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J:\Finance\FCS Finance Website\2021-22 Reports\2021-22 Operating Budgets\"/>
    </mc:Choice>
  </mc:AlternateContent>
  <bookViews>
    <workbookView xWindow="0" yWindow="0" windowWidth="16050" windowHeight="9645" firstSheet="1" activeTab="4"/>
  </bookViews>
  <sheets>
    <sheet name="SUMMARY OF CHANGES" sheetId="10" state="hidden" r:id="rId1"/>
    <sheet name="OPB WORKBOOK INSTRUCTIONS" sheetId="25" r:id="rId2"/>
    <sheet name="VLOOKUP" sheetId="23"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 name="_56F9DC9755BA473782653E2940F9" sheetId="27" state="veryHidden" r:id="rId15"/>
  </sheets>
  <externalReferences>
    <externalReference r:id="rId16"/>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56F9DC9755BA473782653E2940F9FormId">"exC_Y2_Lc0GMHBQGu1y3lC-ujT3W1J9Mmrw7lar5L6lUOVRERkUzWk9MQ0syNUk5WkxQTENZVlMxNyQlQCN0PWcu"</definedName>
    <definedName name="_56F9DC9755BA473782653E2940F9ResponseSheet">"Form1"</definedName>
    <definedName name="_56F9DC9755BA473782653E2940F9SourceDocId">"{443f49f6-a1f9-44d6-ae95-06dab15b27e1}"</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G'!$C$124:$C$136</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SHEET'!$A$1:$I$165</definedName>
    <definedName name="_xlnm.Print_Area" localSheetId="13">'DISCRETIONARY FEE PERCENTAGES'!$A$1:$C$36</definedName>
    <definedName name="_xlnm.Print_Area" localSheetId="4">'EXHIBIT A'!$A$1:$G$52</definedName>
    <definedName name="_xlnm.Print_Area" localSheetId="5">'EXHIBIT B'!$A$1:$I$40</definedName>
    <definedName name="_xlnm.Print_Area" localSheetId="6">'EXHIBIT C'!$A$1:$H$70</definedName>
    <definedName name="_xlnm.Print_Area" localSheetId="7">'EXHIBIT C(2)'!$A$1:$F$37</definedName>
    <definedName name="_xlnm.Print_Area" localSheetId="8">'EXHIBIT D'!$A$1:$G$274</definedName>
    <definedName name="_xlnm.Print_Area" localSheetId="9">'EXHIBIT E'!$A$1:$E$21</definedName>
    <definedName name="_xlnm.Print_Area" localSheetId="10">'EXHIBIT F'!$A$1:$B$50</definedName>
    <definedName name="_xlnm.Print_Area" localSheetId="11">'EXHIBIT G'!$A$1:$F$156</definedName>
    <definedName name="_xlnm.Print_Area" localSheetId="12">'FEE AUDIT - TUITION AND FEES'!$A$1:$E$81</definedName>
    <definedName name="_xlnm.Print_Area" localSheetId="0">'SUMMARY OF CHANGES'!$A$1:$E$20</definedName>
    <definedName name="_xlnm.Print_Area" localSheetId="2">VLOOKUP!$A$1:$AG$146</definedName>
    <definedName name="_xlnm.Print_Area">#REF!</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D'!$A$2:$H$278</definedName>
    <definedName name="Z_8CA1AA3C_D3A6_493D_93EE_74DE1406A5FE_.wvu.PrintArea" localSheetId="9" hidden="1">'EXHIBIT E'!$A$1:$F$23</definedName>
    <definedName name="Z_8CA1AA3C_D3A6_493D_93EE_74DE1406A5FE_.wvu.PrintArea" localSheetId="11" hidden="1">'EXHIBIT G'!$A$1:$E$130</definedName>
    <definedName name="Z_8CA1AA3C_D3A6_493D_93EE_74DE1406A5FE_.wvu.PrintArea" localSheetId="0" hidden="1">'SUMMARY OF CHANGES'!#REF!</definedName>
  </definedNames>
  <calcPr calcId="179021"/>
  <customWorkbookViews>
    <customWorkbookView name="sophia.gaines - Personal View" guid="{8CA1AA3C-D3A6-493D-93EE-74DE1406A5FE}" mergeInterval="0" personalView="1" maximized="1" windowWidth="1020" windowHeight="466" activeSheetId="7"/>
  </customWorkbookViews>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C20" i="8" l="1"/>
  <c r="B10" i="8" l="1"/>
  <c r="G163" i="7" l="1"/>
  <c r="F13" i="6" l="1"/>
  <c r="S113" i="23" l="1"/>
  <c r="V113" i="23"/>
  <c r="AG113" i="23"/>
  <c r="AB113" i="23" s="1"/>
  <c r="Z113" i="23" s="1"/>
  <c r="E48" i="23" l="1"/>
  <c r="E49" i="23"/>
  <c r="E50" i="23"/>
  <c r="E51" i="23"/>
  <c r="E53" i="23"/>
  <c r="D57" i="23"/>
  <c r="E56" i="23"/>
  <c r="E52" i="23" l="1"/>
  <c r="G10" i="6"/>
  <c r="G11" i="6"/>
  <c r="G12" i="6"/>
  <c r="G13" i="6"/>
  <c r="G14" i="6"/>
  <c r="G15" i="6"/>
  <c r="F32" i="6"/>
  <c r="H32" i="6" s="1"/>
  <c r="G32" i="6"/>
  <c r="F33" i="6"/>
  <c r="G33" i="6"/>
  <c r="H33" i="6" s="1"/>
  <c r="G31" i="7" s="1"/>
  <c r="F34" i="6"/>
  <c r="G34" i="6"/>
  <c r="H34" i="6" s="1"/>
  <c r="G32" i="7" s="1"/>
  <c r="F35" i="6"/>
  <c r="G35" i="6"/>
  <c r="E19" i="6"/>
  <c r="F19" i="6" s="1"/>
  <c r="G21" i="7" s="1"/>
  <c r="E20" i="6"/>
  <c r="F20" i="6" s="1"/>
  <c r="G22" i="7" s="1"/>
  <c r="E21" i="6"/>
  <c r="F21" i="6" s="1"/>
  <c r="G23" i="7" s="1"/>
  <c r="E22" i="6"/>
  <c r="F22" i="6"/>
  <c r="G24" i="7" s="1"/>
  <c r="E23" i="6"/>
  <c r="F23" i="6" s="1"/>
  <c r="G25" i="7" s="1"/>
  <c r="E24" i="6"/>
  <c r="F24" i="6" s="1"/>
  <c r="G26" i="7" s="1"/>
  <c r="B34" i="5"/>
  <c r="E39" i="6" s="1"/>
  <c r="F39" i="6" s="1"/>
  <c r="B35" i="5"/>
  <c r="E40" i="6" s="1"/>
  <c r="F40" i="6" s="1"/>
  <c r="G38" i="7" s="1"/>
  <c r="B37" i="5"/>
  <c r="E41" i="6"/>
  <c r="F41" i="6" s="1"/>
  <c r="G39" i="7" s="1"/>
  <c r="B38" i="5"/>
  <c r="E42" i="6" s="1"/>
  <c r="F42" i="6" s="1"/>
  <c r="G40" i="7" s="1"/>
  <c r="G71" i="7"/>
  <c r="D102" i="3"/>
  <c r="G75" i="7" s="1"/>
  <c r="G96" i="7"/>
  <c r="G105" i="7"/>
  <c r="G115" i="7"/>
  <c r="G119" i="7"/>
  <c r="G128" i="7"/>
  <c r="G141" i="7"/>
  <c r="C76" i="23"/>
  <c r="D76" i="23" s="1"/>
  <c r="E76" i="23" s="1"/>
  <c r="F76" i="23" s="1"/>
  <c r="A113" i="23"/>
  <c r="AD113" i="23" s="1"/>
  <c r="A114" i="23"/>
  <c r="A115" i="23"/>
  <c r="AD115" i="23" s="1"/>
  <c r="A116" i="23"/>
  <c r="AD116" i="23" s="1"/>
  <c r="D113" i="23"/>
  <c r="G113" i="23"/>
  <c r="J113" i="23"/>
  <c r="M113" i="23"/>
  <c r="P113" i="23"/>
  <c r="D114" i="23"/>
  <c r="G114" i="23"/>
  <c r="J114" i="23"/>
  <c r="M114" i="23"/>
  <c r="P114" i="23"/>
  <c r="S114" i="23"/>
  <c r="D115" i="23"/>
  <c r="G115" i="23"/>
  <c r="J115" i="23"/>
  <c r="M115" i="23"/>
  <c r="P115" i="23"/>
  <c r="S115" i="23"/>
  <c r="D116" i="23"/>
  <c r="G116" i="23"/>
  <c r="J116" i="23"/>
  <c r="M116" i="23"/>
  <c r="P116" i="23"/>
  <c r="S116" i="23"/>
  <c r="A117" i="23"/>
  <c r="AD117" i="23" s="1"/>
  <c r="D117" i="23"/>
  <c r="G117" i="23"/>
  <c r="J117" i="23"/>
  <c r="M117" i="23"/>
  <c r="P117" i="23"/>
  <c r="S117" i="23"/>
  <c r="A118" i="23"/>
  <c r="AD118" i="23" s="1"/>
  <c r="D118" i="23"/>
  <c r="G118" i="23"/>
  <c r="J118" i="23"/>
  <c r="M118" i="23"/>
  <c r="P118" i="23"/>
  <c r="S118" i="23"/>
  <c r="A119" i="23"/>
  <c r="AD119" i="23" s="1"/>
  <c r="D119" i="23"/>
  <c r="G119" i="23"/>
  <c r="J119" i="23"/>
  <c r="M119" i="23"/>
  <c r="P119" i="23"/>
  <c r="S119" i="23"/>
  <c r="A120" i="23"/>
  <c r="AD120" i="23" s="1"/>
  <c r="D120" i="23"/>
  <c r="G120" i="23"/>
  <c r="J120" i="23"/>
  <c r="M120" i="23"/>
  <c r="P120" i="23"/>
  <c r="S120" i="23"/>
  <c r="A121" i="23"/>
  <c r="AD121" i="23" s="1"/>
  <c r="D121" i="23"/>
  <c r="G121" i="23"/>
  <c r="J121" i="23"/>
  <c r="M121" i="23"/>
  <c r="P121" i="23"/>
  <c r="S121" i="23"/>
  <c r="A122" i="23"/>
  <c r="D122" i="23"/>
  <c r="G122" i="23"/>
  <c r="J122" i="23"/>
  <c r="M122" i="23"/>
  <c r="P122" i="23"/>
  <c r="S122" i="23"/>
  <c r="A123" i="23"/>
  <c r="AD123" i="23" s="1"/>
  <c r="D123" i="23"/>
  <c r="G123" i="23"/>
  <c r="J123" i="23"/>
  <c r="M123" i="23"/>
  <c r="P123" i="23"/>
  <c r="S123" i="23"/>
  <c r="A124" i="23"/>
  <c r="AD124" i="23" s="1"/>
  <c r="D124" i="23"/>
  <c r="G124" i="23"/>
  <c r="J124" i="23"/>
  <c r="M124" i="23"/>
  <c r="P124" i="23"/>
  <c r="S124" i="23"/>
  <c r="A125" i="23"/>
  <c r="AD125" i="23" s="1"/>
  <c r="D125" i="23"/>
  <c r="G125" i="23"/>
  <c r="J125" i="23"/>
  <c r="M125" i="23"/>
  <c r="P125" i="23"/>
  <c r="S125" i="23"/>
  <c r="A126" i="23"/>
  <c r="AD126" i="23" s="1"/>
  <c r="D126" i="23"/>
  <c r="G126" i="23"/>
  <c r="J126" i="23"/>
  <c r="M126" i="23"/>
  <c r="P126" i="23"/>
  <c r="S126" i="23"/>
  <c r="A127" i="23"/>
  <c r="AD127" i="23" s="1"/>
  <c r="D127" i="23"/>
  <c r="G127" i="23"/>
  <c r="J127" i="23"/>
  <c r="M127" i="23"/>
  <c r="P127" i="23"/>
  <c r="S127" i="23"/>
  <c r="A128" i="23"/>
  <c r="AD128" i="23" s="1"/>
  <c r="D128" i="23"/>
  <c r="G128" i="23"/>
  <c r="J128" i="23"/>
  <c r="M128" i="23"/>
  <c r="P128" i="23"/>
  <c r="S128" i="23"/>
  <c r="A129" i="23"/>
  <c r="AD129" i="23" s="1"/>
  <c r="D129" i="23"/>
  <c r="G129" i="23"/>
  <c r="J129" i="23"/>
  <c r="M129" i="23"/>
  <c r="P129" i="23"/>
  <c r="S129" i="23"/>
  <c r="A130" i="23"/>
  <c r="AD130" i="23" s="1"/>
  <c r="D130" i="23"/>
  <c r="G130" i="23"/>
  <c r="J130" i="23"/>
  <c r="M130" i="23"/>
  <c r="P130" i="23"/>
  <c r="S130" i="23"/>
  <c r="A131" i="23"/>
  <c r="AD131" i="23" s="1"/>
  <c r="D131" i="23"/>
  <c r="G131" i="23"/>
  <c r="J131" i="23"/>
  <c r="M131" i="23"/>
  <c r="P131" i="23"/>
  <c r="S131" i="23"/>
  <c r="A132" i="23"/>
  <c r="AD132" i="23" s="1"/>
  <c r="D132" i="23"/>
  <c r="G132" i="23"/>
  <c r="J132" i="23"/>
  <c r="M132" i="23"/>
  <c r="P132" i="23"/>
  <c r="S132" i="23"/>
  <c r="A133" i="23"/>
  <c r="AD133" i="23" s="1"/>
  <c r="D133" i="23"/>
  <c r="G133" i="23"/>
  <c r="J133" i="23"/>
  <c r="M133" i="23"/>
  <c r="P133" i="23"/>
  <c r="S133" i="23"/>
  <c r="A134" i="23"/>
  <c r="AD134" i="23" s="1"/>
  <c r="D134" i="23"/>
  <c r="G134" i="23"/>
  <c r="J134" i="23"/>
  <c r="M134" i="23"/>
  <c r="P134" i="23"/>
  <c r="S134" i="23"/>
  <c r="A135" i="23"/>
  <c r="AD135" i="23" s="1"/>
  <c r="D135" i="23"/>
  <c r="G135" i="23"/>
  <c r="J135" i="23"/>
  <c r="M135" i="23"/>
  <c r="P135" i="23"/>
  <c r="S135" i="23"/>
  <c r="A136" i="23"/>
  <c r="AD136" i="23" s="1"/>
  <c r="D136" i="23"/>
  <c r="G136" i="23"/>
  <c r="J136" i="23"/>
  <c r="M136" i="23"/>
  <c r="P136" i="23"/>
  <c r="S136" i="23"/>
  <c r="A137" i="23"/>
  <c r="AD137" i="23" s="1"/>
  <c r="D137" i="23"/>
  <c r="G137" i="23"/>
  <c r="J137" i="23"/>
  <c r="M137" i="23"/>
  <c r="P137" i="23"/>
  <c r="S137" i="23"/>
  <c r="A138" i="23"/>
  <c r="AD138" i="23" s="1"/>
  <c r="D138" i="23"/>
  <c r="G138" i="23"/>
  <c r="J138" i="23"/>
  <c r="M138" i="23"/>
  <c r="P138" i="23"/>
  <c r="S138" i="23"/>
  <c r="A139" i="23"/>
  <c r="AD139" i="23" s="1"/>
  <c r="D139" i="23"/>
  <c r="G139" i="23"/>
  <c r="J139" i="23"/>
  <c r="M139" i="23"/>
  <c r="P139" i="23"/>
  <c r="S139" i="23"/>
  <c r="A140" i="23"/>
  <c r="AD140" i="23" s="1"/>
  <c r="D140" i="23"/>
  <c r="G140" i="23"/>
  <c r="J140" i="23"/>
  <c r="M140" i="23"/>
  <c r="P140" i="23"/>
  <c r="S140" i="23"/>
  <c r="B141" i="23"/>
  <c r="E141" i="23"/>
  <c r="F141" i="23"/>
  <c r="H141" i="23"/>
  <c r="I141" i="23"/>
  <c r="K141" i="23"/>
  <c r="L141" i="23"/>
  <c r="N141" i="23"/>
  <c r="O141" i="23"/>
  <c r="Q141" i="23"/>
  <c r="R141" i="23"/>
  <c r="C57" i="23"/>
  <c r="E55" i="23"/>
  <c r="E47" i="23"/>
  <c r="E43" i="23"/>
  <c r="E44" i="23"/>
  <c r="E45" i="23"/>
  <c r="E46" i="23"/>
  <c r="E54" i="23"/>
  <c r="V114" i="23"/>
  <c r="V115" i="23"/>
  <c r="V116" i="23"/>
  <c r="V117" i="23"/>
  <c r="V118" i="23"/>
  <c r="V119" i="23"/>
  <c r="V120" i="23"/>
  <c r="V121" i="23"/>
  <c r="V122" i="23"/>
  <c r="V123" i="23"/>
  <c r="V124" i="23"/>
  <c r="V125" i="23"/>
  <c r="V126" i="23"/>
  <c r="V127" i="23"/>
  <c r="V128" i="23"/>
  <c r="V129" i="23"/>
  <c r="V130" i="23"/>
  <c r="V131" i="23"/>
  <c r="V132" i="23"/>
  <c r="V133" i="23"/>
  <c r="V134" i="23"/>
  <c r="V135" i="23"/>
  <c r="V136" i="23"/>
  <c r="V137" i="23"/>
  <c r="V138" i="23"/>
  <c r="V139" i="23"/>
  <c r="V140" i="23"/>
  <c r="C126" i="3"/>
  <c r="C130" i="3"/>
  <c r="E40" i="3"/>
  <c r="B66" i="23"/>
  <c r="A47" i="23"/>
  <c r="A44" i="23"/>
  <c r="A43" i="23"/>
  <c r="A65" i="23"/>
  <c r="E30" i="5"/>
  <c r="E29" i="5"/>
  <c r="A64" i="23"/>
  <c r="AE141" i="23"/>
  <c r="A78" i="23"/>
  <c r="C61" i="15"/>
  <c r="A71" i="23"/>
  <c r="C80" i="23"/>
  <c r="D80" i="23" s="1"/>
  <c r="E80" i="23" s="1"/>
  <c r="F80" i="23" s="1"/>
  <c r="A98" i="23"/>
  <c r="A97" i="23"/>
  <c r="A96" i="23"/>
  <c r="A95" i="23"/>
  <c r="A94" i="23"/>
  <c r="A93" i="23"/>
  <c r="A92" i="23"/>
  <c r="A91" i="23"/>
  <c r="A90" i="23"/>
  <c r="A89" i="23"/>
  <c r="A88" i="23"/>
  <c r="A87" i="23"/>
  <c r="A86" i="23"/>
  <c r="A85" i="23"/>
  <c r="A84" i="23"/>
  <c r="A83" i="23"/>
  <c r="A82" i="23"/>
  <c r="A81" i="23"/>
  <c r="A80" i="23"/>
  <c r="A79" i="23"/>
  <c r="A77" i="23"/>
  <c r="A76" i="23"/>
  <c r="A75" i="23"/>
  <c r="A74" i="23"/>
  <c r="A73" i="23"/>
  <c r="A72" i="23"/>
  <c r="A38" i="5"/>
  <c r="A37" i="5"/>
  <c r="A35" i="5"/>
  <c r="A34" i="5"/>
  <c r="A31" i="5"/>
  <c r="A30" i="5"/>
  <c r="A29" i="5"/>
  <c r="B3" i="8"/>
  <c r="A28" i="18"/>
  <c r="A25" i="18"/>
  <c r="A22" i="18"/>
  <c r="A19" i="18"/>
  <c r="A16" i="18"/>
  <c r="A13" i="18"/>
  <c r="A10" i="18"/>
  <c r="E77" i="22"/>
  <c r="D77" i="22"/>
  <c r="E64" i="3"/>
  <c r="D64" i="3"/>
  <c r="AD122" i="23"/>
  <c r="B69" i="23"/>
  <c r="B61" i="23"/>
  <c r="D104" i="3"/>
  <c r="G81" i="7" s="1"/>
  <c r="E104" i="3" s="1"/>
  <c r="C35" i="23"/>
  <c r="E103" i="3"/>
  <c r="D103" i="3" s="1"/>
  <c r="F103" i="3" s="1"/>
  <c r="B99" i="23"/>
  <c r="C71" i="23"/>
  <c r="D71" i="23"/>
  <c r="C72" i="23"/>
  <c r="D72" i="23" s="1"/>
  <c r="E72" i="23" s="1"/>
  <c r="F72" i="23" s="1"/>
  <c r="C73" i="23"/>
  <c r="D73" i="23" s="1"/>
  <c r="E73" i="23" s="1"/>
  <c r="F73" i="23" s="1"/>
  <c r="C74" i="23"/>
  <c r="D74" i="23" s="1"/>
  <c r="E74" i="23" s="1"/>
  <c r="F74" i="23" s="1"/>
  <c r="C75" i="23"/>
  <c r="D75" i="23" s="1"/>
  <c r="E75" i="23" s="1"/>
  <c r="F75" i="23" s="1"/>
  <c r="C77" i="23"/>
  <c r="D77" i="23" s="1"/>
  <c r="E77" i="23" s="1"/>
  <c r="F77" i="23" s="1"/>
  <c r="C78" i="23"/>
  <c r="D78" i="23" s="1"/>
  <c r="E78" i="23" s="1"/>
  <c r="F78" i="23" s="1"/>
  <c r="C79" i="23"/>
  <c r="D79" i="23" s="1"/>
  <c r="E79" i="23" s="1"/>
  <c r="F79" i="23" s="1"/>
  <c r="C81" i="23"/>
  <c r="D81" i="23" s="1"/>
  <c r="E81" i="23" s="1"/>
  <c r="F81" i="23" s="1"/>
  <c r="C82" i="23"/>
  <c r="C83" i="23"/>
  <c r="D83" i="23" s="1"/>
  <c r="E83" i="23" s="1"/>
  <c r="C84" i="23"/>
  <c r="D84" i="23" s="1"/>
  <c r="E84" i="23" s="1"/>
  <c r="F84" i="23" s="1"/>
  <c r="C85" i="23"/>
  <c r="D85" i="23" s="1"/>
  <c r="E85" i="23" s="1"/>
  <c r="C86" i="23"/>
  <c r="D86" i="23" s="1"/>
  <c r="E86" i="23" s="1"/>
  <c r="F86" i="23" s="1"/>
  <c r="C87" i="23"/>
  <c r="D87" i="23" s="1"/>
  <c r="E87" i="23" s="1"/>
  <c r="C88" i="23"/>
  <c r="D88" i="23" s="1"/>
  <c r="E88" i="23" s="1"/>
  <c r="F88" i="23" s="1"/>
  <c r="C89" i="23"/>
  <c r="D89" i="23" s="1"/>
  <c r="E89" i="23" s="1"/>
  <c r="F89" i="23" s="1"/>
  <c r="C90" i="23"/>
  <c r="D90" i="23" s="1"/>
  <c r="E90" i="23" s="1"/>
  <c r="C91" i="23"/>
  <c r="D91" i="23" s="1"/>
  <c r="E91" i="23" s="1"/>
  <c r="C92" i="23"/>
  <c r="C93" i="23"/>
  <c r="D93" i="23" s="1"/>
  <c r="E93" i="23" s="1"/>
  <c r="F93" i="23" s="1"/>
  <c r="C94" i="23"/>
  <c r="D94" i="23" s="1"/>
  <c r="E94" i="23" s="1"/>
  <c r="F94" i="23" s="1"/>
  <c r="C95" i="23"/>
  <c r="D95" i="23" s="1"/>
  <c r="E95" i="23" s="1"/>
  <c r="C96" i="23"/>
  <c r="D96" i="23" s="1"/>
  <c r="E96" i="23" s="1"/>
  <c r="F96" i="23" s="1"/>
  <c r="C97" i="23"/>
  <c r="D97" i="23" s="1"/>
  <c r="E97" i="23" s="1"/>
  <c r="C98" i="23"/>
  <c r="D98" i="23" s="1"/>
  <c r="E98" i="23" s="1"/>
  <c r="B35" i="23"/>
  <c r="C105" i="15"/>
  <c r="B1" i="15"/>
  <c r="B2" i="7"/>
  <c r="B7" i="12"/>
  <c r="B5" i="6"/>
  <c r="D8" i="5"/>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1" i="23"/>
  <c r="AA141" i="23"/>
  <c r="W141" i="23"/>
  <c r="AG140" i="23"/>
  <c r="AB140" i="23" s="1"/>
  <c r="Z140" i="23" s="1"/>
  <c r="AG139" i="23"/>
  <c r="AB139" i="23" s="1"/>
  <c r="Z139" i="23" s="1"/>
  <c r="AG138" i="23"/>
  <c r="AB138" i="23" s="1"/>
  <c r="Z138" i="23" s="1"/>
  <c r="AG137" i="23"/>
  <c r="AB137" i="23" s="1"/>
  <c r="Z137" i="23" s="1"/>
  <c r="AG136" i="23"/>
  <c r="AB136" i="23" s="1"/>
  <c r="Z136" i="23" s="1"/>
  <c r="AG135" i="23"/>
  <c r="AB135" i="23" s="1"/>
  <c r="Z135" i="23" s="1"/>
  <c r="AG134" i="23"/>
  <c r="AB134" i="23" s="1"/>
  <c r="Z134" i="23" s="1"/>
  <c r="AG133" i="23"/>
  <c r="AB133" i="23" s="1"/>
  <c r="Z133" i="23" s="1"/>
  <c r="AG132" i="23"/>
  <c r="AB132" i="23" s="1"/>
  <c r="Z132" i="23" s="1"/>
  <c r="AG131" i="23"/>
  <c r="AB131" i="23" s="1"/>
  <c r="Z131" i="23" s="1"/>
  <c r="AG130" i="23"/>
  <c r="AB130" i="23" s="1"/>
  <c r="Z130" i="23" s="1"/>
  <c r="AG129" i="23"/>
  <c r="AB129" i="23" s="1"/>
  <c r="Z129" i="23" s="1"/>
  <c r="AG128" i="23"/>
  <c r="AB128" i="23" s="1"/>
  <c r="Z128" i="23" s="1"/>
  <c r="AG127" i="23"/>
  <c r="AB127" i="23" s="1"/>
  <c r="Z127" i="23" s="1"/>
  <c r="AG126" i="23"/>
  <c r="AB126" i="23" s="1"/>
  <c r="Z126" i="23" s="1"/>
  <c r="AG125" i="23"/>
  <c r="AB125" i="23" s="1"/>
  <c r="Z125" i="23" s="1"/>
  <c r="AG124" i="23"/>
  <c r="AB124" i="23" s="1"/>
  <c r="Z124" i="23" s="1"/>
  <c r="AG123" i="23"/>
  <c r="AB123" i="23" s="1"/>
  <c r="Z123" i="23" s="1"/>
  <c r="AG122" i="23"/>
  <c r="AB122" i="23" s="1"/>
  <c r="Z122" i="23" s="1"/>
  <c r="AG121" i="23"/>
  <c r="AB121" i="23" s="1"/>
  <c r="Z121" i="23" s="1"/>
  <c r="AG120" i="23"/>
  <c r="AB120" i="23" s="1"/>
  <c r="Z120" i="23" s="1"/>
  <c r="AG119" i="23"/>
  <c r="AB119" i="23" s="1"/>
  <c r="Z119" i="23" s="1"/>
  <c r="AG118" i="23"/>
  <c r="AB118" i="23" s="1"/>
  <c r="Z118" i="23" s="1"/>
  <c r="AG117" i="23"/>
  <c r="AB117" i="23" s="1"/>
  <c r="Z117" i="23" s="1"/>
  <c r="AG116" i="23"/>
  <c r="AB116" i="23" s="1"/>
  <c r="Z116" i="23" s="1"/>
  <c r="AG115" i="23"/>
  <c r="AB115" i="23" s="1"/>
  <c r="Z115" i="23" s="1"/>
  <c r="AG114" i="23"/>
  <c r="AB114" i="23" s="1"/>
  <c r="Z114" i="23" s="1"/>
  <c r="H35" i="5"/>
  <c r="I35" i="5"/>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D102" i="15"/>
  <c r="E102" i="15"/>
  <c r="F107" i="15"/>
  <c r="F108" i="15"/>
  <c r="F109" i="15"/>
  <c r="F110" i="15"/>
  <c r="F111" i="15"/>
  <c r="F112" i="15"/>
  <c r="F114" i="15"/>
  <c r="F115" i="15"/>
  <c r="F116" i="15"/>
  <c r="F117" i="15"/>
  <c r="D118" i="15"/>
  <c r="E118" i="15"/>
  <c r="F124" i="15"/>
  <c r="F127" i="15"/>
  <c r="F128" i="15"/>
  <c r="F129" i="15"/>
  <c r="F130" i="15"/>
  <c r="F131" i="15"/>
  <c r="F132" i="15"/>
  <c r="F133" i="15"/>
  <c r="F134" i="15"/>
  <c r="F135" i="15"/>
  <c r="E136" i="15"/>
  <c r="B53" i="22"/>
  <c r="D75" i="22"/>
  <c r="E75" i="22"/>
  <c r="E65" i="22"/>
  <c r="E66" i="22"/>
  <c r="E68" i="22" s="1"/>
  <c r="D65" i="22"/>
  <c r="D67" i="22" s="1"/>
  <c r="D59" i="22"/>
  <c r="D61" i="22" s="1"/>
  <c r="D60" i="22"/>
  <c r="D62" i="22"/>
  <c r="B52" i="22"/>
  <c r="E33" i="22"/>
  <c r="E34" i="22"/>
  <c r="D33" i="22"/>
  <c r="D34" i="22" s="1"/>
  <c r="D26" i="22"/>
  <c r="D38" i="22"/>
  <c r="C38" i="22"/>
  <c r="E15" i="22"/>
  <c r="D15" i="22"/>
  <c r="B46" i="22"/>
  <c r="E26" i="22"/>
  <c r="E59" i="22"/>
  <c r="E61" i="22"/>
  <c r="E38" i="22"/>
  <c r="B29" i="5"/>
  <c r="G14" i="5"/>
  <c r="H14" i="5" s="1"/>
  <c r="G254" i="7"/>
  <c r="E15" i="8"/>
  <c r="E36" i="6"/>
  <c r="F36" i="6" s="1"/>
  <c r="D36" i="6"/>
  <c r="D43" i="6"/>
  <c r="D26" i="6"/>
  <c r="E17" i="6"/>
  <c r="G20" i="5"/>
  <c r="H20" i="5"/>
  <c r="G19" i="5"/>
  <c r="H19" i="5" s="1"/>
  <c r="G22" i="5"/>
  <c r="H22" i="5" s="1"/>
  <c r="G23" i="5"/>
  <c r="H23" i="5" s="1"/>
  <c r="E20" i="12"/>
  <c r="E29" i="12"/>
  <c r="E30" i="12"/>
  <c r="G195" i="7"/>
  <c r="D21" i="8"/>
  <c r="E68" i="3"/>
  <c r="C94" i="12"/>
  <c r="B31" i="5"/>
  <c r="H31" i="5" s="1"/>
  <c r="I31" i="5" s="1"/>
  <c r="B30" i="5"/>
  <c r="G16" i="5"/>
  <c r="H16" i="5" s="1"/>
  <c r="G15" i="5"/>
  <c r="H15" i="5" s="1"/>
  <c r="D96" i="8"/>
  <c r="C96" i="8"/>
  <c r="B69" i="6"/>
  <c r="C93" i="3" s="1"/>
  <c r="E19" i="4"/>
  <c r="C92" i="3" s="1"/>
  <c r="E69" i="3"/>
  <c r="E70" i="3"/>
  <c r="E71" i="3"/>
  <c r="E72" i="3"/>
  <c r="E73" i="3"/>
  <c r="B21" i="8"/>
  <c r="C21" i="8"/>
  <c r="E10" i="8"/>
  <c r="E12" i="8"/>
  <c r="E16" i="8"/>
  <c r="E17" i="8"/>
  <c r="E18" i="8"/>
  <c r="E19" i="8"/>
  <c r="E20" i="8"/>
  <c r="E36" i="4"/>
  <c r="C127" i="3" s="1"/>
  <c r="D33" i="4"/>
  <c r="B60" i="6"/>
  <c r="C96" i="3"/>
  <c r="E26" i="4"/>
  <c r="C95" i="3" s="1"/>
  <c r="E16" i="4"/>
  <c r="E67" i="22"/>
  <c r="E14" i="8"/>
  <c r="G238" i="7"/>
  <c r="X141" i="23"/>
  <c r="E60" i="22"/>
  <c r="E70" i="22"/>
  <c r="E69" i="22"/>
  <c r="H35" i="6"/>
  <c r="G33" i="7" s="1"/>
  <c r="H34" i="5"/>
  <c r="I34" i="5" s="1"/>
  <c r="E62" i="22"/>
  <c r="C113" i="3"/>
  <c r="H30" i="5"/>
  <c r="I30" i="5" s="1"/>
  <c r="D92" i="23"/>
  <c r="E92" i="23" s="1"/>
  <c r="F92" i="23" s="1"/>
  <c r="H37" i="5"/>
  <c r="I37" i="5" s="1"/>
  <c r="D17" i="6"/>
  <c r="F12" i="6"/>
  <c r="F11" i="6"/>
  <c r="H11" i="6" s="1"/>
  <c r="G13" i="7" s="1"/>
  <c r="F14" i="6"/>
  <c r="H14" i="6" s="1"/>
  <c r="G16" i="7" s="1"/>
  <c r="H13" i="6"/>
  <c r="G15" i="7" s="1"/>
  <c r="F15" i="6"/>
  <c r="E49" i="3"/>
  <c r="F10" i="6"/>
  <c r="E44" i="3" s="1"/>
  <c r="E47" i="3"/>
  <c r="H15" i="6"/>
  <c r="G17" i="7" s="1"/>
  <c r="B70" i="6" l="1"/>
  <c r="C111" i="3"/>
  <c r="E48" i="3"/>
  <c r="H38" i="5"/>
  <c r="I38" i="5" s="1"/>
  <c r="H12" i="6"/>
  <c r="G14" i="7" s="1"/>
  <c r="H10" i="6"/>
  <c r="E45" i="3"/>
  <c r="G30" i="7"/>
  <c r="G35" i="7" s="1"/>
  <c r="H36" i="6"/>
  <c r="G37" i="7"/>
  <c r="F43" i="6"/>
  <c r="F17" i="6"/>
  <c r="E50" i="3" s="1"/>
  <c r="G256" i="7"/>
  <c r="D66" i="22"/>
  <c r="C112" i="3"/>
  <c r="E74" i="3"/>
  <c r="F118" i="15"/>
  <c r="T113" i="23"/>
  <c r="E46" i="3"/>
  <c r="E21" i="8"/>
  <c r="H29" i="5"/>
  <c r="I29" i="5" s="1"/>
  <c r="G28" i="7"/>
  <c r="G42" i="7"/>
  <c r="F26" i="6"/>
  <c r="D126" i="15"/>
  <c r="C128" i="3"/>
  <c r="C132" i="3" s="1"/>
  <c r="E120" i="15"/>
  <c r="F102" i="15"/>
  <c r="E138" i="15"/>
  <c r="D120" i="15"/>
  <c r="F120" i="15" s="1"/>
  <c r="F57" i="15"/>
  <c r="T137" i="23"/>
  <c r="T122" i="23"/>
  <c r="T115" i="23"/>
  <c r="T139" i="23"/>
  <c r="J141" i="23"/>
  <c r="T133" i="23"/>
  <c r="T132" i="23"/>
  <c r="T138" i="23"/>
  <c r="T128" i="23"/>
  <c r="T126" i="23"/>
  <c r="T121" i="23"/>
  <c r="F90" i="23"/>
  <c r="T125" i="23"/>
  <c r="M141" i="23"/>
  <c r="G141" i="23"/>
  <c r="S141" i="23"/>
  <c r="D68" i="3"/>
  <c r="D44" i="3" s="1"/>
  <c r="T135" i="23"/>
  <c r="AG141" i="23"/>
  <c r="F91" i="23"/>
  <c r="V141" i="23"/>
  <c r="T124" i="23"/>
  <c r="T123" i="23"/>
  <c r="T120" i="23"/>
  <c r="T119" i="23"/>
  <c r="T118" i="23"/>
  <c r="T117" i="23"/>
  <c r="T116" i="23"/>
  <c r="T114" i="23"/>
  <c r="T136" i="23"/>
  <c r="T134" i="23"/>
  <c r="T127" i="23"/>
  <c r="F98" i="23"/>
  <c r="T140" i="23"/>
  <c r="T131" i="23"/>
  <c r="T130" i="23"/>
  <c r="T129" i="23"/>
  <c r="Z141" i="23"/>
  <c r="AB141" i="23"/>
  <c r="F97" i="23"/>
  <c r="D48" i="3"/>
  <c r="F48" i="3" s="1"/>
  <c r="G48" i="3" s="1"/>
  <c r="D73" i="3"/>
  <c r="F73" i="3" s="1"/>
  <c r="G73" i="3" s="1"/>
  <c r="D141" i="23"/>
  <c r="P141" i="23"/>
  <c r="D69" i="3"/>
  <c r="D45" i="3" s="1"/>
  <c r="D72" i="3"/>
  <c r="F72" i="3" s="1"/>
  <c r="G72" i="3" s="1"/>
  <c r="D70" i="3"/>
  <c r="F70" i="3" s="1"/>
  <c r="G70" i="3" s="1"/>
  <c r="D82" i="23"/>
  <c r="E82" i="23" s="1"/>
  <c r="F82" i="23" s="1"/>
  <c r="E71" i="23"/>
  <c r="E57" i="23"/>
  <c r="AD114" i="23"/>
  <c r="C99" i="23"/>
  <c r="F85" i="23"/>
  <c r="F83" i="23"/>
  <c r="D71" i="3"/>
  <c r="F71" i="3" s="1"/>
  <c r="G71" i="3" s="1"/>
  <c r="D49" i="3"/>
  <c r="F49" i="3" s="1"/>
  <c r="G49" i="3" s="1"/>
  <c r="F87" i="23"/>
  <c r="F95" i="23"/>
  <c r="D47" i="3"/>
  <c r="F47" i="3" s="1"/>
  <c r="G47" i="3" s="1"/>
  <c r="D46" i="3"/>
  <c r="F104" i="3"/>
  <c r="D35" i="23"/>
  <c r="G85" i="7"/>
  <c r="E102" i="3"/>
  <c r="D106" i="3"/>
  <c r="E25" i="4" l="1"/>
  <c r="E28" i="4" s="1"/>
  <c r="G268" i="7"/>
  <c r="H17" i="6"/>
  <c r="H44" i="6"/>
  <c r="G12" i="7"/>
  <c r="G19" i="7" s="1"/>
  <c r="G44" i="7" s="1"/>
  <c r="G63" i="7" s="1"/>
  <c r="G143" i="7" s="1"/>
  <c r="E18" i="4" s="1"/>
  <c r="E21" i="4" s="1"/>
  <c r="E23" i="4" s="1"/>
  <c r="D125" i="15"/>
  <c r="F46" i="3"/>
  <c r="G46" i="3" s="1"/>
  <c r="F45" i="3"/>
  <c r="G45" i="3" s="1"/>
  <c r="H27" i="6"/>
  <c r="H46" i="6" s="1"/>
  <c r="C114" i="3"/>
  <c r="D69" i="22"/>
  <c r="D68" i="22"/>
  <c r="D70" i="22"/>
  <c r="C139" i="3"/>
  <c r="F126" i="15"/>
  <c r="C147" i="3"/>
  <c r="D50" i="3"/>
  <c r="F50" i="3" s="1"/>
  <c r="G50" i="3" s="1"/>
  <c r="AO113" i="23"/>
  <c r="AO116" i="23" s="1"/>
  <c r="AO119" i="23" s="1"/>
  <c r="AO120" i="23" s="1"/>
  <c r="AO122" i="23" s="1"/>
  <c r="D74" i="3"/>
  <c r="F74" i="3" s="1"/>
  <c r="G74" i="3" s="1"/>
  <c r="T141" i="23"/>
  <c r="F68" i="3"/>
  <c r="G68" i="3" s="1"/>
  <c r="F44" i="3"/>
  <c r="G44" i="3" s="1"/>
  <c r="F71" i="23"/>
  <c r="E99" i="23"/>
  <c r="D99" i="23"/>
  <c r="F69" i="3"/>
  <c r="G69" i="3" s="1"/>
  <c r="F99" i="23"/>
  <c r="E106" i="3"/>
  <c r="F102" i="3"/>
  <c r="F106" i="3" s="1"/>
  <c r="G270" i="7" l="1"/>
  <c r="G274" i="7" s="1"/>
  <c r="C120" i="3" s="1"/>
  <c r="E40" i="4"/>
  <c r="C119" i="3" s="1"/>
  <c r="C121" i="3" s="1"/>
  <c r="E44" i="4"/>
  <c r="C17" i="3" s="1"/>
  <c r="C34" i="3"/>
  <c r="C144" i="3"/>
  <c r="F125" i="15"/>
  <c r="F136" i="15" s="1"/>
  <c r="C153" i="3" s="1"/>
  <c r="C137" i="3"/>
  <c r="D136" i="15"/>
  <c r="D138" i="15" s="1"/>
  <c r="D32" i="4"/>
  <c r="E35" i="4" s="1"/>
  <c r="E38" i="4" s="1"/>
  <c r="F138" i="15" l="1"/>
</calcChain>
</file>

<file path=xl/comments1.xml><?xml version="1.0" encoding="utf-8"?>
<comments xmlns="http://schemas.openxmlformats.org/spreadsheetml/2006/main">
  <authors>
    <author>Nieto, Eve</author>
    <author>tc={36C3EBC9-D425-49C4-88D9-7163D2A68669}</author>
    <author>tc={0C2A31F6-540E-44F1-92CB-B89B2BC334AA}</author>
    <author>tc={55DCAC58-9647-4D0E-B033-FF408B92170A}</author>
    <author>tc={DDCCD159-46E5-468C-8EE9-53E98BFDB69B}</author>
    <author>tc={27A032FF-EFBE-4B1C-B7D8-930E18551E38}</author>
    <author>tc={ECAE66B6-F674-4BF0-9FF2-897DE90B034A}</author>
    <author>tc={97127F23-FD53-4C98-BD0E-AD4E1F96A69A}</author>
    <author>tc={0E17BC91-BE20-4A25-A7D8-943BE122B06F}</author>
    <author>tc={F21ABF8C-3F93-40C3-B556-B1AD2D545056}</author>
    <author>tc={E577ECD5-318A-43C6-B5C9-6703669EDBE1}</author>
    <author>tc={5D079386-487B-4A39-BBE3-35243C5504B3}</author>
    <author>tc={8EBECDCE-BD35-4FE7-90A5-285907FB34E4}</author>
    <author>tc={8EF7C769-F880-4C8A-80BE-59BF0D2E88E5}</author>
    <author>tc={6FDACA1F-54E8-45A8-8703-4774D8EFD9D2}</author>
    <author>tc={A6AC8CD1-2B10-4147-9844-D324F71DBF2C}</author>
    <author>tc={F7AFCA54-3658-4ED4-BF75-5B879FB58103}</author>
    <author>tc={9A19A128-2C5D-49FC-91FF-496FBD0040ED}</author>
    <author>tc={1A1D73E9-E4F1-4240-B864-6D373B51C436}</author>
    <author>tc={EB6DA77F-6AE0-4ED0-BFC4-9E01A2EC7C48}</author>
    <author>tc={9CCC2418-FC98-4D67-BE81-AC59529DA44C}</author>
    <author>tc={C398493A-27F9-41CA-B815-9405846000B7}</author>
    <author>tc={815CD3A1-1A1F-4342-B015-5E0FBE34EDD1}</author>
    <author>tc={3A891C23-FB36-4B68-ADDC-98949430BBD4}</author>
    <author>tc={0B3BE2BC-403A-4EEC-8852-A4CAB5B94B01}</author>
    <author>tc={17930007-AA0C-4C5B-897A-5AE306D64E8A}</author>
    <author>tc={345656CD-C971-4C73-AC2F-FA450CAA5C2E}</author>
  </authors>
  <commentList>
    <comment ref="A5" authorId="0" shapeId="0">
      <text>
        <r>
          <rPr>
            <b/>
            <sz val="9"/>
            <color indexed="81"/>
            <rFont val="Tahoma"/>
            <family val="2"/>
          </rPr>
          <t>Nieto, Eve:</t>
        </r>
        <r>
          <rPr>
            <sz val="9"/>
            <color indexed="81"/>
            <rFont val="Tahoma"/>
            <family val="2"/>
          </rPr>
          <t xml:space="preserve">
GAA APPROPRIATION 129.
EN 5.5.21
</t>
        </r>
      </text>
    </comment>
    <comment ref="B6" authorId="1" shapeId="0">
      <text>
        <r>
          <rPr>
            <sz val="10"/>
            <rFont val="Arial"/>
            <family val="2"/>
          </rPr>
          <t xml:space="preserve">Comment:
    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r>
      </text>
    </comment>
    <comment ref="A40" authorId="0" shapeId="0">
      <text>
        <r>
          <rPr>
            <b/>
            <sz val="9"/>
            <color indexed="81"/>
            <rFont val="Tahoma"/>
            <family val="2"/>
          </rPr>
          <t>Nieto, Eve:</t>
        </r>
        <r>
          <rPr>
            <sz val="9"/>
            <color indexed="81"/>
            <rFont val="Tahoma"/>
            <family val="2"/>
          </rPr>
          <t xml:space="preserve">
GAA APPROPRIATION 129 RECURRING AND NON RECURRING FUNDS.
EN 5.5.21
</t>
        </r>
      </text>
    </comment>
    <comment ref="B42" authorId="2"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Documents\2020-21 Appropriated Special Projects.xlsx
GAA Specific Appropriations 134.
</t>
        </r>
      </text>
    </comment>
    <comment ref="A62" authorId="3" shapeId="0">
      <text>
        <r>
          <rPr>
            <sz val="10"/>
            <rFont val="Arial"/>
            <family val="2"/>
          </rPr>
          <t xml:space="preserve">Source: General Appropriations Act, Specific Appropriation 31.
en 5.5.21
</t>
        </r>
      </text>
    </comment>
    <comment ref="B70" authorId="4" shapeId="0">
      <text>
        <r>
          <rPr>
            <sz val="10"/>
            <rFont val="Arial"/>
            <family val="2"/>
          </rPr>
          <t xml:space="preserve">Comment:
    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E70" authorId="5" shapeId="0">
      <text>
        <r>
          <rPr>
            <sz val="10"/>
            <rFont val="Arial"/>
            <family val="2"/>
          </rPr>
          <t xml:space="preserve">Comment:
    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08" authorId="6" shapeId="0">
      <text>
        <r>
          <rPr>
            <sz val="10"/>
            <rFont val="Arial"/>
            <family val="2"/>
          </rPr>
          <t xml:space="preserve">Note the FTE data is one fiscal year behind.
If the FTE-2A Report has not been approved by the Enrollment Estimating Conference, use the approved FTE-1A or 1B Report.
Source:   J:\Finance\Fees\1 Archive Fees\2020-21\Fee Calculator 2020-21(Using 2020-21 FTE-2A) DRS FALL FEES 032321.xlsx
Use the 2020-21 Tab to complete this chart.
</t>
        </r>
      </text>
    </comment>
    <comment ref="T109" authorId="7"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Note: Total Fee Paying should agree with the Fee Calculator Total Fee Paying - CellU121.</t>
        </r>
      </text>
    </comment>
    <comment ref="B112" authorId="8" shapeId="0">
      <text>
        <r>
          <rPr>
            <sz val="10"/>
            <rFont val="Arial"/>
            <family val="2"/>
          </rPr>
          <t xml:space="preserve">Comment:
    Upper Level FTE Resident, Cell Q93
</t>
        </r>
      </text>
    </comment>
    <comment ref="E112" authorId="9" shapeId="0">
      <text>
        <r>
          <rPr>
            <sz val="10"/>
            <rFont val="Arial"/>
            <family val="2"/>
          </rPr>
          <t>Comment:
    A &amp; P Resident, Cell B93
Resident A &amp; P Fee Paying FTE does not include non-Florida Resident FTE and Dual Enrolled FTE.</t>
        </r>
      </text>
    </comment>
    <comment ref="F112" authorId="10" shapeId="0">
      <text>
        <r>
          <rPr>
            <sz val="10"/>
            <rFont val="Arial"/>
            <family val="2"/>
          </rPr>
          <t>[Threaded comment]
Comment:
    A &amp; P FTE Estimated Non-Florida Resident, Cell P54</t>
        </r>
      </text>
    </comment>
    <comment ref="H112" authorId="11" shapeId="0">
      <text>
        <r>
          <rPr>
            <sz val="10"/>
            <rFont val="Arial"/>
            <family val="2"/>
          </rPr>
          <t xml:space="preserve">
Comment:
    PSV FTE Resident, Cell E93
Resident PSV Fee Paying FTE does not include non-Florida Resident FTE and Dual Enrolled FTE. 
</t>
        </r>
      </text>
    </comment>
    <comment ref="I112" authorId="12" shapeId="0">
      <text>
        <r>
          <rPr>
            <sz val="10"/>
            <rFont val="Arial"/>
            <family val="2"/>
          </rPr>
          <t xml:space="preserve">Comment:
    PSV Estimated Non-Florida Resident FTE, Cell Q54
</t>
        </r>
      </text>
    </comment>
    <comment ref="K112" authorId="13" shapeId="0">
      <text>
        <r>
          <rPr>
            <sz val="10"/>
            <rFont val="Arial"/>
            <family val="2"/>
          </rPr>
          <t xml:space="preserve">Comment:
    DEV ED FTE Resident, Cell H93
Resident DEV ED Fee Paying FTE does not include non-Florida Resident FTE.
</t>
        </r>
      </text>
    </comment>
    <comment ref="L112" authorId="14" shapeId="0">
      <text>
        <r>
          <rPr>
            <sz val="10"/>
            <rFont val="Arial"/>
            <family val="2"/>
          </rPr>
          <t>Comment:
    DEV ED Estimated Non-Florida Resident FTE, Cell T54</t>
        </r>
      </text>
    </comment>
    <comment ref="N112" authorId="15" shapeId="0">
      <text>
        <r>
          <rPr>
            <sz val="10"/>
            <rFont val="Arial"/>
            <family val="2"/>
          </rPr>
          <t>Comment:
    EPI FTE Resident, Cell K93. 
Resident EPI Fee Paying FTE does not include non-Florida Resident FTE.</t>
        </r>
      </text>
    </comment>
    <comment ref="O112" authorId="16" shapeId="0">
      <text>
        <r>
          <rPr>
            <sz val="10"/>
            <rFont val="Arial"/>
            <family val="2"/>
          </rPr>
          <t>Comment:
    EPI Estimated Non-Florida Resident FTE, Cell W54</t>
        </r>
      </text>
    </comment>
    <comment ref="Q112" authorId="17" shapeId="0">
      <text>
        <r>
          <rPr>
            <sz val="10"/>
            <rFont val="Arial"/>
            <family val="2"/>
          </rPr>
          <t xml:space="preserve">Comment:
    CCATD FTE Resident, Cell N93. 
Resident CCATD Paying FTE does not include non-Florida Resident FTE and Dual Enrolled FTE. </t>
        </r>
      </text>
    </comment>
    <comment ref="R112" authorId="18" shapeId="0">
      <text>
        <r>
          <rPr>
            <sz val="10"/>
            <rFont val="Arial"/>
            <family val="2"/>
          </rPr>
          <t>Comment:
    CCATD FTE Estimated Non-Florida Resident FTE, Cell R54.</t>
        </r>
      </text>
    </comment>
    <comment ref="W112" authorId="19" shapeId="0">
      <text>
        <r>
          <rPr>
            <sz val="10"/>
            <rFont val="Arial"/>
            <family val="2"/>
          </rPr>
          <t>Comment:
    Voc Prep FTE Estimated Non-Florida Resident, Cell U54</t>
        </r>
      </text>
    </comment>
    <comment ref="X112" authorId="20" shapeId="0">
      <text>
        <r>
          <rPr>
            <sz val="10"/>
            <rFont val="Arial"/>
            <family val="2"/>
          </rPr>
          <t xml:space="preserve">Comment:
    Voc. Prep FTE Total, Cell G54
</t>
        </r>
      </text>
    </comment>
    <comment ref="Z112" authorId="0" shapeId="0">
      <text>
        <r>
          <rPr>
            <b/>
            <sz val="9"/>
            <color indexed="81"/>
            <rFont val="Tahoma"/>
            <family val="2"/>
          </rPr>
          <t>Nieto, Eve:</t>
        </r>
        <r>
          <rPr>
            <sz val="9"/>
            <color indexed="81"/>
            <rFont val="Tahoma"/>
            <family val="2"/>
          </rPr>
          <t xml:space="preserve">
Pulls from columns AE and AF.</t>
        </r>
      </text>
    </comment>
    <comment ref="AA112" authorId="21" shapeId="0">
      <text>
        <r>
          <rPr>
            <sz val="10"/>
            <rFont val="Arial"/>
            <family val="2"/>
          </rPr>
          <t>Comment:
    Adult FTE Estimated Non-Florida Resident, Cell V54</t>
        </r>
      </text>
    </comment>
    <comment ref="AE112" authorId="22" shapeId="0">
      <text>
        <r>
          <rPr>
            <sz val="10"/>
            <rFont val="Arial"/>
            <family val="2"/>
          </rPr>
          <t xml:space="preserve">Comment:
    Adult Basic FTE, Cell H54
 </t>
        </r>
      </text>
    </comment>
    <comment ref="AF112" authorId="23" shapeId="0">
      <text>
        <r>
          <rPr>
            <sz val="10"/>
            <rFont val="Arial"/>
            <family val="2"/>
          </rPr>
          <t>Comment:
    Adult Second. &amp; GED  FTE, Cell I54</t>
        </r>
      </text>
    </comment>
    <comment ref="AO114" authorId="24" shapeId="0">
      <text>
        <r>
          <rPr>
            <sz val="10"/>
            <rFont val="Arial"/>
            <family val="2"/>
          </rPr>
          <t>Comment:
    Fee Calculator File:   This amount is from the Estimated Duel Enrolled FTE Total Column, Cell AF82.</t>
        </r>
      </text>
    </comment>
    <comment ref="AO115" authorId="25" shapeId="0">
      <text>
        <r>
          <rPr>
            <sz val="10"/>
            <rFont val="Arial"/>
            <family val="2"/>
          </rPr>
          <t xml:space="preserve">Comment:
    Fee Calculator File: Apprent FTE Total, Cell E82 minus the Estimated Dual Enrolled Apprent FTE, Cell AE82. 
</t>
        </r>
      </text>
    </comment>
    <comment ref="AO118" authorId="26"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Fee Calculator File: This amount is from the FTE-1B Total column, Cell L82.</t>
        </r>
      </text>
    </comment>
  </commentList>
</comments>
</file>

<file path=xl/comments2.xml><?xml version="1.0" encoding="utf-8"?>
<comments xmlns="http://schemas.openxmlformats.org/spreadsheetml/2006/main">
  <authors>
    <author>tc={BC3BF45D-059B-47E7-9F5C-C4CAD1C30643}</author>
    <author>tc={C59C0FD2-0420-46F8-BA5D-9B1F5B311F31}</author>
    <author>tc={929E1006-F16D-4CDE-BD0D-80B88A081C3F}</author>
    <author>tc={78B00E4D-4A44-48B6-9998-D3F172A541B4}</author>
    <author>tc={B82D3A2A-092B-4169-B2AA-2D42D095B31B}</author>
    <author>tc={E0869CB5-879F-4AF0-AFAA-5ABEF5EA25B0}</author>
  </authors>
  <commentList>
    <comment ref="D7" authorId="0" shapeId="0">
      <text>
        <r>
          <rPr>
            <sz val="10"/>
            <rFont val="Arial"/>
            <family val="2"/>
          </rPr>
          <t>Comment:
    SELECT COLLEGE NAME 
THE COLLEGE NAME SHOULD AUTO-POPULATE IN EXHIBITS A, B, C, C2, D, E AND G.</t>
        </r>
      </text>
    </comment>
    <comment ref="D43" authorId="1" shapeId="0">
      <text>
        <r>
          <rPr>
            <sz val="10"/>
            <rFont val="Arial"/>
            <family val="2"/>
          </rPr>
          <t>Comment:
    VLOOKUP Tab - Cells A108 to S141</t>
        </r>
      </text>
    </comment>
    <comment ref="G43" authorId="2" shapeId="0">
      <text>
        <r>
          <rPr>
            <sz val="10"/>
            <rFont val="Arial"/>
            <family val="2"/>
          </rPr>
          <t>Comment:
    Please enter an explanation if the difference is greater than 3% in any area in the Explanation box below.</t>
        </r>
      </text>
    </comment>
    <comment ref="D67" authorId="3" shapeId="0">
      <text>
        <r>
          <rPr>
            <sz val="10"/>
            <rFont val="Arial"/>
            <family val="2"/>
          </rPr>
          <t xml:space="preserve">Comment:
    VLOOKUP Tab - Cells 
A108 to S141
</t>
        </r>
      </text>
    </comment>
    <comment ref="G67" authorId="4" shapeId="0">
      <text>
        <r>
          <rPr>
            <sz val="10"/>
            <rFont val="Arial"/>
            <family val="2"/>
          </rPr>
          <t xml:space="preserve">Comment:
    Please enter an explanation if the difference is greater than 5% in any area in the Explanation box below.
</t>
        </r>
      </text>
    </comment>
    <comment ref="C121" authorId="5"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In accordance with Section 1011.84 (3)(e), F.S., the formula on Exhibit A, cell F54 has been updated to calculate the unencumbered fund balance instead of unallocated fund balance. This procedure was started in the 2013-14 Operating Budget.
</t>
        </r>
      </text>
    </comment>
  </commentList>
</comments>
</file>

<file path=xl/comments3.xml><?xml version="1.0" encoding="utf-8"?>
<comments xmlns="http://schemas.openxmlformats.org/spreadsheetml/2006/main">
  <authors>
    <author>tc={F6256170-DDF7-4C98-A790-4C4A90690A5F}</author>
    <author>tc={0046D1FA-1E22-4F20-918B-49D32E7BB5ED}</author>
    <author>tc={61CE53BA-2559-4201-B3F9-7A910C1A273B}</author>
  </authors>
  <commentList>
    <comment ref="G77" authorId="0" shapeId="0">
      <text>
        <r>
          <rPr>
            <sz val="10"/>
            <rFont val="Arial"/>
            <family val="2"/>
          </rPr>
          <t xml:space="preserve">Comment:
    The amount for the FCSPF Performance Based Incentives Funds should be entered in (General Ledger Code 42150)
</t>
        </r>
      </text>
    </comment>
    <comment ref="G80" authorId="1" shapeId="0">
      <text>
        <r>
          <rPr>
            <sz val="10"/>
            <rFont val="Arial"/>
            <family val="2"/>
          </rPr>
          <t xml:space="preserve">Comment:
    The amount for the FCSPF Performance Based Incentives Funds for Industry Certifications should be entered in (General Ledger Code 42510 not General Ledger Code 42150)
</t>
        </r>
      </text>
    </comment>
    <comment ref="G272" authorId="2" shapeId="0">
      <text>
        <r>
          <rPr>
            <sz val="10"/>
            <rFont val="Arial"/>
            <family val="2"/>
          </rPr>
          <t xml:space="preserve">Comment:
    Reminder:  Enter G.L. 30800 as a negative.
</t>
        </r>
      </text>
    </comment>
  </commentList>
</comments>
</file>

<file path=xl/comments4.xml><?xml version="1.0" encoding="utf-8"?>
<comments xmlns="http://schemas.openxmlformats.org/spreadsheetml/2006/main">
  <authors>
    <author>tc={BFEB41D0-4FCD-4690-8BF0-03EBD7F8142B}</author>
  </authors>
  <commentList>
    <comment ref="A15" authorId="0"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Pursuant to Rule 6A-14.029, FAC.
</t>
        </r>
      </text>
    </comment>
  </commentList>
</comments>
</file>

<file path=xl/comments5.xml><?xml version="1.0" encoding="utf-8"?>
<comments xmlns="http://schemas.openxmlformats.org/spreadsheetml/2006/main">
  <authors>
    <author>Nieto, Eve</author>
    <author>tc={C439E12A-A2BD-4B44-9D99-3AC88DA9BEC8}</author>
    <author>tc={4955338F-1120-4255-A902-FC2660602E1E}</author>
  </authors>
  <commentList>
    <comment ref="D3" authorId="0" shapeId="0">
      <text>
        <r>
          <rPr>
            <b/>
            <sz val="12"/>
            <color indexed="81"/>
            <rFont val="Tahoma"/>
            <family val="2"/>
          </rPr>
          <t>Nieto, Eve:</t>
        </r>
        <r>
          <rPr>
            <sz val="12"/>
            <color indexed="81"/>
            <rFont val="Tahoma"/>
            <family val="2"/>
          </rPr>
          <t xml:space="preserve">
Comment:
    General Appropriations Act - Prior to the disbursement of funds in Specific Appropriations 129,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25" authorId="1" shapeId="0">
      <text>
        <r>
          <rPr>
            <sz val="12"/>
            <color indexed="81"/>
            <rFont val="Arial"/>
            <family val="2"/>
          </rPr>
          <t xml:space="preserve">Comment:
    This cell will automatically populate. Should agree with Exhibit C, Cell H10. Resident and nonresident students pay resident tuition.
</t>
        </r>
      </text>
    </comment>
    <comment ref="D126" authorId="2" shapeId="0">
      <text>
        <r>
          <rPr>
            <sz val="12"/>
            <color indexed="81"/>
            <rFont val="Arial"/>
            <family val="2"/>
          </rPr>
          <t>Comment:
    This Cell will automatically populate.  Should agree with Exhibit C, Cell F19.</t>
        </r>
        <r>
          <rPr>
            <sz val="10"/>
            <rFont val="Arial"/>
            <family val="2"/>
          </rPr>
          <t xml:space="preserve">
</t>
        </r>
      </text>
    </comment>
  </commentList>
</comments>
</file>

<file path=xl/comments6.xml><?xml version="1.0" encoding="utf-8"?>
<comments xmlns="http://schemas.openxmlformats.org/spreadsheetml/2006/main">
  <authors>
    <author>tc={81B98475-356F-4099-9989-358D50031851}</author>
  </authors>
  <commentList>
    <comment ref="C5" authorId="0" shapeId="0">
      <text>
        <r>
          <rPr>
            <sz val="10"/>
            <rFont val="Arial"/>
            <family val="2"/>
          </rPr>
          <t>Comment:
    Note: update the chart if there is any new  language regarding the standard fee.</t>
        </r>
      </text>
    </comment>
  </commentList>
</comments>
</file>

<file path=xl/sharedStrings.xml><?xml version="1.0" encoding="utf-8"?>
<sst xmlns="http://schemas.openxmlformats.org/spreadsheetml/2006/main" count="1326" uniqueCount="801">
  <si>
    <t xml:space="preserve">THE FLORIDA COLLEGE SYSTEM </t>
  </si>
  <si>
    <t xml:space="preserve">SUMMARY OF CHANGES </t>
  </si>
  <si>
    <t>UPDATE CHANGES IF NECESSARY</t>
  </si>
  <si>
    <t>CHANGES</t>
  </si>
  <si>
    <t>EXHIBIT(S)/CHECK SHEET</t>
  </si>
  <si>
    <t>GENERAL LEDGER CODES</t>
  </si>
  <si>
    <t>LINES (ADDED, MOVED, RENAMED, ADJUSTED OR DELETED)</t>
  </si>
  <si>
    <t>GRANTS AND CONTRACTS FEDERAL GOVERNMENT - STIMULUS (HEERF) - INSTITUTIONAL</t>
  </si>
  <si>
    <t>GRANTS AND CONTRACTS FEDERAL GOVERNMENT - STIMULUS (HEERF) - STUDENT</t>
  </si>
  <si>
    <t xml:space="preserve">  </t>
  </si>
  <si>
    <t xml:space="preserve"> </t>
  </si>
  <si>
    <t>THE FLORIDA COLLEGE SYSTEM</t>
  </si>
  <si>
    <t>ANNUAL COLLEGE OPERATING BUDGET WORKBOOK FORMS</t>
  </si>
  <si>
    <t>Double Click to download a PDF of the document.</t>
  </si>
  <si>
    <t xml:space="preserve">VLOOKUP CHARTS - DO NOT DELETE - UPDATE EACH YEAR </t>
  </si>
  <si>
    <t>UPDATE COLUMNS HIGHLIGHTED IN YELLOW</t>
  </si>
  <si>
    <t xml:space="preserve"> FLORIDA COLLEGE SYSTEM PROGRAM FUND (FCSPF) APPROPRIATIONS </t>
  </si>
  <si>
    <t>COLLEGE NAME</t>
  </si>
  <si>
    <r>
      <t xml:space="preserve">FCSPF GENERAL REVENUE (GENERAL LEDGER CODE 42110) </t>
    </r>
    <r>
      <rPr>
        <b/>
        <vertAlign val="superscript"/>
        <sz val="16"/>
        <rFont val="Calibri"/>
        <family val="2"/>
        <scheme val="minor"/>
      </rPr>
      <t>1,2</t>
    </r>
  </si>
  <si>
    <t>FCSPF LOTTERY (GENERAL LEDGER CODE  42610)</t>
  </si>
  <si>
    <t>TOTAL  APPROPRIATED FUNDS</t>
  </si>
  <si>
    <t>Eastern Florida State College</t>
  </si>
  <si>
    <t>Broward College</t>
  </si>
  <si>
    <t>College of Central Florida</t>
  </si>
  <si>
    <t>Chipola College</t>
  </si>
  <si>
    <t>Daytona State College</t>
  </si>
  <si>
    <t>Florida SouthWestern State College</t>
  </si>
  <si>
    <t>Florida State College at Jacksonville</t>
  </si>
  <si>
    <t>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</si>
  <si>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</si>
  <si>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</si>
  <si>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</si>
  <si>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</si>
  <si>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</si>
  <si>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</si>
  <si>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</si>
  <si>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</si>
  <si>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</si>
  <si>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</si>
  <si>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</si>
  <si>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</si>
  <si>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</si>
  <si>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</si>
  <si>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</si>
  <si>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</si>
  <si>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</si>
  <si>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</si>
  <si>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
  </si>
  <si>
    <t>Tallahassee Community College</t>
  </si>
  <si>
    <t>Valencia College</t>
  </si>
  <si>
    <t>TOTAL</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</si>
  <si>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</si>
  <si>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 xml:space="preserve">Program/Project </t>
  </si>
  <si>
    <t xml:space="preserve">Recurring </t>
  </si>
  <si>
    <t>Nonrecurring</t>
  </si>
  <si>
    <t>Total</t>
  </si>
  <si>
    <t>Civil and Industrial Engineering Program</t>
  </si>
  <si>
    <t>Advanced Technology Center</t>
  </si>
  <si>
    <t xml:space="preserve">Critical Nursing and Health Sciences </t>
  </si>
  <si>
    <t>Regional Transportation Training Center</t>
  </si>
  <si>
    <t>Nursing Center of Excellence</t>
  </si>
  <si>
    <t xml:space="preserve">STEM Stackable </t>
  </si>
  <si>
    <t xml:space="preserve">Tallahassee Community College </t>
  </si>
  <si>
    <t>Leon Works Expo and Junior Apprenticeship Program</t>
  </si>
  <si>
    <t>Nursing Program Expansion</t>
  </si>
  <si>
    <t>The Special Projects Recurring and Nonrecurring amounts are included in the General Revenue appropriations, Column B above.</t>
  </si>
  <si>
    <t>UPDATE COLUMN B</t>
  </si>
  <si>
    <t>5% PROJECTED TUITION AND OUT-OF-STATE FEES</t>
  </si>
  <si>
    <t>PROJECTED FINANCIAL AID FEE COLLECTIONS BELOW $500,000?</t>
  </si>
  <si>
    <t>ADDITIONAL 2% PROJECTED FINANCIAL FEE COLLECTIONS</t>
  </si>
  <si>
    <t>TOTAL PROJECTED FINANCIAL AID FEES</t>
  </si>
  <si>
    <t>*********************************************************************************************************************************************************************************</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</si>
  <si>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</si>
  <si>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</si>
  <si>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MULTIPLY FTE TIMES 30 TO CONVERT TO STUDENT SEMESTER/CREDIT HOUR BASIS.</t>
  </si>
  <si>
    <t>LOWER LEVEL</t>
  </si>
  <si>
    <t>TOTAL FEE PAYING</t>
  </si>
  <si>
    <t>FEE PAYING FTE TOTALS</t>
  </si>
  <si>
    <t>UPPER LEVEL</t>
  </si>
  <si>
    <t>CREDIT</t>
  </si>
  <si>
    <t>NON-CREDIT</t>
  </si>
  <si>
    <t>THIS IS THE DIVISION'S ESTIMATES BASED ON THE 2019-20 ESTIMATED FTE-2A  REPORT</t>
  </si>
  <si>
    <t>BACCALAUREATE</t>
  </si>
  <si>
    <t>A &amp; P</t>
  </si>
  <si>
    <t>PSV</t>
  </si>
  <si>
    <t>DEV ED</t>
  </si>
  <si>
    <t>EPI</t>
  </si>
  <si>
    <t>CAREER CERTIFICATE AND APPLIED TECHNOLOGY DIPLOMA</t>
  </si>
  <si>
    <t>VOC. PREP FTE/ADULT EDUCATION FTE ARE EXCLUDED</t>
  </si>
  <si>
    <t>VOC PREP</t>
  </si>
  <si>
    <t>ADULT EDUCATION</t>
  </si>
  <si>
    <t>VLOOKUP CHARTS - DO NOT DELETE</t>
  </si>
  <si>
    <t>DO NOT DELETE (THIS CALCULATION CHECKS THE ACCURACY OF THE DATA EACH EACH YEAR</t>
  </si>
  <si>
    <t>Resident</t>
  </si>
  <si>
    <t>Non Resident</t>
  </si>
  <si>
    <t>ADULT BASIC FTE</t>
  </si>
  <si>
    <t>ADULT SEC. &amp; GED FTE</t>
  </si>
  <si>
    <t xml:space="preserve">TOTAL ADULT BASIC &amp; ADULT SEC. </t>
  </si>
  <si>
    <t>Total Voc Prep. and Adult Education</t>
  </si>
  <si>
    <t xml:space="preserve">Total Estimated Dual Enrolled FTE </t>
  </si>
  <si>
    <t>Total Apprentice FTE minus Estimated Dual Enrolled Apprentice FTE</t>
  </si>
  <si>
    <t>This amount should agree with the FTE-2A Report Total Fee Paying (Cell U121)</t>
  </si>
  <si>
    <t>J:\Finance\Operating Budgets - current year\2020-21 OPERATING BUDGET\Forms and Instructions\Working Documents</t>
  </si>
  <si>
    <t>DEV ED - Developmental Education (formerly College Prep).</t>
  </si>
  <si>
    <t>EPI - Educator Preparation Institute.</t>
  </si>
  <si>
    <t>CCATD - Career Certificate and Applied Technology Diploma (formerly Postsecondary Adult Vocational - PSAV)</t>
  </si>
  <si>
    <t>THE PURPOSE OF THIS CHECK SHEET WILL ALLOW THE COLLEGE TO VERIFY THE OPERAING BUDGET DATA BEFORE SUBMITTING THE WORKBOOK TO THE BUDGET OFFICE</t>
  </si>
  <si>
    <t>1.</t>
  </si>
  <si>
    <t>COLLEGE NAME:</t>
  </si>
  <si>
    <t>2.</t>
  </si>
  <si>
    <t>EXHIBIT A must be signed by the President and submitted electronically as a scanned PDF file.</t>
  </si>
  <si>
    <t>3.</t>
  </si>
  <si>
    <t>Ensure that unencumbered fund balance is not less than 5% of the total funds available (Linked to EXHIBIT A).</t>
  </si>
  <si>
    <t>YOU MUST COMPLETE AND SUBMIT "EXHIBIT F" IF THE UNALLOCATED FUND BALANCE IS BELOW 5 PERCENT IN ACCORDANCE WITH 1011.84(3)(e), FLORIDA STATUTES.</t>
  </si>
  <si>
    <t>4.</t>
  </si>
  <si>
    <t>Information to verify the student fees at the institutions (please see sections 1009.22 and 1009.23, Florida Statutes for details):</t>
  </si>
  <si>
    <t>(a)   Student Financial Aid Fees:  Credit Programs - 5%; Credit total generated by student financial aid fee under $500,000 - 7%; Noncredit Programs - 10%.</t>
  </si>
  <si>
    <t>(b)   Student Activity and Service Fee not in excess of 10% of resident tuition (not allowed for noncredit programs). The same rate is applied to resident and nonresident students.</t>
  </si>
  <si>
    <t>(c)   Capital Improvement Fee may not exceed 20% for resident credit students or 20% of the total tuition and out-of-state fees for nonresident credit students.</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</si>
  <si>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</si>
  <si>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</si>
  <si>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t>(d)  Technology Fee may not exceed 5% for resident credit students or 5% of the tuition and out-of-state fees for nonresident students. Technology fees apply to baccalaureate,</t>
  </si>
  <si>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</si>
  <si>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t>5.</t>
  </si>
  <si>
    <t>In EXHIBIT C, verify that student fees agree with EXHIBIT D.</t>
  </si>
  <si>
    <t>6.</t>
  </si>
  <si>
    <t>Compare the student credit hours calculated by the Florida College System Budget Office with estimated credit hours of the college (FTE converted to 30 credit hours).</t>
  </si>
  <si>
    <t>Fee paying only (excludes dual enrollment, vocational prep, adult and apprenticeship programs).</t>
  </si>
  <si>
    <t>BUDGET OFFICE IN-STATE</t>
  </si>
  <si>
    <t>COLLEGE IN-STATE</t>
  </si>
  <si>
    <t>DIFFERENCE</t>
  </si>
  <si>
    <t>ESTIMATED FTE</t>
  </si>
  <si>
    <t>ESTIMATED STUDENT</t>
  </si>
  <si>
    <t>%</t>
  </si>
  <si>
    <t>GREATER</t>
  </si>
  <si>
    <t>RESIDENT</t>
  </si>
  <si>
    <t>(CONVERTED TO 30 CRHR)</t>
  </si>
  <si>
    <t>CREDIT HOURS</t>
  </si>
  <si>
    <t>THAN 3%</t>
  </si>
  <si>
    <t>ADVANCED &amp; PROFESSIONAL (BACCALAUREATE)</t>
  </si>
  <si>
    <t>ADVANCED &amp; PROFESSIONAL (LOWER LEVEL)</t>
  </si>
  <si>
    <t>POSTSECONDARY VOCATIONAL</t>
  </si>
  <si>
    <t>DEVELOPMENTAL EDUCATION</t>
  </si>
  <si>
    <t>EDUCATOR PREPARATION INSTITUTES</t>
  </si>
  <si>
    <t>If the difference is greater than 3% in any of the areas, please provide an explanation in the box below.  Note: If more space is needed, please provide the explanation in the College Operating Budget transmittal email.</t>
  </si>
  <si>
    <t xml:space="preserve">Explanation: </t>
  </si>
  <si>
    <t>DIVISION OUT-OF-STATE</t>
  </si>
  <si>
    <t>COLLEGE OUT-OF-STATE</t>
  </si>
  <si>
    <t>OUT-OF-STATE</t>
  </si>
  <si>
    <t>THAN 5%</t>
  </si>
  <si>
    <t>If the difference is greater than 5% in any of the areas, please provide an explanation in the box below.  Note: If more space is needed please provide the explanation in the College Operating Budget transmittal email.</t>
  </si>
  <si>
    <t>7.</t>
  </si>
  <si>
    <t>Verify that the transfer information in EXHIBIT C is explained and in agreement with EXHIBITS A and D.</t>
  </si>
  <si>
    <t>TRANSFERS IN:</t>
  </si>
  <si>
    <t>EXHIBIT C Transfers In agree with EXHIBIT A</t>
  </si>
  <si>
    <t>EXHIBIT C Transfers In agree with EXHIBIT D</t>
  </si>
  <si>
    <t>TRANSFERS OUT:</t>
  </si>
  <si>
    <t>EXHIBIT C Transfers Out agree with EXHIBIT A</t>
  </si>
  <si>
    <t>EXHIBIT C Transfers Out agree with EXHIBIT D</t>
  </si>
  <si>
    <t>8.</t>
  </si>
  <si>
    <t>In EXHIBIT D, verify that state appropriations required to be budgeted in Fund 1 are accurate. (The following appropriations must be in agreement on Exhibit D).</t>
  </si>
  <si>
    <t>APPROPRIATIONS</t>
  </si>
  <si>
    <t>GENERAL APPROPRIATIONS ACT</t>
  </si>
  <si>
    <t>EXHIBIT D</t>
  </si>
  <si>
    <t>FLORIDA COLLEGE SYSTEM PROGRAM FUND (FCSPF) - GENERAL REVENUE (GL 42110)</t>
  </si>
  <si>
    <t>FCSPF - PERFORMANCE BASED INCENTIVES (GL 42150)</t>
  </si>
  <si>
    <t>FCSPF - LOTTERY (GL 42610)</t>
  </si>
  <si>
    <t xml:space="preserve">      TOTAL</t>
  </si>
  <si>
    <t>9.</t>
  </si>
  <si>
    <t>Verify that all EXHIBIT E totals for personnel, current expense and capital outlay equal the same totals in EXHIBIT D.</t>
  </si>
  <si>
    <t>PERSONNEL</t>
  </si>
  <si>
    <t>CURRENT EXPENSE</t>
  </si>
  <si>
    <t>CAPITAL OUTLAY</t>
  </si>
  <si>
    <t>10.</t>
  </si>
  <si>
    <t>Difference -- The Estimated Unencumbered Fund Balance and the Total Available Fund Balance minus Encumbered Reserves should equal "zero" (0). If not, please verify that the amounts automatically populated in Cells C108 and C109 are reported correctly on Exhibits A and D.</t>
  </si>
  <si>
    <t>11.</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</si>
  <si>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</si>
  <si>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t>Difference</t>
  </si>
  <si>
    <t>Amount budgeted in GLC 59300 for the Compensated Absence Expense</t>
  </si>
  <si>
    <t>Cell C132 should be "zero (0)". If this cell is red, please verify that the amounts automatically populated in Cells C126, C127 and C130 are reported correctly.</t>
  </si>
  <si>
    <t>12.</t>
  </si>
  <si>
    <t>Verify that EXHIBIT G, Resident and Nonresident Student Fee Revenue, has been generated based on the Baccalaureate Resident and Nonresident Tuition from EXHIBIT C.</t>
  </si>
  <si>
    <t>Nonresident</t>
  </si>
  <si>
    <t>13.</t>
  </si>
  <si>
    <t>Verify that EXHIBIT G, Resident and Nonresident Student Fee Revenue, agrees with EXHIBIT C.</t>
  </si>
  <si>
    <t>EXHIBIT G, Upper Level - Resident Student Fee Revenue (Cell D124) should agree with EXHIBIT C, Upper Level - Budgeted Fee Revenues (Cell H10).</t>
  </si>
  <si>
    <t>EXHIBIT G, Upper Level - Nonresident Student Fee Revenue (Cell D125)  should agree with EXHIBIT C, Upper Level - Budgeted Fee Revenues (Cell F19).</t>
  </si>
  <si>
    <t>14.</t>
  </si>
  <si>
    <r>
      <t>EXHIBIT G, Grand Total Expenditures ( Row 119) should agree with Total Source of Funds (Row 135).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C153 will turn red</t>
    </r>
    <r>
      <rPr>
        <b/>
        <sz val="16"/>
        <color rgb="FFFF0000"/>
        <rFont val="Calibri"/>
        <family val="2"/>
        <scheme val="minor"/>
      </rPr>
      <t xml:space="preserve"> if the Grand Total Expenditures and the Total Source of Funds are not equal. Please provide an explanation in the box provided below. </t>
    </r>
  </si>
  <si>
    <t>Grand Total Expenditures and Total Sources of Funds</t>
  </si>
  <si>
    <t>EXPLANATION:</t>
  </si>
  <si>
    <t>EXHIBIT A</t>
  </si>
  <si>
    <t>COLLEGE OPERATING BUDGET</t>
  </si>
  <si>
    <t>ANNUAL BUDGET SUMMARY</t>
  </si>
  <si>
    <t>COLLEGE:</t>
  </si>
  <si>
    <t>CURRENT FUNDS - UNRESTRICTED</t>
  </si>
  <si>
    <r>
      <t>ADD AMOUNT EXPECTED TO BE FINANCED IN FUTURE YEARS (</t>
    </r>
    <r>
      <rPr>
        <i/>
        <sz val="16"/>
        <rFont val="Calibri"/>
        <family val="2"/>
        <scheme val="minor"/>
      </rPr>
      <t>USE PLUS SIGN</t>
    </r>
    <r>
      <rPr>
        <sz val="16"/>
        <rFont val="Calibri"/>
        <family val="2"/>
        <scheme val="minor"/>
      </rPr>
      <t>)</t>
    </r>
  </si>
  <si>
    <t>ADD:              REVENUES</t>
  </si>
  <si>
    <t xml:space="preserve">                       TRANSFERS IN</t>
  </si>
  <si>
    <t>TOTAL RECEIPTS</t>
  </si>
  <si>
    <t>TOTAL ESTIMATED AVAILABLE</t>
  </si>
  <si>
    <t>DEDUCT:      EXPENDITURES</t>
  </si>
  <si>
    <t xml:space="preserve">                       TRANSFERS OUT</t>
  </si>
  <si>
    <t>TOTAL DISBURSEMENTS</t>
  </si>
  <si>
    <t>TOTAL AVAILABLE LESS DISBURSEMENTS</t>
  </si>
  <si>
    <t>ADD ACCRUED LEAVE EXPENSE (GLC 59300)</t>
  </si>
  <si>
    <t xml:space="preserve">       (Includes GL's: 30200, 30300, 30400, 30500, 30600, 30700, 30900, and 31100)</t>
  </si>
  <si>
    <t xml:space="preserve">PERCENT OF ESTIMATED UNENCUMBERED FUND BALANCE </t>
  </si>
  <si>
    <t>CERTIFY BOARD OF TRUSTEES APPROVAL:</t>
  </si>
  <si>
    <t>COLLEGE PRESIDENT</t>
  </si>
  <si>
    <t>DATE</t>
  </si>
  <si>
    <t>EXHIBIT B</t>
  </si>
  <si>
    <t>(UPPER AND LOWER LEVELS)</t>
  </si>
  <si>
    <t>RESIDENT STUDENTS</t>
  </si>
  <si>
    <t>TUITION AND FEES PER CREDIT HOUR &amp; BLOCK TUITION</t>
  </si>
  <si>
    <t>PROGRAMS</t>
  </si>
  <si>
    <t>TUITION</t>
  </si>
  <si>
    <t>STUDENT FINANCIAL AID FEE (1)</t>
  </si>
  <si>
    <t>STUDENT ACTIVITY FEE (1)</t>
  </si>
  <si>
    <t>CAPITAL IMPROVEMENT FEE (1)</t>
  </si>
  <si>
    <t>TECHNOLOGY FEE (1)</t>
  </si>
  <si>
    <t>TUITION AND FEES FOR ACADEMIC YEAR (30 HOURS)</t>
  </si>
  <si>
    <t>UPPER LEVEL - BACCALAUREATE</t>
  </si>
  <si>
    <t>LOWER LEVEL - CREDIT (A &amp; P, PSV, DEVELOPMENTAL EDUCATION AND EPI)</t>
  </si>
  <si>
    <t>BLOCK TUITION</t>
  </si>
  <si>
    <t>BLOCK TUITION PER TERM OR PER HALF YEAR</t>
  </si>
  <si>
    <t>VOCATIONAL PREPARATORY (PER TERM)</t>
  </si>
  <si>
    <t>ADULT GENERAL EDUCATION AND SECONDARY (PER TERM)</t>
  </si>
  <si>
    <t>VOCATIONAL PREPARATORY (PER HALF YEAR)</t>
  </si>
  <si>
    <t>ADULT GENERAL EDUCATION AND SECONDARY (PER HALF YEAR)</t>
  </si>
  <si>
    <t xml:space="preserve">NONRESIDENT STUDENTS    </t>
  </si>
  <si>
    <t>OUT-OF-STATE FEES</t>
  </si>
  <si>
    <t>(1) These Fees Are Not Required</t>
  </si>
  <si>
    <t>EXHIBIT C</t>
  </si>
  <si>
    <t xml:space="preserve">COLLEGE: </t>
  </si>
  <si>
    <t xml:space="preserve"> l.  BUDGET WORKSHEET FOR  ESTIMATED STUDENT FEES PER CREDIT HOUR</t>
  </si>
  <si>
    <t>STUDENT TUITION</t>
  </si>
  <si>
    <t>DISCIPLINE</t>
  </si>
  <si>
    <t xml:space="preserve">GENERAL  LEDGER CODE                                                                                               </t>
  </si>
  <si>
    <t>TOTAL PLANNED CREDIT HOURS</t>
  </si>
  <si>
    <t>FEE EXEMPT, DUAL ENROLLMENT &amp;  APPRENTICESHIP, ETC.</t>
  </si>
  <si>
    <t>CHARGE PER STUDENT CREDIT HOUR</t>
  </si>
  <si>
    <t>BUDGETED FEE REVENUES</t>
  </si>
  <si>
    <t>ADVANCED &amp; PROFESSIONAL (UPPER LEVEL - BACCALAUREATE)</t>
  </si>
  <si>
    <t>40110</t>
  </si>
  <si>
    <t>40120</t>
  </si>
  <si>
    <t>40130</t>
  </si>
  <si>
    <t>40150</t>
  </si>
  <si>
    <t xml:space="preserve">     SUBTOTAL</t>
  </si>
  <si>
    <t>STUDENT OUT-OF STATE FEES</t>
  </si>
  <si>
    <t>ESTIMATED FEE PAYING OUT-OF-STATE CREDIT HOURS</t>
  </si>
  <si>
    <t>40310</t>
  </si>
  <si>
    <t>40320</t>
  </si>
  <si>
    <t>40330</t>
  </si>
  <si>
    <t>40350</t>
  </si>
  <si>
    <t>TOTAL STUDENT TUITION AND OUT-OF-STATE FEES</t>
  </si>
  <si>
    <t xml:space="preserve"> II.  BUDGET WORKSHEET FOR  ESTIMATED STUDENT TUITION (CONTINUED)</t>
  </si>
  <si>
    <t>STUDENT BLOCK TUITION</t>
  </si>
  <si>
    <t>TOTAL ANNUAL HEADCOUNT UNDUPLICATED BY TERM/BLOCK</t>
  </si>
  <si>
    <t>FEE EXEMPT</t>
  </si>
  <si>
    <t>BLOCK TUITION CHARGED</t>
  </si>
  <si>
    <t>BLOCK TUITION (PER TERM)</t>
  </si>
  <si>
    <t>VOCATIONAL PREPARATORY</t>
  </si>
  <si>
    <t>40180</t>
  </si>
  <si>
    <t>ADULT GENERAL EDUCATION AND SECONDARY</t>
  </si>
  <si>
    <t>40190</t>
  </si>
  <si>
    <t>BLOCK TUITION (PER HALF YEAR)</t>
  </si>
  <si>
    <t xml:space="preserve">     SUBTOTAL </t>
  </si>
  <si>
    <t>NONRESIDENT BLOCK TUITION</t>
  </si>
  <si>
    <t>40380</t>
  </si>
  <si>
    <t>40390</t>
  </si>
  <si>
    <t xml:space="preserve">TOTAL BLOCK TUITION </t>
  </si>
  <si>
    <t>GRAND TOTAL STUDENT FEES</t>
  </si>
  <si>
    <t>III.  TRANSFER IN AND OUT INFORMATION:</t>
  </si>
  <si>
    <t xml:space="preserve">ENTER THE APPROPRIATE FUND NUMBER IN THE "FUND TRANSFERRED FROM" COLUMN AND THE "FUND TRANSFERRED TO" COLUMN. PLEASE DO NOT LEAVE BLANK. </t>
  </si>
  <si>
    <t>PURPOSE OF TRANSFER</t>
  </si>
  <si>
    <t>AMOUNT</t>
  </si>
  <si>
    <t>FUND TRANSFERRED FROM</t>
  </si>
  <si>
    <t>FUND TRANSFERRED TO</t>
  </si>
  <si>
    <t>TOTAL TRANSFERS OUT</t>
  </si>
  <si>
    <t>TOTAL TRANSFERS IN</t>
  </si>
  <si>
    <t>TOTAL ALL TRANSFERS</t>
  </si>
  <si>
    <t>EXHIBIT C(2)</t>
  </si>
  <si>
    <t>BUDGET WORKSHEET FOR STUDENT TUITION PER CREDIT HOUR RATE CHANGE</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</si>
  <si>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</si>
  <si>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STUDENT FEES</t>
  </si>
  <si>
    <t>GENERAL LEDGER CODE</t>
  </si>
  <si>
    <t>CHANGE IN CHARGE PER STUDENT CREDIT HOUR</t>
  </si>
  <si>
    <t>ADDITIONAL/ REDUCED BUDGETED FEE REVENUES</t>
  </si>
  <si>
    <t>UPDATED CHARGE PER STUDENT CREDIT HOUR</t>
  </si>
  <si>
    <t xml:space="preserve"> GRAND TOTAL CCPF STUDENT FEES</t>
  </si>
  <si>
    <t>REASON FOR CHANGE IN TUITION:</t>
  </si>
  <si>
    <t>SCHEDULE OF BUDGETED REVENUES, EXPENDITURES, AND FUND BALANCE</t>
  </si>
  <si>
    <t>BY GENERAL LEDGER CODE</t>
  </si>
  <si>
    <t>Enter amounts only for cells highlighted in light yellow.  The cells not highlighted have been automatically populated from other exhibits. If the amount is incorrect, changes must be made in the cell of the referenced exhibits.</t>
  </si>
  <si>
    <t xml:space="preserve">        </t>
  </si>
  <si>
    <t>ACCOUNT TITLE</t>
  </si>
  <si>
    <t>CURRENT FUNDS - UNRESTRICTED LOWER AND UPPER LEVEL</t>
  </si>
  <si>
    <t xml:space="preserve">CAREER CERTIFICATE AND APPLIED TECHNOLOGY DIPLOMA </t>
  </si>
  <si>
    <t xml:space="preserve">DEVELOPMENTAL EDUCATION </t>
  </si>
  <si>
    <t xml:space="preserve">    SUBTOTAL STUDENT TUITION</t>
  </si>
  <si>
    <t xml:space="preserve">   SUBTOTAL OUT-OF-STATE FEES</t>
  </si>
  <si>
    <t>TUITION (PER TERM) - RESIDENT</t>
  </si>
  <si>
    <t>TUITION (PER HALF YEAR) - RESIDENT</t>
  </si>
  <si>
    <t xml:space="preserve">   SUBTOTAL BLOCK RESIDENT TUITION</t>
  </si>
  <si>
    <t>TUITION (PER TERM) - NONRESIDENT</t>
  </si>
  <si>
    <t>TUITION (PER HALF YEAR) - NONRESIDENT</t>
  </si>
  <si>
    <t xml:space="preserve">   SUBTOTAL BLOCK TUITION NONRESIDENT FEES</t>
  </si>
  <si>
    <t xml:space="preserve">   SUBTOTAL FCSPF STUDENT FEES</t>
  </si>
  <si>
    <t>TUITION - LIFELONG LEARNING</t>
  </si>
  <si>
    <t>40210</t>
  </si>
  <si>
    <t>TUITION - CONTINUING WORKFORCE EDUCATION</t>
  </si>
  <si>
    <t>40240</t>
  </si>
  <si>
    <t>FULL COST OF INSTRUCTION (REPEAT COURSE FEE)</t>
  </si>
  <si>
    <t>40260</t>
  </si>
  <si>
    <t>TUITION - SELF-SUPPORTING</t>
  </si>
  <si>
    <t>40270</t>
  </si>
  <si>
    <t>LABORATORY FEES</t>
  </si>
  <si>
    <t>40400</t>
  </si>
  <si>
    <t>DISTANCE LEARNING COURSE USER FEES</t>
  </si>
  <si>
    <t>APPLICATION FEES</t>
  </si>
  <si>
    <t>40500</t>
  </si>
  <si>
    <t>TRANSIENT STUDENT APPLICATION FEE</t>
  </si>
  <si>
    <t>40505</t>
  </si>
  <si>
    <t>GRADUATION FEES</t>
  </si>
  <si>
    <t>40600</t>
  </si>
  <si>
    <t>DIPLOMA REPLACEMENT FEES</t>
  </si>
  <si>
    <t>40610</t>
  </si>
  <si>
    <t>TRANSCRIPT FEES</t>
  </si>
  <si>
    <t>40700</t>
  </si>
  <si>
    <t>FINANCIAL AID FUND FEES</t>
  </si>
  <si>
    <t>40800</t>
  </si>
  <si>
    <t>TECHNOLOGY FEE</t>
  </si>
  <si>
    <t>40870</t>
  </si>
  <si>
    <t>OTHER STUDENT FEES</t>
  </si>
  <si>
    <t>40900</t>
  </si>
  <si>
    <t>TRANSPORTATION FEE (SANTA FE COLLEGE ONLY)</t>
  </si>
  <si>
    <t>40980</t>
  </si>
  <si>
    <t>CREDIT CARD CONVENIENCE FEE</t>
  </si>
  <si>
    <t>40985</t>
  </si>
  <si>
    <t>TOTAL STUDENT FEES</t>
  </si>
  <si>
    <t>SUPPORT FROM LOCAL GOVERNMENT</t>
  </si>
  <si>
    <t>GRANTS AND CONTRACTS FROM CITIES</t>
  </si>
  <si>
    <t>41500</t>
  </si>
  <si>
    <t>GRANTS AND CONTRACTS FROM COUNTIES</t>
  </si>
  <si>
    <t>41600</t>
  </si>
  <si>
    <t>INDIRECT COSTS RECOVERED - CITY AND COUNTY</t>
  </si>
  <si>
    <t>41900</t>
  </si>
  <si>
    <t>TOTAL SUPPORT FROM LOCAL GOVERNMENT</t>
  </si>
  <si>
    <t>STATE SUPPORT</t>
  </si>
  <si>
    <t>FLORIDA COLLEGE SYSTEM PROGRAM FUND (FCSPF)</t>
  </si>
  <si>
    <t>42110</t>
  </si>
  <si>
    <t>SPECIAL APPROPRIATION - OTHER</t>
  </si>
  <si>
    <t xml:space="preserve">PERFORMANCE-BASED INCENTIVE FUNDING - FCSPF </t>
  </si>
  <si>
    <t>42150</t>
  </si>
  <si>
    <t>INCENTIVE GRANTS FOR EXPANDED PROGRAMS</t>
  </si>
  <si>
    <t>42160</t>
  </si>
  <si>
    <t>LICENSE TAG FEES APPROPRIATION</t>
  </si>
  <si>
    <t>42210</t>
  </si>
  <si>
    <t>PERFORMANCE-BASED INCENTIVE PROGRAM (CATEGORICAL APPROPRIATIONS)</t>
  </si>
  <si>
    <t>42510</t>
  </si>
  <si>
    <t>LOTTERY FUNDS - FCSPF</t>
  </si>
  <si>
    <t>42610</t>
  </si>
  <si>
    <t xml:space="preserve">GRANTS AND CONTRACTS - STATE </t>
  </si>
  <si>
    <t>42700</t>
  </si>
  <si>
    <t>INDIRECT COST RECOVERED - STATE</t>
  </si>
  <si>
    <t>42900</t>
  </si>
  <si>
    <t>TOTAL STATE SUPPORT</t>
  </si>
  <si>
    <t>FEDERAL SUPPORT</t>
  </si>
  <si>
    <t>GRANTS AND CONTRACTS FROM FEDERAL GOVERNMENT</t>
  </si>
  <si>
    <t>43500</t>
  </si>
  <si>
    <t>GRANTS AND CONTRACTS FROM FEDERAL GOVERNMENT (EDUCATION)</t>
  </si>
  <si>
    <t>GRANTS AND CONTRACTS FROM FEDERAL GOVERNMENT (DISCRETIONARY)</t>
  </si>
  <si>
    <t>INDIRECT COST RECOVERED - FEDERAL</t>
  </si>
  <si>
    <t>43900</t>
  </si>
  <si>
    <t>TOTAL FEDERAL SUPPORT</t>
  </si>
  <si>
    <t>GIFTS, PRIVATE GRANTS AND CONTRACTS</t>
  </si>
  <si>
    <t>CASH CONTRIBUTIONS</t>
  </si>
  <si>
    <t>44100</t>
  </si>
  <si>
    <t>NON-CASH CONTRIBUTIONS</t>
  </si>
  <si>
    <t>44200</t>
  </si>
  <si>
    <t>GIFTS, GRANTS AND CONTRACTS - PRIVATE</t>
  </si>
  <si>
    <t>INDIRECT COSTS RECOVERED - PRIVATE SOURCES</t>
  </si>
  <si>
    <t>44900</t>
  </si>
  <si>
    <t>TOTAL GIFTS, PRIVATE GRANTS AND CONTRACTS</t>
  </si>
  <si>
    <t>SALES AND SERVICES DEPARTMENT</t>
  </si>
  <si>
    <t>COMMISSIONS</t>
  </si>
  <si>
    <t>46200</t>
  </si>
  <si>
    <t>USE OF COLLEGE FACILITIES</t>
  </si>
  <si>
    <t>46400</t>
  </si>
  <si>
    <t>OTHER SALES AND SERVICES</t>
  </si>
  <si>
    <t>46600</t>
  </si>
  <si>
    <t>TAXABLE SALES</t>
  </si>
  <si>
    <t>46700</t>
  </si>
  <si>
    <t>INTERDEPARTMENTAL SALES</t>
  </si>
  <si>
    <t>46900</t>
  </si>
  <si>
    <t>TOTAL SALES AND SVCS. DEPT.</t>
  </si>
  <si>
    <t>ENDOWMENT INCOME</t>
  </si>
  <si>
    <t>47100</t>
  </si>
  <si>
    <t>TOTAL ENDOWMENT INCOME</t>
  </si>
  <si>
    <t>OTHER REVENUES</t>
  </si>
  <si>
    <t>INTEREST AND DIVIDENDS</t>
  </si>
  <si>
    <t>48100</t>
  </si>
  <si>
    <t>GAIN OR LOSS ON INVESTMENTS</t>
  </si>
  <si>
    <t>48200</t>
  </si>
  <si>
    <t>FINES AND PENALTIES</t>
  </si>
  <si>
    <t>48700</t>
  </si>
  <si>
    <t>MISCELLANEOUS REVENUE</t>
  </si>
  <si>
    <t>48900</t>
  </si>
  <si>
    <t>TOTAL OTHER REVENUES</t>
  </si>
  <si>
    <t>NON-REVENUE RECEIPTS</t>
  </si>
  <si>
    <t>MANDATORY TRANSFERS IN, FROM CURRENT FUNDS - UNRESTRICTED</t>
  </si>
  <si>
    <t>49110</t>
  </si>
  <si>
    <t>NON-MANDATORY TRANSFERS IN, FROM CURRENT FUNDS - UNRESTRICTED</t>
  </si>
  <si>
    <t>49210</t>
  </si>
  <si>
    <t>NON-MANDATORY TRANSFERS IN, AUXILIARY FUNDS</t>
  </si>
  <si>
    <t>NON-MANDATORY TRANSFERS IN, LOAN, ENDOWMENT, ANNUITY AND LIFE INCOME FUNDS</t>
  </si>
  <si>
    <t>PROCEEDS FROM SALE OF PROPERTY</t>
  </si>
  <si>
    <t>49500</t>
  </si>
  <si>
    <t>INSURANCE RECOVERY</t>
  </si>
  <si>
    <t>PRIOR YEAR CORRECTIONS</t>
  </si>
  <si>
    <t>49600</t>
  </si>
  <si>
    <t>OVER AND SHORT</t>
  </si>
  <si>
    <t>49900</t>
  </si>
  <si>
    <t>TOTAL NON-REVENUE RECEIPTS</t>
  </si>
  <si>
    <t>GRAND TOTAL REVENUES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</si>
  <si>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</si>
  <si>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</si>
  <si>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</si>
  <si>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</si>
  <si>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</si>
  <si>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</si>
  <si>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</si>
  <si>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</si>
  <si>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</si>
  <si>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</si>
  <si>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</si>
  <si>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</si>
  <si>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</si>
  <si>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</si>
  <si>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</si>
  <si>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</si>
  <si>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</si>
  <si>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</si>
  <si>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</si>
  <si>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</si>
  <si>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</si>
  <si>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</si>
  <si>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</si>
  <si>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</si>
  <si>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</si>
  <si>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</si>
  <si>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</si>
  <si>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</si>
  <si>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</si>
  <si>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</si>
  <si>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</si>
  <si>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</si>
  <si>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</si>
  <si>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</si>
  <si>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</si>
  <si>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</si>
  <si>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</si>
  <si>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</si>
  <si>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</si>
  <si>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</si>
  <si>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</si>
  <si>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</si>
  <si>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</si>
  <si>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</si>
  <si>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</si>
  <si>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</si>
  <si>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</si>
  <si>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</si>
  <si>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</si>
  <si>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</si>
  <si>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</si>
  <si>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</si>
  <si>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</si>
  <si>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</si>
  <si>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</si>
  <si>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</si>
  <si>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</si>
  <si>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</si>
  <si>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</si>
  <si>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</si>
  <si>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</si>
  <si>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</si>
  <si>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</si>
  <si>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</si>
  <si>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</si>
  <si>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</si>
  <si>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</si>
  <si>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</si>
  <si>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</si>
  <si>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</si>
  <si>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</si>
  <si>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</si>
  <si>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</si>
  <si>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</si>
  <si>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</si>
  <si>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</si>
  <si>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</si>
  <si>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</si>
  <si>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</si>
  <si>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</si>
  <si>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</si>
  <si>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</si>
  <si>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</si>
  <si>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 xml:space="preserve">OTHER BENEFITS </t>
  </si>
  <si>
    <t>INSURANCE BENEFITS</t>
  </si>
  <si>
    <t>59700</t>
  </si>
  <si>
    <t>TUITION BENEFITS &amp; REIMBURSEMENT</t>
  </si>
  <si>
    <t>59800</t>
  </si>
  <si>
    <t>PERSONNEL EXPENSE CONTINGENCY (BUDGET ONLY)</t>
  </si>
  <si>
    <t>59900</t>
  </si>
  <si>
    <t>TOTAL PERSONNEL COSTS</t>
  </si>
  <si>
    <t>CURRENT EXPENSES</t>
  </si>
  <si>
    <t>TRAVEL</t>
  </si>
  <si>
    <t>60500</t>
  </si>
  <si>
    <t>FREIGHT AND POSTAGE</t>
  </si>
  <si>
    <t>61000</t>
  </si>
  <si>
    <t>TELECOMMUNICATIONS</t>
  </si>
  <si>
    <t>61500</t>
  </si>
  <si>
    <t>PRINTING</t>
  </si>
  <si>
    <t>62000</t>
  </si>
  <si>
    <t>REPAIRS AND MAINTENANCE</t>
  </si>
  <si>
    <t>62500</t>
  </si>
  <si>
    <t>RENTALS</t>
  </si>
  <si>
    <t>63000</t>
  </si>
  <si>
    <t>INSURANCE</t>
  </si>
  <si>
    <t>63500</t>
  </si>
  <si>
    <t>UTILITIES (NOT DESIGNATED BELOW)</t>
  </si>
  <si>
    <t>64000</t>
  </si>
  <si>
    <t>HEATING FUELS</t>
  </si>
  <si>
    <t>64001</t>
  </si>
  <si>
    <t>WATER &amp; SEWER</t>
  </si>
  <si>
    <t>64002</t>
  </si>
  <si>
    <t>ELECTRICITY</t>
  </si>
  <si>
    <t>64003</t>
  </si>
  <si>
    <t>GARBAGE COLLECTIONS</t>
  </si>
  <si>
    <t>64004</t>
  </si>
  <si>
    <t>FUEL, VEHICULAR</t>
  </si>
  <si>
    <t>64005</t>
  </si>
  <si>
    <t>HAZARDOUS WASTE REMOVAL</t>
  </si>
  <si>
    <t>64006</t>
  </si>
  <si>
    <t>STORM WATER RUNOFF FEES</t>
  </si>
  <si>
    <t>OTHER SERVICES</t>
  </si>
  <si>
    <t>64500</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</si>
  <si>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</si>
  <si>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</si>
  <si>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</si>
  <si>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</si>
  <si>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</si>
  <si>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</si>
  <si>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</si>
  <si>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</si>
  <si>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</si>
  <si>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</si>
  <si>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</si>
  <si>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</si>
  <si>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</si>
  <si>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</si>
  <si>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</si>
  <si>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</si>
  <si>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</si>
  <si>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</si>
  <si>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</si>
  <si>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</si>
  <si>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</si>
  <si>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</si>
  <si>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</si>
  <si>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</si>
  <si>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</si>
  <si>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</si>
  <si>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</si>
  <si>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MANDATORY TRANSFERS-OUT,  CURRENT FUNDS - UNRESTRICTED</t>
  </si>
  <si>
    <t>69110</t>
  </si>
  <si>
    <t>MANDATORY TRANSFERS-OUT,  CURRENT FUNDS - RESTRICTED</t>
  </si>
  <si>
    <t>69120</t>
  </si>
  <si>
    <t xml:space="preserve">MANDATORY TRANSFERS-OUT,  RETIREMENT OF INDEBTEDNESS FUNDS </t>
  </si>
  <si>
    <t>69180</t>
  </si>
  <si>
    <t>NON-MANDATORY TRANSFERS-OUT,  CURRENT FUNDS - UNRESTRICTED</t>
  </si>
  <si>
    <t>69210</t>
  </si>
  <si>
    <t>NON-MANDATORY TRANSFERS OUT, UNEXPENDED PLANT AND RENEWAL/REPLACEMENT FUNDS</t>
  </si>
  <si>
    <t>OTHER  EXPENSES</t>
  </si>
  <si>
    <t>69500</t>
  </si>
  <si>
    <t>PRIOR-YEAR CORRECTIONS</t>
  </si>
  <si>
    <t>69600</t>
  </si>
  <si>
    <t>CURRENT EXPENSE CONTINGENCY (BUDGET ONLY)</t>
  </si>
  <si>
    <t>69900</t>
  </si>
  <si>
    <t>TOTAL CURRENT EXPENSES</t>
  </si>
  <si>
    <t>MINOR EQUIPMENT - NON-CAPITALIZED, NON INVENTORIED</t>
  </si>
  <si>
    <t>70500</t>
  </si>
  <si>
    <t>MINOR EQUIPMENT - NON-CAPITALIZED INVENTORIED</t>
  </si>
  <si>
    <t>70600</t>
  </si>
  <si>
    <t>FURNITURE AND EQUIPMENT</t>
  </si>
  <si>
    <t>71000</t>
  </si>
  <si>
    <t>DATA SOFTWARE</t>
  </si>
  <si>
    <t>72000</t>
  </si>
  <si>
    <t>ARTWORK/ARTIFACT</t>
  </si>
  <si>
    <t>BUILDINGS AND FIXED EQUIPMENT</t>
  </si>
  <si>
    <t>75000</t>
  </si>
  <si>
    <t>REMODELING AND RENOVATION, NON-CAPITALIZED REPAIRS &amp; MAINTENANCE, AND OTHER STRUCTURES AND IMPROVEMENTS</t>
  </si>
  <si>
    <t>76000</t>
  </si>
  <si>
    <t>LAND</t>
  </si>
  <si>
    <t>77000</t>
  </si>
  <si>
    <t>OTHER STRUCTURES, LAND IMPROVEMENTS</t>
  </si>
  <si>
    <t>79000</t>
  </si>
  <si>
    <t>CAPITAL OUTLAY CONTINGENCY (BUDGET ONLY)</t>
  </si>
  <si>
    <t>79900</t>
  </si>
  <si>
    <t>TOTAL CAPITAL OUTLAY</t>
  </si>
  <si>
    <t>GRAND TOTAL EXPENDITURES</t>
  </si>
  <si>
    <t>RESERVED FOR ENCUMBRANCES</t>
  </si>
  <si>
    <t>RESERVED FOR PERFORMANCE BASED INCENTIVE FUNDING (VOCATIONAL)</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</si>
  <si>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</si>
  <si>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</si>
  <si>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</si>
  <si>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</si>
  <si>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</si>
  <si>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</si>
  <si>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</si>
  <si>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TOTAL ESTIMATED RESERVE AND UNENCUMBERED FUND BALANCE</t>
  </si>
  <si>
    <t>TOTAL ESTIMATED FUND BALANCE</t>
  </si>
  <si>
    <t>EXHIBIT  E</t>
  </si>
  <si>
    <t>SUMMARY OF BUDGETED EXPENDITURES BY FUNCTION</t>
  </si>
  <si>
    <t>CURRENT FUND-UNRESTRICTED</t>
  </si>
  <si>
    <t>Enter amounts only for cells highlighted in light yellow.</t>
  </si>
  <si>
    <t>FUNCTION</t>
  </si>
  <si>
    <t>PERSONNEL    GLC 500S</t>
  </si>
  <si>
    <t>CURRENT EXPENSE       GLC 600S</t>
  </si>
  <si>
    <t>CAPITAL OUTLAY       GLC 700S</t>
  </si>
  <si>
    <t>INSTRUCTION</t>
  </si>
  <si>
    <t>RESEARCH</t>
  </si>
  <si>
    <t>PUBLIC SERVICE</t>
  </si>
  <si>
    <t>ACADEMIC SUPPORT:</t>
  </si>
  <si>
    <t xml:space="preserve">           ACADEMIC SUPPORT - OTHER</t>
  </si>
  <si>
    <t xml:space="preserve">           STAFF/PROGRAM DEVELOPMENT</t>
  </si>
  <si>
    <t>STUDENT SUPPORT</t>
  </si>
  <si>
    <t>INSTITUTIONAL SUPPORT</t>
  </si>
  <si>
    <t>PLANT OPERATION AND MAINTENANCE</t>
  </si>
  <si>
    <t>STUDENT AID</t>
  </si>
  <si>
    <t>TRANSFERS,CONTINGENCIES,ETC.</t>
  </si>
  <si>
    <t xml:space="preserve">EXHIBIT F </t>
  </si>
  <si>
    <t>(SAMPLE LETTER)</t>
  </si>
  <si>
    <t>Double Click to Download the PDF Document.</t>
  </si>
  <si>
    <t>UPPER LEVEL PLANNED EXPENDITURES AND SOURCES OF FUNDS</t>
  </si>
  <si>
    <t xml:space="preserve">BACCALAUREATE DEGREE PROGRAM COLLEGE OPERATING BUDGET </t>
  </si>
  <si>
    <t xml:space="preserve"> PLANNED EXPENDITURES</t>
  </si>
  <si>
    <t xml:space="preserve">UNRESTRICTED SOURCES </t>
  </si>
  <si>
    <t xml:space="preserve"> RESTRICTED SOURCES </t>
  </si>
  <si>
    <t xml:space="preserve"> TOTAL UNRESTRICTED AND RESTRICTED SOURCES</t>
  </si>
  <si>
    <t>OTHER BENEFITS</t>
  </si>
  <si>
    <t>59600</t>
  </si>
  <si>
    <t>REPAIRS &amp; MAINTENANCE</t>
  </si>
  <si>
    <t>MANDATORY TRANSFERS OUT</t>
  </si>
  <si>
    <t>NONMANDATORY TRANSFERS OUT</t>
  </si>
  <si>
    <t>TOTAL CURRENT EXPENSE</t>
  </si>
  <si>
    <t>MINOR EQUIPMENT - NON CAPITALIZED INVENTORIED</t>
  </si>
  <si>
    <t>REMODELING &amp; RENOVATION, NON-CAPITALIZED REPAIRS &amp; MAINTENANCE, &amp; OTHER STRUCTURES &amp; IMPROVEMENTS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</si>
  <si>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</si>
  <si>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</si>
  <si>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</si>
  <si>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</si>
  <si>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</si>
  <si>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</si>
  <si>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</si>
  <si>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</si>
  <si>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</si>
  <si>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</si>
  <si>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</si>
  <si>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</si>
  <si>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</si>
  <si>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r>
      <t xml:space="preserve">* Exhibit G, Grand Total Expenditures (Row 119) should agree with Total Source of Funds (Row 135). There should be adequate sources of funds to cover the cost of the expenditures reported. However, if there is a difference reported in cells D thru F, Cell 137, </t>
    </r>
    <r>
      <rPr>
        <b/>
        <u/>
        <sz val="18"/>
        <color rgb="FFFF0000"/>
        <rFont val="Calibri"/>
        <family val="2"/>
        <scheme val="minor"/>
      </rPr>
      <t>please provide an brief explanation in the box below and on the Check Sheet, Item #14.</t>
    </r>
    <r>
      <rPr>
        <b/>
        <u/>
        <sz val="18"/>
        <rFont val="Calibri"/>
        <family val="2"/>
        <scheme val="minor"/>
      </rPr>
      <t xml:space="preserve"> </t>
    </r>
  </si>
  <si>
    <t>*BRIEF EXPLANATION FOR THE DIFFERENCE REPORTED IN ROW 137, CELLS D THROUGH F.</t>
  </si>
  <si>
    <t>**PROVIDE A BRIEF EXPLANATION FOR ITEM NUMBER 4. ABOVE - OTHER GRANTS OR REVENUES:</t>
  </si>
  <si>
    <r>
      <t xml:space="preserve">LOWER LEVEL CREDIT PROGRAMS - RESIDENT:
</t>
    </r>
    <r>
      <rPr>
        <sz val="10"/>
        <color indexed="8"/>
        <rFont val="Calibri"/>
        <family val="2"/>
        <scheme val="minor"/>
      </rPr>
      <t>(ADVANCED &amp; PROFESSIONAL, POSTSECONDARY VOCATIONAL, DEVELOPMENTAL EDUCATION, AND EDUCATOR PREPARATION INSTITUTE)</t>
    </r>
  </si>
  <si>
    <t>TUITION AND FEE RATES
 PER CREDIT HOUR</t>
  </si>
  <si>
    <t>STANDARD</t>
  </si>
  <si>
    <t>MINIMUM</t>
  </si>
  <si>
    <t>MAXIMUM</t>
  </si>
  <si>
    <t>STUDENT FINANCIAL AID(1) (5% of tuition)</t>
  </si>
  <si>
    <t>TECHNOLOGY(1) (5% of tuition)</t>
  </si>
  <si>
    <t>STUDENT ACTIVITY AND SERVICE(1) (10% of tuition)</t>
  </si>
  <si>
    <t>CAPITAL IMPROVEMENT FEE(1) (20% of tuition; $2 maximum increase per year)  Example shown below.</t>
  </si>
  <si>
    <r>
      <t xml:space="preserve">LOWER LEVEL CREDIT PROGRAMS - NON-RESIDENT:
</t>
    </r>
    <r>
      <rPr>
        <sz val="10"/>
        <color indexed="8"/>
        <rFont val="Calibri"/>
        <family val="2"/>
        <scheme val="minor"/>
      </rPr>
      <t>(ADVANCED &amp; PROFESSIONAL, POSTSECONDARY VOCATIONAL, DEVELOPMENTAL EDUCATION, AND EDUCATOR PREPARATION INSTITUTE)</t>
    </r>
  </si>
  <si>
    <t>OUT-OF-STATE (O.O.S.) FEE</t>
  </si>
  <si>
    <t>STUDENT FINANCIAL AID(1) (5% of tuition &amp; O.O.S.)</t>
  </si>
  <si>
    <t>TECHNOLOGY(1) (5% of tuition &amp; O.O.S.)</t>
  </si>
  <si>
    <t>STUDENT ACTIVITY AND SERVICE(1) (10% of tuition - must be same as resident)</t>
  </si>
  <si>
    <t>CAPITAL IMPROVEMENT FEE(1) (20% of tuition &amp; O.O.S.)</t>
  </si>
  <si>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</si>
  <si>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t>CAPITAL IMPROVEMENT FEE(1) (20% of tuition;  $2 maximum increase per year)  Example shown below.</t>
  </si>
  <si>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</si>
  <si>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</si>
  <si>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</si>
  <si>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</si>
  <si>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r>
      <rPr>
        <u/>
        <sz val="12"/>
        <rFont val="Calibri"/>
        <family val="2"/>
        <scheme val="minor"/>
      </rPr>
      <t>Capital Improvement Fee Calculation Example</t>
    </r>
    <r>
      <rPr>
        <sz val="12"/>
        <rFont val="Calibri"/>
        <family val="2"/>
        <scheme val="minor"/>
      </rPr>
      <t xml:space="preserve">:  Assumption - The college establishes </t>
    </r>
  </si>
  <si>
    <t>20% of $82.78 = $16.56 maximum possible rate, but the fee may not increase by more than $2 in any single year.</t>
  </si>
  <si>
    <t>CAREER CERTIFICATE AND APPLIED TECHNOLOGY DIPLOMA (CCATD) PROGRAMS - RESIDENT:</t>
  </si>
  <si>
    <t>STUDENT FINANCIAL AID(1) (10% of tuition)</t>
  </si>
  <si>
    <t>CAPITAL IMPROVEMENT FEE(1) (5% of tuition)</t>
  </si>
  <si>
    <t>CAREER CERTIFICATE AND APPLIED TECHNOLOGY DIPLOMA PROGRAM (CCATD) S - NON-RESIDENT:</t>
  </si>
  <si>
    <t>STUDENT FINANCIAL AID(1) (10% of tuition &amp; O.O.S.)</t>
  </si>
  <si>
    <t>CAPITAL IMPROVEMENT FEE(1) (5% of tuition &amp; O.O.S.)</t>
  </si>
  <si>
    <t>ADULT GENERAL EDUCATION AND VOCATIONAL PREPARATORY RESIDENT AND NONRESIDENT:</t>
  </si>
  <si>
    <t>TUITION RATES
 PER CREDIT HOUR</t>
  </si>
  <si>
    <t>TUITION PER TERM</t>
  </si>
  <si>
    <t>TUITION PER HALF YEAR</t>
  </si>
  <si>
    <t>(1)  Discretionary fees are not required.</t>
  </si>
  <si>
    <t>During the 2014 Legislative Session, House Bill 851, Section 2 amended s.1009.22(3)(c), Florida Statutes, eliminated the out-of-state fee for adult general education programs.</t>
  </si>
  <si>
    <t>STUDENT FINANCIAL AID FEE - RESIDENT</t>
  </si>
  <si>
    <t>Credit total generated by student financial aid fee under $500,000</t>
  </si>
  <si>
    <t>of total in-state tuition</t>
  </si>
  <si>
    <t>Credit total generated by student financial aid fee over $500,000</t>
  </si>
  <si>
    <t>CCATD</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</si>
  <si>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</si>
  <si>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</si>
  <si>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</si>
  <si>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</si>
  <si>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</si>
  <si>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</si>
  <si>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</si>
  <si>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</si>
  <si>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</si>
  <si>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</si>
  <si>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</si>
  <si>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</si>
  <si>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</si>
  <si>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</si>
  <si>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</si>
  <si>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</si>
  <si>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</si>
  <si>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Programs</t>
  </si>
  <si>
    <t>exC_Y2_Lc0GMHBQGu1y3lC-ujT3W1J9Mmrw7lar5L6lUOVRERkUzWk9MQ0syNUk5WkxQTENZVlMxNyQlQCN0PWcu</t>
  </si>
  <si>
    <t>Form1</t>
  </si>
  <si>
    <t>{443f49f6-a1f9-44d6-ae95-06dab15b27e1}</t>
  </si>
  <si>
    <t>AMOUNT EXPECTED TO BE FINANCED IN FUTURE YEARS - ESTIMATED AS OF JUNE 30, 2020</t>
  </si>
  <si>
    <t>Clinical Immersion Center for Health Sciences Education</t>
  </si>
  <si>
    <t>WORKFORCE/WAGES/GRANT PARTICIPANT SUPPORT COSTS</t>
  </si>
  <si>
    <t>Auxiliary</t>
  </si>
  <si>
    <t xml:space="preserve"> FALL 2021-22 COLLEGE OPERATING BUDGET CHECK SHEET</t>
  </si>
  <si>
    <t>2021-22</t>
  </si>
  <si>
    <r>
      <t xml:space="preserve">(Beginning Compensated Absence Reserve) - </t>
    </r>
    <r>
      <rPr>
        <b/>
        <sz val="16"/>
        <rFont val="Calibri"/>
        <family val="2"/>
        <scheme val="minor"/>
      </rPr>
      <t>As of July 1, 2021</t>
    </r>
  </si>
  <si>
    <r>
      <t xml:space="preserve">(Ending Compensated Absence Reserve) - </t>
    </r>
    <r>
      <rPr>
        <b/>
        <sz val="16"/>
        <rFont val="Calibri"/>
        <family val="2"/>
        <scheme val="minor"/>
      </rPr>
      <t>Estimated at June 30, 2022</t>
    </r>
  </si>
  <si>
    <r>
      <t xml:space="preserve">Estimated Unencumbered Fund Balance - </t>
    </r>
    <r>
      <rPr>
        <b/>
        <sz val="16"/>
        <rFont val="Calibri"/>
        <family val="2"/>
        <scheme val="minor"/>
      </rPr>
      <t>As of June 30, 2021</t>
    </r>
  </si>
  <si>
    <r>
      <t xml:space="preserve">Total Available Fund Balance </t>
    </r>
    <r>
      <rPr>
        <b/>
        <sz val="16"/>
        <color indexed="8"/>
        <rFont val="Calibri"/>
        <family val="2"/>
        <scheme val="minor"/>
      </rPr>
      <t xml:space="preserve">June 30, 2021 </t>
    </r>
    <r>
      <rPr>
        <sz val="16"/>
        <color indexed="8"/>
        <rFont val="Calibri"/>
        <family val="2"/>
        <scheme val="minor"/>
      </rPr>
      <t>minus Encumbrances</t>
    </r>
  </si>
  <si>
    <t xml:space="preserve">Estimated Unencumbered Fund Balance as of June 30, 2021 (populated from EXHIBIT A) is equal to Total Available Fund Balance as of June 30, 2022 minus the Encumbered Reserves (populated from EXHIBIT D). </t>
  </si>
  <si>
    <t>Date Updated:   05.5.21    BY:  EN</t>
  </si>
  <si>
    <t xml:space="preserve">2The 2021-22 General Revenue appropriations does not include the $30,000,000 appropriated for Performance Based Incentive Funding.  </t>
  </si>
  <si>
    <t>2021-22 SPECIAL PROJECTS</t>
  </si>
  <si>
    <t>2021-22 FINANCIAL AID FEES ADDITIONAL 2% CALCULATION</t>
  </si>
  <si>
    <t xml:space="preserve"> TOTAL 2021-22 PROJECTED TUITION AND OUT-OF-STATE FEE REVENUE</t>
  </si>
  <si>
    <t>Instructional and Performing Arts Center</t>
  </si>
  <si>
    <t>Law Enforcement Simulation</t>
  </si>
  <si>
    <t>Midtown Campus Digital Inclusion</t>
  </si>
  <si>
    <t>Construction Trades Program</t>
  </si>
  <si>
    <t>July in November</t>
  </si>
  <si>
    <t>Seminole State College</t>
  </si>
  <si>
    <t>State College of Florida Manatee-Sarasota</t>
  </si>
  <si>
    <t>Updated: 5.5.21 EN</t>
  </si>
  <si>
    <t>ADULTS WITH DISABILITIES APPROPRIATION  (PROVIDED FOR INFORMATION PURPOSES ONLY APPROPRIATION 31)</t>
  </si>
  <si>
    <t>DIVISION'S ESTIMATES BASED ON THE 2020-21 FTE-2A REPORT</t>
  </si>
  <si>
    <t>Total 2020-21 Estimated FTE-2A Report</t>
  </si>
  <si>
    <t>This amount should agree with 2020-21 FTE-2A Report (Cell L82)</t>
  </si>
  <si>
    <t>Date Updated:   05.5.21;    BY:  EN</t>
  </si>
  <si>
    <t>UPDATE THE CELLS HIGHLIGHTED IN YELLOW USING THE SOURCE DATA AT:  J:\Finance\Fees\2020-21\Fee Calculator 2020-21 (Using 2020-21 PROJECTIONS) DRS FALL FEES 032321.xlsx</t>
  </si>
  <si>
    <t>2021-22 COLLEGE OPERATING BUDGET</t>
  </si>
  <si>
    <t xml:space="preserve"> FISCAL YEAR 2021-22</t>
  </si>
  <si>
    <t>BEGINNING FUND BALANCE - JULY 1, 2021:</t>
  </si>
  <si>
    <r>
      <t xml:space="preserve">TOTAL RESERVE AND UNENCUMBERED FUND BALANCE - </t>
    </r>
    <r>
      <rPr>
        <b/>
        <sz val="16"/>
        <rFont val="Calibri"/>
        <family val="2"/>
        <scheme val="minor"/>
      </rPr>
      <t>JULY 1, 2021</t>
    </r>
  </si>
  <si>
    <t>ESTIMATED FUND BALANCE - JUNE 30, 2022:</t>
  </si>
  <si>
    <r>
      <t xml:space="preserve">TOTAL ESTIMATED RESERVE AND UNENCUMBERED FUND BALANCE - </t>
    </r>
    <r>
      <rPr>
        <b/>
        <sz val="16"/>
        <rFont val="Calibri"/>
        <family val="2"/>
        <scheme val="minor"/>
      </rPr>
      <t>JUNE 30, 2022</t>
    </r>
  </si>
  <si>
    <r>
      <t xml:space="preserve">LESS ESTIMATED AMOUNT EXPECTED TO BE FINANCED IN FUTURE YEARS (GLC 30800) - </t>
    </r>
    <r>
      <rPr>
        <b/>
        <sz val="16"/>
        <rFont val="Calibri"/>
        <family val="2"/>
        <scheme val="minor"/>
      </rPr>
      <t>JUNE 30, 2022</t>
    </r>
  </si>
  <si>
    <t>TOTAL ESTIMATED FUND BALANCE - JUNE 30, 2022</t>
  </si>
  <si>
    <r>
      <t>ESTIMATED UNENCUMBERED FUND BALANCE -</t>
    </r>
    <r>
      <rPr>
        <b/>
        <sz val="16"/>
        <rFont val="Calibri"/>
        <family val="2"/>
        <scheme val="minor"/>
      </rPr>
      <t xml:space="preserve"> JUNE 30, 2022</t>
    </r>
  </si>
  <si>
    <t>AS OF JUNE 30 2022, TO ESTIMATED FUNDS AVAILABLE</t>
  </si>
  <si>
    <r>
      <t xml:space="preserve">ESTIMATED AFR FUND BALANCE - </t>
    </r>
    <r>
      <rPr>
        <b/>
        <sz val="16"/>
        <rFont val="Calibri"/>
        <family val="2"/>
        <scheme val="minor"/>
      </rPr>
      <t>JUNE 30, 2021</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</si>
  <si>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t xml:space="preserve">FALL 2021-22 STUDENT TUITION AND FEE RATES AND BLOCK TUITION </t>
  </si>
  <si>
    <t>Note:   The 2021-22 Fee Audit and Discretionary Fee calculations are provided at the end of the Workbook, to assist the college in verifying that the tuition and fee rates are in compliance with sections 1009.22 and 1009.23, Florida Statutes.</t>
  </si>
  <si>
    <t>FALL 2021-22 BUDGET WORKSHEET FOR ESTIMATED STUDENT TUITION AND TRANSFERS</t>
  </si>
  <si>
    <t>FOR THE FISCAL YEAR 2021-22</t>
  </si>
  <si>
    <t>FISCAL YEAR 2021-22</t>
  </si>
  <si>
    <r>
      <t xml:space="preserve">   4.   OTHER GRANTS OR REVENUES </t>
    </r>
    <r>
      <rPr>
        <b/>
        <sz val="18"/>
        <color theme="1"/>
        <rFont val="Calibri"/>
        <family val="2"/>
        <scheme val="minor"/>
      </rPr>
      <t>(PLEASE PROVIDE A BRIEF EXPLANATION IN THE SPACE BELOW FOR ITEM #4)**</t>
    </r>
  </si>
  <si>
    <t>FALL 2021-22 TUITION INCREASED BY 0%</t>
  </si>
  <si>
    <t>2021-22 MAXIMUM DISCRETIONARY FEE PERCENTAGES</t>
  </si>
  <si>
    <t xml:space="preserve">2021-22 INSTRUCTIONS </t>
  </si>
  <si>
    <t xml:space="preserve">2021-22 BASE BUDGET </t>
  </si>
  <si>
    <r>
      <t xml:space="preserve">The completed board-approved operating budget forms should be submitted electronically to collegereporting@fldoe.org, </t>
    </r>
    <r>
      <rPr>
        <b/>
        <u/>
        <sz val="16"/>
        <rFont val="Calibri"/>
        <family val="2"/>
        <scheme val="minor"/>
      </rPr>
      <t>no later than Wednesday, June 30, 2021, to receive the scheduled disbursement of funds on or around July 16, 2021</t>
    </r>
    <r>
      <rPr>
        <b/>
        <sz val="16"/>
        <rFont val="Calibri"/>
        <family val="2"/>
        <scheme val="minor"/>
      </rPr>
      <t>. However, if the board-approved operating budget is submitted after June 30,  but before Tuesday, July 20th, the college will  receive the July disbursement on or around Friday, July 30, 2021.</t>
    </r>
  </si>
  <si>
    <t xml:space="preserve">Save the FTE-2A Report at: </t>
  </si>
  <si>
    <t>LEASE PAYMENTS (LONG-TERM/ASSET=&gt;$5,000)</t>
  </si>
  <si>
    <t xml:space="preserve">Note:  College In-State estimated student credit hours were revised to </t>
  </si>
  <si>
    <t xml:space="preserve">reflected estimated enrollment for the 2021-22 fiscal year.  The revised </t>
  </si>
  <si>
    <t xml:space="preserve">estimates were based on enrollment returning to 2019-20 fiscal year </t>
  </si>
  <si>
    <t xml:space="preserve">levels, with the following exceptions:  1. Advanced &amp; Professional </t>
  </si>
  <si>
    <t xml:space="preserve">(Baccalaureate) - College based estimates on 2020-21 fiscal year </t>
  </si>
  <si>
    <t xml:space="preserve">enrollment, 2. Dual Enrollment - College based dual enrollment </t>
  </si>
  <si>
    <t>numbers on actual 2022 Summer enrollment.</t>
  </si>
  <si>
    <t>Revenues projected to exceed expenditures.</t>
  </si>
  <si>
    <t>Revenues projected to exceed expenditures</t>
  </si>
  <si>
    <t>Transfer to Fund 7 for Building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</si>
</sst>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s>
  <fonts count="18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u/>
      <sz val="14"/>
      <color indexed="12"/>
      <name val="Arial"/>
      <family val="2"/>
    </font>
    <font>
      <sz val="12"/>
      <name val="Calibri"/>
      <family val="2"/>
    </font>
    <font>
      <sz val="11"/>
      <color indexed="8"/>
      <name val="Calibri"/>
      <family val="2"/>
    </font>
    <font>
      <b/>
      <u/>
      <sz val="16"/>
      <name val="Arial"/>
      <family val="2"/>
    </font>
    <font>
      <sz val="11"/>
      <color indexed="8"/>
      <name val="Calibri"/>
      <family val="2"/>
    </font>
    <font>
      <sz val="11"/>
      <color theme="1"/>
      <name val="Calibri"/>
      <family val="2"/>
      <scheme val="minor"/>
    </font>
    <font>
      <u/>
      <sz val="11"/>
      <color theme="10"/>
      <name val="Calibri"/>
      <family val="2"/>
    </font>
    <font>
      <b/>
      <sz val="18"/>
      <name val="Arial"/>
      <family val="2"/>
    </font>
    <font>
      <sz val="10"/>
      <color indexed="8"/>
      <name val="Arial"/>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sz val="16"/>
      <name val="Calibri"/>
      <family val="2"/>
    </font>
    <font>
      <b/>
      <sz val="10"/>
      <color rgb="FFFF0000"/>
      <name val="Calibri"/>
      <family val="2"/>
      <scheme val="minor"/>
    </font>
    <font>
      <sz val="14"/>
      <color indexed="8"/>
      <name val="Arial"/>
      <family val="2"/>
    </font>
    <font>
      <u/>
      <sz val="10"/>
      <color theme="10"/>
      <name val="Arial"/>
      <family val="2"/>
    </font>
    <font>
      <u/>
      <sz val="10"/>
      <color theme="11"/>
      <name val="Arial"/>
      <family val="2"/>
    </font>
    <font>
      <sz val="9"/>
      <color indexed="81"/>
      <name val="Tahoma"/>
      <family val="2"/>
    </font>
    <font>
      <b/>
      <sz val="9"/>
      <color indexed="81"/>
      <name val="Tahoma"/>
      <family val="2"/>
    </font>
    <font>
      <sz val="12"/>
      <name val="Tahoma"/>
      <family val="2"/>
    </font>
    <font>
      <b/>
      <sz val="16"/>
      <color theme="3"/>
      <name val="Calibri"/>
      <family val="2"/>
      <scheme val="minor"/>
    </font>
    <font>
      <b/>
      <sz val="14"/>
      <color theme="3"/>
      <name val="Calibri"/>
      <family val="2"/>
      <scheme val="minor"/>
    </font>
    <font>
      <sz val="12"/>
      <color indexed="81"/>
      <name val="Arial"/>
      <family val="2"/>
    </font>
    <font>
      <b/>
      <sz val="12"/>
      <color indexed="81"/>
      <name val="Tahoma"/>
      <family val="2"/>
    </font>
    <font>
      <sz val="12"/>
      <color indexed="81"/>
      <name val="Tahoma"/>
      <family val="2"/>
    </font>
  </fonts>
  <fills count="8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
      <patternFill patternType="solid">
        <fgColor theme="0"/>
        <bgColor indexed="64"/>
      </patternFill>
    </fill>
  </fills>
  <borders count="30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indexed="8"/>
      </right>
      <top style="medium">
        <color indexed="8"/>
      </top>
      <bottom style="thin">
        <color indexed="8"/>
      </bottom>
      <diagonal/>
    </border>
    <border>
      <left style="medium">
        <color auto="1"/>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style="medium">
        <color auto="1"/>
      </left>
      <right style="medium">
        <color auto="1"/>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medium">
        <color indexed="8"/>
      </top>
      <bottom style="medium">
        <color indexed="8"/>
      </bottom>
      <diagonal/>
    </border>
    <border>
      <left style="medium">
        <color indexed="8"/>
      </left>
      <right style="medium">
        <color indexed="8"/>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theme="1"/>
      </left>
      <right style="medium">
        <color theme="1"/>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auto="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right/>
      <top style="medium">
        <color theme="1"/>
      </top>
      <bottom style="thin">
        <color indexed="8"/>
      </bottom>
      <diagonal/>
    </border>
    <border>
      <left/>
      <right style="medium">
        <color theme="1"/>
      </right>
      <top style="medium">
        <color theme="1"/>
      </top>
      <bottom style="thin">
        <color indexed="8"/>
      </bottom>
      <diagonal/>
    </border>
    <border>
      <left/>
      <right style="medium">
        <color theme="1"/>
      </right>
      <top style="medium">
        <color theme="1"/>
      </top>
      <bottom style="medium">
        <color theme="1"/>
      </bottom>
      <diagonal/>
    </border>
    <border>
      <left/>
      <right/>
      <top/>
      <bottom style="thin">
        <color theme="1"/>
      </bottom>
      <diagonal/>
    </border>
    <border>
      <left/>
      <right style="thin">
        <color auto="1"/>
      </right>
      <top style="medium">
        <color auto="1"/>
      </top>
      <bottom style="medium">
        <color auto="1"/>
      </bottom>
      <diagonal/>
    </border>
    <border>
      <left/>
      <right/>
      <top style="medium">
        <color indexed="8"/>
      </top>
      <bottom/>
      <diagonal/>
    </border>
    <border>
      <left style="thin">
        <color auto="1"/>
      </left>
      <right style="thin">
        <color auto="1"/>
      </right>
      <top/>
      <bottom style="medium">
        <color auto="1"/>
      </bottom>
      <diagonal/>
    </border>
    <border>
      <left style="medium">
        <color auto="1"/>
      </left>
      <right style="medium">
        <color auto="1"/>
      </right>
      <top style="thin">
        <color theme="1"/>
      </top>
      <bottom style="thin">
        <color auto="1"/>
      </bottom>
      <diagonal/>
    </border>
    <border>
      <left style="medium">
        <color auto="1"/>
      </left>
      <right style="medium">
        <color auto="1"/>
      </right>
      <top style="thin">
        <color theme="1"/>
      </top>
      <bottom style="thin">
        <color theme="1"/>
      </bottom>
      <diagonal/>
    </border>
    <border>
      <left/>
      <right style="medium">
        <color auto="1"/>
      </right>
      <top style="medium">
        <color auto="1"/>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auto="1"/>
      </top>
      <bottom style="medium">
        <color auto="1"/>
      </bottom>
      <diagonal/>
    </border>
    <border>
      <left/>
      <right/>
      <top style="medium">
        <color auto="1"/>
      </top>
      <bottom/>
      <diagonal/>
    </border>
    <border>
      <left style="medium">
        <color auto="1"/>
      </left>
      <right style="thin">
        <color auto="1"/>
      </right>
      <top/>
      <bottom style="medium">
        <color auto="1"/>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thin">
        <color indexed="8"/>
      </left>
      <right style="thin">
        <color indexed="8"/>
      </right>
      <top/>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right style="medium">
        <color theme="1"/>
      </right>
      <top style="medium">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style="thin">
        <color indexed="8"/>
      </left>
      <right style="thin">
        <color indexed="8"/>
      </right>
      <top/>
      <bottom style="medium">
        <color auto="1"/>
      </bottom>
      <diagonal/>
    </border>
    <border>
      <left style="medium">
        <color theme="1"/>
      </left>
      <right style="medium">
        <color auto="1"/>
      </right>
      <top/>
      <bottom style="thin">
        <color theme="1"/>
      </bottom>
      <diagonal/>
    </border>
    <border>
      <left style="medium">
        <color theme="1"/>
      </left>
      <right style="medium">
        <color auto="1"/>
      </right>
      <top style="thin">
        <color theme="1"/>
      </top>
      <bottom style="thin">
        <color theme="1"/>
      </bottom>
      <diagonal/>
    </border>
    <border>
      <left style="medium">
        <color theme="1"/>
      </left>
      <right style="medium">
        <color auto="1"/>
      </right>
      <top style="thin">
        <color theme="1"/>
      </top>
      <bottom/>
      <diagonal/>
    </border>
    <border>
      <left style="medium">
        <color auto="1"/>
      </left>
      <right style="medium">
        <color theme="1"/>
      </right>
      <top style="medium">
        <color auto="1"/>
      </top>
      <bottom style="medium">
        <color auto="1"/>
      </bottom>
      <diagonal/>
    </border>
    <border>
      <left style="medium">
        <color theme="1"/>
      </left>
      <right style="medium">
        <color theme="1"/>
      </right>
      <top style="medium">
        <color auto="1"/>
      </top>
      <bottom style="medium">
        <color auto="1"/>
      </bottom>
      <diagonal/>
    </border>
    <border>
      <left style="medium">
        <color theme="1"/>
      </left>
      <right style="medium">
        <color auto="1"/>
      </right>
      <top style="medium">
        <color auto="1"/>
      </top>
      <bottom style="medium">
        <color auto="1"/>
      </bottom>
      <diagonal/>
    </border>
    <border>
      <left style="medium">
        <color auto="1"/>
      </left>
      <right style="medium">
        <color auto="1"/>
      </right>
      <top style="medium">
        <color theme="1"/>
      </top>
      <bottom style="thin">
        <color auto="1"/>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style="medium">
        <color auto="1"/>
      </left>
      <right style="medium">
        <color auto="1"/>
      </right>
      <top style="medium">
        <color auto="1"/>
      </top>
      <bottom style="medium">
        <color theme="1"/>
      </bottom>
      <diagonal/>
    </border>
    <border>
      <left/>
      <right style="medium">
        <color auto="1"/>
      </right>
      <top style="medium">
        <color auto="1"/>
      </top>
      <bottom style="thin">
        <color theme="1"/>
      </bottom>
      <diagonal/>
    </border>
    <border>
      <left style="medium">
        <color rgb="FF000000"/>
      </left>
      <right style="medium">
        <color auto="1"/>
      </right>
      <top style="thin">
        <color rgb="FF000000"/>
      </top>
      <bottom style="medium">
        <color theme="1"/>
      </bottom>
      <diagonal/>
    </border>
    <border>
      <left style="medium">
        <color rgb="FF000000"/>
      </left>
      <right style="medium">
        <color auto="1"/>
      </right>
      <top style="thin">
        <color rgb="FF000000"/>
      </top>
      <bottom style="thin">
        <color rgb="FF000000"/>
      </bottom>
      <diagonal/>
    </border>
    <border>
      <left style="medium">
        <color rgb="FF000000"/>
      </left>
      <right style="medium">
        <color auto="1"/>
      </right>
      <top/>
      <bottom style="thin">
        <color rgb="FF000000"/>
      </bottom>
      <diagonal/>
    </border>
    <border>
      <left style="medium">
        <color theme="1"/>
      </left>
      <right/>
      <top/>
      <bottom style="thin">
        <color theme="1"/>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8"/>
      </left>
      <right style="medium">
        <color indexed="8"/>
      </right>
      <top style="medium">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diagonal/>
    </border>
    <border>
      <left/>
      <right/>
      <top/>
      <bottom style="thin">
        <color auto="1"/>
      </bottom>
      <diagonal/>
    </border>
    <border>
      <left/>
      <right style="thin">
        <color indexed="8"/>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theme="1"/>
      </left>
      <right/>
      <top style="thin">
        <color auto="1"/>
      </top>
      <bottom/>
      <diagonal/>
    </border>
    <border>
      <left style="medium">
        <color theme="1"/>
      </left>
      <right/>
      <top style="thin">
        <color auto="1"/>
      </top>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indexed="8"/>
      </left>
      <right style="thin">
        <color auto="1"/>
      </right>
      <top/>
      <bottom style="thin">
        <color indexed="8"/>
      </bottom>
      <diagonal/>
    </border>
    <border>
      <left/>
      <right style="medium">
        <color auto="1"/>
      </right>
      <top style="thin">
        <color auto="1"/>
      </top>
      <bottom style="thin">
        <color auto="1"/>
      </bottom>
      <diagonal/>
    </border>
    <border>
      <left style="medium">
        <color theme="1"/>
      </left>
      <right/>
      <top/>
      <bottom style="thin">
        <color auto="1"/>
      </bottom>
      <diagonal/>
    </border>
    <border>
      <left style="thin">
        <color auto="1"/>
      </left>
      <right/>
      <top/>
      <bottom style="thin">
        <color auto="1"/>
      </bottom>
      <diagonal/>
    </border>
    <border>
      <left/>
      <right style="medium">
        <color theme="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thin">
        <color auto="1"/>
      </right>
      <top/>
      <bottom style="thin">
        <color indexed="8"/>
      </bottom>
      <diagonal/>
    </border>
    <border>
      <left style="thin">
        <color theme="1"/>
      </left>
      <right/>
      <top style="thin">
        <color auto="1"/>
      </top>
      <bottom style="thin">
        <color auto="1"/>
      </bottom>
      <diagonal/>
    </border>
    <border>
      <left/>
      <right style="thin">
        <color indexed="8"/>
      </right>
      <top/>
      <bottom style="thin">
        <color indexed="8"/>
      </bottom>
      <diagonal/>
    </border>
    <border>
      <left style="thin">
        <color theme="1"/>
      </left>
      <right/>
      <top/>
      <bottom style="thin">
        <color indexed="8"/>
      </bottom>
      <diagonal/>
    </border>
    <border>
      <left/>
      <right/>
      <top/>
      <bottom style="thin">
        <color indexed="8"/>
      </bottom>
      <diagonal/>
    </border>
    <border>
      <left style="thin">
        <color indexed="8"/>
      </left>
      <right style="thin">
        <color indexed="8"/>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theme="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theme="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theme="1"/>
      </right>
      <top/>
      <bottom style="thin">
        <color auto="1"/>
      </bottom>
      <diagonal/>
    </border>
    <border>
      <left style="medium">
        <color auto="1"/>
      </left>
      <right style="medium">
        <color theme="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top/>
      <bottom style="thin">
        <color indexed="8"/>
      </bottom>
      <diagonal/>
    </border>
    <border>
      <left style="medium">
        <color indexed="8"/>
      </left>
      <right/>
      <top/>
      <bottom style="thin">
        <color indexed="8"/>
      </bottom>
      <diagonal/>
    </border>
    <border>
      <left/>
      <right style="medium">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diagonal/>
    </border>
    <border>
      <left/>
      <right style="thin">
        <color indexed="8"/>
      </right>
      <top/>
      <bottom style="thin">
        <color indexed="8"/>
      </bottom>
      <diagonal/>
    </border>
    <border>
      <left style="thin">
        <color indexed="8"/>
      </left>
      <right style="medium">
        <color theme="1"/>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medium">
        <color theme="1"/>
      </right>
      <top style="thin">
        <color indexed="8"/>
      </top>
      <bottom/>
      <diagonal/>
    </border>
    <border>
      <left/>
      <right/>
      <top style="thin">
        <color indexed="8"/>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right/>
      <top style="thin">
        <color indexed="8"/>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8"/>
      </left>
      <right style="medium">
        <color indexed="8"/>
      </right>
      <top style="thin">
        <color auto="1"/>
      </top>
      <bottom style="medium">
        <color auto="1"/>
      </bottom>
      <diagonal/>
    </border>
    <border>
      <left/>
      <right style="thin">
        <color auto="1"/>
      </right>
      <top style="thin">
        <color indexed="8"/>
      </top>
      <bottom style="thin">
        <color indexed="8"/>
      </bottom>
      <diagonal/>
    </border>
    <border>
      <left/>
      <right style="thin">
        <color auto="1"/>
      </right>
      <top/>
      <bottom style="thin">
        <color indexed="8"/>
      </bottom>
      <diagonal/>
    </border>
    <border>
      <left/>
      <right style="thin">
        <color auto="1"/>
      </right>
      <top style="thin">
        <color indexed="8"/>
      </top>
      <bottom/>
      <diagonal/>
    </border>
    <border>
      <left style="thin">
        <color theme="1"/>
      </left>
      <right/>
      <top/>
      <bottom style="thin">
        <color auto="1"/>
      </bottom>
      <diagonal/>
    </border>
    <border>
      <left/>
      <right style="thin">
        <color indexed="8"/>
      </right>
      <top style="thin">
        <color indexed="8"/>
      </top>
      <bottom/>
      <diagonal/>
    </border>
    <border>
      <left style="thin">
        <color theme="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theme="1"/>
      </left>
      <right/>
      <top/>
      <bottom style="thin">
        <color indexed="8"/>
      </bottom>
      <diagonal/>
    </border>
    <border>
      <left style="thin">
        <color theme="1"/>
      </left>
      <right/>
      <top style="thin">
        <color auto="1"/>
      </top>
      <bottom style="thin">
        <color auto="1"/>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medium">
        <color theme="1"/>
      </right>
      <top style="thin">
        <color auto="1"/>
      </top>
      <bottom style="thin">
        <color auto="1"/>
      </bottom>
      <diagonal/>
    </border>
    <border>
      <left style="thin">
        <color auto="1"/>
      </left>
      <right style="thin">
        <color auto="1"/>
      </right>
      <top/>
      <bottom style="thin">
        <color auto="1"/>
      </bottom>
      <diagonal/>
    </border>
    <border>
      <left style="medium">
        <color theme="1"/>
      </left>
      <right/>
      <top style="thin">
        <color auto="1"/>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64"/>
      </left>
      <right style="thin">
        <color indexed="64"/>
      </right>
      <top/>
      <bottom style="thin">
        <color indexed="64"/>
      </bottom>
      <diagonal/>
    </border>
  </borders>
  <cellStyleXfs count="49352">
    <xf numFmtId="0" fontId="0" fillId="0" borderId="0"/>
    <xf numFmtId="0" fontId="38"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1"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1"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41"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4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9" borderId="0" applyNumberFormat="0" applyBorder="0" applyAlignment="0" applyProtection="0"/>
    <xf numFmtId="0" fontId="36" fillId="19" borderId="0" applyNumberFormat="0" applyBorder="0" applyAlignment="0" applyProtection="0"/>
    <xf numFmtId="0" fontId="42"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43"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1" borderId="2" applyNumberFormat="0" applyAlignment="0" applyProtection="0"/>
    <xf numFmtId="0" fontId="32"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4" fontId="1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46" fillId="4" borderId="0" applyNumberFormat="0" applyBorder="0" applyAlignment="0" applyProtection="0"/>
    <xf numFmtId="0" fontId="25" fillId="4" borderId="0" applyNumberFormat="0" applyBorder="0" applyAlignment="0" applyProtection="0"/>
    <xf numFmtId="0" fontId="4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48"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49"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0" fillId="7" borderId="1" applyNumberFormat="0" applyAlignment="0" applyProtection="0"/>
    <xf numFmtId="0" fontId="28" fillId="7" borderId="1" applyNumberFormat="0" applyAlignment="0" applyProtection="0"/>
    <xf numFmtId="0" fontId="51" fillId="0" borderId="6" applyNumberFormat="0" applyFill="0" applyAlignment="0" applyProtection="0"/>
    <xf numFmtId="0" fontId="31" fillId="0" borderId="6" applyNumberFormat="0" applyFill="0" applyAlignment="0" applyProtection="0"/>
    <xf numFmtId="0" fontId="52" fillId="22" borderId="0" applyNumberFormat="0" applyBorder="0" applyAlignment="0" applyProtection="0"/>
    <xf numFmtId="0" fontId="27" fillId="22" borderId="0" applyNumberFormat="0" applyBorder="0" applyAlignment="0" applyProtection="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6" fillId="0" borderId="0"/>
    <xf numFmtId="0" fontId="14" fillId="0" borderId="0"/>
    <xf numFmtId="0" fontId="37"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5" fillId="0" borderId="0"/>
    <xf numFmtId="0" fontId="16" fillId="0" borderId="0"/>
    <xf numFmtId="0" fontId="37"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37" fillId="0" borderId="0"/>
    <xf numFmtId="0" fontId="19" fillId="0" borderId="0"/>
    <xf numFmtId="0" fontId="13" fillId="0" borderId="0"/>
    <xf numFmtId="0" fontId="13" fillId="0" borderId="0"/>
    <xf numFmtId="0" fontId="13" fillId="0" borderId="0"/>
    <xf numFmtId="0" fontId="37" fillId="0" borderId="0"/>
    <xf numFmtId="0" fontId="19" fillId="0" borderId="0"/>
    <xf numFmtId="0" fontId="13" fillId="0" borderId="0"/>
    <xf numFmtId="0" fontId="13" fillId="0" borderId="0"/>
    <xf numFmtId="0" fontId="13" fillId="0" borderId="0"/>
    <xf numFmtId="0" fontId="19" fillId="0" borderId="0"/>
    <xf numFmtId="0" fontId="19"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7"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7" fillId="0" borderId="0"/>
    <xf numFmtId="0" fontId="55" fillId="0" borderId="0"/>
    <xf numFmtId="0" fontId="37" fillId="0" borderId="0"/>
    <xf numFmtId="0" fontId="13" fillId="0" borderId="0"/>
    <xf numFmtId="0" fontId="13" fillId="0" borderId="0"/>
    <xf numFmtId="0" fontId="13"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9" fillId="0" borderId="0"/>
    <xf numFmtId="0" fontId="61" fillId="0" borderId="0"/>
    <xf numFmtId="0" fontId="37" fillId="0" borderId="0"/>
    <xf numFmtId="0" fontId="13" fillId="0" borderId="0"/>
    <xf numFmtId="0" fontId="13" fillId="0" borderId="0"/>
    <xf numFmtId="0" fontId="13" fillId="0" borderId="0"/>
    <xf numFmtId="0" fontId="14" fillId="0" borderId="0"/>
    <xf numFmtId="0" fontId="16" fillId="0" borderId="0"/>
    <xf numFmtId="0" fontId="14"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6" fillId="0" borderId="0"/>
    <xf numFmtId="0" fontId="37" fillId="0" borderId="0"/>
    <xf numFmtId="0" fontId="16" fillId="0" borderId="0"/>
    <xf numFmtId="0" fontId="13" fillId="0" borderId="0"/>
    <xf numFmtId="0" fontId="13" fillId="0" borderId="0"/>
    <xf numFmtId="0" fontId="13" fillId="0" borderId="0"/>
    <xf numFmtId="0" fontId="61"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3" fillId="20" borderId="8" applyNumberFormat="0" applyAlignment="0" applyProtection="0"/>
    <xf numFmtId="0" fontId="29" fillId="20" borderId="8" applyNumberFormat="0" applyAlignment="0" applyProtection="0"/>
    <xf numFmtId="0" fontId="29"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54"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9" fillId="0" borderId="0" applyNumberForma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43" fillId="20" borderId="82" applyNumberFormat="0" applyAlignment="0" applyProtection="0"/>
    <xf numFmtId="0" fontId="30" fillId="20" borderId="82" applyNumberFormat="0" applyAlignment="0" applyProtection="0"/>
    <xf numFmtId="0" fontId="30" fillId="20" borderId="82" applyNumberFormat="0" applyAlignment="0" applyProtection="0"/>
    <xf numFmtId="0" fontId="43" fillId="20" borderId="74" applyNumberFormat="0" applyAlignment="0" applyProtection="0"/>
    <xf numFmtId="0" fontId="30" fillId="20" borderId="74" applyNumberFormat="0" applyAlignment="0" applyProtection="0"/>
    <xf numFmtId="0" fontId="30" fillId="20" borderId="74"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8" fillId="7" borderId="90" applyNumberFormat="0" applyAlignment="0" applyProtection="0"/>
    <xf numFmtId="0" fontId="28" fillId="7" borderId="78" applyNumberFormat="0" applyAlignment="0" applyProtection="0"/>
    <xf numFmtId="0" fontId="50" fillId="7" borderId="78" applyNumberFormat="0" applyAlignment="0" applyProtection="0"/>
    <xf numFmtId="0" fontId="50" fillId="7" borderId="90" applyNumberFormat="0" applyAlignment="0" applyProtection="0"/>
    <xf numFmtId="44" fontId="13" fillId="0" borderId="0" applyFont="0" applyFill="0" applyBorder="0" applyAlignment="0" applyProtection="0"/>
    <xf numFmtId="0" fontId="50" fillId="7" borderId="82" applyNumberFormat="0" applyAlignment="0" applyProtection="0"/>
    <xf numFmtId="0" fontId="28" fillId="7" borderId="82" applyNumberFormat="0" applyAlignment="0" applyProtection="0"/>
    <xf numFmtId="0" fontId="50" fillId="7" borderId="74" applyNumberFormat="0" applyAlignment="0" applyProtection="0"/>
    <xf numFmtId="0" fontId="28" fillId="7" borderId="74" applyNumberFormat="0" applyAlignment="0" applyProtection="0"/>
    <xf numFmtId="0" fontId="30" fillId="20" borderId="90" applyNumberFormat="0" applyAlignment="0" applyProtection="0"/>
    <xf numFmtId="0" fontId="30" fillId="20" borderId="90" applyNumberFormat="0" applyAlignment="0" applyProtection="0"/>
    <xf numFmtId="0" fontId="30" fillId="20" borderId="78" applyNumberFormat="0" applyAlignment="0" applyProtection="0"/>
    <xf numFmtId="0" fontId="30" fillId="20" borderId="78" applyNumberFormat="0" applyAlignment="0" applyProtection="0"/>
    <xf numFmtId="0" fontId="43" fillId="20" borderId="78" applyNumberFormat="0" applyAlignment="0" applyProtection="0"/>
    <xf numFmtId="0" fontId="43" fillId="20" borderId="90" applyNumberFormat="0" applyAlignment="0" applyProtection="0"/>
    <xf numFmtId="0" fontId="11" fillId="0" borderId="0"/>
    <xf numFmtId="0" fontId="11" fillId="0" borderId="0"/>
    <xf numFmtId="0" fontId="11" fillId="0" borderId="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4"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53" fillId="20" borderId="76" applyNumberFormat="0" applyAlignment="0" applyProtection="0"/>
    <xf numFmtId="0" fontId="29" fillId="20" borderId="76" applyNumberFormat="0" applyAlignment="0" applyProtection="0"/>
    <xf numFmtId="0" fontId="29" fillId="20" borderId="76" applyNumberForma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9" fontId="13" fillId="0" borderId="0" applyFont="0" applyFill="0" applyBorder="0" applyAlignment="0" applyProtection="0"/>
    <xf numFmtId="0" fontId="13" fillId="23" borderId="83" applyNumberFormat="0" applyFont="0" applyAlignment="0" applyProtection="0"/>
    <xf numFmtId="0" fontId="13" fillId="23" borderId="83" applyNumberFormat="0" applyFont="0" applyAlignment="0" applyProtection="0"/>
    <xf numFmtId="0" fontId="54"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4"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53" fillId="20" borderId="80" applyNumberFormat="0" applyAlignment="0" applyProtection="0"/>
    <xf numFmtId="0" fontId="29" fillId="20" borderId="80" applyNumberFormat="0" applyAlignment="0" applyProtection="0"/>
    <xf numFmtId="0" fontId="29" fillId="20" borderId="80" applyNumberForma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54" fillId="0" borderId="81" applyNumberFormat="0" applyFill="0" applyAlignment="0" applyProtection="0"/>
    <xf numFmtId="0" fontId="35" fillId="0" borderId="81" applyNumberFormat="0" applyFill="0" applyAlignment="0" applyProtection="0"/>
    <xf numFmtId="0" fontId="35" fillId="0" borderId="81" applyNumberFormat="0" applyFill="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4"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53" fillId="20" borderId="84" applyNumberFormat="0" applyAlignment="0" applyProtection="0"/>
    <xf numFmtId="0" fontId="29" fillId="20" borderId="84" applyNumberFormat="0" applyAlignment="0" applyProtection="0"/>
    <xf numFmtId="0" fontId="29" fillId="20" borderId="84" applyNumberFormat="0" applyAlignment="0" applyProtection="0"/>
    <xf numFmtId="0" fontId="54" fillId="0" borderId="85" applyNumberFormat="0" applyFill="0" applyAlignment="0" applyProtection="0"/>
    <xf numFmtId="0" fontId="35" fillId="0" borderId="85" applyNumberFormat="0" applyFill="0" applyAlignment="0" applyProtection="0"/>
    <xf numFmtId="0" fontId="35" fillId="0" borderId="85" applyNumberFormat="0" applyFill="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4"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53" fillId="20" borderId="92" applyNumberFormat="0" applyAlignment="0" applyProtection="0"/>
    <xf numFmtId="0" fontId="29" fillId="20" borderId="92" applyNumberFormat="0" applyAlignment="0" applyProtection="0"/>
    <xf numFmtId="0" fontId="29" fillId="20" borderId="92" applyNumberFormat="0" applyAlignment="0" applyProtection="0"/>
    <xf numFmtId="0" fontId="54" fillId="0" borderId="93" applyNumberFormat="0" applyFill="0" applyAlignment="0" applyProtection="0"/>
    <xf numFmtId="0" fontId="35" fillId="0" borderId="93" applyNumberFormat="0" applyFill="0" applyAlignment="0" applyProtection="0"/>
    <xf numFmtId="0" fontId="35" fillId="0" borderId="93"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3" fillId="20" borderId="97" applyNumberFormat="0" applyAlignment="0" applyProtection="0"/>
    <xf numFmtId="0" fontId="30" fillId="20" borderId="97" applyNumberFormat="0" applyAlignment="0" applyProtection="0"/>
    <xf numFmtId="0" fontId="30" fillId="20" borderId="97" applyNumberFormat="0" applyAlignment="0" applyProtection="0"/>
    <xf numFmtId="0" fontId="50" fillId="7" borderId="97" applyNumberFormat="0" applyAlignment="0" applyProtection="0"/>
    <xf numFmtId="0" fontId="28" fillId="7" borderId="97" applyNumberFormat="0" applyAlignment="0" applyProtection="0"/>
    <xf numFmtId="0" fontId="10" fillId="0" borderId="0"/>
    <xf numFmtId="0" fontId="10" fillId="0" borderId="0"/>
    <xf numFmtId="0" fontId="10" fillId="0" borderId="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4"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53" fillId="20" borderId="99" applyNumberFormat="0" applyAlignment="0" applyProtection="0"/>
    <xf numFmtId="0" fontId="29" fillId="20" borderId="99" applyNumberFormat="0" applyAlignment="0" applyProtection="0"/>
    <xf numFmtId="0" fontId="29" fillId="20" borderId="99" applyNumberFormat="0" applyAlignment="0" applyProtection="0"/>
    <xf numFmtId="0" fontId="54" fillId="0" borderId="100" applyNumberFormat="0" applyFill="0" applyAlignment="0" applyProtection="0"/>
    <xf numFmtId="0" fontId="35" fillId="0" borderId="100" applyNumberFormat="0" applyFill="0" applyAlignment="0" applyProtection="0"/>
    <xf numFmtId="0" fontId="35" fillId="0" borderId="100" applyNumberFormat="0" applyFill="0" applyAlignment="0" applyProtection="0"/>
    <xf numFmtId="0" fontId="9" fillId="0" borderId="0"/>
    <xf numFmtId="0" fontId="9" fillId="0" borderId="0"/>
    <xf numFmtId="0" fontId="9" fillId="0" borderId="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3" fillId="20" borderId="101" applyNumberFormat="0" applyAlignment="0" applyProtection="0"/>
    <xf numFmtId="0" fontId="30" fillId="20" borderId="101" applyNumberFormat="0" applyAlignment="0" applyProtection="0"/>
    <xf numFmtId="0" fontId="30" fillId="20" borderId="101" applyNumberFormat="0" applyAlignment="0" applyProtection="0"/>
    <xf numFmtId="0" fontId="50" fillId="7" borderId="101" applyNumberFormat="0" applyAlignment="0" applyProtection="0"/>
    <xf numFmtId="0" fontId="28" fillId="7" borderId="101" applyNumberFormat="0" applyAlignment="0" applyProtection="0"/>
    <xf numFmtId="0" fontId="9" fillId="0" borderId="0"/>
    <xf numFmtId="0" fontId="9" fillId="0" borderId="0"/>
    <xf numFmtId="0" fontId="9" fillId="0" borderId="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4"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53" fillId="20" borderId="103" applyNumberFormat="0" applyAlignment="0" applyProtection="0"/>
    <xf numFmtId="0" fontId="29" fillId="20" borderId="103" applyNumberFormat="0" applyAlignment="0" applyProtection="0"/>
    <xf numFmtId="0" fontId="29" fillId="20" borderId="103" applyNumberFormat="0" applyAlignment="0" applyProtection="0"/>
    <xf numFmtId="0" fontId="54" fillId="0" borderId="104" applyNumberFormat="0" applyFill="0" applyAlignment="0" applyProtection="0"/>
    <xf numFmtId="0" fontId="35" fillId="0" borderId="104" applyNumberFormat="0" applyFill="0" applyAlignment="0" applyProtection="0"/>
    <xf numFmtId="0" fontId="35" fillId="0" borderId="104"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3" fillId="20" borderId="111" applyNumberFormat="0" applyAlignment="0" applyProtection="0"/>
    <xf numFmtId="0" fontId="30" fillId="20" borderId="111" applyNumberFormat="0" applyAlignment="0" applyProtection="0"/>
    <xf numFmtId="0" fontId="30" fillId="20" borderId="111" applyNumberFormat="0" applyAlignment="0" applyProtection="0"/>
    <xf numFmtId="0" fontId="50" fillId="7" borderId="111" applyNumberFormat="0" applyAlignment="0" applyProtection="0"/>
    <xf numFmtId="0" fontId="28" fillId="7" borderId="111" applyNumberFormat="0" applyAlignment="0" applyProtection="0"/>
    <xf numFmtId="0" fontId="6" fillId="0" borderId="0"/>
    <xf numFmtId="0" fontId="6" fillId="0" borderId="0"/>
    <xf numFmtId="0" fontId="6" fillId="0" borderId="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4"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53" fillId="20" borderId="113" applyNumberFormat="0" applyAlignment="0" applyProtection="0"/>
    <xf numFmtId="0" fontId="29" fillId="20" borderId="113" applyNumberFormat="0" applyAlignment="0" applyProtection="0"/>
    <xf numFmtId="0" fontId="29" fillId="20" borderId="113" applyNumberFormat="0" applyAlignment="0" applyProtection="0"/>
    <xf numFmtId="0" fontId="54" fillId="0" borderId="114" applyNumberFormat="0" applyFill="0" applyAlignment="0" applyProtection="0"/>
    <xf numFmtId="0" fontId="35" fillId="0" borderId="114" applyNumberFormat="0" applyFill="0" applyAlignment="0" applyProtection="0"/>
    <xf numFmtId="0" fontId="35" fillId="0" borderId="114"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28" fillId="7" borderId="115" applyNumberFormat="0" applyAlignment="0" applyProtection="0"/>
    <xf numFmtId="0" fontId="28" fillId="7" borderId="115" applyNumberFormat="0" applyAlignment="0" applyProtection="0"/>
    <xf numFmtId="0" fontId="50" fillId="7" borderId="115" applyNumberFormat="0" applyAlignment="0" applyProtection="0"/>
    <xf numFmtId="0" fontId="50" fillId="7" borderId="115" applyNumberFormat="0" applyAlignment="0" applyProtection="0"/>
    <xf numFmtId="0" fontId="50" fillId="7" borderId="115" applyNumberFormat="0" applyAlignment="0" applyProtection="0"/>
    <xf numFmtId="0" fontId="28" fillId="7" borderId="115" applyNumberFormat="0" applyAlignment="0" applyProtection="0"/>
    <xf numFmtId="0" fontId="50" fillId="7" borderId="115" applyNumberFormat="0" applyAlignment="0" applyProtection="0"/>
    <xf numFmtId="0" fontId="28" fillId="7" borderId="115" applyNumberFormat="0" applyAlignment="0" applyProtection="0"/>
    <xf numFmtId="0" fontId="30"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43" fillId="20" borderId="115" applyNumberFormat="0" applyAlignment="0" applyProtection="0"/>
    <xf numFmtId="0" fontId="43" fillId="20"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50" fillId="7" borderId="115" applyNumberFormat="0" applyAlignment="0" applyProtection="0"/>
    <xf numFmtId="0" fontId="28" fillId="7"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50" fillId="7" borderId="115" applyNumberFormat="0" applyAlignment="0" applyProtection="0"/>
    <xf numFmtId="0" fontId="28" fillId="7"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81" fillId="0" borderId="0" applyNumberFormat="0" applyFill="0" applyBorder="0" applyAlignment="0" applyProtection="0"/>
    <xf numFmtId="0" fontId="83" fillId="47"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83" fillId="51"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83" fillId="55"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83" fillId="59"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3"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83" fillId="6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83" fillId="4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52"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83" fillId="56"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83" fillId="60"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4"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68"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84" fillId="49"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84" fillId="53" borderId="0" applyNumberFormat="0" applyBorder="0" applyAlignment="0" applyProtection="0"/>
    <xf numFmtId="0" fontId="84" fillId="57"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4" fillId="61"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5" borderId="0" applyNumberFormat="0" applyBorder="0" applyAlignment="0" applyProtection="0"/>
    <xf numFmtId="0" fontId="84" fillId="69"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84" fillId="4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84" fillId="50"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84" fillId="54"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84" fillId="58"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2" borderId="0" applyNumberFormat="0" applyBorder="0" applyAlignment="0" applyProtection="0"/>
    <xf numFmtId="0" fontId="84" fillId="66" borderId="0" applyNumberFormat="0" applyBorder="0" applyAlignment="0" applyProtection="0"/>
    <xf numFmtId="0" fontId="85" fillId="40"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6" fillId="43" borderId="138" applyNumberFormat="0" applyAlignment="0" applyProtection="0"/>
    <xf numFmtId="0" fontId="87" fillId="44" borderId="141"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88" fillId="0" borderId="0" applyNumberFormat="0" applyFill="0" applyBorder="0" applyAlignment="0" applyProtection="0"/>
    <xf numFmtId="0" fontId="89" fillId="39" borderId="0" applyNumberFormat="0" applyBorder="0" applyAlignment="0" applyProtection="0"/>
    <xf numFmtId="0" fontId="90" fillId="0" borderId="135"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91" fillId="0" borderId="136"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92" fillId="0" borderId="137" applyNumberFormat="0" applyFill="0" applyAlignment="0" applyProtection="0"/>
    <xf numFmtId="0" fontId="49" fillId="0" borderId="5" applyNumberFormat="0" applyFill="0" applyAlignment="0" applyProtection="0"/>
    <xf numFmtId="0" fontId="49" fillId="0" borderId="5" applyNumberFormat="0" applyFill="0" applyAlignment="0" applyProtection="0"/>
    <xf numFmtId="0" fontId="9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2" fillId="0" borderId="0" applyNumberFormat="0" applyFill="0" applyBorder="0" applyAlignment="0" applyProtection="0">
      <alignment vertical="top"/>
      <protection locked="0"/>
    </xf>
    <xf numFmtId="0" fontId="93" fillId="42" borderId="138" applyNumberFormat="0" applyAlignment="0" applyProtection="0"/>
    <xf numFmtId="0" fontId="94" fillId="0" borderId="140" applyNumberFormat="0" applyFill="0" applyAlignment="0" applyProtection="0"/>
    <xf numFmtId="0" fontId="95"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83" fillId="0" borderId="0"/>
    <xf numFmtId="0" fontId="13" fillId="0" borderId="0"/>
    <xf numFmtId="0" fontId="17"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116" applyNumberFormat="0" applyFont="0" applyAlignment="0" applyProtection="0"/>
    <xf numFmtId="0" fontId="64" fillId="45" borderId="142" applyNumberFormat="0" applyFont="0" applyAlignment="0" applyProtection="0"/>
    <xf numFmtId="0" fontId="64" fillId="45" borderId="142" applyNumberFormat="0" applyFont="0" applyAlignment="0" applyProtection="0"/>
    <xf numFmtId="0" fontId="64" fillId="45" borderId="142" applyNumberFormat="0" applyFont="0" applyAlignment="0" applyProtection="0"/>
    <xf numFmtId="0" fontId="64" fillId="45" borderId="142" applyNumberFormat="0" applyFont="0" applyAlignment="0" applyProtection="0"/>
    <xf numFmtId="0" fontId="96" fillId="43" borderId="139"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1" fillId="0" borderId="0" applyNumberFormat="0" applyFill="0" applyBorder="0" applyAlignment="0" applyProtection="0"/>
    <xf numFmtId="0" fontId="97" fillId="0" borderId="143" applyNumberFormat="0" applyFill="0" applyAlignment="0" applyProtection="0"/>
    <xf numFmtId="0" fontId="98"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43"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43"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28" fillId="7" borderId="144" applyNumberFormat="0" applyAlignment="0" applyProtection="0"/>
    <xf numFmtId="0" fontId="28" fillId="7" borderId="144" applyNumberFormat="0" applyAlignment="0" applyProtection="0"/>
    <xf numFmtId="0" fontId="50" fillId="7" borderId="144" applyNumberFormat="0" applyAlignment="0" applyProtection="0"/>
    <xf numFmtId="0" fontId="50" fillId="7" borderId="144" applyNumberFormat="0" applyAlignment="0" applyProtection="0"/>
    <xf numFmtId="0" fontId="50" fillId="7" borderId="144" applyNumberFormat="0" applyAlignment="0" applyProtection="0"/>
    <xf numFmtId="0" fontId="28" fillId="7" borderId="144" applyNumberFormat="0" applyAlignment="0" applyProtection="0"/>
    <xf numFmtId="0" fontId="50" fillId="7" borderId="144" applyNumberFormat="0" applyAlignment="0" applyProtection="0"/>
    <xf numFmtId="0" fontId="28" fillId="7" borderId="144" applyNumberFormat="0" applyAlignment="0" applyProtection="0"/>
    <xf numFmtId="0" fontId="30"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43" fillId="20" borderId="144" applyNumberFormat="0" applyAlignment="0" applyProtection="0"/>
    <xf numFmtId="0" fontId="43" fillId="20" borderId="144" applyNumberFormat="0" applyAlignment="0" applyProtection="0"/>
    <xf numFmtId="0" fontId="3" fillId="0" borderId="0"/>
    <xf numFmtId="0" fontId="3" fillId="0" borderId="0"/>
    <xf numFmtId="0" fontId="3" fillId="0" borderId="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50" fillId="7" borderId="144" applyNumberFormat="0" applyAlignment="0" applyProtection="0"/>
    <xf numFmtId="0" fontId="28" fillId="7" borderId="144" applyNumberFormat="0" applyAlignment="0" applyProtection="0"/>
    <xf numFmtId="0" fontId="3" fillId="0" borderId="0"/>
    <xf numFmtId="0" fontId="3" fillId="0" borderId="0"/>
    <xf numFmtId="0" fontId="3" fillId="0" borderId="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0" fontId="3" fillId="0" borderId="0"/>
    <xf numFmtId="0" fontId="3" fillId="0" borderId="0"/>
    <xf numFmtId="0" fontId="3" fillId="0" borderId="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50" fillId="7" borderId="144" applyNumberFormat="0" applyAlignment="0" applyProtection="0"/>
    <xf numFmtId="0" fontId="28" fillId="7" borderId="144" applyNumberFormat="0" applyAlignment="0" applyProtection="0"/>
    <xf numFmtId="0" fontId="3" fillId="0" borderId="0"/>
    <xf numFmtId="0" fontId="3" fillId="0" borderId="0"/>
    <xf numFmtId="0" fontId="3" fillId="0" borderId="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38" fillId="0" borderId="0"/>
    <xf numFmtId="43" fontId="139" fillId="0" borderId="0" applyFont="0" applyFill="0" applyBorder="0" applyAlignment="0" applyProtection="0"/>
    <xf numFmtId="44" fontId="139" fillId="0" borderId="0" applyFont="0" applyFill="0" applyBorder="0" applyAlignment="0" applyProtection="0"/>
    <xf numFmtId="9" fontId="139" fillId="0" borderId="0" applyFont="0" applyFill="0" applyBorder="0" applyAlignment="0" applyProtection="0"/>
    <xf numFmtId="0" fontId="171" fillId="0" borderId="0" applyNumberFormat="0" applyFill="0" applyBorder="0" applyAlignment="0" applyProtection="0"/>
    <xf numFmtId="0" fontId="172" fillId="0" borderId="0" applyNumberFormat="0" applyFill="0" applyBorder="0" applyAlignment="0" applyProtection="0"/>
  </cellStyleXfs>
  <cellXfs count="1324">
    <xf numFmtId="0" fontId="0" fillId="0" borderId="0" xfId="0"/>
    <xf numFmtId="0" fontId="0" fillId="0" borderId="0" xfId="0" applyFill="1"/>
    <xf numFmtId="4" fontId="0" fillId="0" borderId="0" xfId="0" applyNumberFormat="1"/>
    <xf numFmtId="4" fontId="16" fillId="0" borderId="0" xfId="0" applyNumberFormat="1" applyFont="1"/>
    <xf numFmtId="4" fontId="19" fillId="0" borderId="0" xfId="0" applyNumberFormat="1" applyFont="1"/>
    <xf numFmtId="4" fontId="16" fillId="0" borderId="0" xfId="0" applyNumberFormat="1" applyFont="1" applyAlignment="1">
      <alignment vertical="top"/>
    </xf>
    <xf numFmtId="4" fontId="59" fillId="0" borderId="0" xfId="0" applyNumberFormat="1" applyFont="1" applyBorder="1"/>
    <xf numFmtId="4" fontId="18" fillId="0" borderId="0" xfId="0" applyNumberFormat="1" applyFont="1" applyBorder="1"/>
    <xf numFmtId="4" fontId="18" fillId="0" borderId="17" xfId="0" applyNumberFormat="1" applyFont="1" applyBorder="1" applyAlignment="1">
      <alignment horizontal="center" wrapText="1"/>
    </xf>
    <xf numFmtId="0" fontId="65" fillId="0" borderId="0" xfId="0" applyFont="1" applyAlignment="1">
      <alignment vertical="top"/>
    </xf>
    <xf numFmtId="4" fontId="67" fillId="0" borderId="0" xfId="0" applyNumberFormat="1" applyFont="1" applyBorder="1" applyAlignment="1">
      <alignment horizontal="center"/>
    </xf>
    <xf numFmtId="37" fontId="66" fillId="31" borderId="0" xfId="0" applyNumberFormat="1" applyFont="1" applyFill="1" applyBorder="1" applyProtection="1"/>
    <xf numFmtId="0" fontId="69" fillId="31" borderId="0" xfId="0" applyFont="1" applyFill="1" applyBorder="1" applyAlignment="1" applyProtection="1">
      <alignment horizontal="center"/>
    </xf>
    <xf numFmtId="4" fontId="66" fillId="31" borderId="0" xfId="0" applyNumberFormat="1" applyFont="1" applyFill="1"/>
    <xf numFmtId="0" fontId="66" fillId="31" borderId="0" xfId="0" applyFont="1" applyFill="1" applyAlignment="1">
      <alignment horizontal="center"/>
    </xf>
    <xf numFmtId="0" fontId="66" fillId="31" borderId="0" xfId="0" applyNumberFormat="1" applyFont="1" applyFill="1" applyAlignment="1">
      <alignment horizontal="center"/>
    </xf>
    <xf numFmtId="4" fontId="70" fillId="31" borderId="0" xfId="0" applyNumberFormat="1" applyFont="1" applyFill="1"/>
    <xf numFmtId="0" fontId="70" fillId="31" borderId="0" xfId="0" applyNumberFormat="1" applyFont="1" applyFill="1" applyAlignment="1">
      <alignment horizontal="center"/>
    </xf>
    <xf numFmtId="0" fontId="71" fillId="0" borderId="0" xfId="0" applyFont="1" applyFill="1"/>
    <xf numFmtId="0" fontId="72" fillId="0" borderId="0" xfId="0" applyFont="1" applyFill="1" applyBorder="1" applyProtection="1"/>
    <xf numFmtId="0" fontId="72" fillId="0" borderId="0" xfId="0" applyFont="1"/>
    <xf numFmtId="0" fontId="71" fillId="0" borderId="19" xfId="0" applyFont="1" applyFill="1" applyBorder="1" applyAlignment="1"/>
    <xf numFmtId="0" fontId="74" fillId="0" borderId="0" xfId="0" applyFont="1" applyFill="1" applyBorder="1" applyAlignment="1" applyProtection="1">
      <alignment horizontal="center"/>
    </xf>
    <xf numFmtId="3" fontId="72" fillId="0" borderId="44" xfId="0" applyNumberFormat="1" applyFont="1" applyFill="1" applyBorder="1"/>
    <xf numFmtId="0" fontId="72" fillId="0" borderId="0" xfId="0" applyFont="1" applyFill="1" applyProtection="1"/>
    <xf numFmtId="0" fontId="72" fillId="0" borderId="0" xfId="0" applyFont="1" applyBorder="1"/>
    <xf numFmtId="0" fontId="74" fillId="0" borderId="0" xfId="0" applyFont="1" applyFill="1" applyBorder="1" applyAlignment="1">
      <alignment horizontal="center" wrapText="1"/>
    </xf>
    <xf numFmtId="0" fontId="72" fillId="0" borderId="0" xfId="0" applyFont="1" applyFill="1"/>
    <xf numFmtId="0" fontId="71" fillId="0" borderId="0" xfId="0" applyFont="1" applyFill="1" applyBorder="1" applyAlignment="1">
      <alignment horizontal="left"/>
    </xf>
    <xf numFmtId="0" fontId="74" fillId="0" borderId="19" xfId="0" applyFont="1" applyBorder="1" applyAlignment="1">
      <alignment horizontal="center" wrapText="1"/>
    </xf>
    <xf numFmtId="0" fontId="74" fillId="0" borderId="23" xfId="0" applyFont="1" applyBorder="1" applyAlignment="1">
      <alignment horizontal="center" wrapText="1"/>
    </xf>
    <xf numFmtId="0" fontId="74" fillId="0" borderId="45" xfId="0" applyFont="1" applyBorder="1" applyAlignment="1">
      <alignment horizontal="center" wrapText="1"/>
    </xf>
    <xf numFmtId="0" fontId="74" fillId="0" borderId="41" xfId="0" applyFont="1" applyBorder="1" applyAlignment="1">
      <alignment horizontal="center" wrapText="1"/>
    </xf>
    <xf numFmtId="3" fontId="72" fillId="0" borderId="44" xfId="0" applyNumberFormat="1" applyFont="1" applyBorder="1"/>
    <xf numFmtId="3" fontId="72" fillId="0" borderId="43" xfId="0" applyNumberFormat="1" applyFont="1" applyBorder="1"/>
    <xf numFmtId="0" fontId="74" fillId="0" borderId="0" xfId="0" applyFont="1" applyFill="1" applyProtection="1"/>
    <xf numFmtId="0" fontId="75" fillId="0" borderId="0" xfId="0" applyFont="1" applyFill="1" applyAlignment="1" applyProtection="1"/>
    <xf numFmtId="0" fontId="72" fillId="0" borderId="0" xfId="0" applyFont="1" applyProtection="1"/>
    <xf numFmtId="0" fontId="74" fillId="0" borderId="0" xfId="0" applyFont="1" applyFill="1" applyBorder="1" applyAlignment="1"/>
    <xf numFmtId="0" fontId="74" fillId="0" borderId="88" xfId="0" applyFont="1" applyBorder="1" applyAlignment="1"/>
    <xf numFmtId="0" fontId="72" fillId="0" borderId="0" xfId="0" applyFont="1" applyFill="1" applyBorder="1" applyAlignment="1" applyProtection="1">
      <alignment horizontal="center"/>
    </xf>
    <xf numFmtId="0" fontId="74" fillId="0" borderId="0" xfId="0" applyFont="1" applyFill="1" applyBorder="1" applyAlignment="1">
      <alignment wrapText="1"/>
    </xf>
    <xf numFmtId="0" fontId="74" fillId="0" borderId="86" xfId="0" applyFont="1" applyBorder="1" applyAlignment="1">
      <alignment wrapText="1"/>
    </xf>
    <xf numFmtId="0" fontId="74" fillId="0" borderId="88" xfId="0" applyFont="1" applyBorder="1" applyAlignment="1">
      <alignment wrapText="1"/>
    </xf>
    <xf numFmtId="0" fontId="74" fillId="0" borderId="87" xfId="0" applyFont="1" applyBorder="1" applyAlignment="1">
      <alignment wrapText="1"/>
    </xf>
    <xf numFmtId="0" fontId="72" fillId="0" borderId="50" xfId="0" applyFont="1" applyFill="1" applyBorder="1" applyAlignment="1">
      <alignment horizontal="center"/>
    </xf>
    <xf numFmtId="0" fontId="74" fillId="0" borderId="107" xfId="0" applyFont="1" applyFill="1" applyBorder="1" applyAlignment="1">
      <alignment horizontal="center"/>
    </xf>
    <xf numFmtId="0" fontId="74" fillId="0" borderId="86" xfId="0" applyFont="1" applyBorder="1" applyAlignment="1">
      <alignment horizontal="center" wrapText="1"/>
    </xf>
    <xf numFmtId="0" fontId="74" fillId="0" borderId="0" xfId="0" applyFont="1" applyFill="1"/>
    <xf numFmtId="0" fontId="74" fillId="0" borderId="87" xfId="0" applyFont="1" applyBorder="1" applyAlignment="1">
      <alignment horizontal="center" wrapText="1"/>
    </xf>
    <xf numFmtId="0" fontId="74" fillId="0" borderId="42" xfId="0" applyFont="1" applyFill="1" applyBorder="1"/>
    <xf numFmtId="170" fontId="74" fillId="0" borderId="0" xfId="181" applyNumberFormat="1" applyFont="1" applyFill="1" applyBorder="1"/>
    <xf numFmtId="170" fontId="74" fillId="0" borderId="0" xfId="181" applyNumberFormat="1" applyFont="1" applyFill="1"/>
    <xf numFmtId="0" fontId="71" fillId="0" borderId="0" xfId="0" applyFont="1" applyFill="1" applyBorder="1" applyAlignment="1"/>
    <xf numFmtId="0" fontId="80" fillId="31" borderId="0" xfId="0" applyFont="1" applyFill="1"/>
    <xf numFmtId="0" fontId="74" fillId="0" borderId="86" xfId="0" applyFont="1" applyBorder="1" applyAlignment="1">
      <alignment horizontal="center"/>
    </xf>
    <xf numFmtId="0" fontId="73" fillId="0" borderId="19" xfId="0" applyFont="1" applyFill="1" applyBorder="1" applyAlignment="1">
      <alignment horizontal="center"/>
    </xf>
    <xf numFmtId="0" fontId="74" fillId="0" borderId="19" xfId="0" applyFont="1" applyBorder="1" applyAlignment="1">
      <alignment horizontal="center"/>
    </xf>
    <xf numFmtId="0" fontId="99" fillId="0" borderId="19" xfId="0" applyFont="1" applyFill="1" applyBorder="1" applyAlignment="1" applyProtection="1">
      <alignment horizontal="left" wrapText="1"/>
    </xf>
    <xf numFmtId="3" fontId="72" fillId="0" borderId="0" xfId="0" applyNumberFormat="1" applyFont="1"/>
    <xf numFmtId="3" fontId="72" fillId="0" borderId="0" xfId="0" applyNumberFormat="1" applyFont="1" applyFill="1" applyBorder="1" applyProtection="1"/>
    <xf numFmtId="0" fontId="74" fillId="0" borderId="19" xfId="495" applyFont="1" applyFill="1" applyBorder="1" applyAlignment="1">
      <alignment horizontal="center" wrapText="1"/>
    </xf>
    <xf numFmtId="3" fontId="75" fillId="0" borderId="19" xfId="495" applyNumberFormat="1" applyFont="1" applyFill="1" applyBorder="1" applyAlignment="1">
      <alignment horizontal="center"/>
    </xf>
    <xf numFmtId="10" fontId="75" fillId="0" borderId="87" xfId="495" applyNumberFormat="1" applyFont="1" applyFill="1" applyBorder="1" applyAlignment="1">
      <alignment horizontal="center"/>
    </xf>
    <xf numFmtId="0" fontId="73" fillId="0" borderId="29" xfId="0" applyFont="1" applyFill="1" applyBorder="1" applyAlignment="1">
      <alignment horizontal="center"/>
    </xf>
    <xf numFmtId="0" fontId="77" fillId="0" borderId="0" xfId="0" applyFont="1" applyBorder="1" applyAlignment="1">
      <alignment wrapText="1"/>
    </xf>
    <xf numFmtId="166" fontId="72" fillId="36" borderId="34" xfId="0" applyNumberFormat="1" applyFont="1" applyFill="1" applyBorder="1"/>
    <xf numFmtId="0" fontId="103" fillId="0" borderId="19" xfId="0" applyFont="1" applyBorder="1" applyAlignment="1">
      <alignment horizontal="center"/>
    </xf>
    <xf numFmtId="0" fontId="74" fillId="0" borderId="0" xfId="0" applyFont="1" applyFill="1" applyBorder="1" applyAlignment="1">
      <alignment horizontal="center"/>
    </xf>
    <xf numFmtId="0" fontId="74" fillId="71" borderId="89" xfId="0" applyFont="1" applyFill="1" applyBorder="1" applyAlignment="1">
      <alignment horizontal="center"/>
    </xf>
    <xf numFmtId="3" fontId="74" fillId="71" borderId="17" xfId="0" applyNumberFormat="1" applyFont="1" applyFill="1" applyBorder="1"/>
    <xf numFmtId="0" fontId="74" fillId="0" borderId="16" xfId="0" applyFont="1" applyFill="1" applyBorder="1" applyAlignment="1">
      <alignment horizontal="center"/>
    </xf>
    <xf numFmtId="166" fontId="72" fillId="70" borderId="53" xfId="0" applyNumberFormat="1" applyFont="1" applyFill="1" applyBorder="1"/>
    <xf numFmtId="0" fontId="74" fillId="71" borderId="88" xfId="0" applyFont="1" applyFill="1" applyBorder="1" applyAlignment="1">
      <alignment horizontal="center"/>
    </xf>
    <xf numFmtId="0" fontId="74" fillId="71" borderId="88" xfId="0" applyFont="1" applyFill="1" applyBorder="1" applyAlignment="1">
      <alignment wrapText="1"/>
    </xf>
    <xf numFmtId="3" fontId="77" fillId="0" borderId="0" xfId="0" applyNumberFormat="1" applyFont="1" applyBorder="1" applyAlignment="1">
      <alignment wrapText="1"/>
    </xf>
    <xf numFmtId="0" fontId="74" fillId="0" borderId="21" xfId="0" applyFont="1" applyFill="1" applyBorder="1" applyAlignment="1">
      <alignment horizontal="center" wrapText="1"/>
    </xf>
    <xf numFmtId="0" fontId="73" fillId="0" borderId="86" xfId="0" applyFont="1" applyFill="1" applyBorder="1" applyAlignment="1">
      <alignment horizontal="center"/>
    </xf>
    <xf numFmtId="0" fontId="71" fillId="0" borderId="86" xfId="0" applyFont="1" applyFill="1" applyBorder="1" applyAlignment="1"/>
    <xf numFmtId="0" fontId="71" fillId="0" borderId="88" xfId="0" applyFont="1" applyFill="1" applyBorder="1" applyAlignment="1"/>
    <xf numFmtId="0" fontId="105" fillId="0" borderId="19" xfId="0" applyFont="1" applyFill="1" applyBorder="1"/>
    <xf numFmtId="3" fontId="105" fillId="0" borderId="38" xfId="0" applyNumberFormat="1" applyFont="1" applyBorder="1"/>
    <xf numFmtId="166" fontId="105" fillId="70" borderId="14" xfId="0" applyNumberFormat="1" applyFont="1" applyFill="1" applyBorder="1"/>
    <xf numFmtId="166" fontId="105" fillId="36" borderId="23" xfId="0" applyNumberFormat="1" applyFont="1" applyFill="1" applyBorder="1"/>
    <xf numFmtId="0" fontId="106" fillId="0" borderId="0" xfId="0" applyFont="1"/>
    <xf numFmtId="166" fontId="105" fillId="71" borderId="106" xfId="0" applyNumberFormat="1" applyFont="1" applyFill="1" applyBorder="1"/>
    <xf numFmtId="3" fontId="105" fillId="0" borderId="0" xfId="0" applyNumberFormat="1" applyFont="1" applyFill="1" applyBorder="1"/>
    <xf numFmtId="0" fontId="73" fillId="0" borderId="0" xfId="0" applyFont="1" applyFill="1" applyBorder="1" applyAlignment="1">
      <alignment horizontal="center"/>
    </xf>
    <xf numFmtId="0" fontId="71" fillId="0" borderId="87" xfId="0" applyFont="1" applyFill="1" applyBorder="1" applyAlignment="1"/>
    <xf numFmtId="3" fontId="72" fillId="36" borderId="156" xfId="0" applyNumberFormat="1" applyFont="1" applyFill="1" applyBorder="1"/>
    <xf numFmtId="3" fontId="72" fillId="36" borderId="157" xfId="0" applyNumberFormat="1" applyFont="1" applyFill="1" applyBorder="1"/>
    <xf numFmtId="0" fontId="74" fillId="0" borderId="22" xfId="0" applyFont="1" applyFill="1" applyBorder="1" applyAlignment="1">
      <alignment horizontal="center" wrapText="1"/>
    </xf>
    <xf numFmtId="0" fontId="74" fillId="0" borderId="19" xfId="0" applyFont="1" applyFill="1" applyBorder="1" applyAlignment="1">
      <alignment horizontal="center" wrapText="1"/>
    </xf>
    <xf numFmtId="0" fontId="100" fillId="0" borderId="0" xfId="17654" applyFont="1" applyFill="1" applyProtection="1"/>
    <xf numFmtId="0" fontId="107" fillId="0" borderId="0" xfId="17654" applyFont="1" applyFill="1" applyProtection="1"/>
    <xf numFmtId="169" fontId="109" fillId="71" borderId="0" xfId="17654" applyNumberFormat="1" applyFont="1" applyFill="1" applyBorder="1" applyAlignment="1"/>
    <xf numFmtId="0" fontId="74" fillId="0" borderId="0" xfId="0" applyFont="1" applyFill="1" applyAlignment="1" applyProtection="1"/>
    <xf numFmtId="3" fontId="74" fillId="0" borderId="23" xfId="0" applyNumberFormat="1" applyFont="1" applyFill="1" applyBorder="1" applyAlignment="1">
      <alignment horizontal="center"/>
    </xf>
    <xf numFmtId="168" fontId="72" fillId="36" borderId="155" xfId="0" applyNumberFormat="1" applyFont="1" applyFill="1" applyBorder="1"/>
    <xf numFmtId="0" fontId="113" fillId="0" borderId="0" xfId="663" applyFont="1"/>
    <xf numFmtId="0" fontId="113" fillId="0" borderId="0" xfId="663" applyFont="1" applyAlignment="1"/>
    <xf numFmtId="0" fontId="112" fillId="0" borderId="15" xfId="0" applyFont="1" applyBorder="1" applyAlignment="1"/>
    <xf numFmtId="0" fontId="112" fillId="0" borderId="0" xfId="0" applyFont="1" applyBorder="1" applyAlignment="1"/>
    <xf numFmtId="0" fontId="72" fillId="0" borderId="0" xfId="663" applyFont="1"/>
    <xf numFmtId="0" fontId="72" fillId="0" borderId="0" xfId="663" applyFont="1" applyProtection="1"/>
    <xf numFmtId="0" fontId="71" fillId="0" borderId="0" xfId="0" applyFont="1" applyFill="1" applyAlignment="1">
      <alignment vertical="center" wrapText="1"/>
    </xf>
    <xf numFmtId="0" fontId="75" fillId="0" borderId="0" xfId="530" applyFont="1" applyFill="1" applyAlignment="1" applyProtection="1">
      <alignment horizontal="right"/>
    </xf>
    <xf numFmtId="0" fontId="78" fillId="0" borderId="0" xfId="0" applyFont="1" applyProtection="1"/>
    <xf numFmtId="0" fontId="74" fillId="0" borderId="0" xfId="0" applyFont="1" applyAlignment="1" applyProtection="1">
      <alignment horizontal="left" wrapText="1"/>
    </xf>
    <xf numFmtId="0" fontId="72" fillId="0" borderId="0" xfId="0" applyFont="1" applyAlignment="1" applyProtection="1">
      <alignment wrapText="1"/>
    </xf>
    <xf numFmtId="49" fontId="75" fillId="0" borderId="0" xfId="0" applyNumberFormat="1" applyFont="1" applyAlignment="1" applyProtection="1">
      <alignment horizontal="left"/>
    </xf>
    <xf numFmtId="0" fontId="76" fillId="0" borderId="0" xfId="0" applyFont="1" applyProtection="1"/>
    <xf numFmtId="3" fontId="78" fillId="0" borderId="0" xfId="0" applyNumberFormat="1" applyFont="1" applyProtection="1"/>
    <xf numFmtId="0" fontId="72" fillId="0" borderId="0" xfId="0" applyFont="1" applyAlignment="1" applyProtection="1"/>
    <xf numFmtId="0" fontId="74" fillId="0" borderId="0" xfId="0" applyFont="1" applyProtection="1"/>
    <xf numFmtId="0" fontId="75" fillId="0" borderId="0" xfId="0" applyFont="1" applyAlignment="1" applyProtection="1">
      <alignment horizontal="left" vertical="center"/>
    </xf>
    <xf numFmtId="0" fontId="75" fillId="0" borderId="0" xfId="0" applyFont="1" applyProtection="1"/>
    <xf numFmtId="0" fontId="78" fillId="0" borderId="0" xfId="0" applyFont="1" applyFill="1" applyProtection="1"/>
    <xf numFmtId="49" fontId="74" fillId="0" borderId="0" xfId="0" applyNumberFormat="1" applyFont="1" applyFill="1" applyProtection="1"/>
    <xf numFmtId="49" fontId="75" fillId="0" borderId="0" xfId="0" applyNumberFormat="1" applyFont="1" applyFill="1" applyAlignment="1" applyProtection="1">
      <alignment horizontal="left"/>
    </xf>
    <xf numFmtId="0" fontId="116" fillId="0" borderId="0" xfId="0" applyFont="1" applyFill="1" applyProtection="1"/>
    <xf numFmtId="49" fontId="75" fillId="0" borderId="0" xfId="0" applyNumberFormat="1" applyFont="1" applyFill="1" applyProtection="1"/>
    <xf numFmtId="49" fontId="75" fillId="0" borderId="0" xfId="0" applyNumberFormat="1" applyFont="1" applyProtection="1"/>
    <xf numFmtId="49" fontId="78" fillId="0" borderId="0" xfId="0" applyNumberFormat="1" applyFont="1" applyProtection="1"/>
    <xf numFmtId="0" fontId="76" fillId="0" borderId="0" xfId="0" applyFont="1" applyBorder="1" applyProtection="1"/>
    <xf numFmtId="0" fontId="76" fillId="0" borderId="0" xfId="0" quotePrefix="1" applyFont="1" applyBorder="1" applyProtection="1"/>
    <xf numFmtId="165" fontId="78" fillId="0" borderId="0" xfId="0" applyNumberFormat="1" applyFont="1" applyFill="1" applyProtection="1"/>
    <xf numFmtId="43" fontId="78" fillId="0" borderId="0" xfId="0" applyNumberFormat="1" applyFont="1" applyProtection="1"/>
    <xf numFmtId="0" fontId="72" fillId="0" borderId="121" xfId="0" applyFont="1" applyBorder="1" applyProtection="1"/>
    <xf numFmtId="0" fontId="74" fillId="0" borderId="122" xfId="0" applyFont="1" applyBorder="1" applyAlignment="1" applyProtection="1">
      <alignment horizontal="center"/>
    </xf>
    <xf numFmtId="0" fontId="72" fillId="0" borderId="123" xfId="0" applyFont="1" applyBorder="1" applyProtection="1"/>
    <xf numFmtId="0" fontId="72" fillId="0" borderId="124" xfId="0" applyFont="1" applyBorder="1" applyProtection="1"/>
    <xf numFmtId="49" fontId="75" fillId="0" borderId="125" xfId="0" applyNumberFormat="1" applyFont="1" applyBorder="1" applyAlignment="1" applyProtection="1">
      <alignment horizontal="center"/>
    </xf>
    <xf numFmtId="0" fontId="75" fillId="0" borderId="10" xfId="0" applyFont="1" applyBorder="1" applyAlignment="1" applyProtection="1">
      <alignment horizontal="center"/>
    </xf>
    <xf numFmtId="0" fontId="75" fillId="0" borderId="120" xfId="0" applyFont="1" applyBorder="1" applyAlignment="1" applyProtection="1">
      <alignment horizontal="center"/>
    </xf>
    <xf numFmtId="0" fontId="75" fillId="0" borderId="45" xfId="0" applyFont="1" applyBorder="1" applyAlignment="1" applyProtection="1">
      <alignment horizontal="center"/>
    </xf>
    <xf numFmtId="0" fontId="74" fillId="0" borderId="125" xfId="0" applyFont="1" applyBorder="1" applyAlignment="1" applyProtection="1">
      <alignment horizontal="center"/>
    </xf>
    <xf numFmtId="0" fontId="75" fillId="0" borderId="126" xfId="0" applyFont="1" applyBorder="1" applyAlignment="1" applyProtection="1">
      <alignment horizontal="center"/>
    </xf>
    <xf numFmtId="37" fontId="72" fillId="0" borderId="127" xfId="0" applyNumberFormat="1" applyFont="1" applyFill="1" applyBorder="1" applyProtection="1"/>
    <xf numFmtId="3" fontId="78" fillId="0" borderId="30" xfId="192" quotePrefix="1" applyNumberFormat="1" applyFont="1" applyFill="1" applyBorder="1" applyAlignment="1" applyProtection="1"/>
    <xf numFmtId="3" fontId="78" fillId="0" borderId="31" xfId="181" applyNumberFormat="1" applyFont="1" applyBorder="1" applyProtection="1"/>
    <xf numFmtId="10" fontId="78" fillId="0" borderId="18" xfId="3292" quotePrefix="1" applyNumberFormat="1" applyFont="1" applyFill="1" applyBorder="1" applyAlignment="1" applyProtection="1">
      <alignment horizontal="right"/>
    </xf>
    <xf numFmtId="167" fontId="78" fillId="0" borderId="128" xfId="3292" applyNumberFormat="1" applyFont="1" applyBorder="1" applyAlignment="1" applyProtection="1">
      <alignment horizontal="right"/>
    </xf>
    <xf numFmtId="0" fontId="72" fillId="0" borderId="125" xfId="0" applyFont="1" applyBorder="1" applyProtection="1"/>
    <xf numFmtId="3" fontId="78" fillId="0" borderId="120" xfId="181" applyNumberFormat="1" applyFont="1" applyBorder="1" applyProtection="1"/>
    <xf numFmtId="0" fontId="74" fillId="0" borderId="129" xfId="0" applyFont="1" applyBorder="1" applyProtection="1"/>
    <xf numFmtId="3" fontId="75" fillId="0" borderId="95" xfId="181" applyNumberFormat="1" applyFont="1" applyFill="1" applyBorder="1" applyAlignment="1" applyProtection="1"/>
    <xf numFmtId="3" fontId="75" fillId="0" borderId="96" xfId="181" applyNumberFormat="1" applyFont="1" applyBorder="1" applyProtection="1"/>
    <xf numFmtId="10" fontId="75" fillId="0" borderId="94" xfId="3292" quotePrefix="1" applyNumberFormat="1" applyFont="1" applyFill="1" applyBorder="1" applyAlignment="1" applyProtection="1">
      <alignment horizontal="right"/>
    </xf>
    <xf numFmtId="167" fontId="75" fillId="0" borderId="130" xfId="3292" applyNumberFormat="1" applyFont="1" applyBorder="1" applyAlignment="1" applyProtection="1">
      <alignment horizontal="right"/>
    </xf>
    <xf numFmtId="9" fontId="78" fillId="0" borderId="0" xfId="3292" applyFont="1" applyProtection="1"/>
    <xf numFmtId="0" fontId="72" fillId="0" borderId="0" xfId="0" applyFont="1" applyBorder="1" applyProtection="1"/>
    <xf numFmtId="49" fontId="78" fillId="0" borderId="0" xfId="0" applyNumberFormat="1" applyFont="1" applyBorder="1" applyProtection="1"/>
    <xf numFmtId="165" fontId="78" fillId="0" borderId="0" xfId="0" applyNumberFormat="1" applyFont="1" applyBorder="1" applyProtection="1"/>
    <xf numFmtId="0" fontId="78" fillId="0" borderId="0" xfId="0" applyFont="1" applyBorder="1" applyProtection="1"/>
    <xf numFmtId="4" fontId="78" fillId="0" borderId="0" xfId="3292" quotePrefix="1" applyNumberFormat="1" applyFont="1" applyFill="1" applyBorder="1" applyAlignment="1" applyProtection="1">
      <alignment horizontal="right"/>
    </xf>
    <xf numFmtId="49" fontId="75" fillId="0" borderId="131" xfId="0" applyNumberFormat="1" applyFont="1" applyBorder="1" applyAlignment="1" applyProtection="1">
      <alignment horizontal="center"/>
    </xf>
    <xf numFmtId="0" fontId="75" fillId="0" borderId="24" xfId="0" applyFont="1" applyBorder="1" applyAlignment="1" applyProtection="1">
      <alignment horizontal="center"/>
    </xf>
    <xf numFmtId="0" fontId="75" fillId="0" borderId="25" xfId="0" applyFont="1" applyBorder="1" applyAlignment="1" applyProtection="1">
      <alignment horizontal="center"/>
    </xf>
    <xf numFmtId="0" fontId="75" fillId="0" borderId="132" xfId="0" applyFont="1" applyBorder="1" applyAlignment="1" applyProtection="1">
      <alignment horizontal="center"/>
    </xf>
    <xf numFmtId="3" fontId="78" fillId="0" borderId="27" xfId="181" applyNumberFormat="1" applyFont="1" applyBorder="1" applyProtection="1"/>
    <xf numFmtId="3" fontId="78" fillId="0" borderId="10" xfId="181" applyNumberFormat="1" applyFont="1" applyBorder="1" applyProtection="1"/>
    <xf numFmtId="37" fontId="75" fillId="0" borderId="28" xfId="181" applyNumberFormat="1" applyFont="1" applyBorder="1" applyProtection="1"/>
    <xf numFmtId="3" fontId="75" fillId="0" borderId="26" xfId="181" applyNumberFormat="1" applyFont="1" applyBorder="1" applyProtection="1"/>
    <xf numFmtId="10" fontId="75" fillId="0" borderId="32" xfId="3292" quotePrefix="1" applyNumberFormat="1" applyFont="1" applyFill="1" applyBorder="1" applyAlignment="1" applyProtection="1">
      <alignment horizontal="right"/>
    </xf>
    <xf numFmtId="167" fontId="75" fillId="0" borderId="133" xfId="3292" applyNumberFormat="1" applyFont="1" applyBorder="1" applyAlignment="1" applyProtection="1">
      <alignment horizontal="right"/>
    </xf>
    <xf numFmtId="0" fontId="75" fillId="0" borderId="0" xfId="0" applyFont="1" applyFill="1" applyProtection="1"/>
    <xf numFmtId="0" fontId="118" fillId="0" borderId="0" xfId="0" applyFont="1" applyFill="1" applyProtection="1"/>
    <xf numFmtId="0" fontId="119" fillId="0" borderId="0" xfId="0" applyFont="1" applyFill="1" applyBorder="1" applyProtection="1"/>
    <xf numFmtId="0" fontId="120" fillId="0" borderId="0" xfId="0" applyFont="1" applyFill="1" applyBorder="1" applyProtection="1"/>
    <xf numFmtId="49" fontId="75" fillId="0" borderId="0" xfId="0" applyNumberFormat="1" applyFont="1" applyAlignment="1" applyProtection="1">
      <alignment vertical="top"/>
    </xf>
    <xf numFmtId="37" fontId="78" fillId="24" borderId="0" xfId="0" quotePrefix="1" applyNumberFormat="1" applyFont="1" applyFill="1" applyBorder="1" applyAlignment="1" applyProtection="1">
      <alignment horizontal="right"/>
    </xf>
    <xf numFmtId="0" fontId="75" fillId="0" borderId="108" xfId="0" applyFont="1" applyBorder="1" applyAlignment="1" applyProtection="1">
      <alignment horizontal="center"/>
    </xf>
    <xf numFmtId="0" fontId="75" fillId="0" borderId="37" xfId="0" applyFont="1" applyBorder="1" applyAlignment="1" applyProtection="1">
      <alignment horizontal="center" wrapText="1"/>
    </xf>
    <xf numFmtId="37" fontId="78" fillId="0" borderId="109" xfId="0" applyNumberFormat="1" applyFont="1" applyBorder="1" applyProtection="1"/>
    <xf numFmtId="37" fontId="78" fillId="24" borderId="56" xfId="0" applyNumberFormat="1" applyFont="1" applyFill="1" applyBorder="1" applyAlignment="1" applyProtection="1">
      <alignment horizontal="right"/>
    </xf>
    <xf numFmtId="37" fontId="120" fillId="0" borderId="109" xfId="0" applyNumberFormat="1" applyFont="1" applyBorder="1" applyAlignment="1" applyProtection="1">
      <alignment horizontal="right"/>
    </xf>
    <xf numFmtId="37" fontId="120" fillId="0" borderId="36" xfId="0" applyNumberFormat="1" applyFont="1" applyBorder="1" applyAlignment="1" applyProtection="1">
      <alignment horizontal="right"/>
    </xf>
    <xf numFmtId="0" fontId="75" fillId="0" borderId="110" xfId="0" applyFont="1" applyBorder="1" applyProtection="1"/>
    <xf numFmtId="37" fontId="78" fillId="24" borderId="38" xfId="0" applyNumberFormat="1" applyFont="1" applyFill="1" applyBorder="1" applyAlignment="1" applyProtection="1">
      <alignment horizontal="right"/>
    </xf>
    <xf numFmtId="164" fontId="72" fillId="0" borderId="0" xfId="0" applyNumberFormat="1" applyFont="1" applyProtection="1"/>
    <xf numFmtId="0" fontId="121" fillId="0" borderId="0" xfId="0" applyFont="1" applyProtection="1"/>
    <xf numFmtId="0" fontId="73" fillId="0" borderId="0" xfId="0" applyFont="1" applyProtection="1"/>
    <xf numFmtId="49" fontId="74" fillId="0" borderId="0" xfId="0" applyNumberFormat="1" applyFont="1" applyAlignment="1" applyProtection="1">
      <alignment horizontal="left" vertical="top"/>
    </xf>
    <xf numFmtId="49" fontId="74" fillId="0" borderId="0" xfId="0" applyNumberFormat="1" applyFont="1" applyAlignment="1" applyProtection="1">
      <alignment horizontal="left"/>
    </xf>
    <xf numFmtId="49" fontId="74" fillId="0" borderId="0" xfId="0" applyNumberFormat="1" applyFont="1" applyProtection="1"/>
    <xf numFmtId="49" fontId="72" fillId="0" borderId="0" xfId="0" applyNumberFormat="1" applyFont="1" applyProtection="1"/>
    <xf numFmtId="0" fontId="78" fillId="24" borderId="0" xfId="0" applyFont="1" applyFill="1" applyProtection="1"/>
    <xf numFmtId="49" fontId="74" fillId="0" borderId="0" xfId="0" applyNumberFormat="1" applyFont="1" applyFill="1" applyAlignment="1" applyProtection="1">
      <alignment vertical="top"/>
    </xf>
    <xf numFmtId="37" fontId="72" fillId="0" borderId="0" xfId="0" applyNumberFormat="1" applyFont="1" applyProtection="1"/>
    <xf numFmtId="37" fontId="71" fillId="0" borderId="66" xfId="0" applyNumberFormat="1" applyFont="1" applyBorder="1" applyProtection="1"/>
    <xf numFmtId="37" fontId="72" fillId="0" borderId="0" xfId="0" applyNumberFormat="1" applyFont="1" applyBorder="1" applyProtection="1"/>
    <xf numFmtId="0" fontId="71" fillId="0" borderId="0" xfId="0" applyFont="1" applyProtection="1"/>
    <xf numFmtId="0" fontId="74" fillId="0" borderId="0" xfId="0" applyFont="1" applyAlignment="1">
      <alignment vertical="top"/>
    </xf>
    <xf numFmtId="4" fontId="71" fillId="0" borderId="66" xfId="0" quotePrefix="1" applyNumberFormat="1" applyFont="1" applyBorder="1" applyAlignment="1">
      <alignment horizontal="center"/>
    </xf>
    <xf numFmtId="0" fontId="122" fillId="0" borderId="0" xfId="0" applyFont="1" applyFill="1"/>
    <xf numFmtId="4" fontId="71" fillId="0" borderId="66" xfId="0" applyNumberFormat="1" applyFont="1" applyBorder="1" applyAlignment="1">
      <alignment horizontal="center"/>
    </xf>
    <xf numFmtId="4" fontId="71" fillId="0" borderId="0" xfId="0" applyNumberFormat="1" applyFont="1" applyBorder="1" applyAlignment="1">
      <alignment horizontal="center"/>
    </xf>
    <xf numFmtId="0" fontId="71" fillId="0" borderId="66" xfId="0" quotePrefix="1" applyNumberFormat="1" applyFont="1" applyBorder="1" applyAlignment="1">
      <alignment horizontal="center"/>
    </xf>
    <xf numFmtId="0" fontId="72" fillId="0" borderId="0" xfId="0" applyFont="1" applyAlignment="1">
      <alignment wrapText="1"/>
    </xf>
    <xf numFmtId="0" fontId="71" fillId="0" borderId="0" xfId="0" applyFont="1" applyBorder="1"/>
    <xf numFmtId="0" fontId="72" fillId="0" borderId="0" xfId="0" applyFont="1" applyBorder="1" applyAlignment="1" applyProtection="1">
      <alignment vertical="top"/>
      <protection locked="0"/>
    </xf>
    <xf numFmtId="168" fontId="72" fillId="0" borderId="0" xfId="0" applyNumberFormat="1" applyFont="1" applyProtection="1"/>
    <xf numFmtId="37" fontId="72" fillId="0" borderId="0" xfId="181" applyNumberFormat="1" applyFont="1" applyBorder="1" applyProtection="1"/>
    <xf numFmtId="37" fontId="72" fillId="0" borderId="0" xfId="181" applyNumberFormat="1" applyFont="1" applyProtection="1"/>
    <xf numFmtId="0" fontId="120" fillId="0" borderId="0" xfId="0" applyFont="1" applyProtection="1"/>
    <xf numFmtId="3" fontId="72" fillId="0" borderId="0" xfId="181" applyNumberFormat="1" applyFont="1" applyProtection="1"/>
    <xf numFmtId="5" fontId="72" fillId="0" borderId="0" xfId="0" applyNumberFormat="1" applyFont="1" applyBorder="1" applyAlignment="1" applyProtection="1">
      <alignment horizontal="right"/>
    </xf>
    <xf numFmtId="3" fontId="121" fillId="0" borderId="0" xfId="183" applyNumberFormat="1" applyFont="1" applyBorder="1" applyProtection="1">
      <protection locked="0"/>
    </xf>
    <xf numFmtId="5" fontId="72" fillId="0" borderId="0" xfId="181" applyNumberFormat="1" applyFont="1" applyBorder="1" applyProtection="1"/>
    <xf numFmtId="3" fontId="72" fillId="0" borderId="0" xfId="0" applyNumberFormat="1" applyFont="1" applyBorder="1" applyProtection="1"/>
    <xf numFmtId="5" fontId="72" fillId="0" borderId="0" xfId="181" applyNumberFormat="1" applyFont="1" applyProtection="1"/>
    <xf numFmtId="165" fontId="72" fillId="0" borderId="0" xfId="181" applyNumberFormat="1" applyFont="1" applyFill="1" applyProtection="1"/>
    <xf numFmtId="165" fontId="72" fillId="0" borderId="0" xfId="181" applyNumberFormat="1" applyFont="1" applyProtection="1"/>
    <xf numFmtId="165" fontId="74" fillId="0" borderId="0" xfId="192" applyNumberFormat="1" applyFont="1" applyAlignment="1" applyProtection="1">
      <alignment horizontal="center"/>
    </xf>
    <xf numFmtId="165" fontId="72" fillId="0" borderId="0" xfId="192" applyNumberFormat="1" applyFont="1" applyProtection="1"/>
    <xf numFmtId="5" fontId="72" fillId="0" borderId="0" xfId="181" applyNumberFormat="1" applyFont="1" applyFill="1" applyBorder="1" applyProtection="1"/>
    <xf numFmtId="5" fontId="72" fillId="0" borderId="0" xfId="181" quotePrefix="1" applyNumberFormat="1" applyFont="1" applyFill="1" applyBorder="1" applyProtection="1"/>
    <xf numFmtId="0" fontId="100" fillId="0" borderId="0" xfId="0" applyFont="1" applyProtection="1"/>
    <xf numFmtId="0" fontId="74" fillId="0" borderId="0" xfId="0" applyFont="1" applyAlignment="1">
      <alignment horizontal="right"/>
    </xf>
    <xf numFmtId="0" fontId="124" fillId="0" borderId="0" xfId="0" applyFont="1" applyProtection="1"/>
    <xf numFmtId="0" fontId="125" fillId="0" borderId="0" xfId="0" applyFont="1" applyProtection="1"/>
    <xf numFmtId="0" fontId="100" fillId="0" borderId="0" xfId="0" applyFont="1" applyBorder="1" applyProtection="1"/>
    <xf numFmtId="0" fontId="74" fillId="0" borderId="0" xfId="0" applyFont="1" applyAlignment="1" applyProtection="1"/>
    <xf numFmtId="0" fontId="108" fillId="0" borderId="0" xfId="0" applyFont="1" applyProtection="1"/>
    <xf numFmtId="0" fontId="100" fillId="0" borderId="0" xfId="0" applyFont="1" applyFill="1" applyProtection="1"/>
    <xf numFmtId="0" fontId="0" fillId="0" borderId="0" xfId="0"/>
    <xf numFmtId="0" fontId="128" fillId="0" borderId="0" xfId="0" applyFont="1" applyFill="1" applyAlignment="1">
      <alignment horizontal="left" wrapText="1"/>
    </xf>
    <xf numFmtId="0" fontId="131" fillId="0" borderId="0" xfId="0" applyFont="1" applyAlignment="1"/>
    <xf numFmtId="37" fontId="100" fillId="0" borderId="0" xfId="0" applyNumberFormat="1" applyFont="1" applyBorder="1" applyProtection="1"/>
    <xf numFmtId="37" fontId="100" fillId="0" borderId="10" xfId="0" applyNumberFormat="1" applyFont="1" applyBorder="1" applyProtection="1"/>
    <xf numFmtId="37" fontId="100" fillId="0" borderId="11" xfId="0" applyNumberFormat="1" applyFont="1" applyBorder="1" applyProtection="1"/>
    <xf numFmtId="37" fontId="100" fillId="0" borderId="0" xfId="0" applyNumberFormat="1" applyFont="1" applyFill="1" applyBorder="1" applyProtection="1"/>
    <xf numFmtId="49" fontId="100" fillId="0" borderId="10" xfId="0" applyNumberFormat="1" applyFont="1" applyFill="1" applyBorder="1" applyAlignment="1" applyProtection="1">
      <alignment horizontal="right"/>
    </xf>
    <xf numFmtId="168" fontId="100" fillId="24" borderId="11" xfId="0" applyNumberFormat="1" applyFont="1" applyFill="1" applyBorder="1" applyProtection="1"/>
    <xf numFmtId="37" fontId="100" fillId="0" borderId="10" xfId="0" applyNumberFormat="1" applyFont="1" applyBorder="1" applyAlignment="1" applyProtection="1">
      <alignment horizontal="right"/>
    </xf>
    <xf numFmtId="0" fontId="100" fillId="0" borderId="0" xfId="0" applyFont="1" applyBorder="1" applyAlignment="1" applyProtection="1">
      <alignment vertical="center"/>
    </xf>
    <xf numFmtId="3" fontId="100" fillId="24" borderId="11" xfId="181" applyNumberFormat="1" applyFont="1" applyFill="1" applyBorder="1" applyAlignment="1" applyProtection="1">
      <alignment horizontal="right"/>
    </xf>
    <xf numFmtId="49" fontId="100" fillId="0" borderId="10" xfId="0" applyNumberFormat="1" applyFont="1" applyBorder="1" applyAlignment="1" applyProtection="1">
      <alignment horizontal="right"/>
    </xf>
    <xf numFmtId="5" fontId="130" fillId="24" borderId="11" xfId="0" applyNumberFormat="1" applyFont="1" applyFill="1" applyBorder="1" applyAlignment="1" applyProtection="1">
      <alignment horizontal="right"/>
    </xf>
    <xf numFmtId="5" fontId="100" fillId="0" borderId="11" xfId="0" applyNumberFormat="1" applyFont="1" applyFill="1" applyBorder="1" applyAlignment="1" applyProtection="1">
      <alignment horizontal="right"/>
    </xf>
    <xf numFmtId="37" fontId="100" fillId="24" borderId="11" xfId="0" applyNumberFormat="1" applyFont="1" applyFill="1" applyBorder="1" applyAlignment="1" applyProtection="1">
      <alignment horizontal="right"/>
    </xf>
    <xf numFmtId="37" fontId="129" fillId="24" borderId="11" xfId="0" applyNumberFormat="1" applyFont="1" applyFill="1" applyBorder="1" applyAlignment="1" applyProtection="1">
      <alignment horizontal="right"/>
    </xf>
    <xf numFmtId="5" fontId="100" fillId="24" borderId="11" xfId="181" applyNumberFormat="1" applyFont="1" applyFill="1" applyBorder="1" applyAlignment="1" applyProtection="1">
      <alignment horizontal="right"/>
    </xf>
    <xf numFmtId="37" fontId="100" fillId="24" borderId="11" xfId="181" applyNumberFormat="1" applyFont="1" applyFill="1" applyBorder="1" applyAlignment="1" applyProtection="1">
      <alignment horizontal="right"/>
    </xf>
    <xf numFmtId="5" fontId="100" fillId="24" borderId="11" xfId="0" applyNumberFormat="1" applyFont="1" applyFill="1" applyBorder="1" applyAlignment="1" applyProtection="1">
      <alignment horizontal="right"/>
    </xf>
    <xf numFmtId="37" fontId="132" fillId="0" borderId="0" xfId="0" applyNumberFormat="1" applyFont="1" applyFill="1" applyBorder="1" applyProtection="1"/>
    <xf numFmtId="37" fontId="100" fillId="0" borderId="10" xfId="0" quotePrefix="1" applyNumberFormat="1" applyFont="1" applyFill="1" applyBorder="1" applyAlignment="1" applyProtection="1">
      <alignment horizontal="right"/>
    </xf>
    <xf numFmtId="37" fontId="100" fillId="0" borderId="10" xfId="0" applyNumberFormat="1" applyFont="1" applyFill="1" applyBorder="1" applyAlignment="1" applyProtection="1">
      <alignment horizontal="right"/>
    </xf>
    <xf numFmtId="164" fontId="100" fillId="0" borderId="10" xfId="0" applyNumberFormat="1" applyFont="1" applyFill="1" applyBorder="1" applyAlignment="1" applyProtection="1">
      <alignment horizontal="right"/>
    </xf>
    <xf numFmtId="37" fontId="100" fillId="24" borderId="10" xfId="0" applyNumberFormat="1" applyFont="1" applyFill="1" applyBorder="1" applyAlignment="1" applyProtection="1">
      <alignment horizontal="right"/>
    </xf>
    <xf numFmtId="37" fontId="129" fillId="0" borderId="10" xfId="0" applyNumberFormat="1" applyFont="1" applyBorder="1" applyAlignment="1" applyProtection="1">
      <alignment horizontal="right"/>
    </xf>
    <xf numFmtId="5" fontId="100" fillId="0" borderId="0" xfId="0" applyNumberFormat="1" applyFont="1" applyProtection="1"/>
    <xf numFmtId="37" fontId="100" fillId="0" borderId="11" xfId="0" applyNumberFormat="1" applyFont="1" applyBorder="1" applyAlignment="1" applyProtection="1">
      <alignment horizontal="right"/>
    </xf>
    <xf numFmtId="37" fontId="129" fillId="24" borderId="10" xfId="0" applyNumberFormat="1" applyFont="1" applyFill="1" applyBorder="1" applyAlignment="1" applyProtection="1">
      <alignment horizontal="right"/>
    </xf>
    <xf numFmtId="0" fontId="100" fillId="0" borderId="10" xfId="0" applyNumberFormat="1" applyFont="1" applyFill="1" applyBorder="1" applyAlignment="1" applyProtection="1">
      <alignment horizontal="right"/>
    </xf>
    <xf numFmtId="0" fontId="100" fillId="0" borderId="10" xfId="0" applyFont="1" applyBorder="1" applyAlignment="1" applyProtection="1">
      <alignment horizontal="right"/>
    </xf>
    <xf numFmtId="37" fontId="133" fillId="24" borderId="10" xfId="0" applyNumberFormat="1" applyFont="1" applyFill="1" applyBorder="1" applyAlignment="1" applyProtection="1">
      <alignment horizontal="right"/>
    </xf>
    <xf numFmtId="0" fontId="129" fillId="0" borderId="10" xfId="0" applyNumberFormat="1" applyFont="1" applyFill="1" applyBorder="1" applyAlignment="1" applyProtection="1">
      <alignment horizontal="right"/>
    </xf>
    <xf numFmtId="37" fontId="129" fillId="24" borderId="10" xfId="0" applyNumberFormat="1" applyFont="1" applyFill="1" applyBorder="1" applyProtection="1"/>
    <xf numFmtId="49" fontId="100" fillId="0" borderId="10" xfId="0" quotePrefix="1" applyNumberFormat="1" applyFont="1" applyBorder="1" applyAlignment="1" applyProtection="1">
      <alignment horizontal="right"/>
    </xf>
    <xf numFmtId="0" fontId="100" fillId="0" borderId="10" xfId="0" applyNumberFormat="1" applyFont="1" applyBorder="1" applyAlignment="1" applyProtection="1">
      <alignment horizontal="right"/>
    </xf>
    <xf numFmtId="37" fontId="108" fillId="0" borderId="0" xfId="0" applyNumberFormat="1" applyFont="1" applyBorder="1" applyAlignment="1" applyProtection="1">
      <alignment horizontal="fill"/>
    </xf>
    <xf numFmtId="37" fontId="130" fillId="24" borderId="10" xfId="0" applyNumberFormat="1" applyFont="1" applyFill="1" applyBorder="1" applyAlignment="1" applyProtection="1">
      <alignment horizontal="fill"/>
    </xf>
    <xf numFmtId="37" fontId="135" fillId="0" borderId="0" xfId="0" applyNumberFormat="1" applyFont="1" applyBorder="1" applyProtection="1"/>
    <xf numFmtId="37" fontId="100" fillId="0" borderId="10" xfId="0" quotePrefix="1" applyNumberFormat="1" applyFont="1" applyBorder="1" applyAlignment="1" applyProtection="1">
      <alignment horizontal="right"/>
    </xf>
    <xf numFmtId="37" fontId="100" fillId="25" borderId="0" xfId="0" applyNumberFormat="1" applyFont="1" applyFill="1" applyBorder="1" applyProtection="1"/>
    <xf numFmtId="37" fontId="135" fillId="25" borderId="0" xfId="0" applyNumberFormat="1" applyFont="1" applyFill="1" applyBorder="1" applyProtection="1"/>
    <xf numFmtId="37" fontId="100" fillId="25" borderId="10" xfId="0" quotePrefix="1" applyNumberFormat="1" applyFont="1" applyFill="1" applyBorder="1" applyAlignment="1" applyProtection="1">
      <alignment horizontal="right"/>
    </xf>
    <xf numFmtId="37" fontId="100" fillId="25" borderId="10" xfId="0" applyNumberFormat="1" applyFont="1" applyFill="1" applyBorder="1" applyAlignment="1" applyProtection="1">
      <alignment horizontal="right"/>
    </xf>
    <xf numFmtId="0" fontId="100" fillId="25" borderId="10" xfId="0" applyNumberFormat="1" applyFont="1" applyFill="1" applyBorder="1" applyAlignment="1" applyProtection="1">
      <alignment horizontal="right"/>
    </xf>
    <xf numFmtId="0" fontId="133" fillId="0" borderId="0" xfId="0" applyFont="1" applyProtection="1"/>
    <xf numFmtId="37" fontId="100" fillId="24" borderId="10" xfId="0" applyNumberFormat="1" applyFont="1" applyFill="1" applyBorder="1" applyProtection="1"/>
    <xf numFmtId="164" fontId="100" fillId="0" borderId="10" xfId="0" applyNumberFormat="1" applyFont="1" applyBorder="1" applyAlignment="1" applyProtection="1">
      <alignment horizontal="right"/>
    </xf>
    <xf numFmtId="37" fontId="136" fillId="0" borderId="0" xfId="0" applyNumberFormat="1" applyFont="1" applyProtection="1"/>
    <xf numFmtId="37" fontId="136" fillId="0" borderId="0" xfId="0" applyNumberFormat="1" applyFont="1" applyAlignment="1" applyProtection="1">
      <alignment horizontal="right"/>
    </xf>
    <xf numFmtId="37" fontId="136" fillId="24" borderId="0" xfId="0" applyNumberFormat="1" applyFont="1" applyFill="1" applyProtection="1"/>
    <xf numFmtId="0" fontId="136" fillId="0" borderId="0" xfId="0" applyFont="1" applyProtection="1"/>
    <xf numFmtId="0" fontId="136" fillId="0" borderId="0" xfId="0" applyFont="1" applyFill="1" applyProtection="1"/>
    <xf numFmtId="5" fontId="130" fillId="75" borderId="11" xfId="0" applyNumberFormat="1" applyFont="1" applyFill="1" applyBorder="1" applyAlignment="1" applyProtection="1">
      <alignment horizontal="right"/>
    </xf>
    <xf numFmtId="5" fontId="130" fillId="75" borderId="10" xfId="0" applyNumberFormat="1" applyFont="1" applyFill="1" applyBorder="1" applyAlignment="1" applyProtection="1">
      <alignment horizontal="right"/>
    </xf>
    <xf numFmtId="37" fontId="108" fillId="0" borderId="11" xfId="0" applyNumberFormat="1" applyFont="1" applyBorder="1" applyAlignment="1" applyProtection="1">
      <alignment horizontal="fill"/>
    </xf>
    <xf numFmtId="0" fontId="126" fillId="0" borderId="0" xfId="0" applyNumberFormat="1" applyFont="1" applyBorder="1" applyAlignment="1" applyProtection="1"/>
    <xf numFmtId="0" fontId="109" fillId="0" borderId="0" xfId="0" applyNumberFormat="1" applyFont="1" applyAlignment="1" applyProtection="1"/>
    <xf numFmtId="0" fontId="124" fillId="0" borderId="0" xfId="0" applyNumberFormat="1" applyFont="1" applyAlignment="1" applyProtection="1"/>
    <xf numFmtId="0" fontId="141" fillId="0" borderId="0" xfId="0" applyNumberFormat="1" applyFont="1" applyAlignment="1" applyProtection="1"/>
    <xf numFmtId="0" fontId="105" fillId="0" borderId="0" xfId="0" applyNumberFormat="1" applyFont="1" applyFill="1" applyBorder="1" applyAlignment="1" applyProtection="1">
      <alignment vertical="center" wrapText="1"/>
    </xf>
    <xf numFmtId="0" fontId="100" fillId="0" borderId="0" xfId="0" applyNumberFormat="1" applyFont="1" applyAlignment="1" applyProtection="1"/>
    <xf numFmtId="3" fontId="129" fillId="0" borderId="0" xfId="0" applyNumberFormat="1" applyFont="1" applyFill="1" applyBorder="1" applyAlignment="1" applyProtection="1"/>
    <xf numFmtId="0" fontId="130" fillId="0" borderId="0" xfId="0" applyNumberFormat="1" applyFont="1" applyAlignment="1" applyProtection="1">
      <alignment horizontal="left"/>
    </xf>
    <xf numFmtId="0" fontId="129" fillId="0" borderId="0" xfId="0" applyNumberFormat="1" applyFont="1" applyAlignment="1" applyProtection="1"/>
    <xf numFmtId="0" fontId="109" fillId="0" borderId="0" xfId="0" applyNumberFormat="1" applyFont="1" applyFill="1" applyAlignment="1" applyProtection="1"/>
    <xf numFmtId="0" fontId="109" fillId="0" borderId="0" xfId="0" applyNumberFormat="1" applyFont="1" applyBorder="1" applyAlignment="1" applyProtection="1"/>
    <xf numFmtId="0" fontId="75" fillId="0" borderId="0" xfId="0" applyNumberFormat="1" applyFont="1" applyBorder="1" applyAlignment="1" applyProtection="1"/>
    <xf numFmtId="0" fontId="75" fillId="0" borderId="0" xfId="0" applyNumberFormat="1" applyFont="1" applyBorder="1" applyAlignment="1" applyProtection="1">
      <alignment horizontal="center"/>
    </xf>
    <xf numFmtId="0" fontId="140" fillId="30" borderId="19" xfId="0" applyNumberFormat="1" applyFont="1" applyFill="1" applyBorder="1" applyAlignment="1" applyProtection="1">
      <alignment horizontal="center" wrapText="1"/>
    </xf>
    <xf numFmtId="0" fontId="140" fillId="30" borderId="20" xfId="0" applyFont="1" applyFill="1" applyBorder="1" applyAlignment="1" applyProtection="1">
      <alignment horizontal="center" wrapText="1"/>
    </xf>
    <xf numFmtId="0" fontId="140" fillId="30" borderId="19" xfId="0" applyFont="1" applyFill="1" applyBorder="1" applyAlignment="1" applyProtection="1">
      <alignment horizontal="center" wrapText="1"/>
    </xf>
    <xf numFmtId="0" fontId="129" fillId="0" borderId="0" xfId="0" applyNumberFormat="1" applyFont="1" applyFill="1" applyAlignment="1" applyProtection="1"/>
    <xf numFmtId="0" fontId="129" fillId="0" borderId="0" xfId="0" applyNumberFormat="1" applyFont="1" applyFill="1" applyBorder="1" applyAlignment="1" applyProtection="1"/>
    <xf numFmtId="0" fontId="78" fillId="0" borderId="0" xfId="0" applyNumberFormat="1" applyFont="1" applyBorder="1" applyAlignment="1" applyProtection="1"/>
    <xf numFmtId="3" fontId="78" fillId="0" borderId="0" xfId="0" applyNumberFormat="1" applyFont="1" applyBorder="1" applyAlignment="1" applyProtection="1"/>
    <xf numFmtId="0" fontId="129" fillId="0" borderId="0" xfId="0" applyNumberFormat="1" applyFont="1" applyBorder="1" applyAlignment="1" applyProtection="1"/>
    <xf numFmtId="0" fontId="100" fillId="0" borderId="0" xfId="0" applyNumberFormat="1" applyFont="1" applyFill="1" applyAlignment="1" applyProtection="1"/>
    <xf numFmtId="0" fontId="100" fillId="0" borderId="0" xfId="0" applyNumberFormat="1" applyFont="1" applyFill="1" applyBorder="1" applyAlignment="1" applyProtection="1"/>
    <xf numFmtId="0" fontId="100" fillId="0" borderId="0" xfId="0" applyNumberFormat="1" applyFont="1" applyBorder="1" applyAlignment="1" applyProtection="1"/>
    <xf numFmtId="0" fontId="106" fillId="0" borderId="35" xfId="0" applyFont="1" applyBorder="1"/>
    <xf numFmtId="168" fontId="106" fillId="0" borderId="34" xfId="0" applyNumberFormat="1" applyFont="1" applyBorder="1"/>
    <xf numFmtId="0" fontId="72" fillId="0" borderId="0" xfId="0" applyNumberFormat="1" applyFont="1" applyFill="1" applyAlignment="1" applyProtection="1"/>
    <xf numFmtId="0" fontId="72" fillId="0" borderId="0" xfId="0" applyNumberFormat="1" applyFont="1" applyFill="1" applyBorder="1" applyAlignment="1" applyProtection="1"/>
    <xf numFmtId="0" fontId="72" fillId="0" borderId="0" xfId="0" applyNumberFormat="1" applyFont="1" applyBorder="1" applyAlignment="1" applyProtection="1"/>
    <xf numFmtId="0" fontId="72" fillId="0" borderId="0" xfId="0" applyNumberFormat="1" applyFont="1" applyAlignment="1" applyProtection="1"/>
    <xf numFmtId="3" fontId="78" fillId="0" borderId="0" xfId="0" applyNumberFormat="1" applyFont="1" applyFill="1" applyBorder="1" applyAlignment="1" applyProtection="1"/>
    <xf numFmtId="37" fontId="105" fillId="26" borderId="153" xfId="0" applyNumberFormat="1" applyFont="1" applyFill="1" applyBorder="1" applyAlignment="1" applyProtection="1">
      <alignment horizontal="fill"/>
    </xf>
    <xf numFmtId="37" fontId="105" fillId="26" borderId="72" xfId="0" applyNumberFormat="1" applyFont="1" applyFill="1" applyBorder="1" applyAlignment="1" applyProtection="1">
      <alignment horizontal="fill"/>
    </xf>
    <xf numFmtId="37" fontId="105" fillId="0" borderId="0" xfId="0" applyNumberFormat="1" applyFont="1" applyFill="1" applyBorder="1" applyAlignment="1" applyProtection="1">
      <alignment horizontal="fill"/>
    </xf>
    <xf numFmtId="165" fontId="105" fillId="0" borderId="0" xfId="181" applyNumberFormat="1" applyFont="1" applyFill="1" applyBorder="1" applyAlignment="1" applyProtection="1">
      <alignment horizontal="fill"/>
    </xf>
    <xf numFmtId="37" fontId="106" fillId="35" borderId="19" xfId="0" applyNumberFormat="1" applyFont="1" applyFill="1" applyBorder="1" applyAlignment="1" applyProtection="1">
      <alignment horizontal="right"/>
    </xf>
    <xf numFmtId="165" fontId="106" fillId="35" borderId="19" xfId="181" applyNumberFormat="1" applyFont="1" applyFill="1" applyBorder="1" applyProtection="1"/>
    <xf numFmtId="0" fontId="106" fillId="0" borderId="60" xfId="0" applyFont="1" applyBorder="1"/>
    <xf numFmtId="0" fontId="106" fillId="0" borderId="34" xfId="0" applyFont="1" applyBorder="1" applyAlignment="1">
      <alignment horizontal="center"/>
    </xf>
    <xf numFmtId="37" fontId="75" fillId="25" borderId="0" xfId="0" applyNumberFormat="1" applyFont="1" applyFill="1" applyBorder="1" applyAlignment="1" applyProtection="1">
      <alignment horizontal="fill"/>
    </xf>
    <xf numFmtId="165" fontId="75" fillId="25" borderId="0" xfId="181" applyNumberFormat="1" applyFont="1" applyFill="1" applyBorder="1" applyAlignment="1" applyProtection="1">
      <alignment horizontal="fill"/>
    </xf>
    <xf numFmtId="37" fontId="140" fillId="0" borderId="0" xfId="0" applyNumberFormat="1" applyFont="1" applyFill="1" applyBorder="1" applyAlignment="1" applyProtection="1">
      <alignment horizontal="fill"/>
    </xf>
    <xf numFmtId="0" fontId="72" fillId="0" borderId="0" xfId="0" applyFont="1" applyFill="1" applyBorder="1" applyAlignment="1" applyProtection="1">
      <alignment horizontal="right"/>
    </xf>
    <xf numFmtId="0" fontId="124" fillId="0" borderId="0" xfId="0" applyNumberFormat="1" applyFont="1" applyFill="1" applyAlignment="1" applyProtection="1"/>
    <xf numFmtId="37" fontId="105" fillId="0" borderId="0" xfId="0" applyNumberFormat="1" applyFont="1" applyFill="1" applyBorder="1" applyAlignment="1" applyProtection="1">
      <alignment horizontal="left"/>
    </xf>
    <xf numFmtId="37" fontId="106" fillId="0" borderId="0" xfId="0" applyNumberFormat="1" applyFont="1" applyFill="1" applyBorder="1" applyProtection="1"/>
    <xf numFmtId="168" fontId="105" fillId="0" borderId="0" xfId="378" applyNumberFormat="1" applyFont="1" applyFill="1" applyBorder="1" applyProtection="1"/>
    <xf numFmtId="5" fontId="142" fillId="32" borderId="0" xfId="0" applyNumberFormat="1" applyFont="1" applyFill="1" applyBorder="1" applyAlignment="1" applyProtection="1"/>
    <xf numFmtId="44" fontId="72" fillId="0" borderId="0" xfId="378" applyFont="1" applyAlignment="1" applyProtection="1"/>
    <xf numFmtId="44" fontId="72" fillId="0" borderId="0" xfId="378" applyFont="1" applyFill="1" applyAlignment="1" applyProtection="1"/>
    <xf numFmtId="44" fontId="124" fillId="0" borderId="0" xfId="378" applyFont="1" applyAlignment="1" applyProtection="1"/>
    <xf numFmtId="44" fontId="124" fillId="0" borderId="0" xfId="378" applyFont="1" applyFill="1" applyAlignment="1" applyProtection="1"/>
    <xf numFmtId="0" fontId="124" fillId="0" borderId="0" xfId="530" applyNumberFormat="1" applyFont="1" applyFill="1" applyAlignment="1" applyProtection="1"/>
    <xf numFmtId="37" fontId="143" fillId="30" borderId="19" xfId="0" applyNumberFormat="1" applyFont="1" applyFill="1" applyBorder="1" applyProtection="1"/>
    <xf numFmtId="168" fontId="104" fillId="30" borderId="21" xfId="378" applyNumberFormat="1" applyFont="1" applyFill="1" applyBorder="1" applyProtection="1"/>
    <xf numFmtId="168" fontId="104" fillId="30" borderId="23" xfId="378" applyNumberFormat="1" applyFont="1" applyFill="1" applyBorder="1" applyProtection="1"/>
    <xf numFmtId="168" fontId="104" fillId="30" borderId="22" xfId="378" applyNumberFormat="1" applyFont="1" applyFill="1" applyBorder="1" applyProtection="1"/>
    <xf numFmtId="0" fontId="106" fillId="0" borderId="89" xfId="0" applyFont="1" applyBorder="1"/>
    <xf numFmtId="0" fontId="106" fillId="76" borderId="34" xfId="0" applyFont="1" applyFill="1" applyBorder="1"/>
    <xf numFmtId="0" fontId="106" fillId="0" borderId="0" xfId="0" applyNumberFormat="1" applyFont="1" applyFill="1" applyAlignment="1" applyProtection="1"/>
    <xf numFmtId="0" fontId="106" fillId="0" borderId="0" xfId="0" applyNumberFormat="1" applyFont="1" applyAlignment="1" applyProtection="1"/>
    <xf numFmtId="37" fontId="104" fillId="30" borderId="29" xfId="0" applyNumberFormat="1" applyFont="1" applyFill="1" applyBorder="1" applyProtection="1"/>
    <xf numFmtId="37" fontId="143" fillId="30" borderId="29" xfId="0" applyNumberFormat="1" applyFont="1" applyFill="1" applyBorder="1" applyProtection="1"/>
    <xf numFmtId="168" fontId="104" fillId="30" borderId="19" xfId="378" applyNumberFormat="1" applyFont="1" applyFill="1" applyBorder="1" applyProtection="1"/>
    <xf numFmtId="37" fontId="143" fillId="77" borderId="19" xfId="0" applyNumberFormat="1" applyFont="1" applyFill="1" applyBorder="1" applyAlignment="1" applyProtection="1">
      <alignment horizontal="right"/>
    </xf>
    <xf numFmtId="37" fontId="104" fillId="30" borderId="50" xfId="0" applyNumberFormat="1" applyFont="1" applyFill="1" applyBorder="1" applyProtection="1"/>
    <xf numFmtId="37" fontId="143" fillId="30" borderId="50" xfId="0" applyNumberFormat="1" applyFont="1" applyFill="1" applyBorder="1" applyProtection="1"/>
    <xf numFmtId="168" fontId="104" fillId="30" borderId="50" xfId="378" applyNumberFormat="1" applyFont="1" applyFill="1" applyBorder="1" applyProtection="1"/>
    <xf numFmtId="37" fontId="104" fillId="74" borderId="19" xfId="0" applyNumberFormat="1" applyFont="1" applyFill="1" applyBorder="1" applyAlignment="1" applyProtection="1">
      <alignment horizontal="fill"/>
    </xf>
    <xf numFmtId="3" fontId="104" fillId="74" borderId="19" xfId="181" applyNumberFormat="1" applyFont="1" applyFill="1" applyBorder="1" applyAlignment="1" applyProtection="1">
      <alignment horizontal="fill"/>
    </xf>
    <xf numFmtId="44" fontId="143" fillId="30" borderId="19" xfId="378" applyFont="1" applyFill="1" applyBorder="1" applyProtection="1"/>
    <xf numFmtId="37" fontId="104" fillId="74" borderId="86" xfId="0" applyNumberFormat="1" applyFont="1" applyFill="1" applyBorder="1" applyAlignment="1" applyProtection="1">
      <alignment horizontal="fill"/>
    </xf>
    <xf numFmtId="37" fontId="104" fillId="74" borderId="87" xfId="0" applyNumberFormat="1" applyFont="1" applyFill="1" applyBorder="1" applyAlignment="1" applyProtection="1">
      <alignment horizontal="fill"/>
    </xf>
    <xf numFmtId="0" fontId="74" fillId="0" borderId="0" xfId="663" applyFont="1" applyAlignment="1">
      <alignment horizontal="center"/>
    </xf>
    <xf numFmtId="0" fontId="124" fillId="0" borderId="0" xfId="663" applyFont="1"/>
    <xf numFmtId="0" fontId="109" fillId="0" borderId="0" xfId="663" applyFont="1" applyFill="1" applyBorder="1" applyProtection="1"/>
    <xf numFmtId="0" fontId="124" fillId="0" borderId="0" xfId="663" applyFont="1" applyFill="1" applyBorder="1"/>
    <xf numFmtId="44" fontId="109" fillId="0" borderId="0" xfId="378" applyFont="1" applyFill="1" applyBorder="1" applyAlignment="1" applyProtection="1">
      <alignment horizontal="right"/>
    </xf>
    <xf numFmtId="0" fontId="109" fillId="0" borderId="0" xfId="663" applyFont="1" applyAlignment="1" applyProtection="1">
      <alignment horizontal="left"/>
    </xf>
    <xf numFmtId="39" fontId="124" fillId="0" borderId="0" xfId="663" applyNumberFormat="1" applyFont="1" applyAlignment="1" applyProtection="1">
      <alignment wrapText="1"/>
    </xf>
    <xf numFmtId="0" fontId="124" fillId="0" borderId="0" xfId="663" applyFont="1" applyAlignment="1">
      <alignment wrapText="1"/>
    </xf>
    <xf numFmtId="0" fontId="124" fillId="0" borderId="0" xfId="663" applyFont="1" applyProtection="1"/>
    <xf numFmtId="0" fontId="124" fillId="0" borderId="0" xfId="663" applyFont="1" applyAlignment="1" applyProtection="1">
      <alignment wrapText="1"/>
    </xf>
    <xf numFmtId="0" fontId="124" fillId="0" borderId="0" xfId="663" applyFont="1" applyAlignment="1" applyProtection="1">
      <alignment horizontal="left"/>
    </xf>
    <xf numFmtId="44" fontId="109" fillId="0" borderId="0" xfId="378" applyFont="1" applyFill="1" applyBorder="1" applyProtection="1"/>
    <xf numFmtId="0" fontId="124" fillId="0" borderId="0" xfId="663" applyFont="1" applyFill="1"/>
    <xf numFmtId="0" fontId="124" fillId="0" borderId="0" xfId="663" applyFont="1" applyFill="1" applyBorder="1" applyProtection="1"/>
    <xf numFmtId="0" fontId="74" fillId="0" borderId="0" xfId="0" applyFont="1" applyAlignment="1" applyProtection="1">
      <alignment horizontal="center"/>
    </xf>
    <xf numFmtId="0" fontId="104" fillId="0" borderId="0" xfId="0" applyFont="1" applyAlignment="1" applyProtection="1"/>
    <xf numFmtId="0" fontId="143" fillId="0" borderId="0" xfId="0" applyFont="1" applyProtection="1"/>
    <xf numFmtId="0" fontId="105" fillId="0" borderId="0" xfId="0" applyFont="1" applyAlignment="1">
      <alignment horizontal="right"/>
    </xf>
    <xf numFmtId="0" fontId="74" fillId="30" borderId="19" xfId="0" applyFont="1" applyFill="1" applyBorder="1" applyAlignment="1">
      <alignment horizontal="center"/>
    </xf>
    <xf numFmtId="0" fontId="74" fillId="73" borderId="19" xfId="0" applyFont="1" applyFill="1" applyBorder="1"/>
    <xf numFmtId="0" fontId="72" fillId="73" borderId="19" xfId="0" applyFont="1" applyFill="1" applyBorder="1"/>
    <xf numFmtId="0" fontId="72" fillId="30" borderId="19" xfId="530" applyFont="1" applyFill="1" applyBorder="1" applyProtection="1"/>
    <xf numFmtId="0" fontId="74" fillId="0" borderId="19" xfId="0" applyFont="1" applyBorder="1"/>
    <xf numFmtId="168" fontId="74" fillId="0" borderId="19" xfId="0" applyNumberFormat="1" applyFont="1" applyBorder="1" applyAlignment="1">
      <alignment horizontal="right"/>
    </xf>
    <xf numFmtId="0" fontId="74" fillId="29" borderId="19" xfId="0" applyFont="1" applyFill="1" applyBorder="1"/>
    <xf numFmtId="0" fontId="74" fillId="30" borderId="19" xfId="0" applyFont="1" applyFill="1" applyBorder="1"/>
    <xf numFmtId="0" fontId="74" fillId="30" borderId="105" xfId="0" applyFont="1" applyFill="1" applyBorder="1" applyAlignment="1">
      <alignment horizontal="center" wrapText="1"/>
    </xf>
    <xf numFmtId="0" fontId="74" fillId="30" borderId="20" xfId="0" applyFont="1" applyFill="1" applyBorder="1" applyAlignment="1">
      <alignment horizontal="center" wrapText="1"/>
    </xf>
    <xf numFmtId="0" fontId="72" fillId="74" borderId="105" xfId="530" applyFont="1" applyFill="1" applyBorder="1" applyProtection="1"/>
    <xf numFmtId="0" fontId="72" fillId="74" borderId="33" xfId="530" applyFont="1" applyFill="1" applyBorder="1" applyProtection="1"/>
    <xf numFmtId="4" fontId="72" fillId="74" borderId="105" xfId="530" applyNumberFormat="1" applyFont="1" applyFill="1" applyBorder="1" applyProtection="1"/>
    <xf numFmtId="3" fontId="72" fillId="74" borderId="105" xfId="530" applyNumberFormat="1" applyFont="1" applyFill="1" applyBorder="1" applyProtection="1"/>
    <xf numFmtId="0" fontId="72" fillId="0" borderId="105" xfId="0" applyFont="1" applyFill="1" applyBorder="1"/>
    <xf numFmtId="0" fontId="74" fillId="0" borderId="105" xfId="0" applyFont="1" applyFill="1" applyBorder="1"/>
    <xf numFmtId="3" fontId="74" fillId="0" borderId="105" xfId="0" applyNumberFormat="1" applyFont="1" applyFill="1" applyBorder="1"/>
    <xf numFmtId="4" fontId="74" fillId="0" borderId="105" xfId="0" applyNumberFormat="1" applyFont="1" applyFill="1" applyBorder="1"/>
    <xf numFmtId="168" fontId="74" fillId="0" borderId="105" xfId="0" applyNumberFormat="1" applyFont="1" applyFill="1" applyBorder="1"/>
    <xf numFmtId="0" fontId="74" fillId="30" borderId="19" xfId="0" applyFont="1" applyFill="1" applyBorder="1" applyAlignment="1">
      <alignment horizontal="center" wrapText="1"/>
    </xf>
    <xf numFmtId="3" fontId="72" fillId="0" borderId="0" xfId="181" applyNumberFormat="1" applyFont="1" applyBorder="1" applyProtection="1"/>
    <xf numFmtId="3" fontId="72" fillId="0" borderId="0" xfId="0" applyNumberFormat="1" applyFont="1" applyProtection="1"/>
    <xf numFmtId="0" fontId="72" fillId="74" borderId="19" xfId="530" applyFont="1" applyFill="1" applyBorder="1" applyProtection="1"/>
    <xf numFmtId="4" fontId="72" fillId="74" borderId="19" xfId="530" applyNumberFormat="1" applyFont="1" applyFill="1" applyBorder="1" applyProtection="1"/>
    <xf numFmtId="3" fontId="72" fillId="74" borderId="19" xfId="530" applyNumberFormat="1" applyFont="1" applyFill="1" applyBorder="1" applyProtection="1"/>
    <xf numFmtId="3" fontId="74" fillId="0" borderId="0" xfId="0" applyNumberFormat="1" applyFont="1" applyFill="1"/>
    <xf numFmtId="0" fontId="74" fillId="0" borderId="23" xfId="0" applyFont="1" applyFill="1" applyBorder="1"/>
    <xf numFmtId="3" fontId="74" fillId="0" borderId="23" xfId="0" applyNumberFormat="1" applyFont="1" applyFill="1" applyBorder="1"/>
    <xf numFmtId="168" fontId="74" fillId="0" borderId="19" xfId="0" applyNumberFormat="1" applyFont="1" applyFill="1" applyBorder="1"/>
    <xf numFmtId="0" fontId="72" fillId="30" borderId="19" xfId="0" applyFont="1" applyFill="1" applyBorder="1" applyAlignment="1">
      <alignment horizontal="center"/>
    </xf>
    <xf numFmtId="0" fontId="72" fillId="0" borderId="19" xfId="0" applyFont="1" applyBorder="1"/>
    <xf numFmtId="3" fontId="74" fillId="0" borderId="19" xfId="0" applyNumberFormat="1" applyFont="1" applyBorder="1"/>
    <xf numFmtId="4" fontId="74" fillId="0" borderId="19" xfId="0" applyNumberFormat="1" applyFont="1" applyBorder="1"/>
    <xf numFmtId="168" fontId="74" fillId="0" borderId="19" xfId="181" applyNumberFormat="1" applyFont="1" applyBorder="1" applyProtection="1"/>
    <xf numFmtId="0" fontId="74" fillId="29" borderId="23" xfId="0" applyFont="1" applyFill="1" applyBorder="1" applyProtection="1"/>
    <xf numFmtId="0" fontId="74" fillId="72" borderId="23" xfId="0" applyFont="1" applyFill="1" applyBorder="1" applyProtection="1"/>
    <xf numFmtId="0" fontId="74" fillId="30" borderId="23" xfId="0" applyFont="1" applyFill="1" applyBorder="1" applyAlignment="1">
      <alignment horizontal="center" wrapText="1"/>
    </xf>
    <xf numFmtId="0" fontId="74" fillId="30" borderId="23" xfId="0" applyFont="1" applyFill="1" applyBorder="1" applyAlignment="1">
      <alignment horizontal="center"/>
    </xf>
    <xf numFmtId="0" fontId="74" fillId="30" borderId="50" xfId="0" applyFont="1" applyFill="1" applyBorder="1" applyAlignment="1">
      <alignment horizontal="center" wrapText="1"/>
    </xf>
    <xf numFmtId="0" fontId="74" fillId="0" borderId="0" xfId="0" applyFont="1" applyBorder="1" applyAlignment="1" applyProtection="1">
      <alignment horizontal="center"/>
    </xf>
    <xf numFmtId="0" fontId="72" fillId="0" borderId="23" xfId="0" applyFont="1" applyBorder="1"/>
    <xf numFmtId="0" fontId="74" fillId="0" borderId="23" xfId="0" applyFont="1" applyBorder="1"/>
    <xf numFmtId="3" fontId="74" fillId="0" borderId="23" xfId="0" applyNumberFormat="1" applyFont="1" applyBorder="1"/>
    <xf numFmtId="4" fontId="74" fillId="0" borderId="23" xfId="0" applyNumberFormat="1" applyFont="1" applyBorder="1"/>
    <xf numFmtId="168" fontId="74" fillId="0" borderId="23" xfId="0" applyNumberFormat="1" applyFont="1" applyBorder="1"/>
    <xf numFmtId="0" fontId="74" fillId="0" borderId="29" xfId="0" applyFont="1" applyBorder="1"/>
    <xf numFmtId="0" fontId="74" fillId="0" borderId="23" xfId="0" applyFont="1" applyFill="1" applyBorder="1" applyProtection="1"/>
    <xf numFmtId="0" fontId="74" fillId="0" borderId="19" xfId="0" applyFont="1" applyFill="1" applyBorder="1" applyProtection="1"/>
    <xf numFmtId="0" fontId="74" fillId="0" borderId="22" xfId="0" applyFont="1" applyFill="1" applyBorder="1"/>
    <xf numFmtId="0" fontId="106" fillId="0" borderId="0" xfId="0" applyFont="1" applyProtection="1"/>
    <xf numFmtId="0" fontId="72" fillId="0" borderId="0" xfId="0" applyFont="1" applyAlignment="1" applyProtection="1">
      <alignment vertical="top"/>
    </xf>
    <xf numFmtId="0" fontId="72" fillId="0" borderId="0" xfId="0" applyFont="1" applyBorder="1" applyAlignment="1" applyProtection="1"/>
    <xf numFmtId="0" fontId="106" fillId="0" borderId="0" xfId="0" applyFont="1" applyAlignment="1" applyProtection="1">
      <alignment horizontal="centerContinuous"/>
    </xf>
    <xf numFmtId="0" fontId="106" fillId="0" borderId="0" xfId="0" applyFont="1" applyFill="1" applyProtection="1"/>
    <xf numFmtId="0" fontId="105" fillId="0" borderId="0" xfId="181" applyNumberFormat="1" applyFont="1" applyBorder="1" applyAlignment="1" applyProtection="1"/>
    <xf numFmtId="10" fontId="106" fillId="0" borderId="0" xfId="0" applyNumberFormat="1" applyFont="1" applyProtection="1"/>
    <xf numFmtId="10" fontId="106" fillId="0" borderId="0" xfId="0" applyNumberFormat="1" applyFont="1" applyFill="1" applyProtection="1"/>
    <xf numFmtId="5" fontId="106" fillId="0" borderId="0" xfId="0" applyNumberFormat="1" applyFont="1" applyFill="1" applyProtection="1"/>
    <xf numFmtId="0" fontId="143" fillId="0" borderId="0" xfId="0" applyFont="1" applyFill="1" applyProtection="1"/>
    <xf numFmtId="0" fontId="104" fillId="0" borderId="0" xfId="0" applyFont="1" applyFill="1" applyAlignment="1" applyProtection="1">
      <alignment horizontal="right"/>
    </xf>
    <xf numFmtId="0" fontId="140" fillId="0" borderId="0" xfId="0" applyFont="1" applyFill="1" applyAlignment="1" applyProtection="1">
      <alignment horizontal="right"/>
    </xf>
    <xf numFmtId="0" fontId="104" fillId="0" borderId="0" xfId="0" applyFont="1" applyFill="1" applyBorder="1" applyAlignment="1"/>
    <xf numFmtId="0" fontId="143" fillId="0" borderId="0" xfId="0" applyFont="1" applyBorder="1" applyProtection="1"/>
    <xf numFmtId="168" fontId="74" fillId="0" borderId="19" xfId="0" applyNumberFormat="1" applyFont="1" applyBorder="1"/>
    <xf numFmtId="0" fontId="104" fillId="0" borderId="0" xfId="0" applyFont="1" applyAlignment="1" applyProtection="1">
      <alignment horizontal="left"/>
    </xf>
    <xf numFmtId="0" fontId="74" fillId="0" borderId="22" xfId="0" applyFont="1" applyBorder="1" applyAlignment="1" applyProtection="1">
      <alignment horizontal="center"/>
    </xf>
    <xf numFmtId="0" fontId="74" fillId="0" borderId="0" xfId="0" applyFont="1" applyFill="1" applyBorder="1" applyProtection="1"/>
    <xf numFmtId="4" fontId="72" fillId="0" borderId="16" xfId="181" applyNumberFormat="1" applyFont="1" applyBorder="1" applyProtection="1"/>
    <xf numFmtId="4" fontId="72" fillId="0" borderId="23" xfId="181" applyNumberFormat="1" applyFont="1" applyBorder="1" applyProtection="1"/>
    <xf numFmtId="0" fontId="74" fillId="30" borderId="19" xfId="0" applyFont="1" applyFill="1" applyBorder="1" applyProtection="1"/>
    <xf numFmtId="4" fontId="72" fillId="30" borderId="87" xfId="181" applyNumberFormat="1" applyFont="1" applyFill="1" applyBorder="1" applyProtection="1"/>
    <xf numFmtId="4" fontId="72" fillId="0" borderId="29" xfId="181" applyNumberFormat="1" applyFont="1" applyBorder="1" applyProtection="1"/>
    <xf numFmtId="0" fontId="74" fillId="30" borderId="86" xfId="0" applyFont="1" applyFill="1" applyBorder="1" applyProtection="1"/>
    <xf numFmtId="4" fontId="72" fillId="0" borderId="34" xfId="181" applyNumberFormat="1" applyFont="1" applyBorder="1" applyProtection="1"/>
    <xf numFmtId="4" fontId="72" fillId="0" borderId="0" xfId="0" applyNumberFormat="1" applyFont="1" applyProtection="1"/>
    <xf numFmtId="0" fontId="74" fillId="0" borderId="0" xfId="0" applyFont="1" applyFill="1" applyBorder="1" applyAlignment="1" applyProtection="1"/>
    <xf numFmtId="0" fontId="74" fillId="30" borderId="19" xfId="0" applyFont="1" applyFill="1" applyBorder="1" applyAlignment="1" applyProtection="1">
      <alignment horizontal="center"/>
    </xf>
    <xf numFmtId="4" fontId="78" fillId="0" borderId="34" xfId="0" applyNumberFormat="1" applyFont="1" applyFill="1" applyBorder="1" applyProtection="1"/>
    <xf numFmtId="4" fontId="72" fillId="0" borderId="34" xfId="181" applyNumberFormat="1" applyFont="1" applyFill="1" applyBorder="1" applyProtection="1"/>
    <xf numFmtId="0" fontId="74" fillId="30" borderId="87" xfId="0" applyFont="1" applyFill="1" applyBorder="1" applyProtection="1"/>
    <xf numFmtId="0" fontId="74" fillId="0" borderId="17" xfId="0" applyFont="1" applyFill="1" applyBorder="1" applyAlignment="1" applyProtection="1">
      <alignment horizontal="center"/>
    </xf>
    <xf numFmtId="0" fontId="74" fillId="30" borderId="19" xfId="0" applyFont="1" applyFill="1" applyBorder="1" applyAlignment="1" applyProtection="1">
      <alignment horizontal="center" wrapText="1"/>
    </xf>
    <xf numFmtId="4" fontId="149" fillId="0" borderId="34" xfId="0" applyNumberFormat="1" applyFont="1" applyFill="1" applyBorder="1" applyProtection="1"/>
    <xf numFmtId="4" fontId="72" fillId="0" borderId="0" xfId="0" applyNumberFormat="1" applyFont="1" applyFill="1" applyProtection="1"/>
    <xf numFmtId="4" fontId="72" fillId="0" borderId="23" xfId="181" applyNumberFormat="1" applyFont="1" applyFill="1" applyBorder="1" applyProtection="1"/>
    <xf numFmtId="4" fontId="74" fillId="0" borderId="0" xfId="0" applyNumberFormat="1" applyFont="1" applyFill="1" applyProtection="1"/>
    <xf numFmtId="10" fontId="72" fillId="0" borderId="0" xfId="0" applyNumberFormat="1" applyFont="1" applyProtection="1"/>
    <xf numFmtId="10" fontId="72" fillId="0" borderId="0" xfId="0" applyNumberFormat="1" applyFont="1" applyFill="1" applyProtection="1"/>
    <xf numFmtId="168" fontId="74" fillId="30" borderId="88" xfId="0" applyNumberFormat="1" applyFont="1" applyFill="1" applyBorder="1"/>
    <xf numFmtId="0" fontId="74" fillId="30" borderId="87" xfId="0" applyFont="1" applyFill="1" applyBorder="1" applyAlignment="1">
      <alignment horizontal="center"/>
    </xf>
    <xf numFmtId="168" fontId="74" fillId="30" borderId="87" xfId="0" applyNumberFormat="1" applyFont="1" applyFill="1" applyBorder="1"/>
    <xf numFmtId="168" fontId="74" fillId="30" borderId="19" xfId="0" applyNumberFormat="1" applyFont="1" applyFill="1" applyBorder="1"/>
    <xf numFmtId="0" fontId="74" fillId="0" borderId="165" xfId="0" applyFont="1" applyFill="1" applyBorder="1"/>
    <xf numFmtId="0" fontId="104" fillId="0" borderId="0" xfId="0" applyFont="1" applyAlignment="1"/>
    <xf numFmtId="0" fontId="104" fillId="0" borderId="0" xfId="0" applyFont="1" applyFill="1" applyAlignment="1" applyProtection="1"/>
    <xf numFmtId="0" fontId="72" fillId="0" borderId="0" xfId="0" applyFont="1" applyFill="1" applyAlignment="1" applyProtection="1">
      <alignment horizontal="center"/>
    </xf>
    <xf numFmtId="0" fontId="74" fillId="0" borderId="17" xfId="0" applyFont="1" applyBorder="1" applyAlignment="1" applyProtection="1">
      <alignment horizontal="center"/>
    </xf>
    <xf numFmtId="4" fontId="74" fillId="30" borderId="19" xfId="0" applyNumberFormat="1" applyFont="1" applyFill="1" applyBorder="1" applyProtection="1"/>
    <xf numFmtId="4" fontId="72" fillId="0" borderId="60" xfId="181" applyNumberFormat="1" applyFont="1" applyFill="1" applyBorder="1" applyProtection="1"/>
    <xf numFmtId="4" fontId="72" fillId="0" borderId="16" xfId="181" applyNumberFormat="1" applyFont="1" applyFill="1" applyBorder="1" applyProtection="1"/>
    <xf numFmtId="4" fontId="72" fillId="0" borderId="22" xfId="181" applyNumberFormat="1" applyFont="1" applyFill="1" applyBorder="1" applyProtection="1"/>
    <xf numFmtId="4" fontId="72" fillId="0" borderId="60" xfId="181" applyNumberFormat="1" applyFont="1" applyBorder="1" applyProtection="1"/>
    <xf numFmtId="4" fontId="74" fillId="30" borderId="19" xfId="181" applyNumberFormat="1" applyFont="1" applyFill="1" applyBorder="1" applyAlignment="1" applyProtection="1">
      <alignment horizontal="center"/>
    </xf>
    <xf numFmtId="4" fontId="72" fillId="30" borderId="19" xfId="181" applyNumberFormat="1" applyFont="1" applyFill="1" applyBorder="1" applyProtection="1"/>
    <xf numFmtId="4" fontId="72" fillId="0" borderId="166" xfId="181" applyNumberFormat="1" applyFont="1" applyBorder="1" applyProtection="1"/>
    <xf numFmtId="0" fontId="74" fillId="72" borderId="29" xfId="0" applyFont="1" applyFill="1" applyBorder="1" applyAlignment="1" applyProtection="1"/>
    <xf numFmtId="0" fontId="74" fillId="72" borderId="23" xfId="0" applyFont="1" applyFill="1" applyBorder="1" applyAlignment="1" applyProtection="1"/>
    <xf numFmtId="0" fontId="74" fillId="30" borderId="19" xfId="0" applyFont="1" applyFill="1" applyBorder="1" applyAlignment="1" applyProtection="1"/>
    <xf numFmtId="0" fontId="74" fillId="72" borderId="19" xfId="0" applyFont="1" applyFill="1" applyBorder="1" applyAlignment="1" applyProtection="1"/>
    <xf numFmtId="0" fontId="100" fillId="0" borderId="29" xfId="0" applyFont="1" applyBorder="1"/>
    <xf numFmtId="168" fontId="150" fillId="0" borderId="16" xfId="0" applyNumberFormat="1" applyFont="1" applyBorder="1" applyProtection="1"/>
    <xf numFmtId="3" fontId="150" fillId="0" borderId="16" xfId="0" applyNumberFormat="1" applyFont="1" applyBorder="1" applyProtection="1"/>
    <xf numFmtId="0" fontId="100" fillId="30" borderId="86" xfId="0" applyFont="1" applyFill="1" applyBorder="1" applyProtection="1"/>
    <xf numFmtId="0" fontId="100" fillId="30" borderId="19" xfId="0" applyFont="1" applyFill="1" applyBorder="1" applyProtection="1"/>
    <xf numFmtId="0" fontId="100" fillId="30" borderId="87" xfId="0" applyFont="1" applyFill="1" applyBorder="1" applyProtection="1"/>
    <xf numFmtId="0" fontId="105" fillId="0" borderId="0" xfId="0" applyFont="1" applyFill="1" applyBorder="1"/>
    <xf numFmtId="166" fontId="105" fillId="0" borderId="0" xfId="0" applyNumberFormat="1" applyFont="1" applyFill="1" applyBorder="1"/>
    <xf numFmtId="0" fontId="106" fillId="0" borderId="0" xfId="0" applyFont="1" applyFill="1"/>
    <xf numFmtId="166" fontId="105" fillId="0" borderId="106" xfId="0" applyNumberFormat="1" applyFont="1" applyFill="1" applyBorder="1"/>
    <xf numFmtId="3" fontId="72" fillId="78" borderId="44" xfId="0" applyNumberFormat="1" applyFont="1" applyFill="1" applyBorder="1"/>
    <xf numFmtId="0" fontId="106" fillId="0" borderId="0" xfId="0" applyFont="1" applyFill="1" applyBorder="1"/>
    <xf numFmtId="0" fontId="72" fillId="0" borderId="161" xfId="0" applyFont="1" applyFill="1" applyBorder="1"/>
    <xf numFmtId="0" fontId="105" fillId="0" borderId="23" xfId="0" applyFont="1" applyFill="1" applyBorder="1"/>
    <xf numFmtId="166" fontId="105" fillId="32" borderId="86" xfId="0" applyNumberFormat="1" applyFont="1" applyFill="1" applyBorder="1"/>
    <xf numFmtId="166" fontId="105" fillId="32" borderId="14" xfId="0" applyNumberFormat="1" applyFont="1" applyFill="1" applyBorder="1"/>
    <xf numFmtId="0" fontId="74" fillId="71" borderId="14" xfId="0" applyFont="1" applyFill="1" applyBorder="1" applyAlignment="1">
      <alignment horizontal="center" wrapText="1"/>
    </xf>
    <xf numFmtId="0" fontId="72" fillId="0" borderId="29" xfId="0" applyFont="1" applyFill="1" applyBorder="1"/>
    <xf numFmtId="0" fontId="152" fillId="0" borderId="0" xfId="0" applyFont="1"/>
    <xf numFmtId="170" fontId="122" fillId="31" borderId="0" xfId="181" applyNumberFormat="1" applyFont="1" applyFill="1" applyBorder="1"/>
    <xf numFmtId="43" fontId="122" fillId="31" borderId="0" xfId="181" applyFont="1" applyFill="1"/>
    <xf numFmtId="0" fontId="105" fillId="0" borderId="23" xfId="0" applyFont="1" applyFill="1" applyBorder="1" applyAlignment="1">
      <alignment horizontal="left" wrapText="1"/>
    </xf>
    <xf numFmtId="0" fontId="151" fillId="0" borderId="168" xfId="0" applyFont="1" applyFill="1" applyBorder="1" applyAlignment="1">
      <alignment vertical="center"/>
    </xf>
    <xf numFmtId="0" fontId="151" fillId="0" borderId="167" xfId="0" applyFont="1" applyFill="1" applyBorder="1" applyAlignment="1">
      <alignment vertical="center"/>
    </xf>
    <xf numFmtId="0" fontId="105" fillId="0" borderId="39" xfId="0" applyFont="1" applyFill="1" applyBorder="1"/>
    <xf numFmtId="10" fontId="75" fillId="36" borderId="72" xfId="495" applyNumberFormat="1" applyFont="1" applyFill="1" applyBorder="1" applyAlignment="1">
      <alignment horizontal="center"/>
    </xf>
    <xf numFmtId="0" fontId="71" fillId="0" borderId="19" xfId="0" applyFont="1" applyFill="1" applyBorder="1" applyAlignment="1">
      <alignment wrapText="1"/>
    </xf>
    <xf numFmtId="0" fontId="73" fillId="0" borderId="0" xfId="0" applyFont="1" applyFill="1" applyBorder="1" applyAlignment="1"/>
    <xf numFmtId="168" fontId="72" fillId="0" borderId="0" xfId="0" applyNumberFormat="1" applyFont="1" applyFill="1" applyBorder="1" applyAlignment="1"/>
    <xf numFmtId="168" fontId="105" fillId="0" borderId="0" xfId="0" applyNumberFormat="1" applyFont="1" applyFill="1" applyBorder="1" applyAlignment="1"/>
    <xf numFmtId="166" fontId="72" fillId="36" borderId="60" xfId="0" applyNumberFormat="1" applyFont="1" applyFill="1" applyBorder="1"/>
    <xf numFmtId="166" fontId="105" fillId="36" borderId="87" xfId="0" applyNumberFormat="1" applyFont="1" applyFill="1" applyBorder="1"/>
    <xf numFmtId="166" fontId="105" fillId="36" borderId="19" xfId="0" applyNumberFormat="1" applyFont="1" applyFill="1" applyBorder="1"/>
    <xf numFmtId="166" fontId="105" fillId="36" borderId="14" xfId="0" applyNumberFormat="1" applyFont="1" applyFill="1" applyBorder="1"/>
    <xf numFmtId="166" fontId="105" fillId="36" borderId="12" xfId="0" applyNumberFormat="1" applyFont="1" applyFill="1" applyBorder="1"/>
    <xf numFmtId="166" fontId="72" fillId="36" borderId="153" xfId="0" applyNumberFormat="1" applyFont="1" applyFill="1" applyBorder="1"/>
    <xf numFmtId="166" fontId="105" fillId="36" borderId="34" xfId="0" applyNumberFormat="1" applyFont="1" applyFill="1" applyBorder="1"/>
    <xf numFmtId="166" fontId="72" fillId="36" borderId="16" xfId="0" applyNumberFormat="1" applyFont="1" applyFill="1" applyBorder="1"/>
    <xf numFmtId="0" fontId="122" fillId="0" borderId="0" xfId="0" applyFont="1" applyFill="1" applyAlignment="1"/>
    <xf numFmtId="168" fontId="105" fillId="36" borderId="160" xfId="0" applyNumberFormat="1" applyFont="1" applyFill="1" applyBorder="1"/>
    <xf numFmtId="166" fontId="105" fillId="32" borderId="19" xfId="0" applyNumberFormat="1" applyFont="1" applyFill="1" applyBorder="1"/>
    <xf numFmtId="166" fontId="105" fillId="32" borderId="67" xfId="0" applyNumberFormat="1" applyFont="1" applyFill="1" applyBorder="1"/>
    <xf numFmtId="166" fontId="105" fillId="32" borderId="88" xfId="0" applyNumberFormat="1" applyFont="1" applyFill="1" applyBorder="1"/>
    <xf numFmtId="166" fontId="105" fillId="32" borderId="13" xfId="0" applyNumberFormat="1" applyFont="1" applyFill="1" applyBorder="1"/>
    <xf numFmtId="166" fontId="105" fillId="32" borderId="152" xfId="0" applyNumberFormat="1" applyFont="1" applyFill="1" applyBorder="1"/>
    <xf numFmtId="0" fontId="151" fillId="0" borderId="169" xfId="0" applyFont="1" applyFill="1" applyBorder="1" applyAlignment="1">
      <alignment vertical="center"/>
    </xf>
    <xf numFmtId="0" fontId="74" fillId="0" borderId="19" xfId="0" applyFont="1" applyFill="1" applyBorder="1"/>
    <xf numFmtId="0" fontId="72" fillId="0" borderId="170" xfId="0" applyFont="1" applyFill="1" applyBorder="1"/>
    <xf numFmtId="4" fontId="78" fillId="0" borderId="23" xfId="181" applyNumberFormat="1" applyFont="1" applyBorder="1" applyProtection="1"/>
    <xf numFmtId="0" fontId="72" fillId="0" borderId="17" xfId="0" applyFont="1" applyFill="1" applyBorder="1"/>
    <xf numFmtId="165" fontId="72" fillId="0" borderId="0" xfId="181" applyNumberFormat="1" applyFont="1"/>
    <xf numFmtId="165" fontId="72" fillId="0" borderId="0" xfId="0" applyNumberFormat="1" applyFont="1"/>
    <xf numFmtId="168" fontId="72" fillId="0" borderId="73" xfId="0" applyNumberFormat="1" applyFont="1" applyFill="1" applyBorder="1"/>
    <xf numFmtId="168" fontId="72" fillId="0" borderId="37" xfId="0" applyNumberFormat="1" applyFont="1" applyFill="1" applyBorder="1"/>
    <xf numFmtId="168" fontId="105" fillId="0" borderId="38" xfId="0" applyNumberFormat="1" applyFont="1" applyBorder="1"/>
    <xf numFmtId="168" fontId="105" fillId="0" borderId="47" xfId="0" applyNumberFormat="1" applyFont="1" applyBorder="1"/>
    <xf numFmtId="0" fontId="124" fillId="0" borderId="0" xfId="0" applyFont="1"/>
    <xf numFmtId="0" fontId="124" fillId="0" borderId="0" xfId="0" applyFont="1" applyAlignment="1" applyProtection="1"/>
    <xf numFmtId="0" fontId="108" fillId="30" borderId="19" xfId="0" applyFont="1" applyFill="1" applyBorder="1" applyAlignment="1">
      <alignment horizontal="center"/>
    </xf>
    <xf numFmtId="0" fontId="108" fillId="30" borderId="19" xfId="0" applyFont="1" applyFill="1" applyBorder="1" applyAlignment="1">
      <alignment horizontal="center" wrapText="1"/>
    </xf>
    <xf numFmtId="0" fontId="100" fillId="0" borderId="34" xfId="0" applyFont="1" applyBorder="1"/>
    <xf numFmtId="0" fontId="100" fillId="0" borderId="34" xfId="0" applyFont="1" applyBorder="1" applyAlignment="1">
      <alignment horizontal="center"/>
    </xf>
    <xf numFmtId="0" fontId="126" fillId="74" borderId="19" xfId="0" applyFont="1" applyFill="1" applyBorder="1" applyProtection="1"/>
    <xf numFmtId="0" fontId="100" fillId="0" borderId="15" xfId="0" applyFont="1" applyBorder="1" applyAlignment="1">
      <alignment horizontal="center"/>
    </xf>
    <xf numFmtId="0" fontId="108" fillId="29" borderId="19" xfId="0" applyFont="1" applyFill="1" applyBorder="1" applyProtection="1"/>
    <xf numFmtId="0" fontId="108" fillId="0" borderId="19" xfId="0" applyFont="1" applyFill="1" applyBorder="1"/>
    <xf numFmtId="0" fontId="125" fillId="0" borderId="0" xfId="0" applyFont="1" applyAlignment="1" applyProtection="1"/>
    <xf numFmtId="0" fontId="108" fillId="0" borderId="21" xfId="0" applyFont="1" applyFill="1" applyBorder="1"/>
    <xf numFmtId="0" fontId="108" fillId="0" borderId="23" xfId="0" applyFont="1" applyFill="1" applyBorder="1"/>
    <xf numFmtId="168" fontId="108" fillId="0" borderId="22" xfId="0" applyNumberFormat="1" applyFont="1" applyFill="1" applyBorder="1"/>
    <xf numFmtId="0" fontId="125" fillId="0" borderId="0" xfId="0" applyFont="1" applyFill="1" applyProtection="1"/>
    <xf numFmtId="3" fontId="125" fillId="0" borderId="0" xfId="0" applyNumberFormat="1" applyFont="1" applyProtection="1"/>
    <xf numFmtId="3" fontId="125" fillId="0" borderId="0" xfId="0" applyNumberFormat="1" applyFont="1" applyFill="1" applyProtection="1"/>
    <xf numFmtId="3" fontId="105" fillId="0" borderId="23" xfId="0" applyNumberFormat="1" applyFont="1" applyFill="1" applyBorder="1" applyAlignment="1">
      <alignment horizontal="right" wrapText="1"/>
    </xf>
    <xf numFmtId="3" fontId="105" fillId="36" borderId="23" xfId="0" applyNumberFormat="1" applyFont="1" applyFill="1" applyBorder="1" applyAlignment="1">
      <alignment horizontal="right" wrapText="1"/>
    </xf>
    <xf numFmtId="168" fontId="105" fillId="32" borderId="158" xfId="0" applyNumberFormat="1" applyFont="1" applyFill="1" applyBorder="1"/>
    <xf numFmtId="168" fontId="105" fillId="32" borderId="159" xfId="0" applyNumberFormat="1" applyFont="1" applyFill="1" applyBorder="1"/>
    <xf numFmtId="165" fontId="105" fillId="0" borderId="0" xfId="181" applyNumberFormat="1" applyFont="1" applyFill="1" applyBorder="1"/>
    <xf numFmtId="0" fontId="76" fillId="0" borderId="0" xfId="0" applyFont="1" applyFill="1" applyAlignment="1" applyProtection="1">
      <alignment horizontal="left"/>
    </xf>
    <xf numFmtId="165" fontId="71" fillId="0" borderId="0" xfId="181" applyNumberFormat="1" applyFont="1" applyFill="1"/>
    <xf numFmtId="3" fontId="77" fillId="0" borderId="0" xfId="0" applyNumberFormat="1" applyFont="1" applyFill="1"/>
    <xf numFmtId="49" fontId="75" fillId="0" borderId="0" xfId="0" applyNumberFormat="1" applyFont="1" applyAlignment="1" applyProtection="1">
      <alignment horizontal="left" vertical="top"/>
    </xf>
    <xf numFmtId="0" fontId="155" fillId="0" borderId="0" xfId="0" applyFont="1" applyFill="1"/>
    <xf numFmtId="4" fontId="156" fillId="32" borderId="34" xfId="0" applyNumberFormat="1" applyFont="1" applyFill="1" applyBorder="1" applyProtection="1">
      <protection locked="0"/>
    </xf>
    <xf numFmtId="0" fontId="72" fillId="30" borderId="19" xfId="0" applyFont="1" applyFill="1" applyBorder="1" applyProtection="1"/>
    <xf numFmtId="0" fontId="72" fillId="30" borderId="87" xfId="0" applyFont="1" applyFill="1" applyBorder="1" applyProtection="1"/>
    <xf numFmtId="3" fontId="157" fillId="32" borderId="71" xfId="0" applyNumberFormat="1" applyFont="1" applyFill="1" applyBorder="1" applyProtection="1">
      <protection locked="0"/>
    </xf>
    <xf numFmtId="3" fontId="157" fillId="32" borderId="70" xfId="0" applyNumberFormat="1" applyFont="1" applyFill="1" applyBorder="1" applyProtection="1">
      <protection locked="0"/>
    </xf>
    <xf numFmtId="3" fontId="157" fillId="32" borderId="29" xfId="0" applyNumberFormat="1" applyFont="1" applyFill="1" applyBorder="1" applyProtection="1">
      <protection locked="0"/>
    </xf>
    <xf numFmtId="3" fontId="157" fillId="32" borderId="23" xfId="0" applyNumberFormat="1" applyFont="1" applyFill="1" applyBorder="1" applyProtection="1">
      <protection locked="0"/>
    </xf>
    <xf numFmtId="5" fontId="157" fillId="33" borderId="11" xfId="0" applyNumberFormat="1" applyFont="1" applyFill="1" applyBorder="1" applyAlignment="1" applyProtection="1">
      <alignment horizontal="right"/>
      <protection locked="0"/>
    </xf>
    <xf numFmtId="37" fontId="157" fillId="33" borderId="10" xfId="0" applyNumberFormat="1" applyFont="1" applyFill="1" applyBorder="1" applyAlignment="1" applyProtection="1">
      <alignment horizontal="right"/>
      <protection locked="0"/>
    </xf>
    <xf numFmtId="37" fontId="157" fillId="32" borderId="10" xfId="0" applyNumberFormat="1" applyFont="1" applyFill="1" applyBorder="1" applyAlignment="1" applyProtection="1">
      <alignment horizontal="right"/>
      <protection locked="0"/>
    </xf>
    <xf numFmtId="5" fontId="157" fillId="33" borderId="10" xfId="0" applyNumberFormat="1" applyFont="1" applyFill="1" applyBorder="1" applyAlignment="1" applyProtection="1">
      <alignment horizontal="right"/>
      <protection locked="0"/>
    </xf>
    <xf numFmtId="5" fontId="157" fillId="33" borderId="10" xfId="0" applyNumberFormat="1" applyFont="1" applyFill="1" applyBorder="1" applyProtection="1">
      <protection locked="0"/>
    </xf>
    <xf numFmtId="37" fontId="157" fillId="33" borderId="10" xfId="0" applyNumberFormat="1" applyFont="1" applyFill="1" applyBorder="1" applyProtection="1">
      <protection locked="0"/>
    </xf>
    <xf numFmtId="5" fontId="157" fillId="33" borderId="154" xfId="0" applyNumberFormat="1" applyFont="1" applyFill="1" applyBorder="1" applyProtection="1">
      <protection locked="0"/>
    </xf>
    <xf numFmtId="168" fontId="157" fillId="32" borderId="0" xfId="0" applyNumberFormat="1" applyFont="1" applyFill="1" applyBorder="1" applyProtection="1">
      <protection locked="0"/>
    </xf>
    <xf numFmtId="168" fontId="157" fillId="32" borderId="29" xfId="0" applyNumberFormat="1" applyFont="1" applyFill="1" applyBorder="1" applyProtection="1">
      <protection locked="0"/>
    </xf>
    <xf numFmtId="3" fontId="157" fillId="32" borderId="0" xfId="0" applyNumberFormat="1" applyFont="1" applyFill="1" applyBorder="1" applyProtection="1">
      <protection locked="0"/>
    </xf>
    <xf numFmtId="3" fontId="157" fillId="32" borderId="50" xfId="0" applyNumberFormat="1" applyFont="1" applyFill="1" applyBorder="1" applyProtection="1">
      <protection locked="0"/>
    </xf>
    <xf numFmtId="168" fontId="158" fillId="32" borderId="34" xfId="0" applyNumberFormat="1" applyFont="1" applyFill="1" applyBorder="1" applyProtection="1">
      <protection locked="0"/>
    </xf>
    <xf numFmtId="168" fontId="106" fillId="0" borderId="34" xfId="0" applyNumberFormat="1" applyFont="1" applyFill="1" applyBorder="1" applyProtection="1">
      <protection locked="0"/>
    </xf>
    <xf numFmtId="168" fontId="160" fillId="32" borderId="0" xfId="182" applyNumberFormat="1" applyFont="1" applyFill="1" applyBorder="1" applyProtection="1">
      <protection locked="0"/>
    </xf>
    <xf numFmtId="49" fontId="72" fillId="0" borderId="0" xfId="0" applyNumberFormat="1" applyFont="1" applyBorder="1" applyAlignment="1" applyProtection="1">
      <alignment horizontal="left" vertical="top" wrapText="1"/>
      <protection locked="0"/>
    </xf>
    <xf numFmtId="0" fontId="161" fillId="0" borderId="0" xfId="0" applyNumberFormat="1" applyFont="1" applyAlignment="1" applyProtection="1"/>
    <xf numFmtId="0" fontId="74" fillId="0" borderId="165" xfId="0" applyFont="1" applyFill="1" applyBorder="1" applyAlignment="1">
      <alignment horizontal="center"/>
    </xf>
    <xf numFmtId="0" fontId="154" fillId="0" borderId="0" xfId="0" applyFont="1" applyProtection="1"/>
    <xf numFmtId="0" fontId="74" fillId="0" borderId="0" xfId="0" applyFont="1" applyFill="1" applyAlignment="1" applyProtection="1">
      <alignment horizontal="left" vertical="top"/>
    </xf>
    <xf numFmtId="166" fontId="72" fillId="32" borderId="54" xfId="0" applyNumberFormat="1" applyFont="1" applyFill="1" applyBorder="1"/>
    <xf numFmtId="166" fontId="72" fillId="32" borderId="53" xfId="0" applyNumberFormat="1" applyFont="1" applyFill="1" applyBorder="1"/>
    <xf numFmtId="169" fontId="72" fillId="32" borderId="51" xfId="17654" applyNumberFormat="1" applyFont="1" applyFill="1" applyBorder="1"/>
    <xf numFmtId="171" fontId="72" fillId="32" borderId="53" xfId="17654" applyNumberFormat="1" applyFont="1" applyFill="1" applyBorder="1"/>
    <xf numFmtId="171" fontId="72" fillId="32" borderId="150" xfId="182" applyNumberFormat="1" applyFont="1" applyFill="1" applyBorder="1"/>
    <xf numFmtId="171" fontId="72" fillId="32" borderId="54" xfId="182" applyNumberFormat="1" applyFont="1" applyFill="1" applyBorder="1"/>
    <xf numFmtId="171" fontId="72" fillId="32" borderId="53" xfId="182" applyNumberFormat="1" applyFont="1" applyFill="1" applyBorder="1"/>
    <xf numFmtId="171" fontId="72" fillId="32" borderId="0" xfId="182" applyNumberFormat="1" applyFont="1" applyFill="1"/>
    <xf numFmtId="169" fontId="78" fillId="32" borderId="29" xfId="17654" applyNumberFormat="1" applyFont="1" applyFill="1" applyBorder="1" applyAlignment="1"/>
    <xf numFmtId="166" fontId="72" fillId="32" borderId="34" xfId="182" applyNumberFormat="1" applyFont="1" applyFill="1" applyBorder="1"/>
    <xf numFmtId="166" fontId="78" fillId="32" borderId="34" xfId="17654" applyNumberFormat="1" applyFont="1" applyFill="1" applyBorder="1" applyAlignment="1"/>
    <xf numFmtId="170" fontId="74" fillId="32" borderId="0" xfId="181" applyNumberFormat="1" applyFont="1" applyFill="1" applyBorder="1"/>
    <xf numFmtId="0" fontId="164" fillId="0" borderId="0" xfId="0" applyFont="1" applyFill="1"/>
    <xf numFmtId="0" fontId="164" fillId="32" borderId="0" xfId="0" applyFont="1" applyFill="1"/>
    <xf numFmtId="0" fontId="72" fillId="32" borderId="0" xfId="0" applyFont="1" applyFill="1"/>
    <xf numFmtId="3" fontId="72" fillId="32" borderId="23" xfId="0" applyNumberFormat="1" applyFont="1" applyFill="1" applyBorder="1" applyAlignment="1"/>
    <xf numFmtId="168" fontId="105" fillId="32" borderId="23" xfId="0" applyNumberFormat="1" applyFont="1" applyFill="1" applyBorder="1" applyAlignment="1"/>
    <xf numFmtId="0" fontId="71" fillId="0" borderId="0" xfId="0" applyFont="1"/>
    <xf numFmtId="0" fontId="74" fillId="0" borderId="0" xfId="17654" applyFont="1" applyFill="1" applyAlignment="1" applyProtection="1"/>
    <xf numFmtId="165" fontId="100" fillId="0" borderId="0" xfId="0" applyNumberFormat="1" applyFont="1" applyAlignment="1">
      <alignment wrapText="1"/>
    </xf>
    <xf numFmtId="43" fontId="100" fillId="0" borderId="0" xfId="181" applyFont="1" applyAlignment="1">
      <alignment wrapText="1"/>
    </xf>
    <xf numFmtId="0" fontId="14" fillId="0" borderId="0" xfId="720" applyFont="1" applyAlignment="1">
      <alignment vertical="top" wrapText="1"/>
    </xf>
    <xf numFmtId="0" fontId="113" fillId="0" borderId="0" xfId="720" applyFont="1" applyAlignment="1">
      <alignment vertical="top" wrapText="1"/>
    </xf>
    <xf numFmtId="3" fontId="72" fillId="0" borderId="43" xfId="0" applyNumberFormat="1" applyFont="1" applyFill="1" applyBorder="1"/>
    <xf numFmtId="0" fontId="154" fillId="38" borderId="0" xfId="49346" applyFont="1" applyFill="1" applyAlignment="1">
      <alignment horizontal="center" wrapText="1"/>
    </xf>
    <xf numFmtId="0" fontId="104" fillId="0" borderId="0" xfId="0" applyFont="1" applyFill="1" applyBorder="1" applyAlignment="1">
      <alignment horizontal="center" wrapText="1"/>
    </xf>
    <xf numFmtId="0" fontId="126" fillId="74" borderId="88" xfId="0" applyFont="1" applyFill="1" applyBorder="1" applyProtection="1"/>
    <xf numFmtId="0" fontId="126" fillId="74" borderId="86" xfId="0" applyFont="1" applyFill="1" applyBorder="1" applyProtection="1"/>
    <xf numFmtId="0" fontId="100" fillId="0" borderId="0" xfId="0" applyFont="1" applyBorder="1"/>
    <xf numFmtId="0" fontId="100" fillId="0" borderId="153" xfId="0" applyFont="1" applyBorder="1" applyAlignment="1">
      <alignment horizontal="center"/>
    </xf>
    <xf numFmtId="0" fontId="108" fillId="29" borderId="86" xfId="0" applyFont="1" applyFill="1" applyBorder="1" applyProtection="1"/>
    <xf numFmtId="0" fontId="108" fillId="29" borderId="88" xfId="0" applyFont="1" applyFill="1" applyBorder="1" applyProtection="1"/>
    <xf numFmtId="0" fontId="108" fillId="29" borderId="87" xfId="0" applyFont="1" applyFill="1" applyBorder="1" applyProtection="1"/>
    <xf numFmtId="0" fontId="108" fillId="0" borderId="86" xfId="0" applyFont="1" applyFill="1" applyBorder="1"/>
    <xf numFmtId="168" fontId="108" fillId="0" borderId="87" xfId="0" applyNumberFormat="1" applyFont="1" applyFill="1" applyBorder="1"/>
    <xf numFmtId="0" fontId="104" fillId="0" borderId="0" xfId="0" applyFont="1" applyFill="1" applyBorder="1" applyAlignment="1">
      <alignment wrapText="1"/>
    </xf>
    <xf numFmtId="0" fontId="104" fillId="0" borderId="0" xfId="0" applyFont="1" applyFill="1" applyBorder="1" applyAlignment="1">
      <alignment horizontal="center"/>
    </xf>
    <xf numFmtId="0" fontId="154" fillId="0" borderId="0" xfId="49346" applyFont="1" applyFill="1" applyAlignment="1">
      <alignment wrapText="1"/>
    </xf>
    <xf numFmtId="37" fontId="100" fillId="0" borderId="172" xfId="0" applyNumberFormat="1" applyFont="1" applyBorder="1" applyProtection="1"/>
    <xf numFmtId="37" fontId="100" fillId="0" borderId="172" xfId="0" applyNumberFormat="1" applyFont="1" applyFill="1" applyBorder="1" applyProtection="1"/>
    <xf numFmtId="37" fontId="108" fillId="0" borderId="172" xfId="0" applyNumberFormat="1" applyFont="1" applyBorder="1" applyProtection="1"/>
    <xf numFmtId="37" fontId="129" fillId="0" borderId="172" xfId="0" applyNumberFormat="1" applyFont="1" applyBorder="1" applyProtection="1"/>
    <xf numFmtId="37" fontId="129" fillId="0" borderId="0" xfId="0" applyNumberFormat="1" applyFont="1" applyBorder="1" applyProtection="1"/>
    <xf numFmtId="37" fontId="100" fillId="24" borderId="172" xfId="0" applyNumberFormat="1" applyFont="1" applyFill="1" applyBorder="1" applyProtection="1"/>
    <xf numFmtId="37" fontId="100" fillId="24" borderId="0" xfId="0" applyNumberFormat="1" applyFont="1" applyFill="1" applyBorder="1" applyProtection="1"/>
    <xf numFmtId="37" fontId="100" fillId="0" borderId="0" xfId="0" applyNumberFormat="1" applyFont="1" applyBorder="1" applyAlignment="1" applyProtection="1">
      <alignment horizontal="right"/>
    </xf>
    <xf numFmtId="37" fontId="133" fillId="24" borderId="120" xfId="0" applyNumberFormat="1" applyFont="1" applyFill="1" applyBorder="1" applyAlignment="1" applyProtection="1">
      <alignment horizontal="right"/>
    </xf>
    <xf numFmtId="0" fontId="100" fillId="0" borderId="172" xfId="0" applyFont="1" applyBorder="1" applyProtection="1"/>
    <xf numFmtId="37" fontId="134" fillId="0" borderId="0" xfId="0" applyNumberFormat="1" applyFont="1" applyBorder="1" applyProtection="1"/>
    <xf numFmtId="37" fontId="132" fillId="0" borderId="0" xfId="0" applyNumberFormat="1" applyFont="1" applyBorder="1" applyProtection="1"/>
    <xf numFmtId="37" fontId="134" fillId="0" borderId="0" xfId="0" applyNumberFormat="1" applyFont="1" applyFill="1" applyBorder="1" applyProtection="1"/>
    <xf numFmtId="37" fontId="108" fillId="0" borderId="172" xfId="0" applyNumberFormat="1" applyFont="1" applyBorder="1" applyAlignment="1" applyProtection="1">
      <alignment horizontal="fill"/>
    </xf>
    <xf numFmtId="37" fontId="100" fillId="25" borderId="172" xfId="0" applyNumberFormat="1" applyFont="1" applyFill="1" applyBorder="1" applyProtection="1"/>
    <xf numFmtId="0" fontId="108" fillId="0" borderId="172" xfId="0" applyFont="1" applyBorder="1" applyProtection="1"/>
    <xf numFmtId="37" fontId="108" fillId="0" borderId="173" xfId="0" applyNumberFormat="1" applyFont="1" applyBorder="1" applyProtection="1"/>
    <xf numFmtId="37" fontId="100" fillId="0" borderId="66" xfId="0" applyNumberFormat="1" applyFont="1" applyBorder="1" applyProtection="1"/>
    <xf numFmtId="37" fontId="100" fillId="0" borderId="66" xfId="0" applyNumberFormat="1" applyFont="1" applyBorder="1" applyAlignment="1" applyProtection="1">
      <alignment horizontal="right"/>
    </xf>
    <xf numFmtId="5" fontId="108" fillId="75" borderId="174" xfId="0" applyNumberFormat="1" applyFont="1" applyFill="1" applyBorder="1" applyProtection="1"/>
    <xf numFmtId="37" fontId="108" fillId="0" borderId="176" xfId="0" applyNumberFormat="1" applyFont="1" applyBorder="1" applyProtection="1"/>
    <xf numFmtId="37" fontId="108" fillId="0" borderId="175" xfId="0" applyNumberFormat="1" applyFont="1" applyBorder="1" applyProtection="1"/>
    <xf numFmtId="37" fontId="108" fillId="0" borderId="175" xfId="0" applyNumberFormat="1" applyFont="1" applyBorder="1" applyAlignment="1" applyProtection="1">
      <alignment horizontal="center" wrapText="1"/>
    </xf>
    <xf numFmtId="37" fontId="108" fillId="0" borderId="171" xfId="0" applyNumberFormat="1" applyFont="1" applyBorder="1" applyAlignment="1" applyProtection="1">
      <alignment horizontal="center" wrapText="1"/>
    </xf>
    <xf numFmtId="168" fontId="100" fillId="24" borderId="11" xfId="181" applyNumberFormat="1" applyFont="1" applyFill="1" applyBorder="1" applyProtection="1"/>
    <xf numFmtId="168" fontId="100" fillId="24" borderId="11" xfId="181" applyNumberFormat="1" applyFont="1" applyFill="1" applyBorder="1" applyAlignment="1" applyProtection="1">
      <alignment horizontal="right"/>
    </xf>
    <xf numFmtId="168" fontId="100" fillId="0" borderId="10" xfId="0" applyNumberFormat="1" applyFont="1" applyFill="1" applyBorder="1" applyAlignment="1" applyProtection="1">
      <alignment horizontal="right"/>
    </xf>
    <xf numFmtId="168" fontId="157" fillId="33" borderId="10" xfId="0" applyNumberFormat="1" applyFont="1" applyFill="1" applyBorder="1" applyAlignment="1" applyProtection="1">
      <alignment horizontal="right"/>
      <protection locked="0"/>
    </xf>
    <xf numFmtId="168" fontId="157" fillId="33" borderId="11" xfId="0" applyNumberFormat="1" applyFont="1" applyFill="1" applyBorder="1" applyAlignment="1" applyProtection="1">
      <alignment horizontal="right"/>
      <protection locked="0"/>
    </xf>
    <xf numFmtId="5" fontId="157" fillId="32" borderId="10" xfId="0" applyNumberFormat="1" applyFont="1" applyFill="1" applyBorder="1" applyAlignment="1" applyProtection="1">
      <alignment horizontal="right"/>
      <protection locked="0"/>
    </xf>
    <xf numFmtId="37" fontId="100" fillId="0" borderId="178" xfId="0" applyNumberFormat="1" applyFont="1" applyBorder="1" applyAlignment="1" applyProtection="1">
      <alignment horizontal="right"/>
    </xf>
    <xf numFmtId="5" fontId="130" fillId="75" borderId="174" xfId="0" applyNumberFormat="1" applyFont="1" applyFill="1" applyBorder="1" applyProtection="1"/>
    <xf numFmtId="37" fontId="108" fillId="0" borderId="179" xfId="0" applyNumberFormat="1" applyFont="1" applyBorder="1" applyProtection="1"/>
    <xf numFmtId="37" fontId="100" fillId="0" borderId="180" xfId="0" applyNumberFormat="1" applyFont="1" applyBorder="1" applyProtection="1"/>
    <xf numFmtId="37" fontId="100" fillId="0" borderId="181" xfId="0" applyNumberFormat="1" applyFont="1" applyBorder="1" applyAlignment="1" applyProtection="1">
      <alignment horizontal="right"/>
    </xf>
    <xf numFmtId="5" fontId="108" fillId="75" borderId="181" xfId="0" applyNumberFormat="1" applyFont="1" applyFill="1" applyBorder="1" applyProtection="1"/>
    <xf numFmtId="5" fontId="130" fillId="75" borderId="182" xfId="0" applyNumberFormat="1" applyFont="1" applyFill="1" applyBorder="1" applyAlignment="1" applyProtection="1">
      <alignment horizontal="right"/>
    </xf>
    <xf numFmtId="0" fontId="100" fillId="0" borderId="0" xfId="0" applyFont="1" applyFill="1" applyBorder="1" applyProtection="1"/>
    <xf numFmtId="0" fontId="135" fillId="0" borderId="0" xfId="0" applyFont="1" applyBorder="1" applyProtection="1"/>
    <xf numFmtId="0" fontId="100" fillId="0" borderId="66" xfId="0" applyFont="1" applyBorder="1" applyProtection="1"/>
    <xf numFmtId="0" fontId="131" fillId="0" borderId="0" xfId="0" applyFont="1" applyBorder="1" applyAlignment="1"/>
    <xf numFmtId="37" fontId="108" fillId="30" borderId="176" xfId="0" applyNumberFormat="1" applyFont="1" applyFill="1" applyBorder="1" applyProtection="1"/>
    <xf numFmtId="37" fontId="100" fillId="30" borderId="175" xfId="0" applyNumberFormat="1" applyFont="1" applyFill="1" applyBorder="1" applyProtection="1"/>
    <xf numFmtId="37" fontId="100" fillId="30" borderId="177" xfId="0" applyNumberFormat="1" applyFont="1" applyFill="1" applyBorder="1" applyProtection="1"/>
    <xf numFmtId="37" fontId="100" fillId="30" borderId="171" xfId="0" applyNumberFormat="1" applyFont="1" applyFill="1" applyBorder="1" applyProtection="1"/>
    <xf numFmtId="0" fontId="167" fillId="0" borderId="0" xfId="0" applyFont="1" applyFill="1" applyAlignment="1" applyProtection="1">
      <alignment vertical="top" wrapText="1"/>
    </xf>
    <xf numFmtId="0" fontId="74" fillId="0" borderId="0" xfId="0" applyFont="1"/>
    <xf numFmtId="0" fontId="125" fillId="0" borderId="0" xfId="0" applyFont="1"/>
    <xf numFmtId="0" fontId="74" fillId="0" borderId="50" xfId="0" applyFont="1" applyFill="1" applyBorder="1" applyAlignment="1">
      <alignment horizontal="center"/>
    </xf>
    <xf numFmtId="0" fontId="74" fillId="30" borderId="50" xfId="0" applyFont="1" applyFill="1" applyBorder="1" applyProtection="1"/>
    <xf numFmtId="0" fontId="74" fillId="72" borderId="50" xfId="0" applyFont="1" applyFill="1" applyBorder="1" applyAlignment="1" applyProtection="1"/>
    <xf numFmtId="4" fontId="149" fillId="0" borderId="50" xfId="0" applyNumberFormat="1" applyFont="1" applyBorder="1" applyProtection="1"/>
    <xf numFmtId="0" fontId="72" fillId="0" borderId="183" xfId="0" applyFont="1" applyFill="1" applyBorder="1" applyProtection="1"/>
    <xf numFmtId="0" fontId="72" fillId="0" borderId="183" xfId="0" applyFont="1" applyBorder="1"/>
    <xf numFmtId="0" fontId="72" fillId="0" borderId="183" xfId="0" applyFont="1" applyBorder="1" applyAlignment="1">
      <alignment horizontal="center"/>
    </xf>
    <xf numFmtId="3" fontId="156" fillId="32" borderId="183" xfId="17654" applyNumberFormat="1" applyFont="1" applyFill="1" applyBorder="1" applyAlignment="1" applyProtection="1">
      <alignment horizontal="right"/>
      <protection locked="0"/>
    </xf>
    <xf numFmtId="4" fontId="72" fillId="0" borderId="183" xfId="0" applyNumberFormat="1" applyFont="1" applyBorder="1"/>
    <xf numFmtId="168" fontId="72" fillId="0" borderId="183" xfId="0" applyNumberFormat="1" applyFont="1" applyBorder="1"/>
    <xf numFmtId="3" fontId="74" fillId="0" borderId="88" xfId="0" applyNumberFormat="1" applyFont="1" applyFill="1" applyBorder="1"/>
    <xf numFmtId="0" fontId="72" fillId="0" borderId="34" xfId="0" applyFont="1" applyBorder="1"/>
    <xf numFmtId="0" fontId="72" fillId="0" borderId="34" xfId="0" applyFont="1" applyBorder="1" applyAlignment="1">
      <alignment horizontal="center"/>
    </xf>
    <xf numFmtId="3" fontId="156" fillId="32" borderId="34" xfId="0" applyNumberFormat="1" applyFont="1" applyFill="1" applyBorder="1" applyAlignment="1" applyProtection="1">
      <alignment horizontal="right"/>
      <protection locked="0"/>
    </xf>
    <xf numFmtId="4" fontId="72" fillId="0" borderId="34" xfId="0" applyNumberFormat="1" applyFont="1" applyBorder="1"/>
    <xf numFmtId="168" fontId="72" fillId="0" borderId="34" xfId="0" applyNumberFormat="1" applyFont="1" applyBorder="1"/>
    <xf numFmtId="168" fontId="74" fillId="0" borderId="72" xfId="0" applyNumberFormat="1" applyFont="1" applyBorder="1"/>
    <xf numFmtId="0" fontId="72" fillId="73" borderId="86" xfId="0" applyFont="1" applyFill="1" applyBorder="1"/>
    <xf numFmtId="0" fontId="72" fillId="73" borderId="87" xfId="0" applyFont="1" applyFill="1" applyBorder="1"/>
    <xf numFmtId="0" fontId="72" fillId="30" borderId="86" xfId="530" applyFont="1" applyFill="1" applyBorder="1" applyProtection="1"/>
    <xf numFmtId="0" fontId="72" fillId="30" borderId="87" xfId="530" applyFont="1" applyFill="1" applyBorder="1" applyProtection="1"/>
    <xf numFmtId="0" fontId="74" fillId="29" borderId="86" xfId="0" applyFont="1" applyFill="1" applyBorder="1"/>
    <xf numFmtId="0" fontId="74" fillId="29" borderId="87" xfId="0" applyFont="1" applyFill="1" applyBorder="1"/>
    <xf numFmtId="168" fontId="157" fillId="32" borderId="50" xfId="0" applyNumberFormat="1" applyFont="1" applyFill="1" applyBorder="1" applyProtection="1">
      <protection locked="0"/>
    </xf>
    <xf numFmtId="0" fontId="100" fillId="0" borderId="50" xfId="0" applyFont="1" applyBorder="1"/>
    <xf numFmtId="0" fontId="108" fillId="0" borderId="50" xfId="0" applyFont="1" applyBorder="1"/>
    <xf numFmtId="0" fontId="140" fillId="30" borderId="87" xfId="0" applyFont="1" applyFill="1" applyBorder="1" applyAlignment="1" applyProtection="1">
      <alignment horizontal="center" wrapText="1"/>
    </xf>
    <xf numFmtId="0" fontId="106" fillId="0" borderId="60" xfId="0" applyFont="1" applyBorder="1" applyAlignment="1">
      <alignment horizontal="center"/>
    </xf>
    <xf numFmtId="37" fontId="143" fillId="77" borderId="50" xfId="0" applyNumberFormat="1" applyFont="1" applyFill="1" applyBorder="1" applyAlignment="1" applyProtection="1">
      <alignment horizontal="right"/>
    </xf>
    <xf numFmtId="37" fontId="105" fillId="26" borderId="50" xfId="0" applyNumberFormat="1" applyFont="1" applyFill="1" applyBorder="1" applyAlignment="1" applyProtection="1">
      <alignment horizontal="fill"/>
    </xf>
    <xf numFmtId="165" fontId="105" fillId="26" borderId="50" xfId="181" applyNumberFormat="1" applyFont="1" applyFill="1" applyBorder="1" applyAlignment="1" applyProtection="1">
      <alignment horizontal="fill"/>
    </xf>
    <xf numFmtId="0" fontId="74" fillId="0" borderId="185" xfId="0" applyFont="1" applyFill="1" applyBorder="1" applyAlignment="1">
      <alignment horizontal="center"/>
    </xf>
    <xf numFmtId="166" fontId="72" fillId="32" borderId="186" xfId="0" applyNumberFormat="1" applyFont="1" applyFill="1" applyBorder="1"/>
    <xf numFmtId="166" fontId="72" fillId="36" borderId="185" xfId="0" applyNumberFormat="1" applyFont="1" applyFill="1" applyBorder="1"/>
    <xf numFmtId="4" fontId="72" fillId="0" borderId="185" xfId="181" applyNumberFormat="1" applyFont="1" applyBorder="1" applyProtection="1"/>
    <xf numFmtId="37" fontId="100" fillId="0" borderId="187" xfId="0" applyNumberFormat="1" applyFont="1" applyBorder="1" applyProtection="1"/>
    <xf numFmtId="37" fontId="100" fillId="0" borderId="188" xfId="0" applyNumberFormat="1" applyFont="1" applyBorder="1" applyAlignment="1" applyProtection="1">
      <alignment horizontal="right"/>
    </xf>
    <xf numFmtId="37" fontId="100" fillId="0" borderId="189" xfId="0" applyNumberFormat="1" applyFont="1" applyBorder="1" applyProtection="1"/>
    <xf numFmtId="0" fontId="100" fillId="0" borderId="187" xfId="0" applyFont="1" applyBorder="1" applyProtection="1"/>
    <xf numFmtId="0" fontId="100" fillId="0" borderId="188" xfId="0" applyFont="1" applyBorder="1" applyAlignment="1" applyProtection="1">
      <alignment horizontal="right"/>
    </xf>
    <xf numFmtId="37" fontId="108" fillId="0" borderId="190" xfId="0" applyNumberFormat="1" applyFont="1" applyBorder="1" applyAlignment="1" applyProtection="1">
      <alignment horizontal="fill"/>
    </xf>
    <xf numFmtId="37" fontId="108" fillId="24" borderId="190" xfId="0" applyNumberFormat="1" applyFont="1" applyFill="1" applyBorder="1" applyAlignment="1" applyProtection="1">
      <alignment horizontal="fill"/>
    </xf>
    <xf numFmtId="37" fontId="108" fillId="24" borderId="191" xfId="0" applyNumberFormat="1" applyFont="1" applyFill="1" applyBorder="1" applyAlignment="1" applyProtection="1">
      <alignment horizontal="fill"/>
    </xf>
    <xf numFmtId="170" fontId="74" fillId="32" borderId="187" xfId="181" applyNumberFormat="1" applyFont="1" applyFill="1" applyBorder="1"/>
    <xf numFmtId="170" fontId="74" fillId="0" borderId="187" xfId="181" applyNumberFormat="1" applyFont="1" applyFill="1" applyBorder="1"/>
    <xf numFmtId="0" fontId="74" fillId="0" borderId="187" xfId="0" applyFont="1" applyBorder="1" applyAlignment="1" applyProtection="1">
      <alignment horizontal="center" wrapText="1"/>
    </xf>
    <xf numFmtId="3" fontId="160" fillId="32" borderId="187" xfId="182" applyNumberFormat="1" applyFont="1" applyFill="1" applyBorder="1" applyProtection="1">
      <protection locked="0"/>
    </xf>
    <xf numFmtId="5" fontId="72" fillId="0" borderId="187" xfId="181" applyNumberFormat="1" applyFont="1" applyFill="1" applyBorder="1" applyProtection="1"/>
    <xf numFmtId="5" fontId="72" fillId="0" borderId="187" xfId="181" applyNumberFormat="1" applyFont="1" applyBorder="1" applyProtection="1"/>
    <xf numFmtId="5" fontId="72" fillId="0" borderId="187" xfId="181" quotePrefix="1" applyNumberFormat="1" applyFont="1" applyFill="1" applyBorder="1" applyProtection="1"/>
    <xf numFmtId="5" fontId="72" fillId="0" borderId="187" xfId="0" applyNumberFormat="1" applyFont="1" applyBorder="1" applyProtection="1"/>
    <xf numFmtId="10" fontId="74" fillId="0" borderId="187" xfId="3292" applyNumberFormat="1" applyFont="1" applyBorder="1" applyProtection="1"/>
    <xf numFmtId="0" fontId="74" fillId="0" borderId="187" xfId="0" applyFont="1" applyBorder="1" applyProtection="1"/>
    <xf numFmtId="165" fontId="72" fillId="0" borderId="187" xfId="192" applyNumberFormat="1" applyFont="1" applyBorder="1" applyProtection="1"/>
    <xf numFmtId="37" fontId="100" fillId="0" borderId="190" xfId="0" applyNumberFormat="1" applyFont="1" applyBorder="1" applyAlignment="1" applyProtection="1">
      <alignment horizontal="right"/>
    </xf>
    <xf numFmtId="0" fontId="77" fillId="0" borderId="0" xfId="0" applyFont="1"/>
    <xf numFmtId="0" fontId="169" fillId="0" borderId="0" xfId="0" applyFont="1" applyFill="1" applyProtection="1"/>
    <xf numFmtId="0" fontId="72" fillId="32" borderId="23" xfId="495" applyFont="1" applyFill="1" applyBorder="1" applyAlignment="1">
      <alignment horizontal="center" wrapText="1"/>
    </xf>
    <xf numFmtId="3" fontId="72" fillId="32" borderId="23" xfId="181" applyNumberFormat="1" applyFont="1" applyFill="1" applyBorder="1"/>
    <xf numFmtId="37" fontId="100" fillId="0" borderId="172" xfId="0" applyNumberFormat="1" applyFont="1" applyBorder="1"/>
    <xf numFmtId="37" fontId="100" fillId="0" borderId="0" xfId="0" applyNumberFormat="1" applyFont="1"/>
    <xf numFmtId="49" fontId="100" fillId="0" borderId="10" xfId="0" applyNumberFormat="1" applyFont="1" applyBorder="1" applyAlignment="1">
      <alignment horizontal="right"/>
    </xf>
    <xf numFmtId="0" fontId="19" fillId="31" borderId="0" xfId="0" applyFont="1" applyFill="1"/>
    <xf numFmtId="37" fontId="19" fillId="31" borderId="0" xfId="0" applyNumberFormat="1" applyFont="1" applyFill="1" applyBorder="1" applyProtection="1"/>
    <xf numFmtId="37" fontId="19" fillId="31" borderId="0" xfId="0" applyNumberFormat="1" applyFont="1" applyFill="1" applyBorder="1" applyAlignment="1" applyProtection="1">
      <alignment horizontal="center"/>
    </xf>
    <xf numFmtId="0" fontId="170" fillId="31" borderId="0" xfId="0" applyFont="1" applyFill="1" applyBorder="1" applyAlignment="1" applyProtection="1">
      <alignment horizontal="center"/>
    </xf>
    <xf numFmtId="4" fontId="19" fillId="31" borderId="0" xfId="0" applyNumberFormat="1" applyFont="1" applyFill="1"/>
    <xf numFmtId="0" fontId="72" fillId="32" borderId="194" xfId="495" applyFont="1" applyFill="1" applyBorder="1" applyAlignment="1">
      <alignment horizontal="center" wrapText="1"/>
    </xf>
    <xf numFmtId="3" fontId="72" fillId="32" borderId="194" xfId="181" applyNumberFormat="1" applyFont="1" applyFill="1" applyBorder="1"/>
    <xf numFmtId="0" fontId="74" fillId="0" borderId="194" xfId="0" applyFont="1" applyFill="1" applyBorder="1" applyAlignment="1">
      <alignment horizontal="center"/>
    </xf>
    <xf numFmtId="166" fontId="72" fillId="70" borderId="192" xfId="0" applyNumberFormat="1" applyFont="1" applyFill="1" applyBorder="1"/>
    <xf numFmtId="166" fontId="72" fillId="32" borderId="192" xfId="0" applyNumberFormat="1" applyFont="1" applyFill="1" applyBorder="1"/>
    <xf numFmtId="166" fontId="78" fillId="32" borderId="194" xfId="17654" applyNumberFormat="1" applyFont="1" applyFill="1" applyBorder="1" applyAlignment="1"/>
    <xf numFmtId="4" fontId="156" fillId="32" borderId="194" xfId="0" applyNumberFormat="1" applyFont="1" applyFill="1" applyBorder="1" applyProtection="1">
      <protection locked="0"/>
    </xf>
    <xf numFmtId="0" fontId="72" fillId="0" borderId="194" xfId="0" applyFont="1" applyBorder="1"/>
    <xf numFmtId="0" fontId="72" fillId="0" borderId="194" xfId="0" applyFont="1" applyBorder="1" applyAlignment="1">
      <alignment horizontal="center"/>
    </xf>
    <xf numFmtId="4" fontId="72" fillId="0" borderId="194" xfId="0" applyNumberFormat="1" applyFont="1" applyBorder="1"/>
    <xf numFmtId="3" fontId="72" fillId="0" borderId="194" xfId="0" applyNumberFormat="1" applyFont="1" applyBorder="1"/>
    <xf numFmtId="0" fontId="156" fillId="32" borderId="194" xfId="0" applyFont="1" applyFill="1" applyBorder="1" applyProtection="1">
      <protection locked="0"/>
    </xf>
    <xf numFmtId="3" fontId="156" fillId="32" borderId="194" xfId="0" applyNumberFormat="1" applyFont="1" applyFill="1" applyBorder="1" applyAlignment="1" applyProtection="1">
      <alignment horizontal="right"/>
      <protection locked="0"/>
    </xf>
    <xf numFmtId="0" fontId="100" fillId="0" borderId="193" xfId="0" applyFont="1" applyBorder="1"/>
    <xf numFmtId="37" fontId="100" fillId="0" borderId="197" xfId="0" applyNumberFormat="1" applyFont="1" applyBorder="1" applyProtection="1"/>
    <xf numFmtId="37" fontId="100" fillId="30" borderId="193" xfId="0" applyNumberFormat="1" applyFont="1" applyFill="1" applyBorder="1" applyProtection="1"/>
    <xf numFmtId="0" fontId="106" fillId="0" borderId="193" xfId="0" applyFont="1" applyBorder="1"/>
    <xf numFmtId="0" fontId="63" fillId="0" borderId="0" xfId="0" applyFont="1" applyAlignment="1">
      <alignment horizontal="center"/>
    </xf>
    <xf numFmtId="0" fontId="66" fillId="31" borderId="0" xfId="0" applyFont="1" applyFill="1" applyAlignment="1">
      <alignment horizontal="left" wrapText="1"/>
    </xf>
    <xf numFmtId="0" fontId="68" fillId="31" borderId="0" xfId="0" applyFont="1" applyFill="1" applyAlignment="1">
      <alignment horizontal="left" vertical="top" wrapText="1"/>
    </xf>
    <xf numFmtId="49" fontId="0" fillId="0" borderId="0" xfId="0" applyNumberFormat="1"/>
    <xf numFmtId="4" fontId="72" fillId="0" borderId="200" xfId="181" applyNumberFormat="1" applyFont="1" applyBorder="1" applyProtection="1"/>
    <xf numFmtId="0" fontId="105" fillId="0" borderId="0" xfId="49346" applyFont="1" applyAlignment="1">
      <alignment wrapText="1"/>
    </xf>
    <xf numFmtId="166" fontId="72" fillId="32" borderId="201" xfId="0" applyNumberFormat="1" applyFont="1" applyFill="1" applyBorder="1"/>
    <xf numFmtId="171" fontId="72" fillId="32" borderId="201" xfId="182" applyNumberFormat="1" applyFont="1" applyFill="1" applyBorder="1"/>
    <xf numFmtId="37" fontId="157" fillId="33" borderId="202" xfId="0" applyNumberFormat="1" applyFont="1" applyFill="1" applyBorder="1" applyProtection="1">
      <protection locked="0"/>
    </xf>
    <xf numFmtId="0" fontId="74" fillId="0" borderId="86" xfId="0" applyFont="1" applyFill="1" applyBorder="1" applyAlignment="1">
      <alignment horizontal="center"/>
    </xf>
    <xf numFmtId="0" fontId="74" fillId="0" borderId="86" xfId="0" applyFont="1" applyFill="1" applyBorder="1" applyAlignment="1">
      <alignment horizontal="center" wrapText="1"/>
    </xf>
    <xf numFmtId="0" fontId="100" fillId="0" borderId="0" xfId="0" applyFont="1" applyFill="1" applyBorder="1" applyAlignment="1">
      <alignment horizontal="left" vertical="top" wrapText="1"/>
    </xf>
    <xf numFmtId="0" fontId="74" fillId="0" borderId="88" xfId="0" applyFont="1" applyBorder="1" applyAlignment="1">
      <alignment horizontal="center"/>
    </xf>
    <xf numFmtId="0" fontId="74" fillId="0" borderId="87" xfId="0" applyFont="1" applyBorder="1" applyAlignment="1">
      <alignment horizontal="center"/>
    </xf>
    <xf numFmtId="0" fontId="74" fillId="0" borderId="0" xfId="0" applyFont="1" applyAlignment="1">
      <alignment horizontal="center"/>
    </xf>
    <xf numFmtId="0" fontId="105" fillId="0" borderId="0" xfId="49346" applyFont="1" applyAlignment="1">
      <alignment horizontal="center" wrapText="1"/>
    </xf>
    <xf numFmtId="0" fontId="127" fillId="38" borderId="0" xfId="49346" applyFont="1" applyFill="1" applyAlignment="1">
      <alignment horizontal="center"/>
    </xf>
    <xf numFmtId="0" fontId="127" fillId="0" borderId="0" xfId="49346" applyFont="1" applyFill="1" applyAlignment="1"/>
    <xf numFmtId="166" fontId="72" fillId="70" borderId="210" xfId="0" applyNumberFormat="1" applyFont="1" applyFill="1" applyBorder="1"/>
    <xf numFmtId="166" fontId="72" fillId="36" borderId="203" xfId="0" applyNumberFormat="1" applyFont="1" applyFill="1" applyBorder="1"/>
    <xf numFmtId="166" fontId="72" fillId="32" borderId="210" xfId="0" applyNumberFormat="1" applyFont="1" applyFill="1" applyBorder="1"/>
    <xf numFmtId="169" fontId="72" fillId="32" borderId="211" xfId="17654" applyNumberFormat="1" applyFont="1" applyFill="1" applyBorder="1"/>
    <xf numFmtId="171" fontId="72" fillId="32" borderId="210" xfId="17654" applyNumberFormat="1" applyFont="1" applyFill="1" applyBorder="1"/>
    <xf numFmtId="171" fontId="72" fillId="32" borderId="210" xfId="182" applyNumberFormat="1" applyFont="1" applyFill="1" applyBorder="1"/>
    <xf numFmtId="166" fontId="72" fillId="36" borderId="212" xfId="0" applyNumberFormat="1" applyFont="1" applyFill="1" applyBorder="1"/>
    <xf numFmtId="0" fontId="100" fillId="0" borderId="212" xfId="0" applyFont="1" applyBorder="1" applyAlignment="1">
      <alignment horizontal="center"/>
    </xf>
    <xf numFmtId="37" fontId="100" fillId="75" borderId="208" xfId="0" applyNumberFormat="1" applyFont="1" applyFill="1" applyBorder="1" applyAlignment="1" applyProtection="1">
      <alignment horizontal="right"/>
    </xf>
    <xf numFmtId="37" fontId="100" fillId="0" borderId="199" xfId="0" applyNumberFormat="1" applyFont="1" applyBorder="1" applyAlignment="1" applyProtection="1">
      <alignment horizontal="right"/>
    </xf>
    <xf numFmtId="37" fontId="129" fillId="24" borderId="199" xfId="0" applyNumberFormat="1" applyFont="1" applyFill="1" applyBorder="1" applyProtection="1"/>
    <xf numFmtId="5" fontId="108" fillId="75" borderId="219" xfId="0" applyNumberFormat="1" applyFont="1" applyFill="1" applyBorder="1" applyProtection="1"/>
    <xf numFmtId="0" fontId="72" fillId="32" borderId="223" xfId="495" applyFont="1" applyFill="1" applyBorder="1" applyAlignment="1">
      <alignment horizontal="center" wrapText="1"/>
    </xf>
    <xf numFmtId="3" fontId="72" fillId="32" borderId="224" xfId="181" applyNumberFormat="1" applyFont="1" applyFill="1" applyBorder="1"/>
    <xf numFmtId="3" fontId="72" fillId="36" borderId="224" xfId="0" applyNumberFormat="1" applyFont="1" applyFill="1" applyBorder="1" applyAlignment="1" applyProtection="1">
      <alignment horizontal="right"/>
    </xf>
    <xf numFmtId="0" fontId="72" fillId="32" borderId="224" xfId="495" applyFont="1" applyFill="1" applyBorder="1" applyAlignment="1">
      <alignment horizontal="center" wrapText="1"/>
    </xf>
    <xf numFmtId="0" fontId="72" fillId="32" borderId="226" xfId="495" applyFont="1" applyFill="1" applyBorder="1" applyAlignment="1">
      <alignment horizontal="center" wrapText="1"/>
    </xf>
    <xf numFmtId="3" fontId="72" fillId="32" borderId="226" xfId="181" applyNumberFormat="1" applyFont="1" applyFill="1" applyBorder="1"/>
    <xf numFmtId="168" fontId="72" fillId="32" borderId="223" xfId="0" applyNumberFormat="1" applyFont="1" applyFill="1" applyBorder="1" applyAlignment="1"/>
    <xf numFmtId="0" fontId="72" fillId="0" borderId="227" xfId="0" applyFont="1" applyFill="1" applyBorder="1"/>
    <xf numFmtId="0" fontId="72" fillId="0" borderId="228" xfId="0" applyFont="1" applyFill="1" applyBorder="1"/>
    <xf numFmtId="0" fontId="72" fillId="78" borderId="228" xfId="0" applyFont="1" applyFill="1" applyBorder="1"/>
    <xf numFmtId="3" fontId="74" fillId="0" borderId="226" xfId="0" applyNumberFormat="1" applyFont="1" applyFill="1" applyBorder="1" applyAlignment="1">
      <alignment horizontal="center"/>
    </xf>
    <xf numFmtId="166" fontId="72" fillId="36" borderId="229" xfId="0" applyNumberFormat="1" applyFont="1" applyFill="1" applyBorder="1"/>
    <xf numFmtId="166" fontId="72" fillId="36" borderId="223" xfId="0" applyNumberFormat="1" applyFont="1" applyFill="1" applyBorder="1"/>
    <xf numFmtId="0" fontId="72" fillId="0" borderId="223" xfId="0" applyFont="1" applyFill="1" applyBorder="1"/>
    <xf numFmtId="171" fontId="72" fillId="32" borderId="207" xfId="182" applyNumberFormat="1" applyFont="1" applyFill="1" applyBorder="1"/>
    <xf numFmtId="166" fontId="72" fillId="36" borderId="224" xfId="0" applyNumberFormat="1" applyFont="1" applyFill="1" applyBorder="1"/>
    <xf numFmtId="169" fontId="78" fillId="32" borderId="224" xfId="17654" applyNumberFormat="1" applyFont="1" applyFill="1" applyBorder="1" applyAlignment="1"/>
    <xf numFmtId="166" fontId="72" fillId="32" borderId="224" xfId="182" applyNumberFormat="1" applyFont="1" applyFill="1" applyBorder="1"/>
    <xf numFmtId="166" fontId="78" fillId="32" borderId="224" xfId="17654" applyNumberFormat="1" applyFont="1" applyFill="1" applyBorder="1" applyAlignment="1"/>
    <xf numFmtId="0" fontId="72" fillId="0" borderId="224" xfId="0" applyFont="1" applyFill="1" applyBorder="1"/>
    <xf numFmtId="0" fontId="72" fillId="0" borderId="226" xfId="0" applyFont="1" applyFill="1" applyBorder="1"/>
    <xf numFmtId="169" fontId="72" fillId="32" borderId="230" xfId="17654" applyNumberFormat="1" applyFont="1" applyFill="1" applyBorder="1"/>
    <xf numFmtId="171" fontId="72" fillId="32" borderId="231" xfId="17654" applyNumberFormat="1" applyFont="1" applyFill="1" applyBorder="1"/>
    <xf numFmtId="166" fontId="72" fillId="36" borderId="232" xfId="0" applyNumberFormat="1" applyFont="1" applyFill="1" applyBorder="1"/>
    <xf numFmtId="171" fontId="72" fillId="32" borderId="233" xfId="182" applyNumberFormat="1" applyFont="1" applyFill="1" applyBorder="1"/>
    <xf numFmtId="171" fontId="72" fillId="32" borderId="234" xfId="182" applyNumberFormat="1" applyFont="1" applyFill="1" applyBorder="1"/>
    <xf numFmtId="166" fontId="72" fillId="36" borderId="226" xfId="0" applyNumberFormat="1" applyFont="1" applyFill="1" applyBorder="1"/>
    <xf numFmtId="171" fontId="72" fillId="32" borderId="231" xfId="182" applyNumberFormat="1" applyFont="1" applyFill="1" applyBorder="1"/>
    <xf numFmtId="166" fontId="72" fillId="36" borderId="235" xfId="0" applyNumberFormat="1" applyFont="1" applyFill="1" applyBorder="1"/>
    <xf numFmtId="166" fontId="72" fillId="32" borderId="226" xfId="182" applyNumberFormat="1" applyFont="1" applyFill="1" applyBorder="1"/>
    <xf numFmtId="0" fontId="76" fillId="0" borderId="236" xfId="0" quotePrefix="1" applyFont="1" applyBorder="1" applyAlignment="1" applyProtection="1">
      <alignment horizontal="left"/>
    </xf>
    <xf numFmtId="3" fontId="78" fillId="0" borderId="237" xfId="181" quotePrefix="1" applyNumberFormat="1" applyFont="1" applyFill="1" applyBorder="1" applyAlignment="1" applyProtection="1"/>
    <xf numFmtId="10" fontId="78" fillId="0" borderId="238" xfId="3292" quotePrefix="1" applyNumberFormat="1" applyFont="1" applyFill="1" applyBorder="1" applyAlignment="1" applyProtection="1">
      <alignment horizontal="right"/>
    </xf>
    <xf numFmtId="167" fontId="78" fillId="0" borderId="239" xfId="3292" applyNumberFormat="1" applyFont="1" applyBorder="1" applyAlignment="1" applyProtection="1">
      <alignment horizontal="right"/>
    </xf>
    <xf numFmtId="0" fontId="72" fillId="0" borderId="240" xfId="0" applyFont="1" applyBorder="1" applyProtection="1"/>
    <xf numFmtId="3" fontId="78" fillId="0" borderId="241" xfId="181" applyNumberFormat="1" applyFont="1" applyFill="1" applyBorder="1" applyAlignment="1" applyProtection="1"/>
    <xf numFmtId="3" fontId="78" fillId="0" borderId="242" xfId="181" applyNumberFormat="1" applyFont="1" applyBorder="1" applyProtection="1"/>
    <xf numFmtId="0" fontId="72" fillId="0" borderId="243" xfId="0" applyFont="1" applyBorder="1" applyProtection="1"/>
    <xf numFmtId="3" fontId="78" fillId="0" borderId="244" xfId="181" applyNumberFormat="1" applyFont="1" applyFill="1" applyBorder="1" applyAlignment="1" applyProtection="1"/>
    <xf numFmtId="3" fontId="78" fillId="0" borderId="245" xfId="181" applyNumberFormat="1" applyFont="1" applyBorder="1" applyProtection="1"/>
    <xf numFmtId="10" fontId="78" fillId="0" borderId="246" xfId="3292" quotePrefix="1" applyNumberFormat="1" applyFont="1" applyFill="1" applyBorder="1" applyAlignment="1" applyProtection="1">
      <alignment horizontal="right"/>
    </xf>
    <xf numFmtId="167" fontId="78" fillId="0" borderId="247" xfId="3292" applyNumberFormat="1" applyFont="1" applyBorder="1" applyAlignment="1" applyProtection="1">
      <alignment horizontal="right"/>
    </xf>
    <xf numFmtId="3" fontId="78" fillId="0" borderId="248" xfId="181" applyNumberFormat="1" applyFont="1" applyBorder="1" applyAlignment="1" applyProtection="1"/>
    <xf numFmtId="10" fontId="78" fillId="0" borderId="242" xfId="3292" quotePrefix="1" applyNumberFormat="1" applyFont="1" applyFill="1" applyBorder="1" applyAlignment="1" applyProtection="1">
      <alignment horizontal="right"/>
    </xf>
    <xf numFmtId="167" fontId="78" fillId="0" borderId="249" xfId="3292" applyNumberFormat="1" applyFont="1" applyBorder="1" applyAlignment="1" applyProtection="1">
      <alignment horizontal="right"/>
    </xf>
    <xf numFmtId="3" fontId="78" fillId="0" borderId="250" xfId="181" applyNumberFormat="1" applyFont="1" applyBorder="1" applyAlignment="1" applyProtection="1"/>
    <xf numFmtId="3" fontId="78" fillId="0" borderId="250" xfId="181" applyNumberFormat="1" applyFont="1" applyBorder="1" applyProtection="1"/>
    <xf numFmtId="3" fontId="78" fillId="0" borderId="251" xfId="181" applyNumberFormat="1" applyFont="1" applyBorder="1" applyAlignment="1" applyProtection="1"/>
    <xf numFmtId="3" fontId="78" fillId="0" borderId="251" xfId="181" applyNumberFormat="1" applyFont="1" applyBorder="1" applyProtection="1"/>
    <xf numFmtId="10" fontId="78" fillId="0" borderId="245" xfId="3292" quotePrefix="1" applyNumberFormat="1" applyFont="1" applyFill="1" applyBorder="1" applyAlignment="1" applyProtection="1">
      <alignment horizontal="right"/>
    </xf>
    <xf numFmtId="167" fontId="78" fillId="0" borderId="252" xfId="3292" applyNumberFormat="1" applyFont="1" applyBorder="1" applyAlignment="1" applyProtection="1">
      <alignment horizontal="right"/>
    </xf>
    <xf numFmtId="0" fontId="76" fillId="0" borderId="236" xfId="0" applyFont="1" applyFill="1" applyBorder="1" applyProtection="1"/>
    <xf numFmtId="0" fontId="76" fillId="0" borderId="253" xfId="0" applyFont="1" applyFill="1" applyBorder="1" applyProtection="1"/>
    <xf numFmtId="37" fontId="78" fillId="0" borderId="254" xfId="0" applyNumberFormat="1" applyFont="1" applyBorder="1" applyAlignment="1" applyProtection="1">
      <alignment horizontal="left"/>
    </xf>
    <xf numFmtId="3" fontId="78" fillId="0" borderId="255" xfId="181" applyNumberFormat="1" applyFont="1" applyBorder="1" applyAlignment="1" applyProtection="1">
      <alignment horizontal="right"/>
    </xf>
    <xf numFmtId="37" fontId="120" fillId="0" borderId="254" xfId="0" applyNumberFormat="1" applyFont="1" applyBorder="1" applyAlignment="1" applyProtection="1">
      <alignment horizontal="right"/>
    </xf>
    <xf numFmtId="37" fontId="78" fillId="0" borderId="254" xfId="0" applyNumberFormat="1" applyFont="1" applyBorder="1" applyProtection="1"/>
    <xf numFmtId="0" fontId="71" fillId="0" borderId="236" xfId="0" applyNumberFormat="1" applyFont="1" applyBorder="1" applyProtection="1"/>
    <xf numFmtId="0" fontId="71" fillId="0" borderId="236" xfId="0" applyFont="1" applyBorder="1" applyProtection="1"/>
    <xf numFmtId="0" fontId="74" fillId="0" borderId="236" xfId="0" applyFont="1" applyBorder="1" applyProtection="1"/>
    <xf numFmtId="37" fontId="78" fillId="0" borderId="236" xfId="0" quotePrefix="1" applyNumberFormat="1" applyFont="1" applyFill="1" applyBorder="1" applyProtection="1"/>
    <xf numFmtId="37" fontId="74" fillId="0" borderId="236" xfId="0" applyNumberFormat="1" applyFont="1" applyFill="1" applyBorder="1" applyProtection="1"/>
    <xf numFmtId="37" fontId="72" fillId="0" borderId="256" xfId="0" applyNumberFormat="1" applyFont="1" applyBorder="1" applyProtection="1"/>
    <xf numFmtId="37" fontId="74" fillId="0" borderId="253" xfId="0" applyNumberFormat="1" applyFont="1" applyBorder="1" applyProtection="1"/>
    <xf numFmtId="37" fontId="74" fillId="0" borderId="236" xfId="0" applyNumberFormat="1" applyFont="1" applyBorder="1" applyProtection="1"/>
    <xf numFmtId="4" fontId="156" fillId="32" borderId="223" xfId="0" applyNumberFormat="1" applyFont="1" applyFill="1" applyBorder="1" applyProtection="1">
      <protection locked="0"/>
    </xf>
    <xf numFmtId="4" fontId="72" fillId="0" borderId="223" xfId="181" applyNumberFormat="1" applyFont="1" applyBorder="1" applyProtection="1"/>
    <xf numFmtId="4" fontId="72" fillId="0" borderId="232" xfId="181" applyNumberFormat="1" applyFont="1" applyBorder="1" applyProtection="1"/>
    <xf numFmtId="4" fontId="156" fillId="32" borderId="226" xfId="0" applyNumberFormat="1" applyFont="1" applyFill="1" applyBorder="1" applyProtection="1">
      <protection locked="0"/>
    </xf>
    <xf numFmtId="4" fontId="72" fillId="0" borderId="226" xfId="181" applyNumberFormat="1" applyFont="1" applyBorder="1" applyProtection="1"/>
    <xf numFmtId="4" fontId="78" fillId="0" borderId="224" xfId="0" applyNumberFormat="1" applyFont="1" applyBorder="1" applyProtection="1"/>
    <xf numFmtId="4" fontId="149" fillId="0" borderId="224" xfId="0" applyNumberFormat="1" applyFont="1" applyBorder="1" applyProtection="1"/>
    <xf numFmtId="4" fontId="72" fillId="0" borderId="223" xfId="181" applyNumberFormat="1" applyFont="1" applyFill="1" applyBorder="1" applyProtection="1"/>
    <xf numFmtId="4" fontId="149" fillId="0" borderId="226" xfId="0" applyNumberFormat="1" applyFont="1" applyFill="1" applyBorder="1" applyProtection="1"/>
    <xf numFmtId="4" fontId="72" fillId="0" borderId="232" xfId="181" applyNumberFormat="1" applyFont="1" applyFill="1" applyBorder="1" applyProtection="1"/>
    <xf numFmtId="4" fontId="72" fillId="0" borderId="226" xfId="181" applyNumberFormat="1" applyFont="1" applyFill="1" applyBorder="1" applyProtection="1"/>
    <xf numFmtId="3" fontId="156" fillId="32" borderId="257" xfId="0" applyNumberFormat="1" applyFont="1" applyFill="1" applyBorder="1" applyAlignment="1" applyProtection="1">
      <alignment horizontal="right"/>
      <protection locked="0"/>
    </xf>
    <xf numFmtId="0" fontId="72" fillId="0" borderId="257" xfId="0" applyFont="1" applyBorder="1"/>
    <xf numFmtId="0" fontId="72" fillId="0" borderId="257" xfId="0" applyFont="1" applyBorder="1" applyAlignment="1">
      <alignment horizontal="center"/>
    </xf>
    <xf numFmtId="4" fontId="72" fillId="0" borderId="257" xfId="0" applyNumberFormat="1" applyFont="1" applyBorder="1"/>
    <xf numFmtId="3" fontId="72" fillId="0" borderId="257" xfId="0" applyNumberFormat="1" applyFont="1" applyBorder="1"/>
    <xf numFmtId="3" fontId="156" fillId="32" borderId="258" xfId="0" applyNumberFormat="1" applyFont="1" applyFill="1" applyBorder="1" applyAlignment="1" applyProtection="1">
      <alignment horizontal="right"/>
      <protection locked="0"/>
    </xf>
    <xf numFmtId="0" fontId="72" fillId="0" borderId="259" xfId="0" applyFont="1" applyBorder="1"/>
    <xf numFmtId="0" fontId="72" fillId="0" borderId="259" xfId="0" applyFont="1" applyBorder="1" applyAlignment="1">
      <alignment horizontal="center"/>
    </xf>
    <xf numFmtId="3" fontId="156" fillId="32" borderId="259" xfId="0" applyNumberFormat="1" applyFont="1" applyFill="1" applyBorder="1" applyAlignment="1" applyProtection="1">
      <alignment horizontal="right"/>
      <protection locked="0"/>
    </xf>
    <xf numFmtId="4" fontId="72" fillId="0" borderId="259" xfId="0" applyNumberFormat="1" applyFont="1" applyBorder="1"/>
    <xf numFmtId="3" fontId="72" fillId="0" borderId="259" xfId="0" applyNumberFormat="1" applyFont="1" applyBorder="1"/>
    <xf numFmtId="0" fontId="72" fillId="0" borderId="223" xfId="0" applyFont="1" applyBorder="1"/>
    <xf numFmtId="0" fontId="72" fillId="0" borderId="223" xfId="0" applyFont="1" applyBorder="1" applyAlignment="1">
      <alignment horizontal="center"/>
    </xf>
    <xf numFmtId="4" fontId="72" fillId="0" borderId="223" xfId="0" applyNumberFormat="1" applyFont="1" applyBorder="1"/>
    <xf numFmtId="168" fontId="72" fillId="0" borderId="223" xfId="0" applyNumberFormat="1" applyFont="1" applyBorder="1"/>
    <xf numFmtId="0" fontId="72" fillId="0" borderId="224" xfId="0" applyFont="1" applyBorder="1"/>
    <xf numFmtId="0" fontId="72" fillId="0" borderId="224" xfId="0" applyFont="1" applyBorder="1" applyAlignment="1">
      <alignment horizontal="center"/>
    </xf>
    <xf numFmtId="4" fontId="72" fillId="0" borderId="224" xfId="0" applyNumberFormat="1" applyFont="1" applyBorder="1"/>
    <xf numFmtId="3" fontId="72" fillId="0" borderId="224" xfId="0" applyNumberFormat="1" applyFont="1" applyBorder="1"/>
    <xf numFmtId="0" fontId="74" fillId="0" borderId="226" xfId="0" applyFont="1" applyFill="1" applyBorder="1"/>
    <xf numFmtId="3" fontId="74" fillId="0" borderId="226" xfId="0" applyNumberFormat="1" applyFont="1" applyFill="1" applyBorder="1"/>
    <xf numFmtId="4" fontId="74" fillId="0" borderId="226" xfId="0" applyNumberFormat="1" applyFont="1" applyFill="1" applyBorder="1"/>
    <xf numFmtId="168" fontId="74" fillId="0" borderId="226" xfId="0" applyNumberFormat="1" applyFont="1" applyFill="1" applyBorder="1"/>
    <xf numFmtId="3" fontId="156" fillId="32" borderId="224" xfId="0" applyNumberFormat="1" applyFont="1" applyFill="1" applyBorder="1" applyAlignment="1" applyProtection="1">
      <alignment horizontal="right"/>
      <protection locked="0"/>
    </xf>
    <xf numFmtId="0" fontId="72" fillId="0" borderId="226" xfId="0" applyFont="1" applyBorder="1"/>
    <xf numFmtId="0" fontId="72" fillId="0" borderId="226" xfId="0" applyFont="1" applyBorder="1" applyAlignment="1">
      <alignment horizontal="center"/>
    </xf>
    <xf numFmtId="3" fontId="156" fillId="32" borderId="226" xfId="0" applyNumberFormat="1" applyFont="1" applyFill="1" applyBorder="1" applyAlignment="1" applyProtection="1">
      <alignment horizontal="right"/>
      <protection locked="0"/>
    </xf>
    <xf numFmtId="4" fontId="72" fillId="0" borderId="226" xfId="0" applyNumberFormat="1" applyFont="1" applyBorder="1"/>
    <xf numFmtId="3" fontId="72" fillId="0" borderId="226" xfId="0" applyNumberFormat="1" applyFont="1" applyBorder="1"/>
    <xf numFmtId="0" fontId="156" fillId="32" borderId="223" xfId="0" applyFont="1" applyFill="1" applyBorder="1" applyProtection="1">
      <protection locked="0"/>
    </xf>
    <xf numFmtId="0" fontId="156" fillId="32" borderId="224" xfId="0" applyFont="1" applyFill="1" applyBorder="1" applyProtection="1">
      <protection locked="0"/>
    </xf>
    <xf numFmtId="0" fontId="100" fillId="0" borderId="224" xfId="0" applyFont="1" applyBorder="1"/>
    <xf numFmtId="0" fontId="100" fillId="0" borderId="224" xfId="0" applyFont="1" applyBorder="1" applyAlignment="1">
      <alignment horizontal="center"/>
    </xf>
    <xf numFmtId="0" fontId="108" fillId="0" borderId="226" xfId="0" applyFont="1" applyBorder="1"/>
    <xf numFmtId="0" fontId="108" fillId="0" borderId="226" xfId="0" applyFont="1" applyFill="1" applyBorder="1"/>
    <xf numFmtId="168" fontId="108" fillId="0" borderId="226" xfId="0" applyNumberFormat="1" applyFont="1" applyFill="1" applyBorder="1"/>
    <xf numFmtId="3" fontId="157" fillId="32" borderId="224" xfId="0" applyNumberFormat="1" applyFont="1" applyFill="1" applyBorder="1" applyProtection="1">
      <protection locked="0"/>
    </xf>
    <xf numFmtId="168" fontId="130" fillId="75" borderId="260" xfId="0" applyNumberFormat="1" applyFont="1" applyFill="1" applyBorder="1" applyAlignment="1" applyProtection="1">
      <alignment horizontal="right"/>
    </xf>
    <xf numFmtId="5" fontId="130" fillId="75" borderId="260" xfId="0" applyNumberFormat="1" applyFont="1" applyFill="1" applyBorder="1" applyAlignment="1" applyProtection="1">
      <alignment horizontal="right"/>
    </xf>
    <xf numFmtId="5" fontId="130" fillId="30" borderId="261" xfId="0" quotePrefix="1" applyNumberFormat="1" applyFont="1" applyFill="1" applyBorder="1" applyAlignment="1" applyProtection="1">
      <alignment horizontal="right"/>
    </xf>
    <xf numFmtId="37" fontId="100" fillId="24" borderId="262" xfId="0" applyNumberFormat="1" applyFont="1" applyFill="1" applyBorder="1" applyAlignment="1" applyProtection="1">
      <alignment horizontal="right"/>
    </xf>
    <xf numFmtId="5" fontId="130" fillId="75" borderId="261" xfId="0" applyNumberFormat="1" applyFont="1" applyFill="1" applyBorder="1" applyAlignment="1" applyProtection="1">
      <alignment horizontal="right"/>
    </xf>
    <xf numFmtId="37" fontId="100" fillId="30" borderId="207" xfId="0" applyNumberFormat="1" applyFont="1" applyFill="1" applyBorder="1" applyAlignment="1" applyProtection="1">
      <alignment horizontal="right"/>
    </xf>
    <xf numFmtId="37" fontId="100" fillId="0" borderId="263" xfId="0" applyNumberFormat="1" applyFont="1" applyBorder="1" applyProtection="1"/>
    <xf numFmtId="37" fontId="100" fillId="24" borderId="207" xfId="0" applyNumberFormat="1" applyFont="1" applyFill="1" applyBorder="1" applyAlignment="1" applyProtection="1">
      <alignment horizontal="right"/>
    </xf>
    <xf numFmtId="37" fontId="100" fillId="24" borderId="264" xfId="0" applyNumberFormat="1" applyFont="1" applyFill="1" applyBorder="1" applyAlignment="1" applyProtection="1">
      <alignment horizontal="right"/>
    </xf>
    <xf numFmtId="5" fontId="130" fillId="75" borderId="248" xfId="0" applyNumberFormat="1" applyFont="1" applyFill="1" applyBorder="1" applyAlignment="1" applyProtection="1">
      <alignment horizontal="right"/>
    </xf>
    <xf numFmtId="37" fontId="129" fillId="75" borderId="207" xfId="0" applyNumberFormat="1" applyFont="1" applyFill="1" applyBorder="1" applyAlignment="1" applyProtection="1">
      <alignment horizontal="right"/>
    </xf>
    <xf numFmtId="37" fontId="129" fillId="24" borderId="264" xfId="0" applyNumberFormat="1" applyFont="1" applyFill="1" applyBorder="1" applyAlignment="1" applyProtection="1">
      <alignment horizontal="right"/>
    </xf>
    <xf numFmtId="37" fontId="129" fillId="75" borderId="268" xfId="0" applyNumberFormat="1" applyFont="1" applyFill="1" applyBorder="1" applyAlignment="1" applyProtection="1">
      <alignment horizontal="right"/>
    </xf>
    <xf numFmtId="37" fontId="108" fillId="0" borderId="269" xfId="0" applyNumberFormat="1" applyFont="1" applyBorder="1" applyProtection="1"/>
    <xf numFmtId="37" fontId="100" fillId="0" borderId="236" xfId="0" applyNumberFormat="1" applyFont="1" applyBorder="1" applyProtection="1"/>
    <xf numFmtId="37" fontId="100" fillId="0" borderId="248" xfId="0" applyNumberFormat="1" applyFont="1" applyBorder="1" applyAlignment="1" applyProtection="1">
      <alignment horizontal="right"/>
    </xf>
    <xf numFmtId="37" fontId="108" fillId="0" borderId="263" xfId="0" applyNumberFormat="1" applyFont="1" applyBorder="1" applyProtection="1"/>
    <xf numFmtId="5" fontId="157" fillId="33" borderId="248" xfId="0" applyNumberFormat="1" applyFont="1" applyFill="1" applyBorder="1" applyAlignment="1" applyProtection="1">
      <alignment horizontal="right"/>
      <protection locked="0"/>
    </xf>
    <xf numFmtId="37" fontId="129" fillId="75" borderId="220" xfId="0" applyNumberFormat="1" applyFont="1" applyFill="1" applyBorder="1" applyProtection="1"/>
    <xf numFmtId="37" fontId="129" fillId="24" borderId="264" xfId="0" applyNumberFormat="1" applyFont="1" applyFill="1" applyBorder="1" applyProtection="1"/>
    <xf numFmtId="37" fontId="108" fillId="30" borderId="270" xfId="0" applyNumberFormat="1" applyFont="1" applyFill="1" applyBorder="1" applyProtection="1"/>
    <xf numFmtId="37" fontId="129" fillId="75" borderId="268" xfId="0" applyNumberFormat="1" applyFont="1" applyFill="1" applyBorder="1" applyProtection="1"/>
    <xf numFmtId="37" fontId="100" fillId="75" borderId="268" xfId="0" applyNumberFormat="1" applyFont="1" applyFill="1" applyBorder="1" applyProtection="1"/>
    <xf numFmtId="37" fontId="100" fillId="0" borderId="264" xfId="0" applyNumberFormat="1" applyFont="1" applyFill="1" applyBorder="1" applyProtection="1"/>
    <xf numFmtId="0" fontId="100" fillId="0" borderId="217" xfId="0" applyFont="1" applyBorder="1" applyProtection="1"/>
    <xf numFmtId="0" fontId="100" fillId="0" borderId="218" xfId="0" applyFont="1" applyBorder="1" applyProtection="1"/>
    <xf numFmtId="0" fontId="100" fillId="0" borderId="214" xfId="0" applyFont="1" applyBorder="1" applyAlignment="1" applyProtection="1">
      <alignment horizontal="right"/>
    </xf>
    <xf numFmtId="37" fontId="100" fillId="24" borderId="216" xfId="0" applyNumberFormat="1" applyFont="1" applyFill="1" applyBorder="1" applyProtection="1"/>
    <xf numFmtId="37" fontId="100" fillId="75" borderId="274" xfId="0" applyNumberFormat="1" applyFont="1" applyFill="1" applyBorder="1" applyProtection="1"/>
    <xf numFmtId="37" fontId="100" fillId="24" borderId="264" xfId="0" applyNumberFormat="1" applyFont="1" applyFill="1" applyBorder="1" applyProtection="1"/>
    <xf numFmtId="5" fontId="108" fillId="75" borderId="216" xfId="0" applyNumberFormat="1" applyFont="1" applyFill="1" applyBorder="1" applyProtection="1"/>
    <xf numFmtId="0" fontId="106" fillId="0" borderId="275" xfId="0" applyFont="1" applyBorder="1"/>
    <xf numFmtId="0" fontId="106" fillId="0" borderId="276" xfId="0" applyFont="1" applyBorder="1"/>
    <xf numFmtId="0" fontId="106" fillId="0" borderId="276" xfId="0" applyFont="1" applyBorder="1" applyAlignment="1">
      <alignment horizontal="center"/>
    </xf>
    <xf numFmtId="3" fontId="158" fillId="32" borderId="277" xfId="0" applyNumberFormat="1" applyFont="1" applyFill="1" applyBorder="1" applyProtection="1">
      <protection locked="0"/>
    </xf>
    <xf numFmtId="3" fontId="106" fillId="0" borderId="277" xfId="0" applyNumberFormat="1" applyFont="1" applyBorder="1"/>
    <xf numFmtId="0" fontId="106" fillId="0" borderId="278" xfId="0" applyFont="1" applyBorder="1"/>
    <xf numFmtId="0" fontId="106" fillId="0" borderId="279" xfId="0" applyFont="1" applyBorder="1"/>
    <xf numFmtId="0" fontId="106" fillId="0" borderId="279" xfId="0" applyFont="1" applyBorder="1" applyAlignment="1">
      <alignment horizontal="center"/>
    </xf>
    <xf numFmtId="3" fontId="158" fillId="32" borderId="280" xfId="0" applyNumberFormat="1" applyFont="1" applyFill="1" applyBorder="1" applyProtection="1">
      <protection locked="0"/>
    </xf>
    <xf numFmtId="3" fontId="106" fillId="0" borderId="280" xfId="0" applyNumberFormat="1" applyFont="1" applyBorder="1"/>
    <xf numFmtId="0" fontId="106" fillId="0" borderId="277" xfId="0" applyFont="1" applyBorder="1" applyAlignment="1">
      <alignment horizontal="center"/>
    </xf>
    <xf numFmtId="0" fontId="106" fillId="0" borderId="280" xfId="0" applyFont="1" applyBorder="1" applyAlignment="1">
      <alignment horizontal="center"/>
    </xf>
    <xf numFmtId="0" fontId="106" fillId="76" borderId="277" xfId="0" applyFont="1" applyFill="1" applyBorder="1"/>
    <xf numFmtId="3" fontId="159" fillId="30" borderId="277" xfId="0" applyNumberFormat="1" applyFont="1" applyFill="1" applyBorder="1" applyProtection="1"/>
    <xf numFmtId="0" fontId="106" fillId="0" borderId="281" xfId="0" applyFont="1" applyBorder="1"/>
    <xf numFmtId="0" fontId="106" fillId="76" borderId="280" xfId="0" applyFont="1" applyFill="1" applyBorder="1"/>
    <xf numFmtId="0" fontId="145" fillId="0" borderId="268" xfId="663" applyFont="1" applyFill="1" applyBorder="1" applyAlignment="1" applyProtection="1">
      <alignment horizontal="center" wrapText="1"/>
    </xf>
    <xf numFmtId="0" fontId="145" fillId="0" borderId="282" xfId="663" applyFont="1" applyFill="1" applyBorder="1" applyAlignment="1" applyProtection="1">
      <alignment horizontal="center" wrapText="1"/>
    </xf>
    <xf numFmtId="9" fontId="126" fillId="0" borderId="268" xfId="663" applyNumberFormat="1" applyFont="1" applyFill="1" applyBorder="1" applyAlignment="1">
      <alignment horizontal="center" wrapText="1"/>
    </xf>
    <xf numFmtId="9" fontId="145" fillId="0" borderId="282" xfId="663" applyNumberFormat="1" applyFont="1" applyFill="1" applyBorder="1" applyAlignment="1" applyProtection="1">
      <alignment horizontal="center" wrapText="1"/>
    </xf>
    <xf numFmtId="0" fontId="124" fillId="0" borderId="284" xfId="663" applyFont="1" applyFill="1" applyBorder="1" applyProtection="1"/>
    <xf numFmtId="44" fontId="109" fillId="0" borderId="283" xfId="378" applyFont="1" applyFill="1" applyBorder="1" applyProtection="1"/>
    <xf numFmtId="44" fontId="109" fillId="0" borderId="285" xfId="378" applyFont="1" applyFill="1" applyBorder="1" applyProtection="1"/>
    <xf numFmtId="0" fontId="109" fillId="0" borderId="284" xfId="663" applyFont="1" applyFill="1" applyBorder="1" applyProtection="1"/>
    <xf numFmtId="44" fontId="109" fillId="0" borderId="268" xfId="378" applyFont="1" applyFill="1" applyBorder="1" applyProtection="1"/>
    <xf numFmtId="44" fontId="109" fillId="0" borderId="282" xfId="378" applyFont="1" applyFill="1" applyBorder="1" applyProtection="1"/>
    <xf numFmtId="0" fontId="109" fillId="0" borderId="284" xfId="663" applyFont="1" applyFill="1" applyBorder="1" applyAlignment="1" applyProtection="1">
      <alignment horizontal="left"/>
    </xf>
    <xf numFmtId="0" fontId="109" fillId="0" borderId="286" xfId="663" applyFont="1" applyFill="1" applyBorder="1" applyProtection="1"/>
    <xf numFmtId="0" fontId="124" fillId="0" borderId="268" xfId="663" applyFont="1" applyFill="1" applyBorder="1"/>
    <xf numFmtId="0" fontId="124" fillId="0" borderId="282" xfId="663" applyFont="1" applyFill="1" applyBorder="1"/>
    <xf numFmtId="0" fontId="145" fillId="0" borderId="283" xfId="663" applyFont="1" applyFill="1" applyBorder="1" applyAlignment="1" applyProtection="1">
      <alignment horizontal="center" wrapText="1"/>
    </xf>
    <xf numFmtId="0" fontId="145" fillId="0" borderId="285" xfId="663" applyFont="1" applyFill="1" applyBorder="1" applyAlignment="1" applyProtection="1">
      <alignment horizontal="center" wrapText="1"/>
    </xf>
    <xf numFmtId="0" fontId="124" fillId="0" borderId="286" xfId="663" applyFont="1" applyFill="1" applyBorder="1" applyProtection="1"/>
    <xf numFmtId="0" fontId="109" fillId="0" borderId="286" xfId="663" applyFont="1" applyFill="1" applyBorder="1" applyAlignment="1" applyProtection="1">
      <alignment horizontal="left"/>
    </xf>
    <xf numFmtId="0" fontId="109" fillId="0" borderId="287" xfId="663" applyFont="1" applyFill="1" applyBorder="1" applyProtection="1"/>
    <xf numFmtId="44" fontId="109" fillId="0" borderId="288" xfId="378" applyFont="1" applyFill="1" applyBorder="1" applyProtection="1"/>
    <xf numFmtId="44" fontId="109" fillId="0" borderId="289" xfId="378" applyFont="1" applyFill="1" applyBorder="1" applyProtection="1"/>
    <xf numFmtId="0" fontId="145" fillId="0" borderId="290" xfId="663" applyFont="1" applyFill="1" applyBorder="1" applyAlignment="1" applyProtection="1">
      <alignment horizontal="center" wrapText="1"/>
    </xf>
    <xf numFmtId="9" fontId="145" fillId="0" borderId="290" xfId="663" applyNumberFormat="1" applyFont="1" applyFill="1" applyBorder="1" applyAlignment="1" applyProtection="1">
      <alignment horizontal="center" wrapText="1"/>
    </xf>
    <xf numFmtId="0" fontId="124" fillId="0" borderId="291" xfId="663" applyFont="1" applyFill="1" applyBorder="1" applyProtection="1"/>
    <xf numFmtId="44" fontId="109" fillId="0" borderId="290" xfId="378" applyFont="1" applyFill="1" applyBorder="1" applyProtection="1"/>
    <xf numFmtId="0" fontId="109" fillId="0" borderId="291" xfId="663" applyFont="1" applyFill="1" applyBorder="1" applyProtection="1"/>
    <xf numFmtId="0" fontId="109" fillId="0" borderId="291" xfId="663" applyFont="1" applyFill="1" applyBorder="1" applyAlignment="1" applyProtection="1">
      <alignment horizontal="left"/>
    </xf>
    <xf numFmtId="0" fontId="124" fillId="0" borderId="290" xfId="663" applyFont="1" applyFill="1" applyBorder="1"/>
    <xf numFmtId="44" fontId="109" fillId="0" borderId="268" xfId="378" applyFont="1" applyFill="1" applyBorder="1" applyAlignment="1" applyProtection="1">
      <alignment horizontal="right"/>
    </xf>
    <xf numFmtId="44" fontId="109" fillId="0" borderId="290" xfId="378" applyFont="1" applyFill="1" applyBorder="1" applyAlignment="1" applyProtection="1">
      <alignment horizontal="right"/>
    </xf>
    <xf numFmtId="0" fontId="109" fillId="0" borderId="292" xfId="663" applyFont="1" applyFill="1" applyBorder="1" applyProtection="1"/>
    <xf numFmtId="44" fontId="109" fillId="0" borderId="293" xfId="378" applyFont="1" applyFill="1" applyBorder="1" applyAlignment="1" applyProtection="1">
      <alignment horizontal="right"/>
    </xf>
    <xf numFmtId="44" fontId="109" fillId="0" borderId="294" xfId="378" applyFont="1" applyFill="1" applyBorder="1" applyAlignment="1" applyProtection="1">
      <alignment horizontal="right"/>
    </xf>
    <xf numFmtId="44" fontId="109" fillId="0" borderId="268" xfId="378" quotePrefix="1" applyFont="1" applyFill="1" applyBorder="1" applyProtection="1"/>
    <xf numFmtId="44" fontId="109" fillId="0" borderId="293" xfId="378" applyFont="1" applyFill="1" applyBorder="1" applyProtection="1"/>
    <xf numFmtId="44" fontId="109" fillId="0" borderId="293" xfId="378" quotePrefix="1" applyFont="1" applyFill="1" applyBorder="1" applyProtection="1"/>
    <xf numFmtId="44" fontId="109" fillId="0" borderId="294" xfId="378" applyFont="1" applyFill="1" applyBorder="1" applyProtection="1"/>
    <xf numFmtId="44" fontId="109" fillId="0" borderId="290" xfId="378" quotePrefix="1" applyFont="1" applyFill="1" applyBorder="1" applyProtection="1"/>
    <xf numFmtId="0" fontId="78" fillId="27" borderId="295" xfId="663" applyFont="1" applyFill="1" applyBorder="1" applyAlignment="1" applyProtection="1">
      <alignment wrapText="1"/>
    </xf>
    <xf numFmtId="9" fontId="72" fillId="27" borderId="296" xfId="663" applyNumberFormat="1" applyFont="1" applyFill="1" applyBorder="1" applyAlignment="1" applyProtection="1">
      <alignment horizontal="center"/>
    </xf>
    <xf numFmtId="0" fontId="72" fillId="27" borderId="297" xfId="663" applyFont="1" applyFill="1" applyBorder="1" applyProtection="1"/>
    <xf numFmtId="0" fontId="78" fillId="28" borderId="295" xfId="663" applyFont="1" applyFill="1" applyBorder="1" applyAlignment="1" applyProtection="1">
      <alignment wrapText="1"/>
    </xf>
    <xf numFmtId="9" fontId="72" fillId="28" borderId="296" xfId="663" applyNumberFormat="1" applyFont="1" applyFill="1" applyBorder="1" applyAlignment="1" applyProtection="1">
      <alignment horizontal="center"/>
    </xf>
    <xf numFmtId="0" fontId="72" fillId="28" borderId="297" xfId="663" applyFont="1" applyFill="1" applyBorder="1" applyProtection="1"/>
    <xf numFmtId="0" fontId="78" fillId="27" borderId="295" xfId="663" applyFont="1" applyFill="1" applyBorder="1" applyProtection="1"/>
    <xf numFmtId="0" fontId="72" fillId="27" borderId="297" xfId="663" applyFont="1" applyFill="1" applyBorder="1" applyAlignment="1" applyProtection="1">
      <alignment wrapText="1"/>
    </xf>
    <xf numFmtId="0" fontId="72" fillId="28" borderId="297" xfId="663" applyFont="1" applyFill="1" applyBorder="1" applyAlignment="1" applyProtection="1">
      <alignment horizontal="left"/>
    </xf>
    <xf numFmtId="0" fontId="78" fillId="28" borderId="300" xfId="663" applyFont="1" applyFill="1" applyBorder="1" applyAlignment="1" applyProtection="1">
      <alignment wrapText="1"/>
    </xf>
    <xf numFmtId="9" fontId="72" fillId="28" borderId="301" xfId="663" applyNumberFormat="1" applyFont="1" applyFill="1" applyBorder="1" applyAlignment="1" applyProtection="1">
      <alignment horizontal="center"/>
    </xf>
    <xf numFmtId="0" fontId="72" fillId="28" borderId="302" xfId="663" applyFont="1" applyFill="1" applyBorder="1" applyProtection="1"/>
    <xf numFmtId="0" fontId="19" fillId="31" borderId="0" xfId="0" applyFont="1" applyFill="1" applyBorder="1" applyAlignment="1" applyProtection="1">
      <alignment horizontal="left"/>
    </xf>
    <xf numFmtId="0" fontId="72" fillId="0" borderId="0" xfId="0" applyFont="1" applyFill="1" applyAlignment="1" applyProtection="1">
      <alignment horizontal="left"/>
    </xf>
    <xf numFmtId="0" fontId="72" fillId="0" borderId="0" xfId="0" applyFont="1" applyAlignment="1">
      <alignment horizontal="left"/>
    </xf>
    <xf numFmtId="0" fontId="74" fillId="0" borderId="0" xfId="0" applyFont="1" applyFill="1" applyAlignment="1" applyProtection="1">
      <alignment horizontal="left" vertical="top" wrapText="1"/>
    </xf>
    <xf numFmtId="0" fontId="78" fillId="0" borderId="0" xfId="0" applyFont="1" applyFill="1" applyAlignment="1" applyProtection="1">
      <alignment horizontal="left"/>
    </xf>
    <xf numFmtId="0" fontId="74" fillId="0" borderId="0" xfId="0" applyFont="1" applyFill="1" applyAlignment="1" applyProtection="1">
      <alignment horizontal="left" wrapText="1"/>
    </xf>
    <xf numFmtId="0" fontId="71" fillId="32" borderId="46" xfId="530" applyFont="1" applyFill="1" applyBorder="1" applyAlignment="1" applyProtection="1">
      <alignment horizontal="center"/>
      <protection locked="0"/>
    </xf>
    <xf numFmtId="0" fontId="74" fillId="0" borderId="0" xfId="0" applyFont="1" applyAlignment="1"/>
    <xf numFmtId="49" fontId="75" fillId="0" borderId="0" xfId="0" applyNumberFormat="1" applyFont="1" applyAlignment="1" applyProtection="1">
      <alignment horizontal="left" vertical="top" wrapText="1"/>
    </xf>
    <xf numFmtId="0" fontId="71" fillId="0" borderId="0" xfId="0" applyFont="1" applyAlignment="1" applyProtection="1">
      <alignment horizontal="left"/>
    </xf>
    <xf numFmtId="0" fontId="75" fillId="0" borderId="0" xfId="0" applyFont="1" applyFill="1" applyAlignment="1" applyProtection="1">
      <alignment horizontal="left"/>
    </xf>
    <xf numFmtId="0" fontId="75" fillId="0" borderId="0" xfId="0" applyFont="1" applyAlignment="1" applyProtection="1">
      <alignment horizontal="left"/>
    </xf>
    <xf numFmtId="0" fontId="74" fillId="0" borderId="0" xfId="0" applyFont="1" applyAlignment="1">
      <alignment horizontal="left" vertical="top" wrapText="1"/>
    </xf>
    <xf numFmtId="0" fontId="74" fillId="30" borderId="162" xfId="0" applyFont="1" applyFill="1" applyBorder="1" applyAlignment="1">
      <alignment horizontal="left"/>
    </xf>
    <xf numFmtId="0" fontId="74" fillId="30" borderId="163" xfId="0" applyFont="1" applyFill="1" applyBorder="1" applyAlignment="1">
      <alignment horizontal="left"/>
    </xf>
    <xf numFmtId="0" fontId="74" fillId="30" borderId="164" xfId="0" applyFont="1" applyFill="1" applyBorder="1" applyAlignment="1">
      <alignment horizontal="left"/>
    </xf>
    <xf numFmtId="0" fontId="74" fillId="30" borderId="39" xfId="0" applyFont="1" applyFill="1" applyBorder="1" applyAlignment="1">
      <alignment horizontal="left"/>
    </xf>
    <xf numFmtId="0" fontId="74" fillId="30" borderId="55" xfId="0" applyFont="1" applyFill="1" applyBorder="1" applyAlignment="1">
      <alignment horizontal="left"/>
    </xf>
    <xf numFmtId="0" fontId="74" fillId="30" borderId="65" xfId="0" applyFont="1" applyFill="1" applyBorder="1" applyAlignment="1">
      <alignment horizontal="left"/>
    </xf>
    <xf numFmtId="10" fontId="73" fillId="32" borderId="0" xfId="0" quotePrefix="1" applyNumberFormat="1" applyFont="1" applyFill="1" applyBorder="1" applyAlignment="1">
      <alignment horizontal="center"/>
    </xf>
    <xf numFmtId="0" fontId="75" fillId="0" borderId="0" xfId="0" applyFont="1" applyFill="1" applyAlignment="1" applyProtection="1">
      <alignment horizontal="left" vertical="top" wrapText="1"/>
    </xf>
    <xf numFmtId="49" fontId="72" fillId="32" borderId="40" xfId="0" applyNumberFormat="1" applyFont="1" applyFill="1" applyBorder="1" applyAlignment="1" applyProtection="1">
      <alignment horizontal="left" vertical="top" wrapText="1"/>
      <protection locked="0"/>
    </xf>
    <xf numFmtId="49" fontId="72" fillId="32" borderId="48" xfId="0" applyNumberFormat="1" applyFont="1" applyFill="1" applyBorder="1" applyAlignment="1" applyProtection="1">
      <alignment horizontal="left" vertical="top" wrapText="1"/>
      <protection locked="0"/>
    </xf>
    <xf numFmtId="49" fontId="72" fillId="32" borderId="49" xfId="0" applyNumberFormat="1" applyFont="1" applyFill="1" applyBorder="1" applyAlignment="1" applyProtection="1">
      <alignment horizontal="left" vertical="top" wrapText="1"/>
      <protection locked="0"/>
    </xf>
    <xf numFmtId="49" fontId="72" fillId="32" borderId="41" xfId="0" applyNumberFormat="1" applyFont="1" applyFill="1" applyBorder="1" applyAlignment="1" applyProtection="1">
      <alignment horizontal="left" vertical="top" wrapText="1"/>
      <protection locked="0"/>
    </xf>
    <xf numFmtId="49" fontId="72" fillId="32" borderId="0" xfId="0" applyNumberFormat="1" applyFont="1" applyFill="1" applyBorder="1" applyAlignment="1" applyProtection="1">
      <alignment horizontal="left" vertical="top" wrapText="1"/>
      <protection locked="0"/>
    </xf>
    <xf numFmtId="49" fontId="72" fillId="32" borderId="45" xfId="0" applyNumberFormat="1" applyFont="1" applyFill="1" applyBorder="1" applyAlignment="1" applyProtection="1">
      <alignment horizontal="left" vertical="top" wrapText="1"/>
      <protection locked="0"/>
    </xf>
    <xf numFmtId="49" fontId="72" fillId="32" borderId="42" xfId="0" applyNumberFormat="1" applyFont="1" applyFill="1" applyBorder="1" applyAlignment="1" applyProtection="1">
      <alignment horizontal="left" vertical="top" wrapText="1"/>
      <protection locked="0"/>
    </xf>
    <xf numFmtId="49" fontId="72" fillId="32" borderId="46" xfId="0" applyNumberFormat="1" applyFont="1" applyFill="1" applyBorder="1" applyAlignment="1" applyProtection="1">
      <alignment horizontal="left" vertical="top" wrapText="1"/>
      <protection locked="0"/>
    </xf>
    <xf numFmtId="49" fontId="72" fillId="32" borderId="47" xfId="0" applyNumberFormat="1" applyFont="1" applyFill="1" applyBorder="1" applyAlignment="1" applyProtection="1">
      <alignment horizontal="left" vertical="top" wrapText="1"/>
      <protection locked="0"/>
    </xf>
    <xf numFmtId="0" fontId="72" fillId="32" borderId="68" xfId="0" applyFont="1" applyFill="1" applyBorder="1" applyAlignment="1" applyProtection="1">
      <alignment horizontal="left" vertical="top" wrapText="1"/>
      <protection locked="0"/>
    </xf>
    <xf numFmtId="0" fontId="72" fillId="32" borderId="134" xfId="0" applyFont="1" applyFill="1" applyBorder="1" applyAlignment="1" applyProtection="1">
      <alignment horizontal="left" vertical="top" wrapText="1"/>
      <protection locked="0"/>
    </xf>
    <xf numFmtId="0" fontId="72" fillId="32" borderId="41" xfId="0" applyFont="1" applyFill="1" applyBorder="1" applyAlignment="1" applyProtection="1">
      <alignment horizontal="left" vertical="top" wrapText="1"/>
      <protection locked="0"/>
    </xf>
    <xf numFmtId="0" fontId="72" fillId="32" borderId="0" xfId="0" applyFont="1" applyFill="1" applyBorder="1" applyAlignment="1" applyProtection="1">
      <alignment horizontal="left" vertical="top" wrapText="1"/>
      <protection locked="0"/>
    </xf>
    <xf numFmtId="0" fontId="72" fillId="32" borderId="45" xfId="0" applyFont="1" applyFill="1" applyBorder="1" applyAlignment="1" applyProtection="1">
      <alignment horizontal="left" vertical="top" wrapText="1"/>
      <protection locked="0"/>
    </xf>
    <xf numFmtId="0" fontId="72" fillId="32" borderId="42" xfId="0" applyFont="1" applyFill="1" applyBorder="1" applyAlignment="1" applyProtection="1">
      <alignment horizontal="left" vertical="top" wrapText="1"/>
      <protection locked="0"/>
    </xf>
    <xf numFmtId="0" fontId="72" fillId="32" borderId="46" xfId="0" applyFont="1" applyFill="1" applyBorder="1" applyAlignment="1" applyProtection="1">
      <alignment horizontal="left" vertical="top" wrapText="1"/>
      <protection locked="0"/>
    </xf>
    <xf numFmtId="0" fontId="72" fillId="32" borderId="47" xfId="0" applyFont="1" applyFill="1" applyBorder="1" applyAlignment="1" applyProtection="1">
      <alignment horizontal="left" vertical="top" wrapText="1"/>
      <protection locked="0"/>
    </xf>
    <xf numFmtId="49" fontId="106" fillId="32" borderId="40" xfId="0" applyNumberFormat="1" applyFont="1" applyFill="1" applyBorder="1" applyAlignment="1" applyProtection="1">
      <alignment horizontal="left" vertical="top" wrapText="1"/>
      <protection locked="0"/>
    </xf>
    <xf numFmtId="49" fontId="106" fillId="32" borderId="48" xfId="0" applyNumberFormat="1" applyFont="1" applyFill="1" applyBorder="1" applyAlignment="1" applyProtection="1">
      <alignment horizontal="left" vertical="top" wrapText="1"/>
      <protection locked="0"/>
    </xf>
    <xf numFmtId="49" fontId="106" fillId="32" borderId="49" xfId="0" applyNumberFormat="1" applyFont="1" applyFill="1" applyBorder="1" applyAlignment="1" applyProtection="1">
      <alignment horizontal="left" vertical="top" wrapText="1"/>
      <protection locked="0"/>
    </xf>
    <xf numFmtId="49" fontId="106" fillId="32" borderId="41" xfId="0" applyNumberFormat="1" applyFont="1" applyFill="1" applyBorder="1" applyAlignment="1" applyProtection="1">
      <alignment horizontal="left" vertical="top" wrapText="1"/>
      <protection locked="0"/>
    </xf>
    <xf numFmtId="49" fontId="106" fillId="32" borderId="0" xfId="0" applyNumberFormat="1" applyFont="1" applyFill="1" applyBorder="1" applyAlignment="1" applyProtection="1">
      <alignment horizontal="left" vertical="top" wrapText="1"/>
      <protection locked="0"/>
    </xf>
    <xf numFmtId="49" fontId="106" fillId="32" borderId="45" xfId="0" applyNumberFormat="1" applyFont="1" applyFill="1" applyBorder="1" applyAlignment="1" applyProtection="1">
      <alignment horizontal="left" vertical="top" wrapText="1"/>
      <protection locked="0"/>
    </xf>
    <xf numFmtId="49" fontId="106" fillId="32" borderId="42" xfId="0" applyNumberFormat="1" applyFont="1" applyFill="1" applyBorder="1" applyAlignment="1" applyProtection="1">
      <alignment horizontal="left" vertical="top" wrapText="1"/>
      <protection locked="0"/>
    </xf>
    <xf numFmtId="49" fontId="106" fillId="32" borderId="46" xfId="0" applyNumberFormat="1" applyFont="1" applyFill="1" applyBorder="1" applyAlignment="1" applyProtection="1">
      <alignment horizontal="left" vertical="top" wrapText="1"/>
      <protection locked="0"/>
    </xf>
    <xf numFmtId="49" fontId="106" fillId="32" borderId="47" xfId="0" applyNumberFormat="1" applyFont="1" applyFill="1" applyBorder="1" applyAlignment="1" applyProtection="1">
      <alignment horizontal="left" vertical="top" wrapText="1"/>
      <protection locked="0"/>
    </xf>
    <xf numFmtId="0" fontId="72" fillId="0" borderId="0" xfId="0" applyFont="1" applyAlignment="1">
      <alignment horizontal="left" wrapText="1"/>
    </xf>
    <xf numFmtId="10" fontId="74" fillId="0" borderId="0" xfId="0" quotePrefix="1" applyNumberFormat="1" applyFont="1" applyFill="1" applyAlignment="1">
      <alignment horizontal="center"/>
    </xf>
    <xf numFmtId="10" fontId="74" fillId="0" borderId="0" xfId="0" applyNumberFormat="1" applyFont="1" applyFill="1" applyAlignment="1">
      <alignment horizontal="center"/>
    </xf>
    <xf numFmtId="0" fontId="104" fillId="0" borderId="0" xfId="0" applyFont="1" applyAlignment="1" applyProtection="1">
      <alignment horizontal="right"/>
    </xf>
    <xf numFmtId="0" fontId="104" fillId="0" borderId="187" xfId="0" applyFont="1" applyFill="1" applyBorder="1" applyAlignment="1">
      <alignment horizontal="center"/>
    </xf>
    <xf numFmtId="0" fontId="104" fillId="0" borderId="0" xfId="0" applyFont="1" applyAlignment="1">
      <alignment horizontal="center"/>
    </xf>
    <xf numFmtId="0" fontId="104" fillId="0" borderId="0" xfId="0" applyFont="1" applyAlignment="1" applyProtection="1">
      <alignment horizontal="center"/>
    </xf>
    <xf numFmtId="0" fontId="74" fillId="0" borderId="0" xfId="0" applyFont="1" applyAlignment="1">
      <alignment horizontal="left"/>
    </xf>
    <xf numFmtId="0" fontId="74" fillId="0" borderId="17" xfId="0" applyFont="1" applyBorder="1" applyAlignment="1">
      <alignment horizontal="left"/>
    </xf>
    <xf numFmtId="0" fontId="104" fillId="0" borderId="17" xfId="0" applyFont="1" applyFill="1" applyBorder="1" applyAlignment="1">
      <alignment horizontal="center"/>
    </xf>
    <xf numFmtId="0" fontId="105" fillId="0" borderId="0" xfId="0" applyFont="1" applyAlignment="1" applyProtection="1">
      <alignment horizontal="center"/>
    </xf>
    <xf numFmtId="0" fontId="74" fillId="30" borderId="86" xfId="0" applyFont="1" applyFill="1" applyBorder="1" applyAlignment="1">
      <alignment horizontal="center" wrapText="1"/>
    </xf>
    <xf numFmtId="0" fontId="74" fillId="30" borderId="87" xfId="0" applyFont="1" applyFill="1" applyBorder="1" applyAlignment="1">
      <alignment horizontal="center" wrapText="1"/>
    </xf>
    <xf numFmtId="0" fontId="149" fillId="0" borderId="0" xfId="0" applyFont="1" applyAlignment="1">
      <alignment horizontal="left" vertical="top" wrapText="1"/>
    </xf>
    <xf numFmtId="0" fontId="124" fillId="0" borderId="153" xfId="0" applyFont="1" applyBorder="1" applyAlignment="1" applyProtection="1">
      <alignment horizontal="left" vertical="top" wrapText="1"/>
      <protection locked="0"/>
    </xf>
    <xf numFmtId="0" fontId="124" fillId="0" borderId="106" xfId="0" applyFont="1" applyBorder="1" applyAlignment="1" applyProtection="1">
      <alignment horizontal="left" vertical="top" wrapText="1"/>
      <protection locked="0"/>
    </xf>
    <xf numFmtId="0" fontId="124" fillId="0" borderId="72" xfId="0" applyFont="1" applyBorder="1" applyAlignment="1" applyProtection="1">
      <alignment horizontal="left" vertical="top" wrapText="1"/>
      <protection locked="0"/>
    </xf>
    <xf numFmtId="0" fontId="124" fillId="0" borderId="15" xfId="0" applyFont="1" applyBorder="1" applyAlignment="1" applyProtection="1">
      <alignment horizontal="left" vertical="top" wrapText="1"/>
      <protection locked="0"/>
    </xf>
    <xf numFmtId="0" fontId="124" fillId="0" borderId="0" xfId="0" applyFont="1" applyBorder="1" applyAlignment="1" applyProtection="1">
      <alignment horizontal="left" vertical="top" wrapText="1"/>
      <protection locked="0"/>
    </xf>
    <xf numFmtId="0" fontId="124" fillId="0" borderId="16" xfId="0" applyFont="1" applyBorder="1" applyAlignment="1" applyProtection="1">
      <alignment horizontal="left" vertical="top" wrapText="1"/>
      <protection locked="0"/>
    </xf>
    <xf numFmtId="0" fontId="124" fillId="0" borderId="21" xfId="0" applyFont="1" applyBorder="1" applyAlignment="1" applyProtection="1">
      <alignment horizontal="left" vertical="top" wrapText="1"/>
      <protection locked="0"/>
    </xf>
    <xf numFmtId="0" fontId="124" fillId="0" borderId="17" xfId="0" applyFont="1" applyBorder="1" applyAlignment="1" applyProtection="1">
      <alignment horizontal="left" vertical="top" wrapText="1"/>
      <protection locked="0"/>
    </xf>
    <xf numFmtId="0" fontId="124" fillId="0" borderId="22" xfId="0" applyFont="1" applyBorder="1" applyAlignment="1" applyProtection="1">
      <alignment horizontal="left" vertical="top" wrapText="1"/>
      <protection locked="0"/>
    </xf>
    <xf numFmtId="0" fontId="100" fillId="0" borderId="0" xfId="0" applyFont="1" applyAlignment="1"/>
    <xf numFmtId="37" fontId="100" fillId="0" borderId="0" xfId="0" applyNumberFormat="1" applyFont="1" applyBorder="1" applyAlignment="1" applyProtection="1">
      <alignment horizontal="left"/>
    </xf>
    <xf numFmtId="0" fontId="100" fillId="0" borderId="0" xfId="0" applyFont="1" applyBorder="1" applyAlignment="1" applyProtection="1">
      <alignment horizontal="left" vertical="top"/>
    </xf>
    <xf numFmtId="37" fontId="108" fillId="30" borderId="215" xfId="0" applyNumberFormat="1" applyFont="1" applyFill="1" applyBorder="1" applyAlignment="1" applyProtection="1">
      <alignment horizontal="left"/>
    </xf>
    <xf numFmtId="37" fontId="108" fillId="30" borderId="193" xfId="0" applyNumberFormat="1" applyFont="1" applyFill="1" applyBorder="1" applyAlignment="1" applyProtection="1">
      <alignment horizontal="left"/>
    </xf>
    <xf numFmtId="37" fontId="108" fillId="30" borderId="207" xfId="0" applyNumberFormat="1" applyFont="1" applyFill="1" applyBorder="1" applyAlignment="1" applyProtection="1">
      <alignment horizontal="left"/>
    </xf>
    <xf numFmtId="37" fontId="108" fillId="30" borderId="265" xfId="0" applyNumberFormat="1" applyFont="1" applyFill="1" applyBorder="1" applyAlignment="1" applyProtection="1">
      <alignment horizontal="left"/>
    </xf>
    <xf numFmtId="37" fontId="108" fillId="30" borderId="266" xfId="0" applyNumberFormat="1" applyFont="1" applyFill="1" applyBorder="1" applyAlignment="1" applyProtection="1">
      <alignment horizontal="left"/>
    </xf>
    <xf numFmtId="37" fontId="108" fillId="30" borderId="267" xfId="0" applyNumberFormat="1" applyFont="1" applyFill="1" applyBorder="1" applyAlignment="1" applyProtection="1">
      <alignment horizontal="left"/>
    </xf>
    <xf numFmtId="37" fontId="108" fillId="30" borderId="176" xfId="0" applyNumberFormat="1" applyFont="1" applyFill="1" applyBorder="1" applyAlignment="1" applyProtection="1">
      <alignment horizontal="left"/>
    </xf>
    <xf numFmtId="37" fontId="108" fillId="30" borderId="175" xfId="0" applyNumberFormat="1" applyFont="1" applyFill="1" applyBorder="1" applyAlignment="1" applyProtection="1">
      <alignment horizontal="left"/>
    </xf>
    <xf numFmtId="37" fontId="108" fillId="30" borderId="177" xfId="0" applyNumberFormat="1" applyFont="1" applyFill="1" applyBorder="1" applyAlignment="1" applyProtection="1">
      <alignment horizontal="left"/>
    </xf>
    <xf numFmtId="37" fontId="108" fillId="30" borderId="271" xfId="0" applyNumberFormat="1" applyFont="1" applyFill="1" applyBorder="1" applyAlignment="1" applyProtection="1">
      <alignment horizontal="left"/>
    </xf>
    <xf numFmtId="37" fontId="108" fillId="30" borderId="272" xfId="0" applyNumberFormat="1" applyFont="1" applyFill="1" applyBorder="1" applyAlignment="1" applyProtection="1">
      <alignment horizontal="left"/>
    </xf>
    <xf numFmtId="37" fontId="108" fillId="30" borderId="273" xfId="0" applyNumberFormat="1" applyFont="1" applyFill="1" applyBorder="1" applyAlignment="1" applyProtection="1">
      <alignment horizontal="left"/>
    </xf>
    <xf numFmtId="0" fontId="137" fillId="32" borderId="17" xfId="0" applyFont="1" applyFill="1" applyBorder="1" applyAlignment="1" applyProtection="1">
      <alignment horizontal="left"/>
    </xf>
    <xf numFmtId="49" fontId="106" fillId="32" borderId="153" xfId="0" applyNumberFormat="1" applyFont="1" applyFill="1" applyBorder="1" applyAlignment="1" applyProtection="1">
      <alignment horizontal="left" vertical="top" wrapText="1"/>
      <protection locked="0"/>
    </xf>
    <xf numFmtId="49" fontId="106" fillId="32" borderId="106" xfId="0" applyNumberFormat="1" applyFont="1" applyFill="1" applyBorder="1" applyAlignment="1" applyProtection="1">
      <alignment horizontal="left" vertical="top" wrapText="1"/>
      <protection locked="0"/>
    </xf>
    <xf numFmtId="49" fontId="106" fillId="32" borderId="72" xfId="0" applyNumberFormat="1" applyFont="1" applyFill="1" applyBorder="1" applyAlignment="1" applyProtection="1">
      <alignment horizontal="left" vertical="top" wrapText="1"/>
      <protection locked="0"/>
    </xf>
    <xf numFmtId="49" fontId="106" fillId="32" borderId="15" xfId="0" applyNumberFormat="1" applyFont="1" applyFill="1" applyBorder="1" applyAlignment="1" applyProtection="1">
      <alignment horizontal="left" vertical="top" wrapText="1"/>
      <protection locked="0"/>
    </xf>
    <xf numFmtId="49" fontId="106" fillId="32" borderId="16" xfId="0" applyNumberFormat="1" applyFont="1" applyFill="1" applyBorder="1" applyAlignment="1" applyProtection="1">
      <alignment horizontal="left" vertical="top" wrapText="1"/>
      <protection locked="0"/>
    </xf>
    <xf numFmtId="49" fontId="106" fillId="32" borderId="21" xfId="0" applyNumberFormat="1" applyFont="1" applyFill="1" applyBorder="1" applyAlignment="1" applyProtection="1">
      <alignment horizontal="left" vertical="top" wrapText="1"/>
      <protection locked="0"/>
    </xf>
    <xf numFmtId="49" fontId="106" fillId="32" borderId="17" xfId="0" applyNumberFormat="1" applyFont="1" applyFill="1" applyBorder="1" applyAlignment="1" applyProtection="1">
      <alignment horizontal="left" vertical="top" wrapText="1"/>
      <protection locked="0"/>
    </xf>
    <xf numFmtId="49" fontId="106" fillId="32" borderId="22" xfId="0" applyNumberFormat="1" applyFont="1" applyFill="1" applyBorder="1" applyAlignment="1" applyProtection="1">
      <alignment horizontal="left" vertical="top" wrapText="1"/>
      <protection locked="0"/>
    </xf>
    <xf numFmtId="37" fontId="104" fillId="30" borderId="86" xfId="0" applyNumberFormat="1" applyFont="1" applyFill="1" applyBorder="1" applyAlignment="1" applyProtection="1">
      <alignment horizontal="left"/>
    </xf>
    <xf numFmtId="37" fontId="104" fillId="30" borderId="88" xfId="0" applyNumberFormat="1" applyFont="1" applyFill="1" applyBorder="1" applyAlignment="1" applyProtection="1">
      <alignment horizontal="left"/>
    </xf>
    <xf numFmtId="0" fontId="104" fillId="0" borderId="86" xfId="0" applyFont="1" applyBorder="1" applyAlignment="1">
      <alignment horizontal="center"/>
    </xf>
    <xf numFmtId="0" fontId="104" fillId="0" borderId="88" xfId="0" applyFont="1" applyBorder="1" applyAlignment="1">
      <alignment horizontal="center"/>
    </xf>
    <xf numFmtId="0" fontId="104" fillId="0" borderId="87" xfId="0" applyFont="1" applyBorder="1" applyAlignment="1">
      <alignment horizontal="center"/>
    </xf>
    <xf numFmtId="37" fontId="104" fillId="30" borderId="87" xfId="0" applyNumberFormat="1" applyFont="1" applyFill="1" applyBorder="1" applyAlignment="1" applyProtection="1">
      <alignment horizontal="left"/>
    </xf>
    <xf numFmtId="37" fontId="141" fillId="30" borderId="86" xfId="0" applyNumberFormat="1" applyFont="1" applyFill="1" applyBorder="1" applyAlignment="1" applyProtection="1">
      <alignment horizontal="left"/>
    </xf>
    <xf numFmtId="37" fontId="141" fillId="30" borderId="87" xfId="0" applyNumberFormat="1" applyFont="1" applyFill="1" applyBorder="1" applyAlignment="1" applyProtection="1">
      <alignment horizontal="left"/>
    </xf>
    <xf numFmtId="0" fontId="148" fillId="32" borderId="86" xfId="0" applyFont="1" applyFill="1" applyBorder="1" applyAlignment="1" applyProtection="1">
      <alignment horizontal="left" vertical="top"/>
    </xf>
    <xf numFmtId="0" fontId="148" fillId="32" borderId="87" xfId="0" applyFont="1" applyFill="1" applyBorder="1" applyAlignment="1" applyProtection="1">
      <alignment horizontal="left" vertical="top"/>
    </xf>
    <xf numFmtId="0" fontId="140" fillId="0" borderId="0" xfId="0" applyNumberFormat="1" applyFont="1" applyAlignment="1" applyProtection="1">
      <alignment horizontal="center"/>
    </xf>
    <xf numFmtId="0" fontId="126" fillId="0" borderId="62" xfId="0" applyFont="1" applyBorder="1" applyAlignment="1">
      <alignment wrapText="1"/>
    </xf>
    <xf numFmtId="0" fontId="126" fillId="0" borderId="61" xfId="0" applyFont="1" applyBorder="1" applyAlignment="1">
      <alignment wrapText="1"/>
    </xf>
    <xf numFmtId="0" fontId="126" fillId="0" borderId="209" xfId="0" applyFont="1" applyBorder="1" applyAlignment="1">
      <alignment wrapText="1"/>
    </xf>
    <xf numFmtId="0" fontId="126" fillId="0" borderId="184" xfId="0" applyFont="1" applyBorder="1" applyAlignment="1">
      <alignment horizontal="center"/>
    </xf>
    <xf numFmtId="0" fontId="126" fillId="0" borderId="283" xfId="0" applyFont="1" applyBorder="1" applyAlignment="1">
      <alignment horizontal="center"/>
    </xf>
    <xf numFmtId="0" fontId="125" fillId="0" borderId="0" xfId="0" applyFont="1" applyAlignment="1"/>
    <xf numFmtId="0" fontId="126" fillId="0" borderId="153" xfId="0" applyFont="1" applyBorder="1" applyAlignment="1">
      <alignment wrapText="1"/>
    </xf>
    <xf numFmtId="0" fontId="126" fillId="0" borderId="15" xfId="0" applyFont="1" applyBorder="1" applyAlignment="1">
      <alignment wrapText="1"/>
    </xf>
    <xf numFmtId="0" fontId="126" fillId="0" borderId="213" xfId="0" applyFont="1" applyBorder="1" applyAlignment="1">
      <alignment wrapText="1"/>
    </xf>
    <xf numFmtId="0" fontId="126" fillId="0" borderId="195" xfId="0" applyFont="1" applyBorder="1" applyAlignment="1">
      <alignment wrapText="1"/>
    </xf>
    <xf numFmtId="0" fontId="124" fillId="0" borderId="0" xfId="663" applyFont="1" applyAlignment="1">
      <alignment horizontal="left" wrapText="1"/>
    </xf>
    <xf numFmtId="0" fontId="125" fillId="0" borderId="196" xfId="0" applyFont="1" applyBorder="1" applyAlignment="1">
      <alignment wrapText="1"/>
    </xf>
    <xf numFmtId="0" fontId="125" fillId="0" borderId="61" xfId="0" applyFont="1" applyBorder="1" applyAlignment="1">
      <alignment wrapText="1"/>
    </xf>
    <xf numFmtId="0" fontId="125" fillId="0" borderId="209" xfId="0" applyFont="1" applyBorder="1" applyAlignment="1">
      <alignment wrapText="1"/>
    </xf>
    <xf numFmtId="0" fontId="124" fillId="0" borderId="0" xfId="0" applyFont="1" applyAlignment="1">
      <alignment wrapText="1"/>
    </xf>
    <xf numFmtId="0" fontId="147" fillId="0" borderId="0" xfId="0" applyFont="1" applyFill="1" applyAlignment="1">
      <alignment horizontal="left" wrapText="1"/>
    </xf>
    <xf numFmtId="0" fontId="126" fillId="0" borderId="40" xfId="0" applyFont="1" applyBorder="1" applyAlignment="1">
      <alignment wrapText="1"/>
    </xf>
    <xf numFmtId="0" fontId="126" fillId="0" borderId="41" xfId="0" applyFont="1" applyBorder="1" applyAlignment="1">
      <alignment wrapText="1"/>
    </xf>
    <xf numFmtId="0" fontId="126" fillId="0" borderId="204" xfId="0" applyFont="1" applyBorder="1" applyAlignment="1">
      <alignment wrapText="1"/>
    </xf>
    <xf numFmtId="0" fontId="126" fillId="0" borderId="198" xfId="0" applyFont="1" applyBorder="1" applyAlignment="1">
      <alignment wrapText="1"/>
    </xf>
    <xf numFmtId="0" fontId="124" fillId="0" borderId="62" xfId="0" applyFont="1" applyBorder="1" applyAlignment="1">
      <alignment wrapText="1"/>
    </xf>
    <xf numFmtId="0" fontId="124" fillId="0" borderId="61" xfId="0" applyFont="1" applyBorder="1" applyAlignment="1">
      <alignment wrapText="1"/>
    </xf>
    <xf numFmtId="0" fontId="124" fillId="0" borderId="209" xfId="0" applyFont="1" applyBorder="1" applyAlignment="1">
      <alignment wrapText="1"/>
    </xf>
    <xf numFmtId="0" fontId="74" fillId="0" borderId="0" xfId="0" applyFont="1" applyAlignment="1">
      <alignment horizontal="centerContinuous"/>
    </xf>
    <xf numFmtId="0" fontId="71" fillId="37" borderId="0" xfId="0" applyFont="1" applyFill="1" applyAlignment="1">
      <alignment horizontal="centerContinuous" vertical="center" wrapText="1"/>
    </xf>
    <xf numFmtId="0" fontId="74" fillId="0" borderId="0" xfId="0" applyFont="1" applyFill="1" applyAlignment="1" applyProtection="1">
      <alignment horizontal="centerContinuous" vertical="top" wrapText="1"/>
    </xf>
    <xf numFmtId="0" fontId="71" fillId="0" borderId="0" xfId="0" applyFont="1" applyBorder="1" applyAlignment="1">
      <alignment horizontal="centerContinuous"/>
    </xf>
    <xf numFmtId="0" fontId="74" fillId="0" borderId="42" xfId="0" applyFont="1" applyBorder="1" applyAlignment="1">
      <alignment horizontal="centerContinuous" wrapText="1"/>
    </xf>
    <xf numFmtId="0" fontId="74" fillId="0" borderId="46" xfId="0" applyFont="1" applyBorder="1" applyAlignment="1">
      <alignment horizontal="centerContinuous" wrapText="1"/>
    </xf>
    <xf numFmtId="0" fontId="74" fillId="0" borderId="47" xfId="0" applyFont="1" applyBorder="1" applyAlignment="1">
      <alignment horizontal="centerContinuous" wrapText="1"/>
    </xf>
    <xf numFmtId="49" fontId="75" fillId="0" borderId="0" xfId="0" applyNumberFormat="1" applyFont="1" applyAlignment="1" applyProtection="1">
      <alignment horizontal="centerContinuous" vertical="top" wrapText="1"/>
    </xf>
    <xf numFmtId="0" fontId="75" fillId="0" borderId="0" xfId="0" applyFont="1" applyFill="1" applyAlignment="1" applyProtection="1">
      <alignment horizontal="centerContinuous" vertical="top" wrapText="1"/>
    </xf>
    <xf numFmtId="0" fontId="71" fillId="0" borderId="0" xfId="0" applyFont="1" applyFill="1" applyAlignment="1" applyProtection="1">
      <alignment horizontal="centerContinuous" wrapText="1"/>
    </xf>
    <xf numFmtId="0" fontId="71" fillId="0" borderId="0" xfId="0" applyFont="1" applyAlignment="1" applyProtection="1">
      <alignment horizontal="centerContinuous" wrapText="1"/>
    </xf>
    <xf numFmtId="0" fontId="74" fillId="0" borderId="0" xfId="0" applyFont="1" applyAlignment="1">
      <alignment horizontal="centerContinuous" vertical="top" wrapText="1"/>
    </xf>
    <xf numFmtId="0" fontId="72" fillId="0" borderId="0" xfId="0" applyFont="1" applyAlignment="1">
      <alignment horizontal="centerContinuous" wrapText="1"/>
    </xf>
    <xf numFmtId="0" fontId="104" fillId="0" borderId="0" xfId="0" applyFont="1" applyAlignment="1" applyProtection="1">
      <alignment horizontal="centerContinuous"/>
    </xf>
    <xf numFmtId="0" fontId="104" fillId="0" borderId="0" xfId="0" applyFont="1" applyAlignment="1">
      <alignment horizontal="centerContinuous"/>
    </xf>
    <xf numFmtId="37" fontId="74" fillId="0" borderId="0" xfId="0" applyNumberFormat="1" applyFont="1" applyBorder="1" applyAlignment="1" applyProtection="1">
      <alignment horizontal="center"/>
    </xf>
    <xf numFmtId="0" fontId="72" fillId="0" borderId="0" xfId="0" applyFont="1" applyBorder="1" applyAlignment="1" applyProtection="1">
      <alignment horizontal="center"/>
    </xf>
    <xf numFmtId="0" fontId="143" fillId="0" borderId="0" xfId="0" applyFont="1" applyAlignment="1" applyProtection="1">
      <alignment horizontal="centerContinuous"/>
    </xf>
    <xf numFmtId="0" fontId="104" fillId="0" borderId="17" xfId="0" applyFont="1" applyFill="1" applyBorder="1" applyAlignment="1">
      <alignment horizontal="centerContinuous"/>
    </xf>
    <xf numFmtId="4" fontId="100" fillId="0" borderId="0" xfId="0" applyNumberFormat="1" applyFont="1" applyAlignment="1" applyProtection="1">
      <alignment horizontal="centerContinuous" wrapText="1"/>
    </xf>
    <xf numFmtId="0" fontId="106" fillId="0" borderId="0" xfId="0" applyFont="1" applyAlignment="1" applyProtection="1">
      <alignment horizontal="center"/>
    </xf>
    <xf numFmtId="0" fontId="105" fillId="0" borderId="0" xfId="0" applyFont="1" applyAlignment="1" applyProtection="1">
      <alignment horizontal="centerContinuous"/>
    </xf>
    <xf numFmtId="0" fontId="105" fillId="0" borderId="17" xfId="0" applyFont="1" applyFill="1" applyBorder="1" applyAlignment="1">
      <alignment horizontal="centerContinuous"/>
    </xf>
    <xf numFmtId="0" fontId="71" fillId="37" borderId="17" xfId="0" applyFont="1" applyFill="1" applyBorder="1" applyAlignment="1">
      <alignment horizontal="centerContinuous" wrapText="1"/>
    </xf>
    <xf numFmtId="0" fontId="74" fillId="30" borderId="86" xfId="0" applyFont="1" applyFill="1" applyBorder="1" applyAlignment="1">
      <alignment horizontal="centerContinuous" wrapText="1"/>
    </xf>
    <xf numFmtId="0" fontId="74" fillId="30" borderId="87" xfId="0" applyFont="1" applyFill="1" applyBorder="1" applyAlignment="1">
      <alignment horizontal="centerContinuous" wrapText="1"/>
    </xf>
    <xf numFmtId="0" fontId="108" fillId="0" borderId="0" xfId="0" applyFont="1" applyAlignment="1">
      <alignment horizontal="centerContinuous"/>
    </xf>
    <xf numFmtId="0" fontId="124" fillId="0" borderId="0" xfId="0" applyFont="1" applyAlignment="1" applyProtection="1">
      <alignment horizontal="centerContinuous"/>
    </xf>
    <xf numFmtId="0" fontId="124" fillId="0" borderId="0" xfId="0" applyFont="1" applyAlignment="1">
      <alignment horizontal="centerContinuous"/>
    </xf>
    <xf numFmtId="0" fontId="74" fillId="0" borderId="0" xfId="0" applyFont="1" applyAlignment="1">
      <alignment horizontal="centerContinuous" wrapText="1"/>
    </xf>
    <xf numFmtId="0" fontId="100" fillId="0" borderId="0" xfId="0" applyFont="1" applyAlignment="1" applyProtection="1">
      <alignment horizontal="centerContinuous"/>
    </xf>
    <xf numFmtId="37" fontId="104" fillId="0" borderId="0" xfId="0" applyNumberFormat="1" applyFont="1" applyAlignment="1" applyProtection="1">
      <alignment horizontal="centerContinuous"/>
    </xf>
    <xf numFmtId="49" fontId="104" fillId="0" borderId="0" xfId="0" applyNumberFormat="1" applyFont="1" applyBorder="1" applyAlignment="1" applyProtection="1">
      <alignment horizontal="centerContinuous"/>
    </xf>
    <xf numFmtId="37" fontId="130" fillId="0" borderId="0" xfId="0" applyNumberFormat="1" applyFont="1" applyAlignment="1" applyProtection="1">
      <alignment horizontal="centerContinuous"/>
    </xf>
    <xf numFmtId="0" fontId="137" fillId="32" borderId="0" xfId="0" applyFont="1" applyFill="1" applyAlignment="1">
      <alignment horizontal="centerContinuous" wrapText="1"/>
    </xf>
    <xf numFmtId="0" fontId="105" fillId="0" borderId="0" xfId="0" applyFont="1" applyFill="1" applyAlignment="1" applyProtection="1">
      <alignment horizontal="center"/>
    </xf>
    <xf numFmtId="0" fontId="106" fillId="0" borderId="0" xfId="0" applyFont="1" applyFill="1" applyAlignment="1" applyProtection="1">
      <alignment horizontal="center"/>
    </xf>
    <xf numFmtId="0" fontId="104" fillId="0" borderId="0" xfId="0" applyFont="1" applyFill="1" applyAlignment="1" applyProtection="1">
      <alignment horizontal="centerContinuous"/>
    </xf>
    <xf numFmtId="0" fontId="104" fillId="0" borderId="17" xfId="0" applyFont="1" applyFill="1" applyBorder="1" applyAlignment="1">
      <alignment horizontal="centerContinuous" vertical="center"/>
    </xf>
    <xf numFmtId="0" fontId="140" fillId="0" borderId="0" xfId="0" applyNumberFormat="1" applyFont="1" applyAlignment="1" applyProtection="1">
      <alignment horizontal="centerContinuous"/>
    </xf>
    <xf numFmtId="0" fontId="104" fillId="0" borderId="0" xfId="0" applyNumberFormat="1" applyFont="1" applyFill="1" applyBorder="1" applyAlignment="1" applyProtection="1">
      <alignment horizontal="centerContinuous"/>
    </xf>
    <xf numFmtId="37" fontId="105" fillId="32" borderId="0" xfId="0" applyNumberFormat="1" applyFont="1" applyFill="1" applyBorder="1" applyAlignment="1" applyProtection="1">
      <alignment horizontal="centerContinuous" wrapText="1"/>
    </xf>
    <xf numFmtId="37" fontId="127" fillId="32" borderId="0" xfId="0" applyNumberFormat="1" applyFont="1" applyFill="1" applyBorder="1" applyAlignment="1" applyProtection="1">
      <alignment horizontal="centerContinuous"/>
    </xf>
    <xf numFmtId="0" fontId="124" fillId="0" borderId="0" xfId="663" applyFont="1" applyAlignment="1" applyProtection="1">
      <alignment horizontal="center"/>
    </xf>
    <xf numFmtId="44" fontId="124" fillId="0" borderId="0" xfId="663" applyNumberFormat="1" applyFont="1" applyAlignment="1" applyProtection="1">
      <alignment horizontal="center"/>
    </xf>
    <xf numFmtId="39" fontId="124" fillId="0" borderId="0" xfId="663" applyNumberFormat="1" applyFont="1" applyAlignment="1" applyProtection="1">
      <alignment horizontal="center" wrapText="1"/>
    </xf>
    <xf numFmtId="0" fontId="71" fillId="0" borderId="86" xfId="0" applyFont="1" applyFill="1" applyBorder="1" applyAlignment="1">
      <alignment horizontal="left" vertical="top" wrapText="1"/>
    </xf>
    <xf numFmtId="0" fontId="71" fillId="0" borderId="88" xfId="0" applyFont="1" applyFill="1" applyBorder="1" applyAlignment="1">
      <alignment horizontal="left" vertical="top" wrapText="1"/>
    </xf>
    <xf numFmtId="0" fontId="71" fillId="0" borderId="87" xfId="0" applyFont="1" applyFill="1" applyBorder="1" applyAlignment="1">
      <alignment horizontal="left" vertical="top" wrapText="1"/>
    </xf>
    <xf numFmtId="0" fontId="71" fillId="0" borderId="0" xfId="530" applyFont="1" applyFill="1" applyBorder="1" applyAlignment="1" applyProtection="1">
      <alignment horizontal="center"/>
      <protection locked="0"/>
    </xf>
    <xf numFmtId="5" fontId="72" fillId="32" borderId="306" xfId="181" applyNumberFormat="1" applyFont="1" applyFill="1" applyBorder="1" applyAlignment="1">
      <alignment horizontal="right"/>
    </xf>
    <xf numFmtId="5" fontId="168" fillId="32" borderId="220" xfId="49334" applyNumberFormat="1" applyFont="1" applyFill="1" applyBorder="1" applyAlignment="1">
      <alignment horizontal="right"/>
    </xf>
    <xf numFmtId="165" fontId="72" fillId="32" borderId="291" xfId="181" applyNumberFormat="1" applyFont="1" applyFill="1" applyBorder="1" applyAlignment="1">
      <alignment horizontal="right"/>
    </xf>
    <xf numFmtId="165" fontId="168" fillId="32" borderId="221" xfId="49334" applyNumberFormat="1" applyFont="1" applyFill="1" applyBorder="1" applyAlignment="1">
      <alignment horizontal="right"/>
    </xf>
    <xf numFmtId="0" fontId="72" fillId="32" borderId="305" xfId="495" applyFont="1" applyFill="1" applyBorder="1" applyAlignment="1">
      <alignment horizontal="center" wrapText="1"/>
    </xf>
    <xf numFmtId="3" fontId="72" fillId="32" borderId="305" xfId="181" applyNumberFormat="1" applyFont="1" applyFill="1" applyBorder="1"/>
    <xf numFmtId="3" fontId="72" fillId="36" borderId="304" xfId="0" applyNumberFormat="1" applyFont="1" applyFill="1" applyBorder="1" applyAlignment="1" applyProtection="1">
      <alignment horizontal="right"/>
    </xf>
    <xf numFmtId="0" fontId="72" fillId="79" borderId="44" xfId="0" applyFont="1" applyFill="1" applyBorder="1"/>
    <xf numFmtId="0" fontId="72" fillId="79" borderId="222" xfId="0" applyFont="1" applyFill="1" applyBorder="1"/>
    <xf numFmtId="0" fontId="72" fillId="79" borderId="225" xfId="0" applyFont="1" applyFill="1" applyBorder="1"/>
    <xf numFmtId="0" fontId="72" fillId="32" borderId="44" xfId="0" applyFont="1" applyFill="1" applyBorder="1" applyAlignment="1">
      <alignment horizontal="center" wrapText="1"/>
    </xf>
    <xf numFmtId="0" fontId="72" fillId="79" borderId="193" xfId="0" applyFont="1" applyFill="1" applyBorder="1"/>
    <xf numFmtId="0" fontId="72" fillId="79" borderId="0" xfId="0" applyFont="1" applyFill="1" applyBorder="1"/>
    <xf numFmtId="3" fontId="72" fillId="36" borderId="305" xfId="0" applyNumberFormat="1" applyFont="1" applyFill="1" applyBorder="1" applyAlignment="1" applyProtection="1">
      <alignment horizontal="right"/>
    </xf>
    <xf numFmtId="3" fontId="72" fillId="36" borderId="19" xfId="0" applyNumberFormat="1" applyFont="1" applyFill="1" applyBorder="1" applyAlignment="1" applyProtection="1">
      <alignment horizontal="right"/>
    </xf>
    <xf numFmtId="166" fontId="72" fillId="36" borderId="89" xfId="0" applyNumberFormat="1" applyFont="1" applyFill="1" applyBorder="1"/>
    <xf numFmtId="166" fontId="72" fillId="36" borderId="193" xfId="0" applyNumberFormat="1" applyFont="1" applyFill="1" applyBorder="1"/>
    <xf numFmtId="166" fontId="72" fillId="36" borderId="189" xfId="0" applyNumberFormat="1" applyFont="1" applyFill="1" applyBorder="1"/>
    <xf numFmtId="166" fontId="105" fillId="32" borderId="21" xfId="0" applyNumberFormat="1" applyFont="1" applyFill="1" applyBorder="1"/>
    <xf numFmtId="169" fontId="175" fillId="32" borderId="268" xfId="0" applyNumberFormat="1" applyFont="1" applyFill="1" applyBorder="1"/>
    <xf numFmtId="169" fontId="175" fillId="32" borderId="283" xfId="0" applyNumberFormat="1" applyFont="1" applyFill="1" applyBorder="1"/>
    <xf numFmtId="169" fontId="175" fillId="32" borderId="293" xfId="0" applyNumberFormat="1" applyFont="1" applyFill="1" applyBorder="1"/>
    <xf numFmtId="0" fontId="74" fillId="35" borderId="14" xfId="0" applyFont="1" applyFill="1" applyBorder="1" applyAlignment="1">
      <alignment horizontal="center" wrapText="1"/>
    </xf>
    <xf numFmtId="0" fontId="74" fillId="35" borderId="12" xfId="0" applyFont="1" applyFill="1" applyBorder="1" applyAlignment="1">
      <alignment horizontal="center"/>
    </xf>
    <xf numFmtId="0" fontId="74" fillId="35" borderId="195" xfId="0" applyFont="1" applyFill="1" applyBorder="1" applyAlignment="1">
      <alignment horizontal="center"/>
    </xf>
    <xf numFmtId="0" fontId="74" fillId="35" borderId="61" xfId="0" applyFont="1" applyFill="1" applyBorder="1" applyAlignment="1">
      <alignment horizontal="center"/>
    </xf>
    <xf numFmtId="0" fontId="74" fillId="35" borderId="151" xfId="0" applyFont="1" applyFill="1" applyBorder="1" applyAlignment="1">
      <alignment horizontal="center" wrapText="1"/>
    </xf>
    <xf numFmtId="0" fontId="74" fillId="35" borderId="196" xfId="0" applyFont="1" applyFill="1" applyBorder="1" applyAlignment="1">
      <alignment horizontal="center"/>
    </xf>
    <xf numFmtId="0" fontId="74" fillId="35" borderId="148" xfId="0" applyFont="1" applyFill="1" applyBorder="1" applyAlignment="1">
      <alignment horizontal="center" wrapText="1"/>
    </xf>
    <xf numFmtId="0" fontId="74" fillId="35" borderId="11" xfId="0" applyFont="1" applyFill="1" applyBorder="1" applyAlignment="1">
      <alignment horizontal="center"/>
    </xf>
    <xf numFmtId="0" fontId="74" fillId="35" borderId="107" xfId="0" applyFont="1" applyFill="1" applyBorder="1" applyAlignment="1">
      <alignment horizontal="center"/>
    </xf>
    <xf numFmtId="0" fontId="74" fillId="35" borderId="149" xfId="0" applyFont="1" applyFill="1" applyBorder="1" applyAlignment="1">
      <alignment horizontal="center" wrapText="1"/>
    </xf>
    <xf numFmtId="0" fontId="74" fillId="35" borderId="69" xfId="0" applyFont="1" applyFill="1" applyBorder="1" applyAlignment="1">
      <alignment horizontal="center" wrapText="1"/>
    </xf>
    <xf numFmtId="0" fontId="74" fillId="35" borderId="86" xfId="0" applyFont="1" applyFill="1" applyBorder="1" applyAlignment="1">
      <alignment horizontal="center" wrapText="1"/>
    </xf>
    <xf numFmtId="0" fontId="74" fillId="35" borderId="19" xfId="0" applyFont="1" applyFill="1" applyBorder="1" applyAlignment="1">
      <alignment horizontal="center" wrapText="1"/>
    </xf>
    <xf numFmtId="4" fontId="161" fillId="32" borderId="303" xfId="0" applyNumberFormat="1" applyFont="1" applyFill="1" applyBorder="1" applyProtection="1">
      <protection locked="0"/>
    </xf>
    <xf numFmtId="4" fontId="161" fillId="32" borderId="304" xfId="0" applyNumberFormat="1" applyFont="1" applyFill="1" applyBorder="1" applyProtection="1">
      <protection locked="0"/>
    </xf>
    <xf numFmtId="4" fontId="161" fillId="32" borderId="305" xfId="0" applyNumberFormat="1" applyFont="1" applyFill="1" applyBorder="1" applyProtection="1">
      <protection locked="0"/>
    </xf>
    <xf numFmtId="0" fontId="176" fillId="72" borderId="23" xfId="0" applyFont="1" applyFill="1" applyBorder="1" applyProtection="1"/>
    <xf numFmtId="4" fontId="161" fillId="32" borderId="195" xfId="0" applyNumberFormat="1" applyFont="1" applyFill="1" applyBorder="1" applyProtection="1">
      <protection locked="0"/>
    </xf>
    <xf numFmtId="3" fontId="156" fillId="32" borderId="29" xfId="0" applyNumberFormat="1" applyFont="1" applyFill="1" applyBorder="1" applyAlignment="1" applyProtection="1">
      <alignment horizontal="right"/>
      <protection locked="0"/>
    </xf>
    <xf numFmtId="3" fontId="156" fillId="32" borderId="23" xfId="0" applyNumberFormat="1" applyFont="1" applyFill="1" applyBorder="1" applyAlignment="1" applyProtection="1">
      <alignment horizontal="right"/>
      <protection locked="0"/>
    </xf>
    <xf numFmtId="168" fontId="156" fillId="32" borderId="224" xfId="0" applyNumberFormat="1" applyFont="1" applyFill="1" applyBorder="1" applyAlignment="1" applyProtection="1">
      <alignment horizontal="right"/>
      <protection locked="0"/>
    </xf>
    <xf numFmtId="168" fontId="156" fillId="32" borderId="223" xfId="0" applyNumberFormat="1" applyFont="1" applyFill="1" applyBorder="1" applyAlignment="1" applyProtection="1">
      <alignment horizontal="right"/>
      <protection locked="0"/>
    </xf>
    <xf numFmtId="0" fontId="162" fillId="32" borderId="35" xfId="0" applyFont="1" applyFill="1" applyBorder="1" applyAlignment="1" applyProtection="1">
      <alignment horizontal="center"/>
      <protection locked="0"/>
    </xf>
    <xf numFmtId="0" fontId="162" fillId="32" borderId="60" xfId="0" applyFont="1" applyFill="1" applyBorder="1" applyAlignment="1" applyProtection="1">
      <alignment horizontal="center"/>
      <protection locked="0"/>
    </xf>
    <xf numFmtId="0" fontId="162" fillId="32" borderId="275" xfId="0" applyFont="1" applyFill="1" applyBorder="1" applyAlignment="1" applyProtection="1">
      <alignment horizontal="center"/>
      <protection locked="0"/>
    </xf>
    <xf numFmtId="0" fontId="162" fillId="32" borderId="276" xfId="0" applyFont="1" applyFill="1" applyBorder="1" applyAlignment="1" applyProtection="1">
      <alignment horizontal="center"/>
      <protection locked="0"/>
    </xf>
    <xf numFmtId="0" fontId="162" fillId="32" borderId="278" xfId="0" applyFont="1" applyFill="1" applyBorder="1" applyAlignment="1" applyProtection="1">
      <alignment horizontal="center"/>
      <protection locked="0"/>
    </xf>
    <xf numFmtId="0" fontId="162" fillId="32" borderId="279" xfId="0" applyFont="1" applyFill="1" applyBorder="1" applyAlignment="1" applyProtection="1">
      <alignment horizontal="center"/>
      <protection locked="0"/>
    </xf>
    <xf numFmtId="0" fontId="162" fillId="32" borderId="195" xfId="0" applyFont="1" applyFill="1" applyBorder="1" applyAlignment="1" applyProtection="1">
      <alignment horizontal="center"/>
      <protection locked="0"/>
    </xf>
    <xf numFmtId="0" fontId="162" fillId="32" borderId="185" xfId="0" applyFont="1" applyFill="1" applyBorder="1" applyAlignment="1" applyProtection="1">
      <alignment horizontal="center"/>
      <protection locked="0"/>
    </xf>
    <xf numFmtId="0" fontId="72" fillId="29" borderId="86" xfId="0" applyFont="1" applyFill="1" applyBorder="1" applyAlignment="1"/>
    <xf numFmtId="0" fontId="72" fillId="29" borderId="87" xfId="0" applyFont="1" applyFill="1" applyBorder="1" applyAlignment="1"/>
    <xf numFmtId="0" fontId="72" fillId="34" borderId="86" xfId="0" applyFont="1" applyFill="1" applyBorder="1" applyAlignment="1"/>
    <xf numFmtId="0" fontId="72" fillId="34" borderId="87" xfId="0" applyFont="1" applyFill="1" applyBorder="1" applyAlignment="1"/>
    <xf numFmtId="0" fontId="72" fillId="34" borderId="86" xfId="0" applyFont="1" applyFill="1" applyBorder="1" applyAlignment="1">
      <alignment horizontal="center"/>
    </xf>
    <xf numFmtId="0" fontId="72" fillId="34" borderId="87" xfId="0" applyFont="1" applyFill="1" applyBorder="1" applyAlignment="1">
      <alignment horizontal="center"/>
    </xf>
    <xf numFmtId="0" fontId="108" fillId="74" borderId="19" xfId="0" applyFont="1" applyFill="1" applyBorder="1" applyProtection="1"/>
    <xf numFmtId="0" fontId="108" fillId="74" borderId="87" xfId="0" applyFont="1" applyFill="1" applyBorder="1" applyProtection="1"/>
    <xf numFmtId="37" fontId="177" fillId="0" borderId="0" xfId="0" applyNumberFormat="1" applyFont="1" applyProtection="1">
      <protection locked="0"/>
    </xf>
    <xf numFmtId="0" fontId="104" fillId="30" borderId="86" xfId="0" applyFont="1" applyFill="1" applyBorder="1" applyAlignment="1">
      <alignment horizontal="centerContinuous"/>
    </xf>
    <xf numFmtId="0" fontId="104" fillId="30" borderId="87" xfId="0" applyFont="1" applyFill="1" applyBorder="1" applyAlignment="1">
      <alignment horizontal="centerContinuous"/>
    </xf>
    <xf numFmtId="37" fontId="104" fillId="30" borderId="86" xfId="0" applyNumberFormat="1" applyFont="1" applyFill="1" applyBorder="1" applyAlignment="1" applyProtection="1">
      <alignment horizontal="centerContinuous"/>
    </xf>
    <xf numFmtId="37" fontId="104" fillId="30" borderId="87" xfId="0" applyNumberFormat="1" applyFont="1" applyFill="1" applyBorder="1" applyAlignment="1" applyProtection="1">
      <alignment horizontal="centerContinuous"/>
    </xf>
    <xf numFmtId="0" fontId="163" fillId="0" borderId="275" xfId="0" applyFont="1" applyBorder="1" applyAlignment="1"/>
    <xf numFmtId="0" fontId="106" fillId="0" borderId="193" xfId="0" applyFont="1" applyBorder="1" applyAlignment="1"/>
    <xf numFmtId="0" fontId="126" fillId="0" borderId="205" xfId="0" applyFont="1" applyBorder="1" applyAlignment="1">
      <alignment horizontal="centerContinuous" wrapText="1"/>
    </xf>
    <xf numFmtId="0" fontId="126" fillId="0" borderId="187" xfId="0" applyFont="1" applyBorder="1" applyAlignment="1">
      <alignment horizontal="centerContinuous" wrapText="1"/>
    </xf>
    <xf numFmtId="0" fontId="126" fillId="0" borderId="206" xfId="0" applyFont="1" applyBorder="1" applyAlignment="1">
      <alignment horizontal="centerContinuous" wrapText="1"/>
    </xf>
    <xf numFmtId="0" fontId="126" fillId="0" borderId="57" xfId="0" applyFont="1" applyBorder="1" applyAlignment="1">
      <alignment horizontal="centerContinuous" wrapText="1"/>
    </xf>
    <xf numFmtId="0" fontId="126" fillId="0" borderId="58" xfId="0" applyFont="1" applyBorder="1" applyAlignment="1">
      <alignment horizontal="centerContinuous" wrapText="1"/>
    </xf>
    <xf numFmtId="0" fontId="126" fillId="0" borderId="59" xfId="0" applyFont="1" applyBorder="1" applyAlignment="1">
      <alignment horizontal="centerContinuous" wrapText="1"/>
    </xf>
    <xf numFmtId="0" fontId="126" fillId="0" borderId="54" xfId="0" applyFont="1" applyBorder="1" applyAlignment="1">
      <alignment horizontal="centerContinuous" wrapText="1"/>
    </xf>
    <xf numFmtId="0" fontId="126" fillId="0" borderId="89" xfId="0" applyFont="1" applyBorder="1" applyAlignment="1">
      <alignment horizontal="centerContinuous" wrapText="1"/>
    </xf>
    <xf numFmtId="0" fontId="126" fillId="0" borderId="60" xfId="0" applyFont="1" applyBorder="1" applyAlignment="1">
      <alignment horizontal="centerContinuous" wrapText="1"/>
    </xf>
    <xf numFmtId="0" fontId="126" fillId="0" borderId="200" xfId="0" applyFont="1" applyBorder="1" applyAlignment="1">
      <alignment horizontal="centerContinuous" wrapText="1"/>
    </xf>
    <xf numFmtId="0" fontId="140" fillId="0" borderId="63" xfId="663" applyFont="1" applyBorder="1" applyAlignment="1" applyProtection="1">
      <alignment horizontal="centerContinuous"/>
    </xf>
    <xf numFmtId="0" fontId="140" fillId="0" borderId="64" xfId="663" applyFont="1" applyBorder="1" applyAlignment="1" applyProtection="1">
      <alignment horizontal="centerContinuous"/>
    </xf>
    <xf numFmtId="0" fontId="113" fillId="0" borderId="0" xfId="663" applyFont="1" applyAlignment="1">
      <alignment horizontal="centerContinuous" vertical="top" wrapText="1"/>
    </xf>
    <xf numFmtId="0" fontId="113" fillId="0" borderId="0" xfId="663" applyFont="1" applyAlignment="1">
      <alignment horizontal="centerContinuous"/>
    </xf>
    <xf numFmtId="0" fontId="114" fillId="0" borderId="0" xfId="0" applyFont="1" applyAlignment="1">
      <alignment horizontal="centerContinuous"/>
    </xf>
    <xf numFmtId="1" fontId="100" fillId="0" borderId="10" xfId="0" applyNumberFormat="1" applyFont="1" applyFill="1" applyBorder="1" applyAlignment="1" applyProtection="1">
      <alignment horizontal="right"/>
    </xf>
    <xf numFmtId="0" fontId="75" fillId="0" borderId="298" xfId="663" applyFont="1" applyBorder="1" applyAlignment="1" applyProtection="1">
      <alignment horizontal="centerContinuous"/>
    </xf>
    <xf numFmtId="0" fontId="75" fillId="0" borderId="272" xfId="663" applyFont="1" applyBorder="1" applyAlignment="1" applyProtection="1">
      <alignment horizontal="centerContinuous"/>
    </xf>
    <xf numFmtId="0" fontId="75" fillId="0" borderId="299" xfId="663" applyFont="1" applyBorder="1" applyAlignment="1" applyProtection="1">
      <alignment horizontal="centerContinuous"/>
    </xf>
    <xf numFmtId="0" fontId="75" fillId="0" borderId="41" xfId="663" applyFont="1" applyBorder="1" applyAlignment="1" applyProtection="1">
      <alignment horizontal="centerContinuous"/>
    </xf>
    <xf numFmtId="9" fontId="72" fillId="0" borderId="272" xfId="663" applyNumberFormat="1" applyFont="1" applyBorder="1" applyAlignment="1" applyProtection="1">
      <alignment horizontal="centerContinuous"/>
    </xf>
    <xf numFmtId="0" fontId="72" fillId="0" borderId="299" xfId="663" applyFont="1" applyBorder="1" applyAlignment="1" applyProtection="1">
      <alignment horizontal="centerContinuous"/>
    </xf>
    <xf numFmtId="0" fontId="75" fillId="0" borderId="119" xfId="663" applyFont="1" applyBorder="1" applyAlignment="1" applyProtection="1">
      <alignment horizontal="centerContinuous"/>
    </xf>
    <xf numFmtId="0" fontId="125" fillId="0" borderId="0" xfId="0" applyFont="1" applyAlignment="1">
      <alignment horizontal="centerContinuous"/>
    </xf>
    <xf numFmtId="0" fontId="106" fillId="0" borderId="304" xfId="0" applyFont="1" applyBorder="1" applyAlignment="1">
      <alignment horizontal="center"/>
    </xf>
    <xf numFmtId="3" fontId="158" fillId="32" borderId="304" xfId="0" applyNumberFormat="1" applyFont="1" applyFill="1" applyBorder="1" applyProtection="1">
      <protection locked="0"/>
    </xf>
    <xf numFmtId="3" fontId="106" fillId="0" borderId="304" xfId="0" applyNumberFormat="1" applyFont="1" applyBorder="1"/>
    <xf numFmtId="37" fontId="106" fillId="0" borderId="172" xfId="0" applyNumberFormat="1" applyFont="1" applyFill="1" applyBorder="1" applyProtection="1"/>
    <xf numFmtId="0" fontId="79" fillId="31" borderId="0" xfId="0" applyFont="1" applyFill="1" applyAlignment="1">
      <alignment horizontal="left"/>
    </xf>
    <xf numFmtId="49" fontId="71" fillId="0" borderId="86" xfId="0" applyNumberFormat="1" applyFont="1" applyFill="1" applyBorder="1" applyAlignment="1">
      <alignment horizontal="left"/>
    </xf>
    <xf numFmtId="49" fontId="71" fillId="0" borderId="88" xfId="0" applyNumberFormat="1" applyFont="1" applyFill="1" applyBorder="1" applyAlignment="1">
      <alignment horizontal="left"/>
    </xf>
    <xf numFmtId="49" fontId="71" fillId="0" borderId="87" xfId="0" applyNumberFormat="1" applyFont="1" applyFill="1" applyBorder="1" applyAlignment="1">
      <alignment horizontal="left"/>
    </xf>
    <xf numFmtId="0" fontId="74" fillId="0" borderId="88" xfId="0" applyFont="1" applyBorder="1" applyAlignment="1">
      <alignment horizontal="center"/>
    </xf>
    <xf numFmtId="0" fontId="74" fillId="0" borderId="87" xfId="0" applyFont="1" applyBorder="1" applyAlignment="1">
      <alignment horizontal="center"/>
    </xf>
    <xf numFmtId="0" fontId="74" fillId="0" borderId="0" xfId="17654" applyFont="1" applyFill="1" applyAlignment="1" applyProtection="1">
      <alignment horizontal="left"/>
    </xf>
    <xf numFmtId="0" fontId="164" fillId="32" borderId="17" xfId="0" applyFont="1" applyFill="1" applyBorder="1" applyAlignment="1">
      <alignment horizontal="left"/>
    </xf>
    <xf numFmtId="0" fontId="154" fillId="32" borderId="0" xfId="17654" applyFont="1" applyFill="1" applyAlignment="1" applyProtection="1">
      <alignment horizontal="left"/>
    </xf>
    <xf numFmtId="0" fontId="72" fillId="0" borderId="0" xfId="0" applyFont="1" applyFill="1" applyAlignment="1" applyProtection="1"/>
    <xf numFmtId="0" fontId="104" fillId="0" borderId="86" xfId="0" applyFont="1" applyFill="1" applyBorder="1" applyAlignment="1">
      <alignment horizontal="center"/>
    </xf>
    <xf numFmtId="0" fontId="104" fillId="0" borderId="88" xfId="0" applyFont="1" applyFill="1" applyBorder="1" applyAlignment="1">
      <alignment horizontal="center"/>
    </xf>
    <xf numFmtId="0" fontId="104" fillId="0" borderId="87" xfId="0" applyFont="1" applyFill="1" applyBorder="1" applyAlignment="1">
      <alignment horizontal="center"/>
    </xf>
    <xf numFmtId="0" fontId="74" fillId="0" borderId="51" xfId="0" applyFont="1" applyFill="1" applyBorder="1" applyAlignment="1">
      <alignment horizontal="center"/>
    </xf>
    <xf numFmtId="0" fontId="74" fillId="0" borderId="52" xfId="0" applyFont="1" applyFill="1" applyBorder="1" applyAlignment="1">
      <alignment horizontal="center"/>
    </xf>
    <xf numFmtId="0" fontId="74" fillId="0" borderId="53" xfId="0" applyFont="1" applyFill="1" applyBorder="1" applyAlignment="1">
      <alignment horizontal="center"/>
    </xf>
    <xf numFmtId="0" fontId="74" fillId="0" borderId="86" xfId="0" applyFont="1" applyFill="1" applyBorder="1" applyAlignment="1">
      <alignment horizontal="center"/>
    </xf>
    <xf numFmtId="0" fontId="74" fillId="0" borderId="88" xfId="0" applyFont="1" applyFill="1" applyBorder="1" applyAlignment="1">
      <alignment horizontal="center"/>
    </xf>
    <xf numFmtId="0" fontId="74" fillId="0" borderId="87" xfId="0" applyFont="1" applyFill="1" applyBorder="1" applyAlignment="1">
      <alignment horizontal="center"/>
    </xf>
    <xf numFmtId="0" fontId="74" fillId="0" borderId="89" xfId="0" applyFont="1" applyFill="1" applyBorder="1" applyAlignment="1">
      <alignment horizontal="center" wrapText="1"/>
    </xf>
    <xf numFmtId="0" fontId="74" fillId="0" borderId="86" xfId="0" applyFont="1" applyFill="1" applyBorder="1" applyAlignment="1">
      <alignment horizontal="center" wrapText="1"/>
    </xf>
    <xf numFmtId="0" fontId="74" fillId="0" borderId="88" xfId="0" applyFont="1" applyFill="1" applyBorder="1" applyAlignment="1">
      <alignment horizontal="center" wrapText="1"/>
    </xf>
    <xf numFmtId="0" fontId="74" fillId="0" borderId="87" xfId="0" applyFont="1" applyFill="1" applyBorder="1" applyAlignment="1">
      <alignment horizontal="center" wrapText="1"/>
    </xf>
    <xf numFmtId="0" fontId="74" fillId="0" borderId="54" xfId="0" applyFont="1" applyFill="1" applyBorder="1" applyAlignment="1">
      <alignment horizontal="center"/>
    </xf>
    <xf numFmtId="0" fontId="103" fillId="0" borderId="50" xfId="0" applyFont="1" applyFill="1" applyBorder="1" applyAlignment="1" applyProtection="1">
      <alignment horizontal="center" wrapText="1"/>
    </xf>
    <xf numFmtId="0" fontId="103" fillId="0" borderId="29" xfId="0" applyFont="1" applyFill="1" applyBorder="1" applyAlignment="1" applyProtection="1">
      <alignment horizontal="center" wrapText="1"/>
    </xf>
    <xf numFmtId="0" fontId="73" fillId="0" borderId="86" xfId="0" applyFont="1" applyFill="1" applyBorder="1" applyAlignment="1">
      <alignment horizontal="center" wrapText="1"/>
    </xf>
    <xf numFmtId="0" fontId="73" fillId="0" borderId="87" xfId="0" applyFont="1" applyFill="1" applyBorder="1" applyAlignment="1">
      <alignment horizontal="center" wrapText="1"/>
    </xf>
    <xf numFmtId="0" fontId="72" fillId="0" borderId="0" xfId="0" applyFont="1" applyFill="1" applyAlignment="1" applyProtection="1">
      <alignment horizontal="left"/>
    </xf>
    <xf numFmtId="0" fontId="72" fillId="0" borderId="0" xfId="0" applyFont="1" applyAlignment="1">
      <alignment horizontal="left"/>
    </xf>
    <xf numFmtId="0" fontId="71" fillId="0" borderId="86" xfId="0" applyFont="1" applyFill="1" applyBorder="1" applyAlignment="1">
      <alignment horizontal="left"/>
    </xf>
    <xf numFmtId="0" fontId="71" fillId="0" borderId="88" xfId="0" applyFont="1" applyFill="1" applyBorder="1" applyAlignment="1">
      <alignment horizontal="left"/>
    </xf>
    <xf numFmtId="0" fontId="71" fillId="0" borderId="87" xfId="0" applyFont="1" applyFill="1" applyBorder="1" applyAlignment="1">
      <alignment horizontal="left"/>
    </xf>
    <xf numFmtId="0" fontId="100" fillId="0" borderId="0" xfId="0" applyFont="1" applyFill="1" applyBorder="1" applyAlignment="1">
      <alignment horizontal="left" vertical="top" wrapText="1"/>
    </xf>
    <xf numFmtId="0" fontId="100" fillId="0" borderId="0" xfId="0" applyFont="1" applyAlignment="1">
      <alignment horizontal="left" wrapText="1"/>
    </xf>
    <xf numFmtId="0" fontId="73" fillId="0" borderId="0" xfId="0" applyFont="1" applyFill="1" applyAlignment="1">
      <alignment horizontal="left"/>
    </xf>
    <xf numFmtId="0" fontId="103" fillId="0" borderId="86" xfId="0" applyFont="1" applyFill="1" applyBorder="1" applyAlignment="1">
      <alignment horizontal="center"/>
    </xf>
    <xf numFmtId="0" fontId="103" fillId="0" borderId="88" xfId="0" applyFont="1" applyFill="1" applyBorder="1" applyAlignment="1">
      <alignment horizontal="center"/>
    </xf>
    <xf numFmtId="0" fontId="103" fillId="0" borderId="87" xfId="0" applyFont="1" applyFill="1" applyBorder="1" applyAlignment="1">
      <alignment horizontal="center"/>
    </xf>
    <xf numFmtId="0" fontId="108" fillId="0" borderId="0" xfId="0" applyFont="1" applyFill="1" applyAlignment="1">
      <alignment horizontal="left"/>
    </xf>
    <xf numFmtId="0" fontId="103" fillId="0" borderId="88" xfId="0" applyFont="1" applyBorder="1" applyAlignment="1">
      <alignment horizontal="center"/>
    </xf>
    <xf numFmtId="0" fontId="103" fillId="0" borderId="86" xfId="0" applyFont="1" applyBorder="1" applyAlignment="1">
      <alignment horizontal="center" wrapText="1"/>
    </xf>
    <xf numFmtId="0" fontId="103" fillId="0" borderId="88" xfId="0" applyFont="1" applyBorder="1" applyAlignment="1">
      <alignment horizontal="center" wrapText="1"/>
    </xf>
    <xf numFmtId="0" fontId="103" fillId="0" borderId="87" xfId="0" applyFont="1" applyBorder="1" applyAlignment="1">
      <alignment horizontal="center" wrapText="1"/>
    </xf>
    <xf numFmtId="0" fontId="74" fillId="0" borderId="50" xfId="0" applyFont="1" applyFill="1" applyBorder="1" applyAlignment="1">
      <alignment horizontal="center" wrapText="1"/>
    </xf>
    <xf numFmtId="0" fontId="74" fillId="0" borderId="23" xfId="0" applyFont="1" applyFill="1" applyBorder="1" applyAlignment="1">
      <alignment horizontal="center" wrapText="1"/>
    </xf>
    <xf numFmtId="0" fontId="74" fillId="0" borderId="12" xfId="0" applyFont="1" applyBorder="1" applyAlignment="1">
      <alignment horizontal="center"/>
    </xf>
    <xf numFmtId="0" fontId="74" fillId="0" borderId="13" xfId="0" applyFont="1" applyBorder="1" applyAlignment="1">
      <alignment horizontal="center"/>
    </xf>
    <xf numFmtId="0" fontId="74" fillId="0" borderId="14" xfId="0" applyFont="1" applyBorder="1" applyAlignment="1">
      <alignment horizontal="center"/>
    </xf>
    <xf numFmtId="0" fontId="79" fillId="31" borderId="0" xfId="0" applyFont="1" applyFill="1" applyAlignment="1">
      <alignment horizontal="center" wrapText="1"/>
    </xf>
  </cellXfs>
  <cellStyles count="49352">
    <cellStyle name="20% - Accent1 2" xfId="1"/>
    <cellStyle name="20% - Accent1 2 2" xfId="2"/>
    <cellStyle name="20% - Accent1 2 2 2" xfId="3"/>
    <cellStyle name="20% - Accent1 2 2 3" xfId="4"/>
    <cellStyle name="20% - Accent1 2 2 4" xfId="5"/>
    <cellStyle name="20% - Accent1 2 3" xfId="34880"/>
    <cellStyle name="20% - Accent1 2 4" xfId="34881"/>
    <cellStyle name="20% - Accent1 2 5" xfId="34882"/>
    <cellStyle name="20% - Accent1 3" xfId="6"/>
    <cellStyle name="20% - Accent1 3 2" xfId="7"/>
    <cellStyle name="20% - Accent1 3 3" xfId="8"/>
    <cellStyle name="20% - Accent1 3 4" xfId="9"/>
    <cellStyle name="20% - Accent1 4" xfId="10"/>
    <cellStyle name="20% - Accent1 4 2" xfId="11"/>
    <cellStyle name="20% - Accent1 4 3" xfId="12"/>
    <cellStyle name="20% - Accent1 4 4" xfId="13"/>
    <cellStyle name="20% - Accent1 5" xfId="34883"/>
    <cellStyle name="20% - Accent1 6" xfId="34879"/>
    <cellStyle name="20% - Accent2 2" xfId="14"/>
    <cellStyle name="20% - Accent2 2 2" xfId="15"/>
    <cellStyle name="20% - Accent2 2 2 2" xfId="16"/>
    <cellStyle name="20% - Accent2 2 2 3" xfId="17"/>
    <cellStyle name="20% - Accent2 2 2 4" xfId="18"/>
    <cellStyle name="20% - Accent2 2 3" xfId="34885"/>
    <cellStyle name="20% - Accent2 2 4" xfId="34886"/>
    <cellStyle name="20% - Accent2 2 5" xfId="34887"/>
    <cellStyle name="20% - Accent2 3" xfId="19"/>
    <cellStyle name="20% - Accent2 3 2" xfId="20"/>
    <cellStyle name="20% - Accent2 3 3" xfId="21"/>
    <cellStyle name="20% - Accent2 3 4" xfId="22"/>
    <cellStyle name="20% - Accent2 4" xfId="23"/>
    <cellStyle name="20% - Accent2 4 2" xfId="24"/>
    <cellStyle name="20% - Accent2 4 3" xfId="25"/>
    <cellStyle name="20% - Accent2 4 4" xfId="26"/>
    <cellStyle name="20% - Accent2 5" xfId="34888"/>
    <cellStyle name="20% - Accent2 6" xfId="34884"/>
    <cellStyle name="20% - Accent3 2" xfId="27"/>
    <cellStyle name="20% - Accent3 2 2" xfId="28"/>
    <cellStyle name="20% - Accent3 2 2 2" xfId="29"/>
    <cellStyle name="20% - Accent3 2 2 3" xfId="30"/>
    <cellStyle name="20% - Accent3 2 2 4" xfId="31"/>
    <cellStyle name="20% - Accent3 2 3" xfId="34890"/>
    <cellStyle name="20% - Accent3 2 4" xfId="34891"/>
    <cellStyle name="20% - Accent3 2 5" xfId="34892"/>
    <cellStyle name="20% - Accent3 3" xfId="32"/>
    <cellStyle name="20% - Accent3 3 2" xfId="33"/>
    <cellStyle name="20% - Accent3 3 3" xfId="34"/>
    <cellStyle name="20% - Accent3 3 4" xfId="35"/>
    <cellStyle name="20% - Accent3 4" xfId="36"/>
    <cellStyle name="20% - Accent3 4 2" xfId="37"/>
    <cellStyle name="20% - Accent3 4 3" xfId="38"/>
    <cellStyle name="20% - Accent3 4 4" xfId="39"/>
    <cellStyle name="20% - Accent3 5" xfId="34893"/>
    <cellStyle name="20% - Accent3 6" xfId="34889"/>
    <cellStyle name="20% - Accent4 2" xfId="40"/>
    <cellStyle name="20% - Accent4 2 2" xfId="41"/>
    <cellStyle name="20% - Accent4 2 2 2" xfId="42"/>
    <cellStyle name="20% - Accent4 2 2 3" xfId="43"/>
    <cellStyle name="20% - Accent4 2 2 4" xfId="44"/>
    <cellStyle name="20% - Accent4 2 3" xfId="34895"/>
    <cellStyle name="20% - Accent4 2 4" xfId="34896"/>
    <cellStyle name="20% - Accent4 2 5" xfId="34897"/>
    <cellStyle name="20% - Accent4 3" xfId="45"/>
    <cellStyle name="20% - Accent4 3 2" xfId="46"/>
    <cellStyle name="20% - Accent4 3 3" xfId="47"/>
    <cellStyle name="20% - Accent4 3 4" xfId="48"/>
    <cellStyle name="20% - Accent4 4" xfId="49"/>
    <cellStyle name="20% - Accent4 4 2" xfId="50"/>
    <cellStyle name="20% - Accent4 4 3" xfId="51"/>
    <cellStyle name="20% - Accent4 4 4" xfId="52"/>
    <cellStyle name="20% - Accent4 5" xfId="34898"/>
    <cellStyle name="20% - Accent4 6" xfId="34894"/>
    <cellStyle name="20% - Accent5 2" xfId="53"/>
    <cellStyle name="20% - Accent5 2 2" xfId="54"/>
    <cellStyle name="20% - Accent5 2 2 2" xfId="55"/>
    <cellStyle name="20% - Accent5 2 2 3" xfId="56"/>
    <cellStyle name="20% - Accent5 2 2 4" xfId="57"/>
    <cellStyle name="20% - Accent5 2 3" xfId="34900"/>
    <cellStyle name="20% - Accent5 2 4" xfId="34901"/>
    <cellStyle name="20% - Accent5 2 5" xfId="34902"/>
    <cellStyle name="20% - Accent5 3" xfId="58"/>
    <cellStyle name="20% - Accent5 3 2" xfId="59"/>
    <cellStyle name="20% - Accent5 3 3" xfId="60"/>
    <cellStyle name="20% - Accent5 3 4" xfId="61"/>
    <cellStyle name="20% - Accent5 4" xfId="34903"/>
    <cellStyle name="20% - Accent5 5" xfId="34899"/>
    <cellStyle name="20% - Accent6 2" xfId="62"/>
    <cellStyle name="20% - Accent6 2 2" xfId="63"/>
    <cellStyle name="20% - Accent6 2 2 2" xfId="64"/>
    <cellStyle name="20% - Accent6 2 2 3" xfId="65"/>
    <cellStyle name="20% - Accent6 2 2 4" xfId="66"/>
    <cellStyle name="20% - Accent6 2 3" xfId="34905"/>
    <cellStyle name="20% - Accent6 2 4" xfId="34906"/>
    <cellStyle name="20% - Accent6 2 5" xfId="34907"/>
    <cellStyle name="20% - Accent6 3" xfId="67"/>
    <cellStyle name="20% - Accent6 3 2" xfId="68"/>
    <cellStyle name="20% - Accent6 3 3" xfId="69"/>
    <cellStyle name="20% - Accent6 3 4" xfId="70"/>
    <cellStyle name="20% - Accent6 4" xfId="34908"/>
    <cellStyle name="20% - Accent6 5" xfId="34904"/>
    <cellStyle name="40% - Accent1 2" xfId="71"/>
    <cellStyle name="40% - Accent1 2 2" xfId="72"/>
    <cellStyle name="40% - Accent1 2 2 2" xfId="73"/>
    <cellStyle name="40% - Accent1 2 2 3" xfId="74"/>
    <cellStyle name="40% - Accent1 2 2 4" xfId="75"/>
    <cellStyle name="40% - Accent1 2 3" xfId="34910"/>
    <cellStyle name="40% - Accent1 2 4" xfId="34911"/>
    <cellStyle name="40% - Accent1 2 5" xfId="34912"/>
    <cellStyle name="40% - Accent1 3" xfId="76"/>
    <cellStyle name="40% - Accent1 3 2" xfId="77"/>
    <cellStyle name="40% - Accent1 3 3" xfId="78"/>
    <cellStyle name="40% - Accent1 3 4" xfId="79"/>
    <cellStyle name="40% - Accent1 4" xfId="80"/>
    <cellStyle name="40% - Accent1 4 2" xfId="81"/>
    <cellStyle name="40% - Accent1 4 3" xfId="82"/>
    <cellStyle name="40% - Accent1 4 4" xfId="83"/>
    <cellStyle name="40% - Accent1 5" xfId="34913"/>
    <cellStyle name="40% - Accent1 6" xfId="34909"/>
    <cellStyle name="40% - Accent2 2" xfId="84"/>
    <cellStyle name="40% - Accent2 2 2" xfId="85"/>
    <cellStyle name="40% - Accent2 2 2 2" xfId="86"/>
    <cellStyle name="40% - Accent2 2 2 3" xfId="87"/>
    <cellStyle name="40% - Accent2 2 2 4" xfId="88"/>
    <cellStyle name="40% - Accent2 2 3" xfId="34915"/>
    <cellStyle name="40% - Accent2 2 4" xfId="34916"/>
    <cellStyle name="40% - Accent2 2 5" xfId="34917"/>
    <cellStyle name="40% - Accent2 3" xfId="89"/>
    <cellStyle name="40% - Accent2 3 2" xfId="90"/>
    <cellStyle name="40% - Accent2 3 3" xfId="91"/>
    <cellStyle name="40% - Accent2 3 4" xfId="92"/>
    <cellStyle name="40% - Accent2 4" xfId="34918"/>
    <cellStyle name="40% - Accent2 5" xfId="34914"/>
    <cellStyle name="40% - Accent3 2" xfId="93"/>
    <cellStyle name="40% - Accent3 2 2" xfId="94"/>
    <cellStyle name="40% - Accent3 2 2 2" xfId="95"/>
    <cellStyle name="40% - Accent3 2 2 3" xfId="96"/>
    <cellStyle name="40% - Accent3 2 2 4" xfId="97"/>
    <cellStyle name="40% - Accent3 2 3" xfId="34920"/>
    <cellStyle name="40% - Accent3 2 4" xfId="34921"/>
    <cellStyle name="40% - Accent3 2 5" xfId="34922"/>
    <cellStyle name="40% - Accent3 3" xfId="98"/>
    <cellStyle name="40% - Accent3 3 2" xfId="99"/>
    <cellStyle name="40% - Accent3 3 3" xfId="100"/>
    <cellStyle name="40% - Accent3 3 4" xfId="101"/>
    <cellStyle name="40% - Accent3 4" xfId="102"/>
    <cellStyle name="40% - Accent3 4 2" xfId="103"/>
    <cellStyle name="40% - Accent3 4 3" xfId="104"/>
    <cellStyle name="40% - Accent3 4 4" xfId="105"/>
    <cellStyle name="40% - Accent3 5" xfId="34923"/>
    <cellStyle name="40% - Accent3 6" xfId="34919"/>
    <cellStyle name="40% - Accent4 2" xfId="106"/>
    <cellStyle name="40% - Accent4 2 2" xfId="107"/>
    <cellStyle name="40% - Accent4 2 2 2" xfId="108"/>
    <cellStyle name="40% - Accent4 2 2 3" xfId="109"/>
    <cellStyle name="40% - Accent4 2 2 4" xfId="110"/>
    <cellStyle name="40% - Accent4 2 3" xfId="34925"/>
    <cellStyle name="40% - Accent4 2 4" xfId="34926"/>
    <cellStyle name="40% - Accent4 2 5" xfId="34927"/>
    <cellStyle name="40% - Accent4 3" xfId="111"/>
    <cellStyle name="40% - Accent4 3 2" xfId="112"/>
    <cellStyle name="40% - Accent4 3 3" xfId="113"/>
    <cellStyle name="40% - Accent4 3 4" xfId="114"/>
    <cellStyle name="40% - Accent4 4" xfId="115"/>
    <cellStyle name="40% - Accent4 4 2" xfId="116"/>
    <cellStyle name="40% - Accent4 4 3" xfId="117"/>
    <cellStyle name="40% - Accent4 4 4" xfId="118"/>
    <cellStyle name="40% - Accent4 5" xfId="34928"/>
    <cellStyle name="40% - Accent4 6" xfId="34924"/>
    <cellStyle name="40% - Accent5 2" xfId="119"/>
    <cellStyle name="40% - Accent5 2 2" xfId="120"/>
    <cellStyle name="40% - Accent5 2 2 2" xfId="121"/>
    <cellStyle name="40% - Accent5 2 2 3" xfId="122"/>
    <cellStyle name="40% - Accent5 2 2 4" xfId="123"/>
    <cellStyle name="40% - Accent5 2 3" xfId="34930"/>
    <cellStyle name="40% - Accent5 2 4" xfId="34931"/>
    <cellStyle name="40% - Accent5 2 5" xfId="34932"/>
    <cellStyle name="40% - Accent5 3" xfId="124"/>
    <cellStyle name="40% - Accent5 3 2" xfId="125"/>
    <cellStyle name="40% - Accent5 3 3" xfId="126"/>
    <cellStyle name="40% - Accent5 3 4" xfId="127"/>
    <cellStyle name="40% - Accent5 4" xfId="34933"/>
    <cellStyle name="40% - Accent5 5" xfId="34929"/>
    <cellStyle name="40% - Accent6 2" xfId="128"/>
    <cellStyle name="40% - Accent6 2 2" xfId="129"/>
    <cellStyle name="40% - Accent6 2 2 2" xfId="130"/>
    <cellStyle name="40% - Accent6 2 2 3" xfId="131"/>
    <cellStyle name="40% - Accent6 2 2 4" xfId="132"/>
    <cellStyle name="40% - Accent6 2 3" xfId="34935"/>
    <cellStyle name="40% - Accent6 2 4" xfId="34936"/>
    <cellStyle name="40% - Accent6 2 5" xfId="34937"/>
    <cellStyle name="40% - Accent6 3" xfId="133"/>
    <cellStyle name="40% - Accent6 3 2" xfId="134"/>
    <cellStyle name="40% - Accent6 3 3" xfId="135"/>
    <cellStyle name="40% - Accent6 3 4" xfId="136"/>
    <cellStyle name="40% - Accent6 4" xfId="137"/>
    <cellStyle name="40% - Accent6 4 2" xfId="138"/>
    <cellStyle name="40% - Accent6 4 3" xfId="139"/>
    <cellStyle name="40% - Accent6 4 4" xfId="140"/>
    <cellStyle name="40% - Accent6 5" xfId="34938"/>
    <cellStyle name="40% - Accent6 6" xfId="34934"/>
    <cellStyle name="60% - Accent1 2" xfId="141"/>
    <cellStyle name="60% - Accent1 2 2" xfId="142"/>
    <cellStyle name="60% - Accent1 2 3" xfId="34940"/>
    <cellStyle name="60% - Accent1 2 4" xfId="34941"/>
    <cellStyle name="60% - Accent1 3" xfId="143"/>
    <cellStyle name="60% - Accent1 4" xfId="34939"/>
    <cellStyle name="60% - Accent2 2" xfId="144"/>
    <cellStyle name="60% - Accent2 3" xfId="145"/>
    <cellStyle name="60% - Accent2 4" xfId="34942"/>
    <cellStyle name="60% - Accent3 2" xfId="146"/>
    <cellStyle name="60% - Accent3 2 2" xfId="147"/>
    <cellStyle name="60% - Accent3 2 3" xfId="34944"/>
    <cellStyle name="60% - Accent3 2 4" xfId="34945"/>
    <cellStyle name="60% - Accent3 3" xfId="148"/>
    <cellStyle name="60% - Accent3 4" xfId="34943"/>
    <cellStyle name="60% - Accent4 2" xfId="149"/>
    <cellStyle name="60% - Accent4 2 2" xfId="150"/>
    <cellStyle name="60% - Accent4 2 3" xfId="34947"/>
    <cellStyle name="60% - Accent4 2 4" xfId="34948"/>
    <cellStyle name="60% - Accent4 3" xfId="151"/>
    <cellStyle name="60% - Accent4 4" xfId="34946"/>
    <cellStyle name="60% - Accent5 2" xfId="152"/>
    <cellStyle name="60% - Accent5 3" xfId="153"/>
    <cellStyle name="60% - Accent5 4" xfId="34949"/>
    <cellStyle name="60% - Accent6 2" xfId="154"/>
    <cellStyle name="60% - Accent6 2 2" xfId="155"/>
    <cellStyle name="60% - Accent6 2 3" xfId="34951"/>
    <cellStyle name="60% - Accent6 2 4" xfId="34952"/>
    <cellStyle name="60% - Accent6 3" xfId="156"/>
    <cellStyle name="60% - Accent6 4" xfId="34950"/>
    <cellStyle name="Accent1 2" xfId="157"/>
    <cellStyle name="Accent1 2 2" xfId="158"/>
    <cellStyle name="Accent1 2 3" xfId="34954"/>
    <cellStyle name="Accent1 2 4" xfId="34955"/>
    <cellStyle name="Accent1 3" xfId="159"/>
    <cellStyle name="Accent1 4" xfId="34953"/>
    <cellStyle name="Accent2 2" xfId="160"/>
    <cellStyle name="Accent2 2 2" xfId="161"/>
    <cellStyle name="Accent2 2 3" xfId="34957"/>
    <cellStyle name="Accent2 2 4" xfId="34958"/>
    <cellStyle name="Accent2 3" xfId="162"/>
    <cellStyle name="Accent2 4" xfId="34956"/>
    <cellStyle name="Accent3 2" xfId="163"/>
    <cellStyle name="Accent3 2 2" xfId="164"/>
    <cellStyle name="Accent3 2 3" xfId="34960"/>
    <cellStyle name="Accent3 2 4" xfId="34961"/>
    <cellStyle name="Accent3 3" xfId="165"/>
    <cellStyle name="Accent3 4" xfId="34959"/>
    <cellStyle name="Accent4 2" xfId="166"/>
    <cellStyle name="Accent4 2 2" xfId="167"/>
    <cellStyle name="Accent4 2 3" xfId="34963"/>
    <cellStyle name="Accent4 2 4" xfId="34964"/>
    <cellStyle name="Accent4 3" xfId="168"/>
    <cellStyle name="Accent4 4" xfId="34962"/>
    <cellStyle name="Accent5 2" xfId="169"/>
    <cellStyle name="Accent5 3" xfId="170"/>
    <cellStyle name="Accent5 4" xfId="34965"/>
    <cellStyle name="Accent6 2" xfId="171"/>
    <cellStyle name="Accent6 3" xfId="172"/>
    <cellStyle name="Accent6 4" xfId="34966"/>
    <cellStyle name="Bad 2" xfId="173"/>
    <cellStyle name="Bad 2 2" xfId="174"/>
    <cellStyle name="Bad 2 3" xfId="34968"/>
    <cellStyle name="Bad 2 4" xfId="34969"/>
    <cellStyle name="Bad 3" xfId="175"/>
    <cellStyle name="Bad 4" xfId="34967"/>
    <cellStyle name="Calculation 2" xfId="176"/>
    <cellStyle name="Calculation 2 2" xfId="177"/>
    <cellStyle name="Calculation 2 2 2" xfId="3336"/>
    <cellStyle name="Calculation 2 2 2 2" xfId="13140"/>
    <cellStyle name="Calculation 2 2 2 2 2" xfId="30575"/>
    <cellStyle name="Calculation 2 2 2 2 3" xfId="45028"/>
    <cellStyle name="Calculation 2 2 2 3" xfId="15601"/>
    <cellStyle name="Calculation 2 2 2 3 2" xfId="33036"/>
    <cellStyle name="Calculation 2 2 2 3 3" xfId="47489"/>
    <cellStyle name="Calculation 2 2 2 4" xfId="20775"/>
    <cellStyle name="Calculation 2 2 2 5" xfId="35228"/>
    <cellStyle name="Calculation 2 2 3" xfId="3352"/>
    <cellStyle name="Calculation 2 2 3 2" xfId="20788"/>
    <cellStyle name="Calculation 2 2 3 3" xfId="35241"/>
    <cellStyle name="Calculation 2 2 4" xfId="3333"/>
    <cellStyle name="Calculation 2 2 4 2" xfId="20772"/>
    <cellStyle name="Calculation 2 2 4 3" xfId="35225"/>
    <cellStyle name="Calculation 2 2 5" xfId="3350"/>
    <cellStyle name="Calculation 2 2 5 2" xfId="20786"/>
    <cellStyle name="Calculation 2 2 5 3" xfId="35239"/>
    <cellStyle name="Calculation 2 2 6" xfId="17686"/>
    <cellStyle name="Calculation 2 3" xfId="3335"/>
    <cellStyle name="Calculation 2 3 2" xfId="13139"/>
    <cellStyle name="Calculation 2 3 2 2" xfId="30574"/>
    <cellStyle name="Calculation 2 3 2 3" xfId="45027"/>
    <cellStyle name="Calculation 2 3 3" xfId="15600"/>
    <cellStyle name="Calculation 2 3 3 2" xfId="33035"/>
    <cellStyle name="Calculation 2 3 3 3" xfId="47488"/>
    <cellStyle name="Calculation 2 3 4" xfId="20774"/>
    <cellStyle name="Calculation 2 3 5" xfId="35227"/>
    <cellStyle name="Calculation 2 4" xfId="3353"/>
    <cellStyle name="Calculation 2 4 2" xfId="20789"/>
    <cellStyle name="Calculation 2 4 3" xfId="35242"/>
    <cellStyle name="Calculation 2 5" xfId="3332"/>
    <cellStyle name="Calculation 2 5 2" xfId="20771"/>
    <cellStyle name="Calculation 2 5 3" xfId="35224"/>
    <cellStyle name="Calculation 2 6" xfId="3354"/>
    <cellStyle name="Calculation 2 6 2" xfId="20790"/>
    <cellStyle name="Calculation 2 6 3" xfId="35243"/>
    <cellStyle name="Calculation 2 7" xfId="17685"/>
    <cellStyle name="Calculation 3" xfId="178"/>
    <cellStyle name="Calculation 3 2" xfId="3337"/>
    <cellStyle name="Calculation 3 2 2" xfId="13141"/>
    <cellStyle name="Calculation 3 2 2 2" xfId="30576"/>
    <cellStyle name="Calculation 3 2 2 3" xfId="45029"/>
    <cellStyle name="Calculation 3 2 3" xfId="15602"/>
    <cellStyle name="Calculation 3 2 3 2" xfId="33037"/>
    <cellStyle name="Calculation 3 2 3 3" xfId="47490"/>
    <cellStyle name="Calculation 3 2 4" xfId="20776"/>
    <cellStyle name="Calculation 3 2 5" xfId="35229"/>
    <cellStyle name="Calculation 3 3" xfId="3351"/>
    <cellStyle name="Calculation 3 3 2" xfId="20787"/>
    <cellStyle name="Calculation 3 3 3" xfId="35240"/>
    <cellStyle name="Calculation 3 4" xfId="3334"/>
    <cellStyle name="Calculation 3 4 2" xfId="20773"/>
    <cellStyle name="Calculation 3 4 3" xfId="35226"/>
    <cellStyle name="Calculation 3 5" xfId="3349"/>
    <cellStyle name="Calculation 3 5 2" xfId="20785"/>
    <cellStyle name="Calculation 3 5 3" xfId="35238"/>
    <cellStyle name="Calculation 3 6" xfId="17687"/>
    <cellStyle name="Calculation 4" xfId="34970"/>
    <cellStyle name="Check Cell 2" xfId="179"/>
    <cellStyle name="Check Cell 3" xfId="180"/>
    <cellStyle name="Check Cell 4" xfId="34971"/>
    <cellStyle name="Comma" xfId="181" builtinId="3"/>
    <cellStyle name="Comma 10" xfId="182"/>
    <cellStyle name="Comma 10 2" xfId="17443"/>
    <cellStyle name="Comma 10 2 2" xfId="17444"/>
    <cellStyle name="Comma 10 2 2 2" xfId="17507"/>
    <cellStyle name="Comma 10 2 3" xfId="17506"/>
    <cellStyle name="Comma 10 3" xfId="17445"/>
    <cellStyle name="Comma 10 3 2" xfId="17508"/>
    <cellStyle name="Comma 10 4" xfId="17505"/>
    <cellStyle name="Comma 11" xfId="17446"/>
    <cellStyle name="Comma 11 2" xfId="17447"/>
    <cellStyle name="Comma 11 2 2" xfId="17510"/>
    <cellStyle name="Comma 11 3" xfId="17509"/>
    <cellStyle name="Comma 12" xfId="17448"/>
    <cellStyle name="Comma 12 2" xfId="17511"/>
    <cellStyle name="Comma 12 3" xfId="34972"/>
    <cellStyle name="Comma 13" xfId="17449"/>
    <cellStyle name="Comma 13 2" xfId="17512"/>
    <cellStyle name="Comma 13 3" xfId="34973"/>
    <cellStyle name="Comma 14" xfId="17450"/>
    <cellStyle name="Comma 14 2" xfId="34974"/>
    <cellStyle name="Comma 15" xfId="183"/>
    <cellStyle name="Comma 15 2" xfId="17499"/>
    <cellStyle name="Comma 16" xfId="17502"/>
    <cellStyle name="Comma 17" xfId="49347"/>
    <cellStyle name="Comma 18" xfId="184"/>
    <cellStyle name="Comma 19" xfId="185"/>
    <cellStyle name="Comma 19 2" xfId="186"/>
    <cellStyle name="Comma 19 2 2" xfId="187"/>
    <cellStyle name="Comma 19 3" xfId="188"/>
    <cellStyle name="Comma 19 4" xfId="189"/>
    <cellStyle name="Comma 19 5" xfId="190"/>
    <cellStyle name="Comma 19 6" xfId="191"/>
    <cellStyle name="Comma 19 6 2" xfId="3338"/>
    <cellStyle name="Comma 19 7" xfId="3316"/>
    <cellStyle name="Comma 19 7 2" xfId="5825"/>
    <cellStyle name="Comma 19 7 2 2" xfId="23260"/>
    <cellStyle name="Comma 19 7 2 3" xfId="37713"/>
    <cellStyle name="Comma 19 7 3" xfId="13132"/>
    <cellStyle name="Comma 19 7 3 2" xfId="30567"/>
    <cellStyle name="Comma 19 7 3 3" xfId="45020"/>
    <cellStyle name="Comma 19 7 4" xfId="15593"/>
    <cellStyle name="Comma 19 7 4 2" xfId="33028"/>
    <cellStyle name="Comma 19 7 4 3" xfId="47481"/>
    <cellStyle name="Comma 19 7 5" xfId="20136"/>
    <cellStyle name="Comma 19 7 6" xfId="20755"/>
    <cellStyle name="Comma 19 7 7" xfId="35208"/>
    <cellStyle name="Comma 19 7 8" xfId="49334"/>
    <cellStyle name="Comma 2" xfId="192"/>
    <cellStyle name="Comma 2 10" xfId="193"/>
    <cellStyle name="Comma 2 11" xfId="194"/>
    <cellStyle name="Comma 2 12" xfId="195"/>
    <cellStyle name="Comma 2 13" xfId="196"/>
    <cellStyle name="Comma 2 14" xfId="197"/>
    <cellStyle name="Comma 2 15" xfId="198"/>
    <cellStyle name="Comma 2 16" xfId="199"/>
    <cellStyle name="Comma 2 2" xfId="200"/>
    <cellStyle name="Comma 2 2 10" xfId="201"/>
    <cellStyle name="Comma 2 2 10 2" xfId="17514"/>
    <cellStyle name="Comma 2 2 10 3" xfId="34975"/>
    <cellStyle name="Comma 2 2 11" xfId="202"/>
    <cellStyle name="Comma 2 2 11 2" xfId="17515"/>
    <cellStyle name="Comma 2 2 11 3" xfId="34976"/>
    <cellStyle name="Comma 2 2 12" xfId="203"/>
    <cellStyle name="Comma 2 2 12 2" xfId="17516"/>
    <cellStyle name="Comma 2 2 12 3" xfId="34977"/>
    <cellStyle name="Comma 2 2 13" xfId="204"/>
    <cellStyle name="Comma 2 2 13 2" xfId="17517"/>
    <cellStyle name="Comma 2 2 13 3" xfId="34978"/>
    <cellStyle name="Comma 2 2 14" xfId="205"/>
    <cellStyle name="Comma 2 2 14 2" xfId="17518"/>
    <cellStyle name="Comma 2 2 14 3" xfId="34979"/>
    <cellStyle name="Comma 2 2 15" xfId="206"/>
    <cellStyle name="Comma 2 2 15 2" xfId="17519"/>
    <cellStyle name="Comma 2 2 15 3" xfId="34980"/>
    <cellStyle name="Comma 2 2 16" xfId="207"/>
    <cellStyle name="Comma 2 2 16 2" xfId="17520"/>
    <cellStyle name="Comma 2 2 16 3" xfId="34981"/>
    <cellStyle name="Comma 2 2 17" xfId="208"/>
    <cellStyle name="Comma 2 2 17 2" xfId="17521"/>
    <cellStyle name="Comma 2 2 17 3" xfId="34982"/>
    <cellStyle name="Comma 2 2 18" xfId="209"/>
    <cellStyle name="Comma 2 2 18 2" xfId="17522"/>
    <cellStyle name="Comma 2 2 18 3" xfId="34983"/>
    <cellStyle name="Comma 2 2 19" xfId="210"/>
    <cellStyle name="Comma 2 2 19 2" xfId="17523"/>
    <cellStyle name="Comma 2 2 19 3" xfId="34984"/>
    <cellStyle name="Comma 2 2 2" xfId="211"/>
    <cellStyle name="Comma 2 2 2 2" xfId="17524"/>
    <cellStyle name="Comma 2 2 2 3" xfId="34985"/>
    <cellStyle name="Comma 2 2 20" xfId="212"/>
    <cellStyle name="Comma 2 2 20 2" xfId="17525"/>
    <cellStyle name="Comma 2 2 20 3" xfId="34986"/>
    <cellStyle name="Comma 2 2 21" xfId="213"/>
    <cellStyle name="Comma 2 2 21 2" xfId="17526"/>
    <cellStyle name="Comma 2 2 21 3" xfId="34987"/>
    <cellStyle name="Comma 2 2 22" xfId="214"/>
    <cellStyle name="Comma 2 2 22 2" xfId="17527"/>
    <cellStyle name="Comma 2 2 22 3" xfId="34988"/>
    <cellStyle name="Comma 2 2 23" xfId="215"/>
    <cellStyle name="Comma 2 2 23 2" xfId="17528"/>
    <cellStyle name="Comma 2 2 23 3" xfId="34989"/>
    <cellStyle name="Comma 2 2 24" xfId="216"/>
    <cellStyle name="Comma 2 2 24 2" xfId="17529"/>
    <cellStyle name="Comma 2 2 24 3" xfId="34990"/>
    <cellStyle name="Comma 2 2 25" xfId="217"/>
    <cellStyle name="Comma 2 2 25 2" xfId="17530"/>
    <cellStyle name="Comma 2 2 25 3" xfId="34991"/>
    <cellStyle name="Comma 2 2 26" xfId="218"/>
    <cellStyle name="Comma 2 2 26 2" xfId="17531"/>
    <cellStyle name="Comma 2 2 26 3" xfId="34992"/>
    <cellStyle name="Comma 2 2 27" xfId="219"/>
    <cellStyle name="Comma 2 2 27 2" xfId="17532"/>
    <cellStyle name="Comma 2 2 27 3" xfId="34993"/>
    <cellStyle name="Comma 2 2 28" xfId="17513"/>
    <cellStyle name="Comma 2 2 29" xfId="34994"/>
    <cellStyle name="Comma 2 2 3" xfId="220"/>
    <cellStyle name="Comma 2 2 3 2" xfId="17533"/>
    <cellStyle name="Comma 2 2 3 3" xfId="34995"/>
    <cellStyle name="Comma 2 2 4" xfId="221"/>
    <cellStyle name="Comma 2 2 4 2" xfId="17534"/>
    <cellStyle name="Comma 2 2 4 3" xfId="34996"/>
    <cellStyle name="Comma 2 2 5" xfId="222"/>
    <cellStyle name="Comma 2 2 5 2" xfId="17535"/>
    <cellStyle name="Comma 2 2 5 3" xfId="34997"/>
    <cellStyle name="Comma 2 2 6" xfId="223"/>
    <cellStyle name="Comma 2 2 6 2" xfId="17536"/>
    <cellStyle name="Comma 2 2 6 3" xfId="34998"/>
    <cellStyle name="Comma 2 2 7" xfId="224"/>
    <cellStyle name="Comma 2 2 7 2" xfId="17537"/>
    <cellStyle name="Comma 2 2 7 3" xfId="34999"/>
    <cellStyle name="Comma 2 2 8" xfId="225"/>
    <cellStyle name="Comma 2 2 8 2" xfId="17538"/>
    <cellStyle name="Comma 2 2 8 3" xfId="35000"/>
    <cellStyle name="Comma 2 2 9" xfId="226"/>
    <cellStyle name="Comma 2 2 9 2" xfId="17539"/>
    <cellStyle name="Comma 2 2 9 3" xfId="35001"/>
    <cellStyle name="Comma 2 3" xfId="227"/>
    <cellStyle name="Comma 2 3 10" xfId="228"/>
    <cellStyle name="Comma 2 3 10 2" xfId="17541"/>
    <cellStyle name="Comma 2 3 10 3" xfId="35002"/>
    <cellStyle name="Comma 2 3 11" xfId="229"/>
    <cellStyle name="Comma 2 3 11 2" xfId="17542"/>
    <cellStyle name="Comma 2 3 11 3" xfId="35003"/>
    <cellStyle name="Comma 2 3 12" xfId="230"/>
    <cellStyle name="Comma 2 3 12 2" xfId="17543"/>
    <cellStyle name="Comma 2 3 12 3" xfId="35004"/>
    <cellStyle name="Comma 2 3 13" xfId="231"/>
    <cellStyle name="Comma 2 3 13 2" xfId="17544"/>
    <cellStyle name="Comma 2 3 13 3" xfId="35005"/>
    <cellStyle name="Comma 2 3 14" xfId="232"/>
    <cellStyle name="Comma 2 3 14 2" xfId="17545"/>
    <cellStyle name="Comma 2 3 14 3" xfId="35006"/>
    <cellStyle name="Comma 2 3 15" xfId="233"/>
    <cellStyle name="Comma 2 3 15 2" xfId="17546"/>
    <cellStyle name="Comma 2 3 15 3" xfId="35007"/>
    <cellStyle name="Comma 2 3 16" xfId="234"/>
    <cellStyle name="Comma 2 3 16 2" xfId="17547"/>
    <cellStyle name="Comma 2 3 16 3" xfId="35008"/>
    <cellStyle name="Comma 2 3 17" xfId="235"/>
    <cellStyle name="Comma 2 3 17 2" xfId="17548"/>
    <cellStyle name="Comma 2 3 17 3" xfId="35009"/>
    <cellStyle name="Comma 2 3 18" xfId="236"/>
    <cellStyle name="Comma 2 3 18 2" xfId="17549"/>
    <cellStyle name="Comma 2 3 18 3" xfId="35010"/>
    <cellStyle name="Comma 2 3 19" xfId="237"/>
    <cellStyle name="Comma 2 3 19 2" xfId="17550"/>
    <cellStyle name="Comma 2 3 19 3" xfId="35011"/>
    <cellStyle name="Comma 2 3 2" xfId="238"/>
    <cellStyle name="Comma 2 3 2 2" xfId="17551"/>
    <cellStyle name="Comma 2 3 2 3" xfId="35012"/>
    <cellStyle name="Comma 2 3 20" xfId="239"/>
    <cellStyle name="Comma 2 3 20 2" xfId="17552"/>
    <cellStyle name="Comma 2 3 20 3" xfId="35013"/>
    <cellStyle name="Comma 2 3 21" xfId="240"/>
    <cellStyle name="Comma 2 3 21 2" xfId="17553"/>
    <cellStyle name="Comma 2 3 21 3" xfId="35014"/>
    <cellStyle name="Comma 2 3 22" xfId="241"/>
    <cellStyle name="Comma 2 3 22 2" xfId="17554"/>
    <cellStyle name="Comma 2 3 22 3" xfId="35015"/>
    <cellStyle name="Comma 2 3 23" xfId="242"/>
    <cellStyle name="Comma 2 3 23 2" xfId="17555"/>
    <cellStyle name="Comma 2 3 23 3" xfId="35016"/>
    <cellStyle name="Comma 2 3 24" xfId="243"/>
    <cellStyle name="Comma 2 3 24 2" xfId="17556"/>
    <cellStyle name="Comma 2 3 24 3" xfId="35017"/>
    <cellStyle name="Comma 2 3 25" xfId="244"/>
    <cellStyle name="Comma 2 3 25 2" xfId="17557"/>
    <cellStyle name="Comma 2 3 25 3" xfId="35018"/>
    <cellStyle name="Comma 2 3 26" xfId="245"/>
    <cellStyle name="Comma 2 3 26 2" xfId="17558"/>
    <cellStyle name="Comma 2 3 26 3" xfId="35019"/>
    <cellStyle name="Comma 2 3 27" xfId="246"/>
    <cellStyle name="Comma 2 3 27 2" xfId="17559"/>
    <cellStyle name="Comma 2 3 27 3" xfId="35020"/>
    <cellStyle name="Comma 2 3 28" xfId="17540"/>
    <cellStyle name="Comma 2 3 29" xfId="35021"/>
    <cellStyle name="Comma 2 3 3" xfId="247"/>
    <cellStyle name="Comma 2 3 3 2" xfId="17560"/>
    <cellStyle name="Comma 2 3 3 3" xfId="35022"/>
    <cellStyle name="Comma 2 3 4" xfId="248"/>
    <cellStyle name="Comma 2 3 4 2" xfId="17561"/>
    <cellStyle name="Comma 2 3 4 3" xfId="35023"/>
    <cellStyle name="Comma 2 3 5" xfId="249"/>
    <cellStyle name="Comma 2 3 5 2" xfId="17562"/>
    <cellStyle name="Comma 2 3 5 3" xfId="35024"/>
    <cellStyle name="Comma 2 3 6" xfId="250"/>
    <cellStyle name="Comma 2 3 6 2" xfId="17563"/>
    <cellStyle name="Comma 2 3 6 3" xfId="35025"/>
    <cellStyle name="Comma 2 3 7" xfId="251"/>
    <cellStyle name="Comma 2 3 7 2" xfId="17564"/>
    <cellStyle name="Comma 2 3 7 3" xfId="35026"/>
    <cellStyle name="Comma 2 3 8" xfId="252"/>
    <cellStyle name="Comma 2 3 8 2" xfId="17565"/>
    <cellStyle name="Comma 2 3 8 3" xfId="35027"/>
    <cellStyle name="Comma 2 3 9" xfId="253"/>
    <cellStyle name="Comma 2 3 9 2" xfId="17566"/>
    <cellStyle name="Comma 2 3 9 3" xfId="35028"/>
    <cellStyle name="Comma 2 4" xfId="254"/>
    <cellStyle name="Comma 2 4 10" xfId="255"/>
    <cellStyle name="Comma 2 4 10 2" xfId="17568"/>
    <cellStyle name="Comma 2 4 10 3" xfId="35029"/>
    <cellStyle name="Comma 2 4 11" xfId="256"/>
    <cellStyle name="Comma 2 4 11 2" xfId="17569"/>
    <cellStyle name="Comma 2 4 11 3" xfId="35030"/>
    <cellStyle name="Comma 2 4 12" xfId="257"/>
    <cellStyle name="Comma 2 4 12 2" xfId="17570"/>
    <cellStyle name="Comma 2 4 12 3" xfId="35031"/>
    <cellStyle name="Comma 2 4 13" xfId="258"/>
    <cellStyle name="Comma 2 4 13 2" xfId="17571"/>
    <cellStyle name="Comma 2 4 13 3" xfId="35032"/>
    <cellStyle name="Comma 2 4 14" xfId="259"/>
    <cellStyle name="Comma 2 4 14 2" xfId="17572"/>
    <cellStyle name="Comma 2 4 14 3" xfId="35033"/>
    <cellStyle name="Comma 2 4 15" xfId="260"/>
    <cellStyle name="Comma 2 4 15 2" xfId="17573"/>
    <cellStyle name="Comma 2 4 15 3" xfId="35034"/>
    <cellStyle name="Comma 2 4 16" xfId="261"/>
    <cellStyle name="Comma 2 4 16 2" xfId="17574"/>
    <cellStyle name="Comma 2 4 16 3" xfId="35035"/>
    <cellStyle name="Comma 2 4 17" xfId="262"/>
    <cellStyle name="Comma 2 4 17 2" xfId="17575"/>
    <cellStyle name="Comma 2 4 17 3" xfId="35036"/>
    <cellStyle name="Comma 2 4 18" xfId="263"/>
    <cellStyle name="Comma 2 4 18 2" xfId="17576"/>
    <cellStyle name="Comma 2 4 18 3" xfId="35037"/>
    <cellStyle name="Comma 2 4 19" xfId="264"/>
    <cellStyle name="Comma 2 4 19 2" xfId="17577"/>
    <cellStyle name="Comma 2 4 19 3" xfId="35038"/>
    <cellStyle name="Comma 2 4 2" xfId="265"/>
    <cellStyle name="Comma 2 4 2 2" xfId="17578"/>
    <cellStyle name="Comma 2 4 2 3" xfId="35039"/>
    <cellStyle name="Comma 2 4 20" xfId="266"/>
    <cellStyle name="Comma 2 4 20 2" xfId="17579"/>
    <cellStyle name="Comma 2 4 20 3" xfId="35040"/>
    <cellStyle name="Comma 2 4 21" xfId="267"/>
    <cellStyle name="Comma 2 4 21 2" xfId="17580"/>
    <cellStyle name="Comma 2 4 21 3" xfId="35041"/>
    <cellStyle name="Comma 2 4 22" xfId="268"/>
    <cellStyle name="Comma 2 4 22 2" xfId="17581"/>
    <cellStyle name="Comma 2 4 22 3" xfId="35042"/>
    <cellStyle name="Comma 2 4 23" xfId="269"/>
    <cellStyle name="Comma 2 4 23 2" xfId="17582"/>
    <cellStyle name="Comma 2 4 23 3" xfId="35043"/>
    <cellStyle name="Comma 2 4 24" xfId="270"/>
    <cellStyle name="Comma 2 4 24 2" xfId="17583"/>
    <cellStyle name="Comma 2 4 24 3" xfId="35044"/>
    <cellStyle name="Comma 2 4 25" xfId="271"/>
    <cellStyle name="Comma 2 4 25 2" xfId="17584"/>
    <cellStyle name="Comma 2 4 25 3" xfId="35045"/>
    <cellStyle name="Comma 2 4 26" xfId="272"/>
    <cellStyle name="Comma 2 4 26 2" xfId="17585"/>
    <cellStyle name="Comma 2 4 26 3" xfId="35046"/>
    <cellStyle name="Comma 2 4 27" xfId="273"/>
    <cellStyle name="Comma 2 4 27 2" xfId="17586"/>
    <cellStyle name="Comma 2 4 27 3" xfId="35047"/>
    <cellStyle name="Comma 2 4 28" xfId="17567"/>
    <cellStyle name="Comma 2 4 29" xfId="35048"/>
    <cellStyle name="Comma 2 4 3" xfId="274"/>
    <cellStyle name="Comma 2 4 3 2" xfId="17587"/>
    <cellStyle name="Comma 2 4 3 3" xfId="35049"/>
    <cellStyle name="Comma 2 4 4" xfId="275"/>
    <cellStyle name="Comma 2 4 4 2" xfId="17588"/>
    <cellStyle name="Comma 2 4 4 3" xfId="35050"/>
    <cellStyle name="Comma 2 4 5" xfId="276"/>
    <cellStyle name="Comma 2 4 5 2" xfId="17589"/>
    <cellStyle name="Comma 2 4 5 3" xfId="35051"/>
    <cellStyle name="Comma 2 4 6" xfId="277"/>
    <cellStyle name="Comma 2 4 6 2" xfId="17590"/>
    <cellStyle name="Comma 2 4 6 3" xfId="35052"/>
    <cellStyle name="Comma 2 4 7" xfId="278"/>
    <cellStyle name="Comma 2 4 7 2" xfId="17591"/>
    <cellStyle name="Comma 2 4 7 3" xfId="35053"/>
    <cellStyle name="Comma 2 4 8" xfId="279"/>
    <cellStyle name="Comma 2 4 8 2" xfId="17592"/>
    <cellStyle name="Comma 2 4 8 3" xfId="35054"/>
    <cellStyle name="Comma 2 4 9" xfId="280"/>
    <cellStyle name="Comma 2 4 9 2" xfId="17593"/>
    <cellStyle name="Comma 2 4 9 3" xfId="35055"/>
    <cellStyle name="Comma 2 5" xfId="281"/>
    <cellStyle name="Comma 2 5 2" xfId="282"/>
    <cellStyle name="Comma 2 5 2 2" xfId="35056"/>
    <cellStyle name="Comma 2 5 3" xfId="283"/>
    <cellStyle name="Comma 2 5 4" xfId="284"/>
    <cellStyle name="Comma 2 5 5" xfId="285"/>
    <cellStyle name="Comma 2 6" xfId="286"/>
    <cellStyle name="Comma 2 6 2" xfId="287"/>
    <cellStyle name="Comma 2 6 2 2" xfId="35057"/>
    <cellStyle name="Comma 2 6 3" xfId="288"/>
    <cellStyle name="Comma 2 6 4" xfId="289"/>
    <cellStyle name="Comma 2 6 5" xfId="290"/>
    <cellStyle name="Comma 2 7" xfId="291"/>
    <cellStyle name="Comma 2 7 2" xfId="292"/>
    <cellStyle name="Comma 2 7 2 2" xfId="35058"/>
    <cellStyle name="Comma 2 7 3" xfId="293"/>
    <cellStyle name="Comma 2 7 4" xfId="294"/>
    <cellStyle name="Comma 2 7 5" xfId="295"/>
    <cellStyle name="Comma 2 8" xfId="296"/>
    <cellStyle name="Comma 2 8 2" xfId="297"/>
    <cellStyle name="Comma 2 8 2 2" xfId="35059"/>
    <cellStyle name="Comma 2 8 3" xfId="298"/>
    <cellStyle name="Comma 2 8 4" xfId="299"/>
    <cellStyle name="Comma 2 8 5" xfId="300"/>
    <cellStyle name="Comma 2 9" xfId="301"/>
    <cellStyle name="Comma 3" xfId="302"/>
    <cellStyle name="Comma 3 2" xfId="17594"/>
    <cellStyle name="Comma 3 3" xfId="35060"/>
    <cellStyle name="Comma 4" xfId="303"/>
    <cellStyle name="Comma 4 10" xfId="304"/>
    <cellStyle name="Comma 4 10 2" xfId="17595"/>
    <cellStyle name="Comma 4 10 3" xfId="35061"/>
    <cellStyle name="Comma 4 11" xfId="305"/>
    <cellStyle name="Comma 4 11 2" xfId="17596"/>
    <cellStyle name="Comma 4 11 3" xfId="35062"/>
    <cellStyle name="Comma 4 12" xfId="306"/>
    <cellStyle name="Comma 4 12 2" xfId="17597"/>
    <cellStyle name="Comma 4 12 3" xfId="35063"/>
    <cellStyle name="Comma 4 13" xfId="307"/>
    <cellStyle name="Comma 4 13 2" xfId="17598"/>
    <cellStyle name="Comma 4 13 3" xfId="35064"/>
    <cellStyle name="Comma 4 14" xfId="308"/>
    <cellStyle name="Comma 4 14 2" xfId="17599"/>
    <cellStyle name="Comma 4 14 3" xfId="35065"/>
    <cellStyle name="Comma 4 15" xfId="309"/>
    <cellStyle name="Comma 4 15 2" xfId="17600"/>
    <cellStyle name="Comma 4 15 3" xfId="35066"/>
    <cellStyle name="Comma 4 16" xfId="310"/>
    <cellStyle name="Comma 4 16 2" xfId="17601"/>
    <cellStyle name="Comma 4 16 3" xfId="35067"/>
    <cellStyle name="Comma 4 17" xfId="311"/>
    <cellStyle name="Comma 4 17 2" xfId="17602"/>
    <cellStyle name="Comma 4 17 3" xfId="35068"/>
    <cellStyle name="Comma 4 18" xfId="312"/>
    <cellStyle name="Comma 4 18 2" xfId="17603"/>
    <cellStyle name="Comma 4 18 3" xfId="35069"/>
    <cellStyle name="Comma 4 19" xfId="313"/>
    <cellStyle name="Comma 4 19 2" xfId="17604"/>
    <cellStyle name="Comma 4 19 3" xfId="35070"/>
    <cellStyle name="Comma 4 2" xfId="314"/>
    <cellStyle name="Comma 4 2 2" xfId="17605"/>
    <cellStyle name="Comma 4 2 3" xfId="35071"/>
    <cellStyle name="Comma 4 20" xfId="315"/>
    <cellStyle name="Comma 4 20 2" xfId="17606"/>
    <cellStyle name="Comma 4 20 3" xfId="35072"/>
    <cellStyle name="Comma 4 21" xfId="316"/>
    <cellStyle name="Comma 4 21 2" xfId="17607"/>
    <cellStyle name="Comma 4 21 3" xfId="35073"/>
    <cellStyle name="Comma 4 22" xfId="317"/>
    <cellStyle name="Comma 4 22 2" xfId="17608"/>
    <cellStyle name="Comma 4 22 3" xfId="35074"/>
    <cellStyle name="Comma 4 23" xfId="318"/>
    <cellStyle name="Comma 4 23 2" xfId="17609"/>
    <cellStyle name="Comma 4 23 3" xfId="35075"/>
    <cellStyle name="Comma 4 24" xfId="319"/>
    <cellStyle name="Comma 4 24 2" xfId="17610"/>
    <cellStyle name="Comma 4 24 3" xfId="35076"/>
    <cellStyle name="Comma 4 25" xfId="320"/>
    <cellStyle name="Comma 4 25 2" xfId="17611"/>
    <cellStyle name="Comma 4 25 3" xfId="35077"/>
    <cellStyle name="Comma 4 26" xfId="321"/>
    <cellStyle name="Comma 4 26 2" xfId="17612"/>
    <cellStyle name="Comma 4 26 3" xfId="35078"/>
    <cellStyle name="Comma 4 27" xfId="322"/>
    <cellStyle name="Comma 4 27 2" xfId="17613"/>
    <cellStyle name="Comma 4 27 3" xfId="35079"/>
    <cellStyle name="Comma 4 28" xfId="323"/>
    <cellStyle name="Comma 4 28 2" xfId="17614"/>
    <cellStyle name="Comma 4 29" xfId="324"/>
    <cellStyle name="Comma 4 3" xfId="325"/>
    <cellStyle name="Comma 4 3 2" xfId="17615"/>
    <cellStyle name="Comma 4 3 3" xfId="35080"/>
    <cellStyle name="Comma 4 30" xfId="35081"/>
    <cellStyle name="Comma 4 4" xfId="326"/>
    <cellStyle name="Comma 4 4 2" xfId="17616"/>
    <cellStyle name="Comma 4 4 3" xfId="35082"/>
    <cellStyle name="Comma 4 5" xfId="327"/>
    <cellStyle name="Comma 4 5 2" xfId="17617"/>
    <cellStyle name="Comma 4 5 3" xfId="35083"/>
    <cellStyle name="Comma 4 6" xfId="328"/>
    <cellStyle name="Comma 4 6 2" xfId="17618"/>
    <cellStyle name="Comma 4 6 3" xfId="35084"/>
    <cellStyle name="Comma 4 7" xfId="329"/>
    <cellStyle name="Comma 4 7 2" xfId="17619"/>
    <cellStyle name="Comma 4 7 3" xfId="35085"/>
    <cellStyle name="Comma 4 8" xfId="330"/>
    <cellStyle name="Comma 4 8 2" xfId="17620"/>
    <cellStyle name="Comma 4 8 3" xfId="35086"/>
    <cellStyle name="Comma 4 9" xfId="331"/>
    <cellStyle name="Comma 4 9 2" xfId="17621"/>
    <cellStyle name="Comma 4 9 3" xfId="35087"/>
    <cellStyle name="Comma 5" xfId="332"/>
    <cellStyle name="Comma 5 2" xfId="333"/>
    <cellStyle name="Comma 5 3" xfId="334"/>
    <cellStyle name="Comma 5 4" xfId="335"/>
    <cellStyle name="Comma 6" xfId="336"/>
    <cellStyle name="Comma 6 10" xfId="337"/>
    <cellStyle name="Comma 6 10 2" xfId="17623"/>
    <cellStyle name="Comma 6 10 3" xfId="35088"/>
    <cellStyle name="Comma 6 11" xfId="338"/>
    <cellStyle name="Comma 6 11 2" xfId="17624"/>
    <cellStyle name="Comma 6 11 3" xfId="35089"/>
    <cellStyle name="Comma 6 12" xfId="339"/>
    <cellStyle name="Comma 6 12 2" xfId="17625"/>
    <cellStyle name="Comma 6 12 3" xfId="35090"/>
    <cellStyle name="Comma 6 13" xfId="340"/>
    <cellStyle name="Comma 6 13 2" xfId="17626"/>
    <cellStyle name="Comma 6 13 3" xfId="35091"/>
    <cellStyle name="Comma 6 14" xfId="341"/>
    <cellStyle name="Comma 6 14 2" xfId="17627"/>
    <cellStyle name="Comma 6 14 3" xfId="35092"/>
    <cellStyle name="Comma 6 15" xfId="342"/>
    <cellStyle name="Comma 6 15 2" xfId="17628"/>
    <cellStyle name="Comma 6 15 3" xfId="35093"/>
    <cellStyle name="Comma 6 16" xfId="343"/>
    <cellStyle name="Comma 6 16 2" xfId="17629"/>
    <cellStyle name="Comma 6 16 3" xfId="35094"/>
    <cellStyle name="Comma 6 17" xfId="344"/>
    <cellStyle name="Comma 6 17 2" xfId="17630"/>
    <cellStyle name="Comma 6 17 3" xfId="35095"/>
    <cellStyle name="Comma 6 18" xfId="345"/>
    <cellStyle name="Comma 6 18 2" xfId="17631"/>
    <cellStyle name="Comma 6 18 3" xfId="35096"/>
    <cellStyle name="Comma 6 19" xfId="346"/>
    <cellStyle name="Comma 6 19 2" xfId="17632"/>
    <cellStyle name="Comma 6 19 3" xfId="35097"/>
    <cellStyle name="Comma 6 2" xfId="347"/>
    <cellStyle name="Comma 6 2 2" xfId="17633"/>
    <cellStyle name="Comma 6 2 3" xfId="35098"/>
    <cellStyle name="Comma 6 20" xfId="348"/>
    <cellStyle name="Comma 6 20 2" xfId="17634"/>
    <cellStyle name="Comma 6 20 3" xfId="35099"/>
    <cellStyle name="Comma 6 21" xfId="349"/>
    <cellStyle name="Comma 6 21 2" xfId="17635"/>
    <cellStyle name="Comma 6 21 3" xfId="35100"/>
    <cellStyle name="Comma 6 22" xfId="350"/>
    <cellStyle name="Comma 6 22 2" xfId="17636"/>
    <cellStyle name="Comma 6 22 3" xfId="35101"/>
    <cellStyle name="Comma 6 23" xfId="351"/>
    <cellStyle name="Comma 6 23 2" xfId="17637"/>
    <cellStyle name="Comma 6 23 3" xfId="35102"/>
    <cellStyle name="Comma 6 24" xfId="352"/>
    <cellStyle name="Comma 6 24 2" xfId="17638"/>
    <cellStyle name="Comma 6 24 3" xfId="35103"/>
    <cellStyle name="Comma 6 25" xfId="353"/>
    <cellStyle name="Comma 6 25 2" xfId="17639"/>
    <cellStyle name="Comma 6 25 3" xfId="35104"/>
    <cellStyle name="Comma 6 26" xfId="354"/>
    <cellStyle name="Comma 6 26 2" xfId="17640"/>
    <cellStyle name="Comma 6 26 3" xfId="35105"/>
    <cellStyle name="Comma 6 27" xfId="355"/>
    <cellStyle name="Comma 6 27 2" xfId="17641"/>
    <cellStyle name="Comma 6 27 3" xfId="35106"/>
    <cellStyle name="Comma 6 28" xfId="17622"/>
    <cellStyle name="Comma 6 29" xfId="35107"/>
    <cellStyle name="Comma 6 3" xfId="356"/>
    <cellStyle name="Comma 6 3 2" xfId="17642"/>
    <cellStyle name="Comma 6 3 3" xfId="35108"/>
    <cellStyle name="Comma 6 4" xfId="357"/>
    <cellStyle name="Comma 6 4 2" xfId="17643"/>
    <cellStyle name="Comma 6 4 3" xfId="35109"/>
    <cellStyle name="Comma 6 5" xfId="358"/>
    <cellStyle name="Comma 6 5 2" xfId="17644"/>
    <cellStyle name="Comma 6 5 3" xfId="35110"/>
    <cellStyle name="Comma 6 6" xfId="359"/>
    <cellStyle name="Comma 6 6 2" xfId="17645"/>
    <cellStyle name="Comma 6 6 3" xfId="35111"/>
    <cellStyle name="Comma 6 7" xfId="360"/>
    <cellStyle name="Comma 6 7 2" xfId="17646"/>
    <cellStyle name="Comma 6 7 3" xfId="35112"/>
    <cellStyle name="Comma 6 8" xfId="361"/>
    <cellStyle name="Comma 6 8 2" xfId="17647"/>
    <cellStyle name="Comma 6 8 3" xfId="35113"/>
    <cellStyle name="Comma 6 9" xfId="362"/>
    <cellStyle name="Comma 6 9 2" xfId="17648"/>
    <cellStyle name="Comma 6 9 3" xfId="35114"/>
    <cellStyle name="Comma 7" xfId="363"/>
    <cellStyle name="Comma 7 2" xfId="364"/>
    <cellStyle name="Comma 7 3" xfId="365"/>
    <cellStyle name="Comma 7 4" xfId="366"/>
    <cellStyle name="Comma 8" xfId="367"/>
    <cellStyle name="Comma 8 2" xfId="368"/>
    <cellStyle name="Comma 8 2 2" xfId="17649"/>
    <cellStyle name="Comma 8 3" xfId="369"/>
    <cellStyle name="Comma 8 3 2" xfId="17650"/>
    <cellStyle name="Comma 8 4" xfId="370"/>
    <cellStyle name="Comma 9" xfId="371"/>
    <cellStyle name="Comma 9 2" xfId="372"/>
    <cellStyle name="Comma 9 2 2" xfId="373"/>
    <cellStyle name="Comma 9 2 2 2" xfId="35117"/>
    <cellStyle name="Comma 9 2 3" xfId="17651"/>
    <cellStyle name="Comma 9 2 4" xfId="35116"/>
    <cellStyle name="Comma 9 3" xfId="374"/>
    <cellStyle name="Comma 9 3 2" xfId="35118"/>
    <cellStyle name="Comma 9 4" xfId="375"/>
    <cellStyle name="Comma 9 5" xfId="376"/>
    <cellStyle name="Comma 9 6" xfId="377"/>
    <cellStyle name="Comma 9 6 2" xfId="3339"/>
    <cellStyle name="Comma 9 7" xfId="3317"/>
    <cellStyle name="Comma 9 7 2" xfId="5826"/>
    <cellStyle name="Comma 9 7 2 2" xfId="23261"/>
    <cellStyle name="Comma 9 7 2 3" xfId="37714"/>
    <cellStyle name="Comma 9 7 3" xfId="13133"/>
    <cellStyle name="Comma 9 7 3 2" xfId="30568"/>
    <cellStyle name="Comma 9 7 3 3" xfId="45021"/>
    <cellStyle name="Comma 9 7 4" xfId="15594"/>
    <cellStyle name="Comma 9 7 4 2" xfId="33029"/>
    <cellStyle name="Comma 9 7 4 3" xfId="47482"/>
    <cellStyle name="Comma 9 7 5" xfId="20137"/>
    <cellStyle name="Comma 9 7 6" xfId="20756"/>
    <cellStyle name="Comma 9 7 7" xfId="35209"/>
    <cellStyle name="Comma 9 7 8" xfId="49335"/>
    <cellStyle name="Comma 9 8" xfId="17451"/>
    <cellStyle name="Comma 9 9" xfId="35115"/>
    <cellStyle name="Currency" xfId="378" builtinId="4"/>
    <cellStyle name="Currency 2" xfId="379"/>
    <cellStyle name="Currency 2 2" xfId="380"/>
    <cellStyle name="Currency 2 2 2" xfId="381"/>
    <cellStyle name="Currency 2 2 2 2" xfId="17452"/>
    <cellStyle name="Currency 2 2 2 3" xfId="35119"/>
    <cellStyle name="Currency 2 2 3" xfId="382"/>
    <cellStyle name="Currency 2 2 4" xfId="383"/>
    <cellStyle name="Currency 2 2 5" xfId="384"/>
    <cellStyle name="Currency 2 3" xfId="385"/>
    <cellStyle name="Currency 2 3 2" xfId="386"/>
    <cellStyle name="Currency 2 3 3" xfId="387"/>
    <cellStyle name="Currency 2 3 4" xfId="388"/>
    <cellStyle name="Currency 2 4" xfId="389"/>
    <cellStyle name="Currency 2 4 2" xfId="390"/>
    <cellStyle name="Currency 2 4 3" xfId="391"/>
    <cellStyle name="Currency 2 4 4" xfId="392"/>
    <cellStyle name="Currency 2 5" xfId="393"/>
    <cellStyle name="Currency 2 5 2" xfId="394"/>
    <cellStyle name="Currency 2 5 3" xfId="395"/>
    <cellStyle name="Currency 2 5 4" xfId="396"/>
    <cellStyle name="Currency 2 6" xfId="397"/>
    <cellStyle name="Currency 2 6 2" xfId="17453"/>
    <cellStyle name="Currency 2 6 3" xfId="35120"/>
    <cellStyle name="Currency 2 7" xfId="35121"/>
    <cellStyle name="Currency 3" xfId="398"/>
    <cellStyle name="Currency 3 2" xfId="399"/>
    <cellStyle name="Currency 3 2 2" xfId="400"/>
    <cellStyle name="Currency 3 2 2 2" xfId="401"/>
    <cellStyle name="Currency 3 2 3" xfId="402"/>
    <cellStyle name="Currency 3 2 4" xfId="403"/>
    <cellStyle name="Currency 3 2 5" xfId="404"/>
    <cellStyle name="Currency 3 2 6" xfId="405"/>
    <cellStyle name="Currency 3 2 6 2" xfId="3344"/>
    <cellStyle name="Currency 3 2 7" xfId="3318"/>
    <cellStyle name="Currency 3 2 7 2" xfId="5827"/>
    <cellStyle name="Currency 3 2 7 2 2" xfId="23262"/>
    <cellStyle name="Currency 3 2 7 2 3" xfId="37715"/>
    <cellStyle name="Currency 3 2 7 3" xfId="13134"/>
    <cellStyle name="Currency 3 2 7 3 2" xfId="30569"/>
    <cellStyle name="Currency 3 2 7 3 3" xfId="45022"/>
    <cellStyle name="Currency 3 2 7 4" xfId="15595"/>
    <cellStyle name="Currency 3 2 7 4 2" xfId="33030"/>
    <cellStyle name="Currency 3 2 7 4 3" xfId="47483"/>
    <cellStyle name="Currency 3 2 7 5" xfId="20138"/>
    <cellStyle name="Currency 3 2 7 6" xfId="20757"/>
    <cellStyle name="Currency 3 2 7 7" xfId="35210"/>
    <cellStyle name="Currency 3 2 7 8" xfId="49336"/>
    <cellStyle name="Currency 3 2 8" xfId="17454"/>
    <cellStyle name="Currency 3 3" xfId="406"/>
    <cellStyle name="Currency 3 4" xfId="407"/>
    <cellStyle name="Currency 3 5" xfId="408"/>
    <cellStyle name="Currency 4" xfId="409"/>
    <cellStyle name="Currency 4 2" xfId="410"/>
    <cellStyle name="Currency 4 2 2" xfId="411"/>
    <cellStyle name="Currency 4 2 3" xfId="412"/>
    <cellStyle name="Currency 4 2 4" xfId="413"/>
    <cellStyle name="Currency 4 3" xfId="414"/>
    <cellStyle name="Currency 4 3 2" xfId="415"/>
    <cellStyle name="Currency 4 3 3" xfId="416"/>
    <cellStyle name="Currency 4 3 4" xfId="417"/>
    <cellStyle name="Currency 4 4" xfId="418"/>
    <cellStyle name="Currency 4 4 2" xfId="419"/>
    <cellStyle name="Currency 4 4 3" xfId="420"/>
    <cellStyle name="Currency 4 4 4" xfId="421"/>
    <cellStyle name="Currency 4 5" xfId="422"/>
    <cellStyle name="Currency 4 5 2" xfId="423"/>
    <cellStyle name="Currency 4 5 3" xfId="424"/>
    <cellStyle name="Currency 4 5 4" xfId="425"/>
    <cellStyle name="Currency 4 6" xfId="426"/>
    <cellStyle name="Currency 4 6 2" xfId="17455"/>
    <cellStyle name="Currency 5" xfId="427"/>
    <cellStyle name="Currency 5 2" xfId="428"/>
    <cellStyle name="Currency 5 3" xfId="429"/>
    <cellStyle name="Currency 5 4" xfId="430"/>
    <cellStyle name="Currency 6" xfId="431"/>
    <cellStyle name="Currency 6 2" xfId="432"/>
    <cellStyle name="Currency 6 2 2" xfId="433"/>
    <cellStyle name="Currency 6 2 3" xfId="434"/>
    <cellStyle name="Currency 6 2 4" xfId="435"/>
    <cellStyle name="Currency 6 3" xfId="436"/>
    <cellStyle name="Currency 6 3 2" xfId="437"/>
    <cellStyle name="Currency 6 3 3" xfId="438"/>
    <cellStyle name="Currency 6 3 4" xfId="439"/>
    <cellStyle name="Currency 6 4" xfId="440"/>
    <cellStyle name="Currency 6 4 2" xfId="441"/>
    <cellStyle name="Currency 6 4 3" xfId="442"/>
    <cellStyle name="Currency 6 4 4" xfId="443"/>
    <cellStyle name="Currency 6 5" xfId="444"/>
    <cellStyle name="Currency 6 5 2" xfId="445"/>
    <cellStyle name="Currency 6 5 3" xfId="446"/>
    <cellStyle name="Currency 6 5 4" xfId="447"/>
    <cellStyle name="Currency 6 6" xfId="448"/>
    <cellStyle name="Currency 6 7" xfId="449"/>
    <cellStyle name="Currency 6 8" xfId="450"/>
    <cellStyle name="Currency 7" xfId="451"/>
    <cellStyle name="Currency 7 2" xfId="17652"/>
    <cellStyle name="Currency 7 3" xfId="17456"/>
    <cellStyle name="Currency 7 4" xfId="35122"/>
    <cellStyle name="Currency 8" xfId="452"/>
    <cellStyle name="Currency 8 2" xfId="17653"/>
    <cellStyle name="Currency 8 3" xfId="17457"/>
    <cellStyle name="Currency 9" xfId="49348"/>
    <cellStyle name="Explanatory Text 2" xfId="453"/>
    <cellStyle name="Explanatory Text 3" xfId="454"/>
    <cellStyle name="Explanatory Text 4" xfId="35123"/>
    <cellStyle name="Followed Hyperlink" xfId="49351" builtinId="9" hidden="1"/>
    <cellStyle name="Good 2" xfId="455"/>
    <cellStyle name="Good 3" xfId="456"/>
    <cellStyle name="Good 4" xfId="35124"/>
    <cellStyle name="Heading 1 2" xfId="457"/>
    <cellStyle name="Heading 1 2 2" xfId="458"/>
    <cellStyle name="Heading 1 2 3" xfId="35126"/>
    <cellStyle name="Heading 1 2 4" xfId="35127"/>
    <cellStyle name="Heading 1 3" xfId="459"/>
    <cellStyle name="Heading 1 4" xfId="35125"/>
    <cellStyle name="Heading 2 2" xfId="460"/>
    <cellStyle name="Heading 2 2 2" xfId="461"/>
    <cellStyle name="Heading 2 2 3" xfId="35129"/>
    <cellStyle name="Heading 2 2 4" xfId="35130"/>
    <cellStyle name="Heading 2 3" xfId="462"/>
    <cellStyle name="Heading 2 4" xfId="35128"/>
    <cellStyle name="Heading 3 2" xfId="463"/>
    <cellStyle name="Heading 3 2 2" xfId="464"/>
    <cellStyle name="Heading 3 2 3" xfId="35132"/>
    <cellStyle name="Heading 3 2 4" xfId="35133"/>
    <cellStyle name="Heading 3 3" xfId="465"/>
    <cellStyle name="Heading 3 4" xfId="35131"/>
    <cellStyle name="Heading 4 2" xfId="466"/>
    <cellStyle name="Heading 4 2 2" xfId="467"/>
    <cellStyle name="Heading 4 2 3" xfId="35135"/>
    <cellStyle name="Heading 4 2 4" xfId="35136"/>
    <cellStyle name="Heading 4 3" xfId="468"/>
    <cellStyle name="Heading 4 4" xfId="35134"/>
    <cellStyle name="Hyperlink" xfId="49350" builtinId="8" hidden="1"/>
    <cellStyle name="Hyperlink 2" xfId="469"/>
    <cellStyle name="Hyperlink 2 2" xfId="470"/>
    <cellStyle name="Hyperlink 3" xfId="471"/>
    <cellStyle name="Hyperlink 4" xfId="35137"/>
    <cellStyle name="Input 2" xfId="472"/>
    <cellStyle name="Input 2 2" xfId="3347"/>
    <cellStyle name="Input 2 2 2" xfId="13142"/>
    <cellStyle name="Input 2 2 2 2" xfId="30577"/>
    <cellStyle name="Input 2 2 2 3" xfId="45030"/>
    <cellStyle name="Input 2 2 3" xfId="15603"/>
    <cellStyle name="Input 2 2 3 2" xfId="33038"/>
    <cellStyle name="Input 2 2 3 3" xfId="47491"/>
    <cellStyle name="Input 2 2 4" xfId="20783"/>
    <cellStyle name="Input 2 2 5" xfId="35236"/>
    <cellStyle name="Input 2 3" xfId="3342"/>
    <cellStyle name="Input 2 3 2" xfId="20779"/>
    <cellStyle name="Input 2 3 3" xfId="35232"/>
    <cellStyle name="Input 2 4" xfId="3345"/>
    <cellStyle name="Input 2 4 2" xfId="20781"/>
    <cellStyle name="Input 2 4 3" xfId="35234"/>
    <cellStyle name="Input 2 5" xfId="3343"/>
    <cellStyle name="Input 2 5 2" xfId="20780"/>
    <cellStyle name="Input 2 5 3" xfId="35233"/>
    <cellStyle name="Input 2 6" xfId="17688"/>
    <cellStyle name="Input 3" xfId="473"/>
    <cellStyle name="Input 3 2" xfId="3348"/>
    <cellStyle name="Input 3 2 2" xfId="13143"/>
    <cellStyle name="Input 3 2 2 2" xfId="30578"/>
    <cellStyle name="Input 3 2 2 3" xfId="45031"/>
    <cellStyle name="Input 3 2 3" xfId="15604"/>
    <cellStyle name="Input 3 2 3 2" xfId="33039"/>
    <cellStyle name="Input 3 2 3 3" xfId="47492"/>
    <cellStyle name="Input 3 2 4" xfId="20784"/>
    <cellStyle name="Input 3 2 5" xfId="35237"/>
    <cellStyle name="Input 3 3" xfId="3341"/>
    <cellStyle name="Input 3 3 2" xfId="20778"/>
    <cellStyle name="Input 3 3 3" xfId="35231"/>
    <cellStyle name="Input 3 4" xfId="3346"/>
    <cellStyle name="Input 3 4 2" xfId="20782"/>
    <cellStyle name="Input 3 4 3" xfId="35235"/>
    <cellStyle name="Input 3 5" xfId="3340"/>
    <cellStyle name="Input 3 5 2" xfId="20777"/>
    <cellStyle name="Input 3 5 3" xfId="35230"/>
    <cellStyle name="Input 3 6" xfId="17689"/>
    <cellStyle name="Input 4" xfId="35138"/>
    <cellStyle name="Linked Cell 2" xfId="474"/>
    <cellStyle name="Linked Cell 3" xfId="475"/>
    <cellStyle name="Linked Cell 4" xfId="35139"/>
    <cellStyle name="Neutral 2" xfId="476"/>
    <cellStyle name="Neutral 3" xfId="477"/>
    <cellStyle name="Neutral 4" xfId="35140"/>
    <cellStyle name="Normal" xfId="0" builtinId="0"/>
    <cellStyle name="Normal 10" xfId="478"/>
    <cellStyle name="Normal 10 2" xfId="479"/>
    <cellStyle name="Normal 10 3" xfId="480"/>
    <cellStyle name="Normal 10 4" xfId="481"/>
    <cellStyle name="Normal 11" xfId="482"/>
    <cellStyle name="Normal 11 2" xfId="483"/>
    <cellStyle name="Normal 11 3" xfId="484"/>
    <cellStyle name="Normal 11 4" xfId="485"/>
    <cellStyle name="Normal 12" xfId="486"/>
    <cellStyle name="Normal 12 2" xfId="487"/>
    <cellStyle name="Normal 12 3" xfId="488"/>
    <cellStyle name="Normal 12 4" xfId="489"/>
    <cellStyle name="Normal 13" xfId="490"/>
    <cellStyle name="Normal 13 2" xfId="491"/>
    <cellStyle name="Normal 13 3" xfId="492"/>
    <cellStyle name="Normal 13 4" xfId="493"/>
    <cellStyle name="Normal 14" xfId="494"/>
    <cellStyle name="Normal 14 2" xfId="495"/>
    <cellStyle name="Normal 14 2 2" xfId="496"/>
    <cellStyle name="Normal 14 2 2 2" xfId="17458"/>
    <cellStyle name="Normal 14 3" xfId="497"/>
    <cellStyle name="Normal 14 3 2" xfId="498"/>
    <cellStyle name="Normal 14 4" xfId="499"/>
    <cellStyle name="Normal 14 5" xfId="500"/>
    <cellStyle name="Normal 14 6" xfId="501"/>
    <cellStyle name="Normal 15" xfId="502"/>
    <cellStyle name="Normal 15 2" xfId="503"/>
    <cellStyle name="Normal 15 3" xfId="504"/>
    <cellStyle name="Normal 15 4" xfId="505"/>
    <cellStyle name="Normal 16" xfId="506"/>
    <cellStyle name="Normal 16 2" xfId="507"/>
    <cellStyle name="Normal 16 2 2" xfId="508"/>
    <cellStyle name="Normal 16 2 2 2" xfId="17459"/>
    <cellStyle name="Normal 16 3" xfId="509"/>
    <cellStyle name="Normal 16 3 2" xfId="510"/>
    <cellStyle name="Normal 16 4" xfId="511"/>
    <cellStyle name="Normal 16 5" xfId="512"/>
    <cellStyle name="Normal 16 6" xfId="513"/>
    <cellStyle name="Normal 17" xfId="514"/>
    <cellStyle name="Normal 17 2" xfId="515"/>
    <cellStyle name="Normal 17 3" xfId="516"/>
    <cellStyle name="Normal 17 4" xfId="517"/>
    <cellStyle name="Normal 18" xfId="518"/>
    <cellStyle name="Normal 18 2" xfId="519"/>
    <cellStyle name="Normal 18 3" xfId="520"/>
    <cellStyle name="Normal 18 4" xfId="521"/>
    <cellStyle name="Normal 19" xfId="522"/>
    <cellStyle name="Normal 19 2" xfId="523"/>
    <cellStyle name="Normal 19 3" xfId="524"/>
    <cellStyle name="Normal 19 4" xfId="525"/>
    <cellStyle name="Normal 2" xfId="526"/>
    <cellStyle name="Normal 2 10" xfId="527"/>
    <cellStyle name="Normal 2 10 2" xfId="17654"/>
    <cellStyle name="Normal 2 10 3" xfId="17460"/>
    <cellStyle name="Normal 2 11" xfId="528"/>
    <cellStyle name="Normal 2 11 2" xfId="35141"/>
    <cellStyle name="Normal 2 12" xfId="529"/>
    <cellStyle name="Normal 2 12 2" xfId="530"/>
    <cellStyle name="Normal 2 12 3" xfId="531"/>
    <cellStyle name="Normal 2 12 4" xfId="532"/>
    <cellStyle name="Normal 2 12 5" xfId="533"/>
    <cellStyle name="Normal 2 12 6" xfId="534"/>
    <cellStyle name="Normal 2 12 7" xfId="535"/>
    <cellStyle name="Normal 2 13" xfId="536"/>
    <cellStyle name="Normal 2 14" xfId="537"/>
    <cellStyle name="Normal 2 15" xfId="538"/>
    <cellStyle name="Normal 2 16" xfId="539"/>
    <cellStyle name="Normal 2 17" xfId="540"/>
    <cellStyle name="Normal 2 18" xfId="541"/>
    <cellStyle name="Normal 2 19" xfId="49338"/>
    <cellStyle name="Normal 2 2" xfId="542"/>
    <cellStyle name="Normal 2 2 2" xfId="543"/>
    <cellStyle name="Normal 2 2 2 2" xfId="544"/>
    <cellStyle name="Normal 2 2 2 2 2" xfId="545"/>
    <cellStyle name="Normal 2 2 2 2 2 2" xfId="35142"/>
    <cellStyle name="Normal 2 2 2 2 3" xfId="546"/>
    <cellStyle name="Normal 2 2 2 2 4" xfId="547"/>
    <cellStyle name="Normal 2 2 2 2 5" xfId="548"/>
    <cellStyle name="Normal 2 2 2 3" xfId="549"/>
    <cellStyle name="Normal 2 2 2 3 2" xfId="17655"/>
    <cellStyle name="Normal 2 2 2 4" xfId="550"/>
    <cellStyle name="Normal 2 2 2 4 2" xfId="35143"/>
    <cellStyle name="Normal 2 2 2 5" xfId="551"/>
    <cellStyle name="Normal 2 2 2 5 2" xfId="35144"/>
    <cellStyle name="Normal 2 2 2 6" xfId="552"/>
    <cellStyle name="Normal 2 2 2 6 2" xfId="35145"/>
    <cellStyle name="Normal 2 2 2 7" xfId="553"/>
    <cellStyle name="Normal 2 2 3" xfId="554"/>
    <cellStyle name="Normal 2 2 3 2" xfId="555"/>
    <cellStyle name="Normal 2 2 4" xfId="556"/>
    <cellStyle name="Normal 2 2 4 2" xfId="557"/>
    <cellStyle name="Normal 2 2 4 2 2" xfId="35146"/>
    <cellStyle name="Normal 2 2 4 3" xfId="558"/>
    <cellStyle name="Normal 2 2 4 4" xfId="559"/>
    <cellStyle name="Normal 2 2 4 5" xfId="560"/>
    <cellStyle name="Normal 2 2 5" xfId="561"/>
    <cellStyle name="Normal 2 2 5 2" xfId="17461"/>
    <cellStyle name="Normal 2 2 6" xfId="562"/>
    <cellStyle name="Normal 2 2 6 2" xfId="17462"/>
    <cellStyle name="Normal 2 2 6 3" xfId="35147"/>
    <cellStyle name="Normal 2 2 7" xfId="563"/>
    <cellStyle name="Normal 2 2 7 2" xfId="35148"/>
    <cellStyle name="Normal 2 2 8" xfId="564"/>
    <cellStyle name="Normal 2 2 8 2" xfId="35149"/>
    <cellStyle name="Normal 2 2 9" xfId="565"/>
    <cellStyle name="Normal 2 20" xfId="49337"/>
    <cellStyle name="Normal 2 3" xfId="566"/>
    <cellStyle name="Normal 2 3 2" xfId="567"/>
    <cellStyle name="Normal 2 3 2 2" xfId="568"/>
    <cellStyle name="Normal 2 3 2 2 2" xfId="35150"/>
    <cellStyle name="Normal 2 3 2 3" xfId="569"/>
    <cellStyle name="Normal 2 3 2 4" xfId="570"/>
    <cellStyle name="Normal 2 3 2 5" xfId="571"/>
    <cellStyle name="Normal 2 3 3" xfId="572"/>
    <cellStyle name="Normal 2 3 3 2" xfId="573"/>
    <cellStyle name="Normal 2 3 3 3" xfId="574"/>
    <cellStyle name="Normal 2 3 3 4" xfId="575"/>
    <cellStyle name="Normal 2 3 4" xfId="576"/>
    <cellStyle name="Normal 2 3 4 2" xfId="17656"/>
    <cellStyle name="Normal 2 3 5" xfId="35151"/>
    <cellStyle name="Normal 2 3 6" xfId="35152"/>
    <cellStyle name="Normal 2 3 7" xfId="35153"/>
    <cellStyle name="Normal 2 4" xfId="577"/>
    <cellStyle name="Normal 2 4 2" xfId="578"/>
    <cellStyle name="Normal 2 4 2 2" xfId="579"/>
    <cellStyle name="Normal 2 4 2 2 2" xfId="35154"/>
    <cellStyle name="Normal 2 4 2 3" xfId="580"/>
    <cellStyle name="Normal 2 4 2 4" xfId="581"/>
    <cellStyle name="Normal 2 4 2 5" xfId="582"/>
    <cellStyle name="Normal 2 4 3" xfId="583"/>
    <cellStyle name="Normal 2 4 3 2" xfId="584"/>
    <cellStyle name="Normal 2 4 3 3" xfId="585"/>
    <cellStyle name="Normal 2 4 3 4" xfId="586"/>
    <cellStyle name="Normal 2 4 4" xfId="587"/>
    <cellStyle name="Normal 2 4 4 2" xfId="17657"/>
    <cellStyle name="Normal 2 4 5" xfId="35155"/>
    <cellStyle name="Normal 2 4 6" xfId="35156"/>
    <cellStyle name="Normal 2 4 7" xfId="35157"/>
    <cellStyle name="Normal 2 5" xfId="588"/>
    <cellStyle name="Normal 2 5 2" xfId="589"/>
    <cellStyle name="Normal 2 5 2 2" xfId="590"/>
    <cellStyle name="Normal 2 5 2 2 2" xfId="35158"/>
    <cellStyle name="Normal 2 5 2 3" xfId="591"/>
    <cellStyle name="Normal 2 5 2 4" xfId="592"/>
    <cellStyle name="Normal 2 5 2 5" xfId="593"/>
    <cellStyle name="Normal 2 5 3" xfId="594"/>
    <cellStyle name="Normal 2 5 3 2" xfId="595"/>
    <cellStyle name="Normal 2 5 3 3" xfId="596"/>
    <cellStyle name="Normal 2 5 3 4" xfId="597"/>
    <cellStyle name="Normal 2 5 4" xfId="598"/>
    <cellStyle name="Normal 2 5 4 2" xfId="17658"/>
    <cellStyle name="Normal 2 5 5" xfId="35159"/>
    <cellStyle name="Normal 2 5 6" xfId="35160"/>
    <cellStyle name="Normal 2 5 7" xfId="35161"/>
    <cellStyle name="Normal 2 6" xfId="599"/>
    <cellStyle name="Normal 2 6 2" xfId="600"/>
    <cellStyle name="Normal 2 6 2 2" xfId="35162"/>
    <cellStyle name="Normal 2 6 3" xfId="601"/>
    <cellStyle name="Normal 2 6 4" xfId="602"/>
    <cellStyle name="Normal 2 6 5" xfId="603"/>
    <cellStyle name="Normal 2 7" xfId="604"/>
    <cellStyle name="Normal 2 7 2" xfId="605"/>
    <cellStyle name="Normal 2 7 2 2" xfId="35163"/>
    <cellStyle name="Normal 2 7 3" xfId="606"/>
    <cellStyle name="Normal 2 7 3 2" xfId="35164"/>
    <cellStyle name="Normal 2 7 4" xfId="607"/>
    <cellStyle name="Normal 2 7 5" xfId="608"/>
    <cellStyle name="Normal 2 8" xfId="609"/>
    <cellStyle name="Normal 2 8 2" xfId="17463"/>
    <cellStyle name="Normal 2 9" xfId="610"/>
    <cellStyle name="Normal 2 9 2" xfId="17464"/>
    <cellStyle name="Normal 2 9 3" xfId="35165"/>
    <cellStyle name="Normal 20" xfId="611"/>
    <cellStyle name="Normal 20 2" xfId="612"/>
    <cellStyle name="Normal 20 2 2" xfId="613"/>
    <cellStyle name="Normal 20 2 2 2" xfId="17465"/>
    <cellStyle name="Normal 20 3" xfId="614"/>
    <cellStyle name="Normal 20 3 2" xfId="615"/>
    <cellStyle name="Normal 20 4" xfId="616"/>
    <cellStyle name="Normal 20 5" xfId="617"/>
    <cellStyle name="Normal 20 6" xfId="618"/>
    <cellStyle name="Normal 21" xfId="619"/>
    <cellStyle name="Normal 21 2" xfId="620"/>
    <cellStyle name="Normal 21 3" xfId="621"/>
    <cellStyle name="Normal 21 4" xfId="622"/>
    <cellStyle name="Normal 22" xfId="623"/>
    <cellStyle name="Normal 22 2" xfId="624"/>
    <cellStyle name="Normal 22 3" xfId="625"/>
    <cellStyle name="Normal 22 4" xfId="626"/>
    <cellStyle name="Normal 23" xfId="627"/>
    <cellStyle name="Normal 23 2" xfId="628"/>
    <cellStyle name="Normal 23 3" xfId="629"/>
    <cellStyle name="Normal 23 4" xfId="630"/>
    <cellStyle name="Normal 24" xfId="631"/>
    <cellStyle name="Normal 24 2" xfId="632"/>
    <cellStyle name="Normal 24 3" xfId="633"/>
    <cellStyle name="Normal 24 4" xfId="634"/>
    <cellStyle name="Normal 25" xfId="635"/>
    <cellStyle name="Normal 25 2" xfId="636"/>
    <cellStyle name="Normal 25 2 2" xfId="637"/>
    <cellStyle name="Normal 25 3" xfId="638"/>
    <cellStyle name="Normal 25 3 2" xfId="17466"/>
    <cellStyle name="Normal 25 4" xfId="639"/>
    <cellStyle name="Normal 25 5" xfId="640"/>
    <cellStyle name="Normal 26" xfId="641"/>
    <cellStyle name="Normal 26 2" xfId="642"/>
    <cellStyle name="Normal 26 2 2" xfId="643"/>
    <cellStyle name="Normal 26 2 2 2" xfId="17467"/>
    <cellStyle name="Normal 26 3" xfId="644"/>
    <cellStyle name="Normal 26 3 2" xfId="17468"/>
    <cellStyle name="Normal 26 4" xfId="645"/>
    <cellStyle name="Normal 26 5" xfId="646"/>
    <cellStyle name="Normal 27" xfId="647"/>
    <cellStyle name="Normal 27 2" xfId="648"/>
    <cellStyle name="Normal 27 2 2" xfId="649"/>
    <cellStyle name="Normal 27 2 2 2" xfId="17469"/>
    <cellStyle name="Normal 27 3" xfId="650"/>
    <cellStyle name="Normal 27 3 2" xfId="17470"/>
    <cellStyle name="Normal 27 4" xfId="651"/>
    <cellStyle name="Normal 27 5" xfId="652"/>
    <cellStyle name="Normal 28" xfId="653"/>
    <cellStyle name="Normal 28 2" xfId="654"/>
    <cellStyle name="Normal 28 2 2" xfId="655"/>
    <cellStyle name="Normal 28 3" xfId="656"/>
    <cellStyle name="Normal 28 4" xfId="657"/>
    <cellStyle name="Normal 28 5" xfId="658"/>
    <cellStyle name="Normal 29" xfId="659"/>
    <cellStyle name="Normal 29 2" xfId="660"/>
    <cellStyle name="Normal 29 3" xfId="661"/>
    <cellStyle name="Normal 29 4" xfId="662"/>
    <cellStyle name="Normal 3" xfId="663"/>
    <cellStyle name="Normal 3 2" xfId="664"/>
    <cellStyle name="Normal 3 3" xfId="665"/>
    <cellStyle name="Normal 3 3 2" xfId="666"/>
    <cellStyle name="Normal 3 3 3" xfId="667"/>
    <cellStyle name="Normal 3 3 4" xfId="668"/>
    <cellStyle name="Normal 3 4" xfId="669"/>
    <cellStyle name="Normal 3 4 2" xfId="17659"/>
    <cellStyle name="Normal 3 5" xfId="17471"/>
    <cellStyle name="Normal 3 6" xfId="35167"/>
    <cellStyle name="Normal 3 7" xfId="35168"/>
    <cellStyle name="Normal 3 8" xfId="35166"/>
    <cellStyle name="Normal 30" xfId="670"/>
    <cellStyle name="Normal 30 2" xfId="671"/>
    <cellStyle name="Normal 30 3" xfId="672"/>
    <cellStyle name="Normal 30 4" xfId="673"/>
    <cellStyle name="Normal 31" xfId="674"/>
    <cellStyle name="Normal 31 2" xfId="675"/>
    <cellStyle name="Normal 31 3" xfId="676"/>
    <cellStyle name="Normal 31 4" xfId="677"/>
    <cellStyle name="Normal 32" xfId="678"/>
    <cellStyle name="Normal 32 2" xfId="679"/>
    <cellStyle name="Normal 32 3" xfId="680"/>
    <cellStyle name="Normal 32 4" xfId="681"/>
    <cellStyle name="Normal 33" xfId="682"/>
    <cellStyle name="Normal 33 2" xfId="683"/>
    <cellStyle name="Normal 33 3" xfId="684"/>
    <cellStyle name="Normal 33 4" xfId="685"/>
    <cellStyle name="Normal 34" xfId="686"/>
    <cellStyle name="Normal 34 2" xfId="687"/>
    <cellStyle name="Normal 34 3" xfId="688"/>
    <cellStyle name="Normal 34 4" xfId="689"/>
    <cellStyle name="Normal 35" xfId="690"/>
    <cellStyle name="Normal 35 2" xfId="691"/>
    <cellStyle name="Normal 35 3" xfId="692"/>
    <cellStyle name="Normal 35 4" xfId="693"/>
    <cellStyle name="Normal 36" xfId="694"/>
    <cellStyle name="Normal 36 2" xfId="695"/>
    <cellStyle name="Normal 36 3" xfId="696"/>
    <cellStyle name="Normal 36 4" xfId="697"/>
    <cellStyle name="Normal 37" xfId="698"/>
    <cellStyle name="Normal 37 2" xfId="699"/>
    <cellStyle name="Normal 37 3" xfId="700"/>
    <cellStyle name="Normal 37 4" xfId="701"/>
    <cellStyle name="Normal 38" xfId="702"/>
    <cellStyle name="Normal 38 2" xfId="703"/>
    <cellStyle name="Normal 38 3" xfId="704"/>
    <cellStyle name="Normal 38 4" xfId="705"/>
    <cellStyle name="Normal 39" xfId="706"/>
    <cellStyle name="Normal 39 2" xfId="707"/>
    <cellStyle name="Normal 39 3" xfId="708"/>
    <cellStyle name="Normal 39 4" xfId="709"/>
    <cellStyle name="Normal 4" xfId="710"/>
    <cellStyle name="Normal 4 10" xfId="3355"/>
    <cellStyle name="Normal 4 10 2" xfId="13144"/>
    <cellStyle name="Normal 4 10 2 2" xfId="30579"/>
    <cellStyle name="Normal 4 10 2 3" xfId="45032"/>
    <cellStyle name="Normal 4 10 3" xfId="15605"/>
    <cellStyle name="Normal 4 10 3 2" xfId="33040"/>
    <cellStyle name="Normal 4 10 3 3" xfId="47493"/>
    <cellStyle name="Normal 4 10 4" xfId="20791"/>
    <cellStyle name="Normal 4 10 5" xfId="35244"/>
    <cellStyle name="Normal 4 11" xfId="13129"/>
    <cellStyle name="Normal 4 11 2" xfId="30564"/>
    <cellStyle name="Normal 4 11 3" xfId="45017"/>
    <cellStyle name="Normal 4 12" xfId="14981"/>
    <cellStyle name="Normal 4 12 2" xfId="32416"/>
    <cellStyle name="Normal 4 12 3" xfId="46869"/>
    <cellStyle name="Normal 4 13" xfId="17442"/>
    <cellStyle name="Normal 4 13 2" xfId="34877"/>
    <cellStyle name="Normal 4 13 3" xfId="49330"/>
    <cellStyle name="Normal 4 14" xfId="17472"/>
    <cellStyle name="Normal 4 15" xfId="17690"/>
    <cellStyle name="Normal 4 16" xfId="20143"/>
    <cellStyle name="Normal 4 17" xfId="35205"/>
    <cellStyle name="Normal 4 18" xfId="49331"/>
    <cellStyle name="Normal 4 19" xfId="49339"/>
    <cellStyle name="Normal 4 2" xfId="711"/>
    <cellStyle name="Normal 4 2 2" xfId="712"/>
    <cellStyle name="Normal 4 2 2 2" xfId="713"/>
    <cellStyle name="Normal 4 2 2 3" xfId="714"/>
    <cellStyle name="Normal 4 2 2 4" xfId="715"/>
    <cellStyle name="Normal 4 2 3" xfId="716"/>
    <cellStyle name="Normal 4 2 3 2" xfId="717"/>
    <cellStyle name="Normal 4 2 3 3" xfId="718"/>
    <cellStyle name="Normal 4 2 3 4" xfId="719"/>
    <cellStyle name="Normal 4 2 4" xfId="720"/>
    <cellStyle name="Normal 4 2 4 2" xfId="17661"/>
    <cellStyle name="Normal 4 2 5" xfId="35169"/>
    <cellStyle name="Normal 4 2 5 2" xfId="49333"/>
    <cellStyle name="Normal 4 2 6" xfId="35170"/>
    <cellStyle name="Normal 4 2 7" xfId="35171"/>
    <cellStyle name="Normal 4 3" xfId="721"/>
    <cellStyle name="Normal 4 3 2" xfId="722"/>
    <cellStyle name="Normal 4 3 2 2" xfId="723"/>
    <cellStyle name="Normal 4 3 2 3" xfId="724"/>
    <cellStyle name="Normal 4 3 2 4" xfId="725"/>
    <cellStyle name="Normal 4 3 3" xfId="726"/>
    <cellStyle name="Normal 4 3 4" xfId="727"/>
    <cellStyle name="Normal 4 3 5" xfId="728"/>
    <cellStyle name="Normal 4 4" xfId="729"/>
    <cellStyle name="Normal 4 4 2" xfId="730"/>
    <cellStyle name="Normal 4 4 2 2" xfId="731"/>
    <cellStyle name="Normal 4 4 2 3" xfId="732"/>
    <cellStyle name="Normal 4 4 2 4" xfId="733"/>
    <cellStyle name="Normal 4 4 3" xfId="734"/>
    <cellStyle name="Normal 4 4 4" xfId="735"/>
    <cellStyle name="Normal 4 4 5" xfId="736"/>
    <cellStyle name="Normal 4 5" xfId="737"/>
    <cellStyle name="Normal 4 5 2" xfId="738"/>
    <cellStyle name="Normal 4 5 2 2" xfId="739"/>
    <cellStyle name="Normal 4 5 2 3" xfId="740"/>
    <cellStyle name="Normal 4 5 2 4" xfId="741"/>
    <cellStyle name="Normal 4 5 3" xfId="742"/>
    <cellStyle name="Normal 4 5 4" xfId="743"/>
    <cellStyle name="Normal 4 5 5" xfId="744"/>
    <cellStyle name="Normal 4 6" xfId="745"/>
    <cellStyle name="Normal 4 6 2" xfId="746"/>
    <cellStyle name="Normal 4 6 3" xfId="747"/>
    <cellStyle name="Normal 4 6 4" xfId="748"/>
    <cellStyle name="Normal 4 7" xfId="749"/>
    <cellStyle name="Normal 4 7 10" xfId="35206"/>
    <cellStyle name="Normal 4 7 11" xfId="49332"/>
    <cellStyle name="Normal 4 7 12" xfId="49340"/>
    <cellStyle name="Normal 4 7 2" xfId="3320"/>
    <cellStyle name="Normal 4 7 2 10" xfId="49341"/>
    <cellStyle name="Normal 4 7 2 2" xfId="5829"/>
    <cellStyle name="Normal 4 7 2 2 2" xfId="23264"/>
    <cellStyle name="Normal 4 7 2 2 3" xfId="37717"/>
    <cellStyle name="Normal 4 7 2 3" xfId="13136"/>
    <cellStyle name="Normal 4 7 2 3 2" xfId="30571"/>
    <cellStyle name="Normal 4 7 2 3 3" xfId="45024"/>
    <cellStyle name="Normal 4 7 2 4" xfId="15597"/>
    <cellStyle name="Normal 4 7 2 4 2" xfId="33032"/>
    <cellStyle name="Normal 4 7 2 4 3" xfId="47485"/>
    <cellStyle name="Normal 4 7 2 5" xfId="17662"/>
    <cellStyle name="Normal 4 7 2 6" xfId="20140"/>
    <cellStyle name="Normal 4 7 2 7" xfId="20759"/>
    <cellStyle name="Normal 4 7 2 8" xfId="35173"/>
    <cellStyle name="Normal 4 7 2 9" xfId="35212"/>
    <cellStyle name="Normal 4 7 3" xfId="3356"/>
    <cellStyle name="Normal 4 7 3 2" xfId="13145"/>
    <cellStyle name="Normal 4 7 3 2 2" xfId="30580"/>
    <cellStyle name="Normal 4 7 3 2 3" xfId="45033"/>
    <cellStyle name="Normal 4 7 3 3" xfId="15606"/>
    <cellStyle name="Normal 4 7 3 3 2" xfId="33041"/>
    <cellStyle name="Normal 4 7 3 3 3" xfId="47494"/>
    <cellStyle name="Normal 4 7 3 4" xfId="20792"/>
    <cellStyle name="Normal 4 7 3 5" xfId="35245"/>
    <cellStyle name="Normal 4 7 4" xfId="13130"/>
    <cellStyle name="Normal 4 7 4 2" xfId="30565"/>
    <cellStyle name="Normal 4 7 4 3" xfId="45018"/>
    <cellStyle name="Normal 4 7 5" xfId="14982"/>
    <cellStyle name="Normal 4 7 5 2" xfId="32417"/>
    <cellStyle name="Normal 4 7 5 3" xfId="46870"/>
    <cellStyle name="Normal 4 7 6" xfId="17473"/>
    <cellStyle name="Normal 4 7 7" xfId="17691"/>
    <cellStyle name="Normal 4 7 8" xfId="20144"/>
    <cellStyle name="Normal 4 7 9" xfId="35172"/>
    <cellStyle name="Normal 4 8" xfId="750"/>
    <cellStyle name="Normal 4 8 2" xfId="17474"/>
    <cellStyle name="Normal 4 8 2 2" xfId="35175"/>
    <cellStyle name="Normal 4 8 3" xfId="35174"/>
    <cellStyle name="Normal 4 9" xfId="3319"/>
    <cellStyle name="Normal 4 9 10" xfId="49342"/>
    <cellStyle name="Normal 4 9 2" xfId="5828"/>
    <cellStyle name="Normal 4 9 2 2" xfId="23263"/>
    <cellStyle name="Normal 4 9 2 3" xfId="37716"/>
    <cellStyle name="Normal 4 9 3" xfId="13135"/>
    <cellStyle name="Normal 4 9 3 2" xfId="30570"/>
    <cellStyle name="Normal 4 9 3 3" xfId="45023"/>
    <cellStyle name="Normal 4 9 4" xfId="15596"/>
    <cellStyle name="Normal 4 9 4 2" xfId="33031"/>
    <cellStyle name="Normal 4 9 4 3" xfId="47484"/>
    <cellStyle name="Normal 4 9 5" xfId="17660"/>
    <cellStyle name="Normal 4 9 6" xfId="20139"/>
    <cellStyle name="Normal 4 9 7" xfId="20758"/>
    <cellStyle name="Normal 4 9 8" xfId="35176"/>
    <cellStyle name="Normal 4 9 9" xfId="35211"/>
    <cellStyle name="Normal 4_EXHIBIT C" xfId="751"/>
    <cellStyle name="Normal 40" xfId="752"/>
    <cellStyle name="Normal 40 2" xfId="753"/>
    <cellStyle name="Normal 40 3" xfId="754"/>
    <cellStyle name="Normal 40 4" xfId="755"/>
    <cellStyle name="Normal 41" xfId="756"/>
    <cellStyle name="Normal 41 2" xfId="17475"/>
    <cellStyle name="Normal 41 3" xfId="17476"/>
    <cellStyle name="Normal 41 3 2" xfId="17664"/>
    <cellStyle name="Normal 41 3 3" xfId="35177"/>
    <cellStyle name="Normal 41 4" xfId="17663"/>
    <cellStyle name="Normal 41 4 2" xfId="35178"/>
    <cellStyle name="Normal 42" xfId="17477"/>
    <cellStyle name="Normal 42 2" xfId="17478"/>
    <cellStyle name="Normal 42 2 2" xfId="17666"/>
    <cellStyle name="Normal 42 3" xfId="17665"/>
    <cellStyle name="Normal 43" xfId="17498"/>
    <cellStyle name="Normal 43 2" xfId="35179"/>
    <cellStyle name="Normal 44" xfId="757"/>
    <cellStyle name="Normal 44 2" xfId="17501"/>
    <cellStyle name="Normal 45" xfId="17504"/>
    <cellStyle name="Normal 46" xfId="49346"/>
    <cellStyle name="Normal 5" xfId="758"/>
    <cellStyle name="Normal 5 10" xfId="35181"/>
    <cellStyle name="Normal 5 11" xfId="35180"/>
    <cellStyle name="Normal 5 2" xfId="759"/>
    <cellStyle name="Normal 5 2 2" xfId="760"/>
    <cellStyle name="Normal 5 2 2 2" xfId="761"/>
    <cellStyle name="Normal 5 2 2 3" xfId="762"/>
    <cellStyle name="Normal 5 2 2 4" xfId="763"/>
    <cellStyle name="Normal 5 2 3" xfId="764"/>
    <cellStyle name="Normal 5 2 4" xfId="765"/>
    <cellStyle name="Normal 5 2 5" xfId="766"/>
    <cellStyle name="Normal 5 3" xfId="767"/>
    <cellStyle name="Normal 5 3 2" xfId="768"/>
    <cellStyle name="Normal 5 3 2 2" xfId="769"/>
    <cellStyle name="Normal 5 3 2 3" xfId="770"/>
    <cellStyle name="Normal 5 3 2 4" xfId="771"/>
    <cellStyle name="Normal 5 3 3" xfId="772"/>
    <cellStyle name="Normal 5 3 4" xfId="773"/>
    <cellStyle name="Normal 5 3 5" xfId="774"/>
    <cellStyle name="Normal 5 4" xfId="775"/>
    <cellStyle name="Normal 5 4 2" xfId="776"/>
    <cellStyle name="Normal 5 4 2 2" xfId="777"/>
    <cellStyle name="Normal 5 4 2 3" xfId="778"/>
    <cellStyle name="Normal 5 4 2 4" xfId="779"/>
    <cellStyle name="Normal 5 4 3" xfId="780"/>
    <cellStyle name="Normal 5 4 4" xfId="781"/>
    <cellStyle name="Normal 5 4 5" xfId="782"/>
    <cellStyle name="Normal 5 5" xfId="783"/>
    <cellStyle name="Normal 5 5 2" xfId="784"/>
    <cellStyle name="Normal 5 5 2 2" xfId="785"/>
    <cellStyle name="Normal 5 5 2 3" xfId="786"/>
    <cellStyle name="Normal 5 5 2 4" xfId="787"/>
    <cellStyle name="Normal 5 5 3" xfId="788"/>
    <cellStyle name="Normal 5 5 4" xfId="789"/>
    <cellStyle name="Normal 5 5 5" xfId="790"/>
    <cellStyle name="Normal 5 6" xfId="791"/>
    <cellStyle name="Normal 5 6 2" xfId="792"/>
    <cellStyle name="Normal 5 6 3" xfId="793"/>
    <cellStyle name="Normal 5 6 4" xfId="794"/>
    <cellStyle name="Normal 5 7" xfId="17479"/>
    <cellStyle name="Normal 5 7 2" xfId="17668"/>
    <cellStyle name="Normal 5 8" xfId="17667"/>
    <cellStyle name="Normal 5 8 2" xfId="35183"/>
    <cellStyle name="Normal 5 8 3" xfId="35182"/>
    <cellStyle name="Normal 5 9" xfId="35184"/>
    <cellStyle name="Normal 6" xfId="795"/>
    <cellStyle name="Normal 6 10" xfId="35185"/>
    <cellStyle name="Normal 6 11" xfId="35186"/>
    <cellStyle name="Normal 6 2" xfId="796"/>
    <cellStyle name="Normal 6 2 2" xfId="797"/>
    <cellStyle name="Normal 6 2 2 2" xfId="798"/>
    <cellStyle name="Normal 6 2 2 3" xfId="799"/>
    <cellStyle name="Normal 6 2 2 4" xfId="800"/>
    <cellStyle name="Normal 6 2 3" xfId="801"/>
    <cellStyle name="Normal 6 2 4" xfId="802"/>
    <cellStyle name="Normal 6 2 5" xfId="803"/>
    <cellStyle name="Normal 6 3" xfId="804"/>
    <cellStyle name="Normal 6 3 2" xfId="805"/>
    <cellStyle name="Normal 6 3 2 2" xfId="806"/>
    <cellStyle name="Normal 6 3 2 3" xfId="807"/>
    <cellStyle name="Normal 6 3 2 4" xfId="808"/>
    <cellStyle name="Normal 6 3 3" xfId="809"/>
    <cellStyle name="Normal 6 3 4" xfId="810"/>
    <cellStyle name="Normal 6 3 5" xfId="811"/>
    <cellStyle name="Normal 6 4" xfId="812"/>
    <cellStyle name="Normal 6 4 2" xfId="813"/>
    <cellStyle name="Normal 6 4 2 2" xfId="814"/>
    <cellStyle name="Normal 6 4 2 3" xfId="815"/>
    <cellStyle name="Normal 6 4 2 4" xfId="816"/>
    <cellStyle name="Normal 6 4 3" xfId="817"/>
    <cellStyle name="Normal 6 4 4" xfId="818"/>
    <cellStyle name="Normal 6 4 5" xfId="819"/>
    <cellStyle name="Normal 6 5" xfId="820"/>
    <cellStyle name="Normal 6 5 2" xfId="821"/>
    <cellStyle name="Normal 6 5 2 2" xfId="822"/>
    <cellStyle name="Normal 6 5 2 3" xfId="823"/>
    <cellStyle name="Normal 6 5 2 4" xfId="824"/>
    <cellStyle name="Normal 6 5 3" xfId="825"/>
    <cellStyle name="Normal 6 5 4" xfId="826"/>
    <cellStyle name="Normal 6 5 5" xfId="827"/>
    <cellStyle name="Normal 6 6" xfId="828"/>
    <cellStyle name="Normal 6 6 2" xfId="829"/>
    <cellStyle name="Normal 6 6 3" xfId="830"/>
    <cellStyle name="Normal 6 6 4" xfId="831"/>
    <cellStyle name="Normal 6 7" xfId="832"/>
    <cellStyle name="Normal 6 7 2" xfId="833"/>
    <cellStyle name="Normal 6 7 3" xfId="834"/>
    <cellStyle name="Normal 6 7 4" xfId="835"/>
    <cellStyle name="Normal 6 8" xfId="836"/>
    <cellStyle name="Normal 6 8 2" xfId="17480"/>
    <cellStyle name="Normal 6 9" xfId="17481"/>
    <cellStyle name="Normal 6 9 2" xfId="35187"/>
    <cellStyle name="Normal 7" xfId="837"/>
    <cellStyle name="Normal 7 2" xfId="838"/>
    <cellStyle name="Normal 7 2 2" xfId="839"/>
    <cellStyle name="Normal 7 2 2 2" xfId="35188"/>
    <cellStyle name="Normal 7 2 3" xfId="840"/>
    <cellStyle name="Normal 7 2 4" xfId="841"/>
    <cellStyle name="Normal 7 2 5" xfId="842"/>
    <cellStyle name="Normal 7 3" xfId="843"/>
    <cellStyle name="Normal 7 3 10" xfId="49343"/>
    <cellStyle name="Normal 7 3 2" xfId="3321"/>
    <cellStyle name="Normal 7 3 2 2" xfId="5830"/>
    <cellStyle name="Normal 7 3 2 2 2" xfId="23265"/>
    <cellStyle name="Normal 7 3 2 2 3" xfId="37718"/>
    <cellStyle name="Normal 7 3 2 3" xfId="13137"/>
    <cellStyle name="Normal 7 3 2 3 2" xfId="30572"/>
    <cellStyle name="Normal 7 3 2 3 3" xfId="45025"/>
    <cellStyle name="Normal 7 3 2 4" xfId="15598"/>
    <cellStyle name="Normal 7 3 2 4 2" xfId="33033"/>
    <cellStyle name="Normal 7 3 2 4 3" xfId="47486"/>
    <cellStyle name="Normal 7 3 2 5" xfId="20141"/>
    <cellStyle name="Normal 7 3 2 6" xfId="20760"/>
    <cellStyle name="Normal 7 3 2 7" xfId="35213"/>
    <cellStyle name="Normal 7 3 2 8" xfId="49344"/>
    <cellStyle name="Normal 7 3 3" xfId="3357"/>
    <cellStyle name="Normal 7 3 3 2" xfId="13146"/>
    <cellStyle name="Normal 7 3 3 2 2" xfId="30581"/>
    <cellStyle name="Normal 7 3 3 2 3" xfId="45034"/>
    <cellStyle name="Normal 7 3 3 3" xfId="15607"/>
    <cellStyle name="Normal 7 3 3 3 2" xfId="33042"/>
    <cellStyle name="Normal 7 3 3 3 3" xfId="47495"/>
    <cellStyle name="Normal 7 3 3 4" xfId="20793"/>
    <cellStyle name="Normal 7 3 3 5" xfId="35246"/>
    <cellStyle name="Normal 7 3 4" xfId="13131"/>
    <cellStyle name="Normal 7 3 4 2" xfId="30566"/>
    <cellStyle name="Normal 7 3 4 3" xfId="45019"/>
    <cellStyle name="Normal 7 3 5" xfId="14983"/>
    <cellStyle name="Normal 7 3 5 2" xfId="32418"/>
    <cellStyle name="Normal 7 3 5 3" xfId="46871"/>
    <cellStyle name="Normal 7 3 6" xfId="17482"/>
    <cellStyle name="Normal 7 3 7" xfId="17692"/>
    <cellStyle name="Normal 7 3 8" xfId="20145"/>
    <cellStyle name="Normal 7 3 9" xfId="35207"/>
    <cellStyle name="Normal 7 4" xfId="35189"/>
    <cellStyle name="Normal 7 5" xfId="35190"/>
    <cellStyle name="Normal 7 6" xfId="35191"/>
    <cellStyle name="Normal 8" xfId="844"/>
    <cellStyle name="Normal 8 2" xfId="845"/>
    <cellStyle name="Normal 8 3" xfId="846"/>
    <cellStyle name="Normal 8 3 2" xfId="17669"/>
    <cellStyle name="Normal 8 3 3" xfId="17483"/>
    <cellStyle name="Normal 8 4" xfId="847"/>
    <cellStyle name="Normal 9" xfId="848"/>
    <cellStyle name="Normal 9 2" xfId="849"/>
    <cellStyle name="Normal 9 3" xfId="850"/>
    <cellStyle name="Normal 9 4" xfId="851"/>
    <cellStyle name="Note 10" xfId="852"/>
    <cellStyle name="Note 10 2" xfId="853"/>
    <cellStyle name="Note 10 2 2" xfId="3364"/>
    <cellStyle name="Note 10 2 2 2" xfId="13148"/>
    <cellStyle name="Note 10 2 2 2 2" xfId="30583"/>
    <cellStyle name="Note 10 2 2 2 3" xfId="45036"/>
    <cellStyle name="Note 10 2 2 3" xfId="15609"/>
    <cellStyle name="Note 10 2 2 3 2" xfId="33044"/>
    <cellStyle name="Note 10 2 2 3 3" xfId="47497"/>
    <cellStyle name="Note 10 2 2 4" xfId="20800"/>
    <cellStyle name="Note 10 2 2 5" xfId="35253"/>
    <cellStyle name="Note 10 2 3" xfId="3328"/>
    <cellStyle name="Note 10 2 3 2" xfId="20767"/>
    <cellStyle name="Note 10 2 3 3" xfId="35220"/>
    <cellStyle name="Note 10 2 4" xfId="3359"/>
    <cellStyle name="Note 10 2 4 2" xfId="20795"/>
    <cellStyle name="Note 10 2 4 3" xfId="35248"/>
    <cellStyle name="Note 10 2 5" xfId="3330"/>
    <cellStyle name="Note 10 2 5 2" xfId="20769"/>
    <cellStyle name="Note 10 2 5 3" xfId="35222"/>
    <cellStyle name="Note 10 2 6" xfId="17694"/>
    <cellStyle name="Note 10 3" xfId="854"/>
    <cellStyle name="Note 10 3 2" xfId="3365"/>
    <cellStyle name="Note 10 3 2 2" xfId="13149"/>
    <cellStyle name="Note 10 3 2 2 2" xfId="30584"/>
    <cellStyle name="Note 10 3 2 2 3" xfId="45037"/>
    <cellStyle name="Note 10 3 2 3" xfId="15610"/>
    <cellStyle name="Note 10 3 2 3 2" xfId="33045"/>
    <cellStyle name="Note 10 3 2 3 3" xfId="47498"/>
    <cellStyle name="Note 10 3 2 4" xfId="20801"/>
    <cellStyle name="Note 10 3 2 5" xfId="35254"/>
    <cellStyle name="Note 10 3 3" xfId="3327"/>
    <cellStyle name="Note 10 3 3 2" xfId="20766"/>
    <cellStyle name="Note 10 3 3 3" xfId="35219"/>
    <cellStyle name="Note 10 3 4" xfId="3360"/>
    <cellStyle name="Note 10 3 4 2" xfId="20796"/>
    <cellStyle name="Note 10 3 4 3" xfId="35249"/>
    <cellStyle name="Note 10 3 5" xfId="8265"/>
    <cellStyle name="Note 10 3 5 2" xfId="25700"/>
    <cellStyle name="Note 10 3 5 3" xfId="40153"/>
    <cellStyle name="Note 10 3 6" xfId="17695"/>
    <cellStyle name="Note 10 4" xfId="855"/>
    <cellStyle name="Note 10 4 2" xfId="3366"/>
    <cellStyle name="Note 10 4 2 2" xfId="20802"/>
    <cellStyle name="Note 10 4 2 3" xfId="35255"/>
    <cellStyle name="Note 10 4 3" xfId="3326"/>
    <cellStyle name="Note 10 4 3 2" xfId="20765"/>
    <cellStyle name="Note 10 4 3 3" xfId="35218"/>
    <cellStyle name="Note 10 4 4" xfId="3361"/>
    <cellStyle name="Note 10 4 4 2" xfId="20797"/>
    <cellStyle name="Note 10 4 4 3" xfId="35250"/>
    <cellStyle name="Note 10 4 5" xfId="8266"/>
    <cellStyle name="Note 10 4 5 2" xfId="25701"/>
    <cellStyle name="Note 10 4 5 3" xfId="40154"/>
    <cellStyle name="Note 10 4 6" xfId="14984"/>
    <cellStyle name="Note 10 4 6 2" xfId="32419"/>
    <cellStyle name="Note 10 4 6 3" xfId="46872"/>
    <cellStyle name="Note 10 4 7" xfId="17696"/>
    <cellStyle name="Note 10 4 8" xfId="20146"/>
    <cellStyle name="Note 10 5" xfId="3363"/>
    <cellStyle name="Note 10 5 2" xfId="13147"/>
    <cellStyle name="Note 10 5 2 2" xfId="30582"/>
    <cellStyle name="Note 10 5 2 3" xfId="45035"/>
    <cellStyle name="Note 10 5 3" xfId="15608"/>
    <cellStyle name="Note 10 5 3 2" xfId="33043"/>
    <cellStyle name="Note 10 5 3 3" xfId="47496"/>
    <cellStyle name="Note 10 5 4" xfId="20799"/>
    <cellStyle name="Note 10 5 5" xfId="35252"/>
    <cellStyle name="Note 10 6" xfId="3329"/>
    <cellStyle name="Note 10 6 2" xfId="20768"/>
    <cellStyle name="Note 10 6 3" xfId="35221"/>
    <cellStyle name="Note 10 7" xfId="3358"/>
    <cellStyle name="Note 10 7 2" xfId="20794"/>
    <cellStyle name="Note 10 7 3" xfId="35247"/>
    <cellStyle name="Note 10 8" xfId="3331"/>
    <cellStyle name="Note 10 8 2" xfId="20770"/>
    <cellStyle name="Note 10 8 3" xfId="35223"/>
    <cellStyle name="Note 10 9" xfId="17693"/>
    <cellStyle name="Note 11" xfId="856"/>
    <cellStyle name="Note 11 2" xfId="857"/>
    <cellStyle name="Note 11 2 2" xfId="3368"/>
    <cellStyle name="Note 11 2 2 2" xfId="13151"/>
    <cellStyle name="Note 11 2 2 2 2" xfId="30586"/>
    <cellStyle name="Note 11 2 2 2 3" xfId="45039"/>
    <cellStyle name="Note 11 2 2 3" xfId="15612"/>
    <cellStyle name="Note 11 2 2 3 2" xfId="33047"/>
    <cellStyle name="Note 11 2 2 3 3" xfId="47500"/>
    <cellStyle name="Note 11 2 2 4" xfId="20804"/>
    <cellStyle name="Note 11 2 2 5" xfId="35257"/>
    <cellStyle name="Note 11 2 3" xfId="3324"/>
    <cellStyle name="Note 11 2 3 2" xfId="20763"/>
    <cellStyle name="Note 11 2 3 3" xfId="35216"/>
    <cellStyle name="Note 11 2 4" xfId="5803"/>
    <cellStyle name="Note 11 2 4 2" xfId="23239"/>
    <cellStyle name="Note 11 2 4 3" xfId="37692"/>
    <cellStyle name="Note 11 2 5" xfId="8268"/>
    <cellStyle name="Note 11 2 5 2" xfId="25703"/>
    <cellStyle name="Note 11 2 5 3" xfId="40156"/>
    <cellStyle name="Note 11 2 6" xfId="17698"/>
    <cellStyle name="Note 11 3" xfId="858"/>
    <cellStyle name="Note 11 3 2" xfId="3369"/>
    <cellStyle name="Note 11 3 2 2" xfId="13152"/>
    <cellStyle name="Note 11 3 2 2 2" xfId="30587"/>
    <cellStyle name="Note 11 3 2 2 3" xfId="45040"/>
    <cellStyle name="Note 11 3 2 3" xfId="15613"/>
    <cellStyle name="Note 11 3 2 3 2" xfId="33048"/>
    <cellStyle name="Note 11 3 2 3 3" xfId="47501"/>
    <cellStyle name="Note 11 3 2 4" xfId="20805"/>
    <cellStyle name="Note 11 3 2 5" xfId="35258"/>
    <cellStyle name="Note 11 3 3" xfId="3323"/>
    <cellStyle name="Note 11 3 3 2" xfId="20762"/>
    <cellStyle name="Note 11 3 3 3" xfId="35215"/>
    <cellStyle name="Note 11 3 4" xfId="5804"/>
    <cellStyle name="Note 11 3 4 2" xfId="23240"/>
    <cellStyle name="Note 11 3 4 3" xfId="37693"/>
    <cellStyle name="Note 11 3 5" xfId="8269"/>
    <cellStyle name="Note 11 3 5 2" xfId="25704"/>
    <cellStyle name="Note 11 3 5 3" xfId="40157"/>
    <cellStyle name="Note 11 3 6" xfId="17699"/>
    <cellStyle name="Note 11 4" xfId="859"/>
    <cellStyle name="Note 11 4 2" xfId="3370"/>
    <cellStyle name="Note 11 4 2 2" xfId="20806"/>
    <cellStyle name="Note 11 4 2 3" xfId="35259"/>
    <cellStyle name="Note 11 4 3" xfId="5832"/>
    <cellStyle name="Note 11 4 3 2" xfId="23267"/>
    <cellStyle name="Note 11 4 3 3" xfId="37720"/>
    <cellStyle name="Note 11 4 4" xfId="5805"/>
    <cellStyle name="Note 11 4 4 2" xfId="23241"/>
    <cellStyle name="Note 11 4 4 3" xfId="37694"/>
    <cellStyle name="Note 11 4 5" xfId="8270"/>
    <cellStyle name="Note 11 4 5 2" xfId="25705"/>
    <cellStyle name="Note 11 4 5 3" xfId="40158"/>
    <cellStyle name="Note 11 4 6" xfId="14985"/>
    <cellStyle name="Note 11 4 6 2" xfId="32420"/>
    <cellStyle name="Note 11 4 6 3" xfId="46873"/>
    <cellStyle name="Note 11 4 7" xfId="17700"/>
    <cellStyle name="Note 11 4 8" xfId="20147"/>
    <cellStyle name="Note 11 5" xfId="3367"/>
    <cellStyle name="Note 11 5 2" xfId="13150"/>
    <cellStyle name="Note 11 5 2 2" xfId="30585"/>
    <cellStyle name="Note 11 5 2 3" xfId="45038"/>
    <cellStyle name="Note 11 5 3" xfId="15611"/>
    <cellStyle name="Note 11 5 3 2" xfId="33046"/>
    <cellStyle name="Note 11 5 3 3" xfId="47499"/>
    <cellStyle name="Note 11 5 4" xfId="20803"/>
    <cellStyle name="Note 11 5 5" xfId="35256"/>
    <cellStyle name="Note 11 6" xfId="3325"/>
    <cellStyle name="Note 11 6 2" xfId="20764"/>
    <cellStyle name="Note 11 6 3" xfId="35217"/>
    <cellStyle name="Note 11 7" xfId="3362"/>
    <cellStyle name="Note 11 7 2" xfId="20798"/>
    <cellStyle name="Note 11 7 3" xfId="35251"/>
    <cellStyle name="Note 11 8" xfId="8267"/>
    <cellStyle name="Note 11 8 2" xfId="25702"/>
    <cellStyle name="Note 11 8 3" xfId="40155"/>
    <cellStyle name="Note 11 9" xfId="17697"/>
    <cellStyle name="Note 12" xfId="860"/>
    <cellStyle name="Note 12 2" xfId="861"/>
    <cellStyle name="Note 12 2 2" xfId="3372"/>
    <cellStyle name="Note 12 2 2 2" xfId="13154"/>
    <cellStyle name="Note 12 2 2 2 2" xfId="30589"/>
    <cellStyle name="Note 12 2 2 2 3" xfId="45042"/>
    <cellStyle name="Note 12 2 2 3" xfId="15615"/>
    <cellStyle name="Note 12 2 2 3 2" xfId="33050"/>
    <cellStyle name="Note 12 2 2 3 3" xfId="47503"/>
    <cellStyle name="Note 12 2 2 4" xfId="20808"/>
    <cellStyle name="Note 12 2 2 5" xfId="35261"/>
    <cellStyle name="Note 12 2 3" xfId="5834"/>
    <cellStyle name="Note 12 2 3 2" xfId="23269"/>
    <cellStyle name="Note 12 2 3 3" xfId="37722"/>
    <cellStyle name="Note 12 2 4" xfId="5807"/>
    <cellStyle name="Note 12 2 4 2" xfId="23243"/>
    <cellStyle name="Note 12 2 4 3" xfId="37696"/>
    <cellStyle name="Note 12 2 5" xfId="8272"/>
    <cellStyle name="Note 12 2 5 2" xfId="25707"/>
    <cellStyle name="Note 12 2 5 3" xfId="40160"/>
    <cellStyle name="Note 12 2 6" xfId="17702"/>
    <cellStyle name="Note 12 3" xfId="862"/>
    <cellStyle name="Note 12 3 2" xfId="3373"/>
    <cellStyle name="Note 12 3 2 2" xfId="13155"/>
    <cellStyle name="Note 12 3 2 2 2" xfId="30590"/>
    <cellStyle name="Note 12 3 2 2 3" xfId="45043"/>
    <cellStyle name="Note 12 3 2 3" xfId="15616"/>
    <cellStyle name="Note 12 3 2 3 2" xfId="33051"/>
    <cellStyle name="Note 12 3 2 3 3" xfId="47504"/>
    <cellStyle name="Note 12 3 2 4" xfId="20809"/>
    <cellStyle name="Note 12 3 2 5" xfId="35262"/>
    <cellStyle name="Note 12 3 3" xfId="5835"/>
    <cellStyle name="Note 12 3 3 2" xfId="23270"/>
    <cellStyle name="Note 12 3 3 3" xfId="37723"/>
    <cellStyle name="Note 12 3 4" xfId="5808"/>
    <cellStyle name="Note 12 3 4 2" xfId="23244"/>
    <cellStyle name="Note 12 3 4 3" xfId="37697"/>
    <cellStyle name="Note 12 3 5" xfId="8273"/>
    <cellStyle name="Note 12 3 5 2" xfId="25708"/>
    <cellStyle name="Note 12 3 5 3" xfId="40161"/>
    <cellStyle name="Note 12 3 6" xfId="17703"/>
    <cellStyle name="Note 12 4" xfId="863"/>
    <cellStyle name="Note 12 4 2" xfId="3374"/>
    <cellStyle name="Note 12 4 2 2" xfId="20810"/>
    <cellStyle name="Note 12 4 2 3" xfId="35263"/>
    <cellStyle name="Note 12 4 3" xfId="5836"/>
    <cellStyle name="Note 12 4 3 2" xfId="23271"/>
    <cellStyle name="Note 12 4 3 3" xfId="37724"/>
    <cellStyle name="Note 12 4 4" xfId="5809"/>
    <cellStyle name="Note 12 4 4 2" xfId="23245"/>
    <cellStyle name="Note 12 4 4 3" xfId="37698"/>
    <cellStyle name="Note 12 4 5" xfId="8274"/>
    <cellStyle name="Note 12 4 5 2" xfId="25709"/>
    <cellStyle name="Note 12 4 5 3" xfId="40162"/>
    <cellStyle name="Note 12 4 6" xfId="14986"/>
    <cellStyle name="Note 12 4 6 2" xfId="32421"/>
    <cellStyle name="Note 12 4 6 3" xfId="46874"/>
    <cellStyle name="Note 12 4 7" xfId="17704"/>
    <cellStyle name="Note 12 4 8" xfId="20148"/>
    <cellStyle name="Note 12 5" xfId="3371"/>
    <cellStyle name="Note 12 5 2" xfId="13153"/>
    <cellStyle name="Note 12 5 2 2" xfId="30588"/>
    <cellStyle name="Note 12 5 2 3" xfId="45041"/>
    <cellStyle name="Note 12 5 3" xfId="15614"/>
    <cellStyle name="Note 12 5 3 2" xfId="33049"/>
    <cellStyle name="Note 12 5 3 3" xfId="47502"/>
    <cellStyle name="Note 12 5 4" xfId="20807"/>
    <cellStyle name="Note 12 5 5" xfId="35260"/>
    <cellStyle name="Note 12 6" xfId="5833"/>
    <cellStyle name="Note 12 6 2" xfId="23268"/>
    <cellStyle name="Note 12 6 3" xfId="37721"/>
    <cellStyle name="Note 12 7" xfId="5806"/>
    <cellStyle name="Note 12 7 2" xfId="23242"/>
    <cellStyle name="Note 12 7 3" xfId="37695"/>
    <cellStyle name="Note 12 8" xfId="8271"/>
    <cellStyle name="Note 12 8 2" xfId="25706"/>
    <cellStyle name="Note 12 8 3" xfId="40159"/>
    <cellStyle name="Note 12 9" xfId="17701"/>
    <cellStyle name="Note 13" xfId="864"/>
    <cellStyle name="Note 13 2" xfId="865"/>
    <cellStyle name="Note 13 2 2" xfId="3376"/>
    <cellStyle name="Note 13 2 2 2" xfId="13157"/>
    <cellStyle name="Note 13 2 2 2 2" xfId="30592"/>
    <cellStyle name="Note 13 2 2 2 3" xfId="45045"/>
    <cellStyle name="Note 13 2 2 3" xfId="15618"/>
    <cellStyle name="Note 13 2 2 3 2" xfId="33053"/>
    <cellStyle name="Note 13 2 2 3 3" xfId="47506"/>
    <cellStyle name="Note 13 2 2 4" xfId="20812"/>
    <cellStyle name="Note 13 2 2 5" xfId="35265"/>
    <cellStyle name="Note 13 2 3" xfId="5838"/>
    <cellStyle name="Note 13 2 3 2" xfId="23273"/>
    <cellStyle name="Note 13 2 3 3" xfId="37726"/>
    <cellStyle name="Note 13 2 4" xfId="5811"/>
    <cellStyle name="Note 13 2 4 2" xfId="23247"/>
    <cellStyle name="Note 13 2 4 3" xfId="37700"/>
    <cellStyle name="Note 13 2 5" xfId="8276"/>
    <cellStyle name="Note 13 2 5 2" xfId="25711"/>
    <cellStyle name="Note 13 2 5 3" xfId="40164"/>
    <cellStyle name="Note 13 2 6" xfId="17706"/>
    <cellStyle name="Note 13 3" xfId="866"/>
    <cellStyle name="Note 13 3 2" xfId="3377"/>
    <cellStyle name="Note 13 3 2 2" xfId="13158"/>
    <cellStyle name="Note 13 3 2 2 2" xfId="30593"/>
    <cellStyle name="Note 13 3 2 2 3" xfId="45046"/>
    <cellStyle name="Note 13 3 2 3" xfId="15619"/>
    <cellStyle name="Note 13 3 2 3 2" xfId="33054"/>
    <cellStyle name="Note 13 3 2 3 3" xfId="47507"/>
    <cellStyle name="Note 13 3 2 4" xfId="20813"/>
    <cellStyle name="Note 13 3 2 5" xfId="35266"/>
    <cellStyle name="Note 13 3 3" xfId="5839"/>
    <cellStyle name="Note 13 3 3 2" xfId="23274"/>
    <cellStyle name="Note 13 3 3 3" xfId="37727"/>
    <cellStyle name="Note 13 3 4" xfId="5812"/>
    <cellStyle name="Note 13 3 4 2" xfId="23248"/>
    <cellStyle name="Note 13 3 4 3" xfId="37701"/>
    <cellStyle name="Note 13 3 5" xfId="8277"/>
    <cellStyle name="Note 13 3 5 2" xfId="25712"/>
    <cellStyle name="Note 13 3 5 3" xfId="40165"/>
    <cellStyle name="Note 13 3 6" xfId="17707"/>
    <cellStyle name="Note 13 4" xfId="867"/>
    <cellStyle name="Note 13 4 2" xfId="3378"/>
    <cellStyle name="Note 13 4 2 2" xfId="20814"/>
    <cellStyle name="Note 13 4 2 3" xfId="35267"/>
    <cellStyle name="Note 13 4 3" xfId="5840"/>
    <cellStyle name="Note 13 4 3 2" xfId="23275"/>
    <cellStyle name="Note 13 4 3 3" xfId="37728"/>
    <cellStyle name="Note 13 4 4" xfId="5813"/>
    <cellStyle name="Note 13 4 4 2" xfId="23249"/>
    <cellStyle name="Note 13 4 4 3" xfId="37702"/>
    <cellStyle name="Note 13 4 5" xfId="8278"/>
    <cellStyle name="Note 13 4 5 2" xfId="25713"/>
    <cellStyle name="Note 13 4 5 3" xfId="40166"/>
    <cellStyle name="Note 13 4 6" xfId="14987"/>
    <cellStyle name="Note 13 4 6 2" xfId="32422"/>
    <cellStyle name="Note 13 4 6 3" xfId="46875"/>
    <cellStyle name="Note 13 4 7" xfId="17708"/>
    <cellStyle name="Note 13 4 8" xfId="20149"/>
    <cellStyle name="Note 13 5" xfId="3375"/>
    <cellStyle name="Note 13 5 2" xfId="13156"/>
    <cellStyle name="Note 13 5 2 2" xfId="30591"/>
    <cellStyle name="Note 13 5 2 3" xfId="45044"/>
    <cellStyle name="Note 13 5 3" xfId="15617"/>
    <cellStyle name="Note 13 5 3 2" xfId="33052"/>
    <cellStyle name="Note 13 5 3 3" xfId="47505"/>
    <cellStyle name="Note 13 5 4" xfId="20811"/>
    <cellStyle name="Note 13 5 5" xfId="35264"/>
    <cellStyle name="Note 13 6" xfId="5837"/>
    <cellStyle name="Note 13 6 2" xfId="23272"/>
    <cellStyle name="Note 13 6 3" xfId="37725"/>
    <cellStyle name="Note 13 7" xfId="5810"/>
    <cellStyle name="Note 13 7 2" xfId="23246"/>
    <cellStyle name="Note 13 7 3" xfId="37699"/>
    <cellStyle name="Note 13 8" xfId="8275"/>
    <cellStyle name="Note 13 8 2" xfId="25710"/>
    <cellStyle name="Note 13 8 3" xfId="40163"/>
    <cellStyle name="Note 13 9" xfId="17705"/>
    <cellStyle name="Note 14" xfId="868"/>
    <cellStyle name="Note 14 2" xfId="869"/>
    <cellStyle name="Note 14 2 2" xfId="3380"/>
    <cellStyle name="Note 14 2 2 2" xfId="13160"/>
    <cellStyle name="Note 14 2 2 2 2" xfId="30595"/>
    <cellStyle name="Note 14 2 2 2 3" xfId="45048"/>
    <cellStyle name="Note 14 2 2 3" xfId="15621"/>
    <cellStyle name="Note 14 2 2 3 2" xfId="33056"/>
    <cellStyle name="Note 14 2 2 3 3" xfId="47509"/>
    <cellStyle name="Note 14 2 2 4" xfId="20816"/>
    <cellStyle name="Note 14 2 2 5" xfId="35269"/>
    <cellStyle name="Note 14 2 3" xfId="5842"/>
    <cellStyle name="Note 14 2 3 2" xfId="23277"/>
    <cellStyle name="Note 14 2 3 3" xfId="37730"/>
    <cellStyle name="Note 14 2 4" xfId="5815"/>
    <cellStyle name="Note 14 2 4 2" xfId="23251"/>
    <cellStyle name="Note 14 2 4 3" xfId="37704"/>
    <cellStyle name="Note 14 2 5" xfId="8280"/>
    <cellStyle name="Note 14 2 5 2" xfId="25715"/>
    <cellStyle name="Note 14 2 5 3" xfId="40168"/>
    <cellStyle name="Note 14 2 6" xfId="17710"/>
    <cellStyle name="Note 14 3" xfId="870"/>
    <cellStyle name="Note 14 3 2" xfId="3381"/>
    <cellStyle name="Note 14 3 2 2" xfId="13161"/>
    <cellStyle name="Note 14 3 2 2 2" xfId="30596"/>
    <cellStyle name="Note 14 3 2 2 3" xfId="45049"/>
    <cellStyle name="Note 14 3 2 3" xfId="15622"/>
    <cellStyle name="Note 14 3 2 3 2" xfId="33057"/>
    <cellStyle name="Note 14 3 2 3 3" xfId="47510"/>
    <cellStyle name="Note 14 3 2 4" xfId="20817"/>
    <cellStyle name="Note 14 3 2 5" xfId="35270"/>
    <cellStyle name="Note 14 3 3" xfId="5843"/>
    <cellStyle name="Note 14 3 3 2" xfId="23278"/>
    <cellStyle name="Note 14 3 3 3" xfId="37731"/>
    <cellStyle name="Note 14 3 4" xfId="5816"/>
    <cellStyle name="Note 14 3 4 2" xfId="23252"/>
    <cellStyle name="Note 14 3 4 3" xfId="37705"/>
    <cellStyle name="Note 14 3 5" xfId="8281"/>
    <cellStyle name="Note 14 3 5 2" xfId="25716"/>
    <cellStyle name="Note 14 3 5 3" xfId="40169"/>
    <cellStyle name="Note 14 3 6" xfId="17711"/>
    <cellStyle name="Note 14 4" xfId="871"/>
    <cellStyle name="Note 14 4 2" xfId="3382"/>
    <cellStyle name="Note 14 4 2 2" xfId="20818"/>
    <cellStyle name="Note 14 4 2 3" xfId="35271"/>
    <cellStyle name="Note 14 4 3" xfId="5844"/>
    <cellStyle name="Note 14 4 3 2" xfId="23279"/>
    <cellStyle name="Note 14 4 3 3" xfId="37732"/>
    <cellStyle name="Note 14 4 4" xfId="5817"/>
    <cellStyle name="Note 14 4 4 2" xfId="23253"/>
    <cellStyle name="Note 14 4 4 3" xfId="37706"/>
    <cellStyle name="Note 14 4 5" xfId="8288"/>
    <cellStyle name="Note 14 4 5 2" xfId="25723"/>
    <cellStyle name="Note 14 4 5 3" xfId="40176"/>
    <cellStyle name="Note 14 4 6" xfId="14988"/>
    <cellStyle name="Note 14 4 6 2" xfId="32423"/>
    <cellStyle name="Note 14 4 6 3" xfId="46876"/>
    <cellStyle name="Note 14 4 7" xfId="17712"/>
    <cellStyle name="Note 14 4 8" xfId="20150"/>
    <cellStyle name="Note 14 5" xfId="3379"/>
    <cellStyle name="Note 14 5 2" xfId="13159"/>
    <cellStyle name="Note 14 5 2 2" xfId="30594"/>
    <cellStyle name="Note 14 5 2 3" xfId="45047"/>
    <cellStyle name="Note 14 5 3" xfId="15620"/>
    <cellStyle name="Note 14 5 3 2" xfId="33055"/>
    <cellStyle name="Note 14 5 3 3" xfId="47508"/>
    <cellStyle name="Note 14 5 4" xfId="20815"/>
    <cellStyle name="Note 14 5 5" xfId="35268"/>
    <cellStyle name="Note 14 6" xfId="5841"/>
    <cellStyle name="Note 14 6 2" xfId="23276"/>
    <cellStyle name="Note 14 6 3" xfId="37729"/>
    <cellStyle name="Note 14 7" xfId="5814"/>
    <cellStyle name="Note 14 7 2" xfId="23250"/>
    <cellStyle name="Note 14 7 3" xfId="37703"/>
    <cellStyle name="Note 14 8" xfId="8279"/>
    <cellStyle name="Note 14 8 2" xfId="25714"/>
    <cellStyle name="Note 14 8 3" xfId="40167"/>
    <cellStyle name="Note 14 9" xfId="17709"/>
    <cellStyle name="Note 15" xfId="872"/>
    <cellStyle name="Note 15 2" xfId="873"/>
    <cellStyle name="Note 15 2 2" xfId="3384"/>
    <cellStyle name="Note 15 2 2 2" xfId="13163"/>
    <cellStyle name="Note 15 2 2 2 2" xfId="30598"/>
    <cellStyle name="Note 15 2 2 2 3" xfId="45051"/>
    <cellStyle name="Note 15 2 2 3" xfId="15624"/>
    <cellStyle name="Note 15 2 2 3 2" xfId="33059"/>
    <cellStyle name="Note 15 2 2 3 3" xfId="47512"/>
    <cellStyle name="Note 15 2 2 4" xfId="20820"/>
    <cellStyle name="Note 15 2 2 5" xfId="35273"/>
    <cellStyle name="Note 15 2 3" xfId="5846"/>
    <cellStyle name="Note 15 2 3 2" xfId="23281"/>
    <cellStyle name="Note 15 2 3 3" xfId="37734"/>
    <cellStyle name="Note 15 2 4" xfId="5820"/>
    <cellStyle name="Note 15 2 4 2" xfId="23255"/>
    <cellStyle name="Note 15 2 4 3" xfId="37708"/>
    <cellStyle name="Note 15 2 5" xfId="8283"/>
    <cellStyle name="Note 15 2 5 2" xfId="25718"/>
    <cellStyle name="Note 15 2 5 3" xfId="40171"/>
    <cellStyle name="Note 15 2 6" xfId="17714"/>
    <cellStyle name="Note 15 3" xfId="874"/>
    <cellStyle name="Note 15 3 2" xfId="3385"/>
    <cellStyle name="Note 15 3 2 2" xfId="13164"/>
    <cellStyle name="Note 15 3 2 2 2" xfId="30599"/>
    <cellStyle name="Note 15 3 2 2 3" xfId="45052"/>
    <cellStyle name="Note 15 3 2 3" xfId="15625"/>
    <cellStyle name="Note 15 3 2 3 2" xfId="33060"/>
    <cellStyle name="Note 15 3 2 3 3" xfId="47513"/>
    <cellStyle name="Note 15 3 2 4" xfId="20821"/>
    <cellStyle name="Note 15 3 2 5" xfId="35274"/>
    <cellStyle name="Note 15 3 3" xfId="5847"/>
    <cellStyle name="Note 15 3 3 2" xfId="23282"/>
    <cellStyle name="Note 15 3 3 3" xfId="37735"/>
    <cellStyle name="Note 15 3 4" xfId="5821"/>
    <cellStyle name="Note 15 3 4 2" xfId="23256"/>
    <cellStyle name="Note 15 3 4 3" xfId="37709"/>
    <cellStyle name="Note 15 3 5" xfId="8287"/>
    <cellStyle name="Note 15 3 5 2" xfId="25722"/>
    <cellStyle name="Note 15 3 5 3" xfId="40175"/>
    <cellStyle name="Note 15 3 6" xfId="17715"/>
    <cellStyle name="Note 15 4" xfId="875"/>
    <cellStyle name="Note 15 4 2" xfId="3386"/>
    <cellStyle name="Note 15 4 2 2" xfId="20822"/>
    <cellStyle name="Note 15 4 2 3" xfId="35275"/>
    <cellStyle name="Note 15 4 3" xfId="5848"/>
    <cellStyle name="Note 15 4 3 2" xfId="23283"/>
    <cellStyle name="Note 15 4 3 3" xfId="37736"/>
    <cellStyle name="Note 15 4 4" xfId="8289"/>
    <cellStyle name="Note 15 4 4 2" xfId="25724"/>
    <cellStyle name="Note 15 4 4 3" xfId="40177"/>
    <cellStyle name="Note 15 4 5" xfId="10709"/>
    <cellStyle name="Note 15 4 5 2" xfId="28144"/>
    <cellStyle name="Note 15 4 5 3" xfId="42597"/>
    <cellStyle name="Note 15 4 6" xfId="14989"/>
    <cellStyle name="Note 15 4 6 2" xfId="32424"/>
    <cellStyle name="Note 15 4 6 3" xfId="46877"/>
    <cellStyle name="Note 15 4 7" xfId="17716"/>
    <cellStyle name="Note 15 4 8" xfId="20151"/>
    <cellStyle name="Note 15 5" xfId="3383"/>
    <cellStyle name="Note 15 5 2" xfId="13162"/>
    <cellStyle name="Note 15 5 2 2" xfId="30597"/>
    <cellStyle name="Note 15 5 2 3" xfId="45050"/>
    <cellStyle name="Note 15 5 3" xfId="15623"/>
    <cellStyle name="Note 15 5 3 2" xfId="33058"/>
    <cellStyle name="Note 15 5 3 3" xfId="47511"/>
    <cellStyle name="Note 15 5 4" xfId="20819"/>
    <cellStyle name="Note 15 5 5" xfId="35272"/>
    <cellStyle name="Note 15 6" xfId="5845"/>
    <cellStyle name="Note 15 6 2" xfId="23280"/>
    <cellStyle name="Note 15 6 3" xfId="37733"/>
    <cellStyle name="Note 15 7" xfId="5818"/>
    <cellStyle name="Note 15 7 2" xfId="23254"/>
    <cellStyle name="Note 15 7 3" xfId="37707"/>
    <cellStyle name="Note 15 8" xfId="8282"/>
    <cellStyle name="Note 15 8 2" xfId="25717"/>
    <cellStyle name="Note 15 8 3" xfId="40170"/>
    <cellStyle name="Note 15 9" xfId="17713"/>
    <cellStyle name="Note 16" xfId="876"/>
    <cellStyle name="Note 16 2" xfId="877"/>
    <cellStyle name="Note 16 2 2" xfId="3388"/>
    <cellStyle name="Note 16 2 2 2" xfId="13166"/>
    <cellStyle name="Note 16 2 2 2 2" xfId="30601"/>
    <cellStyle name="Note 16 2 2 2 3" xfId="45054"/>
    <cellStyle name="Note 16 2 2 3" xfId="15627"/>
    <cellStyle name="Note 16 2 2 3 2" xfId="33062"/>
    <cellStyle name="Note 16 2 2 3 3" xfId="47515"/>
    <cellStyle name="Note 16 2 2 4" xfId="20824"/>
    <cellStyle name="Note 16 2 2 5" xfId="35277"/>
    <cellStyle name="Note 16 2 3" xfId="5850"/>
    <cellStyle name="Note 16 2 3 2" xfId="23285"/>
    <cellStyle name="Note 16 2 3 3" xfId="37738"/>
    <cellStyle name="Note 16 2 4" xfId="8291"/>
    <cellStyle name="Note 16 2 4 2" xfId="25726"/>
    <cellStyle name="Note 16 2 4 3" xfId="40179"/>
    <cellStyle name="Note 16 2 5" xfId="10711"/>
    <cellStyle name="Note 16 2 5 2" xfId="28146"/>
    <cellStyle name="Note 16 2 5 3" xfId="42599"/>
    <cellStyle name="Note 16 2 6" xfId="17718"/>
    <cellStyle name="Note 16 3" xfId="878"/>
    <cellStyle name="Note 16 3 2" xfId="3389"/>
    <cellStyle name="Note 16 3 2 2" xfId="13167"/>
    <cellStyle name="Note 16 3 2 2 2" xfId="30602"/>
    <cellStyle name="Note 16 3 2 2 3" xfId="45055"/>
    <cellStyle name="Note 16 3 2 3" xfId="15628"/>
    <cellStyle name="Note 16 3 2 3 2" xfId="33063"/>
    <cellStyle name="Note 16 3 2 3 3" xfId="47516"/>
    <cellStyle name="Note 16 3 2 4" xfId="20825"/>
    <cellStyle name="Note 16 3 2 5" xfId="35278"/>
    <cellStyle name="Note 16 3 3" xfId="5851"/>
    <cellStyle name="Note 16 3 3 2" xfId="23286"/>
    <cellStyle name="Note 16 3 3 3" xfId="37739"/>
    <cellStyle name="Note 16 3 4" xfId="8292"/>
    <cellStyle name="Note 16 3 4 2" xfId="25727"/>
    <cellStyle name="Note 16 3 4 3" xfId="40180"/>
    <cellStyle name="Note 16 3 5" xfId="10712"/>
    <cellStyle name="Note 16 3 5 2" xfId="28147"/>
    <cellStyle name="Note 16 3 5 3" xfId="42600"/>
    <cellStyle name="Note 16 3 6" xfId="17719"/>
    <cellStyle name="Note 16 4" xfId="879"/>
    <cellStyle name="Note 16 4 2" xfId="3390"/>
    <cellStyle name="Note 16 4 2 2" xfId="20826"/>
    <cellStyle name="Note 16 4 2 3" xfId="35279"/>
    <cellStyle name="Note 16 4 3" xfId="5852"/>
    <cellStyle name="Note 16 4 3 2" xfId="23287"/>
    <cellStyle name="Note 16 4 3 3" xfId="37740"/>
    <cellStyle name="Note 16 4 4" xfId="8293"/>
    <cellStyle name="Note 16 4 4 2" xfId="25728"/>
    <cellStyle name="Note 16 4 4 3" xfId="40181"/>
    <cellStyle name="Note 16 4 5" xfId="10713"/>
    <cellStyle name="Note 16 4 5 2" xfId="28148"/>
    <cellStyle name="Note 16 4 5 3" xfId="42601"/>
    <cellStyle name="Note 16 4 6" xfId="14990"/>
    <cellStyle name="Note 16 4 6 2" xfId="32425"/>
    <cellStyle name="Note 16 4 6 3" xfId="46878"/>
    <cellStyle name="Note 16 4 7" xfId="17720"/>
    <cellStyle name="Note 16 4 8" xfId="20152"/>
    <cellStyle name="Note 16 5" xfId="3387"/>
    <cellStyle name="Note 16 5 2" xfId="13165"/>
    <cellStyle name="Note 16 5 2 2" xfId="30600"/>
    <cellStyle name="Note 16 5 2 3" xfId="45053"/>
    <cellStyle name="Note 16 5 3" xfId="15626"/>
    <cellStyle name="Note 16 5 3 2" xfId="33061"/>
    <cellStyle name="Note 16 5 3 3" xfId="47514"/>
    <cellStyle name="Note 16 5 4" xfId="20823"/>
    <cellStyle name="Note 16 5 5" xfId="35276"/>
    <cellStyle name="Note 16 6" xfId="5849"/>
    <cellStyle name="Note 16 6 2" xfId="23284"/>
    <cellStyle name="Note 16 6 3" xfId="37737"/>
    <cellStyle name="Note 16 7" xfId="8290"/>
    <cellStyle name="Note 16 7 2" xfId="25725"/>
    <cellStyle name="Note 16 7 3" xfId="40178"/>
    <cellStyle name="Note 16 8" xfId="10710"/>
    <cellStyle name="Note 16 8 2" xfId="28145"/>
    <cellStyle name="Note 16 8 3" xfId="42598"/>
    <cellStyle name="Note 16 9" xfId="17717"/>
    <cellStyle name="Note 17" xfId="880"/>
    <cellStyle name="Note 17 2" xfId="881"/>
    <cellStyle name="Note 17 2 2" xfId="3392"/>
    <cellStyle name="Note 17 2 2 2" xfId="13169"/>
    <cellStyle name="Note 17 2 2 2 2" xfId="30604"/>
    <cellStyle name="Note 17 2 2 2 3" xfId="45057"/>
    <cellStyle name="Note 17 2 2 3" xfId="15630"/>
    <cellStyle name="Note 17 2 2 3 2" xfId="33065"/>
    <cellStyle name="Note 17 2 2 3 3" xfId="47518"/>
    <cellStyle name="Note 17 2 2 4" xfId="20828"/>
    <cellStyle name="Note 17 2 2 5" xfId="35281"/>
    <cellStyle name="Note 17 2 3" xfId="5854"/>
    <cellStyle name="Note 17 2 3 2" xfId="23289"/>
    <cellStyle name="Note 17 2 3 3" xfId="37742"/>
    <cellStyle name="Note 17 2 4" xfId="8295"/>
    <cellStyle name="Note 17 2 4 2" xfId="25730"/>
    <cellStyle name="Note 17 2 4 3" xfId="40183"/>
    <cellStyle name="Note 17 2 5" xfId="10715"/>
    <cellStyle name="Note 17 2 5 2" xfId="28150"/>
    <cellStyle name="Note 17 2 5 3" xfId="42603"/>
    <cellStyle name="Note 17 2 6" xfId="17722"/>
    <cellStyle name="Note 17 3" xfId="882"/>
    <cellStyle name="Note 17 3 2" xfId="3393"/>
    <cellStyle name="Note 17 3 2 2" xfId="13170"/>
    <cellStyle name="Note 17 3 2 2 2" xfId="30605"/>
    <cellStyle name="Note 17 3 2 2 3" xfId="45058"/>
    <cellStyle name="Note 17 3 2 3" xfId="15631"/>
    <cellStyle name="Note 17 3 2 3 2" xfId="33066"/>
    <cellStyle name="Note 17 3 2 3 3" xfId="47519"/>
    <cellStyle name="Note 17 3 2 4" xfId="20829"/>
    <cellStyle name="Note 17 3 2 5" xfId="35282"/>
    <cellStyle name="Note 17 3 3" xfId="5855"/>
    <cellStyle name="Note 17 3 3 2" xfId="23290"/>
    <cellStyle name="Note 17 3 3 3" xfId="37743"/>
    <cellStyle name="Note 17 3 4" xfId="8296"/>
    <cellStyle name="Note 17 3 4 2" xfId="25731"/>
    <cellStyle name="Note 17 3 4 3" xfId="40184"/>
    <cellStyle name="Note 17 3 5" xfId="10716"/>
    <cellStyle name="Note 17 3 5 2" xfId="28151"/>
    <cellStyle name="Note 17 3 5 3" xfId="42604"/>
    <cellStyle name="Note 17 3 6" xfId="17723"/>
    <cellStyle name="Note 17 4" xfId="883"/>
    <cellStyle name="Note 17 4 2" xfId="3394"/>
    <cellStyle name="Note 17 4 2 2" xfId="20830"/>
    <cellStyle name="Note 17 4 2 3" xfId="35283"/>
    <cellStyle name="Note 17 4 3" xfId="5856"/>
    <cellStyle name="Note 17 4 3 2" xfId="23291"/>
    <cellStyle name="Note 17 4 3 3" xfId="37744"/>
    <cellStyle name="Note 17 4 4" xfId="8297"/>
    <cellStyle name="Note 17 4 4 2" xfId="25732"/>
    <cellStyle name="Note 17 4 4 3" xfId="40185"/>
    <cellStyle name="Note 17 4 5" xfId="10717"/>
    <cellStyle name="Note 17 4 5 2" xfId="28152"/>
    <cellStyle name="Note 17 4 5 3" xfId="42605"/>
    <cellStyle name="Note 17 4 6" xfId="14991"/>
    <cellStyle name="Note 17 4 6 2" xfId="32426"/>
    <cellStyle name="Note 17 4 6 3" xfId="46879"/>
    <cellStyle name="Note 17 4 7" xfId="17724"/>
    <cellStyle name="Note 17 4 8" xfId="20153"/>
    <cellStyle name="Note 17 5" xfId="3391"/>
    <cellStyle name="Note 17 5 2" xfId="13168"/>
    <cellStyle name="Note 17 5 2 2" xfId="30603"/>
    <cellStyle name="Note 17 5 2 3" xfId="45056"/>
    <cellStyle name="Note 17 5 3" xfId="15629"/>
    <cellStyle name="Note 17 5 3 2" xfId="33064"/>
    <cellStyle name="Note 17 5 3 3" xfId="47517"/>
    <cellStyle name="Note 17 5 4" xfId="20827"/>
    <cellStyle name="Note 17 5 5" xfId="35280"/>
    <cellStyle name="Note 17 6" xfId="5853"/>
    <cellStyle name="Note 17 6 2" xfId="23288"/>
    <cellStyle name="Note 17 6 3" xfId="37741"/>
    <cellStyle name="Note 17 7" xfId="8294"/>
    <cellStyle name="Note 17 7 2" xfId="25729"/>
    <cellStyle name="Note 17 7 3" xfId="40182"/>
    <cellStyle name="Note 17 8" xfId="10714"/>
    <cellStyle name="Note 17 8 2" xfId="28149"/>
    <cellStyle name="Note 17 8 3" xfId="42602"/>
    <cellStyle name="Note 17 9" xfId="17721"/>
    <cellStyle name="Note 18" xfId="884"/>
    <cellStyle name="Note 18 2" xfId="885"/>
    <cellStyle name="Note 18 2 2" xfId="3396"/>
    <cellStyle name="Note 18 2 2 2" xfId="13172"/>
    <cellStyle name="Note 18 2 2 2 2" xfId="30607"/>
    <cellStyle name="Note 18 2 2 2 3" xfId="45060"/>
    <cellStyle name="Note 18 2 2 3" xfId="15633"/>
    <cellStyle name="Note 18 2 2 3 2" xfId="33068"/>
    <cellStyle name="Note 18 2 2 3 3" xfId="47521"/>
    <cellStyle name="Note 18 2 2 4" xfId="20832"/>
    <cellStyle name="Note 18 2 2 5" xfId="35285"/>
    <cellStyle name="Note 18 2 3" xfId="5858"/>
    <cellStyle name="Note 18 2 3 2" xfId="23293"/>
    <cellStyle name="Note 18 2 3 3" xfId="37746"/>
    <cellStyle name="Note 18 2 4" xfId="8299"/>
    <cellStyle name="Note 18 2 4 2" xfId="25734"/>
    <cellStyle name="Note 18 2 4 3" xfId="40187"/>
    <cellStyle name="Note 18 2 5" xfId="10719"/>
    <cellStyle name="Note 18 2 5 2" xfId="28154"/>
    <cellStyle name="Note 18 2 5 3" xfId="42607"/>
    <cellStyle name="Note 18 2 6" xfId="17726"/>
    <cellStyle name="Note 18 3" xfId="886"/>
    <cellStyle name="Note 18 3 2" xfId="3397"/>
    <cellStyle name="Note 18 3 2 2" xfId="13173"/>
    <cellStyle name="Note 18 3 2 2 2" xfId="30608"/>
    <cellStyle name="Note 18 3 2 2 3" xfId="45061"/>
    <cellStyle name="Note 18 3 2 3" xfId="15634"/>
    <cellStyle name="Note 18 3 2 3 2" xfId="33069"/>
    <cellStyle name="Note 18 3 2 3 3" xfId="47522"/>
    <cellStyle name="Note 18 3 2 4" xfId="20833"/>
    <cellStyle name="Note 18 3 2 5" xfId="35286"/>
    <cellStyle name="Note 18 3 3" xfId="5859"/>
    <cellStyle name="Note 18 3 3 2" xfId="23294"/>
    <cellStyle name="Note 18 3 3 3" xfId="37747"/>
    <cellStyle name="Note 18 3 4" xfId="8300"/>
    <cellStyle name="Note 18 3 4 2" xfId="25735"/>
    <cellStyle name="Note 18 3 4 3" xfId="40188"/>
    <cellStyle name="Note 18 3 5" xfId="10720"/>
    <cellStyle name="Note 18 3 5 2" xfId="28155"/>
    <cellStyle name="Note 18 3 5 3" xfId="42608"/>
    <cellStyle name="Note 18 3 6" xfId="17727"/>
    <cellStyle name="Note 18 4" xfId="887"/>
    <cellStyle name="Note 18 4 2" xfId="3398"/>
    <cellStyle name="Note 18 4 2 2" xfId="20834"/>
    <cellStyle name="Note 18 4 2 3" xfId="35287"/>
    <cellStyle name="Note 18 4 3" xfId="5860"/>
    <cellStyle name="Note 18 4 3 2" xfId="23295"/>
    <cellStyle name="Note 18 4 3 3" xfId="37748"/>
    <cellStyle name="Note 18 4 4" xfId="8301"/>
    <cellStyle name="Note 18 4 4 2" xfId="25736"/>
    <cellStyle name="Note 18 4 4 3" xfId="40189"/>
    <cellStyle name="Note 18 4 5" xfId="10721"/>
    <cellStyle name="Note 18 4 5 2" xfId="28156"/>
    <cellStyle name="Note 18 4 5 3" xfId="42609"/>
    <cellStyle name="Note 18 4 6" xfId="14992"/>
    <cellStyle name="Note 18 4 6 2" xfId="32427"/>
    <cellStyle name="Note 18 4 6 3" xfId="46880"/>
    <cellStyle name="Note 18 4 7" xfId="17728"/>
    <cellStyle name="Note 18 4 8" xfId="20154"/>
    <cellStyle name="Note 18 5" xfId="3395"/>
    <cellStyle name="Note 18 5 2" xfId="13171"/>
    <cellStyle name="Note 18 5 2 2" xfId="30606"/>
    <cellStyle name="Note 18 5 2 3" xfId="45059"/>
    <cellStyle name="Note 18 5 3" xfId="15632"/>
    <cellStyle name="Note 18 5 3 2" xfId="33067"/>
    <cellStyle name="Note 18 5 3 3" xfId="47520"/>
    <cellStyle name="Note 18 5 4" xfId="20831"/>
    <cellStyle name="Note 18 5 5" xfId="35284"/>
    <cellStyle name="Note 18 6" xfId="5857"/>
    <cellStyle name="Note 18 6 2" xfId="23292"/>
    <cellStyle name="Note 18 6 3" xfId="37745"/>
    <cellStyle name="Note 18 7" xfId="8298"/>
    <cellStyle name="Note 18 7 2" xfId="25733"/>
    <cellStyle name="Note 18 7 3" xfId="40186"/>
    <cellStyle name="Note 18 8" xfId="10718"/>
    <cellStyle name="Note 18 8 2" xfId="28153"/>
    <cellStyle name="Note 18 8 3" xfId="42606"/>
    <cellStyle name="Note 18 9" xfId="17725"/>
    <cellStyle name="Note 19" xfId="888"/>
    <cellStyle name="Note 19 2" xfId="889"/>
    <cellStyle name="Note 19 2 2" xfId="3400"/>
    <cellStyle name="Note 19 2 2 2" xfId="13175"/>
    <cellStyle name="Note 19 2 2 2 2" xfId="30610"/>
    <cellStyle name="Note 19 2 2 2 3" xfId="45063"/>
    <cellStyle name="Note 19 2 2 3" xfId="15636"/>
    <cellStyle name="Note 19 2 2 3 2" xfId="33071"/>
    <cellStyle name="Note 19 2 2 3 3" xfId="47524"/>
    <cellStyle name="Note 19 2 2 4" xfId="20836"/>
    <cellStyle name="Note 19 2 2 5" xfId="35289"/>
    <cellStyle name="Note 19 2 3" xfId="5862"/>
    <cellStyle name="Note 19 2 3 2" xfId="23297"/>
    <cellStyle name="Note 19 2 3 3" xfId="37750"/>
    <cellStyle name="Note 19 2 4" xfId="8303"/>
    <cellStyle name="Note 19 2 4 2" xfId="25738"/>
    <cellStyle name="Note 19 2 4 3" xfId="40191"/>
    <cellStyle name="Note 19 2 5" xfId="10723"/>
    <cellStyle name="Note 19 2 5 2" xfId="28158"/>
    <cellStyle name="Note 19 2 5 3" xfId="42611"/>
    <cellStyle name="Note 19 2 6" xfId="17730"/>
    <cellStyle name="Note 19 3" xfId="890"/>
    <cellStyle name="Note 19 3 2" xfId="3401"/>
    <cellStyle name="Note 19 3 2 2" xfId="13176"/>
    <cellStyle name="Note 19 3 2 2 2" xfId="30611"/>
    <cellStyle name="Note 19 3 2 2 3" xfId="45064"/>
    <cellStyle name="Note 19 3 2 3" xfId="15637"/>
    <cellStyle name="Note 19 3 2 3 2" xfId="33072"/>
    <cellStyle name="Note 19 3 2 3 3" xfId="47525"/>
    <cellStyle name="Note 19 3 2 4" xfId="20837"/>
    <cellStyle name="Note 19 3 2 5" xfId="35290"/>
    <cellStyle name="Note 19 3 3" xfId="5863"/>
    <cellStyle name="Note 19 3 3 2" xfId="23298"/>
    <cellStyle name="Note 19 3 3 3" xfId="37751"/>
    <cellStyle name="Note 19 3 4" xfId="8304"/>
    <cellStyle name="Note 19 3 4 2" xfId="25739"/>
    <cellStyle name="Note 19 3 4 3" xfId="40192"/>
    <cellStyle name="Note 19 3 5" xfId="10724"/>
    <cellStyle name="Note 19 3 5 2" xfId="28159"/>
    <cellStyle name="Note 19 3 5 3" xfId="42612"/>
    <cellStyle name="Note 19 3 6" xfId="17731"/>
    <cellStyle name="Note 19 4" xfId="891"/>
    <cellStyle name="Note 19 4 2" xfId="3402"/>
    <cellStyle name="Note 19 4 2 2" xfId="20838"/>
    <cellStyle name="Note 19 4 2 3" xfId="35291"/>
    <cellStyle name="Note 19 4 3" xfId="5864"/>
    <cellStyle name="Note 19 4 3 2" xfId="23299"/>
    <cellStyle name="Note 19 4 3 3" xfId="37752"/>
    <cellStyle name="Note 19 4 4" xfId="8305"/>
    <cellStyle name="Note 19 4 4 2" xfId="25740"/>
    <cellStyle name="Note 19 4 4 3" xfId="40193"/>
    <cellStyle name="Note 19 4 5" xfId="10725"/>
    <cellStyle name="Note 19 4 5 2" xfId="28160"/>
    <cellStyle name="Note 19 4 5 3" xfId="42613"/>
    <cellStyle name="Note 19 4 6" xfId="14993"/>
    <cellStyle name="Note 19 4 6 2" xfId="32428"/>
    <cellStyle name="Note 19 4 6 3" xfId="46881"/>
    <cellStyle name="Note 19 4 7" xfId="17732"/>
    <cellStyle name="Note 19 4 8" xfId="20155"/>
    <cellStyle name="Note 19 5" xfId="3399"/>
    <cellStyle name="Note 19 5 2" xfId="13174"/>
    <cellStyle name="Note 19 5 2 2" xfId="30609"/>
    <cellStyle name="Note 19 5 2 3" xfId="45062"/>
    <cellStyle name="Note 19 5 3" xfId="15635"/>
    <cellStyle name="Note 19 5 3 2" xfId="33070"/>
    <cellStyle name="Note 19 5 3 3" xfId="47523"/>
    <cellStyle name="Note 19 5 4" xfId="20835"/>
    <cellStyle name="Note 19 5 5" xfId="35288"/>
    <cellStyle name="Note 19 6" xfId="5861"/>
    <cellStyle name="Note 19 6 2" xfId="23296"/>
    <cellStyle name="Note 19 6 3" xfId="37749"/>
    <cellStyle name="Note 19 7" xfId="8302"/>
    <cellStyle name="Note 19 7 2" xfId="25737"/>
    <cellStyle name="Note 19 7 3" xfId="40190"/>
    <cellStyle name="Note 19 8" xfId="10722"/>
    <cellStyle name="Note 19 8 2" xfId="28157"/>
    <cellStyle name="Note 19 8 3" xfId="42610"/>
    <cellStyle name="Note 19 9" xfId="17729"/>
    <cellStyle name="Note 2" xfId="892"/>
    <cellStyle name="Note 2 10" xfId="893"/>
    <cellStyle name="Note 2 10 10" xfId="5866"/>
    <cellStyle name="Note 2 10 10 2" xfId="23301"/>
    <cellStyle name="Note 2 10 10 3" xfId="37754"/>
    <cellStyle name="Note 2 10 11" xfId="8307"/>
    <cellStyle name="Note 2 10 11 2" xfId="25742"/>
    <cellStyle name="Note 2 10 11 3" xfId="40195"/>
    <cellStyle name="Note 2 10 12" xfId="10727"/>
    <cellStyle name="Note 2 10 12 2" xfId="28162"/>
    <cellStyle name="Note 2 10 12 3" xfId="42615"/>
    <cellStyle name="Note 2 10 13" xfId="17734"/>
    <cellStyle name="Note 2 10 2" xfId="894"/>
    <cellStyle name="Note 2 10 2 2" xfId="895"/>
    <cellStyle name="Note 2 10 2 2 2" xfId="3406"/>
    <cellStyle name="Note 2 10 2 2 2 2" xfId="13180"/>
    <cellStyle name="Note 2 10 2 2 2 2 2" xfId="30615"/>
    <cellStyle name="Note 2 10 2 2 2 2 3" xfId="45068"/>
    <cellStyle name="Note 2 10 2 2 2 3" xfId="15641"/>
    <cellStyle name="Note 2 10 2 2 2 3 2" xfId="33076"/>
    <cellStyle name="Note 2 10 2 2 2 3 3" xfId="47529"/>
    <cellStyle name="Note 2 10 2 2 2 4" xfId="20842"/>
    <cellStyle name="Note 2 10 2 2 2 5" xfId="35295"/>
    <cellStyle name="Note 2 10 2 2 3" xfId="5868"/>
    <cellStyle name="Note 2 10 2 2 3 2" xfId="23303"/>
    <cellStyle name="Note 2 10 2 2 3 3" xfId="37756"/>
    <cellStyle name="Note 2 10 2 2 4" xfId="8309"/>
    <cellStyle name="Note 2 10 2 2 4 2" xfId="25744"/>
    <cellStyle name="Note 2 10 2 2 4 3" xfId="40197"/>
    <cellStyle name="Note 2 10 2 2 5" xfId="10729"/>
    <cellStyle name="Note 2 10 2 2 5 2" xfId="28164"/>
    <cellStyle name="Note 2 10 2 2 5 3" xfId="42617"/>
    <cellStyle name="Note 2 10 2 2 6" xfId="17736"/>
    <cellStyle name="Note 2 10 2 3" xfId="896"/>
    <cellStyle name="Note 2 10 2 3 2" xfId="3407"/>
    <cellStyle name="Note 2 10 2 3 2 2" xfId="13181"/>
    <cellStyle name="Note 2 10 2 3 2 2 2" xfId="30616"/>
    <cellStyle name="Note 2 10 2 3 2 2 3" xfId="45069"/>
    <cellStyle name="Note 2 10 2 3 2 3" xfId="15642"/>
    <cellStyle name="Note 2 10 2 3 2 3 2" xfId="33077"/>
    <cellStyle name="Note 2 10 2 3 2 3 3" xfId="47530"/>
    <cellStyle name="Note 2 10 2 3 2 4" xfId="20843"/>
    <cellStyle name="Note 2 10 2 3 2 5" xfId="35296"/>
    <cellStyle name="Note 2 10 2 3 3" xfId="5869"/>
    <cellStyle name="Note 2 10 2 3 3 2" xfId="23304"/>
    <cellStyle name="Note 2 10 2 3 3 3" xfId="37757"/>
    <cellStyle name="Note 2 10 2 3 4" xfId="8310"/>
    <cellStyle name="Note 2 10 2 3 4 2" xfId="25745"/>
    <cellStyle name="Note 2 10 2 3 4 3" xfId="40198"/>
    <cellStyle name="Note 2 10 2 3 5" xfId="10730"/>
    <cellStyle name="Note 2 10 2 3 5 2" xfId="28165"/>
    <cellStyle name="Note 2 10 2 3 5 3" xfId="42618"/>
    <cellStyle name="Note 2 10 2 3 6" xfId="17737"/>
    <cellStyle name="Note 2 10 2 4" xfId="897"/>
    <cellStyle name="Note 2 10 2 4 2" xfId="3408"/>
    <cellStyle name="Note 2 10 2 4 2 2" xfId="20844"/>
    <cellStyle name="Note 2 10 2 4 2 3" xfId="35297"/>
    <cellStyle name="Note 2 10 2 4 3" xfId="5870"/>
    <cellStyle name="Note 2 10 2 4 3 2" xfId="23305"/>
    <cellStyle name="Note 2 10 2 4 3 3" xfId="37758"/>
    <cellStyle name="Note 2 10 2 4 4" xfId="8311"/>
    <cellStyle name="Note 2 10 2 4 4 2" xfId="25746"/>
    <cellStyle name="Note 2 10 2 4 4 3" xfId="40199"/>
    <cellStyle name="Note 2 10 2 4 5" xfId="10731"/>
    <cellStyle name="Note 2 10 2 4 5 2" xfId="28166"/>
    <cellStyle name="Note 2 10 2 4 5 3" xfId="42619"/>
    <cellStyle name="Note 2 10 2 4 6" xfId="14994"/>
    <cellStyle name="Note 2 10 2 4 6 2" xfId="32429"/>
    <cellStyle name="Note 2 10 2 4 6 3" xfId="46882"/>
    <cellStyle name="Note 2 10 2 4 7" xfId="17738"/>
    <cellStyle name="Note 2 10 2 4 8" xfId="20156"/>
    <cellStyle name="Note 2 10 2 5" xfId="3405"/>
    <cellStyle name="Note 2 10 2 5 2" xfId="13179"/>
    <cellStyle name="Note 2 10 2 5 2 2" xfId="30614"/>
    <cellStyle name="Note 2 10 2 5 2 3" xfId="45067"/>
    <cellStyle name="Note 2 10 2 5 3" xfId="15640"/>
    <cellStyle name="Note 2 10 2 5 3 2" xfId="33075"/>
    <cellStyle name="Note 2 10 2 5 3 3" xfId="47528"/>
    <cellStyle name="Note 2 10 2 5 4" xfId="20841"/>
    <cellStyle name="Note 2 10 2 5 5" xfId="35294"/>
    <cellStyle name="Note 2 10 2 6" xfId="5867"/>
    <cellStyle name="Note 2 10 2 6 2" xfId="23302"/>
    <cellStyle name="Note 2 10 2 6 3" xfId="37755"/>
    <cellStyle name="Note 2 10 2 7" xfId="8308"/>
    <cellStyle name="Note 2 10 2 7 2" xfId="25743"/>
    <cellStyle name="Note 2 10 2 7 3" xfId="40196"/>
    <cellStyle name="Note 2 10 2 8" xfId="10728"/>
    <cellStyle name="Note 2 10 2 8 2" xfId="28163"/>
    <cellStyle name="Note 2 10 2 8 3" xfId="42616"/>
    <cellStyle name="Note 2 10 2 9" xfId="17735"/>
    <cellStyle name="Note 2 10 3" xfId="898"/>
    <cellStyle name="Note 2 10 3 2" xfId="899"/>
    <cellStyle name="Note 2 10 3 2 2" xfId="3410"/>
    <cellStyle name="Note 2 10 3 2 2 2" xfId="13183"/>
    <cellStyle name="Note 2 10 3 2 2 2 2" xfId="30618"/>
    <cellStyle name="Note 2 10 3 2 2 2 3" xfId="45071"/>
    <cellStyle name="Note 2 10 3 2 2 3" xfId="15644"/>
    <cellStyle name="Note 2 10 3 2 2 3 2" xfId="33079"/>
    <cellStyle name="Note 2 10 3 2 2 3 3" xfId="47532"/>
    <cellStyle name="Note 2 10 3 2 2 4" xfId="20846"/>
    <cellStyle name="Note 2 10 3 2 2 5" xfId="35299"/>
    <cellStyle name="Note 2 10 3 2 3" xfId="5872"/>
    <cellStyle name="Note 2 10 3 2 3 2" xfId="23307"/>
    <cellStyle name="Note 2 10 3 2 3 3" xfId="37760"/>
    <cellStyle name="Note 2 10 3 2 4" xfId="8313"/>
    <cellStyle name="Note 2 10 3 2 4 2" xfId="25748"/>
    <cellStyle name="Note 2 10 3 2 4 3" xfId="40201"/>
    <cellStyle name="Note 2 10 3 2 5" xfId="10733"/>
    <cellStyle name="Note 2 10 3 2 5 2" xfId="28168"/>
    <cellStyle name="Note 2 10 3 2 5 3" xfId="42621"/>
    <cellStyle name="Note 2 10 3 2 6" xfId="17740"/>
    <cellStyle name="Note 2 10 3 3" xfId="900"/>
    <cellStyle name="Note 2 10 3 3 2" xfId="3411"/>
    <cellStyle name="Note 2 10 3 3 2 2" xfId="13184"/>
    <cellStyle name="Note 2 10 3 3 2 2 2" xfId="30619"/>
    <cellStyle name="Note 2 10 3 3 2 2 3" xfId="45072"/>
    <cellStyle name="Note 2 10 3 3 2 3" xfId="15645"/>
    <cellStyle name="Note 2 10 3 3 2 3 2" xfId="33080"/>
    <cellStyle name="Note 2 10 3 3 2 3 3" xfId="47533"/>
    <cellStyle name="Note 2 10 3 3 2 4" xfId="20847"/>
    <cellStyle name="Note 2 10 3 3 2 5" xfId="35300"/>
    <cellStyle name="Note 2 10 3 3 3" xfId="5873"/>
    <cellStyle name="Note 2 10 3 3 3 2" xfId="23308"/>
    <cellStyle name="Note 2 10 3 3 3 3" xfId="37761"/>
    <cellStyle name="Note 2 10 3 3 4" xfId="8314"/>
    <cellStyle name="Note 2 10 3 3 4 2" xfId="25749"/>
    <cellStyle name="Note 2 10 3 3 4 3" xfId="40202"/>
    <cellStyle name="Note 2 10 3 3 5" xfId="10734"/>
    <cellStyle name="Note 2 10 3 3 5 2" xfId="28169"/>
    <cellStyle name="Note 2 10 3 3 5 3" xfId="42622"/>
    <cellStyle name="Note 2 10 3 3 6" xfId="17741"/>
    <cellStyle name="Note 2 10 3 4" xfId="901"/>
    <cellStyle name="Note 2 10 3 4 2" xfId="3412"/>
    <cellStyle name="Note 2 10 3 4 2 2" xfId="20848"/>
    <cellStyle name="Note 2 10 3 4 2 3" xfId="35301"/>
    <cellStyle name="Note 2 10 3 4 3" xfId="5874"/>
    <cellStyle name="Note 2 10 3 4 3 2" xfId="23309"/>
    <cellStyle name="Note 2 10 3 4 3 3" xfId="37762"/>
    <cellStyle name="Note 2 10 3 4 4" xfId="8315"/>
    <cellStyle name="Note 2 10 3 4 4 2" xfId="25750"/>
    <cellStyle name="Note 2 10 3 4 4 3" xfId="40203"/>
    <cellStyle name="Note 2 10 3 4 5" xfId="10735"/>
    <cellStyle name="Note 2 10 3 4 5 2" xfId="28170"/>
    <cellStyle name="Note 2 10 3 4 5 3" xfId="42623"/>
    <cellStyle name="Note 2 10 3 4 6" xfId="14995"/>
    <cellStyle name="Note 2 10 3 4 6 2" xfId="32430"/>
    <cellStyle name="Note 2 10 3 4 6 3" xfId="46883"/>
    <cellStyle name="Note 2 10 3 4 7" xfId="17742"/>
    <cellStyle name="Note 2 10 3 4 8" xfId="20157"/>
    <cellStyle name="Note 2 10 3 5" xfId="3409"/>
    <cellStyle name="Note 2 10 3 5 2" xfId="13182"/>
    <cellStyle name="Note 2 10 3 5 2 2" xfId="30617"/>
    <cellStyle name="Note 2 10 3 5 2 3" xfId="45070"/>
    <cellStyle name="Note 2 10 3 5 3" xfId="15643"/>
    <cellStyle name="Note 2 10 3 5 3 2" xfId="33078"/>
    <cellStyle name="Note 2 10 3 5 3 3" xfId="47531"/>
    <cellStyle name="Note 2 10 3 5 4" xfId="20845"/>
    <cellStyle name="Note 2 10 3 5 5" xfId="35298"/>
    <cellStyle name="Note 2 10 3 6" xfId="5871"/>
    <cellStyle name="Note 2 10 3 6 2" xfId="23306"/>
    <cellStyle name="Note 2 10 3 6 3" xfId="37759"/>
    <cellStyle name="Note 2 10 3 7" xfId="8312"/>
    <cellStyle name="Note 2 10 3 7 2" xfId="25747"/>
    <cellStyle name="Note 2 10 3 7 3" xfId="40200"/>
    <cellStyle name="Note 2 10 3 8" xfId="10732"/>
    <cellStyle name="Note 2 10 3 8 2" xfId="28167"/>
    <cellStyle name="Note 2 10 3 8 3" xfId="42620"/>
    <cellStyle name="Note 2 10 3 9" xfId="17739"/>
    <cellStyle name="Note 2 10 4" xfId="902"/>
    <cellStyle name="Note 2 10 4 2" xfId="903"/>
    <cellStyle name="Note 2 10 4 2 2" xfId="3414"/>
    <cellStyle name="Note 2 10 4 2 2 2" xfId="13186"/>
    <cellStyle name="Note 2 10 4 2 2 2 2" xfId="30621"/>
    <cellStyle name="Note 2 10 4 2 2 2 3" xfId="45074"/>
    <cellStyle name="Note 2 10 4 2 2 3" xfId="15647"/>
    <cellStyle name="Note 2 10 4 2 2 3 2" xfId="33082"/>
    <cellStyle name="Note 2 10 4 2 2 3 3" xfId="47535"/>
    <cellStyle name="Note 2 10 4 2 2 4" xfId="20850"/>
    <cellStyle name="Note 2 10 4 2 2 5" xfId="35303"/>
    <cellStyle name="Note 2 10 4 2 3" xfId="5876"/>
    <cellStyle name="Note 2 10 4 2 3 2" xfId="23311"/>
    <cellStyle name="Note 2 10 4 2 3 3" xfId="37764"/>
    <cellStyle name="Note 2 10 4 2 4" xfId="8317"/>
    <cellStyle name="Note 2 10 4 2 4 2" xfId="25752"/>
    <cellStyle name="Note 2 10 4 2 4 3" xfId="40205"/>
    <cellStyle name="Note 2 10 4 2 5" xfId="10737"/>
    <cellStyle name="Note 2 10 4 2 5 2" xfId="28172"/>
    <cellStyle name="Note 2 10 4 2 5 3" xfId="42625"/>
    <cellStyle name="Note 2 10 4 2 6" xfId="17744"/>
    <cellStyle name="Note 2 10 4 3" xfId="904"/>
    <cellStyle name="Note 2 10 4 3 2" xfId="3415"/>
    <cellStyle name="Note 2 10 4 3 2 2" xfId="13187"/>
    <cellStyle name="Note 2 10 4 3 2 2 2" xfId="30622"/>
    <cellStyle name="Note 2 10 4 3 2 2 3" xfId="45075"/>
    <cellStyle name="Note 2 10 4 3 2 3" xfId="15648"/>
    <cellStyle name="Note 2 10 4 3 2 3 2" xfId="33083"/>
    <cellStyle name="Note 2 10 4 3 2 3 3" xfId="47536"/>
    <cellStyle name="Note 2 10 4 3 2 4" xfId="20851"/>
    <cellStyle name="Note 2 10 4 3 2 5" xfId="35304"/>
    <cellStyle name="Note 2 10 4 3 3" xfId="5877"/>
    <cellStyle name="Note 2 10 4 3 3 2" xfId="23312"/>
    <cellStyle name="Note 2 10 4 3 3 3" xfId="37765"/>
    <cellStyle name="Note 2 10 4 3 4" xfId="8318"/>
    <cellStyle name="Note 2 10 4 3 4 2" xfId="25753"/>
    <cellStyle name="Note 2 10 4 3 4 3" xfId="40206"/>
    <cellStyle name="Note 2 10 4 3 5" xfId="10738"/>
    <cellStyle name="Note 2 10 4 3 5 2" xfId="28173"/>
    <cellStyle name="Note 2 10 4 3 5 3" xfId="42626"/>
    <cellStyle name="Note 2 10 4 3 6" xfId="17745"/>
    <cellStyle name="Note 2 10 4 4" xfId="905"/>
    <cellStyle name="Note 2 10 4 4 2" xfId="3416"/>
    <cellStyle name="Note 2 10 4 4 2 2" xfId="20852"/>
    <cellStyle name="Note 2 10 4 4 2 3" xfId="35305"/>
    <cellStyle name="Note 2 10 4 4 3" xfId="5878"/>
    <cellStyle name="Note 2 10 4 4 3 2" xfId="23313"/>
    <cellStyle name="Note 2 10 4 4 3 3" xfId="37766"/>
    <cellStyle name="Note 2 10 4 4 4" xfId="8319"/>
    <cellStyle name="Note 2 10 4 4 4 2" xfId="25754"/>
    <cellStyle name="Note 2 10 4 4 4 3" xfId="40207"/>
    <cellStyle name="Note 2 10 4 4 5" xfId="10739"/>
    <cellStyle name="Note 2 10 4 4 5 2" xfId="28174"/>
    <cellStyle name="Note 2 10 4 4 5 3" xfId="42627"/>
    <cellStyle name="Note 2 10 4 4 6" xfId="14996"/>
    <cellStyle name="Note 2 10 4 4 6 2" xfId="32431"/>
    <cellStyle name="Note 2 10 4 4 6 3" xfId="46884"/>
    <cellStyle name="Note 2 10 4 4 7" xfId="17746"/>
    <cellStyle name="Note 2 10 4 4 8" xfId="20158"/>
    <cellStyle name="Note 2 10 4 5" xfId="3413"/>
    <cellStyle name="Note 2 10 4 5 2" xfId="13185"/>
    <cellStyle name="Note 2 10 4 5 2 2" xfId="30620"/>
    <cellStyle name="Note 2 10 4 5 2 3" xfId="45073"/>
    <cellStyle name="Note 2 10 4 5 3" xfId="15646"/>
    <cellStyle name="Note 2 10 4 5 3 2" xfId="33081"/>
    <cellStyle name="Note 2 10 4 5 3 3" xfId="47534"/>
    <cellStyle name="Note 2 10 4 5 4" xfId="20849"/>
    <cellStyle name="Note 2 10 4 5 5" xfId="35302"/>
    <cellStyle name="Note 2 10 4 6" xfId="5875"/>
    <cellStyle name="Note 2 10 4 6 2" xfId="23310"/>
    <cellStyle name="Note 2 10 4 6 3" xfId="37763"/>
    <cellStyle name="Note 2 10 4 7" xfId="8316"/>
    <cellStyle name="Note 2 10 4 7 2" xfId="25751"/>
    <cellStyle name="Note 2 10 4 7 3" xfId="40204"/>
    <cellStyle name="Note 2 10 4 8" xfId="10736"/>
    <cellStyle name="Note 2 10 4 8 2" xfId="28171"/>
    <cellStyle name="Note 2 10 4 8 3" xfId="42624"/>
    <cellStyle name="Note 2 10 4 9" xfId="17743"/>
    <cellStyle name="Note 2 10 5" xfId="906"/>
    <cellStyle name="Note 2 10 5 2" xfId="907"/>
    <cellStyle name="Note 2 10 5 2 2" xfId="3418"/>
    <cellStyle name="Note 2 10 5 2 2 2" xfId="13189"/>
    <cellStyle name="Note 2 10 5 2 2 2 2" xfId="30624"/>
    <cellStyle name="Note 2 10 5 2 2 2 3" xfId="45077"/>
    <cellStyle name="Note 2 10 5 2 2 3" xfId="15650"/>
    <cellStyle name="Note 2 10 5 2 2 3 2" xfId="33085"/>
    <cellStyle name="Note 2 10 5 2 2 3 3" xfId="47538"/>
    <cellStyle name="Note 2 10 5 2 2 4" xfId="20854"/>
    <cellStyle name="Note 2 10 5 2 2 5" xfId="35307"/>
    <cellStyle name="Note 2 10 5 2 3" xfId="5880"/>
    <cellStyle name="Note 2 10 5 2 3 2" xfId="23315"/>
    <cellStyle name="Note 2 10 5 2 3 3" xfId="37768"/>
    <cellStyle name="Note 2 10 5 2 4" xfId="8321"/>
    <cellStyle name="Note 2 10 5 2 4 2" xfId="25756"/>
    <cellStyle name="Note 2 10 5 2 4 3" xfId="40209"/>
    <cellStyle name="Note 2 10 5 2 5" xfId="10741"/>
    <cellStyle name="Note 2 10 5 2 5 2" xfId="28176"/>
    <cellStyle name="Note 2 10 5 2 5 3" xfId="42629"/>
    <cellStyle name="Note 2 10 5 2 6" xfId="17748"/>
    <cellStyle name="Note 2 10 5 3" xfId="908"/>
    <cellStyle name="Note 2 10 5 3 2" xfId="3419"/>
    <cellStyle name="Note 2 10 5 3 2 2" xfId="13190"/>
    <cellStyle name="Note 2 10 5 3 2 2 2" xfId="30625"/>
    <cellStyle name="Note 2 10 5 3 2 2 3" xfId="45078"/>
    <cellStyle name="Note 2 10 5 3 2 3" xfId="15651"/>
    <cellStyle name="Note 2 10 5 3 2 3 2" xfId="33086"/>
    <cellStyle name="Note 2 10 5 3 2 3 3" xfId="47539"/>
    <cellStyle name="Note 2 10 5 3 2 4" xfId="20855"/>
    <cellStyle name="Note 2 10 5 3 2 5" xfId="35308"/>
    <cellStyle name="Note 2 10 5 3 3" xfId="5881"/>
    <cellStyle name="Note 2 10 5 3 3 2" xfId="23316"/>
    <cellStyle name="Note 2 10 5 3 3 3" xfId="37769"/>
    <cellStyle name="Note 2 10 5 3 4" xfId="8322"/>
    <cellStyle name="Note 2 10 5 3 4 2" xfId="25757"/>
    <cellStyle name="Note 2 10 5 3 4 3" xfId="40210"/>
    <cellStyle name="Note 2 10 5 3 5" xfId="10742"/>
    <cellStyle name="Note 2 10 5 3 5 2" xfId="28177"/>
    <cellStyle name="Note 2 10 5 3 5 3" xfId="42630"/>
    <cellStyle name="Note 2 10 5 3 6" xfId="17749"/>
    <cellStyle name="Note 2 10 5 4" xfId="909"/>
    <cellStyle name="Note 2 10 5 4 2" xfId="3420"/>
    <cellStyle name="Note 2 10 5 4 2 2" xfId="20856"/>
    <cellStyle name="Note 2 10 5 4 2 3" xfId="35309"/>
    <cellStyle name="Note 2 10 5 4 3" xfId="5882"/>
    <cellStyle name="Note 2 10 5 4 3 2" xfId="23317"/>
    <cellStyle name="Note 2 10 5 4 3 3" xfId="37770"/>
    <cellStyle name="Note 2 10 5 4 4" xfId="8323"/>
    <cellStyle name="Note 2 10 5 4 4 2" xfId="25758"/>
    <cellStyle name="Note 2 10 5 4 4 3" xfId="40211"/>
    <cellStyle name="Note 2 10 5 4 5" xfId="10743"/>
    <cellStyle name="Note 2 10 5 4 5 2" xfId="28178"/>
    <cellStyle name="Note 2 10 5 4 5 3" xfId="42631"/>
    <cellStyle name="Note 2 10 5 4 6" xfId="14997"/>
    <cellStyle name="Note 2 10 5 4 6 2" xfId="32432"/>
    <cellStyle name="Note 2 10 5 4 6 3" xfId="46885"/>
    <cellStyle name="Note 2 10 5 4 7" xfId="17750"/>
    <cellStyle name="Note 2 10 5 4 8" xfId="20159"/>
    <cellStyle name="Note 2 10 5 5" xfId="3417"/>
    <cellStyle name="Note 2 10 5 5 2" xfId="13188"/>
    <cellStyle name="Note 2 10 5 5 2 2" xfId="30623"/>
    <cellStyle name="Note 2 10 5 5 2 3" xfId="45076"/>
    <cellStyle name="Note 2 10 5 5 3" xfId="15649"/>
    <cellStyle name="Note 2 10 5 5 3 2" xfId="33084"/>
    <cellStyle name="Note 2 10 5 5 3 3" xfId="47537"/>
    <cellStyle name="Note 2 10 5 5 4" xfId="20853"/>
    <cellStyle name="Note 2 10 5 5 5" xfId="35306"/>
    <cellStyle name="Note 2 10 5 6" xfId="5879"/>
    <cellStyle name="Note 2 10 5 6 2" xfId="23314"/>
    <cellStyle name="Note 2 10 5 6 3" xfId="37767"/>
    <cellStyle name="Note 2 10 5 7" xfId="8320"/>
    <cellStyle name="Note 2 10 5 7 2" xfId="25755"/>
    <cellStyle name="Note 2 10 5 7 3" xfId="40208"/>
    <cellStyle name="Note 2 10 5 8" xfId="10740"/>
    <cellStyle name="Note 2 10 5 8 2" xfId="28175"/>
    <cellStyle name="Note 2 10 5 8 3" xfId="42628"/>
    <cellStyle name="Note 2 10 5 9" xfId="17747"/>
    <cellStyle name="Note 2 10 6" xfId="910"/>
    <cellStyle name="Note 2 10 6 2" xfId="3421"/>
    <cellStyle name="Note 2 10 6 2 2" xfId="13191"/>
    <cellStyle name="Note 2 10 6 2 2 2" xfId="30626"/>
    <cellStyle name="Note 2 10 6 2 2 3" xfId="45079"/>
    <cellStyle name="Note 2 10 6 2 3" xfId="15652"/>
    <cellStyle name="Note 2 10 6 2 3 2" xfId="33087"/>
    <cellStyle name="Note 2 10 6 2 3 3" xfId="47540"/>
    <cellStyle name="Note 2 10 6 2 4" xfId="20857"/>
    <cellStyle name="Note 2 10 6 2 5" xfId="35310"/>
    <cellStyle name="Note 2 10 6 3" xfId="5883"/>
    <cellStyle name="Note 2 10 6 3 2" xfId="23318"/>
    <cellStyle name="Note 2 10 6 3 3" xfId="37771"/>
    <cellStyle name="Note 2 10 6 4" xfId="8324"/>
    <cellStyle name="Note 2 10 6 4 2" xfId="25759"/>
    <cellStyle name="Note 2 10 6 4 3" xfId="40212"/>
    <cellStyle name="Note 2 10 6 5" xfId="10744"/>
    <cellStyle name="Note 2 10 6 5 2" xfId="28179"/>
    <cellStyle name="Note 2 10 6 5 3" xfId="42632"/>
    <cellStyle name="Note 2 10 6 6" xfId="17751"/>
    <cellStyle name="Note 2 10 7" xfId="911"/>
    <cellStyle name="Note 2 10 7 2" xfId="3422"/>
    <cellStyle name="Note 2 10 7 2 2" xfId="13192"/>
    <cellStyle name="Note 2 10 7 2 2 2" xfId="30627"/>
    <cellStyle name="Note 2 10 7 2 2 3" xfId="45080"/>
    <cellStyle name="Note 2 10 7 2 3" xfId="15653"/>
    <cellStyle name="Note 2 10 7 2 3 2" xfId="33088"/>
    <cellStyle name="Note 2 10 7 2 3 3" xfId="47541"/>
    <cellStyle name="Note 2 10 7 2 4" xfId="20858"/>
    <cellStyle name="Note 2 10 7 2 5" xfId="35311"/>
    <cellStyle name="Note 2 10 7 3" xfId="5884"/>
    <cellStyle name="Note 2 10 7 3 2" xfId="23319"/>
    <cellStyle name="Note 2 10 7 3 3" xfId="37772"/>
    <cellStyle name="Note 2 10 7 4" xfId="8325"/>
    <cellStyle name="Note 2 10 7 4 2" xfId="25760"/>
    <cellStyle name="Note 2 10 7 4 3" xfId="40213"/>
    <cellStyle name="Note 2 10 7 5" xfId="10745"/>
    <cellStyle name="Note 2 10 7 5 2" xfId="28180"/>
    <cellStyle name="Note 2 10 7 5 3" xfId="42633"/>
    <cellStyle name="Note 2 10 7 6" xfId="17752"/>
    <cellStyle name="Note 2 10 8" xfId="912"/>
    <cellStyle name="Note 2 10 8 2" xfId="3423"/>
    <cellStyle name="Note 2 10 8 2 2" xfId="20859"/>
    <cellStyle name="Note 2 10 8 2 3" xfId="35312"/>
    <cellStyle name="Note 2 10 8 3" xfId="5885"/>
    <cellStyle name="Note 2 10 8 3 2" xfId="23320"/>
    <cellStyle name="Note 2 10 8 3 3" xfId="37773"/>
    <cellStyle name="Note 2 10 8 4" xfId="8326"/>
    <cellStyle name="Note 2 10 8 4 2" xfId="25761"/>
    <cellStyle name="Note 2 10 8 4 3" xfId="40214"/>
    <cellStyle name="Note 2 10 8 5" xfId="10746"/>
    <cellStyle name="Note 2 10 8 5 2" xfId="28181"/>
    <cellStyle name="Note 2 10 8 5 3" xfId="42634"/>
    <cellStyle name="Note 2 10 8 6" xfId="14998"/>
    <cellStyle name="Note 2 10 8 6 2" xfId="32433"/>
    <cellStyle name="Note 2 10 8 6 3" xfId="46886"/>
    <cellStyle name="Note 2 10 8 7" xfId="17753"/>
    <cellStyle name="Note 2 10 8 8" xfId="20160"/>
    <cellStyle name="Note 2 10 9" xfId="3404"/>
    <cellStyle name="Note 2 10 9 2" xfId="13178"/>
    <cellStyle name="Note 2 10 9 2 2" xfId="30613"/>
    <cellStyle name="Note 2 10 9 2 3" xfId="45066"/>
    <cellStyle name="Note 2 10 9 3" xfId="15639"/>
    <cellStyle name="Note 2 10 9 3 2" xfId="33074"/>
    <cellStyle name="Note 2 10 9 3 3" xfId="47527"/>
    <cellStyle name="Note 2 10 9 4" xfId="20840"/>
    <cellStyle name="Note 2 10 9 5" xfId="35293"/>
    <cellStyle name="Note 2 11" xfId="913"/>
    <cellStyle name="Note 2 11 10" xfId="5886"/>
    <cellStyle name="Note 2 11 10 2" xfId="23321"/>
    <cellStyle name="Note 2 11 10 3" xfId="37774"/>
    <cellStyle name="Note 2 11 11" xfId="8327"/>
    <cellStyle name="Note 2 11 11 2" xfId="25762"/>
    <cellStyle name="Note 2 11 11 3" xfId="40215"/>
    <cellStyle name="Note 2 11 12" xfId="10747"/>
    <cellStyle name="Note 2 11 12 2" xfId="28182"/>
    <cellStyle name="Note 2 11 12 3" xfId="42635"/>
    <cellStyle name="Note 2 11 13" xfId="17754"/>
    <cellStyle name="Note 2 11 2" xfId="914"/>
    <cellStyle name="Note 2 11 2 2" xfId="915"/>
    <cellStyle name="Note 2 11 2 2 2" xfId="3426"/>
    <cellStyle name="Note 2 11 2 2 2 2" xfId="13195"/>
    <cellStyle name="Note 2 11 2 2 2 2 2" xfId="30630"/>
    <cellStyle name="Note 2 11 2 2 2 2 3" xfId="45083"/>
    <cellStyle name="Note 2 11 2 2 2 3" xfId="15656"/>
    <cellStyle name="Note 2 11 2 2 2 3 2" xfId="33091"/>
    <cellStyle name="Note 2 11 2 2 2 3 3" xfId="47544"/>
    <cellStyle name="Note 2 11 2 2 2 4" xfId="20862"/>
    <cellStyle name="Note 2 11 2 2 2 5" xfId="35315"/>
    <cellStyle name="Note 2 11 2 2 3" xfId="5888"/>
    <cellStyle name="Note 2 11 2 2 3 2" xfId="23323"/>
    <cellStyle name="Note 2 11 2 2 3 3" xfId="37776"/>
    <cellStyle name="Note 2 11 2 2 4" xfId="8329"/>
    <cellStyle name="Note 2 11 2 2 4 2" xfId="25764"/>
    <cellStyle name="Note 2 11 2 2 4 3" xfId="40217"/>
    <cellStyle name="Note 2 11 2 2 5" xfId="10749"/>
    <cellStyle name="Note 2 11 2 2 5 2" xfId="28184"/>
    <cellStyle name="Note 2 11 2 2 5 3" xfId="42637"/>
    <cellStyle name="Note 2 11 2 2 6" xfId="17756"/>
    <cellStyle name="Note 2 11 2 3" xfId="916"/>
    <cellStyle name="Note 2 11 2 3 2" xfId="3427"/>
    <cellStyle name="Note 2 11 2 3 2 2" xfId="13196"/>
    <cellStyle name="Note 2 11 2 3 2 2 2" xfId="30631"/>
    <cellStyle name="Note 2 11 2 3 2 2 3" xfId="45084"/>
    <cellStyle name="Note 2 11 2 3 2 3" xfId="15657"/>
    <cellStyle name="Note 2 11 2 3 2 3 2" xfId="33092"/>
    <cellStyle name="Note 2 11 2 3 2 3 3" xfId="47545"/>
    <cellStyle name="Note 2 11 2 3 2 4" xfId="20863"/>
    <cellStyle name="Note 2 11 2 3 2 5" xfId="35316"/>
    <cellStyle name="Note 2 11 2 3 3" xfId="5889"/>
    <cellStyle name="Note 2 11 2 3 3 2" xfId="23324"/>
    <cellStyle name="Note 2 11 2 3 3 3" xfId="37777"/>
    <cellStyle name="Note 2 11 2 3 4" xfId="8330"/>
    <cellStyle name="Note 2 11 2 3 4 2" xfId="25765"/>
    <cellStyle name="Note 2 11 2 3 4 3" xfId="40218"/>
    <cellStyle name="Note 2 11 2 3 5" xfId="10750"/>
    <cellStyle name="Note 2 11 2 3 5 2" xfId="28185"/>
    <cellStyle name="Note 2 11 2 3 5 3" xfId="42638"/>
    <cellStyle name="Note 2 11 2 3 6" xfId="17757"/>
    <cellStyle name="Note 2 11 2 4" xfId="917"/>
    <cellStyle name="Note 2 11 2 4 2" xfId="3428"/>
    <cellStyle name="Note 2 11 2 4 2 2" xfId="20864"/>
    <cellStyle name="Note 2 11 2 4 2 3" xfId="35317"/>
    <cellStyle name="Note 2 11 2 4 3" xfId="5890"/>
    <cellStyle name="Note 2 11 2 4 3 2" xfId="23325"/>
    <cellStyle name="Note 2 11 2 4 3 3" xfId="37778"/>
    <cellStyle name="Note 2 11 2 4 4" xfId="8331"/>
    <cellStyle name="Note 2 11 2 4 4 2" xfId="25766"/>
    <cellStyle name="Note 2 11 2 4 4 3" xfId="40219"/>
    <cellStyle name="Note 2 11 2 4 5" xfId="10751"/>
    <cellStyle name="Note 2 11 2 4 5 2" xfId="28186"/>
    <cellStyle name="Note 2 11 2 4 5 3" xfId="42639"/>
    <cellStyle name="Note 2 11 2 4 6" xfId="14999"/>
    <cellStyle name="Note 2 11 2 4 6 2" xfId="32434"/>
    <cellStyle name="Note 2 11 2 4 6 3" xfId="46887"/>
    <cellStyle name="Note 2 11 2 4 7" xfId="17758"/>
    <cellStyle name="Note 2 11 2 4 8" xfId="20161"/>
    <cellStyle name="Note 2 11 2 5" xfId="3425"/>
    <cellStyle name="Note 2 11 2 5 2" xfId="13194"/>
    <cellStyle name="Note 2 11 2 5 2 2" xfId="30629"/>
    <cellStyle name="Note 2 11 2 5 2 3" xfId="45082"/>
    <cellStyle name="Note 2 11 2 5 3" xfId="15655"/>
    <cellStyle name="Note 2 11 2 5 3 2" xfId="33090"/>
    <cellStyle name="Note 2 11 2 5 3 3" xfId="47543"/>
    <cellStyle name="Note 2 11 2 5 4" xfId="20861"/>
    <cellStyle name="Note 2 11 2 5 5" xfId="35314"/>
    <cellStyle name="Note 2 11 2 6" xfId="5887"/>
    <cellStyle name="Note 2 11 2 6 2" xfId="23322"/>
    <cellStyle name="Note 2 11 2 6 3" xfId="37775"/>
    <cellStyle name="Note 2 11 2 7" xfId="8328"/>
    <cellStyle name="Note 2 11 2 7 2" xfId="25763"/>
    <cellStyle name="Note 2 11 2 7 3" xfId="40216"/>
    <cellStyle name="Note 2 11 2 8" xfId="10748"/>
    <cellStyle name="Note 2 11 2 8 2" xfId="28183"/>
    <cellStyle name="Note 2 11 2 8 3" xfId="42636"/>
    <cellStyle name="Note 2 11 2 9" xfId="17755"/>
    <cellStyle name="Note 2 11 3" xfId="918"/>
    <cellStyle name="Note 2 11 3 2" xfId="919"/>
    <cellStyle name="Note 2 11 3 2 2" xfId="3430"/>
    <cellStyle name="Note 2 11 3 2 2 2" xfId="13198"/>
    <cellStyle name="Note 2 11 3 2 2 2 2" xfId="30633"/>
    <cellStyle name="Note 2 11 3 2 2 2 3" xfId="45086"/>
    <cellStyle name="Note 2 11 3 2 2 3" xfId="15659"/>
    <cellStyle name="Note 2 11 3 2 2 3 2" xfId="33094"/>
    <cellStyle name="Note 2 11 3 2 2 3 3" xfId="47547"/>
    <cellStyle name="Note 2 11 3 2 2 4" xfId="20866"/>
    <cellStyle name="Note 2 11 3 2 2 5" xfId="35319"/>
    <cellStyle name="Note 2 11 3 2 3" xfId="5892"/>
    <cellStyle name="Note 2 11 3 2 3 2" xfId="23327"/>
    <cellStyle name="Note 2 11 3 2 3 3" xfId="37780"/>
    <cellStyle name="Note 2 11 3 2 4" xfId="8333"/>
    <cellStyle name="Note 2 11 3 2 4 2" xfId="25768"/>
    <cellStyle name="Note 2 11 3 2 4 3" xfId="40221"/>
    <cellStyle name="Note 2 11 3 2 5" xfId="10753"/>
    <cellStyle name="Note 2 11 3 2 5 2" xfId="28188"/>
    <cellStyle name="Note 2 11 3 2 5 3" xfId="42641"/>
    <cellStyle name="Note 2 11 3 2 6" xfId="17760"/>
    <cellStyle name="Note 2 11 3 3" xfId="920"/>
    <cellStyle name="Note 2 11 3 3 2" xfId="3431"/>
    <cellStyle name="Note 2 11 3 3 2 2" xfId="13199"/>
    <cellStyle name="Note 2 11 3 3 2 2 2" xfId="30634"/>
    <cellStyle name="Note 2 11 3 3 2 2 3" xfId="45087"/>
    <cellStyle name="Note 2 11 3 3 2 3" xfId="15660"/>
    <cellStyle name="Note 2 11 3 3 2 3 2" xfId="33095"/>
    <cellStyle name="Note 2 11 3 3 2 3 3" xfId="47548"/>
    <cellStyle name="Note 2 11 3 3 2 4" xfId="20867"/>
    <cellStyle name="Note 2 11 3 3 2 5" xfId="35320"/>
    <cellStyle name="Note 2 11 3 3 3" xfId="5893"/>
    <cellStyle name="Note 2 11 3 3 3 2" xfId="23328"/>
    <cellStyle name="Note 2 11 3 3 3 3" xfId="37781"/>
    <cellStyle name="Note 2 11 3 3 4" xfId="8334"/>
    <cellStyle name="Note 2 11 3 3 4 2" xfId="25769"/>
    <cellStyle name="Note 2 11 3 3 4 3" xfId="40222"/>
    <cellStyle name="Note 2 11 3 3 5" xfId="10754"/>
    <cellStyle name="Note 2 11 3 3 5 2" xfId="28189"/>
    <cellStyle name="Note 2 11 3 3 5 3" xfId="42642"/>
    <cellStyle name="Note 2 11 3 3 6" xfId="17761"/>
    <cellStyle name="Note 2 11 3 4" xfId="921"/>
    <cellStyle name="Note 2 11 3 4 2" xfId="3432"/>
    <cellStyle name="Note 2 11 3 4 2 2" xfId="20868"/>
    <cellStyle name="Note 2 11 3 4 2 3" xfId="35321"/>
    <cellStyle name="Note 2 11 3 4 3" xfId="5894"/>
    <cellStyle name="Note 2 11 3 4 3 2" xfId="23329"/>
    <cellStyle name="Note 2 11 3 4 3 3" xfId="37782"/>
    <cellStyle name="Note 2 11 3 4 4" xfId="8335"/>
    <cellStyle name="Note 2 11 3 4 4 2" xfId="25770"/>
    <cellStyle name="Note 2 11 3 4 4 3" xfId="40223"/>
    <cellStyle name="Note 2 11 3 4 5" xfId="10755"/>
    <cellStyle name="Note 2 11 3 4 5 2" xfId="28190"/>
    <cellStyle name="Note 2 11 3 4 5 3" xfId="42643"/>
    <cellStyle name="Note 2 11 3 4 6" xfId="15000"/>
    <cellStyle name="Note 2 11 3 4 6 2" xfId="32435"/>
    <cellStyle name="Note 2 11 3 4 6 3" xfId="46888"/>
    <cellStyle name="Note 2 11 3 4 7" xfId="17762"/>
    <cellStyle name="Note 2 11 3 4 8" xfId="20162"/>
    <cellStyle name="Note 2 11 3 5" xfId="3429"/>
    <cellStyle name="Note 2 11 3 5 2" xfId="13197"/>
    <cellStyle name="Note 2 11 3 5 2 2" xfId="30632"/>
    <cellStyle name="Note 2 11 3 5 2 3" xfId="45085"/>
    <cellStyle name="Note 2 11 3 5 3" xfId="15658"/>
    <cellStyle name="Note 2 11 3 5 3 2" xfId="33093"/>
    <cellStyle name="Note 2 11 3 5 3 3" xfId="47546"/>
    <cellStyle name="Note 2 11 3 5 4" xfId="20865"/>
    <cellStyle name="Note 2 11 3 5 5" xfId="35318"/>
    <cellStyle name="Note 2 11 3 6" xfId="5891"/>
    <cellStyle name="Note 2 11 3 6 2" xfId="23326"/>
    <cellStyle name="Note 2 11 3 6 3" xfId="37779"/>
    <cellStyle name="Note 2 11 3 7" xfId="8332"/>
    <cellStyle name="Note 2 11 3 7 2" xfId="25767"/>
    <cellStyle name="Note 2 11 3 7 3" xfId="40220"/>
    <cellStyle name="Note 2 11 3 8" xfId="10752"/>
    <cellStyle name="Note 2 11 3 8 2" xfId="28187"/>
    <cellStyle name="Note 2 11 3 8 3" xfId="42640"/>
    <cellStyle name="Note 2 11 3 9" xfId="17759"/>
    <cellStyle name="Note 2 11 4" xfId="922"/>
    <cellStyle name="Note 2 11 4 2" xfId="923"/>
    <cellStyle name="Note 2 11 4 2 2" xfId="3434"/>
    <cellStyle name="Note 2 11 4 2 2 2" xfId="13201"/>
    <cellStyle name="Note 2 11 4 2 2 2 2" xfId="30636"/>
    <cellStyle name="Note 2 11 4 2 2 2 3" xfId="45089"/>
    <cellStyle name="Note 2 11 4 2 2 3" xfId="15662"/>
    <cellStyle name="Note 2 11 4 2 2 3 2" xfId="33097"/>
    <cellStyle name="Note 2 11 4 2 2 3 3" xfId="47550"/>
    <cellStyle name="Note 2 11 4 2 2 4" xfId="20870"/>
    <cellStyle name="Note 2 11 4 2 2 5" xfId="35323"/>
    <cellStyle name="Note 2 11 4 2 3" xfId="5896"/>
    <cellStyle name="Note 2 11 4 2 3 2" xfId="23331"/>
    <cellStyle name="Note 2 11 4 2 3 3" xfId="37784"/>
    <cellStyle name="Note 2 11 4 2 4" xfId="8337"/>
    <cellStyle name="Note 2 11 4 2 4 2" xfId="25772"/>
    <cellStyle name="Note 2 11 4 2 4 3" xfId="40225"/>
    <cellStyle name="Note 2 11 4 2 5" xfId="10757"/>
    <cellStyle name="Note 2 11 4 2 5 2" xfId="28192"/>
    <cellStyle name="Note 2 11 4 2 5 3" xfId="42645"/>
    <cellStyle name="Note 2 11 4 2 6" xfId="17764"/>
    <cellStyle name="Note 2 11 4 3" xfId="924"/>
    <cellStyle name="Note 2 11 4 3 2" xfId="3435"/>
    <cellStyle name="Note 2 11 4 3 2 2" xfId="13202"/>
    <cellStyle name="Note 2 11 4 3 2 2 2" xfId="30637"/>
    <cellStyle name="Note 2 11 4 3 2 2 3" xfId="45090"/>
    <cellStyle name="Note 2 11 4 3 2 3" xfId="15663"/>
    <cellStyle name="Note 2 11 4 3 2 3 2" xfId="33098"/>
    <cellStyle name="Note 2 11 4 3 2 3 3" xfId="47551"/>
    <cellStyle name="Note 2 11 4 3 2 4" xfId="20871"/>
    <cellStyle name="Note 2 11 4 3 2 5" xfId="35324"/>
    <cellStyle name="Note 2 11 4 3 3" xfId="5897"/>
    <cellStyle name="Note 2 11 4 3 3 2" xfId="23332"/>
    <cellStyle name="Note 2 11 4 3 3 3" xfId="37785"/>
    <cellStyle name="Note 2 11 4 3 4" xfId="8338"/>
    <cellStyle name="Note 2 11 4 3 4 2" xfId="25773"/>
    <cellStyle name="Note 2 11 4 3 4 3" xfId="40226"/>
    <cellStyle name="Note 2 11 4 3 5" xfId="10758"/>
    <cellStyle name="Note 2 11 4 3 5 2" xfId="28193"/>
    <cellStyle name="Note 2 11 4 3 5 3" xfId="42646"/>
    <cellStyle name="Note 2 11 4 3 6" xfId="17765"/>
    <cellStyle name="Note 2 11 4 4" xfId="925"/>
    <cellStyle name="Note 2 11 4 4 2" xfId="3436"/>
    <cellStyle name="Note 2 11 4 4 2 2" xfId="20872"/>
    <cellStyle name="Note 2 11 4 4 2 3" xfId="35325"/>
    <cellStyle name="Note 2 11 4 4 3" xfId="5898"/>
    <cellStyle name="Note 2 11 4 4 3 2" xfId="23333"/>
    <cellStyle name="Note 2 11 4 4 3 3" xfId="37786"/>
    <cellStyle name="Note 2 11 4 4 4" xfId="8339"/>
    <cellStyle name="Note 2 11 4 4 4 2" xfId="25774"/>
    <cellStyle name="Note 2 11 4 4 4 3" xfId="40227"/>
    <cellStyle name="Note 2 11 4 4 5" xfId="10759"/>
    <cellStyle name="Note 2 11 4 4 5 2" xfId="28194"/>
    <cellStyle name="Note 2 11 4 4 5 3" xfId="42647"/>
    <cellStyle name="Note 2 11 4 4 6" xfId="15001"/>
    <cellStyle name="Note 2 11 4 4 6 2" xfId="32436"/>
    <cellStyle name="Note 2 11 4 4 6 3" xfId="46889"/>
    <cellStyle name="Note 2 11 4 4 7" xfId="17766"/>
    <cellStyle name="Note 2 11 4 4 8" xfId="20163"/>
    <cellStyle name="Note 2 11 4 5" xfId="3433"/>
    <cellStyle name="Note 2 11 4 5 2" xfId="13200"/>
    <cellStyle name="Note 2 11 4 5 2 2" xfId="30635"/>
    <cellStyle name="Note 2 11 4 5 2 3" xfId="45088"/>
    <cellStyle name="Note 2 11 4 5 3" xfId="15661"/>
    <cellStyle name="Note 2 11 4 5 3 2" xfId="33096"/>
    <cellStyle name="Note 2 11 4 5 3 3" xfId="47549"/>
    <cellStyle name="Note 2 11 4 5 4" xfId="20869"/>
    <cellStyle name="Note 2 11 4 5 5" xfId="35322"/>
    <cellStyle name="Note 2 11 4 6" xfId="5895"/>
    <cellStyle name="Note 2 11 4 6 2" xfId="23330"/>
    <cellStyle name="Note 2 11 4 6 3" xfId="37783"/>
    <cellStyle name="Note 2 11 4 7" xfId="8336"/>
    <cellStyle name="Note 2 11 4 7 2" xfId="25771"/>
    <cellStyle name="Note 2 11 4 7 3" xfId="40224"/>
    <cellStyle name="Note 2 11 4 8" xfId="10756"/>
    <cellStyle name="Note 2 11 4 8 2" xfId="28191"/>
    <cellStyle name="Note 2 11 4 8 3" xfId="42644"/>
    <cellStyle name="Note 2 11 4 9" xfId="17763"/>
    <cellStyle name="Note 2 11 5" xfId="926"/>
    <cellStyle name="Note 2 11 5 2" xfId="927"/>
    <cellStyle name="Note 2 11 5 2 2" xfId="3438"/>
    <cellStyle name="Note 2 11 5 2 2 2" xfId="13204"/>
    <cellStyle name="Note 2 11 5 2 2 2 2" xfId="30639"/>
    <cellStyle name="Note 2 11 5 2 2 2 3" xfId="45092"/>
    <cellStyle name="Note 2 11 5 2 2 3" xfId="15665"/>
    <cellStyle name="Note 2 11 5 2 2 3 2" xfId="33100"/>
    <cellStyle name="Note 2 11 5 2 2 3 3" xfId="47553"/>
    <cellStyle name="Note 2 11 5 2 2 4" xfId="20874"/>
    <cellStyle name="Note 2 11 5 2 2 5" xfId="35327"/>
    <cellStyle name="Note 2 11 5 2 3" xfId="5900"/>
    <cellStyle name="Note 2 11 5 2 3 2" xfId="23335"/>
    <cellStyle name="Note 2 11 5 2 3 3" xfId="37788"/>
    <cellStyle name="Note 2 11 5 2 4" xfId="8341"/>
    <cellStyle name="Note 2 11 5 2 4 2" xfId="25776"/>
    <cellStyle name="Note 2 11 5 2 4 3" xfId="40229"/>
    <cellStyle name="Note 2 11 5 2 5" xfId="10761"/>
    <cellStyle name="Note 2 11 5 2 5 2" xfId="28196"/>
    <cellStyle name="Note 2 11 5 2 5 3" xfId="42649"/>
    <cellStyle name="Note 2 11 5 2 6" xfId="17768"/>
    <cellStyle name="Note 2 11 5 3" xfId="928"/>
    <cellStyle name="Note 2 11 5 3 2" xfId="3439"/>
    <cellStyle name="Note 2 11 5 3 2 2" xfId="13205"/>
    <cellStyle name="Note 2 11 5 3 2 2 2" xfId="30640"/>
    <cellStyle name="Note 2 11 5 3 2 2 3" xfId="45093"/>
    <cellStyle name="Note 2 11 5 3 2 3" xfId="15666"/>
    <cellStyle name="Note 2 11 5 3 2 3 2" xfId="33101"/>
    <cellStyle name="Note 2 11 5 3 2 3 3" xfId="47554"/>
    <cellStyle name="Note 2 11 5 3 2 4" xfId="20875"/>
    <cellStyle name="Note 2 11 5 3 2 5" xfId="35328"/>
    <cellStyle name="Note 2 11 5 3 3" xfId="5901"/>
    <cellStyle name="Note 2 11 5 3 3 2" xfId="23336"/>
    <cellStyle name="Note 2 11 5 3 3 3" xfId="37789"/>
    <cellStyle name="Note 2 11 5 3 4" xfId="8342"/>
    <cellStyle name="Note 2 11 5 3 4 2" xfId="25777"/>
    <cellStyle name="Note 2 11 5 3 4 3" xfId="40230"/>
    <cellStyle name="Note 2 11 5 3 5" xfId="10762"/>
    <cellStyle name="Note 2 11 5 3 5 2" xfId="28197"/>
    <cellStyle name="Note 2 11 5 3 5 3" xfId="42650"/>
    <cellStyle name="Note 2 11 5 3 6" xfId="17769"/>
    <cellStyle name="Note 2 11 5 4" xfId="929"/>
    <cellStyle name="Note 2 11 5 4 2" xfId="3440"/>
    <cellStyle name="Note 2 11 5 4 2 2" xfId="20876"/>
    <cellStyle name="Note 2 11 5 4 2 3" xfId="35329"/>
    <cellStyle name="Note 2 11 5 4 3" xfId="5902"/>
    <cellStyle name="Note 2 11 5 4 3 2" xfId="23337"/>
    <cellStyle name="Note 2 11 5 4 3 3" xfId="37790"/>
    <cellStyle name="Note 2 11 5 4 4" xfId="8343"/>
    <cellStyle name="Note 2 11 5 4 4 2" xfId="25778"/>
    <cellStyle name="Note 2 11 5 4 4 3" xfId="40231"/>
    <cellStyle name="Note 2 11 5 4 5" xfId="10763"/>
    <cellStyle name="Note 2 11 5 4 5 2" xfId="28198"/>
    <cellStyle name="Note 2 11 5 4 5 3" xfId="42651"/>
    <cellStyle name="Note 2 11 5 4 6" xfId="15002"/>
    <cellStyle name="Note 2 11 5 4 6 2" xfId="32437"/>
    <cellStyle name="Note 2 11 5 4 6 3" xfId="46890"/>
    <cellStyle name="Note 2 11 5 4 7" xfId="17770"/>
    <cellStyle name="Note 2 11 5 4 8" xfId="20164"/>
    <cellStyle name="Note 2 11 5 5" xfId="3437"/>
    <cellStyle name="Note 2 11 5 5 2" xfId="13203"/>
    <cellStyle name="Note 2 11 5 5 2 2" xfId="30638"/>
    <cellStyle name="Note 2 11 5 5 2 3" xfId="45091"/>
    <cellStyle name="Note 2 11 5 5 3" xfId="15664"/>
    <cellStyle name="Note 2 11 5 5 3 2" xfId="33099"/>
    <cellStyle name="Note 2 11 5 5 3 3" xfId="47552"/>
    <cellStyle name="Note 2 11 5 5 4" xfId="20873"/>
    <cellStyle name="Note 2 11 5 5 5" xfId="35326"/>
    <cellStyle name="Note 2 11 5 6" xfId="5899"/>
    <cellStyle name="Note 2 11 5 6 2" xfId="23334"/>
    <cellStyle name="Note 2 11 5 6 3" xfId="37787"/>
    <cellStyle name="Note 2 11 5 7" xfId="8340"/>
    <cellStyle name="Note 2 11 5 7 2" xfId="25775"/>
    <cellStyle name="Note 2 11 5 7 3" xfId="40228"/>
    <cellStyle name="Note 2 11 5 8" xfId="10760"/>
    <cellStyle name="Note 2 11 5 8 2" xfId="28195"/>
    <cellStyle name="Note 2 11 5 8 3" xfId="42648"/>
    <cellStyle name="Note 2 11 5 9" xfId="17767"/>
    <cellStyle name="Note 2 11 6" xfId="930"/>
    <cellStyle name="Note 2 11 6 2" xfId="3441"/>
    <cellStyle name="Note 2 11 6 2 2" xfId="13206"/>
    <cellStyle name="Note 2 11 6 2 2 2" xfId="30641"/>
    <cellStyle name="Note 2 11 6 2 2 3" xfId="45094"/>
    <cellStyle name="Note 2 11 6 2 3" xfId="15667"/>
    <cellStyle name="Note 2 11 6 2 3 2" xfId="33102"/>
    <cellStyle name="Note 2 11 6 2 3 3" xfId="47555"/>
    <cellStyle name="Note 2 11 6 2 4" xfId="20877"/>
    <cellStyle name="Note 2 11 6 2 5" xfId="35330"/>
    <cellStyle name="Note 2 11 6 3" xfId="5903"/>
    <cellStyle name="Note 2 11 6 3 2" xfId="23338"/>
    <cellStyle name="Note 2 11 6 3 3" xfId="37791"/>
    <cellStyle name="Note 2 11 6 4" xfId="8344"/>
    <cellStyle name="Note 2 11 6 4 2" xfId="25779"/>
    <cellStyle name="Note 2 11 6 4 3" xfId="40232"/>
    <cellStyle name="Note 2 11 6 5" xfId="10764"/>
    <cellStyle name="Note 2 11 6 5 2" xfId="28199"/>
    <cellStyle name="Note 2 11 6 5 3" xfId="42652"/>
    <cellStyle name="Note 2 11 6 6" xfId="17771"/>
    <cellStyle name="Note 2 11 7" xfId="931"/>
    <cellStyle name="Note 2 11 7 2" xfId="3442"/>
    <cellStyle name="Note 2 11 7 2 2" xfId="13207"/>
    <cellStyle name="Note 2 11 7 2 2 2" xfId="30642"/>
    <cellStyle name="Note 2 11 7 2 2 3" xfId="45095"/>
    <cellStyle name="Note 2 11 7 2 3" xfId="15668"/>
    <cellStyle name="Note 2 11 7 2 3 2" xfId="33103"/>
    <cellStyle name="Note 2 11 7 2 3 3" xfId="47556"/>
    <cellStyle name="Note 2 11 7 2 4" xfId="20878"/>
    <cellStyle name="Note 2 11 7 2 5" xfId="35331"/>
    <cellStyle name="Note 2 11 7 3" xfId="5904"/>
    <cellStyle name="Note 2 11 7 3 2" xfId="23339"/>
    <cellStyle name="Note 2 11 7 3 3" xfId="37792"/>
    <cellStyle name="Note 2 11 7 4" xfId="8345"/>
    <cellStyle name="Note 2 11 7 4 2" xfId="25780"/>
    <cellStyle name="Note 2 11 7 4 3" xfId="40233"/>
    <cellStyle name="Note 2 11 7 5" xfId="10765"/>
    <cellStyle name="Note 2 11 7 5 2" xfId="28200"/>
    <cellStyle name="Note 2 11 7 5 3" xfId="42653"/>
    <cellStyle name="Note 2 11 7 6" xfId="17772"/>
    <cellStyle name="Note 2 11 8" xfId="932"/>
    <cellStyle name="Note 2 11 8 2" xfId="3443"/>
    <cellStyle name="Note 2 11 8 2 2" xfId="20879"/>
    <cellStyle name="Note 2 11 8 2 3" xfId="35332"/>
    <cellStyle name="Note 2 11 8 3" xfId="5905"/>
    <cellStyle name="Note 2 11 8 3 2" xfId="23340"/>
    <cellStyle name="Note 2 11 8 3 3" xfId="37793"/>
    <cellStyle name="Note 2 11 8 4" xfId="8346"/>
    <cellStyle name="Note 2 11 8 4 2" xfId="25781"/>
    <cellStyle name="Note 2 11 8 4 3" xfId="40234"/>
    <cellStyle name="Note 2 11 8 5" xfId="10766"/>
    <cellStyle name="Note 2 11 8 5 2" xfId="28201"/>
    <cellStyle name="Note 2 11 8 5 3" xfId="42654"/>
    <cellStyle name="Note 2 11 8 6" xfId="15003"/>
    <cellStyle name="Note 2 11 8 6 2" xfId="32438"/>
    <cellStyle name="Note 2 11 8 6 3" xfId="46891"/>
    <cellStyle name="Note 2 11 8 7" xfId="17773"/>
    <cellStyle name="Note 2 11 8 8" xfId="20165"/>
    <cellStyle name="Note 2 11 9" xfId="3424"/>
    <cellStyle name="Note 2 11 9 2" xfId="13193"/>
    <cellStyle name="Note 2 11 9 2 2" xfId="30628"/>
    <cellStyle name="Note 2 11 9 2 3" xfId="45081"/>
    <cellStyle name="Note 2 11 9 3" xfId="15654"/>
    <cellStyle name="Note 2 11 9 3 2" xfId="33089"/>
    <cellStyle name="Note 2 11 9 3 3" xfId="47542"/>
    <cellStyle name="Note 2 11 9 4" xfId="20860"/>
    <cellStyle name="Note 2 11 9 5" xfId="35313"/>
    <cellStyle name="Note 2 12" xfId="933"/>
    <cellStyle name="Note 2 12 10" xfId="5906"/>
    <cellStyle name="Note 2 12 10 2" xfId="23341"/>
    <cellStyle name="Note 2 12 10 3" xfId="37794"/>
    <cellStyle name="Note 2 12 11" xfId="8347"/>
    <cellStyle name="Note 2 12 11 2" xfId="25782"/>
    <cellStyle name="Note 2 12 11 3" xfId="40235"/>
    <cellStyle name="Note 2 12 12" xfId="10767"/>
    <cellStyle name="Note 2 12 12 2" xfId="28202"/>
    <cellStyle name="Note 2 12 12 3" xfId="42655"/>
    <cellStyle name="Note 2 12 13" xfId="17774"/>
    <cellStyle name="Note 2 12 2" xfId="934"/>
    <cellStyle name="Note 2 12 2 2" xfId="935"/>
    <cellStyle name="Note 2 12 2 2 2" xfId="3446"/>
    <cellStyle name="Note 2 12 2 2 2 2" xfId="13210"/>
    <cellStyle name="Note 2 12 2 2 2 2 2" xfId="30645"/>
    <cellStyle name="Note 2 12 2 2 2 2 3" xfId="45098"/>
    <cellStyle name="Note 2 12 2 2 2 3" xfId="15671"/>
    <cellStyle name="Note 2 12 2 2 2 3 2" xfId="33106"/>
    <cellStyle name="Note 2 12 2 2 2 3 3" xfId="47559"/>
    <cellStyle name="Note 2 12 2 2 2 4" xfId="20882"/>
    <cellStyle name="Note 2 12 2 2 2 5" xfId="35335"/>
    <cellStyle name="Note 2 12 2 2 3" xfId="5908"/>
    <cellStyle name="Note 2 12 2 2 3 2" xfId="23343"/>
    <cellStyle name="Note 2 12 2 2 3 3" xfId="37796"/>
    <cellStyle name="Note 2 12 2 2 4" xfId="8349"/>
    <cellStyle name="Note 2 12 2 2 4 2" xfId="25784"/>
    <cellStyle name="Note 2 12 2 2 4 3" xfId="40237"/>
    <cellStyle name="Note 2 12 2 2 5" xfId="10769"/>
    <cellStyle name="Note 2 12 2 2 5 2" xfId="28204"/>
    <cellStyle name="Note 2 12 2 2 5 3" xfId="42657"/>
    <cellStyle name="Note 2 12 2 2 6" xfId="17776"/>
    <cellStyle name="Note 2 12 2 3" xfId="936"/>
    <cellStyle name="Note 2 12 2 3 2" xfId="3447"/>
    <cellStyle name="Note 2 12 2 3 2 2" xfId="13211"/>
    <cellStyle name="Note 2 12 2 3 2 2 2" xfId="30646"/>
    <cellStyle name="Note 2 12 2 3 2 2 3" xfId="45099"/>
    <cellStyle name="Note 2 12 2 3 2 3" xfId="15672"/>
    <cellStyle name="Note 2 12 2 3 2 3 2" xfId="33107"/>
    <cellStyle name="Note 2 12 2 3 2 3 3" xfId="47560"/>
    <cellStyle name="Note 2 12 2 3 2 4" xfId="20883"/>
    <cellStyle name="Note 2 12 2 3 2 5" xfId="35336"/>
    <cellStyle name="Note 2 12 2 3 3" xfId="5909"/>
    <cellStyle name="Note 2 12 2 3 3 2" xfId="23344"/>
    <cellStyle name="Note 2 12 2 3 3 3" xfId="37797"/>
    <cellStyle name="Note 2 12 2 3 4" xfId="8350"/>
    <cellStyle name="Note 2 12 2 3 4 2" xfId="25785"/>
    <cellStyle name="Note 2 12 2 3 4 3" xfId="40238"/>
    <cellStyle name="Note 2 12 2 3 5" xfId="10770"/>
    <cellStyle name="Note 2 12 2 3 5 2" xfId="28205"/>
    <cellStyle name="Note 2 12 2 3 5 3" xfId="42658"/>
    <cellStyle name="Note 2 12 2 3 6" xfId="17777"/>
    <cellStyle name="Note 2 12 2 4" xfId="937"/>
    <cellStyle name="Note 2 12 2 4 2" xfId="3448"/>
    <cellStyle name="Note 2 12 2 4 2 2" xfId="20884"/>
    <cellStyle name="Note 2 12 2 4 2 3" xfId="35337"/>
    <cellStyle name="Note 2 12 2 4 3" xfId="5910"/>
    <cellStyle name="Note 2 12 2 4 3 2" xfId="23345"/>
    <cellStyle name="Note 2 12 2 4 3 3" xfId="37798"/>
    <cellStyle name="Note 2 12 2 4 4" xfId="8351"/>
    <cellStyle name="Note 2 12 2 4 4 2" xfId="25786"/>
    <cellStyle name="Note 2 12 2 4 4 3" xfId="40239"/>
    <cellStyle name="Note 2 12 2 4 5" xfId="10771"/>
    <cellStyle name="Note 2 12 2 4 5 2" xfId="28206"/>
    <cellStyle name="Note 2 12 2 4 5 3" xfId="42659"/>
    <cellStyle name="Note 2 12 2 4 6" xfId="15004"/>
    <cellStyle name="Note 2 12 2 4 6 2" xfId="32439"/>
    <cellStyle name="Note 2 12 2 4 6 3" xfId="46892"/>
    <cellStyle name="Note 2 12 2 4 7" xfId="17778"/>
    <cellStyle name="Note 2 12 2 4 8" xfId="20166"/>
    <cellStyle name="Note 2 12 2 5" xfId="3445"/>
    <cellStyle name="Note 2 12 2 5 2" xfId="13209"/>
    <cellStyle name="Note 2 12 2 5 2 2" xfId="30644"/>
    <cellStyle name="Note 2 12 2 5 2 3" xfId="45097"/>
    <cellStyle name="Note 2 12 2 5 3" xfId="15670"/>
    <cellStyle name="Note 2 12 2 5 3 2" xfId="33105"/>
    <cellStyle name="Note 2 12 2 5 3 3" xfId="47558"/>
    <cellStyle name="Note 2 12 2 5 4" xfId="20881"/>
    <cellStyle name="Note 2 12 2 5 5" xfId="35334"/>
    <cellStyle name="Note 2 12 2 6" xfId="5907"/>
    <cellStyle name="Note 2 12 2 6 2" xfId="23342"/>
    <cellStyle name="Note 2 12 2 6 3" xfId="37795"/>
    <cellStyle name="Note 2 12 2 7" xfId="8348"/>
    <cellStyle name="Note 2 12 2 7 2" xfId="25783"/>
    <cellStyle name="Note 2 12 2 7 3" xfId="40236"/>
    <cellStyle name="Note 2 12 2 8" xfId="10768"/>
    <cellStyle name="Note 2 12 2 8 2" xfId="28203"/>
    <cellStyle name="Note 2 12 2 8 3" xfId="42656"/>
    <cellStyle name="Note 2 12 2 9" xfId="17775"/>
    <cellStyle name="Note 2 12 3" xfId="938"/>
    <cellStyle name="Note 2 12 3 2" xfId="939"/>
    <cellStyle name="Note 2 12 3 2 2" xfId="3450"/>
    <cellStyle name="Note 2 12 3 2 2 2" xfId="13213"/>
    <cellStyle name="Note 2 12 3 2 2 2 2" xfId="30648"/>
    <cellStyle name="Note 2 12 3 2 2 2 3" xfId="45101"/>
    <cellStyle name="Note 2 12 3 2 2 3" xfId="15674"/>
    <cellStyle name="Note 2 12 3 2 2 3 2" xfId="33109"/>
    <cellStyle name="Note 2 12 3 2 2 3 3" xfId="47562"/>
    <cellStyle name="Note 2 12 3 2 2 4" xfId="20886"/>
    <cellStyle name="Note 2 12 3 2 2 5" xfId="35339"/>
    <cellStyle name="Note 2 12 3 2 3" xfId="5912"/>
    <cellStyle name="Note 2 12 3 2 3 2" xfId="23347"/>
    <cellStyle name="Note 2 12 3 2 3 3" xfId="37800"/>
    <cellStyle name="Note 2 12 3 2 4" xfId="8353"/>
    <cellStyle name="Note 2 12 3 2 4 2" xfId="25788"/>
    <cellStyle name="Note 2 12 3 2 4 3" xfId="40241"/>
    <cellStyle name="Note 2 12 3 2 5" xfId="10773"/>
    <cellStyle name="Note 2 12 3 2 5 2" xfId="28208"/>
    <cellStyle name="Note 2 12 3 2 5 3" xfId="42661"/>
    <cellStyle name="Note 2 12 3 2 6" xfId="17780"/>
    <cellStyle name="Note 2 12 3 3" xfId="940"/>
    <cellStyle name="Note 2 12 3 3 2" xfId="3451"/>
    <cellStyle name="Note 2 12 3 3 2 2" xfId="13214"/>
    <cellStyle name="Note 2 12 3 3 2 2 2" xfId="30649"/>
    <cellStyle name="Note 2 12 3 3 2 2 3" xfId="45102"/>
    <cellStyle name="Note 2 12 3 3 2 3" xfId="15675"/>
    <cellStyle name="Note 2 12 3 3 2 3 2" xfId="33110"/>
    <cellStyle name="Note 2 12 3 3 2 3 3" xfId="47563"/>
    <cellStyle name="Note 2 12 3 3 2 4" xfId="20887"/>
    <cellStyle name="Note 2 12 3 3 2 5" xfId="35340"/>
    <cellStyle name="Note 2 12 3 3 3" xfId="5913"/>
    <cellStyle name="Note 2 12 3 3 3 2" xfId="23348"/>
    <cellStyle name="Note 2 12 3 3 3 3" xfId="37801"/>
    <cellStyle name="Note 2 12 3 3 4" xfId="8354"/>
    <cellStyle name="Note 2 12 3 3 4 2" xfId="25789"/>
    <cellStyle name="Note 2 12 3 3 4 3" xfId="40242"/>
    <cellStyle name="Note 2 12 3 3 5" xfId="10774"/>
    <cellStyle name="Note 2 12 3 3 5 2" xfId="28209"/>
    <cellStyle name="Note 2 12 3 3 5 3" xfId="42662"/>
    <cellStyle name="Note 2 12 3 3 6" xfId="17781"/>
    <cellStyle name="Note 2 12 3 4" xfId="941"/>
    <cellStyle name="Note 2 12 3 4 2" xfId="3452"/>
    <cellStyle name="Note 2 12 3 4 2 2" xfId="20888"/>
    <cellStyle name="Note 2 12 3 4 2 3" xfId="35341"/>
    <cellStyle name="Note 2 12 3 4 3" xfId="5914"/>
    <cellStyle name="Note 2 12 3 4 3 2" xfId="23349"/>
    <cellStyle name="Note 2 12 3 4 3 3" xfId="37802"/>
    <cellStyle name="Note 2 12 3 4 4" xfId="8355"/>
    <cellStyle name="Note 2 12 3 4 4 2" xfId="25790"/>
    <cellStyle name="Note 2 12 3 4 4 3" xfId="40243"/>
    <cellStyle name="Note 2 12 3 4 5" xfId="10775"/>
    <cellStyle name="Note 2 12 3 4 5 2" xfId="28210"/>
    <cellStyle name="Note 2 12 3 4 5 3" xfId="42663"/>
    <cellStyle name="Note 2 12 3 4 6" xfId="15005"/>
    <cellStyle name="Note 2 12 3 4 6 2" xfId="32440"/>
    <cellStyle name="Note 2 12 3 4 6 3" xfId="46893"/>
    <cellStyle name="Note 2 12 3 4 7" xfId="17782"/>
    <cellStyle name="Note 2 12 3 4 8" xfId="20167"/>
    <cellStyle name="Note 2 12 3 5" xfId="3449"/>
    <cellStyle name="Note 2 12 3 5 2" xfId="13212"/>
    <cellStyle name="Note 2 12 3 5 2 2" xfId="30647"/>
    <cellStyle name="Note 2 12 3 5 2 3" xfId="45100"/>
    <cellStyle name="Note 2 12 3 5 3" xfId="15673"/>
    <cellStyle name="Note 2 12 3 5 3 2" xfId="33108"/>
    <cellStyle name="Note 2 12 3 5 3 3" xfId="47561"/>
    <cellStyle name="Note 2 12 3 5 4" xfId="20885"/>
    <cellStyle name="Note 2 12 3 5 5" xfId="35338"/>
    <cellStyle name="Note 2 12 3 6" xfId="5911"/>
    <cellStyle name="Note 2 12 3 6 2" xfId="23346"/>
    <cellStyle name="Note 2 12 3 6 3" xfId="37799"/>
    <cellStyle name="Note 2 12 3 7" xfId="8352"/>
    <cellStyle name="Note 2 12 3 7 2" xfId="25787"/>
    <cellStyle name="Note 2 12 3 7 3" xfId="40240"/>
    <cellStyle name="Note 2 12 3 8" xfId="10772"/>
    <cellStyle name="Note 2 12 3 8 2" xfId="28207"/>
    <cellStyle name="Note 2 12 3 8 3" xfId="42660"/>
    <cellStyle name="Note 2 12 3 9" xfId="17779"/>
    <cellStyle name="Note 2 12 4" xfId="942"/>
    <cellStyle name="Note 2 12 4 2" xfId="943"/>
    <cellStyle name="Note 2 12 4 2 2" xfId="3454"/>
    <cellStyle name="Note 2 12 4 2 2 2" xfId="13216"/>
    <cellStyle name="Note 2 12 4 2 2 2 2" xfId="30651"/>
    <cellStyle name="Note 2 12 4 2 2 2 3" xfId="45104"/>
    <cellStyle name="Note 2 12 4 2 2 3" xfId="15677"/>
    <cellStyle name="Note 2 12 4 2 2 3 2" xfId="33112"/>
    <cellStyle name="Note 2 12 4 2 2 3 3" xfId="47565"/>
    <cellStyle name="Note 2 12 4 2 2 4" xfId="20890"/>
    <cellStyle name="Note 2 12 4 2 2 5" xfId="35343"/>
    <cellStyle name="Note 2 12 4 2 3" xfId="5916"/>
    <cellStyle name="Note 2 12 4 2 3 2" xfId="23351"/>
    <cellStyle name="Note 2 12 4 2 3 3" xfId="37804"/>
    <cellStyle name="Note 2 12 4 2 4" xfId="8357"/>
    <cellStyle name="Note 2 12 4 2 4 2" xfId="25792"/>
    <cellStyle name="Note 2 12 4 2 4 3" xfId="40245"/>
    <cellStyle name="Note 2 12 4 2 5" xfId="10777"/>
    <cellStyle name="Note 2 12 4 2 5 2" xfId="28212"/>
    <cellStyle name="Note 2 12 4 2 5 3" xfId="42665"/>
    <cellStyle name="Note 2 12 4 2 6" xfId="17784"/>
    <cellStyle name="Note 2 12 4 3" xfId="944"/>
    <cellStyle name="Note 2 12 4 3 2" xfId="3455"/>
    <cellStyle name="Note 2 12 4 3 2 2" xfId="13217"/>
    <cellStyle name="Note 2 12 4 3 2 2 2" xfId="30652"/>
    <cellStyle name="Note 2 12 4 3 2 2 3" xfId="45105"/>
    <cellStyle name="Note 2 12 4 3 2 3" xfId="15678"/>
    <cellStyle name="Note 2 12 4 3 2 3 2" xfId="33113"/>
    <cellStyle name="Note 2 12 4 3 2 3 3" xfId="47566"/>
    <cellStyle name="Note 2 12 4 3 2 4" xfId="20891"/>
    <cellStyle name="Note 2 12 4 3 2 5" xfId="35344"/>
    <cellStyle name="Note 2 12 4 3 3" xfId="5917"/>
    <cellStyle name="Note 2 12 4 3 3 2" xfId="23352"/>
    <cellStyle name="Note 2 12 4 3 3 3" xfId="37805"/>
    <cellStyle name="Note 2 12 4 3 4" xfId="8358"/>
    <cellStyle name="Note 2 12 4 3 4 2" xfId="25793"/>
    <cellStyle name="Note 2 12 4 3 4 3" xfId="40246"/>
    <cellStyle name="Note 2 12 4 3 5" xfId="10778"/>
    <cellStyle name="Note 2 12 4 3 5 2" xfId="28213"/>
    <cellStyle name="Note 2 12 4 3 5 3" xfId="42666"/>
    <cellStyle name="Note 2 12 4 3 6" xfId="17785"/>
    <cellStyle name="Note 2 12 4 4" xfId="945"/>
    <cellStyle name="Note 2 12 4 4 2" xfId="3456"/>
    <cellStyle name="Note 2 12 4 4 2 2" xfId="20892"/>
    <cellStyle name="Note 2 12 4 4 2 3" xfId="35345"/>
    <cellStyle name="Note 2 12 4 4 3" xfId="5918"/>
    <cellStyle name="Note 2 12 4 4 3 2" xfId="23353"/>
    <cellStyle name="Note 2 12 4 4 3 3" xfId="37806"/>
    <cellStyle name="Note 2 12 4 4 4" xfId="8359"/>
    <cellStyle name="Note 2 12 4 4 4 2" xfId="25794"/>
    <cellStyle name="Note 2 12 4 4 4 3" xfId="40247"/>
    <cellStyle name="Note 2 12 4 4 5" xfId="10779"/>
    <cellStyle name="Note 2 12 4 4 5 2" xfId="28214"/>
    <cellStyle name="Note 2 12 4 4 5 3" xfId="42667"/>
    <cellStyle name="Note 2 12 4 4 6" xfId="15006"/>
    <cellStyle name="Note 2 12 4 4 6 2" xfId="32441"/>
    <cellStyle name="Note 2 12 4 4 6 3" xfId="46894"/>
    <cellStyle name="Note 2 12 4 4 7" xfId="17786"/>
    <cellStyle name="Note 2 12 4 4 8" xfId="20168"/>
    <cellStyle name="Note 2 12 4 5" xfId="3453"/>
    <cellStyle name="Note 2 12 4 5 2" xfId="13215"/>
    <cellStyle name="Note 2 12 4 5 2 2" xfId="30650"/>
    <cellStyle name="Note 2 12 4 5 2 3" xfId="45103"/>
    <cellStyle name="Note 2 12 4 5 3" xfId="15676"/>
    <cellStyle name="Note 2 12 4 5 3 2" xfId="33111"/>
    <cellStyle name="Note 2 12 4 5 3 3" xfId="47564"/>
    <cellStyle name="Note 2 12 4 5 4" xfId="20889"/>
    <cellStyle name="Note 2 12 4 5 5" xfId="35342"/>
    <cellStyle name="Note 2 12 4 6" xfId="5915"/>
    <cellStyle name="Note 2 12 4 6 2" xfId="23350"/>
    <cellStyle name="Note 2 12 4 6 3" xfId="37803"/>
    <cellStyle name="Note 2 12 4 7" xfId="8356"/>
    <cellStyle name="Note 2 12 4 7 2" xfId="25791"/>
    <cellStyle name="Note 2 12 4 7 3" xfId="40244"/>
    <cellStyle name="Note 2 12 4 8" xfId="10776"/>
    <cellStyle name="Note 2 12 4 8 2" xfId="28211"/>
    <cellStyle name="Note 2 12 4 8 3" xfId="42664"/>
    <cellStyle name="Note 2 12 4 9" xfId="17783"/>
    <cellStyle name="Note 2 12 5" xfId="946"/>
    <cellStyle name="Note 2 12 5 2" xfId="947"/>
    <cellStyle name="Note 2 12 5 2 2" xfId="3458"/>
    <cellStyle name="Note 2 12 5 2 2 2" xfId="13219"/>
    <cellStyle name="Note 2 12 5 2 2 2 2" xfId="30654"/>
    <cellStyle name="Note 2 12 5 2 2 2 3" xfId="45107"/>
    <cellStyle name="Note 2 12 5 2 2 3" xfId="15680"/>
    <cellStyle name="Note 2 12 5 2 2 3 2" xfId="33115"/>
    <cellStyle name="Note 2 12 5 2 2 3 3" xfId="47568"/>
    <cellStyle name="Note 2 12 5 2 2 4" xfId="20894"/>
    <cellStyle name="Note 2 12 5 2 2 5" xfId="35347"/>
    <cellStyle name="Note 2 12 5 2 3" xfId="5920"/>
    <cellStyle name="Note 2 12 5 2 3 2" xfId="23355"/>
    <cellStyle name="Note 2 12 5 2 3 3" xfId="37808"/>
    <cellStyle name="Note 2 12 5 2 4" xfId="8361"/>
    <cellStyle name="Note 2 12 5 2 4 2" xfId="25796"/>
    <cellStyle name="Note 2 12 5 2 4 3" xfId="40249"/>
    <cellStyle name="Note 2 12 5 2 5" xfId="10781"/>
    <cellStyle name="Note 2 12 5 2 5 2" xfId="28216"/>
    <cellStyle name="Note 2 12 5 2 5 3" xfId="42669"/>
    <cellStyle name="Note 2 12 5 2 6" xfId="17788"/>
    <cellStyle name="Note 2 12 5 3" xfId="948"/>
    <cellStyle name="Note 2 12 5 3 2" xfId="3459"/>
    <cellStyle name="Note 2 12 5 3 2 2" xfId="13220"/>
    <cellStyle name="Note 2 12 5 3 2 2 2" xfId="30655"/>
    <cellStyle name="Note 2 12 5 3 2 2 3" xfId="45108"/>
    <cellStyle name="Note 2 12 5 3 2 3" xfId="15681"/>
    <cellStyle name="Note 2 12 5 3 2 3 2" xfId="33116"/>
    <cellStyle name="Note 2 12 5 3 2 3 3" xfId="47569"/>
    <cellStyle name="Note 2 12 5 3 2 4" xfId="20895"/>
    <cellStyle name="Note 2 12 5 3 2 5" xfId="35348"/>
    <cellStyle name="Note 2 12 5 3 3" xfId="5921"/>
    <cellStyle name="Note 2 12 5 3 3 2" xfId="23356"/>
    <cellStyle name="Note 2 12 5 3 3 3" xfId="37809"/>
    <cellStyle name="Note 2 12 5 3 4" xfId="8362"/>
    <cellStyle name="Note 2 12 5 3 4 2" xfId="25797"/>
    <cellStyle name="Note 2 12 5 3 4 3" xfId="40250"/>
    <cellStyle name="Note 2 12 5 3 5" xfId="10782"/>
    <cellStyle name="Note 2 12 5 3 5 2" xfId="28217"/>
    <cellStyle name="Note 2 12 5 3 5 3" xfId="42670"/>
    <cellStyle name="Note 2 12 5 3 6" xfId="17789"/>
    <cellStyle name="Note 2 12 5 4" xfId="949"/>
    <cellStyle name="Note 2 12 5 4 2" xfId="3460"/>
    <cellStyle name="Note 2 12 5 4 2 2" xfId="20896"/>
    <cellStyle name="Note 2 12 5 4 2 3" xfId="35349"/>
    <cellStyle name="Note 2 12 5 4 3" xfId="5922"/>
    <cellStyle name="Note 2 12 5 4 3 2" xfId="23357"/>
    <cellStyle name="Note 2 12 5 4 3 3" xfId="37810"/>
    <cellStyle name="Note 2 12 5 4 4" xfId="8363"/>
    <cellStyle name="Note 2 12 5 4 4 2" xfId="25798"/>
    <cellStyle name="Note 2 12 5 4 4 3" xfId="40251"/>
    <cellStyle name="Note 2 12 5 4 5" xfId="10783"/>
    <cellStyle name="Note 2 12 5 4 5 2" xfId="28218"/>
    <cellStyle name="Note 2 12 5 4 5 3" xfId="42671"/>
    <cellStyle name="Note 2 12 5 4 6" xfId="15007"/>
    <cellStyle name="Note 2 12 5 4 6 2" xfId="32442"/>
    <cellStyle name="Note 2 12 5 4 6 3" xfId="46895"/>
    <cellStyle name="Note 2 12 5 4 7" xfId="17790"/>
    <cellStyle name="Note 2 12 5 4 8" xfId="20169"/>
    <cellStyle name="Note 2 12 5 5" xfId="3457"/>
    <cellStyle name="Note 2 12 5 5 2" xfId="13218"/>
    <cellStyle name="Note 2 12 5 5 2 2" xfId="30653"/>
    <cellStyle name="Note 2 12 5 5 2 3" xfId="45106"/>
    <cellStyle name="Note 2 12 5 5 3" xfId="15679"/>
    <cellStyle name="Note 2 12 5 5 3 2" xfId="33114"/>
    <cellStyle name="Note 2 12 5 5 3 3" xfId="47567"/>
    <cellStyle name="Note 2 12 5 5 4" xfId="20893"/>
    <cellStyle name="Note 2 12 5 5 5" xfId="35346"/>
    <cellStyle name="Note 2 12 5 6" xfId="5919"/>
    <cellStyle name="Note 2 12 5 6 2" xfId="23354"/>
    <cellStyle name="Note 2 12 5 6 3" xfId="37807"/>
    <cellStyle name="Note 2 12 5 7" xfId="8360"/>
    <cellStyle name="Note 2 12 5 7 2" xfId="25795"/>
    <cellStyle name="Note 2 12 5 7 3" xfId="40248"/>
    <cellStyle name="Note 2 12 5 8" xfId="10780"/>
    <cellStyle name="Note 2 12 5 8 2" xfId="28215"/>
    <cellStyle name="Note 2 12 5 8 3" xfId="42668"/>
    <cellStyle name="Note 2 12 5 9" xfId="17787"/>
    <cellStyle name="Note 2 12 6" xfId="950"/>
    <cellStyle name="Note 2 12 6 2" xfId="3461"/>
    <cellStyle name="Note 2 12 6 2 2" xfId="13221"/>
    <cellStyle name="Note 2 12 6 2 2 2" xfId="30656"/>
    <cellStyle name="Note 2 12 6 2 2 3" xfId="45109"/>
    <cellStyle name="Note 2 12 6 2 3" xfId="15682"/>
    <cellStyle name="Note 2 12 6 2 3 2" xfId="33117"/>
    <cellStyle name="Note 2 12 6 2 3 3" xfId="47570"/>
    <cellStyle name="Note 2 12 6 2 4" xfId="20897"/>
    <cellStyle name="Note 2 12 6 2 5" xfId="35350"/>
    <cellStyle name="Note 2 12 6 3" xfId="5923"/>
    <cellStyle name="Note 2 12 6 3 2" xfId="23358"/>
    <cellStyle name="Note 2 12 6 3 3" xfId="37811"/>
    <cellStyle name="Note 2 12 6 4" xfId="8364"/>
    <cellStyle name="Note 2 12 6 4 2" xfId="25799"/>
    <cellStyle name="Note 2 12 6 4 3" xfId="40252"/>
    <cellStyle name="Note 2 12 6 5" xfId="10784"/>
    <cellStyle name="Note 2 12 6 5 2" xfId="28219"/>
    <cellStyle name="Note 2 12 6 5 3" xfId="42672"/>
    <cellStyle name="Note 2 12 6 6" xfId="17791"/>
    <cellStyle name="Note 2 12 7" xfId="951"/>
    <cellStyle name="Note 2 12 7 2" xfId="3462"/>
    <cellStyle name="Note 2 12 7 2 2" xfId="13222"/>
    <cellStyle name="Note 2 12 7 2 2 2" xfId="30657"/>
    <cellStyle name="Note 2 12 7 2 2 3" xfId="45110"/>
    <cellStyle name="Note 2 12 7 2 3" xfId="15683"/>
    <cellStyle name="Note 2 12 7 2 3 2" xfId="33118"/>
    <cellStyle name="Note 2 12 7 2 3 3" xfId="47571"/>
    <cellStyle name="Note 2 12 7 2 4" xfId="20898"/>
    <cellStyle name="Note 2 12 7 2 5" xfId="35351"/>
    <cellStyle name="Note 2 12 7 3" xfId="5924"/>
    <cellStyle name="Note 2 12 7 3 2" xfId="23359"/>
    <cellStyle name="Note 2 12 7 3 3" xfId="37812"/>
    <cellStyle name="Note 2 12 7 4" xfId="8365"/>
    <cellStyle name="Note 2 12 7 4 2" xfId="25800"/>
    <cellStyle name="Note 2 12 7 4 3" xfId="40253"/>
    <cellStyle name="Note 2 12 7 5" xfId="10785"/>
    <cellStyle name="Note 2 12 7 5 2" xfId="28220"/>
    <cellStyle name="Note 2 12 7 5 3" xfId="42673"/>
    <cellStyle name="Note 2 12 7 6" xfId="17792"/>
    <cellStyle name="Note 2 12 8" xfId="952"/>
    <cellStyle name="Note 2 12 8 2" xfId="3463"/>
    <cellStyle name="Note 2 12 8 2 2" xfId="20899"/>
    <cellStyle name="Note 2 12 8 2 3" xfId="35352"/>
    <cellStyle name="Note 2 12 8 3" xfId="5925"/>
    <cellStyle name="Note 2 12 8 3 2" xfId="23360"/>
    <cellStyle name="Note 2 12 8 3 3" xfId="37813"/>
    <cellStyle name="Note 2 12 8 4" xfId="8366"/>
    <cellStyle name="Note 2 12 8 4 2" xfId="25801"/>
    <cellStyle name="Note 2 12 8 4 3" xfId="40254"/>
    <cellStyle name="Note 2 12 8 5" xfId="10786"/>
    <cellStyle name="Note 2 12 8 5 2" xfId="28221"/>
    <cellStyle name="Note 2 12 8 5 3" xfId="42674"/>
    <cellStyle name="Note 2 12 8 6" xfId="15008"/>
    <cellStyle name="Note 2 12 8 6 2" xfId="32443"/>
    <cellStyle name="Note 2 12 8 6 3" xfId="46896"/>
    <cellStyle name="Note 2 12 8 7" xfId="17793"/>
    <cellStyle name="Note 2 12 8 8" xfId="20170"/>
    <cellStyle name="Note 2 12 9" xfId="3444"/>
    <cellStyle name="Note 2 12 9 2" xfId="13208"/>
    <cellStyle name="Note 2 12 9 2 2" xfId="30643"/>
    <cellStyle name="Note 2 12 9 2 3" xfId="45096"/>
    <cellStyle name="Note 2 12 9 3" xfId="15669"/>
    <cellStyle name="Note 2 12 9 3 2" xfId="33104"/>
    <cellStyle name="Note 2 12 9 3 3" xfId="47557"/>
    <cellStyle name="Note 2 12 9 4" xfId="20880"/>
    <cellStyle name="Note 2 12 9 5" xfId="35333"/>
    <cellStyle name="Note 2 13" xfId="953"/>
    <cellStyle name="Note 2 13 10" xfId="5926"/>
    <cellStyle name="Note 2 13 10 2" xfId="23361"/>
    <cellStyle name="Note 2 13 10 3" xfId="37814"/>
    <cellStyle name="Note 2 13 11" xfId="8367"/>
    <cellStyle name="Note 2 13 11 2" xfId="25802"/>
    <cellStyle name="Note 2 13 11 3" xfId="40255"/>
    <cellStyle name="Note 2 13 12" xfId="10787"/>
    <cellStyle name="Note 2 13 12 2" xfId="28222"/>
    <cellStyle name="Note 2 13 12 3" xfId="42675"/>
    <cellStyle name="Note 2 13 13" xfId="17794"/>
    <cellStyle name="Note 2 13 2" xfId="954"/>
    <cellStyle name="Note 2 13 2 2" xfId="955"/>
    <cellStyle name="Note 2 13 2 2 2" xfId="3466"/>
    <cellStyle name="Note 2 13 2 2 2 2" xfId="13225"/>
    <cellStyle name="Note 2 13 2 2 2 2 2" xfId="30660"/>
    <cellStyle name="Note 2 13 2 2 2 2 3" xfId="45113"/>
    <cellStyle name="Note 2 13 2 2 2 3" xfId="15686"/>
    <cellStyle name="Note 2 13 2 2 2 3 2" xfId="33121"/>
    <cellStyle name="Note 2 13 2 2 2 3 3" xfId="47574"/>
    <cellStyle name="Note 2 13 2 2 2 4" xfId="20902"/>
    <cellStyle name="Note 2 13 2 2 2 5" xfId="35355"/>
    <cellStyle name="Note 2 13 2 2 3" xfId="5928"/>
    <cellStyle name="Note 2 13 2 2 3 2" xfId="23363"/>
    <cellStyle name="Note 2 13 2 2 3 3" xfId="37816"/>
    <cellStyle name="Note 2 13 2 2 4" xfId="8369"/>
    <cellStyle name="Note 2 13 2 2 4 2" xfId="25804"/>
    <cellStyle name="Note 2 13 2 2 4 3" xfId="40257"/>
    <cellStyle name="Note 2 13 2 2 5" xfId="10789"/>
    <cellStyle name="Note 2 13 2 2 5 2" xfId="28224"/>
    <cellStyle name="Note 2 13 2 2 5 3" xfId="42677"/>
    <cellStyle name="Note 2 13 2 2 6" xfId="17796"/>
    <cellStyle name="Note 2 13 2 3" xfId="956"/>
    <cellStyle name="Note 2 13 2 3 2" xfId="3467"/>
    <cellStyle name="Note 2 13 2 3 2 2" xfId="13226"/>
    <cellStyle name="Note 2 13 2 3 2 2 2" xfId="30661"/>
    <cellStyle name="Note 2 13 2 3 2 2 3" xfId="45114"/>
    <cellStyle name="Note 2 13 2 3 2 3" xfId="15687"/>
    <cellStyle name="Note 2 13 2 3 2 3 2" xfId="33122"/>
    <cellStyle name="Note 2 13 2 3 2 3 3" xfId="47575"/>
    <cellStyle name="Note 2 13 2 3 2 4" xfId="20903"/>
    <cellStyle name="Note 2 13 2 3 2 5" xfId="35356"/>
    <cellStyle name="Note 2 13 2 3 3" xfId="5929"/>
    <cellStyle name="Note 2 13 2 3 3 2" xfId="23364"/>
    <cellStyle name="Note 2 13 2 3 3 3" xfId="37817"/>
    <cellStyle name="Note 2 13 2 3 4" xfId="8370"/>
    <cellStyle name="Note 2 13 2 3 4 2" xfId="25805"/>
    <cellStyle name="Note 2 13 2 3 4 3" xfId="40258"/>
    <cellStyle name="Note 2 13 2 3 5" xfId="10790"/>
    <cellStyle name="Note 2 13 2 3 5 2" xfId="28225"/>
    <cellStyle name="Note 2 13 2 3 5 3" xfId="42678"/>
    <cellStyle name="Note 2 13 2 3 6" xfId="17797"/>
    <cellStyle name="Note 2 13 2 4" xfId="957"/>
    <cellStyle name="Note 2 13 2 4 2" xfId="3468"/>
    <cellStyle name="Note 2 13 2 4 2 2" xfId="20904"/>
    <cellStyle name="Note 2 13 2 4 2 3" xfId="35357"/>
    <cellStyle name="Note 2 13 2 4 3" xfId="5930"/>
    <cellStyle name="Note 2 13 2 4 3 2" xfId="23365"/>
    <cellStyle name="Note 2 13 2 4 3 3" xfId="37818"/>
    <cellStyle name="Note 2 13 2 4 4" xfId="8371"/>
    <cellStyle name="Note 2 13 2 4 4 2" xfId="25806"/>
    <cellStyle name="Note 2 13 2 4 4 3" xfId="40259"/>
    <cellStyle name="Note 2 13 2 4 5" xfId="10791"/>
    <cellStyle name="Note 2 13 2 4 5 2" xfId="28226"/>
    <cellStyle name="Note 2 13 2 4 5 3" xfId="42679"/>
    <cellStyle name="Note 2 13 2 4 6" xfId="15009"/>
    <cellStyle name="Note 2 13 2 4 6 2" xfId="32444"/>
    <cellStyle name="Note 2 13 2 4 6 3" xfId="46897"/>
    <cellStyle name="Note 2 13 2 4 7" xfId="17798"/>
    <cellStyle name="Note 2 13 2 4 8" xfId="20171"/>
    <cellStyle name="Note 2 13 2 5" xfId="3465"/>
    <cellStyle name="Note 2 13 2 5 2" xfId="13224"/>
    <cellStyle name="Note 2 13 2 5 2 2" xfId="30659"/>
    <cellStyle name="Note 2 13 2 5 2 3" xfId="45112"/>
    <cellStyle name="Note 2 13 2 5 3" xfId="15685"/>
    <cellStyle name="Note 2 13 2 5 3 2" xfId="33120"/>
    <cellStyle name="Note 2 13 2 5 3 3" xfId="47573"/>
    <cellStyle name="Note 2 13 2 5 4" xfId="20901"/>
    <cellStyle name="Note 2 13 2 5 5" xfId="35354"/>
    <cellStyle name="Note 2 13 2 6" xfId="5927"/>
    <cellStyle name="Note 2 13 2 6 2" xfId="23362"/>
    <cellStyle name="Note 2 13 2 6 3" xfId="37815"/>
    <cellStyle name="Note 2 13 2 7" xfId="8368"/>
    <cellStyle name="Note 2 13 2 7 2" xfId="25803"/>
    <cellStyle name="Note 2 13 2 7 3" xfId="40256"/>
    <cellStyle name="Note 2 13 2 8" xfId="10788"/>
    <cellStyle name="Note 2 13 2 8 2" xfId="28223"/>
    <cellStyle name="Note 2 13 2 8 3" xfId="42676"/>
    <cellStyle name="Note 2 13 2 9" xfId="17795"/>
    <cellStyle name="Note 2 13 3" xfId="958"/>
    <cellStyle name="Note 2 13 3 2" xfId="959"/>
    <cellStyle name="Note 2 13 3 2 2" xfId="3470"/>
    <cellStyle name="Note 2 13 3 2 2 2" xfId="13228"/>
    <cellStyle name="Note 2 13 3 2 2 2 2" xfId="30663"/>
    <cellStyle name="Note 2 13 3 2 2 2 3" xfId="45116"/>
    <cellStyle name="Note 2 13 3 2 2 3" xfId="15689"/>
    <cellStyle name="Note 2 13 3 2 2 3 2" xfId="33124"/>
    <cellStyle name="Note 2 13 3 2 2 3 3" xfId="47577"/>
    <cellStyle name="Note 2 13 3 2 2 4" xfId="20906"/>
    <cellStyle name="Note 2 13 3 2 2 5" xfId="35359"/>
    <cellStyle name="Note 2 13 3 2 3" xfId="5932"/>
    <cellStyle name="Note 2 13 3 2 3 2" xfId="23367"/>
    <cellStyle name="Note 2 13 3 2 3 3" xfId="37820"/>
    <cellStyle name="Note 2 13 3 2 4" xfId="8373"/>
    <cellStyle name="Note 2 13 3 2 4 2" xfId="25808"/>
    <cellStyle name="Note 2 13 3 2 4 3" xfId="40261"/>
    <cellStyle name="Note 2 13 3 2 5" xfId="10793"/>
    <cellStyle name="Note 2 13 3 2 5 2" xfId="28228"/>
    <cellStyle name="Note 2 13 3 2 5 3" xfId="42681"/>
    <cellStyle name="Note 2 13 3 2 6" xfId="17800"/>
    <cellStyle name="Note 2 13 3 3" xfId="960"/>
    <cellStyle name="Note 2 13 3 3 2" xfId="3471"/>
    <cellStyle name="Note 2 13 3 3 2 2" xfId="13229"/>
    <cellStyle name="Note 2 13 3 3 2 2 2" xfId="30664"/>
    <cellStyle name="Note 2 13 3 3 2 2 3" xfId="45117"/>
    <cellStyle name="Note 2 13 3 3 2 3" xfId="15690"/>
    <cellStyle name="Note 2 13 3 3 2 3 2" xfId="33125"/>
    <cellStyle name="Note 2 13 3 3 2 3 3" xfId="47578"/>
    <cellStyle name="Note 2 13 3 3 2 4" xfId="20907"/>
    <cellStyle name="Note 2 13 3 3 2 5" xfId="35360"/>
    <cellStyle name="Note 2 13 3 3 3" xfId="5933"/>
    <cellStyle name="Note 2 13 3 3 3 2" xfId="23368"/>
    <cellStyle name="Note 2 13 3 3 3 3" xfId="37821"/>
    <cellStyle name="Note 2 13 3 3 4" xfId="8374"/>
    <cellStyle name="Note 2 13 3 3 4 2" xfId="25809"/>
    <cellStyle name="Note 2 13 3 3 4 3" xfId="40262"/>
    <cellStyle name="Note 2 13 3 3 5" xfId="10794"/>
    <cellStyle name="Note 2 13 3 3 5 2" xfId="28229"/>
    <cellStyle name="Note 2 13 3 3 5 3" xfId="42682"/>
    <cellStyle name="Note 2 13 3 3 6" xfId="17801"/>
    <cellStyle name="Note 2 13 3 4" xfId="961"/>
    <cellStyle name="Note 2 13 3 4 2" xfId="3472"/>
    <cellStyle name="Note 2 13 3 4 2 2" xfId="20908"/>
    <cellStyle name="Note 2 13 3 4 2 3" xfId="35361"/>
    <cellStyle name="Note 2 13 3 4 3" xfId="5934"/>
    <cellStyle name="Note 2 13 3 4 3 2" xfId="23369"/>
    <cellStyle name="Note 2 13 3 4 3 3" xfId="37822"/>
    <cellStyle name="Note 2 13 3 4 4" xfId="8375"/>
    <cellStyle name="Note 2 13 3 4 4 2" xfId="25810"/>
    <cellStyle name="Note 2 13 3 4 4 3" xfId="40263"/>
    <cellStyle name="Note 2 13 3 4 5" xfId="10795"/>
    <cellStyle name="Note 2 13 3 4 5 2" xfId="28230"/>
    <cellStyle name="Note 2 13 3 4 5 3" xfId="42683"/>
    <cellStyle name="Note 2 13 3 4 6" xfId="15010"/>
    <cellStyle name="Note 2 13 3 4 6 2" xfId="32445"/>
    <cellStyle name="Note 2 13 3 4 6 3" xfId="46898"/>
    <cellStyle name="Note 2 13 3 4 7" xfId="17802"/>
    <cellStyle name="Note 2 13 3 4 8" xfId="20172"/>
    <cellStyle name="Note 2 13 3 5" xfId="3469"/>
    <cellStyle name="Note 2 13 3 5 2" xfId="13227"/>
    <cellStyle name="Note 2 13 3 5 2 2" xfId="30662"/>
    <cellStyle name="Note 2 13 3 5 2 3" xfId="45115"/>
    <cellStyle name="Note 2 13 3 5 3" xfId="15688"/>
    <cellStyle name="Note 2 13 3 5 3 2" xfId="33123"/>
    <cellStyle name="Note 2 13 3 5 3 3" xfId="47576"/>
    <cellStyle name="Note 2 13 3 5 4" xfId="20905"/>
    <cellStyle name="Note 2 13 3 5 5" xfId="35358"/>
    <cellStyle name="Note 2 13 3 6" xfId="5931"/>
    <cellStyle name="Note 2 13 3 6 2" xfId="23366"/>
    <cellStyle name="Note 2 13 3 6 3" xfId="37819"/>
    <cellStyle name="Note 2 13 3 7" xfId="8372"/>
    <cellStyle name="Note 2 13 3 7 2" xfId="25807"/>
    <cellStyle name="Note 2 13 3 7 3" xfId="40260"/>
    <cellStyle name="Note 2 13 3 8" xfId="10792"/>
    <cellStyle name="Note 2 13 3 8 2" xfId="28227"/>
    <cellStyle name="Note 2 13 3 8 3" xfId="42680"/>
    <cellStyle name="Note 2 13 3 9" xfId="17799"/>
    <cellStyle name="Note 2 13 4" xfId="962"/>
    <cellStyle name="Note 2 13 4 2" xfId="963"/>
    <cellStyle name="Note 2 13 4 2 2" xfId="3474"/>
    <cellStyle name="Note 2 13 4 2 2 2" xfId="13231"/>
    <cellStyle name="Note 2 13 4 2 2 2 2" xfId="30666"/>
    <cellStyle name="Note 2 13 4 2 2 2 3" xfId="45119"/>
    <cellStyle name="Note 2 13 4 2 2 3" xfId="15692"/>
    <cellStyle name="Note 2 13 4 2 2 3 2" xfId="33127"/>
    <cellStyle name="Note 2 13 4 2 2 3 3" xfId="47580"/>
    <cellStyle name="Note 2 13 4 2 2 4" xfId="20910"/>
    <cellStyle name="Note 2 13 4 2 2 5" xfId="35363"/>
    <cellStyle name="Note 2 13 4 2 3" xfId="5936"/>
    <cellStyle name="Note 2 13 4 2 3 2" xfId="23371"/>
    <cellStyle name="Note 2 13 4 2 3 3" xfId="37824"/>
    <cellStyle name="Note 2 13 4 2 4" xfId="8377"/>
    <cellStyle name="Note 2 13 4 2 4 2" xfId="25812"/>
    <cellStyle name="Note 2 13 4 2 4 3" xfId="40265"/>
    <cellStyle name="Note 2 13 4 2 5" xfId="10797"/>
    <cellStyle name="Note 2 13 4 2 5 2" xfId="28232"/>
    <cellStyle name="Note 2 13 4 2 5 3" xfId="42685"/>
    <cellStyle name="Note 2 13 4 2 6" xfId="17804"/>
    <cellStyle name="Note 2 13 4 3" xfId="964"/>
    <cellStyle name="Note 2 13 4 3 2" xfId="3475"/>
    <cellStyle name="Note 2 13 4 3 2 2" xfId="13232"/>
    <cellStyle name="Note 2 13 4 3 2 2 2" xfId="30667"/>
    <cellStyle name="Note 2 13 4 3 2 2 3" xfId="45120"/>
    <cellStyle name="Note 2 13 4 3 2 3" xfId="15693"/>
    <cellStyle name="Note 2 13 4 3 2 3 2" xfId="33128"/>
    <cellStyle name="Note 2 13 4 3 2 3 3" xfId="47581"/>
    <cellStyle name="Note 2 13 4 3 2 4" xfId="20911"/>
    <cellStyle name="Note 2 13 4 3 2 5" xfId="35364"/>
    <cellStyle name="Note 2 13 4 3 3" xfId="5937"/>
    <cellStyle name="Note 2 13 4 3 3 2" xfId="23372"/>
    <cellStyle name="Note 2 13 4 3 3 3" xfId="37825"/>
    <cellStyle name="Note 2 13 4 3 4" xfId="8378"/>
    <cellStyle name="Note 2 13 4 3 4 2" xfId="25813"/>
    <cellStyle name="Note 2 13 4 3 4 3" xfId="40266"/>
    <cellStyle name="Note 2 13 4 3 5" xfId="10798"/>
    <cellStyle name="Note 2 13 4 3 5 2" xfId="28233"/>
    <cellStyle name="Note 2 13 4 3 5 3" xfId="42686"/>
    <cellStyle name="Note 2 13 4 3 6" xfId="17805"/>
    <cellStyle name="Note 2 13 4 4" xfId="965"/>
    <cellStyle name="Note 2 13 4 4 2" xfId="3476"/>
    <cellStyle name="Note 2 13 4 4 2 2" xfId="20912"/>
    <cellStyle name="Note 2 13 4 4 2 3" xfId="35365"/>
    <cellStyle name="Note 2 13 4 4 3" xfId="5938"/>
    <cellStyle name="Note 2 13 4 4 3 2" xfId="23373"/>
    <cellStyle name="Note 2 13 4 4 3 3" xfId="37826"/>
    <cellStyle name="Note 2 13 4 4 4" xfId="8379"/>
    <cellStyle name="Note 2 13 4 4 4 2" xfId="25814"/>
    <cellStyle name="Note 2 13 4 4 4 3" xfId="40267"/>
    <cellStyle name="Note 2 13 4 4 5" xfId="10799"/>
    <cellStyle name="Note 2 13 4 4 5 2" xfId="28234"/>
    <cellStyle name="Note 2 13 4 4 5 3" xfId="42687"/>
    <cellStyle name="Note 2 13 4 4 6" xfId="15011"/>
    <cellStyle name="Note 2 13 4 4 6 2" xfId="32446"/>
    <cellStyle name="Note 2 13 4 4 6 3" xfId="46899"/>
    <cellStyle name="Note 2 13 4 4 7" xfId="17806"/>
    <cellStyle name="Note 2 13 4 4 8" xfId="20173"/>
    <cellStyle name="Note 2 13 4 5" xfId="3473"/>
    <cellStyle name="Note 2 13 4 5 2" xfId="13230"/>
    <cellStyle name="Note 2 13 4 5 2 2" xfId="30665"/>
    <cellStyle name="Note 2 13 4 5 2 3" xfId="45118"/>
    <cellStyle name="Note 2 13 4 5 3" xfId="15691"/>
    <cellStyle name="Note 2 13 4 5 3 2" xfId="33126"/>
    <cellStyle name="Note 2 13 4 5 3 3" xfId="47579"/>
    <cellStyle name="Note 2 13 4 5 4" xfId="20909"/>
    <cellStyle name="Note 2 13 4 5 5" xfId="35362"/>
    <cellStyle name="Note 2 13 4 6" xfId="5935"/>
    <cellStyle name="Note 2 13 4 6 2" xfId="23370"/>
    <cellStyle name="Note 2 13 4 6 3" xfId="37823"/>
    <cellStyle name="Note 2 13 4 7" xfId="8376"/>
    <cellStyle name="Note 2 13 4 7 2" xfId="25811"/>
    <cellStyle name="Note 2 13 4 7 3" xfId="40264"/>
    <cellStyle name="Note 2 13 4 8" xfId="10796"/>
    <cellStyle name="Note 2 13 4 8 2" xfId="28231"/>
    <cellStyle name="Note 2 13 4 8 3" xfId="42684"/>
    <cellStyle name="Note 2 13 4 9" xfId="17803"/>
    <cellStyle name="Note 2 13 5" xfId="966"/>
    <cellStyle name="Note 2 13 5 2" xfId="967"/>
    <cellStyle name="Note 2 13 5 2 2" xfId="3478"/>
    <cellStyle name="Note 2 13 5 2 2 2" xfId="13234"/>
    <cellStyle name="Note 2 13 5 2 2 2 2" xfId="30669"/>
    <cellStyle name="Note 2 13 5 2 2 2 3" xfId="45122"/>
    <cellStyle name="Note 2 13 5 2 2 3" xfId="15695"/>
    <cellStyle name="Note 2 13 5 2 2 3 2" xfId="33130"/>
    <cellStyle name="Note 2 13 5 2 2 3 3" xfId="47583"/>
    <cellStyle name="Note 2 13 5 2 2 4" xfId="20914"/>
    <cellStyle name="Note 2 13 5 2 2 5" xfId="35367"/>
    <cellStyle name="Note 2 13 5 2 3" xfId="5940"/>
    <cellStyle name="Note 2 13 5 2 3 2" xfId="23375"/>
    <cellStyle name="Note 2 13 5 2 3 3" xfId="37828"/>
    <cellStyle name="Note 2 13 5 2 4" xfId="8381"/>
    <cellStyle name="Note 2 13 5 2 4 2" xfId="25816"/>
    <cellStyle name="Note 2 13 5 2 4 3" xfId="40269"/>
    <cellStyle name="Note 2 13 5 2 5" xfId="10801"/>
    <cellStyle name="Note 2 13 5 2 5 2" xfId="28236"/>
    <cellStyle name="Note 2 13 5 2 5 3" xfId="42689"/>
    <cellStyle name="Note 2 13 5 2 6" xfId="17808"/>
    <cellStyle name="Note 2 13 5 3" xfId="968"/>
    <cellStyle name="Note 2 13 5 3 2" xfId="3479"/>
    <cellStyle name="Note 2 13 5 3 2 2" xfId="13235"/>
    <cellStyle name="Note 2 13 5 3 2 2 2" xfId="30670"/>
    <cellStyle name="Note 2 13 5 3 2 2 3" xfId="45123"/>
    <cellStyle name="Note 2 13 5 3 2 3" xfId="15696"/>
    <cellStyle name="Note 2 13 5 3 2 3 2" xfId="33131"/>
    <cellStyle name="Note 2 13 5 3 2 3 3" xfId="47584"/>
    <cellStyle name="Note 2 13 5 3 2 4" xfId="20915"/>
    <cellStyle name="Note 2 13 5 3 2 5" xfId="35368"/>
    <cellStyle name="Note 2 13 5 3 3" xfId="5941"/>
    <cellStyle name="Note 2 13 5 3 3 2" xfId="23376"/>
    <cellStyle name="Note 2 13 5 3 3 3" xfId="37829"/>
    <cellStyle name="Note 2 13 5 3 4" xfId="8382"/>
    <cellStyle name="Note 2 13 5 3 4 2" xfId="25817"/>
    <cellStyle name="Note 2 13 5 3 4 3" xfId="40270"/>
    <cellStyle name="Note 2 13 5 3 5" xfId="10802"/>
    <cellStyle name="Note 2 13 5 3 5 2" xfId="28237"/>
    <cellStyle name="Note 2 13 5 3 5 3" xfId="42690"/>
    <cellStyle name="Note 2 13 5 3 6" xfId="17809"/>
    <cellStyle name="Note 2 13 5 4" xfId="969"/>
    <cellStyle name="Note 2 13 5 4 2" xfId="3480"/>
    <cellStyle name="Note 2 13 5 4 2 2" xfId="20916"/>
    <cellStyle name="Note 2 13 5 4 2 3" xfId="35369"/>
    <cellStyle name="Note 2 13 5 4 3" xfId="5942"/>
    <cellStyle name="Note 2 13 5 4 3 2" xfId="23377"/>
    <cellStyle name="Note 2 13 5 4 3 3" xfId="37830"/>
    <cellStyle name="Note 2 13 5 4 4" xfId="8383"/>
    <cellStyle name="Note 2 13 5 4 4 2" xfId="25818"/>
    <cellStyle name="Note 2 13 5 4 4 3" xfId="40271"/>
    <cellStyle name="Note 2 13 5 4 5" xfId="10803"/>
    <cellStyle name="Note 2 13 5 4 5 2" xfId="28238"/>
    <cellStyle name="Note 2 13 5 4 5 3" xfId="42691"/>
    <cellStyle name="Note 2 13 5 4 6" xfId="15012"/>
    <cellStyle name="Note 2 13 5 4 6 2" xfId="32447"/>
    <cellStyle name="Note 2 13 5 4 6 3" xfId="46900"/>
    <cellStyle name="Note 2 13 5 4 7" xfId="17810"/>
    <cellStyle name="Note 2 13 5 4 8" xfId="20174"/>
    <cellStyle name="Note 2 13 5 5" xfId="3477"/>
    <cellStyle name="Note 2 13 5 5 2" xfId="13233"/>
    <cellStyle name="Note 2 13 5 5 2 2" xfId="30668"/>
    <cellStyle name="Note 2 13 5 5 2 3" xfId="45121"/>
    <cellStyle name="Note 2 13 5 5 3" xfId="15694"/>
    <cellStyle name="Note 2 13 5 5 3 2" xfId="33129"/>
    <cellStyle name="Note 2 13 5 5 3 3" xfId="47582"/>
    <cellStyle name="Note 2 13 5 5 4" xfId="20913"/>
    <cellStyle name="Note 2 13 5 5 5" xfId="35366"/>
    <cellStyle name="Note 2 13 5 6" xfId="5939"/>
    <cellStyle name="Note 2 13 5 6 2" xfId="23374"/>
    <cellStyle name="Note 2 13 5 6 3" xfId="37827"/>
    <cellStyle name="Note 2 13 5 7" xfId="8380"/>
    <cellStyle name="Note 2 13 5 7 2" xfId="25815"/>
    <cellStyle name="Note 2 13 5 7 3" xfId="40268"/>
    <cellStyle name="Note 2 13 5 8" xfId="10800"/>
    <cellStyle name="Note 2 13 5 8 2" xfId="28235"/>
    <cellStyle name="Note 2 13 5 8 3" xfId="42688"/>
    <cellStyle name="Note 2 13 5 9" xfId="17807"/>
    <cellStyle name="Note 2 13 6" xfId="970"/>
    <cellStyle name="Note 2 13 6 2" xfId="3481"/>
    <cellStyle name="Note 2 13 6 2 2" xfId="13236"/>
    <cellStyle name="Note 2 13 6 2 2 2" xfId="30671"/>
    <cellStyle name="Note 2 13 6 2 2 3" xfId="45124"/>
    <cellStyle name="Note 2 13 6 2 3" xfId="15697"/>
    <cellStyle name="Note 2 13 6 2 3 2" xfId="33132"/>
    <cellStyle name="Note 2 13 6 2 3 3" xfId="47585"/>
    <cellStyle name="Note 2 13 6 2 4" xfId="20917"/>
    <cellStyle name="Note 2 13 6 2 5" xfId="35370"/>
    <cellStyle name="Note 2 13 6 3" xfId="5943"/>
    <cellStyle name="Note 2 13 6 3 2" xfId="23378"/>
    <cellStyle name="Note 2 13 6 3 3" xfId="37831"/>
    <cellStyle name="Note 2 13 6 4" xfId="8384"/>
    <cellStyle name="Note 2 13 6 4 2" xfId="25819"/>
    <cellStyle name="Note 2 13 6 4 3" xfId="40272"/>
    <cellStyle name="Note 2 13 6 5" xfId="10804"/>
    <cellStyle name="Note 2 13 6 5 2" xfId="28239"/>
    <cellStyle name="Note 2 13 6 5 3" xfId="42692"/>
    <cellStyle name="Note 2 13 6 6" xfId="17811"/>
    <cellStyle name="Note 2 13 7" xfId="971"/>
    <cellStyle name="Note 2 13 7 2" xfId="3482"/>
    <cellStyle name="Note 2 13 7 2 2" xfId="13237"/>
    <cellStyle name="Note 2 13 7 2 2 2" xfId="30672"/>
    <cellStyle name="Note 2 13 7 2 2 3" xfId="45125"/>
    <cellStyle name="Note 2 13 7 2 3" xfId="15698"/>
    <cellStyle name="Note 2 13 7 2 3 2" xfId="33133"/>
    <cellStyle name="Note 2 13 7 2 3 3" xfId="47586"/>
    <cellStyle name="Note 2 13 7 2 4" xfId="20918"/>
    <cellStyle name="Note 2 13 7 2 5" xfId="35371"/>
    <cellStyle name="Note 2 13 7 3" xfId="5944"/>
    <cellStyle name="Note 2 13 7 3 2" xfId="23379"/>
    <cellStyle name="Note 2 13 7 3 3" xfId="37832"/>
    <cellStyle name="Note 2 13 7 4" xfId="8385"/>
    <cellStyle name="Note 2 13 7 4 2" xfId="25820"/>
    <cellStyle name="Note 2 13 7 4 3" xfId="40273"/>
    <cellStyle name="Note 2 13 7 5" xfId="10805"/>
    <cellStyle name="Note 2 13 7 5 2" xfId="28240"/>
    <cellStyle name="Note 2 13 7 5 3" xfId="42693"/>
    <cellStyle name="Note 2 13 7 6" xfId="17812"/>
    <cellStyle name="Note 2 13 8" xfId="972"/>
    <cellStyle name="Note 2 13 8 2" xfId="3483"/>
    <cellStyle name="Note 2 13 8 2 2" xfId="20919"/>
    <cellStyle name="Note 2 13 8 2 3" xfId="35372"/>
    <cellStyle name="Note 2 13 8 3" xfId="5945"/>
    <cellStyle name="Note 2 13 8 3 2" xfId="23380"/>
    <cellStyle name="Note 2 13 8 3 3" xfId="37833"/>
    <cellStyle name="Note 2 13 8 4" xfId="8386"/>
    <cellStyle name="Note 2 13 8 4 2" xfId="25821"/>
    <cellStyle name="Note 2 13 8 4 3" xfId="40274"/>
    <cellStyle name="Note 2 13 8 5" xfId="10806"/>
    <cellStyle name="Note 2 13 8 5 2" xfId="28241"/>
    <cellStyle name="Note 2 13 8 5 3" xfId="42694"/>
    <cellStyle name="Note 2 13 8 6" xfId="15013"/>
    <cellStyle name="Note 2 13 8 6 2" xfId="32448"/>
    <cellStyle name="Note 2 13 8 6 3" xfId="46901"/>
    <cellStyle name="Note 2 13 8 7" xfId="17813"/>
    <cellStyle name="Note 2 13 8 8" xfId="20175"/>
    <cellStyle name="Note 2 13 9" xfId="3464"/>
    <cellStyle name="Note 2 13 9 2" xfId="13223"/>
    <cellStyle name="Note 2 13 9 2 2" xfId="30658"/>
    <cellStyle name="Note 2 13 9 2 3" xfId="45111"/>
    <cellStyle name="Note 2 13 9 3" xfId="15684"/>
    <cellStyle name="Note 2 13 9 3 2" xfId="33119"/>
    <cellStyle name="Note 2 13 9 3 3" xfId="47572"/>
    <cellStyle name="Note 2 13 9 4" xfId="20900"/>
    <cellStyle name="Note 2 13 9 5" xfId="35353"/>
    <cellStyle name="Note 2 14" xfId="973"/>
    <cellStyle name="Note 2 14 10" xfId="5946"/>
    <cellStyle name="Note 2 14 10 2" xfId="23381"/>
    <cellStyle name="Note 2 14 10 3" xfId="37834"/>
    <cellStyle name="Note 2 14 11" xfId="8387"/>
    <cellStyle name="Note 2 14 11 2" xfId="25822"/>
    <cellStyle name="Note 2 14 11 3" xfId="40275"/>
    <cellStyle name="Note 2 14 12" xfId="10807"/>
    <cellStyle name="Note 2 14 12 2" xfId="28242"/>
    <cellStyle name="Note 2 14 12 3" xfId="42695"/>
    <cellStyle name="Note 2 14 13" xfId="17814"/>
    <cellStyle name="Note 2 14 2" xfId="974"/>
    <cellStyle name="Note 2 14 2 2" xfId="975"/>
    <cellStyle name="Note 2 14 2 2 2" xfId="3486"/>
    <cellStyle name="Note 2 14 2 2 2 2" xfId="13240"/>
    <cellStyle name="Note 2 14 2 2 2 2 2" xfId="30675"/>
    <cellStyle name="Note 2 14 2 2 2 2 3" xfId="45128"/>
    <cellStyle name="Note 2 14 2 2 2 3" xfId="15701"/>
    <cellStyle name="Note 2 14 2 2 2 3 2" xfId="33136"/>
    <cellStyle name="Note 2 14 2 2 2 3 3" xfId="47589"/>
    <cellStyle name="Note 2 14 2 2 2 4" xfId="20922"/>
    <cellStyle name="Note 2 14 2 2 2 5" xfId="35375"/>
    <cellStyle name="Note 2 14 2 2 3" xfId="5948"/>
    <cellStyle name="Note 2 14 2 2 3 2" xfId="23383"/>
    <cellStyle name="Note 2 14 2 2 3 3" xfId="37836"/>
    <cellStyle name="Note 2 14 2 2 4" xfId="8389"/>
    <cellStyle name="Note 2 14 2 2 4 2" xfId="25824"/>
    <cellStyle name="Note 2 14 2 2 4 3" xfId="40277"/>
    <cellStyle name="Note 2 14 2 2 5" xfId="10809"/>
    <cellStyle name="Note 2 14 2 2 5 2" xfId="28244"/>
    <cellStyle name="Note 2 14 2 2 5 3" xfId="42697"/>
    <cellStyle name="Note 2 14 2 2 6" xfId="17816"/>
    <cellStyle name="Note 2 14 2 3" xfId="976"/>
    <cellStyle name="Note 2 14 2 3 2" xfId="3487"/>
    <cellStyle name="Note 2 14 2 3 2 2" xfId="13241"/>
    <cellStyle name="Note 2 14 2 3 2 2 2" xfId="30676"/>
    <cellStyle name="Note 2 14 2 3 2 2 3" xfId="45129"/>
    <cellStyle name="Note 2 14 2 3 2 3" xfId="15702"/>
    <cellStyle name="Note 2 14 2 3 2 3 2" xfId="33137"/>
    <cellStyle name="Note 2 14 2 3 2 3 3" xfId="47590"/>
    <cellStyle name="Note 2 14 2 3 2 4" xfId="20923"/>
    <cellStyle name="Note 2 14 2 3 2 5" xfId="35376"/>
    <cellStyle name="Note 2 14 2 3 3" xfId="5949"/>
    <cellStyle name="Note 2 14 2 3 3 2" xfId="23384"/>
    <cellStyle name="Note 2 14 2 3 3 3" xfId="37837"/>
    <cellStyle name="Note 2 14 2 3 4" xfId="8390"/>
    <cellStyle name="Note 2 14 2 3 4 2" xfId="25825"/>
    <cellStyle name="Note 2 14 2 3 4 3" xfId="40278"/>
    <cellStyle name="Note 2 14 2 3 5" xfId="10810"/>
    <cellStyle name="Note 2 14 2 3 5 2" xfId="28245"/>
    <cellStyle name="Note 2 14 2 3 5 3" xfId="42698"/>
    <cellStyle name="Note 2 14 2 3 6" xfId="17817"/>
    <cellStyle name="Note 2 14 2 4" xfId="977"/>
    <cellStyle name="Note 2 14 2 4 2" xfId="3488"/>
    <cellStyle name="Note 2 14 2 4 2 2" xfId="20924"/>
    <cellStyle name="Note 2 14 2 4 2 3" xfId="35377"/>
    <cellStyle name="Note 2 14 2 4 3" xfId="5950"/>
    <cellStyle name="Note 2 14 2 4 3 2" xfId="23385"/>
    <cellStyle name="Note 2 14 2 4 3 3" xfId="37838"/>
    <cellStyle name="Note 2 14 2 4 4" xfId="8391"/>
    <cellStyle name="Note 2 14 2 4 4 2" xfId="25826"/>
    <cellStyle name="Note 2 14 2 4 4 3" xfId="40279"/>
    <cellStyle name="Note 2 14 2 4 5" xfId="10811"/>
    <cellStyle name="Note 2 14 2 4 5 2" xfId="28246"/>
    <cellStyle name="Note 2 14 2 4 5 3" xfId="42699"/>
    <cellStyle name="Note 2 14 2 4 6" xfId="15014"/>
    <cellStyle name="Note 2 14 2 4 6 2" xfId="32449"/>
    <cellStyle name="Note 2 14 2 4 6 3" xfId="46902"/>
    <cellStyle name="Note 2 14 2 4 7" xfId="17818"/>
    <cellStyle name="Note 2 14 2 4 8" xfId="20176"/>
    <cellStyle name="Note 2 14 2 5" xfId="3485"/>
    <cellStyle name="Note 2 14 2 5 2" xfId="13239"/>
    <cellStyle name="Note 2 14 2 5 2 2" xfId="30674"/>
    <cellStyle name="Note 2 14 2 5 2 3" xfId="45127"/>
    <cellStyle name="Note 2 14 2 5 3" xfId="15700"/>
    <cellStyle name="Note 2 14 2 5 3 2" xfId="33135"/>
    <cellStyle name="Note 2 14 2 5 3 3" xfId="47588"/>
    <cellStyle name="Note 2 14 2 5 4" xfId="20921"/>
    <cellStyle name="Note 2 14 2 5 5" xfId="35374"/>
    <cellStyle name="Note 2 14 2 6" xfId="5947"/>
    <cellStyle name="Note 2 14 2 6 2" xfId="23382"/>
    <cellStyle name="Note 2 14 2 6 3" xfId="37835"/>
    <cellStyle name="Note 2 14 2 7" xfId="8388"/>
    <cellStyle name="Note 2 14 2 7 2" xfId="25823"/>
    <cellStyle name="Note 2 14 2 7 3" xfId="40276"/>
    <cellStyle name="Note 2 14 2 8" xfId="10808"/>
    <cellStyle name="Note 2 14 2 8 2" xfId="28243"/>
    <cellStyle name="Note 2 14 2 8 3" xfId="42696"/>
    <cellStyle name="Note 2 14 2 9" xfId="17815"/>
    <cellStyle name="Note 2 14 3" xfId="978"/>
    <cellStyle name="Note 2 14 3 2" xfId="979"/>
    <cellStyle name="Note 2 14 3 2 2" xfId="3490"/>
    <cellStyle name="Note 2 14 3 2 2 2" xfId="13243"/>
    <cellStyle name="Note 2 14 3 2 2 2 2" xfId="30678"/>
    <cellStyle name="Note 2 14 3 2 2 2 3" xfId="45131"/>
    <cellStyle name="Note 2 14 3 2 2 3" xfId="15704"/>
    <cellStyle name="Note 2 14 3 2 2 3 2" xfId="33139"/>
    <cellStyle name="Note 2 14 3 2 2 3 3" xfId="47592"/>
    <cellStyle name="Note 2 14 3 2 2 4" xfId="20926"/>
    <cellStyle name="Note 2 14 3 2 2 5" xfId="35379"/>
    <cellStyle name="Note 2 14 3 2 3" xfId="5952"/>
    <cellStyle name="Note 2 14 3 2 3 2" xfId="23387"/>
    <cellStyle name="Note 2 14 3 2 3 3" xfId="37840"/>
    <cellStyle name="Note 2 14 3 2 4" xfId="8393"/>
    <cellStyle name="Note 2 14 3 2 4 2" xfId="25828"/>
    <cellStyle name="Note 2 14 3 2 4 3" xfId="40281"/>
    <cellStyle name="Note 2 14 3 2 5" xfId="10813"/>
    <cellStyle name="Note 2 14 3 2 5 2" xfId="28248"/>
    <cellStyle name="Note 2 14 3 2 5 3" xfId="42701"/>
    <cellStyle name="Note 2 14 3 2 6" xfId="17820"/>
    <cellStyle name="Note 2 14 3 3" xfId="980"/>
    <cellStyle name="Note 2 14 3 3 2" xfId="3491"/>
    <cellStyle name="Note 2 14 3 3 2 2" xfId="13244"/>
    <cellStyle name="Note 2 14 3 3 2 2 2" xfId="30679"/>
    <cellStyle name="Note 2 14 3 3 2 2 3" xfId="45132"/>
    <cellStyle name="Note 2 14 3 3 2 3" xfId="15705"/>
    <cellStyle name="Note 2 14 3 3 2 3 2" xfId="33140"/>
    <cellStyle name="Note 2 14 3 3 2 3 3" xfId="47593"/>
    <cellStyle name="Note 2 14 3 3 2 4" xfId="20927"/>
    <cellStyle name="Note 2 14 3 3 2 5" xfId="35380"/>
    <cellStyle name="Note 2 14 3 3 3" xfId="5953"/>
    <cellStyle name="Note 2 14 3 3 3 2" xfId="23388"/>
    <cellStyle name="Note 2 14 3 3 3 3" xfId="37841"/>
    <cellStyle name="Note 2 14 3 3 4" xfId="8394"/>
    <cellStyle name="Note 2 14 3 3 4 2" xfId="25829"/>
    <cellStyle name="Note 2 14 3 3 4 3" xfId="40282"/>
    <cellStyle name="Note 2 14 3 3 5" xfId="10814"/>
    <cellStyle name="Note 2 14 3 3 5 2" xfId="28249"/>
    <cellStyle name="Note 2 14 3 3 5 3" xfId="42702"/>
    <cellStyle name="Note 2 14 3 3 6" xfId="17821"/>
    <cellStyle name="Note 2 14 3 4" xfId="981"/>
    <cellStyle name="Note 2 14 3 4 2" xfId="3492"/>
    <cellStyle name="Note 2 14 3 4 2 2" xfId="20928"/>
    <cellStyle name="Note 2 14 3 4 2 3" xfId="35381"/>
    <cellStyle name="Note 2 14 3 4 3" xfId="5954"/>
    <cellStyle name="Note 2 14 3 4 3 2" xfId="23389"/>
    <cellStyle name="Note 2 14 3 4 3 3" xfId="37842"/>
    <cellStyle name="Note 2 14 3 4 4" xfId="8395"/>
    <cellStyle name="Note 2 14 3 4 4 2" xfId="25830"/>
    <cellStyle name="Note 2 14 3 4 4 3" xfId="40283"/>
    <cellStyle name="Note 2 14 3 4 5" xfId="10815"/>
    <cellStyle name="Note 2 14 3 4 5 2" xfId="28250"/>
    <cellStyle name="Note 2 14 3 4 5 3" xfId="42703"/>
    <cellStyle name="Note 2 14 3 4 6" xfId="15015"/>
    <cellStyle name="Note 2 14 3 4 6 2" xfId="32450"/>
    <cellStyle name="Note 2 14 3 4 6 3" xfId="46903"/>
    <cellStyle name="Note 2 14 3 4 7" xfId="17822"/>
    <cellStyle name="Note 2 14 3 4 8" xfId="20177"/>
    <cellStyle name="Note 2 14 3 5" xfId="3489"/>
    <cellStyle name="Note 2 14 3 5 2" xfId="13242"/>
    <cellStyle name="Note 2 14 3 5 2 2" xfId="30677"/>
    <cellStyle name="Note 2 14 3 5 2 3" xfId="45130"/>
    <cellStyle name="Note 2 14 3 5 3" xfId="15703"/>
    <cellStyle name="Note 2 14 3 5 3 2" xfId="33138"/>
    <cellStyle name="Note 2 14 3 5 3 3" xfId="47591"/>
    <cellStyle name="Note 2 14 3 5 4" xfId="20925"/>
    <cellStyle name="Note 2 14 3 5 5" xfId="35378"/>
    <cellStyle name="Note 2 14 3 6" xfId="5951"/>
    <cellStyle name="Note 2 14 3 6 2" xfId="23386"/>
    <cellStyle name="Note 2 14 3 6 3" xfId="37839"/>
    <cellStyle name="Note 2 14 3 7" xfId="8392"/>
    <cellStyle name="Note 2 14 3 7 2" xfId="25827"/>
    <cellStyle name="Note 2 14 3 7 3" xfId="40280"/>
    <cellStyle name="Note 2 14 3 8" xfId="10812"/>
    <cellStyle name="Note 2 14 3 8 2" xfId="28247"/>
    <cellStyle name="Note 2 14 3 8 3" xfId="42700"/>
    <cellStyle name="Note 2 14 3 9" xfId="17819"/>
    <cellStyle name="Note 2 14 4" xfId="982"/>
    <cellStyle name="Note 2 14 4 2" xfId="983"/>
    <cellStyle name="Note 2 14 4 2 2" xfId="3494"/>
    <cellStyle name="Note 2 14 4 2 2 2" xfId="13246"/>
    <cellStyle name="Note 2 14 4 2 2 2 2" xfId="30681"/>
    <cellStyle name="Note 2 14 4 2 2 2 3" xfId="45134"/>
    <cellStyle name="Note 2 14 4 2 2 3" xfId="15707"/>
    <cellStyle name="Note 2 14 4 2 2 3 2" xfId="33142"/>
    <cellStyle name="Note 2 14 4 2 2 3 3" xfId="47595"/>
    <cellStyle name="Note 2 14 4 2 2 4" xfId="20930"/>
    <cellStyle name="Note 2 14 4 2 2 5" xfId="35383"/>
    <cellStyle name="Note 2 14 4 2 3" xfId="5956"/>
    <cellStyle name="Note 2 14 4 2 3 2" xfId="23391"/>
    <cellStyle name="Note 2 14 4 2 3 3" xfId="37844"/>
    <cellStyle name="Note 2 14 4 2 4" xfId="8397"/>
    <cellStyle name="Note 2 14 4 2 4 2" xfId="25832"/>
    <cellStyle name="Note 2 14 4 2 4 3" xfId="40285"/>
    <cellStyle name="Note 2 14 4 2 5" xfId="10817"/>
    <cellStyle name="Note 2 14 4 2 5 2" xfId="28252"/>
    <cellStyle name="Note 2 14 4 2 5 3" xfId="42705"/>
    <cellStyle name="Note 2 14 4 2 6" xfId="17824"/>
    <cellStyle name="Note 2 14 4 3" xfId="984"/>
    <cellStyle name="Note 2 14 4 3 2" xfId="3495"/>
    <cellStyle name="Note 2 14 4 3 2 2" xfId="13247"/>
    <cellStyle name="Note 2 14 4 3 2 2 2" xfId="30682"/>
    <cellStyle name="Note 2 14 4 3 2 2 3" xfId="45135"/>
    <cellStyle name="Note 2 14 4 3 2 3" xfId="15708"/>
    <cellStyle name="Note 2 14 4 3 2 3 2" xfId="33143"/>
    <cellStyle name="Note 2 14 4 3 2 3 3" xfId="47596"/>
    <cellStyle name="Note 2 14 4 3 2 4" xfId="20931"/>
    <cellStyle name="Note 2 14 4 3 2 5" xfId="35384"/>
    <cellStyle name="Note 2 14 4 3 3" xfId="5957"/>
    <cellStyle name="Note 2 14 4 3 3 2" xfId="23392"/>
    <cellStyle name="Note 2 14 4 3 3 3" xfId="37845"/>
    <cellStyle name="Note 2 14 4 3 4" xfId="8398"/>
    <cellStyle name="Note 2 14 4 3 4 2" xfId="25833"/>
    <cellStyle name="Note 2 14 4 3 4 3" xfId="40286"/>
    <cellStyle name="Note 2 14 4 3 5" xfId="10818"/>
    <cellStyle name="Note 2 14 4 3 5 2" xfId="28253"/>
    <cellStyle name="Note 2 14 4 3 5 3" xfId="42706"/>
    <cellStyle name="Note 2 14 4 3 6" xfId="17825"/>
    <cellStyle name="Note 2 14 4 4" xfId="985"/>
    <cellStyle name="Note 2 14 4 4 2" xfId="3496"/>
    <cellStyle name="Note 2 14 4 4 2 2" xfId="20932"/>
    <cellStyle name="Note 2 14 4 4 2 3" xfId="35385"/>
    <cellStyle name="Note 2 14 4 4 3" xfId="5958"/>
    <cellStyle name="Note 2 14 4 4 3 2" xfId="23393"/>
    <cellStyle name="Note 2 14 4 4 3 3" xfId="37846"/>
    <cellStyle name="Note 2 14 4 4 4" xfId="8399"/>
    <cellStyle name="Note 2 14 4 4 4 2" xfId="25834"/>
    <cellStyle name="Note 2 14 4 4 4 3" xfId="40287"/>
    <cellStyle name="Note 2 14 4 4 5" xfId="10819"/>
    <cellStyle name="Note 2 14 4 4 5 2" xfId="28254"/>
    <cellStyle name="Note 2 14 4 4 5 3" xfId="42707"/>
    <cellStyle name="Note 2 14 4 4 6" xfId="15016"/>
    <cellStyle name="Note 2 14 4 4 6 2" xfId="32451"/>
    <cellStyle name="Note 2 14 4 4 6 3" xfId="46904"/>
    <cellStyle name="Note 2 14 4 4 7" xfId="17826"/>
    <cellStyle name="Note 2 14 4 4 8" xfId="20178"/>
    <cellStyle name="Note 2 14 4 5" xfId="3493"/>
    <cellStyle name="Note 2 14 4 5 2" xfId="13245"/>
    <cellStyle name="Note 2 14 4 5 2 2" xfId="30680"/>
    <cellStyle name="Note 2 14 4 5 2 3" xfId="45133"/>
    <cellStyle name="Note 2 14 4 5 3" xfId="15706"/>
    <cellStyle name="Note 2 14 4 5 3 2" xfId="33141"/>
    <cellStyle name="Note 2 14 4 5 3 3" xfId="47594"/>
    <cellStyle name="Note 2 14 4 5 4" xfId="20929"/>
    <cellStyle name="Note 2 14 4 5 5" xfId="35382"/>
    <cellStyle name="Note 2 14 4 6" xfId="5955"/>
    <cellStyle name="Note 2 14 4 6 2" xfId="23390"/>
    <cellStyle name="Note 2 14 4 6 3" xfId="37843"/>
    <cellStyle name="Note 2 14 4 7" xfId="8396"/>
    <cellStyle name="Note 2 14 4 7 2" xfId="25831"/>
    <cellStyle name="Note 2 14 4 7 3" xfId="40284"/>
    <cellStyle name="Note 2 14 4 8" xfId="10816"/>
    <cellStyle name="Note 2 14 4 8 2" xfId="28251"/>
    <cellStyle name="Note 2 14 4 8 3" xfId="42704"/>
    <cellStyle name="Note 2 14 4 9" xfId="17823"/>
    <cellStyle name="Note 2 14 5" xfId="986"/>
    <cellStyle name="Note 2 14 5 2" xfId="987"/>
    <cellStyle name="Note 2 14 5 2 2" xfId="3498"/>
    <cellStyle name="Note 2 14 5 2 2 2" xfId="13249"/>
    <cellStyle name="Note 2 14 5 2 2 2 2" xfId="30684"/>
    <cellStyle name="Note 2 14 5 2 2 2 3" xfId="45137"/>
    <cellStyle name="Note 2 14 5 2 2 3" xfId="15710"/>
    <cellStyle name="Note 2 14 5 2 2 3 2" xfId="33145"/>
    <cellStyle name="Note 2 14 5 2 2 3 3" xfId="47598"/>
    <cellStyle name="Note 2 14 5 2 2 4" xfId="20934"/>
    <cellStyle name="Note 2 14 5 2 2 5" xfId="35387"/>
    <cellStyle name="Note 2 14 5 2 3" xfId="5960"/>
    <cellStyle name="Note 2 14 5 2 3 2" xfId="23395"/>
    <cellStyle name="Note 2 14 5 2 3 3" xfId="37848"/>
    <cellStyle name="Note 2 14 5 2 4" xfId="8401"/>
    <cellStyle name="Note 2 14 5 2 4 2" xfId="25836"/>
    <cellStyle name="Note 2 14 5 2 4 3" xfId="40289"/>
    <cellStyle name="Note 2 14 5 2 5" xfId="10821"/>
    <cellStyle name="Note 2 14 5 2 5 2" xfId="28256"/>
    <cellStyle name="Note 2 14 5 2 5 3" xfId="42709"/>
    <cellStyle name="Note 2 14 5 2 6" xfId="17828"/>
    <cellStyle name="Note 2 14 5 3" xfId="988"/>
    <cellStyle name="Note 2 14 5 3 2" xfId="3499"/>
    <cellStyle name="Note 2 14 5 3 2 2" xfId="13250"/>
    <cellStyle name="Note 2 14 5 3 2 2 2" xfId="30685"/>
    <cellStyle name="Note 2 14 5 3 2 2 3" xfId="45138"/>
    <cellStyle name="Note 2 14 5 3 2 3" xfId="15711"/>
    <cellStyle name="Note 2 14 5 3 2 3 2" xfId="33146"/>
    <cellStyle name="Note 2 14 5 3 2 3 3" xfId="47599"/>
    <cellStyle name="Note 2 14 5 3 2 4" xfId="20935"/>
    <cellStyle name="Note 2 14 5 3 2 5" xfId="35388"/>
    <cellStyle name="Note 2 14 5 3 3" xfId="5961"/>
    <cellStyle name="Note 2 14 5 3 3 2" xfId="23396"/>
    <cellStyle name="Note 2 14 5 3 3 3" xfId="37849"/>
    <cellStyle name="Note 2 14 5 3 4" xfId="8402"/>
    <cellStyle name="Note 2 14 5 3 4 2" xfId="25837"/>
    <cellStyle name="Note 2 14 5 3 4 3" xfId="40290"/>
    <cellStyle name="Note 2 14 5 3 5" xfId="10822"/>
    <cellStyle name="Note 2 14 5 3 5 2" xfId="28257"/>
    <cellStyle name="Note 2 14 5 3 5 3" xfId="42710"/>
    <cellStyle name="Note 2 14 5 3 6" xfId="17829"/>
    <cellStyle name="Note 2 14 5 4" xfId="989"/>
    <cellStyle name="Note 2 14 5 4 2" xfId="3500"/>
    <cellStyle name="Note 2 14 5 4 2 2" xfId="20936"/>
    <cellStyle name="Note 2 14 5 4 2 3" xfId="35389"/>
    <cellStyle name="Note 2 14 5 4 3" xfId="5962"/>
    <cellStyle name="Note 2 14 5 4 3 2" xfId="23397"/>
    <cellStyle name="Note 2 14 5 4 3 3" xfId="37850"/>
    <cellStyle name="Note 2 14 5 4 4" xfId="8403"/>
    <cellStyle name="Note 2 14 5 4 4 2" xfId="25838"/>
    <cellStyle name="Note 2 14 5 4 4 3" xfId="40291"/>
    <cellStyle name="Note 2 14 5 4 5" xfId="10823"/>
    <cellStyle name="Note 2 14 5 4 5 2" xfId="28258"/>
    <cellStyle name="Note 2 14 5 4 5 3" xfId="42711"/>
    <cellStyle name="Note 2 14 5 4 6" xfId="15017"/>
    <cellStyle name="Note 2 14 5 4 6 2" xfId="32452"/>
    <cellStyle name="Note 2 14 5 4 6 3" xfId="46905"/>
    <cellStyle name="Note 2 14 5 4 7" xfId="17830"/>
    <cellStyle name="Note 2 14 5 4 8" xfId="20179"/>
    <cellStyle name="Note 2 14 5 5" xfId="3497"/>
    <cellStyle name="Note 2 14 5 5 2" xfId="13248"/>
    <cellStyle name="Note 2 14 5 5 2 2" xfId="30683"/>
    <cellStyle name="Note 2 14 5 5 2 3" xfId="45136"/>
    <cellStyle name="Note 2 14 5 5 3" xfId="15709"/>
    <cellStyle name="Note 2 14 5 5 3 2" xfId="33144"/>
    <cellStyle name="Note 2 14 5 5 3 3" xfId="47597"/>
    <cellStyle name="Note 2 14 5 5 4" xfId="20933"/>
    <cellStyle name="Note 2 14 5 5 5" xfId="35386"/>
    <cellStyle name="Note 2 14 5 6" xfId="5959"/>
    <cellStyle name="Note 2 14 5 6 2" xfId="23394"/>
    <cellStyle name="Note 2 14 5 6 3" xfId="37847"/>
    <cellStyle name="Note 2 14 5 7" xfId="8400"/>
    <cellStyle name="Note 2 14 5 7 2" xfId="25835"/>
    <cellStyle name="Note 2 14 5 7 3" xfId="40288"/>
    <cellStyle name="Note 2 14 5 8" xfId="10820"/>
    <cellStyle name="Note 2 14 5 8 2" xfId="28255"/>
    <cellStyle name="Note 2 14 5 8 3" xfId="42708"/>
    <cellStyle name="Note 2 14 5 9" xfId="17827"/>
    <cellStyle name="Note 2 14 6" xfId="990"/>
    <cellStyle name="Note 2 14 6 2" xfId="3501"/>
    <cellStyle name="Note 2 14 6 2 2" xfId="13251"/>
    <cellStyle name="Note 2 14 6 2 2 2" xfId="30686"/>
    <cellStyle name="Note 2 14 6 2 2 3" xfId="45139"/>
    <cellStyle name="Note 2 14 6 2 3" xfId="15712"/>
    <cellStyle name="Note 2 14 6 2 3 2" xfId="33147"/>
    <cellStyle name="Note 2 14 6 2 3 3" xfId="47600"/>
    <cellStyle name="Note 2 14 6 2 4" xfId="20937"/>
    <cellStyle name="Note 2 14 6 2 5" xfId="35390"/>
    <cellStyle name="Note 2 14 6 3" xfId="5963"/>
    <cellStyle name="Note 2 14 6 3 2" xfId="23398"/>
    <cellStyle name="Note 2 14 6 3 3" xfId="37851"/>
    <cellStyle name="Note 2 14 6 4" xfId="8404"/>
    <cellStyle name="Note 2 14 6 4 2" xfId="25839"/>
    <cellStyle name="Note 2 14 6 4 3" xfId="40292"/>
    <cellStyle name="Note 2 14 6 5" xfId="10824"/>
    <cellStyle name="Note 2 14 6 5 2" xfId="28259"/>
    <cellStyle name="Note 2 14 6 5 3" xfId="42712"/>
    <cellStyle name="Note 2 14 6 6" xfId="17831"/>
    <cellStyle name="Note 2 14 7" xfId="991"/>
    <cellStyle name="Note 2 14 7 2" xfId="3502"/>
    <cellStyle name="Note 2 14 7 2 2" xfId="13252"/>
    <cellStyle name="Note 2 14 7 2 2 2" xfId="30687"/>
    <cellStyle name="Note 2 14 7 2 2 3" xfId="45140"/>
    <cellStyle name="Note 2 14 7 2 3" xfId="15713"/>
    <cellStyle name="Note 2 14 7 2 3 2" xfId="33148"/>
    <cellStyle name="Note 2 14 7 2 3 3" xfId="47601"/>
    <cellStyle name="Note 2 14 7 2 4" xfId="20938"/>
    <cellStyle name="Note 2 14 7 2 5" xfId="35391"/>
    <cellStyle name="Note 2 14 7 3" xfId="5964"/>
    <cellStyle name="Note 2 14 7 3 2" xfId="23399"/>
    <cellStyle name="Note 2 14 7 3 3" xfId="37852"/>
    <cellStyle name="Note 2 14 7 4" xfId="8405"/>
    <cellStyle name="Note 2 14 7 4 2" xfId="25840"/>
    <cellStyle name="Note 2 14 7 4 3" xfId="40293"/>
    <cellStyle name="Note 2 14 7 5" xfId="10825"/>
    <cellStyle name="Note 2 14 7 5 2" xfId="28260"/>
    <cellStyle name="Note 2 14 7 5 3" xfId="42713"/>
    <cellStyle name="Note 2 14 7 6" xfId="17832"/>
    <cellStyle name="Note 2 14 8" xfId="992"/>
    <cellStyle name="Note 2 14 8 2" xfId="3503"/>
    <cellStyle name="Note 2 14 8 2 2" xfId="20939"/>
    <cellStyle name="Note 2 14 8 2 3" xfId="35392"/>
    <cellStyle name="Note 2 14 8 3" xfId="5965"/>
    <cellStyle name="Note 2 14 8 3 2" xfId="23400"/>
    <cellStyle name="Note 2 14 8 3 3" xfId="37853"/>
    <cellStyle name="Note 2 14 8 4" xfId="8406"/>
    <cellStyle name="Note 2 14 8 4 2" xfId="25841"/>
    <cellStyle name="Note 2 14 8 4 3" xfId="40294"/>
    <cellStyle name="Note 2 14 8 5" xfId="10826"/>
    <cellStyle name="Note 2 14 8 5 2" xfId="28261"/>
    <cellStyle name="Note 2 14 8 5 3" xfId="42714"/>
    <cellStyle name="Note 2 14 8 6" xfId="15018"/>
    <cellStyle name="Note 2 14 8 6 2" xfId="32453"/>
    <cellStyle name="Note 2 14 8 6 3" xfId="46906"/>
    <cellStyle name="Note 2 14 8 7" xfId="17833"/>
    <cellStyle name="Note 2 14 8 8" xfId="20180"/>
    <cellStyle name="Note 2 14 9" xfId="3484"/>
    <cellStyle name="Note 2 14 9 2" xfId="13238"/>
    <cellStyle name="Note 2 14 9 2 2" xfId="30673"/>
    <cellStyle name="Note 2 14 9 2 3" xfId="45126"/>
    <cellStyle name="Note 2 14 9 3" xfId="15699"/>
    <cellStyle name="Note 2 14 9 3 2" xfId="33134"/>
    <cellStyle name="Note 2 14 9 3 3" xfId="47587"/>
    <cellStyle name="Note 2 14 9 4" xfId="20920"/>
    <cellStyle name="Note 2 14 9 5" xfId="35373"/>
    <cellStyle name="Note 2 15" xfId="993"/>
    <cellStyle name="Note 2 15 10" xfId="5966"/>
    <cellStyle name="Note 2 15 10 2" xfId="23401"/>
    <cellStyle name="Note 2 15 10 3" xfId="37854"/>
    <cellStyle name="Note 2 15 11" xfId="8407"/>
    <cellStyle name="Note 2 15 11 2" xfId="25842"/>
    <cellStyle name="Note 2 15 11 3" xfId="40295"/>
    <cellStyle name="Note 2 15 12" xfId="10827"/>
    <cellStyle name="Note 2 15 12 2" xfId="28262"/>
    <cellStyle name="Note 2 15 12 3" xfId="42715"/>
    <cellStyle name="Note 2 15 13" xfId="17834"/>
    <cellStyle name="Note 2 15 2" xfId="994"/>
    <cellStyle name="Note 2 15 2 2" xfId="995"/>
    <cellStyle name="Note 2 15 2 2 2" xfId="3506"/>
    <cellStyle name="Note 2 15 2 2 2 2" xfId="13255"/>
    <cellStyle name="Note 2 15 2 2 2 2 2" xfId="30690"/>
    <cellStyle name="Note 2 15 2 2 2 2 3" xfId="45143"/>
    <cellStyle name="Note 2 15 2 2 2 3" xfId="15716"/>
    <cellStyle name="Note 2 15 2 2 2 3 2" xfId="33151"/>
    <cellStyle name="Note 2 15 2 2 2 3 3" xfId="47604"/>
    <cellStyle name="Note 2 15 2 2 2 4" xfId="20942"/>
    <cellStyle name="Note 2 15 2 2 2 5" xfId="35395"/>
    <cellStyle name="Note 2 15 2 2 3" xfId="5968"/>
    <cellStyle name="Note 2 15 2 2 3 2" xfId="23403"/>
    <cellStyle name="Note 2 15 2 2 3 3" xfId="37856"/>
    <cellStyle name="Note 2 15 2 2 4" xfId="8409"/>
    <cellStyle name="Note 2 15 2 2 4 2" xfId="25844"/>
    <cellStyle name="Note 2 15 2 2 4 3" xfId="40297"/>
    <cellStyle name="Note 2 15 2 2 5" xfId="10829"/>
    <cellStyle name="Note 2 15 2 2 5 2" xfId="28264"/>
    <cellStyle name="Note 2 15 2 2 5 3" xfId="42717"/>
    <cellStyle name="Note 2 15 2 2 6" xfId="17836"/>
    <cellStyle name="Note 2 15 2 3" xfId="996"/>
    <cellStyle name="Note 2 15 2 3 2" xfId="3507"/>
    <cellStyle name="Note 2 15 2 3 2 2" xfId="13256"/>
    <cellStyle name="Note 2 15 2 3 2 2 2" xfId="30691"/>
    <cellStyle name="Note 2 15 2 3 2 2 3" xfId="45144"/>
    <cellStyle name="Note 2 15 2 3 2 3" xfId="15717"/>
    <cellStyle name="Note 2 15 2 3 2 3 2" xfId="33152"/>
    <cellStyle name="Note 2 15 2 3 2 3 3" xfId="47605"/>
    <cellStyle name="Note 2 15 2 3 2 4" xfId="20943"/>
    <cellStyle name="Note 2 15 2 3 2 5" xfId="35396"/>
    <cellStyle name="Note 2 15 2 3 3" xfId="5969"/>
    <cellStyle name="Note 2 15 2 3 3 2" xfId="23404"/>
    <cellStyle name="Note 2 15 2 3 3 3" xfId="37857"/>
    <cellStyle name="Note 2 15 2 3 4" xfId="8410"/>
    <cellStyle name="Note 2 15 2 3 4 2" xfId="25845"/>
    <cellStyle name="Note 2 15 2 3 4 3" xfId="40298"/>
    <cellStyle name="Note 2 15 2 3 5" xfId="10830"/>
    <cellStyle name="Note 2 15 2 3 5 2" xfId="28265"/>
    <cellStyle name="Note 2 15 2 3 5 3" xfId="42718"/>
    <cellStyle name="Note 2 15 2 3 6" xfId="17837"/>
    <cellStyle name="Note 2 15 2 4" xfId="997"/>
    <cellStyle name="Note 2 15 2 4 2" xfId="3508"/>
    <cellStyle name="Note 2 15 2 4 2 2" xfId="20944"/>
    <cellStyle name="Note 2 15 2 4 2 3" xfId="35397"/>
    <cellStyle name="Note 2 15 2 4 3" xfId="5970"/>
    <cellStyle name="Note 2 15 2 4 3 2" xfId="23405"/>
    <cellStyle name="Note 2 15 2 4 3 3" xfId="37858"/>
    <cellStyle name="Note 2 15 2 4 4" xfId="8411"/>
    <cellStyle name="Note 2 15 2 4 4 2" xfId="25846"/>
    <cellStyle name="Note 2 15 2 4 4 3" xfId="40299"/>
    <cellStyle name="Note 2 15 2 4 5" xfId="10831"/>
    <cellStyle name="Note 2 15 2 4 5 2" xfId="28266"/>
    <cellStyle name="Note 2 15 2 4 5 3" xfId="42719"/>
    <cellStyle name="Note 2 15 2 4 6" xfId="15019"/>
    <cellStyle name="Note 2 15 2 4 6 2" xfId="32454"/>
    <cellStyle name="Note 2 15 2 4 6 3" xfId="46907"/>
    <cellStyle name="Note 2 15 2 4 7" xfId="17838"/>
    <cellStyle name="Note 2 15 2 4 8" xfId="20181"/>
    <cellStyle name="Note 2 15 2 5" xfId="3505"/>
    <cellStyle name="Note 2 15 2 5 2" xfId="13254"/>
    <cellStyle name="Note 2 15 2 5 2 2" xfId="30689"/>
    <cellStyle name="Note 2 15 2 5 2 3" xfId="45142"/>
    <cellStyle name="Note 2 15 2 5 3" xfId="15715"/>
    <cellStyle name="Note 2 15 2 5 3 2" xfId="33150"/>
    <cellStyle name="Note 2 15 2 5 3 3" xfId="47603"/>
    <cellStyle name="Note 2 15 2 5 4" xfId="20941"/>
    <cellStyle name="Note 2 15 2 5 5" xfId="35394"/>
    <cellStyle name="Note 2 15 2 6" xfId="5967"/>
    <cellStyle name="Note 2 15 2 6 2" xfId="23402"/>
    <cellStyle name="Note 2 15 2 6 3" xfId="37855"/>
    <cellStyle name="Note 2 15 2 7" xfId="8408"/>
    <cellStyle name="Note 2 15 2 7 2" xfId="25843"/>
    <cellStyle name="Note 2 15 2 7 3" xfId="40296"/>
    <cellStyle name="Note 2 15 2 8" xfId="10828"/>
    <cellStyle name="Note 2 15 2 8 2" xfId="28263"/>
    <cellStyle name="Note 2 15 2 8 3" xfId="42716"/>
    <cellStyle name="Note 2 15 2 9" xfId="17835"/>
    <cellStyle name="Note 2 15 3" xfId="998"/>
    <cellStyle name="Note 2 15 3 2" xfId="999"/>
    <cellStyle name="Note 2 15 3 2 2" xfId="3510"/>
    <cellStyle name="Note 2 15 3 2 2 2" xfId="13258"/>
    <cellStyle name="Note 2 15 3 2 2 2 2" xfId="30693"/>
    <cellStyle name="Note 2 15 3 2 2 2 3" xfId="45146"/>
    <cellStyle name="Note 2 15 3 2 2 3" xfId="15719"/>
    <cellStyle name="Note 2 15 3 2 2 3 2" xfId="33154"/>
    <cellStyle name="Note 2 15 3 2 2 3 3" xfId="47607"/>
    <cellStyle name="Note 2 15 3 2 2 4" xfId="20946"/>
    <cellStyle name="Note 2 15 3 2 2 5" xfId="35399"/>
    <cellStyle name="Note 2 15 3 2 3" xfId="5972"/>
    <cellStyle name="Note 2 15 3 2 3 2" xfId="23407"/>
    <cellStyle name="Note 2 15 3 2 3 3" xfId="37860"/>
    <cellStyle name="Note 2 15 3 2 4" xfId="8413"/>
    <cellStyle name="Note 2 15 3 2 4 2" xfId="25848"/>
    <cellStyle name="Note 2 15 3 2 4 3" xfId="40301"/>
    <cellStyle name="Note 2 15 3 2 5" xfId="10833"/>
    <cellStyle name="Note 2 15 3 2 5 2" xfId="28268"/>
    <cellStyle name="Note 2 15 3 2 5 3" xfId="42721"/>
    <cellStyle name="Note 2 15 3 2 6" xfId="17840"/>
    <cellStyle name="Note 2 15 3 3" xfId="1000"/>
    <cellStyle name="Note 2 15 3 3 2" xfId="3511"/>
    <cellStyle name="Note 2 15 3 3 2 2" xfId="13259"/>
    <cellStyle name="Note 2 15 3 3 2 2 2" xfId="30694"/>
    <cellStyle name="Note 2 15 3 3 2 2 3" xfId="45147"/>
    <cellStyle name="Note 2 15 3 3 2 3" xfId="15720"/>
    <cellStyle name="Note 2 15 3 3 2 3 2" xfId="33155"/>
    <cellStyle name="Note 2 15 3 3 2 3 3" xfId="47608"/>
    <cellStyle name="Note 2 15 3 3 2 4" xfId="20947"/>
    <cellStyle name="Note 2 15 3 3 2 5" xfId="35400"/>
    <cellStyle name="Note 2 15 3 3 3" xfId="5973"/>
    <cellStyle name="Note 2 15 3 3 3 2" xfId="23408"/>
    <cellStyle name="Note 2 15 3 3 3 3" xfId="37861"/>
    <cellStyle name="Note 2 15 3 3 4" xfId="8414"/>
    <cellStyle name="Note 2 15 3 3 4 2" xfId="25849"/>
    <cellStyle name="Note 2 15 3 3 4 3" xfId="40302"/>
    <cellStyle name="Note 2 15 3 3 5" xfId="10834"/>
    <cellStyle name="Note 2 15 3 3 5 2" xfId="28269"/>
    <cellStyle name="Note 2 15 3 3 5 3" xfId="42722"/>
    <cellStyle name="Note 2 15 3 3 6" xfId="17841"/>
    <cellStyle name="Note 2 15 3 4" xfId="1001"/>
    <cellStyle name="Note 2 15 3 4 2" xfId="3512"/>
    <cellStyle name="Note 2 15 3 4 2 2" xfId="20948"/>
    <cellStyle name="Note 2 15 3 4 2 3" xfId="35401"/>
    <cellStyle name="Note 2 15 3 4 3" xfId="5974"/>
    <cellStyle name="Note 2 15 3 4 3 2" xfId="23409"/>
    <cellStyle name="Note 2 15 3 4 3 3" xfId="37862"/>
    <cellStyle name="Note 2 15 3 4 4" xfId="8415"/>
    <cellStyle name="Note 2 15 3 4 4 2" xfId="25850"/>
    <cellStyle name="Note 2 15 3 4 4 3" xfId="40303"/>
    <cellStyle name="Note 2 15 3 4 5" xfId="10835"/>
    <cellStyle name="Note 2 15 3 4 5 2" xfId="28270"/>
    <cellStyle name="Note 2 15 3 4 5 3" xfId="42723"/>
    <cellStyle name="Note 2 15 3 4 6" xfId="15020"/>
    <cellStyle name="Note 2 15 3 4 6 2" xfId="32455"/>
    <cellStyle name="Note 2 15 3 4 6 3" xfId="46908"/>
    <cellStyle name="Note 2 15 3 4 7" xfId="17842"/>
    <cellStyle name="Note 2 15 3 4 8" xfId="20182"/>
    <cellStyle name="Note 2 15 3 5" xfId="3509"/>
    <cellStyle name="Note 2 15 3 5 2" xfId="13257"/>
    <cellStyle name="Note 2 15 3 5 2 2" xfId="30692"/>
    <cellStyle name="Note 2 15 3 5 2 3" xfId="45145"/>
    <cellStyle name="Note 2 15 3 5 3" xfId="15718"/>
    <cellStyle name="Note 2 15 3 5 3 2" xfId="33153"/>
    <cellStyle name="Note 2 15 3 5 3 3" xfId="47606"/>
    <cellStyle name="Note 2 15 3 5 4" xfId="20945"/>
    <cellStyle name="Note 2 15 3 5 5" xfId="35398"/>
    <cellStyle name="Note 2 15 3 6" xfId="5971"/>
    <cellStyle name="Note 2 15 3 6 2" xfId="23406"/>
    <cellStyle name="Note 2 15 3 6 3" xfId="37859"/>
    <cellStyle name="Note 2 15 3 7" xfId="8412"/>
    <cellStyle name="Note 2 15 3 7 2" xfId="25847"/>
    <cellStyle name="Note 2 15 3 7 3" xfId="40300"/>
    <cellStyle name="Note 2 15 3 8" xfId="10832"/>
    <cellStyle name="Note 2 15 3 8 2" xfId="28267"/>
    <cellStyle name="Note 2 15 3 8 3" xfId="42720"/>
    <cellStyle name="Note 2 15 3 9" xfId="17839"/>
    <cellStyle name="Note 2 15 4" xfId="1002"/>
    <cellStyle name="Note 2 15 4 2" xfId="1003"/>
    <cellStyle name="Note 2 15 4 2 2" xfId="3514"/>
    <cellStyle name="Note 2 15 4 2 2 2" xfId="13261"/>
    <cellStyle name="Note 2 15 4 2 2 2 2" xfId="30696"/>
    <cellStyle name="Note 2 15 4 2 2 2 3" xfId="45149"/>
    <cellStyle name="Note 2 15 4 2 2 3" xfId="15722"/>
    <cellStyle name="Note 2 15 4 2 2 3 2" xfId="33157"/>
    <cellStyle name="Note 2 15 4 2 2 3 3" xfId="47610"/>
    <cellStyle name="Note 2 15 4 2 2 4" xfId="20950"/>
    <cellStyle name="Note 2 15 4 2 2 5" xfId="35403"/>
    <cellStyle name="Note 2 15 4 2 3" xfId="5976"/>
    <cellStyle name="Note 2 15 4 2 3 2" xfId="23411"/>
    <cellStyle name="Note 2 15 4 2 3 3" xfId="37864"/>
    <cellStyle name="Note 2 15 4 2 4" xfId="8417"/>
    <cellStyle name="Note 2 15 4 2 4 2" xfId="25852"/>
    <cellStyle name="Note 2 15 4 2 4 3" xfId="40305"/>
    <cellStyle name="Note 2 15 4 2 5" xfId="10837"/>
    <cellStyle name="Note 2 15 4 2 5 2" xfId="28272"/>
    <cellStyle name="Note 2 15 4 2 5 3" xfId="42725"/>
    <cellStyle name="Note 2 15 4 2 6" xfId="17844"/>
    <cellStyle name="Note 2 15 4 3" xfId="1004"/>
    <cellStyle name="Note 2 15 4 3 2" xfId="3515"/>
    <cellStyle name="Note 2 15 4 3 2 2" xfId="13262"/>
    <cellStyle name="Note 2 15 4 3 2 2 2" xfId="30697"/>
    <cellStyle name="Note 2 15 4 3 2 2 3" xfId="45150"/>
    <cellStyle name="Note 2 15 4 3 2 3" xfId="15723"/>
    <cellStyle name="Note 2 15 4 3 2 3 2" xfId="33158"/>
    <cellStyle name="Note 2 15 4 3 2 3 3" xfId="47611"/>
    <cellStyle name="Note 2 15 4 3 2 4" xfId="20951"/>
    <cellStyle name="Note 2 15 4 3 2 5" xfId="35404"/>
    <cellStyle name="Note 2 15 4 3 3" xfId="5977"/>
    <cellStyle name="Note 2 15 4 3 3 2" xfId="23412"/>
    <cellStyle name="Note 2 15 4 3 3 3" xfId="37865"/>
    <cellStyle name="Note 2 15 4 3 4" xfId="8418"/>
    <cellStyle name="Note 2 15 4 3 4 2" xfId="25853"/>
    <cellStyle name="Note 2 15 4 3 4 3" xfId="40306"/>
    <cellStyle name="Note 2 15 4 3 5" xfId="10838"/>
    <cellStyle name="Note 2 15 4 3 5 2" xfId="28273"/>
    <cellStyle name="Note 2 15 4 3 5 3" xfId="42726"/>
    <cellStyle name="Note 2 15 4 3 6" xfId="17845"/>
    <cellStyle name="Note 2 15 4 4" xfId="1005"/>
    <cellStyle name="Note 2 15 4 4 2" xfId="3516"/>
    <cellStyle name="Note 2 15 4 4 2 2" xfId="20952"/>
    <cellStyle name="Note 2 15 4 4 2 3" xfId="35405"/>
    <cellStyle name="Note 2 15 4 4 3" xfId="5978"/>
    <cellStyle name="Note 2 15 4 4 3 2" xfId="23413"/>
    <cellStyle name="Note 2 15 4 4 3 3" xfId="37866"/>
    <cellStyle name="Note 2 15 4 4 4" xfId="8419"/>
    <cellStyle name="Note 2 15 4 4 4 2" xfId="25854"/>
    <cellStyle name="Note 2 15 4 4 4 3" xfId="40307"/>
    <cellStyle name="Note 2 15 4 4 5" xfId="10839"/>
    <cellStyle name="Note 2 15 4 4 5 2" xfId="28274"/>
    <cellStyle name="Note 2 15 4 4 5 3" xfId="42727"/>
    <cellStyle name="Note 2 15 4 4 6" xfId="15021"/>
    <cellStyle name="Note 2 15 4 4 6 2" xfId="32456"/>
    <cellStyle name="Note 2 15 4 4 6 3" xfId="46909"/>
    <cellStyle name="Note 2 15 4 4 7" xfId="17846"/>
    <cellStyle name="Note 2 15 4 4 8" xfId="20183"/>
    <cellStyle name="Note 2 15 4 5" xfId="3513"/>
    <cellStyle name="Note 2 15 4 5 2" xfId="13260"/>
    <cellStyle name="Note 2 15 4 5 2 2" xfId="30695"/>
    <cellStyle name="Note 2 15 4 5 2 3" xfId="45148"/>
    <cellStyle name="Note 2 15 4 5 3" xfId="15721"/>
    <cellStyle name="Note 2 15 4 5 3 2" xfId="33156"/>
    <cellStyle name="Note 2 15 4 5 3 3" xfId="47609"/>
    <cellStyle name="Note 2 15 4 5 4" xfId="20949"/>
    <cellStyle name="Note 2 15 4 5 5" xfId="35402"/>
    <cellStyle name="Note 2 15 4 6" xfId="5975"/>
    <cellStyle name="Note 2 15 4 6 2" xfId="23410"/>
    <cellStyle name="Note 2 15 4 6 3" xfId="37863"/>
    <cellStyle name="Note 2 15 4 7" xfId="8416"/>
    <cellStyle name="Note 2 15 4 7 2" xfId="25851"/>
    <cellStyle name="Note 2 15 4 7 3" xfId="40304"/>
    <cellStyle name="Note 2 15 4 8" xfId="10836"/>
    <cellStyle name="Note 2 15 4 8 2" xfId="28271"/>
    <cellStyle name="Note 2 15 4 8 3" xfId="42724"/>
    <cellStyle name="Note 2 15 4 9" xfId="17843"/>
    <cellStyle name="Note 2 15 5" xfId="1006"/>
    <cellStyle name="Note 2 15 5 2" xfId="1007"/>
    <cellStyle name="Note 2 15 5 2 2" xfId="3518"/>
    <cellStyle name="Note 2 15 5 2 2 2" xfId="13264"/>
    <cellStyle name="Note 2 15 5 2 2 2 2" xfId="30699"/>
    <cellStyle name="Note 2 15 5 2 2 2 3" xfId="45152"/>
    <cellStyle name="Note 2 15 5 2 2 3" xfId="15725"/>
    <cellStyle name="Note 2 15 5 2 2 3 2" xfId="33160"/>
    <cellStyle name="Note 2 15 5 2 2 3 3" xfId="47613"/>
    <cellStyle name="Note 2 15 5 2 2 4" xfId="20954"/>
    <cellStyle name="Note 2 15 5 2 2 5" xfId="35407"/>
    <cellStyle name="Note 2 15 5 2 3" xfId="5980"/>
    <cellStyle name="Note 2 15 5 2 3 2" xfId="23415"/>
    <cellStyle name="Note 2 15 5 2 3 3" xfId="37868"/>
    <cellStyle name="Note 2 15 5 2 4" xfId="8421"/>
    <cellStyle name="Note 2 15 5 2 4 2" xfId="25856"/>
    <cellStyle name="Note 2 15 5 2 4 3" xfId="40309"/>
    <cellStyle name="Note 2 15 5 2 5" xfId="10841"/>
    <cellStyle name="Note 2 15 5 2 5 2" xfId="28276"/>
    <cellStyle name="Note 2 15 5 2 5 3" xfId="42729"/>
    <cellStyle name="Note 2 15 5 2 6" xfId="17848"/>
    <cellStyle name="Note 2 15 5 3" xfId="1008"/>
    <cellStyle name="Note 2 15 5 3 2" xfId="3519"/>
    <cellStyle name="Note 2 15 5 3 2 2" xfId="13265"/>
    <cellStyle name="Note 2 15 5 3 2 2 2" xfId="30700"/>
    <cellStyle name="Note 2 15 5 3 2 2 3" xfId="45153"/>
    <cellStyle name="Note 2 15 5 3 2 3" xfId="15726"/>
    <cellStyle name="Note 2 15 5 3 2 3 2" xfId="33161"/>
    <cellStyle name="Note 2 15 5 3 2 3 3" xfId="47614"/>
    <cellStyle name="Note 2 15 5 3 2 4" xfId="20955"/>
    <cellStyle name="Note 2 15 5 3 2 5" xfId="35408"/>
    <cellStyle name="Note 2 15 5 3 3" xfId="5981"/>
    <cellStyle name="Note 2 15 5 3 3 2" xfId="23416"/>
    <cellStyle name="Note 2 15 5 3 3 3" xfId="37869"/>
    <cellStyle name="Note 2 15 5 3 4" xfId="8422"/>
    <cellStyle name="Note 2 15 5 3 4 2" xfId="25857"/>
    <cellStyle name="Note 2 15 5 3 4 3" xfId="40310"/>
    <cellStyle name="Note 2 15 5 3 5" xfId="10842"/>
    <cellStyle name="Note 2 15 5 3 5 2" xfId="28277"/>
    <cellStyle name="Note 2 15 5 3 5 3" xfId="42730"/>
    <cellStyle name="Note 2 15 5 3 6" xfId="17849"/>
    <cellStyle name="Note 2 15 5 4" xfId="1009"/>
    <cellStyle name="Note 2 15 5 4 2" xfId="3520"/>
    <cellStyle name="Note 2 15 5 4 2 2" xfId="20956"/>
    <cellStyle name="Note 2 15 5 4 2 3" xfId="35409"/>
    <cellStyle name="Note 2 15 5 4 3" xfId="5982"/>
    <cellStyle name="Note 2 15 5 4 3 2" xfId="23417"/>
    <cellStyle name="Note 2 15 5 4 3 3" xfId="37870"/>
    <cellStyle name="Note 2 15 5 4 4" xfId="8423"/>
    <cellStyle name="Note 2 15 5 4 4 2" xfId="25858"/>
    <cellStyle name="Note 2 15 5 4 4 3" xfId="40311"/>
    <cellStyle name="Note 2 15 5 4 5" xfId="10843"/>
    <cellStyle name="Note 2 15 5 4 5 2" xfId="28278"/>
    <cellStyle name="Note 2 15 5 4 5 3" xfId="42731"/>
    <cellStyle name="Note 2 15 5 4 6" xfId="15022"/>
    <cellStyle name="Note 2 15 5 4 6 2" xfId="32457"/>
    <cellStyle name="Note 2 15 5 4 6 3" xfId="46910"/>
    <cellStyle name="Note 2 15 5 4 7" xfId="17850"/>
    <cellStyle name="Note 2 15 5 4 8" xfId="20184"/>
    <cellStyle name="Note 2 15 5 5" xfId="3517"/>
    <cellStyle name="Note 2 15 5 5 2" xfId="13263"/>
    <cellStyle name="Note 2 15 5 5 2 2" xfId="30698"/>
    <cellStyle name="Note 2 15 5 5 2 3" xfId="45151"/>
    <cellStyle name="Note 2 15 5 5 3" xfId="15724"/>
    <cellStyle name="Note 2 15 5 5 3 2" xfId="33159"/>
    <cellStyle name="Note 2 15 5 5 3 3" xfId="47612"/>
    <cellStyle name="Note 2 15 5 5 4" xfId="20953"/>
    <cellStyle name="Note 2 15 5 5 5" xfId="35406"/>
    <cellStyle name="Note 2 15 5 6" xfId="5979"/>
    <cellStyle name="Note 2 15 5 6 2" xfId="23414"/>
    <cellStyle name="Note 2 15 5 6 3" xfId="37867"/>
    <cellStyle name="Note 2 15 5 7" xfId="8420"/>
    <cellStyle name="Note 2 15 5 7 2" xfId="25855"/>
    <cellStyle name="Note 2 15 5 7 3" xfId="40308"/>
    <cellStyle name="Note 2 15 5 8" xfId="10840"/>
    <cellStyle name="Note 2 15 5 8 2" xfId="28275"/>
    <cellStyle name="Note 2 15 5 8 3" xfId="42728"/>
    <cellStyle name="Note 2 15 5 9" xfId="17847"/>
    <cellStyle name="Note 2 15 6" xfId="1010"/>
    <cellStyle name="Note 2 15 6 2" xfId="3521"/>
    <cellStyle name="Note 2 15 6 2 2" xfId="13266"/>
    <cellStyle name="Note 2 15 6 2 2 2" xfId="30701"/>
    <cellStyle name="Note 2 15 6 2 2 3" xfId="45154"/>
    <cellStyle name="Note 2 15 6 2 3" xfId="15727"/>
    <cellStyle name="Note 2 15 6 2 3 2" xfId="33162"/>
    <cellStyle name="Note 2 15 6 2 3 3" xfId="47615"/>
    <cellStyle name="Note 2 15 6 2 4" xfId="20957"/>
    <cellStyle name="Note 2 15 6 2 5" xfId="35410"/>
    <cellStyle name="Note 2 15 6 3" xfId="5983"/>
    <cellStyle name="Note 2 15 6 3 2" xfId="23418"/>
    <cellStyle name="Note 2 15 6 3 3" xfId="37871"/>
    <cellStyle name="Note 2 15 6 4" xfId="8424"/>
    <cellStyle name="Note 2 15 6 4 2" xfId="25859"/>
    <cellStyle name="Note 2 15 6 4 3" xfId="40312"/>
    <cellStyle name="Note 2 15 6 5" xfId="10844"/>
    <cellStyle name="Note 2 15 6 5 2" xfId="28279"/>
    <cellStyle name="Note 2 15 6 5 3" xfId="42732"/>
    <cellStyle name="Note 2 15 6 6" xfId="17851"/>
    <cellStyle name="Note 2 15 7" xfId="1011"/>
    <cellStyle name="Note 2 15 7 2" xfId="3522"/>
    <cellStyle name="Note 2 15 7 2 2" xfId="13267"/>
    <cellStyle name="Note 2 15 7 2 2 2" xfId="30702"/>
    <cellStyle name="Note 2 15 7 2 2 3" xfId="45155"/>
    <cellStyle name="Note 2 15 7 2 3" xfId="15728"/>
    <cellStyle name="Note 2 15 7 2 3 2" xfId="33163"/>
    <cellStyle name="Note 2 15 7 2 3 3" xfId="47616"/>
    <cellStyle name="Note 2 15 7 2 4" xfId="20958"/>
    <cellStyle name="Note 2 15 7 2 5" xfId="35411"/>
    <cellStyle name="Note 2 15 7 3" xfId="5984"/>
    <cellStyle name="Note 2 15 7 3 2" xfId="23419"/>
    <cellStyle name="Note 2 15 7 3 3" xfId="37872"/>
    <cellStyle name="Note 2 15 7 4" xfId="8425"/>
    <cellStyle name="Note 2 15 7 4 2" xfId="25860"/>
    <cellStyle name="Note 2 15 7 4 3" xfId="40313"/>
    <cellStyle name="Note 2 15 7 5" xfId="10845"/>
    <cellStyle name="Note 2 15 7 5 2" xfId="28280"/>
    <cellStyle name="Note 2 15 7 5 3" xfId="42733"/>
    <cellStyle name="Note 2 15 7 6" xfId="17852"/>
    <cellStyle name="Note 2 15 8" xfId="1012"/>
    <cellStyle name="Note 2 15 8 2" xfId="3523"/>
    <cellStyle name="Note 2 15 8 2 2" xfId="20959"/>
    <cellStyle name="Note 2 15 8 2 3" xfId="35412"/>
    <cellStyle name="Note 2 15 8 3" xfId="5985"/>
    <cellStyle name="Note 2 15 8 3 2" xfId="23420"/>
    <cellStyle name="Note 2 15 8 3 3" xfId="37873"/>
    <cellStyle name="Note 2 15 8 4" xfId="8426"/>
    <cellStyle name="Note 2 15 8 4 2" xfId="25861"/>
    <cellStyle name="Note 2 15 8 4 3" xfId="40314"/>
    <cellStyle name="Note 2 15 8 5" xfId="10846"/>
    <cellStyle name="Note 2 15 8 5 2" xfId="28281"/>
    <cellStyle name="Note 2 15 8 5 3" xfId="42734"/>
    <cellStyle name="Note 2 15 8 6" xfId="15023"/>
    <cellStyle name="Note 2 15 8 6 2" xfId="32458"/>
    <cellStyle name="Note 2 15 8 6 3" xfId="46911"/>
    <cellStyle name="Note 2 15 8 7" xfId="17853"/>
    <cellStyle name="Note 2 15 8 8" xfId="20185"/>
    <cellStyle name="Note 2 15 9" xfId="3504"/>
    <cellStyle name="Note 2 15 9 2" xfId="13253"/>
    <cellStyle name="Note 2 15 9 2 2" xfId="30688"/>
    <cellStyle name="Note 2 15 9 2 3" xfId="45141"/>
    <cellStyle name="Note 2 15 9 3" xfId="15714"/>
    <cellStyle name="Note 2 15 9 3 2" xfId="33149"/>
    <cellStyle name="Note 2 15 9 3 3" xfId="47602"/>
    <cellStyle name="Note 2 15 9 4" xfId="20940"/>
    <cellStyle name="Note 2 15 9 5" xfId="35393"/>
    <cellStyle name="Note 2 16" xfId="1013"/>
    <cellStyle name="Note 2 16 10" xfId="5986"/>
    <cellStyle name="Note 2 16 10 2" xfId="23421"/>
    <cellStyle name="Note 2 16 10 3" xfId="37874"/>
    <cellStyle name="Note 2 16 11" xfId="8427"/>
    <cellStyle name="Note 2 16 11 2" xfId="25862"/>
    <cellStyle name="Note 2 16 11 3" xfId="40315"/>
    <cellStyle name="Note 2 16 12" xfId="10847"/>
    <cellStyle name="Note 2 16 12 2" xfId="28282"/>
    <cellStyle name="Note 2 16 12 3" xfId="42735"/>
    <cellStyle name="Note 2 16 13" xfId="17854"/>
    <cellStyle name="Note 2 16 2" xfId="1014"/>
    <cellStyle name="Note 2 16 2 2" xfId="1015"/>
    <cellStyle name="Note 2 16 2 2 2" xfId="3526"/>
    <cellStyle name="Note 2 16 2 2 2 2" xfId="13270"/>
    <cellStyle name="Note 2 16 2 2 2 2 2" xfId="30705"/>
    <cellStyle name="Note 2 16 2 2 2 2 3" xfId="45158"/>
    <cellStyle name="Note 2 16 2 2 2 3" xfId="15731"/>
    <cellStyle name="Note 2 16 2 2 2 3 2" xfId="33166"/>
    <cellStyle name="Note 2 16 2 2 2 3 3" xfId="47619"/>
    <cellStyle name="Note 2 16 2 2 2 4" xfId="20962"/>
    <cellStyle name="Note 2 16 2 2 2 5" xfId="35415"/>
    <cellStyle name="Note 2 16 2 2 3" xfId="5988"/>
    <cellStyle name="Note 2 16 2 2 3 2" xfId="23423"/>
    <cellStyle name="Note 2 16 2 2 3 3" xfId="37876"/>
    <cellStyle name="Note 2 16 2 2 4" xfId="8429"/>
    <cellStyle name="Note 2 16 2 2 4 2" xfId="25864"/>
    <cellStyle name="Note 2 16 2 2 4 3" xfId="40317"/>
    <cellStyle name="Note 2 16 2 2 5" xfId="10849"/>
    <cellStyle name="Note 2 16 2 2 5 2" xfId="28284"/>
    <cellStyle name="Note 2 16 2 2 5 3" xfId="42737"/>
    <cellStyle name="Note 2 16 2 2 6" xfId="17856"/>
    <cellStyle name="Note 2 16 2 3" xfId="1016"/>
    <cellStyle name="Note 2 16 2 3 2" xfId="3527"/>
    <cellStyle name="Note 2 16 2 3 2 2" xfId="13271"/>
    <cellStyle name="Note 2 16 2 3 2 2 2" xfId="30706"/>
    <cellStyle name="Note 2 16 2 3 2 2 3" xfId="45159"/>
    <cellStyle name="Note 2 16 2 3 2 3" xfId="15732"/>
    <cellStyle name="Note 2 16 2 3 2 3 2" xfId="33167"/>
    <cellStyle name="Note 2 16 2 3 2 3 3" xfId="47620"/>
    <cellStyle name="Note 2 16 2 3 2 4" xfId="20963"/>
    <cellStyle name="Note 2 16 2 3 2 5" xfId="35416"/>
    <cellStyle name="Note 2 16 2 3 3" xfId="5989"/>
    <cellStyle name="Note 2 16 2 3 3 2" xfId="23424"/>
    <cellStyle name="Note 2 16 2 3 3 3" xfId="37877"/>
    <cellStyle name="Note 2 16 2 3 4" xfId="8430"/>
    <cellStyle name="Note 2 16 2 3 4 2" xfId="25865"/>
    <cellStyle name="Note 2 16 2 3 4 3" xfId="40318"/>
    <cellStyle name="Note 2 16 2 3 5" xfId="10850"/>
    <cellStyle name="Note 2 16 2 3 5 2" xfId="28285"/>
    <cellStyle name="Note 2 16 2 3 5 3" xfId="42738"/>
    <cellStyle name="Note 2 16 2 3 6" xfId="17857"/>
    <cellStyle name="Note 2 16 2 4" xfId="1017"/>
    <cellStyle name="Note 2 16 2 4 2" xfId="3528"/>
    <cellStyle name="Note 2 16 2 4 2 2" xfId="20964"/>
    <cellStyle name="Note 2 16 2 4 2 3" xfId="35417"/>
    <cellStyle name="Note 2 16 2 4 3" xfId="5990"/>
    <cellStyle name="Note 2 16 2 4 3 2" xfId="23425"/>
    <cellStyle name="Note 2 16 2 4 3 3" xfId="37878"/>
    <cellStyle name="Note 2 16 2 4 4" xfId="8431"/>
    <cellStyle name="Note 2 16 2 4 4 2" xfId="25866"/>
    <cellStyle name="Note 2 16 2 4 4 3" xfId="40319"/>
    <cellStyle name="Note 2 16 2 4 5" xfId="10851"/>
    <cellStyle name="Note 2 16 2 4 5 2" xfId="28286"/>
    <cellStyle name="Note 2 16 2 4 5 3" xfId="42739"/>
    <cellStyle name="Note 2 16 2 4 6" xfId="15024"/>
    <cellStyle name="Note 2 16 2 4 6 2" xfId="32459"/>
    <cellStyle name="Note 2 16 2 4 6 3" xfId="46912"/>
    <cellStyle name="Note 2 16 2 4 7" xfId="17858"/>
    <cellStyle name="Note 2 16 2 4 8" xfId="20186"/>
    <cellStyle name="Note 2 16 2 5" xfId="3525"/>
    <cellStyle name="Note 2 16 2 5 2" xfId="13269"/>
    <cellStyle name="Note 2 16 2 5 2 2" xfId="30704"/>
    <cellStyle name="Note 2 16 2 5 2 3" xfId="45157"/>
    <cellStyle name="Note 2 16 2 5 3" xfId="15730"/>
    <cellStyle name="Note 2 16 2 5 3 2" xfId="33165"/>
    <cellStyle name="Note 2 16 2 5 3 3" xfId="47618"/>
    <cellStyle name="Note 2 16 2 5 4" xfId="20961"/>
    <cellStyle name="Note 2 16 2 5 5" xfId="35414"/>
    <cellStyle name="Note 2 16 2 6" xfId="5987"/>
    <cellStyle name="Note 2 16 2 6 2" xfId="23422"/>
    <cellStyle name="Note 2 16 2 6 3" xfId="37875"/>
    <cellStyle name="Note 2 16 2 7" xfId="8428"/>
    <cellStyle name="Note 2 16 2 7 2" xfId="25863"/>
    <cellStyle name="Note 2 16 2 7 3" xfId="40316"/>
    <cellStyle name="Note 2 16 2 8" xfId="10848"/>
    <cellStyle name="Note 2 16 2 8 2" xfId="28283"/>
    <cellStyle name="Note 2 16 2 8 3" xfId="42736"/>
    <cellStyle name="Note 2 16 2 9" xfId="17855"/>
    <cellStyle name="Note 2 16 3" xfId="1018"/>
    <cellStyle name="Note 2 16 3 2" xfId="1019"/>
    <cellStyle name="Note 2 16 3 2 2" xfId="3530"/>
    <cellStyle name="Note 2 16 3 2 2 2" xfId="13273"/>
    <cellStyle name="Note 2 16 3 2 2 2 2" xfId="30708"/>
    <cellStyle name="Note 2 16 3 2 2 2 3" xfId="45161"/>
    <cellStyle name="Note 2 16 3 2 2 3" xfId="15734"/>
    <cellStyle name="Note 2 16 3 2 2 3 2" xfId="33169"/>
    <cellStyle name="Note 2 16 3 2 2 3 3" xfId="47622"/>
    <cellStyle name="Note 2 16 3 2 2 4" xfId="20966"/>
    <cellStyle name="Note 2 16 3 2 2 5" xfId="35419"/>
    <cellStyle name="Note 2 16 3 2 3" xfId="5992"/>
    <cellStyle name="Note 2 16 3 2 3 2" xfId="23427"/>
    <cellStyle name="Note 2 16 3 2 3 3" xfId="37880"/>
    <cellStyle name="Note 2 16 3 2 4" xfId="8433"/>
    <cellStyle name="Note 2 16 3 2 4 2" xfId="25868"/>
    <cellStyle name="Note 2 16 3 2 4 3" xfId="40321"/>
    <cellStyle name="Note 2 16 3 2 5" xfId="10853"/>
    <cellStyle name="Note 2 16 3 2 5 2" xfId="28288"/>
    <cellStyle name="Note 2 16 3 2 5 3" xfId="42741"/>
    <cellStyle name="Note 2 16 3 2 6" xfId="17860"/>
    <cellStyle name="Note 2 16 3 3" xfId="1020"/>
    <cellStyle name="Note 2 16 3 3 2" xfId="3531"/>
    <cellStyle name="Note 2 16 3 3 2 2" xfId="13274"/>
    <cellStyle name="Note 2 16 3 3 2 2 2" xfId="30709"/>
    <cellStyle name="Note 2 16 3 3 2 2 3" xfId="45162"/>
    <cellStyle name="Note 2 16 3 3 2 3" xfId="15735"/>
    <cellStyle name="Note 2 16 3 3 2 3 2" xfId="33170"/>
    <cellStyle name="Note 2 16 3 3 2 3 3" xfId="47623"/>
    <cellStyle name="Note 2 16 3 3 2 4" xfId="20967"/>
    <cellStyle name="Note 2 16 3 3 2 5" xfId="35420"/>
    <cellStyle name="Note 2 16 3 3 3" xfId="5993"/>
    <cellStyle name="Note 2 16 3 3 3 2" xfId="23428"/>
    <cellStyle name="Note 2 16 3 3 3 3" xfId="37881"/>
    <cellStyle name="Note 2 16 3 3 4" xfId="8434"/>
    <cellStyle name="Note 2 16 3 3 4 2" xfId="25869"/>
    <cellStyle name="Note 2 16 3 3 4 3" xfId="40322"/>
    <cellStyle name="Note 2 16 3 3 5" xfId="10854"/>
    <cellStyle name="Note 2 16 3 3 5 2" xfId="28289"/>
    <cellStyle name="Note 2 16 3 3 5 3" xfId="42742"/>
    <cellStyle name="Note 2 16 3 3 6" xfId="17861"/>
    <cellStyle name="Note 2 16 3 4" xfId="1021"/>
    <cellStyle name="Note 2 16 3 4 2" xfId="3532"/>
    <cellStyle name="Note 2 16 3 4 2 2" xfId="20968"/>
    <cellStyle name="Note 2 16 3 4 2 3" xfId="35421"/>
    <cellStyle name="Note 2 16 3 4 3" xfId="5994"/>
    <cellStyle name="Note 2 16 3 4 3 2" xfId="23429"/>
    <cellStyle name="Note 2 16 3 4 3 3" xfId="37882"/>
    <cellStyle name="Note 2 16 3 4 4" xfId="8435"/>
    <cellStyle name="Note 2 16 3 4 4 2" xfId="25870"/>
    <cellStyle name="Note 2 16 3 4 4 3" xfId="40323"/>
    <cellStyle name="Note 2 16 3 4 5" xfId="10855"/>
    <cellStyle name="Note 2 16 3 4 5 2" xfId="28290"/>
    <cellStyle name="Note 2 16 3 4 5 3" xfId="42743"/>
    <cellStyle name="Note 2 16 3 4 6" xfId="15025"/>
    <cellStyle name="Note 2 16 3 4 6 2" xfId="32460"/>
    <cellStyle name="Note 2 16 3 4 6 3" xfId="46913"/>
    <cellStyle name="Note 2 16 3 4 7" xfId="17862"/>
    <cellStyle name="Note 2 16 3 4 8" xfId="20187"/>
    <cellStyle name="Note 2 16 3 5" xfId="3529"/>
    <cellStyle name="Note 2 16 3 5 2" xfId="13272"/>
    <cellStyle name="Note 2 16 3 5 2 2" xfId="30707"/>
    <cellStyle name="Note 2 16 3 5 2 3" xfId="45160"/>
    <cellStyle name="Note 2 16 3 5 3" xfId="15733"/>
    <cellStyle name="Note 2 16 3 5 3 2" xfId="33168"/>
    <cellStyle name="Note 2 16 3 5 3 3" xfId="47621"/>
    <cellStyle name="Note 2 16 3 5 4" xfId="20965"/>
    <cellStyle name="Note 2 16 3 5 5" xfId="35418"/>
    <cellStyle name="Note 2 16 3 6" xfId="5991"/>
    <cellStyle name="Note 2 16 3 6 2" xfId="23426"/>
    <cellStyle name="Note 2 16 3 6 3" xfId="37879"/>
    <cellStyle name="Note 2 16 3 7" xfId="8432"/>
    <cellStyle name="Note 2 16 3 7 2" xfId="25867"/>
    <cellStyle name="Note 2 16 3 7 3" xfId="40320"/>
    <cellStyle name="Note 2 16 3 8" xfId="10852"/>
    <cellStyle name="Note 2 16 3 8 2" xfId="28287"/>
    <cellStyle name="Note 2 16 3 8 3" xfId="42740"/>
    <cellStyle name="Note 2 16 3 9" xfId="17859"/>
    <cellStyle name="Note 2 16 4" xfId="1022"/>
    <cellStyle name="Note 2 16 4 2" xfId="1023"/>
    <cellStyle name="Note 2 16 4 2 2" xfId="3534"/>
    <cellStyle name="Note 2 16 4 2 2 2" xfId="13276"/>
    <cellStyle name="Note 2 16 4 2 2 2 2" xfId="30711"/>
    <cellStyle name="Note 2 16 4 2 2 2 3" xfId="45164"/>
    <cellStyle name="Note 2 16 4 2 2 3" xfId="15737"/>
    <cellStyle name="Note 2 16 4 2 2 3 2" xfId="33172"/>
    <cellStyle name="Note 2 16 4 2 2 3 3" xfId="47625"/>
    <cellStyle name="Note 2 16 4 2 2 4" xfId="20970"/>
    <cellStyle name="Note 2 16 4 2 2 5" xfId="35423"/>
    <cellStyle name="Note 2 16 4 2 3" xfId="5996"/>
    <cellStyle name="Note 2 16 4 2 3 2" xfId="23431"/>
    <cellStyle name="Note 2 16 4 2 3 3" xfId="37884"/>
    <cellStyle name="Note 2 16 4 2 4" xfId="8437"/>
    <cellStyle name="Note 2 16 4 2 4 2" xfId="25872"/>
    <cellStyle name="Note 2 16 4 2 4 3" xfId="40325"/>
    <cellStyle name="Note 2 16 4 2 5" xfId="10857"/>
    <cellStyle name="Note 2 16 4 2 5 2" xfId="28292"/>
    <cellStyle name="Note 2 16 4 2 5 3" xfId="42745"/>
    <cellStyle name="Note 2 16 4 2 6" xfId="17864"/>
    <cellStyle name="Note 2 16 4 3" xfId="1024"/>
    <cellStyle name="Note 2 16 4 3 2" xfId="3535"/>
    <cellStyle name="Note 2 16 4 3 2 2" xfId="13277"/>
    <cellStyle name="Note 2 16 4 3 2 2 2" xfId="30712"/>
    <cellStyle name="Note 2 16 4 3 2 2 3" xfId="45165"/>
    <cellStyle name="Note 2 16 4 3 2 3" xfId="15738"/>
    <cellStyle name="Note 2 16 4 3 2 3 2" xfId="33173"/>
    <cellStyle name="Note 2 16 4 3 2 3 3" xfId="47626"/>
    <cellStyle name="Note 2 16 4 3 2 4" xfId="20971"/>
    <cellStyle name="Note 2 16 4 3 2 5" xfId="35424"/>
    <cellStyle name="Note 2 16 4 3 3" xfId="5997"/>
    <cellStyle name="Note 2 16 4 3 3 2" xfId="23432"/>
    <cellStyle name="Note 2 16 4 3 3 3" xfId="37885"/>
    <cellStyle name="Note 2 16 4 3 4" xfId="8438"/>
    <cellStyle name="Note 2 16 4 3 4 2" xfId="25873"/>
    <cellStyle name="Note 2 16 4 3 4 3" xfId="40326"/>
    <cellStyle name="Note 2 16 4 3 5" xfId="10858"/>
    <cellStyle name="Note 2 16 4 3 5 2" xfId="28293"/>
    <cellStyle name="Note 2 16 4 3 5 3" xfId="42746"/>
    <cellStyle name="Note 2 16 4 3 6" xfId="17865"/>
    <cellStyle name="Note 2 16 4 4" xfId="1025"/>
    <cellStyle name="Note 2 16 4 4 2" xfId="3536"/>
    <cellStyle name="Note 2 16 4 4 2 2" xfId="20972"/>
    <cellStyle name="Note 2 16 4 4 2 3" xfId="35425"/>
    <cellStyle name="Note 2 16 4 4 3" xfId="5998"/>
    <cellStyle name="Note 2 16 4 4 3 2" xfId="23433"/>
    <cellStyle name="Note 2 16 4 4 3 3" xfId="37886"/>
    <cellStyle name="Note 2 16 4 4 4" xfId="8439"/>
    <cellStyle name="Note 2 16 4 4 4 2" xfId="25874"/>
    <cellStyle name="Note 2 16 4 4 4 3" xfId="40327"/>
    <cellStyle name="Note 2 16 4 4 5" xfId="10859"/>
    <cellStyle name="Note 2 16 4 4 5 2" xfId="28294"/>
    <cellStyle name="Note 2 16 4 4 5 3" xfId="42747"/>
    <cellStyle name="Note 2 16 4 4 6" xfId="15026"/>
    <cellStyle name="Note 2 16 4 4 6 2" xfId="32461"/>
    <cellStyle name="Note 2 16 4 4 6 3" xfId="46914"/>
    <cellStyle name="Note 2 16 4 4 7" xfId="17866"/>
    <cellStyle name="Note 2 16 4 4 8" xfId="20188"/>
    <cellStyle name="Note 2 16 4 5" xfId="3533"/>
    <cellStyle name="Note 2 16 4 5 2" xfId="13275"/>
    <cellStyle name="Note 2 16 4 5 2 2" xfId="30710"/>
    <cellStyle name="Note 2 16 4 5 2 3" xfId="45163"/>
    <cellStyle name="Note 2 16 4 5 3" xfId="15736"/>
    <cellStyle name="Note 2 16 4 5 3 2" xfId="33171"/>
    <cellStyle name="Note 2 16 4 5 3 3" xfId="47624"/>
    <cellStyle name="Note 2 16 4 5 4" xfId="20969"/>
    <cellStyle name="Note 2 16 4 5 5" xfId="35422"/>
    <cellStyle name="Note 2 16 4 6" xfId="5995"/>
    <cellStyle name="Note 2 16 4 6 2" xfId="23430"/>
    <cellStyle name="Note 2 16 4 6 3" xfId="37883"/>
    <cellStyle name="Note 2 16 4 7" xfId="8436"/>
    <cellStyle name="Note 2 16 4 7 2" xfId="25871"/>
    <cellStyle name="Note 2 16 4 7 3" xfId="40324"/>
    <cellStyle name="Note 2 16 4 8" xfId="10856"/>
    <cellStyle name="Note 2 16 4 8 2" xfId="28291"/>
    <cellStyle name="Note 2 16 4 8 3" xfId="42744"/>
    <cellStyle name="Note 2 16 4 9" xfId="17863"/>
    <cellStyle name="Note 2 16 5" xfId="1026"/>
    <cellStyle name="Note 2 16 5 2" xfId="1027"/>
    <cellStyle name="Note 2 16 5 2 2" xfId="3538"/>
    <cellStyle name="Note 2 16 5 2 2 2" xfId="13279"/>
    <cellStyle name="Note 2 16 5 2 2 2 2" xfId="30714"/>
    <cellStyle name="Note 2 16 5 2 2 2 3" xfId="45167"/>
    <cellStyle name="Note 2 16 5 2 2 3" xfId="15740"/>
    <cellStyle name="Note 2 16 5 2 2 3 2" xfId="33175"/>
    <cellStyle name="Note 2 16 5 2 2 3 3" xfId="47628"/>
    <cellStyle name="Note 2 16 5 2 2 4" xfId="20974"/>
    <cellStyle name="Note 2 16 5 2 2 5" xfId="35427"/>
    <cellStyle name="Note 2 16 5 2 3" xfId="6000"/>
    <cellStyle name="Note 2 16 5 2 3 2" xfId="23435"/>
    <cellStyle name="Note 2 16 5 2 3 3" xfId="37888"/>
    <cellStyle name="Note 2 16 5 2 4" xfId="8441"/>
    <cellStyle name="Note 2 16 5 2 4 2" xfId="25876"/>
    <cellStyle name="Note 2 16 5 2 4 3" xfId="40329"/>
    <cellStyle name="Note 2 16 5 2 5" xfId="10861"/>
    <cellStyle name="Note 2 16 5 2 5 2" xfId="28296"/>
    <cellStyle name="Note 2 16 5 2 5 3" xfId="42749"/>
    <cellStyle name="Note 2 16 5 2 6" xfId="17868"/>
    <cellStyle name="Note 2 16 5 3" xfId="1028"/>
    <cellStyle name="Note 2 16 5 3 2" xfId="3539"/>
    <cellStyle name="Note 2 16 5 3 2 2" xfId="13280"/>
    <cellStyle name="Note 2 16 5 3 2 2 2" xfId="30715"/>
    <cellStyle name="Note 2 16 5 3 2 2 3" xfId="45168"/>
    <cellStyle name="Note 2 16 5 3 2 3" xfId="15741"/>
    <cellStyle name="Note 2 16 5 3 2 3 2" xfId="33176"/>
    <cellStyle name="Note 2 16 5 3 2 3 3" xfId="47629"/>
    <cellStyle name="Note 2 16 5 3 2 4" xfId="20975"/>
    <cellStyle name="Note 2 16 5 3 2 5" xfId="35428"/>
    <cellStyle name="Note 2 16 5 3 3" xfId="6001"/>
    <cellStyle name="Note 2 16 5 3 3 2" xfId="23436"/>
    <cellStyle name="Note 2 16 5 3 3 3" xfId="37889"/>
    <cellStyle name="Note 2 16 5 3 4" xfId="8442"/>
    <cellStyle name="Note 2 16 5 3 4 2" xfId="25877"/>
    <cellStyle name="Note 2 16 5 3 4 3" xfId="40330"/>
    <cellStyle name="Note 2 16 5 3 5" xfId="10862"/>
    <cellStyle name="Note 2 16 5 3 5 2" xfId="28297"/>
    <cellStyle name="Note 2 16 5 3 5 3" xfId="42750"/>
    <cellStyle name="Note 2 16 5 3 6" xfId="17869"/>
    <cellStyle name="Note 2 16 5 4" xfId="1029"/>
    <cellStyle name="Note 2 16 5 4 2" xfId="3540"/>
    <cellStyle name="Note 2 16 5 4 2 2" xfId="20976"/>
    <cellStyle name="Note 2 16 5 4 2 3" xfId="35429"/>
    <cellStyle name="Note 2 16 5 4 3" xfId="6002"/>
    <cellStyle name="Note 2 16 5 4 3 2" xfId="23437"/>
    <cellStyle name="Note 2 16 5 4 3 3" xfId="37890"/>
    <cellStyle name="Note 2 16 5 4 4" xfId="8443"/>
    <cellStyle name="Note 2 16 5 4 4 2" xfId="25878"/>
    <cellStyle name="Note 2 16 5 4 4 3" xfId="40331"/>
    <cellStyle name="Note 2 16 5 4 5" xfId="10863"/>
    <cellStyle name="Note 2 16 5 4 5 2" xfId="28298"/>
    <cellStyle name="Note 2 16 5 4 5 3" xfId="42751"/>
    <cellStyle name="Note 2 16 5 4 6" xfId="15027"/>
    <cellStyle name="Note 2 16 5 4 6 2" xfId="32462"/>
    <cellStyle name="Note 2 16 5 4 6 3" xfId="46915"/>
    <cellStyle name="Note 2 16 5 4 7" xfId="17870"/>
    <cellStyle name="Note 2 16 5 4 8" xfId="20189"/>
    <cellStyle name="Note 2 16 5 5" xfId="3537"/>
    <cellStyle name="Note 2 16 5 5 2" xfId="13278"/>
    <cellStyle name="Note 2 16 5 5 2 2" xfId="30713"/>
    <cellStyle name="Note 2 16 5 5 2 3" xfId="45166"/>
    <cellStyle name="Note 2 16 5 5 3" xfId="15739"/>
    <cellStyle name="Note 2 16 5 5 3 2" xfId="33174"/>
    <cellStyle name="Note 2 16 5 5 3 3" xfId="47627"/>
    <cellStyle name="Note 2 16 5 5 4" xfId="20973"/>
    <cellStyle name="Note 2 16 5 5 5" xfId="35426"/>
    <cellStyle name="Note 2 16 5 6" xfId="5999"/>
    <cellStyle name="Note 2 16 5 6 2" xfId="23434"/>
    <cellStyle name="Note 2 16 5 6 3" xfId="37887"/>
    <cellStyle name="Note 2 16 5 7" xfId="8440"/>
    <cellStyle name="Note 2 16 5 7 2" xfId="25875"/>
    <cellStyle name="Note 2 16 5 7 3" xfId="40328"/>
    <cellStyle name="Note 2 16 5 8" xfId="10860"/>
    <cellStyle name="Note 2 16 5 8 2" xfId="28295"/>
    <cellStyle name="Note 2 16 5 8 3" xfId="42748"/>
    <cellStyle name="Note 2 16 5 9" xfId="17867"/>
    <cellStyle name="Note 2 16 6" xfId="1030"/>
    <cellStyle name="Note 2 16 6 2" xfId="3541"/>
    <cellStyle name="Note 2 16 6 2 2" xfId="13281"/>
    <cellStyle name="Note 2 16 6 2 2 2" xfId="30716"/>
    <cellStyle name="Note 2 16 6 2 2 3" xfId="45169"/>
    <cellStyle name="Note 2 16 6 2 3" xfId="15742"/>
    <cellStyle name="Note 2 16 6 2 3 2" xfId="33177"/>
    <cellStyle name="Note 2 16 6 2 3 3" xfId="47630"/>
    <cellStyle name="Note 2 16 6 2 4" xfId="20977"/>
    <cellStyle name="Note 2 16 6 2 5" xfId="35430"/>
    <cellStyle name="Note 2 16 6 3" xfId="6003"/>
    <cellStyle name="Note 2 16 6 3 2" xfId="23438"/>
    <cellStyle name="Note 2 16 6 3 3" xfId="37891"/>
    <cellStyle name="Note 2 16 6 4" xfId="8444"/>
    <cellStyle name="Note 2 16 6 4 2" xfId="25879"/>
    <cellStyle name="Note 2 16 6 4 3" xfId="40332"/>
    <cellStyle name="Note 2 16 6 5" xfId="10864"/>
    <cellStyle name="Note 2 16 6 5 2" xfId="28299"/>
    <cellStyle name="Note 2 16 6 5 3" xfId="42752"/>
    <cellStyle name="Note 2 16 6 6" xfId="17871"/>
    <cellStyle name="Note 2 16 7" xfId="1031"/>
    <cellStyle name="Note 2 16 7 2" xfId="3542"/>
    <cellStyle name="Note 2 16 7 2 2" xfId="13282"/>
    <cellStyle name="Note 2 16 7 2 2 2" xfId="30717"/>
    <cellStyle name="Note 2 16 7 2 2 3" xfId="45170"/>
    <cellStyle name="Note 2 16 7 2 3" xfId="15743"/>
    <cellStyle name="Note 2 16 7 2 3 2" xfId="33178"/>
    <cellStyle name="Note 2 16 7 2 3 3" xfId="47631"/>
    <cellStyle name="Note 2 16 7 2 4" xfId="20978"/>
    <cellStyle name="Note 2 16 7 2 5" xfId="35431"/>
    <cellStyle name="Note 2 16 7 3" xfId="6004"/>
    <cellStyle name="Note 2 16 7 3 2" xfId="23439"/>
    <cellStyle name="Note 2 16 7 3 3" xfId="37892"/>
    <cellStyle name="Note 2 16 7 4" xfId="8445"/>
    <cellStyle name="Note 2 16 7 4 2" xfId="25880"/>
    <cellStyle name="Note 2 16 7 4 3" xfId="40333"/>
    <cellStyle name="Note 2 16 7 5" xfId="10865"/>
    <cellStyle name="Note 2 16 7 5 2" xfId="28300"/>
    <cellStyle name="Note 2 16 7 5 3" xfId="42753"/>
    <cellStyle name="Note 2 16 7 6" xfId="17872"/>
    <cellStyle name="Note 2 16 8" xfId="1032"/>
    <cellStyle name="Note 2 16 8 2" xfId="3543"/>
    <cellStyle name="Note 2 16 8 2 2" xfId="20979"/>
    <cellStyle name="Note 2 16 8 2 3" xfId="35432"/>
    <cellStyle name="Note 2 16 8 3" xfId="6005"/>
    <cellStyle name="Note 2 16 8 3 2" xfId="23440"/>
    <cellStyle name="Note 2 16 8 3 3" xfId="37893"/>
    <cellStyle name="Note 2 16 8 4" xfId="8446"/>
    <cellStyle name="Note 2 16 8 4 2" xfId="25881"/>
    <cellStyle name="Note 2 16 8 4 3" xfId="40334"/>
    <cellStyle name="Note 2 16 8 5" xfId="10866"/>
    <cellStyle name="Note 2 16 8 5 2" xfId="28301"/>
    <cellStyle name="Note 2 16 8 5 3" xfId="42754"/>
    <cellStyle name="Note 2 16 8 6" xfId="15028"/>
    <cellStyle name="Note 2 16 8 6 2" xfId="32463"/>
    <cellStyle name="Note 2 16 8 6 3" xfId="46916"/>
    <cellStyle name="Note 2 16 8 7" xfId="17873"/>
    <cellStyle name="Note 2 16 8 8" xfId="20190"/>
    <cellStyle name="Note 2 16 9" xfId="3524"/>
    <cellStyle name="Note 2 16 9 2" xfId="13268"/>
    <cellStyle name="Note 2 16 9 2 2" xfId="30703"/>
    <cellStyle name="Note 2 16 9 2 3" xfId="45156"/>
    <cellStyle name="Note 2 16 9 3" xfId="15729"/>
    <cellStyle name="Note 2 16 9 3 2" xfId="33164"/>
    <cellStyle name="Note 2 16 9 3 3" xfId="47617"/>
    <cellStyle name="Note 2 16 9 4" xfId="20960"/>
    <cellStyle name="Note 2 16 9 5" xfId="35413"/>
    <cellStyle name="Note 2 17" xfId="1033"/>
    <cellStyle name="Note 2 17 10" xfId="6006"/>
    <cellStyle name="Note 2 17 10 2" xfId="23441"/>
    <cellStyle name="Note 2 17 10 3" xfId="37894"/>
    <cellStyle name="Note 2 17 11" xfId="8447"/>
    <cellStyle name="Note 2 17 11 2" xfId="25882"/>
    <cellStyle name="Note 2 17 11 3" xfId="40335"/>
    <cellStyle name="Note 2 17 12" xfId="10867"/>
    <cellStyle name="Note 2 17 12 2" xfId="28302"/>
    <cellStyle name="Note 2 17 12 3" xfId="42755"/>
    <cellStyle name="Note 2 17 13" xfId="17874"/>
    <cellStyle name="Note 2 17 2" xfId="1034"/>
    <cellStyle name="Note 2 17 2 2" xfId="1035"/>
    <cellStyle name="Note 2 17 2 2 2" xfId="3546"/>
    <cellStyle name="Note 2 17 2 2 2 2" xfId="13285"/>
    <cellStyle name="Note 2 17 2 2 2 2 2" xfId="30720"/>
    <cellStyle name="Note 2 17 2 2 2 2 3" xfId="45173"/>
    <cellStyle name="Note 2 17 2 2 2 3" xfId="15746"/>
    <cellStyle name="Note 2 17 2 2 2 3 2" xfId="33181"/>
    <cellStyle name="Note 2 17 2 2 2 3 3" xfId="47634"/>
    <cellStyle name="Note 2 17 2 2 2 4" xfId="20982"/>
    <cellStyle name="Note 2 17 2 2 2 5" xfId="35435"/>
    <cellStyle name="Note 2 17 2 2 3" xfId="6008"/>
    <cellStyle name="Note 2 17 2 2 3 2" xfId="23443"/>
    <cellStyle name="Note 2 17 2 2 3 3" xfId="37896"/>
    <cellStyle name="Note 2 17 2 2 4" xfId="8449"/>
    <cellStyle name="Note 2 17 2 2 4 2" xfId="25884"/>
    <cellStyle name="Note 2 17 2 2 4 3" xfId="40337"/>
    <cellStyle name="Note 2 17 2 2 5" xfId="10869"/>
    <cellStyle name="Note 2 17 2 2 5 2" xfId="28304"/>
    <cellStyle name="Note 2 17 2 2 5 3" xfId="42757"/>
    <cellStyle name="Note 2 17 2 2 6" xfId="17876"/>
    <cellStyle name="Note 2 17 2 3" xfId="1036"/>
    <cellStyle name="Note 2 17 2 3 2" xfId="3547"/>
    <cellStyle name="Note 2 17 2 3 2 2" xfId="13286"/>
    <cellStyle name="Note 2 17 2 3 2 2 2" xfId="30721"/>
    <cellStyle name="Note 2 17 2 3 2 2 3" xfId="45174"/>
    <cellStyle name="Note 2 17 2 3 2 3" xfId="15747"/>
    <cellStyle name="Note 2 17 2 3 2 3 2" xfId="33182"/>
    <cellStyle name="Note 2 17 2 3 2 3 3" xfId="47635"/>
    <cellStyle name="Note 2 17 2 3 2 4" xfId="20983"/>
    <cellStyle name="Note 2 17 2 3 2 5" xfId="35436"/>
    <cellStyle name="Note 2 17 2 3 3" xfId="6009"/>
    <cellStyle name="Note 2 17 2 3 3 2" xfId="23444"/>
    <cellStyle name="Note 2 17 2 3 3 3" xfId="37897"/>
    <cellStyle name="Note 2 17 2 3 4" xfId="8450"/>
    <cellStyle name="Note 2 17 2 3 4 2" xfId="25885"/>
    <cellStyle name="Note 2 17 2 3 4 3" xfId="40338"/>
    <cellStyle name="Note 2 17 2 3 5" xfId="10870"/>
    <cellStyle name="Note 2 17 2 3 5 2" xfId="28305"/>
    <cellStyle name="Note 2 17 2 3 5 3" xfId="42758"/>
    <cellStyle name="Note 2 17 2 3 6" xfId="17877"/>
    <cellStyle name="Note 2 17 2 4" xfId="1037"/>
    <cellStyle name="Note 2 17 2 4 2" xfId="3548"/>
    <cellStyle name="Note 2 17 2 4 2 2" xfId="20984"/>
    <cellStyle name="Note 2 17 2 4 2 3" xfId="35437"/>
    <cellStyle name="Note 2 17 2 4 3" xfId="6010"/>
    <cellStyle name="Note 2 17 2 4 3 2" xfId="23445"/>
    <cellStyle name="Note 2 17 2 4 3 3" xfId="37898"/>
    <cellStyle name="Note 2 17 2 4 4" xfId="8451"/>
    <cellStyle name="Note 2 17 2 4 4 2" xfId="25886"/>
    <cellStyle name="Note 2 17 2 4 4 3" xfId="40339"/>
    <cellStyle name="Note 2 17 2 4 5" xfId="10871"/>
    <cellStyle name="Note 2 17 2 4 5 2" xfId="28306"/>
    <cellStyle name="Note 2 17 2 4 5 3" xfId="42759"/>
    <cellStyle name="Note 2 17 2 4 6" xfId="15029"/>
    <cellStyle name="Note 2 17 2 4 6 2" xfId="32464"/>
    <cellStyle name="Note 2 17 2 4 6 3" xfId="46917"/>
    <cellStyle name="Note 2 17 2 4 7" xfId="17878"/>
    <cellStyle name="Note 2 17 2 4 8" xfId="20191"/>
    <cellStyle name="Note 2 17 2 5" xfId="3545"/>
    <cellStyle name="Note 2 17 2 5 2" xfId="13284"/>
    <cellStyle name="Note 2 17 2 5 2 2" xfId="30719"/>
    <cellStyle name="Note 2 17 2 5 2 3" xfId="45172"/>
    <cellStyle name="Note 2 17 2 5 3" xfId="15745"/>
    <cellStyle name="Note 2 17 2 5 3 2" xfId="33180"/>
    <cellStyle name="Note 2 17 2 5 3 3" xfId="47633"/>
    <cellStyle name="Note 2 17 2 5 4" xfId="20981"/>
    <cellStyle name="Note 2 17 2 5 5" xfId="35434"/>
    <cellStyle name="Note 2 17 2 6" xfId="6007"/>
    <cellStyle name="Note 2 17 2 6 2" xfId="23442"/>
    <cellStyle name="Note 2 17 2 6 3" xfId="37895"/>
    <cellStyle name="Note 2 17 2 7" xfId="8448"/>
    <cellStyle name="Note 2 17 2 7 2" xfId="25883"/>
    <cellStyle name="Note 2 17 2 7 3" xfId="40336"/>
    <cellStyle name="Note 2 17 2 8" xfId="10868"/>
    <cellStyle name="Note 2 17 2 8 2" xfId="28303"/>
    <cellStyle name="Note 2 17 2 8 3" xfId="42756"/>
    <cellStyle name="Note 2 17 2 9" xfId="17875"/>
    <cellStyle name="Note 2 17 3" xfId="1038"/>
    <cellStyle name="Note 2 17 3 2" xfId="1039"/>
    <cellStyle name="Note 2 17 3 2 2" xfId="3550"/>
    <cellStyle name="Note 2 17 3 2 2 2" xfId="13288"/>
    <cellStyle name="Note 2 17 3 2 2 2 2" xfId="30723"/>
    <cellStyle name="Note 2 17 3 2 2 2 3" xfId="45176"/>
    <cellStyle name="Note 2 17 3 2 2 3" xfId="15749"/>
    <cellStyle name="Note 2 17 3 2 2 3 2" xfId="33184"/>
    <cellStyle name="Note 2 17 3 2 2 3 3" xfId="47637"/>
    <cellStyle name="Note 2 17 3 2 2 4" xfId="20986"/>
    <cellStyle name="Note 2 17 3 2 2 5" xfId="35439"/>
    <cellStyle name="Note 2 17 3 2 3" xfId="6012"/>
    <cellStyle name="Note 2 17 3 2 3 2" xfId="23447"/>
    <cellStyle name="Note 2 17 3 2 3 3" xfId="37900"/>
    <cellStyle name="Note 2 17 3 2 4" xfId="8453"/>
    <cellStyle name="Note 2 17 3 2 4 2" xfId="25888"/>
    <cellStyle name="Note 2 17 3 2 4 3" xfId="40341"/>
    <cellStyle name="Note 2 17 3 2 5" xfId="10873"/>
    <cellStyle name="Note 2 17 3 2 5 2" xfId="28308"/>
    <cellStyle name="Note 2 17 3 2 5 3" xfId="42761"/>
    <cellStyle name="Note 2 17 3 2 6" xfId="17880"/>
    <cellStyle name="Note 2 17 3 3" xfId="1040"/>
    <cellStyle name="Note 2 17 3 3 2" xfId="3551"/>
    <cellStyle name="Note 2 17 3 3 2 2" xfId="13289"/>
    <cellStyle name="Note 2 17 3 3 2 2 2" xfId="30724"/>
    <cellStyle name="Note 2 17 3 3 2 2 3" xfId="45177"/>
    <cellStyle name="Note 2 17 3 3 2 3" xfId="15750"/>
    <cellStyle name="Note 2 17 3 3 2 3 2" xfId="33185"/>
    <cellStyle name="Note 2 17 3 3 2 3 3" xfId="47638"/>
    <cellStyle name="Note 2 17 3 3 2 4" xfId="20987"/>
    <cellStyle name="Note 2 17 3 3 2 5" xfId="35440"/>
    <cellStyle name="Note 2 17 3 3 3" xfId="6013"/>
    <cellStyle name="Note 2 17 3 3 3 2" xfId="23448"/>
    <cellStyle name="Note 2 17 3 3 3 3" xfId="37901"/>
    <cellStyle name="Note 2 17 3 3 4" xfId="8454"/>
    <cellStyle name="Note 2 17 3 3 4 2" xfId="25889"/>
    <cellStyle name="Note 2 17 3 3 4 3" xfId="40342"/>
    <cellStyle name="Note 2 17 3 3 5" xfId="10874"/>
    <cellStyle name="Note 2 17 3 3 5 2" xfId="28309"/>
    <cellStyle name="Note 2 17 3 3 5 3" xfId="42762"/>
    <cellStyle name="Note 2 17 3 3 6" xfId="17881"/>
    <cellStyle name="Note 2 17 3 4" xfId="1041"/>
    <cellStyle name="Note 2 17 3 4 2" xfId="3552"/>
    <cellStyle name="Note 2 17 3 4 2 2" xfId="20988"/>
    <cellStyle name="Note 2 17 3 4 2 3" xfId="35441"/>
    <cellStyle name="Note 2 17 3 4 3" xfId="6014"/>
    <cellStyle name="Note 2 17 3 4 3 2" xfId="23449"/>
    <cellStyle name="Note 2 17 3 4 3 3" xfId="37902"/>
    <cellStyle name="Note 2 17 3 4 4" xfId="8455"/>
    <cellStyle name="Note 2 17 3 4 4 2" xfId="25890"/>
    <cellStyle name="Note 2 17 3 4 4 3" xfId="40343"/>
    <cellStyle name="Note 2 17 3 4 5" xfId="10875"/>
    <cellStyle name="Note 2 17 3 4 5 2" xfId="28310"/>
    <cellStyle name="Note 2 17 3 4 5 3" xfId="42763"/>
    <cellStyle name="Note 2 17 3 4 6" xfId="15030"/>
    <cellStyle name="Note 2 17 3 4 6 2" xfId="32465"/>
    <cellStyle name="Note 2 17 3 4 6 3" xfId="46918"/>
    <cellStyle name="Note 2 17 3 4 7" xfId="17882"/>
    <cellStyle name="Note 2 17 3 4 8" xfId="20192"/>
    <cellStyle name="Note 2 17 3 5" xfId="3549"/>
    <cellStyle name="Note 2 17 3 5 2" xfId="13287"/>
    <cellStyle name="Note 2 17 3 5 2 2" xfId="30722"/>
    <cellStyle name="Note 2 17 3 5 2 3" xfId="45175"/>
    <cellStyle name="Note 2 17 3 5 3" xfId="15748"/>
    <cellStyle name="Note 2 17 3 5 3 2" xfId="33183"/>
    <cellStyle name="Note 2 17 3 5 3 3" xfId="47636"/>
    <cellStyle name="Note 2 17 3 5 4" xfId="20985"/>
    <cellStyle name="Note 2 17 3 5 5" xfId="35438"/>
    <cellStyle name="Note 2 17 3 6" xfId="6011"/>
    <cellStyle name="Note 2 17 3 6 2" xfId="23446"/>
    <cellStyle name="Note 2 17 3 6 3" xfId="37899"/>
    <cellStyle name="Note 2 17 3 7" xfId="8452"/>
    <cellStyle name="Note 2 17 3 7 2" xfId="25887"/>
    <cellStyle name="Note 2 17 3 7 3" xfId="40340"/>
    <cellStyle name="Note 2 17 3 8" xfId="10872"/>
    <cellStyle name="Note 2 17 3 8 2" xfId="28307"/>
    <cellStyle name="Note 2 17 3 8 3" xfId="42760"/>
    <cellStyle name="Note 2 17 3 9" xfId="17879"/>
    <cellStyle name="Note 2 17 4" xfId="1042"/>
    <cellStyle name="Note 2 17 4 2" xfId="1043"/>
    <cellStyle name="Note 2 17 4 2 2" xfId="3554"/>
    <cellStyle name="Note 2 17 4 2 2 2" xfId="13291"/>
    <cellStyle name="Note 2 17 4 2 2 2 2" xfId="30726"/>
    <cellStyle name="Note 2 17 4 2 2 2 3" xfId="45179"/>
    <cellStyle name="Note 2 17 4 2 2 3" xfId="15752"/>
    <cellStyle name="Note 2 17 4 2 2 3 2" xfId="33187"/>
    <cellStyle name="Note 2 17 4 2 2 3 3" xfId="47640"/>
    <cellStyle name="Note 2 17 4 2 2 4" xfId="20990"/>
    <cellStyle name="Note 2 17 4 2 2 5" xfId="35443"/>
    <cellStyle name="Note 2 17 4 2 3" xfId="6016"/>
    <cellStyle name="Note 2 17 4 2 3 2" xfId="23451"/>
    <cellStyle name="Note 2 17 4 2 3 3" xfId="37904"/>
    <cellStyle name="Note 2 17 4 2 4" xfId="8457"/>
    <cellStyle name="Note 2 17 4 2 4 2" xfId="25892"/>
    <cellStyle name="Note 2 17 4 2 4 3" xfId="40345"/>
    <cellStyle name="Note 2 17 4 2 5" xfId="10877"/>
    <cellStyle name="Note 2 17 4 2 5 2" xfId="28312"/>
    <cellStyle name="Note 2 17 4 2 5 3" xfId="42765"/>
    <cellStyle name="Note 2 17 4 2 6" xfId="17884"/>
    <cellStyle name="Note 2 17 4 3" xfId="1044"/>
    <cellStyle name="Note 2 17 4 3 2" xfId="3555"/>
    <cellStyle name="Note 2 17 4 3 2 2" xfId="13292"/>
    <cellStyle name="Note 2 17 4 3 2 2 2" xfId="30727"/>
    <cellStyle name="Note 2 17 4 3 2 2 3" xfId="45180"/>
    <cellStyle name="Note 2 17 4 3 2 3" xfId="15753"/>
    <cellStyle name="Note 2 17 4 3 2 3 2" xfId="33188"/>
    <cellStyle name="Note 2 17 4 3 2 3 3" xfId="47641"/>
    <cellStyle name="Note 2 17 4 3 2 4" xfId="20991"/>
    <cellStyle name="Note 2 17 4 3 2 5" xfId="35444"/>
    <cellStyle name="Note 2 17 4 3 3" xfId="6017"/>
    <cellStyle name="Note 2 17 4 3 3 2" xfId="23452"/>
    <cellStyle name="Note 2 17 4 3 3 3" xfId="37905"/>
    <cellStyle name="Note 2 17 4 3 4" xfId="8458"/>
    <cellStyle name="Note 2 17 4 3 4 2" xfId="25893"/>
    <cellStyle name="Note 2 17 4 3 4 3" xfId="40346"/>
    <cellStyle name="Note 2 17 4 3 5" xfId="10878"/>
    <cellStyle name="Note 2 17 4 3 5 2" xfId="28313"/>
    <cellStyle name="Note 2 17 4 3 5 3" xfId="42766"/>
    <cellStyle name="Note 2 17 4 3 6" xfId="17885"/>
    <cellStyle name="Note 2 17 4 4" xfId="1045"/>
    <cellStyle name="Note 2 17 4 4 2" xfId="3556"/>
    <cellStyle name="Note 2 17 4 4 2 2" xfId="20992"/>
    <cellStyle name="Note 2 17 4 4 2 3" xfId="35445"/>
    <cellStyle name="Note 2 17 4 4 3" xfId="6018"/>
    <cellStyle name="Note 2 17 4 4 3 2" xfId="23453"/>
    <cellStyle name="Note 2 17 4 4 3 3" xfId="37906"/>
    <cellStyle name="Note 2 17 4 4 4" xfId="8459"/>
    <cellStyle name="Note 2 17 4 4 4 2" xfId="25894"/>
    <cellStyle name="Note 2 17 4 4 4 3" xfId="40347"/>
    <cellStyle name="Note 2 17 4 4 5" xfId="10879"/>
    <cellStyle name="Note 2 17 4 4 5 2" xfId="28314"/>
    <cellStyle name="Note 2 17 4 4 5 3" xfId="42767"/>
    <cellStyle name="Note 2 17 4 4 6" xfId="15031"/>
    <cellStyle name="Note 2 17 4 4 6 2" xfId="32466"/>
    <cellStyle name="Note 2 17 4 4 6 3" xfId="46919"/>
    <cellStyle name="Note 2 17 4 4 7" xfId="17886"/>
    <cellStyle name="Note 2 17 4 4 8" xfId="20193"/>
    <cellStyle name="Note 2 17 4 5" xfId="3553"/>
    <cellStyle name="Note 2 17 4 5 2" xfId="13290"/>
    <cellStyle name="Note 2 17 4 5 2 2" xfId="30725"/>
    <cellStyle name="Note 2 17 4 5 2 3" xfId="45178"/>
    <cellStyle name="Note 2 17 4 5 3" xfId="15751"/>
    <cellStyle name="Note 2 17 4 5 3 2" xfId="33186"/>
    <cellStyle name="Note 2 17 4 5 3 3" xfId="47639"/>
    <cellStyle name="Note 2 17 4 5 4" xfId="20989"/>
    <cellStyle name="Note 2 17 4 5 5" xfId="35442"/>
    <cellStyle name="Note 2 17 4 6" xfId="6015"/>
    <cellStyle name="Note 2 17 4 6 2" xfId="23450"/>
    <cellStyle name="Note 2 17 4 6 3" xfId="37903"/>
    <cellStyle name="Note 2 17 4 7" xfId="8456"/>
    <cellStyle name="Note 2 17 4 7 2" xfId="25891"/>
    <cellStyle name="Note 2 17 4 7 3" xfId="40344"/>
    <cellStyle name="Note 2 17 4 8" xfId="10876"/>
    <cellStyle name="Note 2 17 4 8 2" xfId="28311"/>
    <cellStyle name="Note 2 17 4 8 3" xfId="42764"/>
    <cellStyle name="Note 2 17 4 9" xfId="17883"/>
    <cellStyle name="Note 2 17 5" xfId="1046"/>
    <cellStyle name="Note 2 17 5 2" xfId="1047"/>
    <cellStyle name="Note 2 17 5 2 2" xfId="3558"/>
    <cellStyle name="Note 2 17 5 2 2 2" xfId="13294"/>
    <cellStyle name="Note 2 17 5 2 2 2 2" xfId="30729"/>
    <cellStyle name="Note 2 17 5 2 2 2 3" xfId="45182"/>
    <cellStyle name="Note 2 17 5 2 2 3" xfId="15755"/>
    <cellStyle name="Note 2 17 5 2 2 3 2" xfId="33190"/>
    <cellStyle name="Note 2 17 5 2 2 3 3" xfId="47643"/>
    <cellStyle name="Note 2 17 5 2 2 4" xfId="20994"/>
    <cellStyle name="Note 2 17 5 2 2 5" xfId="35447"/>
    <cellStyle name="Note 2 17 5 2 3" xfId="6020"/>
    <cellStyle name="Note 2 17 5 2 3 2" xfId="23455"/>
    <cellStyle name="Note 2 17 5 2 3 3" xfId="37908"/>
    <cellStyle name="Note 2 17 5 2 4" xfId="8461"/>
    <cellStyle name="Note 2 17 5 2 4 2" xfId="25896"/>
    <cellStyle name="Note 2 17 5 2 4 3" xfId="40349"/>
    <cellStyle name="Note 2 17 5 2 5" xfId="10881"/>
    <cellStyle name="Note 2 17 5 2 5 2" xfId="28316"/>
    <cellStyle name="Note 2 17 5 2 5 3" xfId="42769"/>
    <cellStyle name="Note 2 17 5 2 6" xfId="17888"/>
    <cellStyle name="Note 2 17 5 3" xfId="1048"/>
    <cellStyle name="Note 2 17 5 3 2" xfId="3559"/>
    <cellStyle name="Note 2 17 5 3 2 2" xfId="13295"/>
    <cellStyle name="Note 2 17 5 3 2 2 2" xfId="30730"/>
    <cellStyle name="Note 2 17 5 3 2 2 3" xfId="45183"/>
    <cellStyle name="Note 2 17 5 3 2 3" xfId="15756"/>
    <cellStyle name="Note 2 17 5 3 2 3 2" xfId="33191"/>
    <cellStyle name="Note 2 17 5 3 2 3 3" xfId="47644"/>
    <cellStyle name="Note 2 17 5 3 2 4" xfId="20995"/>
    <cellStyle name="Note 2 17 5 3 2 5" xfId="35448"/>
    <cellStyle name="Note 2 17 5 3 3" xfId="6021"/>
    <cellStyle name="Note 2 17 5 3 3 2" xfId="23456"/>
    <cellStyle name="Note 2 17 5 3 3 3" xfId="37909"/>
    <cellStyle name="Note 2 17 5 3 4" xfId="8462"/>
    <cellStyle name="Note 2 17 5 3 4 2" xfId="25897"/>
    <cellStyle name="Note 2 17 5 3 4 3" xfId="40350"/>
    <cellStyle name="Note 2 17 5 3 5" xfId="10882"/>
    <cellStyle name="Note 2 17 5 3 5 2" xfId="28317"/>
    <cellStyle name="Note 2 17 5 3 5 3" xfId="42770"/>
    <cellStyle name="Note 2 17 5 3 6" xfId="17889"/>
    <cellStyle name="Note 2 17 5 4" xfId="1049"/>
    <cellStyle name="Note 2 17 5 4 2" xfId="3560"/>
    <cellStyle name="Note 2 17 5 4 2 2" xfId="20996"/>
    <cellStyle name="Note 2 17 5 4 2 3" xfId="35449"/>
    <cellStyle name="Note 2 17 5 4 3" xfId="6022"/>
    <cellStyle name="Note 2 17 5 4 3 2" xfId="23457"/>
    <cellStyle name="Note 2 17 5 4 3 3" xfId="37910"/>
    <cellStyle name="Note 2 17 5 4 4" xfId="8463"/>
    <cellStyle name="Note 2 17 5 4 4 2" xfId="25898"/>
    <cellStyle name="Note 2 17 5 4 4 3" xfId="40351"/>
    <cellStyle name="Note 2 17 5 4 5" xfId="10883"/>
    <cellStyle name="Note 2 17 5 4 5 2" xfId="28318"/>
    <cellStyle name="Note 2 17 5 4 5 3" xfId="42771"/>
    <cellStyle name="Note 2 17 5 4 6" xfId="15032"/>
    <cellStyle name="Note 2 17 5 4 6 2" xfId="32467"/>
    <cellStyle name="Note 2 17 5 4 6 3" xfId="46920"/>
    <cellStyle name="Note 2 17 5 4 7" xfId="17890"/>
    <cellStyle name="Note 2 17 5 4 8" xfId="20194"/>
    <cellStyle name="Note 2 17 5 5" xfId="3557"/>
    <cellStyle name="Note 2 17 5 5 2" xfId="13293"/>
    <cellStyle name="Note 2 17 5 5 2 2" xfId="30728"/>
    <cellStyle name="Note 2 17 5 5 2 3" xfId="45181"/>
    <cellStyle name="Note 2 17 5 5 3" xfId="15754"/>
    <cellStyle name="Note 2 17 5 5 3 2" xfId="33189"/>
    <cellStyle name="Note 2 17 5 5 3 3" xfId="47642"/>
    <cellStyle name="Note 2 17 5 5 4" xfId="20993"/>
    <cellStyle name="Note 2 17 5 5 5" xfId="35446"/>
    <cellStyle name="Note 2 17 5 6" xfId="6019"/>
    <cellStyle name="Note 2 17 5 6 2" xfId="23454"/>
    <cellStyle name="Note 2 17 5 6 3" xfId="37907"/>
    <cellStyle name="Note 2 17 5 7" xfId="8460"/>
    <cellStyle name="Note 2 17 5 7 2" xfId="25895"/>
    <cellStyle name="Note 2 17 5 7 3" xfId="40348"/>
    <cellStyle name="Note 2 17 5 8" xfId="10880"/>
    <cellStyle name="Note 2 17 5 8 2" xfId="28315"/>
    <cellStyle name="Note 2 17 5 8 3" xfId="42768"/>
    <cellStyle name="Note 2 17 5 9" xfId="17887"/>
    <cellStyle name="Note 2 17 6" xfId="1050"/>
    <cellStyle name="Note 2 17 6 2" xfId="3561"/>
    <cellStyle name="Note 2 17 6 2 2" xfId="13296"/>
    <cellStyle name="Note 2 17 6 2 2 2" xfId="30731"/>
    <cellStyle name="Note 2 17 6 2 2 3" xfId="45184"/>
    <cellStyle name="Note 2 17 6 2 3" xfId="15757"/>
    <cellStyle name="Note 2 17 6 2 3 2" xfId="33192"/>
    <cellStyle name="Note 2 17 6 2 3 3" xfId="47645"/>
    <cellStyle name="Note 2 17 6 2 4" xfId="20997"/>
    <cellStyle name="Note 2 17 6 2 5" xfId="35450"/>
    <cellStyle name="Note 2 17 6 3" xfId="6023"/>
    <cellStyle name="Note 2 17 6 3 2" xfId="23458"/>
    <cellStyle name="Note 2 17 6 3 3" xfId="37911"/>
    <cellStyle name="Note 2 17 6 4" xfId="8464"/>
    <cellStyle name="Note 2 17 6 4 2" xfId="25899"/>
    <cellStyle name="Note 2 17 6 4 3" xfId="40352"/>
    <cellStyle name="Note 2 17 6 5" xfId="10884"/>
    <cellStyle name="Note 2 17 6 5 2" xfId="28319"/>
    <cellStyle name="Note 2 17 6 5 3" xfId="42772"/>
    <cellStyle name="Note 2 17 6 6" xfId="17891"/>
    <cellStyle name="Note 2 17 7" xfId="1051"/>
    <cellStyle name="Note 2 17 7 2" xfId="3562"/>
    <cellStyle name="Note 2 17 7 2 2" xfId="13297"/>
    <cellStyle name="Note 2 17 7 2 2 2" xfId="30732"/>
    <cellStyle name="Note 2 17 7 2 2 3" xfId="45185"/>
    <cellStyle name="Note 2 17 7 2 3" xfId="15758"/>
    <cellStyle name="Note 2 17 7 2 3 2" xfId="33193"/>
    <cellStyle name="Note 2 17 7 2 3 3" xfId="47646"/>
    <cellStyle name="Note 2 17 7 2 4" xfId="20998"/>
    <cellStyle name="Note 2 17 7 2 5" xfId="35451"/>
    <cellStyle name="Note 2 17 7 3" xfId="6024"/>
    <cellStyle name="Note 2 17 7 3 2" xfId="23459"/>
    <cellStyle name="Note 2 17 7 3 3" xfId="37912"/>
    <cellStyle name="Note 2 17 7 4" xfId="8465"/>
    <cellStyle name="Note 2 17 7 4 2" xfId="25900"/>
    <cellStyle name="Note 2 17 7 4 3" xfId="40353"/>
    <cellStyle name="Note 2 17 7 5" xfId="10885"/>
    <cellStyle name="Note 2 17 7 5 2" xfId="28320"/>
    <cellStyle name="Note 2 17 7 5 3" xfId="42773"/>
    <cellStyle name="Note 2 17 7 6" xfId="17892"/>
    <cellStyle name="Note 2 17 8" xfId="1052"/>
    <cellStyle name="Note 2 17 8 2" xfId="3563"/>
    <cellStyle name="Note 2 17 8 2 2" xfId="20999"/>
    <cellStyle name="Note 2 17 8 2 3" xfId="35452"/>
    <cellStyle name="Note 2 17 8 3" xfId="6025"/>
    <cellStyle name="Note 2 17 8 3 2" xfId="23460"/>
    <cellStyle name="Note 2 17 8 3 3" xfId="37913"/>
    <cellStyle name="Note 2 17 8 4" xfId="8466"/>
    <cellStyle name="Note 2 17 8 4 2" xfId="25901"/>
    <cellStyle name="Note 2 17 8 4 3" xfId="40354"/>
    <cellStyle name="Note 2 17 8 5" xfId="10886"/>
    <cellStyle name="Note 2 17 8 5 2" xfId="28321"/>
    <cellStyle name="Note 2 17 8 5 3" xfId="42774"/>
    <cellStyle name="Note 2 17 8 6" xfId="15033"/>
    <cellStyle name="Note 2 17 8 6 2" xfId="32468"/>
    <cellStyle name="Note 2 17 8 6 3" xfId="46921"/>
    <cellStyle name="Note 2 17 8 7" xfId="17893"/>
    <cellStyle name="Note 2 17 8 8" xfId="20195"/>
    <cellStyle name="Note 2 17 9" xfId="3544"/>
    <cellStyle name="Note 2 17 9 2" xfId="13283"/>
    <cellStyle name="Note 2 17 9 2 2" xfId="30718"/>
    <cellStyle name="Note 2 17 9 2 3" xfId="45171"/>
    <cellStyle name="Note 2 17 9 3" xfId="15744"/>
    <cellStyle name="Note 2 17 9 3 2" xfId="33179"/>
    <cellStyle name="Note 2 17 9 3 3" xfId="47632"/>
    <cellStyle name="Note 2 17 9 4" xfId="20980"/>
    <cellStyle name="Note 2 17 9 5" xfId="35433"/>
    <cellStyle name="Note 2 18" xfId="1053"/>
    <cellStyle name="Note 2 18 10" xfId="6026"/>
    <cellStyle name="Note 2 18 10 2" xfId="23461"/>
    <cellStyle name="Note 2 18 10 3" xfId="37914"/>
    <cellStyle name="Note 2 18 11" xfId="8467"/>
    <cellStyle name="Note 2 18 11 2" xfId="25902"/>
    <cellStyle name="Note 2 18 11 3" xfId="40355"/>
    <cellStyle name="Note 2 18 12" xfId="10887"/>
    <cellStyle name="Note 2 18 12 2" xfId="28322"/>
    <cellStyle name="Note 2 18 12 3" xfId="42775"/>
    <cellStyle name="Note 2 18 13" xfId="17894"/>
    <cellStyle name="Note 2 18 2" xfId="1054"/>
    <cellStyle name="Note 2 18 2 2" xfId="1055"/>
    <cellStyle name="Note 2 18 2 2 2" xfId="3566"/>
    <cellStyle name="Note 2 18 2 2 2 2" xfId="13300"/>
    <cellStyle name="Note 2 18 2 2 2 2 2" xfId="30735"/>
    <cellStyle name="Note 2 18 2 2 2 2 3" xfId="45188"/>
    <cellStyle name="Note 2 18 2 2 2 3" xfId="15761"/>
    <cellStyle name="Note 2 18 2 2 2 3 2" xfId="33196"/>
    <cellStyle name="Note 2 18 2 2 2 3 3" xfId="47649"/>
    <cellStyle name="Note 2 18 2 2 2 4" xfId="21002"/>
    <cellStyle name="Note 2 18 2 2 2 5" xfId="35455"/>
    <cellStyle name="Note 2 18 2 2 3" xfId="6028"/>
    <cellStyle name="Note 2 18 2 2 3 2" xfId="23463"/>
    <cellStyle name="Note 2 18 2 2 3 3" xfId="37916"/>
    <cellStyle name="Note 2 18 2 2 4" xfId="8469"/>
    <cellStyle name="Note 2 18 2 2 4 2" xfId="25904"/>
    <cellStyle name="Note 2 18 2 2 4 3" xfId="40357"/>
    <cellStyle name="Note 2 18 2 2 5" xfId="10889"/>
    <cellStyle name="Note 2 18 2 2 5 2" xfId="28324"/>
    <cellStyle name="Note 2 18 2 2 5 3" xfId="42777"/>
    <cellStyle name="Note 2 18 2 2 6" xfId="17896"/>
    <cellStyle name="Note 2 18 2 3" xfId="1056"/>
    <cellStyle name="Note 2 18 2 3 2" xfId="3567"/>
    <cellStyle name="Note 2 18 2 3 2 2" xfId="13301"/>
    <cellStyle name="Note 2 18 2 3 2 2 2" xfId="30736"/>
    <cellStyle name="Note 2 18 2 3 2 2 3" xfId="45189"/>
    <cellStyle name="Note 2 18 2 3 2 3" xfId="15762"/>
    <cellStyle name="Note 2 18 2 3 2 3 2" xfId="33197"/>
    <cellStyle name="Note 2 18 2 3 2 3 3" xfId="47650"/>
    <cellStyle name="Note 2 18 2 3 2 4" xfId="21003"/>
    <cellStyle name="Note 2 18 2 3 2 5" xfId="35456"/>
    <cellStyle name="Note 2 18 2 3 3" xfId="6029"/>
    <cellStyle name="Note 2 18 2 3 3 2" xfId="23464"/>
    <cellStyle name="Note 2 18 2 3 3 3" xfId="37917"/>
    <cellStyle name="Note 2 18 2 3 4" xfId="8470"/>
    <cellStyle name="Note 2 18 2 3 4 2" xfId="25905"/>
    <cellStyle name="Note 2 18 2 3 4 3" xfId="40358"/>
    <cellStyle name="Note 2 18 2 3 5" xfId="10890"/>
    <cellStyle name="Note 2 18 2 3 5 2" xfId="28325"/>
    <cellStyle name="Note 2 18 2 3 5 3" xfId="42778"/>
    <cellStyle name="Note 2 18 2 3 6" xfId="17897"/>
    <cellStyle name="Note 2 18 2 4" xfId="1057"/>
    <cellStyle name="Note 2 18 2 4 2" xfId="3568"/>
    <cellStyle name="Note 2 18 2 4 2 2" xfId="21004"/>
    <cellStyle name="Note 2 18 2 4 2 3" xfId="35457"/>
    <cellStyle name="Note 2 18 2 4 3" xfId="6030"/>
    <cellStyle name="Note 2 18 2 4 3 2" xfId="23465"/>
    <cellStyle name="Note 2 18 2 4 3 3" xfId="37918"/>
    <cellStyle name="Note 2 18 2 4 4" xfId="8471"/>
    <cellStyle name="Note 2 18 2 4 4 2" xfId="25906"/>
    <cellStyle name="Note 2 18 2 4 4 3" xfId="40359"/>
    <cellStyle name="Note 2 18 2 4 5" xfId="10891"/>
    <cellStyle name="Note 2 18 2 4 5 2" xfId="28326"/>
    <cellStyle name="Note 2 18 2 4 5 3" xfId="42779"/>
    <cellStyle name="Note 2 18 2 4 6" xfId="15034"/>
    <cellStyle name="Note 2 18 2 4 6 2" xfId="32469"/>
    <cellStyle name="Note 2 18 2 4 6 3" xfId="46922"/>
    <cellStyle name="Note 2 18 2 4 7" xfId="17898"/>
    <cellStyle name="Note 2 18 2 4 8" xfId="20196"/>
    <cellStyle name="Note 2 18 2 5" xfId="3565"/>
    <cellStyle name="Note 2 18 2 5 2" xfId="13299"/>
    <cellStyle name="Note 2 18 2 5 2 2" xfId="30734"/>
    <cellStyle name="Note 2 18 2 5 2 3" xfId="45187"/>
    <cellStyle name="Note 2 18 2 5 3" xfId="15760"/>
    <cellStyle name="Note 2 18 2 5 3 2" xfId="33195"/>
    <cellStyle name="Note 2 18 2 5 3 3" xfId="47648"/>
    <cellStyle name="Note 2 18 2 5 4" xfId="21001"/>
    <cellStyle name="Note 2 18 2 5 5" xfId="35454"/>
    <cellStyle name="Note 2 18 2 6" xfId="6027"/>
    <cellStyle name="Note 2 18 2 6 2" xfId="23462"/>
    <cellStyle name="Note 2 18 2 6 3" xfId="37915"/>
    <cellStyle name="Note 2 18 2 7" xfId="8468"/>
    <cellStyle name="Note 2 18 2 7 2" xfId="25903"/>
    <cellStyle name="Note 2 18 2 7 3" xfId="40356"/>
    <cellStyle name="Note 2 18 2 8" xfId="10888"/>
    <cellStyle name="Note 2 18 2 8 2" xfId="28323"/>
    <cellStyle name="Note 2 18 2 8 3" xfId="42776"/>
    <cellStyle name="Note 2 18 2 9" xfId="17895"/>
    <cellStyle name="Note 2 18 3" xfId="1058"/>
    <cellStyle name="Note 2 18 3 2" xfId="1059"/>
    <cellStyle name="Note 2 18 3 2 2" xfId="3570"/>
    <cellStyle name="Note 2 18 3 2 2 2" xfId="13303"/>
    <cellStyle name="Note 2 18 3 2 2 2 2" xfId="30738"/>
    <cellStyle name="Note 2 18 3 2 2 2 3" xfId="45191"/>
    <cellStyle name="Note 2 18 3 2 2 3" xfId="15764"/>
    <cellStyle name="Note 2 18 3 2 2 3 2" xfId="33199"/>
    <cellStyle name="Note 2 18 3 2 2 3 3" xfId="47652"/>
    <cellStyle name="Note 2 18 3 2 2 4" xfId="21006"/>
    <cellStyle name="Note 2 18 3 2 2 5" xfId="35459"/>
    <cellStyle name="Note 2 18 3 2 3" xfId="6032"/>
    <cellStyle name="Note 2 18 3 2 3 2" xfId="23467"/>
    <cellStyle name="Note 2 18 3 2 3 3" xfId="37920"/>
    <cellStyle name="Note 2 18 3 2 4" xfId="8473"/>
    <cellStyle name="Note 2 18 3 2 4 2" xfId="25908"/>
    <cellStyle name="Note 2 18 3 2 4 3" xfId="40361"/>
    <cellStyle name="Note 2 18 3 2 5" xfId="10893"/>
    <cellStyle name="Note 2 18 3 2 5 2" xfId="28328"/>
    <cellStyle name="Note 2 18 3 2 5 3" xfId="42781"/>
    <cellStyle name="Note 2 18 3 2 6" xfId="17900"/>
    <cellStyle name="Note 2 18 3 3" xfId="1060"/>
    <cellStyle name="Note 2 18 3 3 2" xfId="3571"/>
    <cellStyle name="Note 2 18 3 3 2 2" xfId="13304"/>
    <cellStyle name="Note 2 18 3 3 2 2 2" xfId="30739"/>
    <cellStyle name="Note 2 18 3 3 2 2 3" xfId="45192"/>
    <cellStyle name="Note 2 18 3 3 2 3" xfId="15765"/>
    <cellStyle name="Note 2 18 3 3 2 3 2" xfId="33200"/>
    <cellStyle name="Note 2 18 3 3 2 3 3" xfId="47653"/>
    <cellStyle name="Note 2 18 3 3 2 4" xfId="21007"/>
    <cellStyle name="Note 2 18 3 3 2 5" xfId="35460"/>
    <cellStyle name="Note 2 18 3 3 3" xfId="6033"/>
    <cellStyle name="Note 2 18 3 3 3 2" xfId="23468"/>
    <cellStyle name="Note 2 18 3 3 3 3" xfId="37921"/>
    <cellStyle name="Note 2 18 3 3 4" xfId="8474"/>
    <cellStyle name="Note 2 18 3 3 4 2" xfId="25909"/>
    <cellStyle name="Note 2 18 3 3 4 3" xfId="40362"/>
    <cellStyle name="Note 2 18 3 3 5" xfId="10894"/>
    <cellStyle name="Note 2 18 3 3 5 2" xfId="28329"/>
    <cellStyle name="Note 2 18 3 3 5 3" xfId="42782"/>
    <cellStyle name="Note 2 18 3 3 6" xfId="17901"/>
    <cellStyle name="Note 2 18 3 4" xfId="1061"/>
    <cellStyle name="Note 2 18 3 4 2" xfId="3572"/>
    <cellStyle name="Note 2 18 3 4 2 2" xfId="21008"/>
    <cellStyle name="Note 2 18 3 4 2 3" xfId="35461"/>
    <cellStyle name="Note 2 18 3 4 3" xfId="6034"/>
    <cellStyle name="Note 2 18 3 4 3 2" xfId="23469"/>
    <cellStyle name="Note 2 18 3 4 3 3" xfId="37922"/>
    <cellStyle name="Note 2 18 3 4 4" xfId="8475"/>
    <cellStyle name="Note 2 18 3 4 4 2" xfId="25910"/>
    <cellStyle name="Note 2 18 3 4 4 3" xfId="40363"/>
    <cellStyle name="Note 2 18 3 4 5" xfId="10895"/>
    <cellStyle name="Note 2 18 3 4 5 2" xfId="28330"/>
    <cellStyle name="Note 2 18 3 4 5 3" xfId="42783"/>
    <cellStyle name="Note 2 18 3 4 6" xfId="15035"/>
    <cellStyle name="Note 2 18 3 4 6 2" xfId="32470"/>
    <cellStyle name="Note 2 18 3 4 6 3" xfId="46923"/>
    <cellStyle name="Note 2 18 3 4 7" xfId="17902"/>
    <cellStyle name="Note 2 18 3 4 8" xfId="20197"/>
    <cellStyle name="Note 2 18 3 5" xfId="3569"/>
    <cellStyle name="Note 2 18 3 5 2" xfId="13302"/>
    <cellStyle name="Note 2 18 3 5 2 2" xfId="30737"/>
    <cellStyle name="Note 2 18 3 5 2 3" xfId="45190"/>
    <cellStyle name="Note 2 18 3 5 3" xfId="15763"/>
    <cellStyle name="Note 2 18 3 5 3 2" xfId="33198"/>
    <cellStyle name="Note 2 18 3 5 3 3" xfId="47651"/>
    <cellStyle name="Note 2 18 3 5 4" xfId="21005"/>
    <cellStyle name="Note 2 18 3 5 5" xfId="35458"/>
    <cellStyle name="Note 2 18 3 6" xfId="6031"/>
    <cellStyle name="Note 2 18 3 6 2" xfId="23466"/>
    <cellStyle name="Note 2 18 3 6 3" xfId="37919"/>
    <cellStyle name="Note 2 18 3 7" xfId="8472"/>
    <cellStyle name="Note 2 18 3 7 2" xfId="25907"/>
    <cellStyle name="Note 2 18 3 7 3" xfId="40360"/>
    <cellStyle name="Note 2 18 3 8" xfId="10892"/>
    <cellStyle name="Note 2 18 3 8 2" xfId="28327"/>
    <cellStyle name="Note 2 18 3 8 3" xfId="42780"/>
    <cellStyle name="Note 2 18 3 9" xfId="17899"/>
    <cellStyle name="Note 2 18 4" xfId="1062"/>
    <cellStyle name="Note 2 18 4 2" xfId="1063"/>
    <cellStyle name="Note 2 18 4 2 2" xfId="3574"/>
    <cellStyle name="Note 2 18 4 2 2 2" xfId="13306"/>
    <cellStyle name="Note 2 18 4 2 2 2 2" xfId="30741"/>
    <cellStyle name="Note 2 18 4 2 2 2 3" xfId="45194"/>
    <cellStyle name="Note 2 18 4 2 2 3" xfId="15767"/>
    <cellStyle name="Note 2 18 4 2 2 3 2" xfId="33202"/>
    <cellStyle name="Note 2 18 4 2 2 3 3" xfId="47655"/>
    <cellStyle name="Note 2 18 4 2 2 4" xfId="21010"/>
    <cellStyle name="Note 2 18 4 2 2 5" xfId="35463"/>
    <cellStyle name="Note 2 18 4 2 3" xfId="6036"/>
    <cellStyle name="Note 2 18 4 2 3 2" xfId="23471"/>
    <cellStyle name="Note 2 18 4 2 3 3" xfId="37924"/>
    <cellStyle name="Note 2 18 4 2 4" xfId="8477"/>
    <cellStyle name="Note 2 18 4 2 4 2" xfId="25912"/>
    <cellStyle name="Note 2 18 4 2 4 3" xfId="40365"/>
    <cellStyle name="Note 2 18 4 2 5" xfId="10897"/>
    <cellStyle name="Note 2 18 4 2 5 2" xfId="28332"/>
    <cellStyle name="Note 2 18 4 2 5 3" xfId="42785"/>
    <cellStyle name="Note 2 18 4 2 6" xfId="17904"/>
    <cellStyle name="Note 2 18 4 3" xfId="1064"/>
    <cellStyle name="Note 2 18 4 3 2" xfId="3575"/>
    <cellStyle name="Note 2 18 4 3 2 2" xfId="13307"/>
    <cellStyle name="Note 2 18 4 3 2 2 2" xfId="30742"/>
    <cellStyle name="Note 2 18 4 3 2 2 3" xfId="45195"/>
    <cellStyle name="Note 2 18 4 3 2 3" xfId="15768"/>
    <cellStyle name="Note 2 18 4 3 2 3 2" xfId="33203"/>
    <cellStyle name="Note 2 18 4 3 2 3 3" xfId="47656"/>
    <cellStyle name="Note 2 18 4 3 2 4" xfId="21011"/>
    <cellStyle name="Note 2 18 4 3 2 5" xfId="35464"/>
    <cellStyle name="Note 2 18 4 3 3" xfId="6037"/>
    <cellStyle name="Note 2 18 4 3 3 2" xfId="23472"/>
    <cellStyle name="Note 2 18 4 3 3 3" xfId="37925"/>
    <cellStyle name="Note 2 18 4 3 4" xfId="8478"/>
    <cellStyle name="Note 2 18 4 3 4 2" xfId="25913"/>
    <cellStyle name="Note 2 18 4 3 4 3" xfId="40366"/>
    <cellStyle name="Note 2 18 4 3 5" xfId="10898"/>
    <cellStyle name="Note 2 18 4 3 5 2" xfId="28333"/>
    <cellStyle name="Note 2 18 4 3 5 3" xfId="42786"/>
    <cellStyle name="Note 2 18 4 3 6" xfId="17905"/>
    <cellStyle name="Note 2 18 4 4" xfId="1065"/>
    <cellStyle name="Note 2 18 4 4 2" xfId="3576"/>
    <cellStyle name="Note 2 18 4 4 2 2" xfId="21012"/>
    <cellStyle name="Note 2 18 4 4 2 3" xfId="35465"/>
    <cellStyle name="Note 2 18 4 4 3" xfId="6038"/>
    <cellStyle name="Note 2 18 4 4 3 2" xfId="23473"/>
    <cellStyle name="Note 2 18 4 4 3 3" xfId="37926"/>
    <cellStyle name="Note 2 18 4 4 4" xfId="8479"/>
    <cellStyle name="Note 2 18 4 4 4 2" xfId="25914"/>
    <cellStyle name="Note 2 18 4 4 4 3" xfId="40367"/>
    <cellStyle name="Note 2 18 4 4 5" xfId="10899"/>
    <cellStyle name="Note 2 18 4 4 5 2" xfId="28334"/>
    <cellStyle name="Note 2 18 4 4 5 3" xfId="42787"/>
    <cellStyle name="Note 2 18 4 4 6" xfId="15036"/>
    <cellStyle name="Note 2 18 4 4 6 2" xfId="32471"/>
    <cellStyle name="Note 2 18 4 4 6 3" xfId="46924"/>
    <cellStyle name="Note 2 18 4 4 7" xfId="17906"/>
    <cellStyle name="Note 2 18 4 4 8" xfId="20198"/>
    <cellStyle name="Note 2 18 4 5" xfId="3573"/>
    <cellStyle name="Note 2 18 4 5 2" xfId="13305"/>
    <cellStyle name="Note 2 18 4 5 2 2" xfId="30740"/>
    <cellStyle name="Note 2 18 4 5 2 3" xfId="45193"/>
    <cellStyle name="Note 2 18 4 5 3" xfId="15766"/>
    <cellStyle name="Note 2 18 4 5 3 2" xfId="33201"/>
    <cellStyle name="Note 2 18 4 5 3 3" xfId="47654"/>
    <cellStyle name="Note 2 18 4 5 4" xfId="21009"/>
    <cellStyle name="Note 2 18 4 5 5" xfId="35462"/>
    <cellStyle name="Note 2 18 4 6" xfId="6035"/>
    <cellStyle name="Note 2 18 4 6 2" xfId="23470"/>
    <cellStyle name="Note 2 18 4 6 3" xfId="37923"/>
    <cellStyle name="Note 2 18 4 7" xfId="8476"/>
    <cellStyle name="Note 2 18 4 7 2" xfId="25911"/>
    <cellStyle name="Note 2 18 4 7 3" xfId="40364"/>
    <cellStyle name="Note 2 18 4 8" xfId="10896"/>
    <cellStyle name="Note 2 18 4 8 2" xfId="28331"/>
    <cellStyle name="Note 2 18 4 8 3" xfId="42784"/>
    <cellStyle name="Note 2 18 4 9" xfId="17903"/>
    <cellStyle name="Note 2 18 5" xfId="1066"/>
    <cellStyle name="Note 2 18 5 2" xfId="1067"/>
    <cellStyle name="Note 2 18 5 2 2" xfId="3578"/>
    <cellStyle name="Note 2 18 5 2 2 2" xfId="13309"/>
    <cellStyle name="Note 2 18 5 2 2 2 2" xfId="30744"/>
    <cellStyle name="Note 2 18 5 2 2 2 3" xfId="45197"/>
    <cellStyle name="Note 2 18 5 2 2 3" xfId="15770"/>
    <cellStyle name="Note 2 18 5 2 2 3 2" xfId="33205"/>
    <cellStyle name="Note 2 18 5 2 2 3 3" xfId="47658"/>
    <cellStyle name="Note 2 18 5 2 2 4" xfId="21014"/>
    <cellStyle name="Note 2 18 5 2 2 5" xfId="35467"/>
    <cellStyle name="Note 2 18 5 2 3" xfId="6040"/>
    <cellStyle name="Note 2 18 5 2 3 2" xfId="23475"/>
    <cellStyle name="Note 2 18 5 2 3 3" xfId="37928"/>
    <cellStyle name="Note 2 18 5 2 4" xfId="8481"/>
    <cellStyle name="Note 2 18 5 2 4 2" xfId="25916"/>
    <cellStyle name="Note 2 18 5 2 4 3" xfId="40369"/>
    <cellStyle name="Note 2 18 5 2 5" xfId="10901"/>
    <cellStyle name="Note 2 18 5 2 5 2" xfId="28336"/>
    <cellStyle name="Note 2 18 5 2 5 3" xfId="42789"/>
    <cellStyle name="Note 2 18 5 2 6" xfId="17908"/>
    <cellStyle name="Note 2 18 5 3" xfId="1068"/>
    <cellStyle name="Note 2 18 5 3 2" xfId="3579"/>
    <cellStyle name="Note 2 18 5 3 2 2" xfId="13310"/>
    <cellStyle name="Note 2 18 5 3 2 2 2" xfId="30745"/>
    <cellStyle name="Note 2 18 5 3 2 2 3" xfId="45198"/>
    <cellStyle name="Note 2 18 5 3 2 3" xfId="15771"/>
    <cellStyle name="Note 2 18 5 3 2 3 2" xfId="33206"/>
    <cellStyle name="Note 2 18 5 3 2 3 3" xfId="47659"/>
    <cellStyle name="Note 2 18 5 3 2 4" xfId="21015"/>
    <cellStyle name="Note 2 18 5 3 2 5" xfId="35468"/>
    <cellStyle name="Note 2 18 5 3 3" xfId="6041"/>
    <cellStyle name="Note 2 18 5 3 3 2" xfId="23476"/>
    <cellStyle name="Note 2 18 5 3 3 3" xfId="37929"/>
    <cellStyle name="Note 2 18 5 3 4" xfId="8482"/>
    <cellStyle name="Note 2 18 5 3 4 2" xfId="25917"/>
    <cellStyle name="Note 2 18 5 3 4 3" xfId="40370"/>
    <cellStyle name="Note 2 18 5 3 5" xfId="10902"/>
    <cellStyle name="Note 2 18 5 3 5 2" xfId="28337"/>
    <cellStyle name="Note 2 18 5 3 5 3" xfId="42790"/>
    <cellStyle name="Note 2 18 5 3 6" xfId="17909"/>
    <cellStyle name="Note 2 18 5 4" xfId="1069"/>
    <cellStyle name="Note 2 18 5 4 2" xfId="3580"/>
    <cellStyle name="Note 2 18 5 4 2 2" xfId="21016"/>
    <cellStyle name="Note 2 18 5 4 2 3" xfId="35469"/>
    <cellStyle name="Note 2 18 5 4 3" xfId="6042"/>
    <cellStyle name="Note 2 18 5 4 3 2" xfId="23477"/>
    <cellStyle name="Note 2 18 5 4 3 3" xfId="37930"/>
    <cellStyle name="Note 2 18 5 4 4" xfId="8483"/>
    <cellStyle name="Note 2 18 5 4 4 2" xfId="25918"/>
    <cellStyle name="Note 2 18 5 4 4 3" xfId="40371"/>
    <cellStyle name="Note 2 18 5 4 5" xfId="10903"/>
    <cellStyle name="Note 2 18 5 4 5 2" xfId="28338"/>
    <cellStyle name="Note 2 18 5 4 5 3" xfId="42791"/>
    <cellStyle name="Note 2 18 5 4 6" xfId="15037"/>
    <cellStyle name="Note 2 18 5 4 6 2" xfId="32472"/>
    <cellStyle name="Note 2 18 5 4 6 3" xfId="46925"/>
    <cellStyle name="Note 2 18 5 4 7" xfId="17910"/>
    <cellStyle name="Note 2 18 5 4 8" xfId="20199"/>
    <cellStyle name="Note 2 18 5 5" xfId="3577"/>
    <cellStyle name="Note 2 18 5 5 2" xfId="13308"/>
    <cellStyle name="Note 2 18 5 5 2 2" xfId="30743"/>
    <cellStyle name="Note 2 18 5 5 2 3" xfId="45196"/>
    <cellStyle name="Note 2 18 5 5 3" xfId="15769"/>
    <cellStyle name="Note 2 18 5 5 3 2" xfId="33204"/>
    <cellStyle name="Note 2 18 5 5 3 3" xfId="47657"/>
    <cellStyle name="Note 2 18 5 5 4" xfId="21013"/>
    <cellStyle name="Note 2 18 5 5 5" xfId="35466"/>
    <cellStyle name="Note 2 18 5 6" xfId="6039"/>
    <cellStyle name="Note 2 18 5 6 2" xfId="23474"/>
    <cellStyle name="Note 2 18 5 6 3" xfId="37927"/>
    <cellStyle name="Note 2 18 5 7" xfId="8480"/>
    <cellStyle name="Note 2 18 5 7 2" xfId="25915"/>
    <cellStyle name="Note 2 18 5 7 3" xfId="40368"/>
    <cellStyle name="Note 2 18 5 8" xfId="10900"/>
    <cellStyle name="Note 2 18 5 8 2" xfId="28335"/>
    <cellStyle name="Note 2 18 5 8 3" xfId="42788"/>
    <cellStyle name="Note 2 18 5 9" xfId="17907"/>
    <cellStyle name="Note 2 18 6" xfId="1070"/>
    <cellStyle name="Note 2 18 6 2" xfId="3581"/>
    <cellStyle name="Note 2 18 6 2 2" xfId="13311"/>
    <cellStyle name="Note 2 18 6 2 2 2" xfId="30746"/>
    <cellStyle name="Note 2 18 6 2 2 3" xfId="45199"/>
    <cellStyle name="Note 2 18 6 2 3" xfId="15772"/>
    <cellStyle name="Note 2 18 6 2 3 2" xfId="33207"/>
    <cellStyle name="Note 2 18 6 2 3 3" xfId="47660"/>
    <cellStyle name="Note 2 18 6 2 4" xfId="21017"/>
    <cellStyle name="Note 2 18 6 2 5" xfId="35470"/>
    <cellStyle name="Note 2 18 6 3" xfId="6043"/>
    <cellStyle name="Note 2 18 6 3 2" xfId="23478"/>
    <cellStyle name="Note 2 18 6 3 3" xfId="37931"/>
    <cellStyle name="Note 2 18 6 4" xfId="8484"/>
    <cellStyle name="Note 2 18 6 4 2" xfId="25919"/>
    <cellStyle name="Note 2 18 6 4 3" xfId="40372"/>
    <cellStyle name="Note 2 18 6 5" xfId="10904"/>
    <cellStyle name="Note 2 18 6 5 2" xfId="28339"/>
    <cellStyle name="Note 2 18 6 5 3" xfId="42792"/>
    <cellStyle name="Note 2 18 6 6" xfId="17911"/>
    <cellStyle name="Note 2 18 7" xfId="1071"/>
    <cellStyle name="Note 2 18 7 2" xfId="3582"/>
    <cellStyle name="Note 2 18 7 2 2" xfId="13312"/>
    <cellStyle name="Note 2 18 7 2 2 2" xfId="30747"/>
    <cellStyle name="Note 2 18 7 2 2 3" xfId="45200"/>
    <cellStyle name="Note 2 18 7 2 3" xfId="15773"/>
    <cellStyle name="Note 2 18 7 2 3 2" xfId="33208"/>
    <cellStyle name="Note 2 18 7 2 3 3" xfId="47661"/>
    <cellStyle name="Note 2 18 7 2 4" xfId="21018"/>
    <cellStyle name="Note 2 18 7 2 5" xfId="35471"/>
    <cellStyle name="Note 2 18 7 3" xfId="6044"/>
    <cellStyle name="Note 2 18 7 3 2" xfId="23479"/>
    <cellStyle name="Note 2 18 7 3 3" xfId="37932"/>
    <cellStyle name="Note 2 18 7 4" xfId="8485"/>
    <cellStyle name="Note 2 18 7 4 2" xfId="25920"/>
    <cellStyle name="Note 2 18 7 4 3" xfId="40373"/>
    <cellStyle name="Note 2 18 7 5" xfId="10905"/>
    <cellStyle name="Note 2 18 7 5 2" xfId="28340"/>
    <cellStyle name="Note 2 18 7 5 3" xfId="42793"/>
    <cellStyle name="Note 2 18 7 6" xfId="17912"/>
    <cellStyle name="Note 2 18 8" xfId="1072"/>
    <cellStyle name="Note 2 18 8 2" xfId="3583"/>
    <cellStyle name="Note 2 18 8 2 2" xfId="21019"/>
    <cellStyle name="Note 2 18 8 2 3" xfId="35472"/>
    <cellStyle name="Note 2 18 8 3" xfId="6045"/>
    <cellStyle name="Note 2 18 8 3 2" xfId="23480"/>
    <cellStyle name="Note 2 18 8 3 3" xfId="37933"/>
    <cellStyle name="Note 2 18 8 4" xfId="8486"/>
    <cellStyle name="Note 2 18 8 4 2" xfId="25921"/>
    <cellStyle name="Note 2 18 8 4 3" xfId="40374"/>
    <cellStyle name="Note 2 18 8 5" xfId="10906"/>
    <cellStyle name="Note 2 18 8 5 2" xfId="28341"/>
    <cellStyle name="Note 2 18 8 5 3" xfId="42794"/>
    <cellStyle name="Note 2 18 8 6" xfId="15038"/>
    <cellStyle name="Note 2 18 8 6 2" xfId="32473"/>
    <cellStyle name="Note 2 18 8 6 3" xfId="46926"/>
    <cellStyle name="Note 2 18 8 7" xfId="17913"/>
    <cellStyle name="Note 2 18 8 8" xfId="20200"/>
    <cellStyle name="Note 2 18 9" xfId="3564"/>
    <cellStyle name="Note 2 18 9 2" xfId="13298"/>
    <cellStyle name="Note 2 18 9 2 2" xfId="30733"/>
    <cellStyle name="Note 2 18 9 2 3" xfId="45186"/>
    <cellStyle name="Note 2 18 9 3" xfId="15759"/>
    <cellStyle name="Note 2 18 9 3 2" xfId="33194"/>
    <cellStyle name="Note 2 18 9 3 3" xfId="47647"/>
    <cellStyle name="Note 2 18 9 4" xfId="21000"/>
    <cellStyle name="Note 2 18 9 5" xfId="35453"/>
    <cellStyle name="Note 2 19" xfId="1073"/>
    <cellStyle name="Note 2 19 10" xfId="6046"/>
    <cellStyle name="Note 2 19 10 2" xfId="23481"/>
    <cellStyle name="Note 2 19 10 3" xfId="37934"/>
    <cellStyle name="Note 2 19 11" xfId="8487"/>
    <cellStyle name="Note 2 19 11 2" xfId="25922"/>
    <cellStyle name="Note 2 19 11 3" xfId="40375"/>
    <cellStyle name="Note 2 19 12" xfId="10907"/>
    <cellStyle name="Note 2 19 12 2" xfId="28342"/>
    <cellStyle name="Note 2 19 12 3" xfId="42795"/>
    <cellStyle name="Note 2 19 13" xfId="17914"/>
    <cellStyle name="Note 2 19 2" xfId="1074"/>
    <cellStyle name="Note 2 19 2 2" xfId="1075"/>
    <cellStyle name="Note 2 19 2 2 2" xfId="3586"/>
    <cellStyle name="Note 2 19 2 2 2 2" xfId="13315"/>
    <cellStyle name="Note 2 19 2 2 2 2 2" xfId="30750"/>
    <cellStyle name="Note 2 19 2 2 2 2 3" xfId="45203"/>
    <cellStyle name="Note 2 19 2 2 2 3" xfId="15776"/>
    <cellStyle name="Note 2 19 2 2 2 3 2" xfId="33211"/>
    <cellStyle name="Note 2 19 2 2 2 3 3" xfId="47664"/>
    <cellStyle name="Note 2 19 2 2 2 4" xfId="21022"/>
    <cellStyle name="Note 2 19 2 2 2 5" xfId="35475"/>
    <cellStyle name="Note 2 19 2 2 3" xfId="6048"/>
    <cellStyle name="Note 2 19 2 2 3 2" xfId="23483"/>
    <cellStyle name="Note 2 19 2 2 3 3" xfId="37936"/>
    <cellStyle name="Note 2 19 2 2 4" xfId="8489"/>
    <cellStyle name="Note 2 19 2 2 4 2" xfId="25924"/>
    <cellStyle name="Note 2 19 2 2 4 3" xfId="40377"/>
    <cellStyle name="Note 2 19 2 2 5" xfId="10909"/>
    <cellStyle name="Note 2 19 2 2 5 2" xfId="28344"/>
    <cellStyle name="Note 2 19 2 2 5 3" xfId="42797"/>
    <cellStyle name="Note 2 19 2 2 6" xfId="17916"/>
    <cellStyle name="Note 2 19 2 3" xfId="1076"/>
    <cellStyle name="Note 2 19 2 3 2" xfId="3587"/>
    <cellStyle name="Note 2 19 2 3 2 2" xfId="13316"/>
    <cellStyle name="Note 2 19 2 3 2 2 2" xfId="30751"/>
    <cellStyle name="Note 2 19 2 3 2 2 3" xfId="45204"/>
    <cellStyle name="Note 2 19 2 3 2 3" xfId="15777"/>
    <cellStyle name="Note 2 19 2 3 2 3 2" xfId="33212"/>
    <cellStyle name="Note 2 19 2 3 2 3 3" xfId="47665"/>
    <cellStyle name="Note 2 19 2 3 2 4" xfId="21023"/>
    <cellStyle name="Note 2 19 2 3 2 5" xfId="35476"/>
    <cellStyle name="Note 2 19 2 3 3" xfId="6049"/>
    <cellStyle name="Note 2 19 2 3 3 2" xfId="23484"/>
    <cellStyle name="Note 2 19 2 3 3 3" xfId="37937"/>
    <cellStyle name="Note 2 19 2 3 4" xfId="8490"/>
    <cellStyle name="Note 2 19 2 3 4 2" xfId="25925"/>
    <cellStyle name="Note 2 19 2 3 4 3" xfId="40378"/>
    <cellStyle name="Note 2 19 2 3 5" xfId="10910"/>
    <cellStyle name="Note 2 19 2 3 5 2" xfId="28345"/>
    <cellStyle name="Note 2 19 2 3 5 3" xfId="42798"/>
    <cellStyle name="Note 2 19 2 3 6" xfId="17917"/>
    <cellStyle name="Note 2 19 2 4" xfId="1077"/>
    <cellStyle name="Note 2 19 2 4 2" xfId="3588"/>
    <cellStyle name="Note 2 19 2 4 2 2" xfId="21024"/>
    <cellStyle name="Note 2 19 2 4 2 3" xfId="35477"/>
    <cellStyle name="Note 2 19 2 4 3" xfId="6050"/>
    <cellStyle name="Note 2 19 2 4 3 2" xfId="23485"/>
    <cellStyle name="Note 2 19 2 4 3 3" xfId="37938"/>
    <cellStyle name="Note 2 19 2 4 4" xfId="8491"/>
    <cellStyle name="Note 2 19 2 4 4 2" xfId="25926"/>
    <cellStyle name="Note 2 19 2 4 4 3" xfId="40379"/>
    <cellStyle name="Note 2 19 2 4 5" xfId="10911"/>
    <cellStyle name="Note 2 19 2 4 5 2" xfId="28346"/>
    <cellStyle name="Note 2 19 2 4 5 3" xfId="42799"/>
    <cellStyle name="Note 2 19 2 4 6" xfId="15039"/>
    <cellStyle name="Note 2 19 2 4 6 2" xfId="32474"/>
    <cellStyle name="Note 2 19 2 4 6 3" xfId="46927"/>
    <cellStyle name="Note 2 19 2 4 7" xfId="17918"/>
    <cellStyle name="Note 2 19 2 4 8" xfId="20201"/>
    <cellStyle name="Note 2 19 2 5" xfId="3585"/>
    <cellStyle name="Note 2 19 2 5 2" xfId="13314"/>
    <cellStyle name="Note 2 19 2 5 2 2" xfId="30749"/>
    <cellStyle name="Note 2 19 2 5 2 3" xfId="45202"/>
    <cellStyle name="Note 2 19 2 5 3" xfId="15775"/>
    <cellStyle name="Note 2 19 2 5 3 2" xfId="33210"/>
    <cellStyle name="Note 2 19 2 5 3 3" xfId="47663"/>
    <cellStyle name="Note 2 19 2 5 4" xfId="21021"/>
    <cellStyle name="Note 2 19 2 5 5" xfId="35474"/>
    <cellStyle name="Note 2 19 2 6" xfId="6047"/>
    <cellStyle name="Note 2 19 2 6 2" xfId="23482"/>
    <cellStyle name="Note 2 19 2 6 3" xfId="37935"/>
    <cellStyle name="Note 2 19 2 7" xfId="8488"/>
    <cellStyle name="Note 2 19 2 7 2" xfId="25923"/>
    <cellStyle name="Note 2 19 2 7 3" xfId="40376"/>
    <cellStyle name="Note 2 19 2 8" xfId="10908"/>
    <cellStyle name="Note 2 19 2 8 2" xfId="28343"/>
    <cellStyle name="Note 2 19 2 8 3" xfId="42796"/>
    <cellStyle name="Note 2 19 2 9" xfId="17915"/>
    <cellStyle name="Note 2 19 3" xfId="1078"/>
    <cellStyle name="Note 2 19 3 2" xfId="1079"/>
    <cellStyle name="Note 2 19 3 2 2" xfId="3590"/>
    <cellStyle name="Note 2 19 3 2 2 2" xfId="13318"/>
    <cellStyle name="Note 2 19 3 2 2 2 2" xfId="30753"/>
    <cellStyle name="Note 2 19 3 2 2 2 3" xfId="45206"/>
    <cellStyle name="Note 2 19 3 2 2 3" xfId="15779"/>
    <cellStyle name="Note 2 19 3 2 2 3 2" xfId="33214"/>
    <cellStyle name="Note 2 19 3 2 2 3 3" xfId="47667"/>
    <cellStyle name="Note 2 19 3 2 2 4" xfId="21026"/>
    <cellStyle name="Note 2 19 3 2 2 5" xfId="35479"/>
    <cellStyle name="Note 2 19 3 2 3" xfId="6052"/>
    <cellStyle name="Note 2 19 3 2 3 2" xfId="23487"/>
    <cellStyle name="Note 2 19 3 2 3 3" xfId="37940"/>
    <cellStyle name="Note 2 19 3 2 4" xfId="8493"/>
    <cellStyle name="Note 2 19 3 2 4 2" xfId="25928"/>
    <cellStyle name="Note 2 19 3 2 4 3" xfId="40381"/>
    <cellStyle name="Note 2 19 3 2 5" xfId="10913"/>
    <cellStyle name="Note 2 19 3 2 5 2" xfId="28348"/>
    <cellStyle name="Note 2 19 3 2 5 3" xfId="42801"/>
    <cellStyle name="Note 2 19 3 2 6" xfId="17920"/>
    <cellStyle name="Note 2 19 3 3" xfId="1080"/>
    <cellStyle name="Note 2 19 3 3 2" xfId="3591"/>
    <cellStyle name="Note 2 19 3 3 2 2" xfId="13319"/>
    <cellStyle name="Note 2 19 3 3 2 2 2" xfId="30754"/>
    <cellStyle name="Note 2 19 3 3 2 2 3" xfId="45207"/>
    <cellStyle name="Note 2 19 3 3 2 3" xfId="15780"/>
    <cellStyle name="Note 2 19 3 3 2 3 2" xfId="33215"/>
    <cellStyle name="Note 2 19 3 3 2 3 3" xfId="47668"/>
    <cellStyle name="Note 2 19 3 3 2 4" xfId="21027"/>
    <cellStyle name="Note 2 19 3 3 2 5" xfId="35480"/>
    <cellStyle name="Note 2 19 3 3 3" xfId="6053"/>
    <cellStyle name="Note 2 19 3 3 3 2" xfId="23488"/>
    <cellStyle name="Note 2 19 3 3 3 3" xfId="37941"/>
    <cellStyle name="Note 2 19 3 3 4" xfId="8494"/>
    <cellStyle name="Note 2 19 3 3 4 2" xfId="25929"/>
    <cellStyle name="Note 2 19 3 3 4 3" xfId="40382"/>
    <cellStyle name="Note 2 19 3 3 5" xfId="10914"/>
    <cellStyle name="Note 2 19 3 3 5 2" xfId="28349"/>
    <cellStyle name="Note 2 19 3 3 5 3" xfId="42802"/>
    <cellStyle name="Note 2 19 3 3 6" xfId="17921"/>
    <cellStyle name="Note 2 19 3 4" xfId="1081"/>
    <cellStyle name="Note 2 19 3 4 2" xfId="3592"/>
    <cellStyle name="Note 2 19 3 4 2 2" xfId="21028"/>
    <cellStyle name="Note 2 19 3 4 2 3" xfId="35481"/>
    <cellStyle name="Note 2 19 3 4 3" xfId="6054"/>
    <cellStyle name="Note 2 19 3 4 3 2" xfId="23489"/>
    <cellStyle name="Note 2 19 3 4 3 3" xfId="37942"/>
    <cellStyle name="Note 2 19 3 4 4" xfId="8495"/>
    <cellStyle name="Note 2 19 3 4 4 2" xfId="25930"/>
    <cellStyle name="Note 2 19 3 4 4 3" xfId="40383"/>
    <cellStyle name="Note 2 19 3 4 5" xfId="10915"/>
    <cellStyle name="Note 2 19 3 4 5 2" xfId="28350"/>
    <cellStyle name="Note 2 19 3 4 5 3" xfId="42803"/>
    <cellStyle name="Note 2 19 3 4 6" xfId="15040"/>
    <cellStyle name="Note 2 19 3 4 6 2" xfId="32475"/>
    <cellStyle name="Note 2 19 3 4 6 3" xfId="46928"/>
    <cellStyle name="Note 2 19 3 4 7" xfId="17922"/>
    <cellStyle name="Note 2 19 3 4 8" xfId="20202"/>
    <cellStyle name="Note 2 19 3 5" xfId="3589"/>
    <cellStyle name="Note 2 19 3 5 2" xfId="13317"/>
    <cellStyle name="Note 2 19 3 5 2 2" xfId="30752"/>
    <cellStyle name="Note 2 19 3 5 2 3" xfId="45205"/>
    <cellStyle name="Note 2 19 3 5 3" xfId="15778"/>
    <cellStyle name="Note 2 19 3 5 3 2" xfId="33213"/>
    <cellStyle name="Note 2 19 3 5 3 3" xfId="47666"/>
    <cellStyle name="Note 2 19 3 5 4" xfId="21025"/>
    <cellStyle name="Note 2 19 3 5 5" xfId="35478"/>
    <cellStyle name="Note 2 19 3 6" xfId="6051"/>
    <cellStyle name="Note 2 19 3 6 2" xfId="23486"/>
    <cellStyle name="Note 2 19 3 6 3" xfId="37939"/>
    <cellStyle name="Note 2 19 3 7" xfId="8492"/>
    <cellStyle name="Note 2 19 3 7 2" xfId="25927"/>
    <cellStyle name="Note 2 19 3 7 3" xfId="40380"/>
    <cellStyle name="Note 2 19 3 8" xfId="10912"/>
    <cellStyle name="Note 2 19 3 8 2" xfId="28347"/>
    <cellStyle name="Note 2 19 3 8 3" xfId="42800"/>
    <cellStyle name="Note 2 19 3 9" xfId="17919"/>
    <cellStyle name="Note 2 19 4" xfId="1082"/>
    <cellStyle name="Note 2 19 4 2" xfId="1083"/>
    <cellStyle name="Note 2 19 4 2 2" xfId="3594"/>
    <cellStyle name="Note 2 19 4 2 2 2" xfId="13321"/>
    <cellStyle name="Note 2 19 4 2 2 2 2" xfId="30756"/>
    <cellStyle name="Note 2 19 4 2 2 2 3" xfId="45209"/>
    <cellStyle name="Note 2 19 4 2 2 3" xfId="15782"/>
    <cellStyle name="Note 2 19 4 2 2 3 2" xfId="33217"/>
    <cellStyle name="Note 2 19 4 2 2 3 3" xfId="47670"/>
    <cellStyle name="Note 2 19 4 2 2 4" xfId="21030"/>
    <cellStyle name="Note 2 19 4 2 2 5" xfId="35483"/>
    <cellStyle name="Note 2 19 4 2 3" xfId="6056"/>
    <cellStyle name="Note 2 19 4 2 3 2" xfId="23491"/>
    <cellStyle name="Note 2 19 4 2 3 3" xfId="37944"/>
    <cellStyle name="Note 2 19 4 2 4" xfId="8497"/>
    <cellStyle name="Note 2 19 4 2 4 2" xfId="25932"/>
    <cellStyle name="Note 2 19 4 2 4 3" xfId="40385"/>
    <cellStyle name="Note 2 19 4 2 5" xfId="10917"/>
    <cellStyle name="Note 2 19 4 2 5 2" xfId="28352"/>
    <cellStyle name="Note 2 19 4 2 5 3" xfId="42805"/>
    <cellStyle name="Note 2 19 4 2 6" xfId="17924"/>
    <cellStyle name="Note 2 19 4 3" xfId="1084"/>
    <cellStyle name="Note 2 19 4 3 2" xfId="3595"/>
    <cellStyle name="Note 2 19 4 3 2 2" xfId="13322"/>
    <cellStyle name="Note 2 19 4 3 2 2 2" xfId="30757"/>
    <cellStyle name="Note 2 19 4 3 2 2 3" xfId="45210"/>
    <cellStyle name="Note 2 19 4 3 2 3" xfId="15783"/>
    <cellStyle name="Note 2 19 4 3 2 3 2" xfId="33218"/>
    <cellStyle name="Note 2 19 4 3 2 3 3" xfId="47671"/>
    <cellStyle name="Note 2 19 4 3 2 4" xfId="21031"/>
    <cellStyle name="Note 2 19 4 3 2 5" xfId="35484"/>
    <cellStyle name="Note 2 19 4 3 3" xfId="6057"/>
    <cellStyle name="Note 2 19 4 3 3 2" xfId="23492"/>
    <cellStyle name="Note 2 19 4 3 3 3" xfId="37945"/>
    <cellStyle name="Note 2 19 4 3 4" xfId="8498"/>
    <cellStyle name="Note 2 19 4 3 4 2" xfId="25933"/>
    <cellStyle name="Note 2 19 4 3 4 3" xfId="40386"/>
    <cellStyle name="Note 2 19 4 3 5" xfId="10918"/>
    <cellStyle name="Note 2 19 4 3 5 2" xfId="28353"/>
    <cellStyle name="Note 2 19 4 3 5 3" xfId="42806"/>
    <cellStyle name="Note 2 19 4 3 6" xfId="17925"/>
    <cellStyle name="Note 2 19 4 4" xfId="1085"/>
    <cellStyle name="Note 2 19 4 4 2" xfId="3596"/>
    <cellStyle name="Note 2 19 4 4 2 2" xfId="21032"/>
    <cellStyle name="Note 2 19 4 4 2 3" xfId="35485"/>
    <cellStyle name="Note 2 19 4 4 3" xfId="6058"/>
    <cellStyle name="Note 2 19 4 4 3 2" xfId="23493"/>
    <cellStyle name="Note 2 19 4 4 3 3" xfId="37946"/>
    <cellStyle name="Note 2 19 4 4 4" xfId="8499"/>
    <cellStyle name="Note 2 19 4 4 4 2" xfId="25934"/>
    <cellStyle name="Note 2 19 4 4 4 3" xfId="40387"/>
    <cellStyle name="Note 2 19 4 4 5" xfId="10919"/>
    <cellStyle name="Note 2 19 4 4 5 2" xfId="28354"/>
    <cellStyle name="Note 2 19 4 4 5 3" xfId="42807"/>
    <cellStyle name="Note 2 19 4 4 6" xfId="15041"/>
    <cellStyle name="Note 2 19 4 4 6 2" xfId="32476"/>
    <cellStyle name="Note 2 19 4 4 6 3" xfId="46929"/>
    <cellStyle name="Note 2 19 4 4 7" xfId="17926"/>
    <cellStyle name="Note 2 19 4 4 8" xfId="20203"/>
    <cellStyle name="Note 2 19 4 5" xfId="3593"/>
    <cellStyle name="Note 2 19 4 5 2" xfId="13320"/>
    <cellStyle name="Note 2 19 4 5 2 2" xfId="30755"/>
    <cellStyle name="Note 2 19 4 5 2 3" xfId="45208"/>
    <cellStyle name="Note 2 19 4 5 3" xfId="15781"/>
    <cellStyle name="Note 2 19 4 5 3 2" xfId="33216"/>
    <cellStyle name="Note 2 19 4 5 3 3" xfId="47669"/>
    <cellStyle name="Note 2 19 4 5 4" xfId="21029"/>
    <cellStyle name="Note 2 19 4 5 5" xfId="35482"/>
    <cellStyle name="Note 2 19 4 6" xfId="6055"/>
    <cellStyle name="Note 2 19 4 6 2" xfId="23490"/>
    <cellStyle name="Note 2 19 4 6 3" xfId="37943"/>
    <cellStyle name="Note 2 19 4 7" xfId="8496"/>
    <cellStyle name="Note 2 19 4 7 2" xfId="25931"/>
    <cellStyle name="Note 2 19 4 7 3" xfId="40384"/>
    <cellStyle name="Note 2 19 4 8" xfId="10916"/>
    <cellStyle name="Note 2 19 4 8 2" xfId="28351"/>
    <cellStyle name="Note 2 19 4 8 3" xfId="42804"/>
    <cellStyle name="Note 2 19 4 9" xfId="17923"/>
    <cellStyle name="Note 2 19 5" xfId="1086"/>
    <cellStyle name="Note 2 19 5 2" xfId="1087"/>
    <cellStyle name="Note 2 19 5 2 2" xfId="3598"/>
    <cellStyle name="Note 2 19 5 2 2 2" xfId="13324"/>
    <cellStyle name="Note 2 19 5 2 2 2 2" xfId="30759"/>
    <cellStyle name="Note 2 19 5 2 2 2 3" xfId="45212"/>
    <cellStyle name="Note 2 19 5 2 2 3" xfId="15785"/>
    <cellStyle name="Note 2 19 5 2 2 3 2" xfId="33220"/>
    <cellStyle name="Note 2 19 5 2 2 3 3" xfId="47673"/>
    <cellStyle name="Note 2 19 5 2 2 4" xfId="21034"/>
    <cellStyle name="Note 2 19 5 2 2 5" xfId="35487"/>
    <cellStyle name="Note 2 19 5 2 3" xfId="6060"/>
    <cellStyle name="Note 2 19 5 2 3 2" xfId="23495"/>
    <cellStyle name="Note 2 19 5 2 3 3" xfId="37948"/>
    <cellStyle name="Note 2 19 5 2 4" xfId="8501"/>
    <cellStyle name="Note 2 19 5 2 4 2" xfId="25936"/>
    <cellStyle name="Note 2 19 5 2 4 3" xfId="40389"/>
    <cellStyle name="Note 2 19 5 2 5" xfId="10921"/>
    <cellStyle name="Note 2 19 5 2 5 2" xfId="28356"/>
    <cellStyle name="Note 2 19 5 2 5 3" xfId="42809"/>
    <cellStyle name="Note 2 19 5 2 6" xfId="17928"/>
    <cellStyle name="Note 2 19 5 3" xfId="1088"/>
    <cellStyle name="Note 2 19 5 3 2" xfId="3599"/>
    <cellStyle name="Note 2 19 5 3 2 2" xfId="13325"/>
    <cellStyle name="Note 2 19 5 3 2 2 2" xfId="30760"/>
    <cellStyle name="Note 2 19 5 3 2 2 3" xfId="45213"/>
    <cellStyle name="Note 2 19 5 3 2 3" xfId="15786"/>
    <cellStyle name="Note 2 19 5 3 2 3 2" xfId="33221"/>
    <cellStyle name="Note 2 19 5 3 2 3 3" xfId="47674"/>
    <cellStyle name="Note 2 19 5 3 2 4" xfId="21035"/>
    <cellStyle name="Note 2 19 5 3 2 5" xfId="35488"/>
    <cellStyle name="Note 2 19 5 3 3" xfId="6061"/>
    <cellStyle name="Note 2 19 5 3 3 2" xfId="23496"/>
    <cellStyle name="Note 2 19 5 3 3 3" xfId="37949"/>
    <cellStyle name="Note 2 19 5 3 4" xfId="8502"/>
    <cellStyle name="Note 2 19 5 3 4 2" xfId="25937"/>
    <cellStyle name="Note 2 19 5 3 4 3" xfId="40390"/>
    <cellStyle name="Note 2 19 5 3 5" xfId="10922"/>
    <cellStyle name="Note 2 19 5 3 5 2" xfId="28357"/>
    <cellStyle name="Note 2 19 5 3 5 3" xfId="42810"/>
    <cellStyle name="Note 2 19 5 3 6" xfId="17929"/>
    <cellStyle name="Note 2 19 5 4" xfId="1089"/>
    <cellStyle name="Note 2 19 5 4 2" xfId="3600"/>
    <cellStyle name="Note 2 19 5 4 2 2" xfId="21036"/>
    <cellStyle name="Note 2 19 5 4 2 3" xfId="35489"/>
    <cellStyle name="Note 2 19 5 4 3" xfId="6062"/>
    <cellStyle name="Note 2 19 5 4 3 2" xfId="23497"/>
    <cellStyle name="Note 2 19 5 4 3 3" xfId="37950"/>
    <cellStyle name="Note 2 19 5 4 4" xfId="8503"/>
    <cellStyle name="Note 2 19 5 4 4 2" xfId="25938"/>
    <cellStyle name="Note 2 19 5 4 4 3" xfId="40391"/>
    <cellStyle name="Note 2 19 5 4 5" xfId="10923"/>
    <cellStyle name="Note 2 19 5 4 5 2" xfId="28358"/>
    <cellStyle name="Note 2 19 5 4 5 3" xfId="42811"/>
    <cellStyle name="Note 2 19 5 4 6" xfId="15042"/>
    <cellStyle name="Note 2 19 5 4 6 2" xfId="32477"/>
    <cellStyle name="Note 2 19 5 4 6 3" xfId="46930"/>
    <cellStyle name="Note 2 19 5 4 7" xfId="17930"/>
    <cellStyle name="Note 2 19 5 4 8" xfId="20204"/>
    <cellStyle name="Note 2 19 5 5" xfId="3597"/>
    <cellStyle name="Note 2 19 5 5 2" xfId="13323"/>
    <cellStyle name="Note 2 19 5 5 2 2" xfId="30758"/>
    <cellStyle name="Note 2 19 5 5 2 3" xfId="45211"/>
    <cellStyle name="Note 2 19 5 5 3" xfId="15784"/>
    <cellStyle name="Note 2 19 5 5 3 2" xfId="33219"/>
    <cellStyle name="Note 2 19 5 5 3 3" xfId="47672"/>
    <cellStyle name="Note 2 19 5 5 4" xfId="21033"/>
    <cellStyle name="Note 2 19 5 5 5" xfId="35486"/>
    <cellStyle name="Note 2 19 5 6" xfId="6059"/>
    <cellStyle name="Note 2 19 5 6 2" xfId="23494"/>
    <cellStyle name="Note 2 19 5 6 3" xfId="37947"/>
    <cellStyle name="Note 2 19 5 7" xfId="8500"/>
    <cellStyle name="Note 2 19 5 7 2" xfId="25935"/>
    <cellStyle name="Note 2 19 5 7 3" xfId="40388"/>
    <cellStyle name="Note 2 19 5 8" xfId="10920"/>
    <cellStyle name="Note 2 19 5 8 2" xfId="28355"/>
    <cellStyle name="Note 2 19 5 8 3" xfId="42808"/>
    <cellStyle name="Note 2 19 5 9" xfId="17927"/>
    <cellStyle name="Note 2 19 6" xfId="1090"/>
    <cellStyle name="Note 2 19 6 2" xfId="3601"/>
    <cellStyle name="Note 2 19 6 2 2" xfId="13326"/>
    <cellStyle name="Note 2 19 6 2 2 2" xfId="30761"/>
    <cellStyle name="Note 2 19 6 2 2 3" xfId="45214"/>
    <cellStyle name="Note 2 19 6 2 3" xfId="15787"/>
    <cellStyle name="Note 2 19 6 2 3 2" xfId="33222"/>
    <cellStyle name="Note 2 19 6 2 3 3" xfId="47675"/>
    <cellStyle name="Note 2 19 6 2 4" xfId="21037"/>
    <cellStyle name="Note 2 19 6 2 5" xfId="35490"/>
    <cellStyle name="Note 2 19 6 3" xfId="6063"/>
    <cellStyle name="Note 2 19 6 3 2" xfId="23498"/>
    <cellStyle name="Note 2 19 6 3 3" xfId="37951"/>
    <cellStyle name="Note 2 19 6 4" xfId="8504"/>
    <cellStyle name="Note 2 19 6 4 2" xfId="25939"/>
    <cellStyle name="Note 2 19 6 4 3" xfId="40392"/>
    <cellStyle name="Note 2 19 6 5" xfId="10924"/>
    <cellStyle name="Note 2 19 6 5 2" xfId="28359"/>
    <cellStyle name="Note 2 19 6 5 3" xfId="42812"/>
    <cellStyle name="Note 2 19 6 6" xfId="17931"/>
    <cellStyle name="Note 2 19 7" xfId="1091"/>
    <cellStyle name="Note 2 19 7 2" xfId="3602"/>
    <cellStyle name="Note 2 19 7 2 2" xfId="13327"/>
    <cellStyle name="Note 2 19 7 2 2 2" xfId="30762"/>
    <cellStyle name="Note 2 19 7 2 2 3" xfId="45215"/>
    <cellStyle name="Note 2 19 7 2 3" xfId="15788"/>
    <cellStyle name="Note 2 19 7 2 3 2" xfId="33223"/>
    <cellStyle name="Note 2 19 7 2 3 3" xfId="47676"/>
    <cellStyle name="Note 2 19 7 2 4" xfId="21038"/>
    <cellStyle name="Note 2 19 7 2 5" xfId="35491"/>
    <cellStyle name="Note 2 19 7 3" xfId="6064"/>
    <cellStyle name="Note 2 19 7 3 2" xfId="23499"/>
    <cellStyle name="Note 2 19 7 3 3" xfId="37952"/>
    <cellStyle name="Note 2 19 7 4" xfId="8505"/>
    <cellStyle name="Note 2 19 7 4 2" xfId="25940"/>
    <cellStyle name="Note 2 19 7 4 3" xfId="40393"/>
    <cellStyle name="Note 2 19 7 5" xfId="10925"/>
    <cellStyle name="Note 2 19 7 5 2" xfId="28360"/>
    <cellStyle name="Note 2 19 7 5 3" xfId="42813"/>
    <cellStyle name="Note 2 19 7 6" xfId="17932"/>
    <cellStyle name="Note 2 19 8" xfId="1092"/>
    <cellStyle name="Note 2 19 8 2" xfId="3603"/>
    <cellStyle name="Note 2 19 8 2 2" xfId="21039"/>
    <cellStyle name="Note 2 19 8 2 3" xfId="35492"/>
    <cellStyle name="Note 2 19 8 3" xfId="6065"/>
    <cellStyle name="Note 2 19 8 3 2" xfId="23500"/>
    <cellStyle name="Note 2 19 8 3 3" xfId="37953"/>
    <cellStyle name="Note 2 19 8 4" xfId="8506"/>
    <cellStyle name="Note 2 19 8 4 2" xfId="25941"/>
    <cellStyle name="Note 2 19 8 4 3" xfId="40394"/>
    <cellStyle name="Note 2 19 8 5" xfId="10926"/>
    <cellStyle name="Note 2 19 8 5 2" xfId="28361"/>
    <cellStyle name="Note 2 19 8 5 3" xfId="42814"/>
    <cellStyle name="Note 2 19 8 6" xfId="15043"/>
    <cellStyle name="Note 2 19 8 6 2" xfId="32478"/>
    <cellStyle name="Note 2 19 8 6 3" xfId="46931"/>
    <cellStyle name="Note 2 19 8 7" xfId="17933"/>
    <cellStyle name="Note 2 19 8 8" xfId="20205"/>
    <cellStyle name="Note 2 19 9" xfId="3584"/>
    <cellStyle name="Note 2 19 9 2" xfId="13313"/>
    <cellStyle name="Note 2 19 9 2 2" xfId="30748"/>
    <cellStyle name="Note 2 19 9 2 3" xfId="45201"/>
    <cellStyle name="Note 2 19 9 3" xfId="15774"/>
    <cellStyle name="Note 2 19 9 3 2" xfId="33209"/>
    <cellStyle name="Note 2 19 9 3 3" xfId="47662"/>
    <cellStyle name="Note 2 19 9 4" xfId="21020"/>
    <cellStyle name="Note 2 19 9 5" xfId="35473"/>
    <cellStyle name="Note 2 2" xfId="1093"/>
    <cellStyle name="Note 2 2 10" xfId="6066"/>
    <cellStyle name="Note 2 2 10 2" xfId="23501"/>
    <cellStyle name="Note 2 2 10 3" xfId="37954"/>
    <cellStyle name="Note 2 2 11" xfId="8507"/>
    <cellStyle name="Note 2 2 11 2" xfId="25942"/>
    <cellStyle name="Note 2 2 11 3" xfId="40395"/>
    <cellStyle name="Note 2 2 12" xfId="10927"/>
    <cellStyle name="Note 2 2 12 2" xfId="28362"/>
    <cellStyle name="Note 2 2 12 3" xfId="42815"/>
    <cellStyle name="Note 2 2 13" xfId="17934"/>
    <cellStyle name="Note 2 2 2" xfId="1094"/>
    <cellStyle name="Note 2 2 2 2" xfId="1095"/>
    <cellStyle name="Note 2 2 2 2 2" xfId="3606"/>
    <cellStyle name="Note 2 2 2 2 2 2" xfId="13330"/>
    <cellStyle name="Note 2 2 2 2 2 2 2" xfId="30765"/>
    <cellStyle name="Note 2 2 2 2 2 2 3" xfId="45218"/>
    <cellStyle name="Note 2 2 2 2 2 3" xfId="15791"/>
    <cellStyle name="Note 2 2 2 2 2 3 2" xfId="33226"/>
    <cellStyle name="Note 2 2 2 2 2 3 3" xfId="47679"/>
    <cellStyle name="Note 2 2 2 2 2 4" xfId="21042"/>
    <cellStyle name="Note 2 2 2 2 2 5" xfId="35495"/>
    <cellStyle name="Note 2 2 2 2 3" xfId="6068"/>
    <cellStyle name="Note 2 2 2 2 3 2" xfId="23503"/>
    <cellStyle name="Note 2 2 2 2 3 3" xfId="37956"/>
    <cellStyle name="Note 2 2 2 2 4" xfId="8509"/>
    <cellStyle name="Note 2 2 2 2 4 2" xfId="25944"/>
    <cellStyle name="Note 2 2 2 2 4 3" xfId="40397"/>
    <cellStyle name="Note 2 2 2 2 5" xfId="10929"/>
    <cellStyle name="Note 2 2 2 2 5 2" xfId="28364"/>
    <cellStyle name="Note 2 2 2 2 5 3" xfId="42817"/>
    <cellStyle name="Note 2 2 2 2 6" xfId="17936"/>
    <cellStyle name="Note 2 2 2 3" xfId="1096"/>
    <cellStyle name="Note 2 2 2 3 2" xfId="3607"/>
    <cellStyle name="Note 2 2 2 3 2 2" xfId="13331"/>
    <cellStyle name="Note 2 2 2 3 2 2 2" xfId="30766"/>
    <cellStyle name="Note 2 2 2 3 2 2 3" xfId="45219"/>
    <cellStyle name="Note 2 2 2 3 2 3" xfId="15792"/>
    <cellStyle name="Note 2 2 2 3 2 3 2" xfId="33227"/>
    <cellStyle name="Note 2 2 2 3 2 3 3" xfId="47680"/>
    <cellStyle name="Note 2 2 2 3 2 4" xfId="21043"/>
    <cellStyle name="Note 2 2 2 3 2 5" xfId="35496"/>
    <cellStyle name="Note 2 2 2 3 3" xfId="6069"/>
    <cellStyle name="Note 2 2 2 3 3 2" xfId="23504"/>
    <cellStyle name="Note 2 2 2 3 3 3" xfId="37957"/>
    <cellStyle name="Note 2 2 2 3 4" xfId="8510"/>
    <cellStyle name="Note 2 2 2 3 4 2" xfId="25945"/>
    <cellStyle name="Note 2 2 2 3 4 3" xfId="40398"/>
    <cellStyle name="Note 2 2 2 3 5" xfId="10930"/>
    <cellStyle name="Note 2 2 2 3 5 2" xfId="28365"/>
    <cellStyle name="Note 2 2 2 3 5 3" xfId="42818"/>
    <cellStyle name="Note 2 2 2 3 6" xfId="17937"/>
    <cellStyle name="Note 2 2 2 4" xfId="1097"/>
    <cellStyle name="Note 2 2 2 4 2" xfId="3608"/>
    <cellStyle name="Note 2 2 2 4 2 2" xfId="21044"/>
    <cellStyle name="Note 2 2 2 4 2 3" xfId="35497"/>
    <cellStyle name="Note 2 2 2 4 3" xfId="6070"/>
    <cellStyle name="Note 2 2 2 4 3 2" xfId="23505"/>
    <cellStyle name="Note 2 2 2 4 3 3" xfId="37958"/>
    <cellStyle name="Note 2 2 2 4 4" xfId="8511"/>
    <cellStyle name="Note 2 2 2 4 4 2" xfId="25946"/>
    <cellStyle name="Note 2 2 2 4 4 3" xfId="40399"/>
    <cellStyle name="Note 2 2 2 4 5" xfId="10931"/>
    <cellStyle name="Note 2 2 2 4 5 2" xfId="28366"/>
    <cellStyle name="Note 2 2 2 4 5 3" xfId="42819"/>
    <cellStyle name="Note 2 2 2 4 6" xfId="15044"/>
    <cellStyle name="Note 2 2 2 4 6 2" xfId="32479"/>
    <cellStyle name="Note 2 2 2 4 6 3" xfId="46932"/>
    <cellStyle name="Note 2 2 2 4 7" xfId="17938"/>
    <cellStyle name="Note 2 2 2 4 8" xfId="20206"/>
    <cellStyle name="Note 2 2 2 5" xfId="3605"/>
    <cellStyle name="Note 2 2 2 5 2" xfId="13329"/>
    <cellStyle name="Note 2 2 2 5 2 2" xfId="30764"/>
    <cellStyle name="Note 2 2 2 5 2 3" xfId="45217"/>
    <cellStyle name="Note 2 2 2 5 3" xfId="15790"/>
    <cellStyle name="Note 2 2 2 5 3 2" xfId="33225"/>
    <cellStyle name="Note 2 2 2 5 3 3" xfId="47678"/>
    <cellStyle name="Note 2 2 2 5 4" xfId="21041"/>
    <cellStyle name="Note 2 2 2 5 5" xfId="35494"/>
    <cellStyle name="Note 2 2 2 6" xfId="6067"/>
    <cellStyle name="Note 2 2 2 6 2" xfId="23502"/>
    <cellStyle name="Note 2 2 2 6 3" xfId="37955"/>
    <cellStyle name="Note 2 2 2 7" xfId="8508"/>
    <cellStyle name="Note 2 2 2 7 2" xfId="25943"/>
    <cellStyle name="Note 2 2 2 7 3" xfId="40396"/>
    <cellStyle name="Note 2 2 2 8" xfId="10928"/>
    <cellStyle name="Note 2 2 2 8 2" xfId="28363"/>
    <cellStyle name="Note 2 2 2 8 3" xfId="42816"/>
    <cellStyle name="Note 2 2 2 9" xfId="17935"/>
    <cellStyle name="Note 2 2 3" xfId="1098"/>
    <cellStyle name="Note 2 2 3 2" xfId="1099"/>
    <cellStyle name="Note 2 2 3 2 2" xfId="3610"/>
    <cellStyle name="Note 2 2 3 2 2 2" xfId="13333"/>
    <cellStyle name="Note 2 2 3 2 2 2 2" xfId="30768"/>
    <cellStyle name="Note 2 2 3 2 2 2 3" xfId="45221"/>
    <cellStyle name="Note 2 2 3 2 2 3" xfId="15794"/>
    <cellStyle name="Note 2 2 3 2 2 3 2" xfId="33229"/>
    <cellStyle name="Note 2 2 3 2 2 3 3" xfId="47682"/>
    <cellStyle name="Note 2 2 3 2 2 4" xfId="21046"/>
    <cellStyle name="Note 2 2 3 2 2 5" xfId="35499"/>
    <cellStyle name="Note 2 2 3 2 3" xfId="6072"/>
    <cellStyle name="Note 2 2 3 2 3 2" xfId="23507"/>
    <cellStyle name="Note 2 2 3 2 3 3" xfId="37960"/>
    <cellStyle name="Note 2 2 3 2 4" xfId="8513"/>
    <cellStyle name="Note 2 2 3 2 4 2" xfId="25948"/>
    <cellStyle name="Note 2 2 3 2 4 3" xfId="40401"/>
    <cellStyle name="Note 2 2 3 2 5" xfId="10933"/>
    <cellStyle name="Note 2 2 3 2 5 2" xfId="28368"/>
    <cellStyle name="Note 2 2 3 2 5 3" xfId="42821"/>
    <cellStyle name="Note 2 2 3 2 6" xfId="17940"/>
    <cellStyle name="Note 2 2 3 3" xfId="1100"/>
    <cellStyle name="Note 2 2 3 3 2" xfId="3611"/>
    <cellStyle name="Note 2 2 3 3 2 2" xfId="13334"/>
    <cellStyle name="Note 2 2 3 3 2 2 2" xfId="30769"/>
    <cellStyle name="Note 2 2 3 3 2 2 3" xfId="45222"/>
    <cellStyle name="Note 2 2 3 3 2 3" xfId="15795"/>
    <cellStyle name="Note 2 2 3 3 2 3 2" xfId="33230"/>
    <cellStyle name="Note 2 2 3 3 2 3 3" xfId="47683"/>
    <cellStyle name="Note 2 2 3 3 2 4" xfId="21047"/>
    <cellStyle name="Note 2 2 3 3 2 5" xfId="35500"/>
    <cellStyle name="Note 2 2 3 3 3" xfId="6073"/>
    <cellStyle name="Note 2 2 3 3 3 2" xfId="23508"/>
    <cellStyle name="Note 2 2 3 3 3 3" xfId="37961"/>
    <cellStyle name="Note 2 2 3 3 4" xfId="8514"/>
    <cellStyle name="Note 2 2 3 3 4 2" xfId="25949"/>
    <cellStyle name="Note 2 2 3 3 4 3" xfId="40402"/>
    <cellStyle name="Note 2 2 3 3 5" xfId="10934"/>
    <cellStyle name="Note 2 2 3 3 5 2" xfId="28369"/>
    <cellStyle name="Note 2 2 3 3 5 3" xfId="42822"/>
    <cellStyle name="Note 2 2 3 3 6" xfId="17941"/>
    <cellStyle name="Note 2 2 3 4" xfId="1101"/>
    <cellStyle name="Note 2 2 3 4 2" xfId="3612"/>
    <cellStyle name="Note 2 2 3 4 2 2" xfId="21048"/>
    <cellStyle name="Note 2 2 3 4 2 3" xfId="35501"/>
    <cellStyle name="Note 2 2 3 4 3" xfId="6074"/>
    <cellStyle name="Note 2 2 3 4 3 2" xfId="23509"/>
    <cellStyle name="Note 2 2 3 4 3 3" xfId="37962"/>
    <cellStyle name="Note 2 2 3 4 4" xfId="8515"/>
    <cellStyle name="Note 2 2 3 4 4 2" xfId="25950"/>
    <cellStyle name="Note 2 2 3 4 4 3" xfId="40403"/>
    <cellStyle name="Note 2 2 3 4 5" xfId="10935"/>
    <cellStyle name="Note 2 2 3 4 5 2" xfId="28370"/>
    <cellStyle name="Note 2 2 3 4 5 3" xfId="42823"/>
    <cellStyle name="Note 2 2 3 4 6" xfId="15045"/>
    <cellStyle name="Note 2 2 3 4 6 2" xfId="32480"/>
    <cellStyle name="Note 2 2 3 4 6 3" xfId="46933"/>
    <cellStyle name="Note 2 2 3 4 7" xfId="17942"/>
    <cellStyle name="Note 2 2 3 4 8" xfId="20207"/>
    <cellStyle name="Note 2 2 3 5" xfId="3609"/>
    <cellStyle name="Note 2 2 3 5 2" xfId="13332"/>
    <cellStyle name="Note 2 2 3 5 2 2" xfId="30767"/>
    <cellStyle name="Note 2 2 3 5 2 3" xfId="45220"/>
    <cellStyle name="Note 2 2 3 5 3" xfId="15793"/>
    <cellStyle name="Note 2 2 3 5 3 2" xfId="33228"/>
    <cellStyle name="Note 2 2 3 5 3 3" xfId="47681"/>
    <cellStyle name="Note 2 2 3 5 4" xfId="21045"/>
    <cellStyle name="Note 2 2 3 5 5" xfId="35498"/>
    <cellStyle name="Note 2 2 3 6" xfId="6071"/>
    <cellStyle name="Note 2 2 3 6 2" xfId="23506"/>
    <cellStyle name="Note 2 2 3 6 3" xfId="37959"/>
    <cellStyle name="Note 2 2 3 7" xfId="8512"/>
    <cellStyle name="Note 2 2 3 7 2" xfId="25947"/>
    <cellStyle name="Note 2 2 3 7 3" xfId="40400"/>
    <cellStyle name="Note 2 2 3 8" xfId="10932"/>
    <cellStyle name="Note 2 2 3 8 2" xfId="28367"/>
    <cellStyle name="Note 2 2 3 8 3" xfId="42820"/>
    <cellStyle name="Note 2 2 3 9" xfId="17939"/>
    <cellStyle name="Note 2 2 4" xfId="1102"/>
    <cellStyle name="Note 2 2 4 2" xfId="1103"/>
    <cellStyle name="Note 2 2 4 2 2" xfId="3614"/>
    <cellStyle name="Note 2 2 4 2 2 2" xfId="13336"/>
    <cellStyle name="Note 2 2 4 2 2 2 2" xfId="30771"/>
    <cellStyle name="Note 2 2 4 2 2 2 3" xfId="45224"/>
    <cellStyle name="Note 2 2 4 2 2 3" xfId="15797"/>
    <cellStyle name="Note 2 2 4 2 2 3 2" xfId="33232"/>
    <cellStyle name="Note 2 2 4 2 2 3 3" xfId="47685"/>
    <cellStyle name="Note 2 2 4 2 2 4" xfId="21050"/>
    <cellStyle name="Note 2 2 4 2 2 5" xfId="35503"/>
    <cellStyle name="Note 2 2 4 2 3" xfId="6076"/>
    <cellStyle name="Note 2 2 4 2 3 2" xfId="23511"/>
    <cellStyle name="Note 2 2 4 2 3 3" xfId="37964"/>
    <cellStyle name="Note 2 2 4 2 4" xfId="8517"/>
    <cellStyle name="Note 2 2 4 2 4 2" xfId="25952"/>
    <cellStyle name="Note 2 2 4 2 4 3" xfId="40405"/>
    <cellStyle name="Note 2 2 4 2 5" xfId="10937"/>
    <cellStyle name="Note 2 2 4 2 5 2" xfId="28372"/>
    <cellStyle name="Note 2 2 4 2 5 3" xfId="42825"/>
    <cellStyle name="Note 2 2 4 2 6" xfId="17944"/>
    <cellStyle name="Note 2 2 4 3" xfId="1104"/>
    <cellStyle name="Note 2 2 4 3 2" xfId="3615"/>
    <cellStyle name="Note 2 2 4 3 2 2" xfId="13337"/>
    <cellStyle name="Note 2 2 4 3 2 2 2" xfId="30772"/>
    <cellStyle name="Note 2 2 4 3 2 2 3" xfId="45225"/>
    <cellStyle name="Note 2 2 4 3 2 3" xfId="15798"/>
    <cellStyle name="Note 2 2 4 3 2 3 2" xfId="33233"/>
    <cellStyle name="Note 2 2 4 3 2 3 3" xfId="47686"/>
    <cellStyle name="Note 2 2 4 3 2 4" xfId="21051"/>
    <cellStyle name="Note 2 2 4 3 2 5" xfId="35504"/>
    <cellStyle name="Note 2 2 4 3 3" xfId="6077"/>
    <cellStyle name="Note 2 2 4 3 3 2" xfId="23512"/>
    <cellStyle name="Note 2 2 4 3 3 3" xfId="37965"/>
    <cellStyle name="Note 2 2 4 3 4" xfId="8518"/>
    <cellStyle name="Note 2 2 4 3 4 2" xfId="25953"/>
    <cellStyle name="Note 2 2 4 3 4 3" xfId="40406"/>
    <cellStyle name="Note 2 2 4 3 5" xfId="10938"/>
    <cellStyle name="Note 2 2 4 3 5 2" xfId="28373"/>
    <cellStyle name="Note 2 2 4 3 5 3" xfId="42826"/>
    <cellStyle name="Note 2 2 4 3 6" xfId="17945"/>
    <cellStyle name="Note 2 2 4 4" xfId="1105"/>
    <cellStyle name="Note 2 2 4 4 2" xfId="3616"/>
    <cellStyle name="Note 2 2 4 4 2 2" xfId="21052"/>
    <cellStyle name="Note 2 2 4 4 2 3" xfId="35505"/>
    <cellStyle name="Note 2 2 4 4 3" xfId="6078"/>
    <cellStyle name="Note 2 2 4 4 3 2" xfId="23513"/>
    <cellStyle name="Note 2 2 4 4 3 3" xfId="37966"/>
    <cellStyle name="Note 2 2 4 4 4" xfId="8519"/>
    <cellStyle name="Note 2 2 4 4 4 2" xfId="25954"/>
    <cellStyle name="Note 2 2 4 4 4 3" xfId="40407"/>
    <cellStyle name="Note 2 2 4 4 5" xfId="10939"/>
    <cellStyle name="Note 2 2 4 4 5 2" xfId="28374"/>
    <cellStyle name="Note 2 2 4 4 5 3" xfId="42827"/>
    <cellStyle name="Note 2 2 4 4 6" xfId="15046"/>
    <cellStyle name="Note 2 2 4 4 6 2" xfId="32481"/>
    <cellStyle name="Note 2 2 4 4 6 3" xfId="46934"/>
    <cellStyle name="Note 2 2 4 4 7" xfId="17946"/>
    <cellStyle name="Note 2 2 4 4 8" xfId="20208"/>
    <cellStyle name="Note 2 2 4 5" xfId="3613"/>
    <cellStyle name="Note 2 2 4 5 2" xfId="13335"/>
    <cellStyle name="Note 2 2 4 5 2 2" xfId="30770"/>
    <cellStyle name="Note 2 2 4 5 2 3" xfId="45223"/>
    <cellStyle name="Note 2 2 4 5 3" xfId="15796"/>
    <cellStyle name="Note 2 2 4 5 3 2" xfId="33231"/>
    <cellStyle name="Note 2 2 4 5 3 3" xfId="47684"/>
    <cellStyle name="Note 2 2 4 5 4" xfId="21049"/>
    <cellStyle name="Note 2 2 4 5 5" xfId="35502"/>
    <cellStyle name="Note 2 2 4 6" xfId="6075"/>
    <cellStyle name="Note 2 2 4 6 2" xfId="23510"/>
    <cellStyle name="Note 2 2 4 6 3" xfId="37963"/>
    <cellStyle name="Note 2 2 4 7" xfId="8516"/>
    <cellStyle name="Note 2 2 4 7 2" xfId="25951"/>
    <cellStyle name="Note 2 2 4 7 3" xfId="40404"/>
    <cellStyle name="Note 2 2 4 8" xfId="10936"/>
    <cellStyle name="Note 2 2 4 8 2" xfId="28371"/>
    <cellStyle name="Note 2 2 4 8 3" xfId="42824"/>
    <cellStyle name="Note 2 2 4 9" xfId="17943"/>
    <cellStyle name="Note 2 2 5" xfId="1106"/>
    <cellStyle name="Note 2 2 5 2" xfId="1107"/>
    <cellStyle name="Note 2 2 5 2 2" xfId="3618"/>
    <cellStyle name="Note 2 2 5 2 2 2" xfId="13339"/>
    <cellStyle name="Note 2 2 5 2 2 2 2" xfId="30774"/>
    <cellStyle name="Note 2 2 5 2 2 2 3" xfId="45227"/>
    <cellStyle name="Note 2 2 5 2 2 3" xfId="15800"/>
    <cellStyle name="Note 2 2 5 2 2 3 2" xfId="33235"/>
    <cellStyle name="Note 2 2 5 2 2 3 3" xfId="47688"/>
    <cellStyle name="Note 2 2 5 2 2 4" xfId="21054"/>
    <cellStyle name="Note 2 2 5 2 2 5" xfId="35507"/>
    <cellStyle name="Note 2 2 5 2 3" xfId="6080"/>
    <cellStyle name="Note 2 2 5 2 3 2" xfId="23515"/>
    <cellStyle name="Note 2 2 5 2 3 3" xfId="37968"/>
    <cellStyle name="Note 2 2 5 2 4" xfId="8521"/>
    <cellStyle name="Note 2 2 5 2 4 2" xfId="25956"/>
    <cellStyle name="Note 2 2 5 2 4 3" xfId="40409"/>
    <cellStyle name="Note 2 2 5 2 5" xfId="10941"/>
    <cellStyle name="Note 2 2 5 2 5 2" xfId="28376"/>
    <cellStyle name="Note 2 2 5 2 5 3" xfId="42829"/>
    <cellStyle name="Note 2 2 5 2 6" xfId="17948"/>
    <cellStyle name="Note 2 2 5 3" xfId="1108"/>
    <cellStyle name="Note 2 2 5 3 2" xfId="3619"/>
    <cellStyle name="Note 2 2 5 3 2 2" xfId="13340"/>
    <cellStyle name="Note 2 2 5 3 2 2 2" xfId="30775"/>
    <cellStyle name="Note 2 2 5 3 2 2 3" xfId="45228"/>
    <cellStyle name="Note 2 2 5 3 2 3" xfId="15801"/>
    <cellStyle name="Note 2 2 5 3 2 3 2" xfId="33236"/>
    <cellStyle name="Note 2 2 5 3 2 3 3" xfId="47689"/>
    <cellStyle name="Note 2 2 5 3 2 4" xfId="21055"/>
    <cellStyle name="Note 2 2 5 3 2 5" xfId="35508"/>
    <cellStyle name="Note 2 2 5 3 3" xfId="6081"/>
    <cellStyle name="Note 2 2 5 3 3 2" xfId="23516"/>
    <cellStyle name="Note 2 2 5 3 3 3" xfId="37969"/>
    <cellStyle name="Note 2 2 5 3 4" xfId="8522"/>
    <cellStyle name="Note 2 2 5 3 4 2" xfId="25957"/>
    <cellStyle name="Note 2 2 5 3 4 3" xfId="40410"/>
    <cellStyle name="Note 2 2 5 3 5" xfId="10942"/>
    <cellStyle name="Note 2 2 5 3 5 2" xfId="28377"/>
    <cellStyle name="Note 2 2 5 3 5 3" xfId="42830"/>
    <cellStyle name="Note 2 2 5 3 6" xfId="17949"/>
    <cellStyle name="Note 2 2 5 4" xfId="1109"/>
    <cellStyle name="Note 2 2 5 4 2" xfId="3620"/>
    <cellStyle name="Note 2 2 5 4 2 2" xfId="21056"/>
    <cellStyle name="Note 2 2 5 4 2 3" xfId="35509"/>
    <cellStyle name="Note 2 2 5 4 3" xfId="6082"/>
    <cellStyle name="Note 2 2 5 4 3 2" xfId="23517"/>
    <cellStyle name="Note 2 2 5 4 3 3" xfId="37970"/>
    <cellStyle name="Note 2 2 5 4 4" xfId="8523"/>
    <cellStyle name="Note 2 2 5 4 4 2" xfId="25958"/>
    <cellStyle name="Note 2 2 5 4 4 3" xfId="40411"/>
    <cellStyle name="Note 2 2 5 4 5" xfId="10943"/>
    <cellStyle name="Note 2 2 5 4 5 2" xfId="28378"/>
    <cellStyle name="Note 2 2 5 4 5 3" xfId="42831"/>
    <cellStyle name="Note 2 2 5 4 6" xfId="15047"/>
    <cellStyle name="Note 2 2 5 4 6 2" xfId="32482"/>
    <cellStyle name="Note 2 2 5 4 6 3" xfId="46935"/>
    <cellStyle name="Note 2 2 5 4 7" xfId="17950"/>
    <cellStyle name="Note 2 2 5 4 8" xfId="20209"/>
    <cellStyle name="Note 2 2 5 5" xfId="3617"/>
    <cellStyle name="Note 2 2 5 5 2" xfId="13338"/>
    <cellStyle name="Note 2 2 5 5 2 2" xfId="30773"/>
    <cellStyle name="Note 2 2 5 5 2 3" xfId="45226"/>
    <cellStyle name="Note 2 2 5 5 3" xfId="15799"/>
    <cellStyle name="Note 2 2 5 5 3 2" xfId="33234"/>
    <cellStyle name="Note 2 2 5 5 3 3" xfId="47687"/>
    <cellStyle name="Note 2 2 5 5 4" xfId="21053"/>
    <cellStyle name="Note 2 2 5 5 5" xfId="35506"/>
    <cellStyle name="Note 2 2 5 6" xfId="6079"/>
    <cellStyle name="Note 2 2 5 6 2" xfId="23514"/>
    <cellStyle name="Note 2 2 5 6 3" xfId="37967"/>
    <cellStyle name="Note 2 2 5 7" xfId="8520"/>
    <cellStyle name="Note 2 2 5 7 2" xfId="25955"/>
    <cellStyle name="Note 2 2 5 7 3" xfId="40408"/>
    <cellStyle name="Note 2 2 5 8" xfId="10940"/>
    <cellStyle name="Note 2 2 5 8 2" xfId="28375"/>
    <cellStyle name="Note 2 2 5 8 3" xfId="42828"/>
    <cellStyle name="Note 2 2 5 9" xfId="17947"/>
    <cellStyle name="Note 2 2 6" xfId="1110"/>
    <cellStyle name="Note 2 2 6 2" xfId="3621"/>
    <cellStyle name="Note 2 2 6 2 2" xfId="13341"/>
    <cellStyle name="Note 2 2 6 2 2 2" xfId="30776"/>
    <cellStyle name="Note 2 2 6 2 2 3" xfId="45229"/>
    <cellStyle name="Note 2 2 6 2 3" xfId="15802"/>
    <cellStyle name="Note 2 2 6 2 3 2" xfId="33237"/>
    <cellStyle name="Note 2 2 6 2 3 3" xfId="47690"/>
    <cellStyle name="Note 2 2 6 2 4" xfId="21057"/>
    <cellStyle name="Note 2 2 6 2 5" xfId="35510"/>
    <cellStyle name="Note 2 2 6 3" xfId="6083"/>
    <cellStyle name="Note 2 2 6 3 2" xfId="23518"/>
    <cellStyle name="Note 2 2 6 3 3" xfId="37971"/>
    <cellStyle name="Note 2 2 6 4" xfId="8524"/>
    <cellStyle name="Note 2 2 6 4 2" xfId="25959"/>
    <cellStyle name="Note 2 2 6 4 3" xfId="40412"/>
    <cellStyle name="Note 2 2 6 5" xfId="10944"/>
    <cellStyle name="Note 2 2 6 5 2" xfId="28379"/>
    <cellStyle name="Note 2 2 6 5 3" xfId="42832"/>
    <cellStyle name="Note 2 2 6 6" xfId="17951"/>
    <cellStyle name="Note 2 2 7" xfId="1111"/>
    <cellStyle name="Note 2 2 7 2" xfId="3622"/>
    <cellStyle name="Note 2 2 7 2 2" xfId="13342"/>
    <cellStyle name="Note 2 2 7 2 2 2" xfId="30777"/>
    <cellStyle name="Note 2 2 7 2 2 3" xfId="45230"/>
    <cellStyle name="Note 2 2 7 2 3" xfId="15803"/>
    <cellStyle name="Note 2 2 7 2 3 2" xfId="33238"/>
    <cellStyle name="Note 2 2 7 2 3 3" xfId="47691"/>
    <cellStyle name="Note 2 2 7 2 4" xfId="21058"/>
    <cellStyle name="Note 2 2 7 2 5" xfId="35511"/>
    <cellStyle name="Note 2 2 7 3" xfId="6084"/>
    <cellStyle name="Note 2 2 7 3 2" xfId="23519"/>
    <cellStyle name="Note 2 2 7 3 3" xfId="37972"/>
    <cellStyle name="Note 2 2 7 4" xfId="8525"/>
    <cellStyle name="Note 2 2 7 4 2" xfId="25960"/>
    <cellStyle name="Note 2 2 7 4 3" xfId="40413"/>
    <cellStyle name="Note 2 2 7 5" xfId="10945"/>
    <cellStyle name="Note 2 2 7 5 2" xfId="28380"/>
    <cellStyle name="Note 2 2 7 5 3" xfId="42833"/>
    <cellStyle name="Note 2 2 7 6" xfId="17952"/>
    <cellStyle name="Note 2 2 8" xfId="1112"/>
    <cellStyle name="Note 2 2 8 2" xfId="3623"/>
    <cellStyle name="Note 2 2 8 2 2" xfId="21059"/>
    <cellStyle name="Note 2 2 8 2 3" xfId="35512"/>
    <cellStyle name="Note 2 2 8 3" xfId="6085"/>
    <cellStyle name="Note 2 2 8 3 2" xfId="23520"/>
    <cellStyle name="Note 2 2 8 3 3" xfId="37973"/>
    <cellStyle name="Note 2 2 8 4" xfId="8526"/>
    <cellStyle name="Note 2 2 8 4 2" xfId="25961"/>
    <cellStyle name="Note 2 2 8 4 3" xfId="40414"/>
    <cellStyle name="Note 2 2 8 5" xfId="10946"/>
    <cellStyle name="Note 2 2 8 5 2" xfId="28381"/>
    <cellStyle name="Note 2 2 8 5 3" xfId="42834"/>
    <cellStyle name="Note 2 2 8 6" xfId="15048"/>
    <cellStyle name="Note 2 2 8 6 2" xfId="32483"/>
    <cellStyle name="Note 2 2 8 6 3" xfId="46936"/>
    <cellStyle name="Note 2 2 8 7" xfId="17953"/>
    <cellStyle name="Note 2 2 8 8" xfId="20210"/>
    <cellStyle name="Note 2 2 9" xfId="3604"/>
    <cellStyle name="Note 2 2 9 2" xfId="13328"/>
    <cellStyle name="Note 2 2 9 2 2" xfId="30763"/>
    <cellStyle name="Note 2 2 9 2 3" xfId="45216"/>
    <cellStyle name="Note 2 2 9 3" xfId="15789"/>
    <cellStyle name="Note 2 2 9 3 2" xfId="33224"/>
    <cellStyle name="Note 2 2 9 3 3" xfId="47677"/>
    <cellStyle name="Note 2 2 9 4" xfId="21040"/>
    <cellStyle name="Note 2 2 9 5" xfId="35493"/>
    <cellStyle name="Note 2 20" xfId="1113"/>
    <cellStyle name="Note 2 20 10" xfId="17954"/>
    <cellStyle name="Note 2 20 2" xfId="1114"/>
    <cellStyle name="Note 2 20 2 10" xfId="8528"/>
    <cellStyle name="Note 2 20 2 10 2" xfId="25963"/>
    <cellStyle name="Note 2 20 2 10 3" xfId="40416"/>
    <cellStyle name="Note 2 20 2 11" xfId="10948"/>
    <cellStyle name="Note 2 20 2 11 2" xfId="28383"/>
    <cellStyle name="Note 2 20 2 11 3" xfId="42836"/>
    <cellStyle name="Note 2 20 2 12" xfId="17955"/>
    <cellStyle name="Note 2 20 2 2" xfId="1115"/>
    <cellStyle name="Note 2 20 2 2 2" xfId="1116"/>
    <cellStyle name="Note 2 20 2 2 2 2" xfId="3627"/>
    <cellStyle name="Note 2 20 2 2 2 2 2" xfId="13346"/>
    <cellStyle name="Note 2 20 2 2 2 2 2 2" xfId="30781"/>
    <cellStyle name="Note 2 20 2 2 2 2 2 3" xfId="45234"/>
    <cellStyle name="Note 2 20 2 2 2 2 3" xfId="15807"/>
    <cellStyle name="Note 2 20 2 2 2 2 3 2" xfId="33242"/>
    <cellStyle name="Note 2 20 2 2 2 2 3 3" xfId="47695"/>
    <cellStyle name="Note 2 20 2 2 2 2 4" xfId="21063"/>
    <cellStyle name="Note 2 20 2 2 2 2 5" xfId="35516"/>
    <cellStyle name="Note 2 20 2 2 2 3" xfId="6089"/>
    <cellStyle name="Note 2 20 2 2 2 3 2" xfId="23524"/>
    <cellStyle name="Note 2 20 2 2 2 3 3" xfId="37977"/>
    <cellStyle name="Note 2 20 2 2 2 4" xfId="8530"/>
    <cellStyle name="Note 2 20 2 2 2 4 2" xfId="25965"/>
    <cellStyle name="Note 2 20 2 2 2 4 3" xfId="40418"/>
    <cellStyle name="Note 2 20 2 2 2 5" xfId="10950"/>
    <cellStyle name="Note 2 20 2 2 2 5 2" xfId="28385"/>
    <cellStyle name="Note 2 20 2 2 2 5 3" xfId="42838"/>
    <cellStyle name="Note 2 20 2 2 2 6" xfId="17957"/>
    <cellStyle name="Note 2 20 2 2 3" xfId="1117"/>
    <cellStyle name="Note 2 20 2 2 3 2" xfId="3628"/>
    <cellStyle name="Note 2 20 2 2 3 2 2" xfId="13347"/>
    <cellStyle name="Note 2 20 2 2 3 2 2 2" xfId="30782"/>
    <cellStyle name="Note 2 20 2 2 3 2 2 3" xfId="45235"/>
    <cellStyle name="Note 2 20 2 2 3 2 3" xfId="15808"/>
    <cellStyle name="Note 2 20 2 2 3 2 3 2" xfId="33243"/>
    <cellStyle name="Note 2 20 2 2 3 2 3 3" xfId="47696"/>
    <cellStyle name="Note 2 20 2 2 3 2 4" xfId="21064"/>
    <cellStyle name="Note 2 20 2 2 3 2 5" xfId="35517"/>
    <cellStyle name="Note 2 20 2 2 3 3" xfId="6090"/>
    <cellStyle name="Note 2 20 2 2 3 3 2" xfId="23525"/>
    <cellStyle name="Note 2 20 2 2 3 3 3" xfId="37978"/>
    <cellStyle name="Note 2 20 2 2 3 4" xfId="8531"/>
    <cellStyle name="Note 2 20 2 2 3 4 2" xfId="25966"/>
    <cellStyle name="Note 2 20 2 2 3 4 3" xfId="40419"/>
    <cellStyle name="Note 2 20 2 2 3 5" xfId="10951"/>
    <cellStyle name="Note 2 20 2 2 3 5 2" xfId="28386"/>
    <cellStyle name="Note 2 20 2 2 3 5 3" xfId="42839"/>
    <cellStyle name="Note 2 20 2 2 3 6" xfId="17958"/>
    <cellStyle name="Note 2 20 2 2 4" xfId="1118"/>
    <cellStyle name="Note 2 20 2 2 4 2" xfId="3629"/>
    <cellStyle name="Note 2 20 2 2 4 2 2" xfId="21065"/>
    <cellStyle name="Note 2 20 2 2 4 2 3" xfId="35518"/>
    <cellStyle name="Note 2 20 2 2 4 3" xfId="6091"/>
    <cellStyle name="Note 2 20 2 2 4 3 2" xfId="23526"/>
    <cellStyle name="Note 2 20 2 2 4 3 3" xfId="37979"/>
    <cellStyle name="Note 2 20 2 2 4 4" xfId="8532"/>
    <cellStyle name="Note 2 20 2 2 4 4 2" xfId="25967"/>
    <cellStyle name="Note 2 20 2 2 4 4 3" xfId="40420"/>
    <cellStyle name="Note 2 20 2 2 4 5" xfId="10952"/>
    <cellStyle name="Note 2 20 2 2 4 5 2" xfId="28387"/>
    <cellStyle name="Note 2 20 2 2 4 5 3" xfId="42840"/>
    <cellStyle name="Note 2 20 2 2 4 6" xfId="15049"/>
    <cellStyle name="Note 2 20 2 2 4 6 2" xfId="32484"/>
    <cellStyle name="Note 2 20 2 2 4 6 3" xfId="46937"/>
    <cellStyle name="Note 2 20 2 2 4 7" xfId="17959"/>
    <cellStyle name="Note 2 20 2 2 4 8" xfId="20211"/>
    <cellStyle name="Note 2 20 2 2 5" xfId="3626"/>
    <cellStyle name="Note 2 20 2 2 5 2" xfId="13345"/>
    <cellStyle name="Note 2 20 2 2 5 2 2" xfId="30780"/>
    <cellStyle name="Note 2 20 2 2 5 2 3" xfId="45233"/>
    <cellStyle name="Note 2 20 2 2 5 3" xfId="15806"/>
    <cellStyle name="Note 2 20 2 2 5 3 2" xfId="33241"/>
    <cellStyle name="Note 2 20 2 2 5 3 3" xfId="47694"/>
    <cellStyle name="Note 2 20 2 2 5 4" xfId="21062"/>
    <cellStyle name="Note 2 20 2 2 5 5" xfId="35515"/>
    <cellStyle name="Note 2 20 2 2 6" xfId="6088"/>
    <cellStyle name="Note 2 20 2 2 6 2" xfId="23523"/>
    <cellStyle name="Note 2 20 2 2 6 3" xfId="37976"/>
    <cellStyle name="Note 2 20 2 2 7" xfId="8529"/>
    <cellStyle name="Note 2 20 2 2 7 2" xfId="25964"/>
    <cellStyle name="Note 2 20 2 2 7 3" xfId="40417"/>
    <cellStyle name="Note 2 20 2 2 8" xfId="10949"/>
    <cellStyle name="Note 2 20 2 2 8 2" xfId="28384"/>
    <cellStyle name="Note 2 20 2 2 8 3" xfId="42837"/>
    <cellStyle name="Note 2 20 2 2 9" xfId="17956"/>
    <cellStyle name="Note 2 20 2 3" xfId="1119"/>
    <cellStyle name="Note 2 20 2 3 2" xfId="1120"/>
    <cellStyle name="Note 2 20 2 3 2 2" xfId="3631"/>
    <cellStyle name="Note 2 20 2 3 2 2 2" xfId="13349"/>
    <cellStyle name="Note 2 20 2 3 2 2 2 2" xfId="30784"/>
    <cellStyle name="Note 2 20 2 3 2 2 2 3" xfId="45237"/>
    <cellStyle name="Note 2 20 2 3 2 2 3" xfId="15810"/>
    <cellStyle name="Note 2 20 2 3 2 2 3 2" xfId="33245"/>
    <cellStyle name="Note 2 20 2 3 2 2 3 3" xfId="47698"/>
    <cellStyle name="Note 2 20 2 3 2 2 4" xfId="21067"/>
    <cellStyle name="Note 2 20 2 3 2 2 5" xfId="35520"/>
    <cellStyle name="Note 2 20 2 3 2 3" xfId="6093"/>
    <cellStyle name="Note 2 20 2 3 2 3 2" xfId="23528"/>
    <cellStyle name="Note 2 20 2 3 2 3 3" xfId="37981"/>
    <cellStyle name="Note 2 20 2 3 2 4" xfId="8534"/>
    <cellStyle name="Note 2 20 2 3 2 4 2" xfId="25969"/>
    <cellStyle name="Note 2 20 2 3 2 4 3" xfId="40422"/>
    <cellStyle name="Note 2 20 2 3 2 5" xfId="10954"/>
    <cellStyle name="Note 2 20 2 3 2 5 2" xfId="28389"/>
    <cellStyle name="Note 2 20 2 3 2 5 3" xfId="42842"/>
    <cellStyle name="Note 2 20 2 3 2 6" xfId="17961"/>
    <cellStyle name="Note 2 20 2 3 3" xfId="1121"/>
    <cellStyle name="Note 2 20 2 3 3 2" xfId="3632"/>
    <cellStyle name="Note 2 20 2 3 3 2 2" xfId="13350"/>
    <cellStyle name="Note 2 20 2 3 3 2 2 2" xfId="30785"/>
    <cellStyle name="Note 2 20 2 3 3 2 2 3" xfId="45238"/>
    <cellStyle name="Note 2 20 2 3 3 2 3" xfId="15811"/>
    <cellStyle name="Note 2 20 2 3 3 2 3 2" xfId="33246"/>
    <cellStyle name="Note 2 20 2 3 3 2 3 3" xfId="47699"/>
    <cellStyle name="Note 2 20 2 3 3 2 4" xfId="21068"/>
    <cellStyle name="Note 2 20 2 3 3 2 5" xfId="35521"/>
    <cellStyle name="Note 2 20 2 3 3 3" xfId="6094"/>
    <cellStyle name="Note 2 20 2 3 3 3 2" xfId="23529"/>
    <cellStyle name="Note 2 20 2 3 3 3 3" xfId="37982"/>
    <cellStyle name="Note 2 20 2 3 3 4" xfId="8535"/>
    <cellStyle name="Note 2 20 2 3 3 4 2" xfId="25970"/>
    <cellStyle name="Note 2 20 2 3 3 4 3" xfId="40423"/>
    <cellStyle name="Note 2 20 2 3 3 5" xfId="10955"/>
    <cellStyle name="Note 2 20 2 3 3 5 2" xfId="28390"/>
    <cellStyle name="Note 2 20 2 3 3 5 3" xfId="42843"/>
    <cellStyle name="Note 2 20 2 3 3 6" xfId="17962"/>
    <cellStyle name="Note 2 20 2 3 4" xfId="1122"/>
    <cellStyle name="Note 2 20 2 3 4 2" xfId="3633"/>
    <cellStyle name="Note 2 20 2 3 4 2 2" xfId="21069"/>
    <cellStyle name="Note 2 20 2 3 4 2 3" xfId="35522"/>
    <cellStyle name="Note 2 20 2 3 4 3" xfId="6095"/>
    <cellStyle name="Note 2 20 2 3 4 3 2" xfId="23530"/>
    <cellStyle name="Note 2 20 2 3 4 3 3" xfId="37983"/>
    <cellStyle name="Note 2 20 2 3 4 4" xfId="8536"/>
    <cellStyle name="Note 2 20 2 3 4 4 2" xfId="25971"/>
    <cellStyle name="Note 2 20 2 3 4 4 3" xfId="40424"/>
    <cellStyle name="Note 2 20 2 3 4 5" xfId="10956"/>
    <cellStyle name="Note 2 20 2 3 4 5 2" xfId="28391"/>
    <cellStyle name="Note 2 20 2 3 4 5 3" xfId="42844"/>
    <cellStyle name="Note 2 20 2 3 4 6" xfId="15050"/>
    <cellStyle name="Note 2 20 2 3 4 6 2" xfId="32485"/>
    <cellStyle name="Note 2 20 2 3 4 6 3" xfId="46938"/>
    <cellStyle name="Note 2 20 2 3 4 7" xfId="17963"/>
    <cellStyle name="Note 2 20 2 3 4 8" xfId="20212"/>
    <cellStyle name="Note 2 20 2 3 5" xfId="3630"/>
    <cellStyle name="Note 2 20 2 3 5 2" xfId="13348"/>
    <cellStyle name="Note 2 20 2 3 5 2 2" xfId="30783"/>
    <cellStyle name="Note 2 20 2 3 5 2 3" xfId="45236"/>
    <cellStyle name="Note 2 20 2 3 5 3" xfId="15809"/>
    <cellStyle name="Note 2 20 2 3 5 3 2" xfId="33244"/>
    <cellStyle name="Note 2 20 2 3 5 3 3" xfId="47697"/>
    <cellStyle name="Note 2 20 2 3 5 4" xfId="21066"/>
    <cellStyle name="Note 2 20 2 3 5 5" xfId="35519"/>
    <cellStyle name="Note 2 20 2 3 6" xfId="6092"/>
    <cellStyle name="Note 2 20 2 3 6 2" xfId="23527"/>
    <cellStyle name="Note 2 20 2 3 6 3" xfId="37980"/>
    <cellStyle name="Note 2 20 2 3 7" xfId="8533"/>
    <cellStyle name="Note 2 20 2 3 7 2" xfId="25968"/>
    <cellStyle name="Note 2 20 2 3 7 3" xfId="40421"/>
    <cellStyle name="Note 2 20 2 3 8" xfId="10953"/>
    <cellStyle name="Note 2 20 2 3 8 2" xfId="28388"/>
    <cellStyle name="Note 2 20 2 3 8 3" xfId="42841"/>
    <cellStyle name="Note 2 20 2 3 9" xfId="17960"/>
    <cellStyle name="Note 2 20 2 4" xfId="1123"/>
    <cellStyle name="Note 2 20 2 4 2" xfId="1124"/>
    <cellStyle name="Note 2 20 2 4 2 2" xfId="3635"/>
    <cellStyle name="Note 2 20 2 4 2 2 2" xfId="13352"/>
    <cellStyle name="Note 2 20 2 4 2 2 2 2" xfId="30787"/>
    <cellStyle name="Note 2 20 2 4 2 2 2 3" xfId="45240"/>
    <cellStyle name="Note 2 20 2 4 2 2 3" xfId="15813"/>
    <cellStyle name="Note 2 20 2 4 2 2 3 2" xfId="33248"/>
    <cellStyle name="Note 2 20 2 4 2 2 3 3" xfId="47701"/>
    <cellStyle name="Note 2 20 2 4 2 2 4" xfId="21071"/>
    <cellStyle name="Note 2 20 2 4 2 2 5" xfId="35524"/>
    <cellStyle name="Note 2 20 2 4 2 3" xfId="6097"/>
    <cellStyle name="Note 2 20 2 4 2 3 2" xfId="23532"/>
    <cellStyle name="Note 2 20 2 4 2 3 3" xfId="37985"/>
    <cellStyle name="Note 2 20 2 4 2 4" xfId="8538"/>
    <cellStyle name="Note 2 20 2 4 2 4 2" xfId="25973"/>
    <cellStyle name="Note 2 20 2 4 2 4 3" xfId="40426"/>
    <cellStyle name="Note 2 20 2 4 2 5" xfId="10958"/>
    <cellStyle name="Note 2 20 2 4 2 5 2" xfId="28393"/>
    <cellStyle name="Note 2 20 2 4 2 5 3" xfId="42846"/>
    <cellStyle name="Note 2 20 2 4 2 6" xfId="17965"/>
    <cellStyle name="Note 2 20 2 4 3" xfId="1125"/>
    <cellStyle name="Note 2 20 2 4 3 2" xfId="3636"/>
    <cellStyle name="Note 2 20 2 4 3 2 2" xfId="13353"/>
    <cellStyle name="Note 2 20 2 4 3 2 2 2" xfId="30788"/>
    <cellStyle name="Note 2 20 2 4 3 2 2 3" xfId="45241"/>
    <cellStyle name="Note 2 20 2 4 3 2 3" xfId="15814"/>
    <cellStyle name="Note 2 20 2 4 3 2 3 2" xfId="33249"/>
    <cellStyle name="Note 2 20 2 4 3 2 3 3" xfId="47702"/>
    <cellStyle name="Note 2 20 2 4 3 2 4" xfId="21072"/>
    <cellStyle name="Note 2 20 2 4 3 2 5" xfId="35525"/>
    <cellStyle name="Note 2 20 2 4 3 3" xfId="6098"/>
    <cellStyle name="Note 2 20 2 4 3 3 2" xfId="23533"/>
    <cellStyle name="Note 2 20 2 4 3 3 3" xfId="37986"/>
    <cellStyle name="Note 2 20 2 4 3 4" xfId="8539"/>
    <cellStyle name="Note 2 20 2 4 3 4 2" xfId="25974"/>
    <cellStyle name="Note 2 20 2 4 3 4 3" xfId="40427"/>
    <cellStyle name="Note 2 20 2 4 3 5" xfId="10959"/>
    <cellStyle name="Note 2 20 2 4 3 5 2" xfId="28394"/>
    <cellStyle name="Note 2 20 2 4 3 5 3" xfId="42847"/>
    <cellStyle name="Note 2 20 2 4 3 6" xfId="17966"/>
    <cellStyle name="Note 2 20 2 4 4" xfId="1126"/>
    <cellStyle name="Note 2 20 2 4 4 2" xfId="3637"/>
    <cellStyle name="Note 2 20 2 4 4 2 2" xfId="21073"/>
    <cellStyle name="Note 2 20 2 4 4 2 3" xfId="35526"/>
    <cellStyle name="Note 2 20 2 4 4 3" xfId="6099"/>
    <cellStyle name="Note 2 20 2 4 4 3 2" xfId="23534"/>
    <cellStyle name="Note 2 20 2 4 4 3 3" xfId="37987"/>
    <cellStyle name="Note 2 20 2 4 4 4" xfId="8540"/>
    <cellStyle name="Note 2 20 2 4 4 4 2" xfId="25975"/>
    <cellStyle name="Note 2 20 2 4 4 4 3" xfId="40428"/>
    <cellStyle name="Note 2 20 2 4 4 5" xfId="10960"/>
    <cellStyle name="Note 2 20 2 4 4 5 2" xfId="28395"/>
    <cellStyle name="Note 2 20 2 4 4 5 3" xfId="42848"/>
    <cellStyle name="Note 2 20 2 4 4 6" xfId="15051"/>
    <cellStyle name="Note 2 20 2 4 4 6 2" xfId="32486"/>
    <cellStyle name="Note 2 20 2 4 4 6 3" xfId="46939"/>
    <cellStyle name="Note 2 20 2 4 4 7" xfId="17967"/>
    <cellStyle name="Note 2 20 2 4 4 8" xfId="20213"/>
    <cellStyle name="Note 2 20 2 4 5" xfId="3634"/>
    <cellStyle name="Note 2 20 2 4 5 2" xfId="13351"/>
    <cellStyle name="Note 2 20 2 4 5 2 2" xfId="30786"/>
    <cellStyle name="Note 2 20 2 4 5 2 3" xfId="45239"/>
    <cellStyle name="Note 2 20 2 4 5 3" xfId="15812"/>
    <cellStyle name="Note 2 20 2 4 5 3 2" xfId="33247"/>
    <cellStyle name="Note 2 20 2 4 5 3 3" xfId="47700"/>
    <cellStyle name="Note 2 20 2 4 5 4" xfId="21070"/>
    <cellStyle name="Note 2 20 2 4 5 5" xfId="35523"/>
    <cellStyle name="Note 2 20 2 4 6" xfId="6096"/>
    <cellStyle name="Note 2 20 2 4 6 2" xfId="23531"/>
    <cellStyle name="Note 2 20 2 4 6 3" xfId="37984"/>
    <cellStyle name="Note 2 20 2 4 7" xfId="8537"/>
    <cellStyle name="Note 2 20 2 4 7 2" xfId="25972"/>
    <cellStyle name="Note 2 20 2 4 7 3" xfId="40425"/>
    <cellStyle name="Note 2 20 2 4 8" xfId="10957"/>
    <cellStyle name="Note 2 20 2 4 8 2" xfId="28392"/>
    <cellStyle name="Note 2 20 2 4 8 3" xfId="42845"/>
    <cellStyle name="Note 2 20 2 4 9" xfId="17964"/>
    <cellStyle name="Note 2 20 2 5" xfId="1127"/>
    <cellStyle name="Note 2 20 2 5 2" xfId="3638"/>
    <cellStyle name="Note 2 20 2 5 2 2" xfId="13354"/>
    <cellStyle name="Note 2 20 2 5 2 2 2" xfId="30789"/>
    <cellStyle name="Note 2 20 2 5 2 2 3" xfId="45242"/>
    <cellStyle name="Note 2 20 2 5 2 3" xfId="15815"/>
    <cellStyle name="Note 2 20 2 5 2 3 2" xfId="33250"/>
    <cellStyle name="Note 2 20 2 5 2 3 3" xfId="47703"/>
    <cellStyle name="Note 2 20 2 5 2 4" xfId="21074"/>
    <cellStyle name="Note 2 20 2 5 2 5" xfId="35527"/>
    <cellStyle name="Note 2 20 2 5 3" xfId="6100"/>
    <cellStyle name="Note 2 20 2 5 3 2" xfId="23535"/>
    <cellStyle name="Note 2 20 2 5 3 3" xfId="37988"/>
    <cellStyle name="Note 2 20 2 5 4" xfId="8541"/>
    <cellStyle name="Note 2 20 2 5 4 2" xfId="25976"/>
    <cellStyle name="Note 2 20 2 5 4 3" xfId="40429"/>
    <cellStyle name="Note 2 20 2 5 5" xfId="10961"/>
    <cellStyle name="Note 2 20 2 5 5 2" xfId="28396"/>
    <cellStyle name="Note 2 20 2 5 5 3" xfId="42849"/>
    <cellStyle name="Note 2 20 2 5 6" xfId="17968"/>
    <cellStyle name="Note 2 20 2 6" xfId="1128"/>
    <cellStyle name="Note 2 20 2 6 2" xfId="3639"/>
    <cellStyle name="Note 2 20 2 6 2 2" xfId="13355"/>
    <cellStyle name="Note 2 20 2 6 2 2 2" xfId="30790"/>
    <cellStyle name="Note 2 20 2 6 2 2 3" xfId="45243"/>
    <cellStyle name="Note 2 20 2 6 2 3" xfId="15816"/>
    <cellStyle name="Note 2 20 2 6 2 3 2" xfId="33251"/>
    <cellStyle name="Note 2 20 2 6 2 3 3" xfId="47704"/>
    <cellStyle name="Note 2 20 2 6 2 4" xfId="21075"/>
    <cellStyle name="Note 2 20 2 6 2 5" xfId="35528"/>
    <cellStyle name="Note 2 20 2 6 3" xfId="6101"/>
    <cellStyle name="Note 2 20 2 6 3 2" xfId="23536"/>
    <cellStyle name="Note 2 20 2 6 3 3" xfId="37989"/>
    <cellStyle name="Note 2 20 2 6 4" xfId="8542"/>
    <cellStyle name="Note 2 20 2 6 4 2" xfId="25977"/>
    <cellStyle name="Note 2 20 2 6 4 3" xfId="40430"/>
    <cellStyle name="Note 2 20 2 6 5" xfId="10962"/>
    <cellStyle name="Note 2 20 2 6 5 2" xfId="28397"/>
    <cellStyle name="Note 2 20 2 6 5 3" xfId="42850"/>
    <cellStyle name="Note 2 20 2 6 6" xfId="17969"/>
    <cellStyle name="Note 2 20 2 7" xfId="1129"/>
    <cellStyle name="Note 2 20 2 7 2" xfId="3640"/>
    <cellStyle name="Note 2 20 2 7 2 2" xfId="21076"/>
    <cellStyle name="Note 2 20 2 7 2 3" xfId="35529"/>
    <cellStyle name="Note 2 20 2 7 3" xfId="6102"/>
    <cellStyle name="Note 2 20 2 7 3 2" xfId="23537"/>
    <cellStyle name="Note 2 20 2 7 3 3" xfId="37990"/>
    <cellStyle name="Note 2 20 2 7 4" xfId="8543"/>
    <cellStyle name="Note 2 20 2 7 4 2" xfId="25978"/>
    <cellStyle name="Note 2 20 2 7 4 3" xfId="40431"/>
    <cellStyle name="Note 2 20 2 7 5" xfId="10963"/>
    <cellStyle name="Note 2 20 2 7 5 2" xfId="28398"/>
    <cellStyle name="Note 2 20 2 7 5 3" xfId="42851"/>
    <cellStyle name="Note 2 20 2 7 6" xfId="15052"/>
    <cellStyle name="Note 2 20 2 7 6 2" xfId="32487"/>
    <cellStyle name="Note 2 20 2 7 6 3" xfId="46940"/>
    <cellStyle name="Note 2 20 2 7 7" xfId="17970"/>
    <cellStyle name="Note 2 20 2 7 8" xfId="20214"/>
    <cellStyle name="Note 2 20 2 8" xfId="3625"/>
    <cellStyle name="Note 2 20 2 8 2" xfId="13344"/>
    <cellStyle name="Note 2 20 2 8 2 2" xfId="30779"/>
    <cellStyle name="Note 2 20 2 8 2 3" xfId="45232"/>
    <cellStyle name="Note 2 20 2 8 3" xfId="15805"/>
    <cellStyle name="Note 2 20 2 8 3 2" xfId="33240"/>
    <cellStyle name="Note 2 20 2 8 3 3" xfId="47693"/>
    <cellStyle name="Note 2 20 2 8 4" xfId="21061"/>
    <cellStyle name="Note 2 20 2 8 5" xfId="35514"/>
    <cellStyle name="Note 2 20 2 9" xfId="6087"/>
    <cellStyle name="Note 2 20 2 9 2" xfId="23522"/>
    <cellStyle name="Note 2 20 2 9 3" xfId="37975"/>
    <cellStyle name="Note 2 20 3" xfId="1130"/>
    <cellStyle name="Note 2 20 3 2" xfId="3641"/>
    <cellStyle name="Note 2 20 3 2 2" xfId="13356"/>
    <cellStyle name="Note 2 20 3 2 2 2" xfId="30791"/>
    <cellStyle name="Note 2 20 3 2 2 3" xfId="45244"/>
    <cellStyle name="Note 2 20 3 2 3" xfId="15817"/>
    <cellStyle name="Note 2 20 3 2 3 2" xfId="33252"/>
    <cellStyle name="Note 2 20 3 2 3 3" xfId="47705"/>
    <cellStyle name="Note 2 20 3 2 4" xfId="21077"/>
    <cellStyle name="Note 2 20 3 2 5" xfId="35530"/>
    <cellStyle name="Note 2 20 3 3" xfId="6103"/>
    <cellStyle name="Note 2 20 3 3 2" xfId="23538"/>
    <cellStyle name="Note 2 20 3 3 3" xfId="37991"/>
    <cellStyle name="Note 2 20 3 4" xfId="8544"/>
    <cellStyle name="Note 2 20 3 4 2" xfId="25979"/>
    <cellStyle name="Note 2 20 3 4 3" xfId="40432"/>
    <cellStyle name="Note 2 20 3 5" xfId="10964"/>
    <cellStyle name="Note 2 20 3 5 2" xfId="28399"/>
    <cellStyle name="Note 2 20 3 5 3" xfId="42852"/>
    <cellStyle name="Note 2 20 3 6" xfId="17971"/>
    <cellStyle name="Note 2 20 4" xfId="1131"/>
    <cellStyle name="Note 2 20 4 2" xfId="3642"/>
    <cellStyle name="Note 2 20 4 2 2" xfId="13357"/>
    <cellStyle name="Note 2 20 4 2 2 2" xfId="30792"/>
    <cellStyle name="Note 2 20 4 2 2 3" xfId="45245"/>
    <cellStyle name="Note 2 20 4 2 3" xfId="15818"/>
    <cellStyle name="Note 2 20 4 2 3 2" xfId="33253"/>
    <cellStyle name="Note 2 20 4 2 3 3" xfId="47706"/>
    <cellStyle name="Note 2 20 4 2 4" xfId="21078"/>
    <cellStyle name="Note 2 20 4 2 5" xfId="35531"/>
    <cellStyle name="Note 2 20 4 3" xfId="6104"/>
    <cellStyle name="Note 2 20 4 3 2" xfId="23539"/>
    <cellStyle name="Note 2 20 4 3 3" xfId="37992"/>
    <cellStyle name="Note 2 20 4 4" xfId="8545"/>
    <cellStyle name="Note 2 20 4 4 2" xfId="25980"/>
    <cellStyle name="Note 2 20 4 4 3" xfId="40433"/>
    <cellStyle name="Note 2 20 4 5" xfId="10965"/>
    <cellStyle name="Note 2 20 4 5 2" xfId="28400"/>
    <cellStyle name="Note 2 20 4 5 3" xfId="42853"/>
    <cellStyle name="Note 2 20 4 6" xfId="17972"/>
    <cellStyle name="Note 2 20 5" xfId="1132"/>
    <cellStyle name="Note 2 20 5 2" xfId="3643"/>
    <cellStyle name="Note 2 20 5 2 2" xfId="21079"/>
    <cellStyle name="Note 2 20 5 2 3" xfId="35532"/>
    <cellStyle name="Note 2 20 5 3" xfId="6105"/>
    <cellStyle name="Note 2 20 5 3 2" xfId="23540"/>
    <cellStyle name="Note 2 20 5 3 3" xfId="37993"/>
    <cellStyle name="Note 2 20 5 4" xfId="8546"/>
    <cellStyle name="Note 2 20 5 4 2" xfId="25981"/>
    <cellStyle name="Note 2 20 5 4 3" xfId="40434"/>
    <cellStyle name="Note 2 20 5 5" xfId="10966"/>
    <cellStyle name="Note 2 20 5 5 2" xfId="28401"/>
    <cellStyle name="Note 2 20 5 5 3" xfId="42854"/>
    <cellStyle name="Note 2 20 5 6" xfId="15053"/>
    <cellStyle name="Note 2 20 5 6 2" xfId="32488"/>
    <cellStyle name="Note 2 20 5 6 3" xfId="46941"/>
    <cellStyle name="Note 2 20 5 7" xfId="17973"/>
    <cellStyle name="Note 2 20 5 8" xfId="20215"/>
    <cellStyle name="Note 2 20 6" xfId="3624"/>
    <cellStyle name="Note 2 20 6 2" xfId="13343"/>
    <cellStyle name="Note 2 20 6 2 2" xfId="30778"/>
    <cellStyle name="Note 2 20 6 2 3" xfId="45231"/>
    <cellStyle name="Note 2 20 6 3" xfId="15804"/>
    <cellStyle name="Note 2 20 6 3 2" xfId="33239"/>
    <cellStyle name="Note 2 20 6 3 3" xfId="47692"/>
    <cellStyle name="Note 2 20 6 4" xfId="21060"/>
    <cellStyle name="Note 2 20 6 5" xfId="35513"/>
    <cellStyle name="Note 2 20 7" xfId="6086"/>
    <cellStyle name="Note 2 20 7 2" xfId="23521"/>
    <cellStyle name="Note 2 20 7 3" xfId="37974"/>
    <cellStyle name="Note 2 20 8" xfId="8527"/>
    <cellStyle name="Note 2 20 8 2" xfId="25962"/>
    <cellStyle name="Note 2 20 8 3" xfId="40415"/>
    <cellStyle name="Note 2 20 9" xfId="10947"/>
    <cellStyle name="Note 2 20 9 2" xfId="28382"/>
    <cellStyle name="Note 2 20 9 3" xfId="42835"/>
    <cellStyle name="Note 2 21" xfId="1133"/>
    <cellStyle name="Note 2 21 10" xfId="8547"/>
    <cellStyle name="Note 2 21 10 2" xfId="25982"/>
    <cellStyle name="Note 2 21 10 3" xfId="40435"/>
    <cellStyle name="Note 2 21 11" xfId="10967"/>
    <cellStyle name="Note 2 21 11 2" xfId="28402"/>
    <cellStyle name="Note 2 21 11 3" xfId="42855"/>
    <cellStyle name="Note 2 21 12" xfId="17974"/>
    <cellStyle name="Note 2 21 2" xfId="1134"/>
    <cellStyle name="Note 2 21 2 2" xfId="1135"/>
    <cellStyle name="Note 2 21 2 2 2" xfId="3646"/>
    <cellStyle name="Note 2 21 2 2 2 2" xfId="13360"/>
    <cellStyle name="Note 2 21 2 2 2 2 2" xfId="30795"/>
    <cellStyle name="Note 2 21 2 2 2 2 3" xfId="45248"/>
    <cellStyle name="Note 2 21 2 2 2 3" xfId="15821"/>
    <cellStyle name="Note 2 21 2 2 2 3 2" xfId="33256"/>
    <cellStyle name="Note 2 21 2 2 2 3 3" xfId="47709"/>
    <cellStyle name="Note 2 21 2 2 2 4" xfId="21082"/>
    <cellStyle name="Note 2 21 2 2 2 5" xfId="35535"/>
    <cellStyle name="Note 2 21 2 2 3" xfId="6108"/>
    <cellStyle name="Note 2 21 2 2 3 2" xfId="23543"/>
    <cellStyle name="Note 2 21 2 2 3 3" xfId="37996"/>
    <cellStyle name="Note 2 21 2 2 4" xfId="8549"/>
    <cellStyle name="Note 2 21 2 2 4 2" xfId="25984"/>
    <cellStyle name="Note 2 21 2 2 4 3" xfId="40437"/>
    <cellStyle name="Note 2 21 2 2 5" xfId="10969"/>
    <cellStyle name="Note 2 21 2 2 5 2" xfId="28404"/>
    <cellStyle name="Note 2 21 2 2 5 3" xfId="42857"/>
    <cellStyle name="Note 2 21 2 2 6" xfId="17976"/>
    <cellStyle name="Note 2 21 2 3" xfId="1136"/>
    <cellStyle name="Note 2 21 2 3 2" xfId="3647"/>
    <cellStyle name="Note 2 21 2 3 2 2" xfId="13361"/>
    <cellStyle name="Note 2 21 2 3 2 2 2" xfId="30796"/>
    <cellStyle name="Note 2 21 2 3 2 2 3" xfId="45249"/>
    <cellStyle name="Note 2 21 2 3 2 3" xfId="15822"/>
    <cellStyle name="Note 2 21 2 3 2 3 2" xfId="33257"/>
    <cellStyle name="Note 2 21 2 3 2 3 3" xfId="47710"/>
    <cellStyle name="Note 2 21 2 3 2 4" xfId="21083"/>
    <cellStyle name="Note 2 21 2 3 2 5" xfId="35536"/>
    <cellStyle name="Note 2 21 2 3 3" xfId="6109"/>
    <cellStyle name="Note 2 21 2 3 3 2" xfId="23544"/>
    <cellStyle name="Note 2 21 2 3 3 3" xfId="37997"/>
    <cellStyle name="Note 2 21 2 3 4" xfId="8550"/>
    <cellStyle name="Note 2 21 2 3 4 2" xfId="25985"/>
    <cellStyle name="Note 2 21 2 3 4 3" xfId="40438"/>
    <cellStyle name="Note 2 21 2 3 5" xfId="10970"/>
    <cellStyle name="Note 2 21 2 3 5 2" xfId="28405"/>
    <cellStyle name="Note 2 21 2 3 5 3" xfId="42858"/>
    <cellStyle name="Note 2 21 2 3 6" xfId="17977"/>
    <cellStyle name="Note 2 21 2 4" xfId="1137"/>
    <cellStyle name="Note 2 21 2 4 2" xfId="3648"/>
    <cellStyle name="Note 2 21 2 4 2 2" xfId="21084"/>
    <cellStyle name="Note 2 21 2 4 2 3" xfId="35537"/>
    <cellStyle name="Note 2 21 2 4 3" xfId="6110"/>
    <cellStyle name="Note 2 21 2 4 3 2" xfId="23545"/>
    <cellStyle name="Note 2 21 2 4 3 3" xfId="37998"/>
    <cellStyle name="Note 2 21 2 4 4" xfId="8551"/>
    <cellStyle name="Note 2 21 2 4 4 2" xfId="25986"/>
    <cellStyle name="Note 2 21 2 4 4 3" xfId="40439"/>
    <cellStyle name="Note 2 21 2 4 5" xfId="10971"/>
    <cellStyle name="Note 2 21 2 4 5 2" xfId="28406"/>
    <cellStyle name="Note 2 21 2 4 5 3" xfId="42859"/>
    <cellStyle name="Note 2 21 2 4 6" xfId="15054"/>
    <cellStyle name="Note 2 21 2 4 6 2" xfId="32489"/>
    <cellStyle name="Note 2 21 2 4 6 3" xfId="46942"/>
    <cellStyle name="Note 2 21 2 4 7" xfId="17978"/>
    <cellStyle name="Note 2 21 2 4 8" xfId="20216"/>
    <cellStyle name="Note 2 21 2 5" xfId="3645"/>
    <cellStyle name="Note 2 21 2 5 2" xfId="13359"/>
    <cellStyle name="Note 2 21 2 5 2 2" xfId="30794"/>
    <cellStyle name="Note 2 21 2 5 2 3" xfId="45247"/>
    <cellStyle name="Note 2 21 2 5 3" xfId="15820"/>
    <cellStyle name="Note 2 21 2 5 3 2" xfId="33255"/>
    <cellStyle name="Note 2 21 2 5 3 3" xfId="47708"/>
    <cellStyle name="Note 2 21 2 5 4" xfId="21081"/>
    <cellStyle name="Note 2 21 2 5 5" xfId="35534"/>
    <cellStyle name="Note 2 21 2 6" xfId="6107"/>
    <cellStyle name="Note 2 21 2 6 2" xfId="23542"/>
    <cellStyle name="Note 2 21 2 6 3" xfId="37995"/>
    <cellStyle name="Note 2 21 2 7" xfId="8548"/>
    <cellStyle name="Note 2 21 2 7 2" xfId="25983"/>
    <cellStyle name="Note 2 21 2 7 3" xfId="40436"/>
    <cellStyle name="Note 2 21 2 8" xfId="10968"/>
    <cellStyle name="Note 2 21 2 8 2" xfId="28403"/>
    <cellStyle name="Note 2 21 2 8 3" xfId="42856"/>
    <cellStyle name="Note 2 21 2 9" xfId="17975"/>
    <cellStyle name="Note 2 21 3" xfId="1138"/>
    <cellStyle name="Note 2 21 3 2" xfId="1139"/>
    <cellStyle name="Note 2 21 3 2 2" xfId="3650"/>
    <cellStyle name="Note 2 21 3 2 2 2" xfId="13363"/>
    <cellStyle name="Note 2 21 3 2 2 2 2" xfId="30798"/>
    <cellStyle name="Note 2 21 3 2 2 2 3" xfId="45251"/>
    <cellStyle name="Note 2 21 3 2 2 3" xfId="15824"/>
    <cellStyle name="Note 2 21 3 2 2 3 2" xfId="33259"/>
    <cellStyle name="Note 2 21 3 2 2 3 3" xfId="47712"/>
    <cellStyle name="Note 2 21 3 2 2 4" xfId="21086"/>
    <cellStyle name="Note 2 21 3 2 2 5" xfId="35539"/>
    <cellStyle name="Note 2 21 3 2 3" xfId="6112"/>
    <cellStyle name="Note 2 21 3 2 3 2" xfId="23547"/>
    <cellStyle name="Note 2 21 3 2 3 3" xfId="38000"/>
    <cellStyle name="Note 2 21 3 2 4" xfId="8553"/>
    <cellStyle name="Note 2 21 3 2 4 2" xfId="25988"/>
    <cellStyle name="Note 2 21 3 2 4 3" xfId="40441"/>
    <cellStyle name="Note 2 21 3 2 5" xfId="10973"/>
    <cellStyle name="Note 2 21 3 2 5 2" xfId="28408"/>
    <cellStyle name="Note 2 21 3 2 5 3" xfId="42861"/>
    <cellStyle name="Note 2 21 3 2 6" xfId="17980"/>
    <cellStyle name="Note 2 21 3 3" xfId="1140"/>
    <cellStyle name="Note 2 21 3 3 2" xfId="3651"/>
    <cellStyle name="Note 2 21 3 3 2 2" xfId="13364"/>
    <cellStyle name="Note 2 21 3 3 2 2 2" xfId="30799"/>
    <cellStyle name="Note 2 21 3 3 2 2 3" xfId="45252"/>
    <cellStyle name="Note 2 21 3 3 2 3" xfId="15825"/>
    <cellStyle name="Note 2 21 3 3 2 3 2" xfId="33260"/>
    <cellStyle name="Note 2 21 3 3 2 3 3" xfId="47713"/>
    <cellStyle name="Note 2 21 3 3 2 4" xfId="21087"/>
    <cellStyle name="Note 2 21 3 3 2 5" xfId="35540"/>
    <cellStyle name="Note 2 21 3 3 3" xfId="6113"/>
    <cellStyle name="Note 2 21 3 3 3 2" xfId="23548"/>
    <cellStyle name="Note 2 21 3 3 3 3" xfId="38001"/>
    <cellStyle name="Note 2 21 3 3 4" xfId="8554"/>
    <cellStyle name="Note 2 21 3 3 4 2" xfId="25989"/>
    <cellStyle name="Note 2 21 3 3 4 3" xfId="40442"/>
    <cellStyle name="Note 2 21 3 3 5" xfId="10974"/>
    <cellStyle name="Note 2 21 3 3 5 2" xfId="28409"/>
    <cellStyle name="Note 2 21 3 3 5 3" xfId="42862"/>
    <cellStyle name="Note 2 21 3 3 6" xfId="17981"/>
    <cellStyle name="Note 2 21 3 4" xfId="1141"/>
    <cellStyle name="Note 2 21 3 4 2" xfId="3652"/>
    <cellStyle name="Note 2 21 3 4 2 2" xfId="21088"/>
    <cellStyle name="Note 2 21 3 4 2 3" xfId="35541"/>
    <cellStyle name="Note 2 21 3 4 3" xfId="6114"/>
    <cellStyle name="Note 2 21 3 4 3 2" xfId="23549"/>
    <cellStyle name="Note 2 21 3 4 3 3" xfId="38002"/>
    <cellStyle name="Note 2 21 3 4 4" xfId="8555"/>
    <cellStyle name="Note 2 21 3 4 4 2" xfId="25990"/>
    <cellStyle name="Note 2 21 3 4 4 3" xfId="40443"/>
    <cellStyle name="Note 2 21 3 4 5" xfId="10975"/>
    <cellStyle name="Note 2 21 3 4 5 2" xfId="28410"/>
    <cellStyle name="Note 2 21 3 4 5 3" xfId="42863"/>
    <cellStyle name="Note 2 21 3 4 6" xfId="15055"/>
    <cellStyle name="Note 2 21 3 4 6 2" xfId="32490"/>
    <cellStyle name="Note 2 21 3 4 6 3" xfId="46943"/>
    <cellStyle name="Note 2 21 3 4 7" xfId="17982"/>
    <cellStyle name="Note 2 21 3 4 8" xfId="20217"/>
    <cellStyle name="Note 2 21 3 5" xfId="3649"/>
    <cellStyle name="Note 2 21 3 5 2" xfId="13362"/>
    <cellStyle name="Note 2 21 3 5 2 2" xfId="30797"/>
    <cellStyle name="Note 2 21 3 5 2 3" xfId="45250"/>
    <cellStyle name="Note 2 21 3 5 3" xfId="15823"/>
    <cellStyle name="Note 2 21 3 5 3 2" xfId="33258"/>
    <cellStyle name="Note 2 21 3 5 3 3" xfId="47711"/>
    <cellStyle name="Note 2 21 3 5 4" xfId="21085"/>
    <cellStyle name="Note 2 21 3 5 5" xfId="35538"/>
    <cellStyle name="Note 2 21 3 6" xfId="6111"/>
    <cellStyle name="Note 2 21 3 6 2" xfId="23546"/>
    <cellStyle name="Note 2 21 3 6 3" xfId="37999"/>
    <cellStyle name="Note 2 21 3 7" xfId="8552"/>
    <cellStyle name="Note 2 21 3 7 2" xfId="25987"/>
    <cellStyle name="Note 2 21 3 7 3" xfId="40440"/>
    <cellStyle name="Note 2 21 3 8" xfId="10972"/>
    <cellStyle name="Note 2 21 3 8 2" xfId="28407"/>
    <cellStyle name="Note 2 21 3 8 3" xfId="42860"/>
    <cellStyle name="Note 2 21 3 9" xfId="17979"/>
    <cellStyle name="Note 2 21 4" xfId="1142"/>
    <cellStyle name="Note 2 21 4 2" xfId="1143"/>
    <cellStyle name="Note 2 21 4 2 2" xfId="3654"/>
    <cellStyle name="Note 2 21 4 2 2 2" xfId="13366"/>
    <cellStyle name="Note 2 21 4 2 2 2 2" xfId="30801"/>
    <cellStyle name="Note 2 21 4 2 2 2 3" xfId="45254"/>
    <cellStyle name="Note 2 21 4 2 2 3" xfId="15827"/>
    <cellStyle name="Note 2 21 4 2 2 3 2" xfId="33262"/>
    <cellStyle name="Note 2 21 4 2 2 3 3" xfId="47715"/>
    <cellStyle name="Note 2 21 4 2 2 4" xfId="21090"/>
    <cellStyle name="Note 2 21 4 2 2 5" xfId="35543"/>
    <cellStyle name="Note 2 21 4 2 3" xfId="6116"/>
    <cellStyle name="Note 2 21 4 2 3 2" xfId="23551"/>
    <cellStyle name="Note 2 21 4 2 3 3" xfId="38004"/>
    <cellStyle name="Note 2 21 4 2 4" xfId="8557"/>
    <cellStyle name="Note 2 21 4 2 4 2" xfId="25992"/>
    <cellStyle name="Note 2 21 4 2 4 3" xfId="40445"/>
    <cellStyle name="Note 2 21 4 2 5" xfId="10977"/>
    <cellStyle name="Note 2 21 4 2 5 2" xfId="28412"/>
    <cellStyle name="Note 2 21 4 2 5 3" xfId="42865"/>
    <cellStyle name="Note 2 21 4 2 6" xfId="17984"/>
    <cellStyle name="Note 2 21 4 3" xfId="1144"/>
    <cellStyle name="Note 2 21 4 3 2" xfId="3655"/>
    <cellStyle name="Note 2 21 4 3 2 2" xfId="13367"/>
    <cellStyle name="Note 2 21 4 3 2 2 2" xfId="30802"/>
    <cellStyle name="Note 2 21 4 3 2 2 3" xfId="45255"/>
    <cellStyle name="Note 2 21 4 3 2 3" xfId="15828"/>
    <cellStyle name="Note 2 21 4 3 2 3 2" xfId="33263"/>
    <cellStyle name="Note 2 21 4 3 2 3 3" xfId="47716"/>
    <cellStyle name="Note 2 21 4 3 2 4" xfId="21091"/>
    <cellStyle name="Note 2 21 4 3 2 5" xfId="35544"/>
    <cellStyle name="Note 2 21 4 3 3" xfId="6117"/>
    <cellStyle name="Note 2 21 4 3 3 2" xfId="23552"/>
    <cellStyle name="Note 2 21 4 3 3 3" xfId="38005"/>
    <cellStyle name="Note 2 21 4 3 4" xfId="8558"/>
    <cellStyle name="Note 2 21 4 3 4 2" xfId="25993"/>
    <cellStyle name="Note 2 21 4 3 4 3" xfId="40446"/>
    <cellStyle name="Note 2 21 4 3 5" xfId="10978"/>
    <cellStyle name="Note 2 21 4 3 5 2" xfId="28413"/>
    <cellStyle name="Note 2 21 4 3 5 3" xfId="42866"/>
    <cellStyle name="Note 2 21 4 3 6" xfId="17985"/>
    <cellStyle name="Note 2 21 4 4" xfId="1145"/>
    <cellStyle name="Note 2 21 4 4 2" xfId="3656"/>
    <cellStyle name="Note 2 21 4 4 2 2" xfId="21092"/>
    <cellStyle name="Note 2 21 4 4 2 3" xfId="35545"/>
    <cellStyle name="Note 2 21 4 4 3" xfId="6118"/>
    <cellStyle name="Note 2 21 4 4 3 2" xfId="23553"/>
    <cellStyle name="Note 2 21 4 4 3 3" xfId="38006"/>
    <cellStyle name="Note 2 21 4 4 4" xfId="8559"/>
    <cellStyle name="Note 2 21 4 4 4 2" xfId="25994"/>
    <cellStyle name="Note 2 21 4 4 4 3" xfId="40447"/>
    <cellStyle name="Note 2 21 4 4 5" xfId="10979"/>
    <cellStyle name="Note 2 21 4 4 5 2" xfId="28414"/>
    <cellStyle name="Note 2 21 4 4 5 3" xfId="42867"/>
    <cellStyle name="Note 2 21 4 4 6" xfId="15056"/>
    <cellStyle name="Note 2 21 4 4 6 2" xfId="32491"/>
    <cellStyle name="Note 2 21 4 4 6 3" xfId="46944"/>
    <cellStyle name="Note 2 21 4 4 7" xfId="17986"/>
    <cellStyle name="Note 2 21 4 4 8" xfId="20218"/>
    <cellStyle name="Note 2 21 4 5" xfId="3653"/>
    <cellStyle name="Note 2 21 4 5 2" xfId="13365"/>
    <cellStyle name="Note 2 21 4 5 2 2" xfId="30800"/>
    <cellStyle name="Note 2 21 4 5 2 3" xfId="45253"/>
    <cellStyle name="Note 2 21 4 5 3" xfId="15826"/>
    <cellStyle name="Note 2 21 4 5 3 2" xfId="33261"/>
    <cellStyle name="Note 2 21 4 5 3 3" xfId="47714"/>
    <cellStyle name="Note 2 21 4 5 4" xfId="21089"/>
    <cellStyle name="Note 2 21 4 5 5" xfId="35542"/>
    <cellStyle name="Note 2 21 4 6" xfId="6115"/>
    <cellStyle name="Note 2 21 4 6 2" xfId="23550"/>
    <cellStyle name="Note 2 21 4 6 3" xfId="38003"/>
    <cellStyle name="Note 2 21 4 7" xfId="8556"/>
    <cellStyle name="Note 2 21 4 7 2" xfId="25991"/>
    <cellStyle name="Note 2 21 4 7 3" xfId="40444"/>
    <cellStyle name="Note 2 21 4 8" xfId="10976"/>
    <cellStyle name="Note 2 21 4 8 2" xfId="28411"/>
    <cellStyle name="Note 2 21 4 8 3" xfId="42864"/>
    <cellStyle name="Note 2 21 4 9" xfId="17983"/>
    <cellStyle name="Note 2 21 5" xfId="1146"/>
    <cellStyle name="Note 2 21 5 2" xfId="3657"/>
    <cellStyle name="Note 2 21 5 2 2" xfId="13368"/>
    <cellStyle name="Note 2 21 5 2 2 2" xfId="30803"/>
    <cellStyle name="Note 2 21 5 2 2 3" xfId="45256"/>
    <cellStyle name="Note 2 21 5 2 3" xfId="15829"/>
    <cellStyle name="Note 2 21 5 2 3 2" xfId="33264"/>
    <cellStyle name="Note 2 21 5 2 3 3" xfId="47717"/>
    <cellStyle name="Note 2 21 5 2 4" xfId="21093"/>
    <cellStyle name="Note 2 21 5 2 5" xfId="35546"/>
    <cellStyle name="Note 2 21 5 3" xfId="6119"/>
    <cellStyle name="Note 2 21 5 3 2" xfId="23554"/>
    <cellStyle name="Note 2 21 5 3 3" xfId="38007"/>
    <cellStyle name="Note 2 21 5 4" xfId="8560"/>
    <cellStyle name="Note 2 21 5 4 2" xfId="25995"/>
    <cellStyle name="Note 2 21 5 4 3" xfId="40448"/>
    <cellStyle name="Note 2 21 5 5" xfId="10980"/>
    <cellStyle name="Note 2 21 5 5 2" xfId="28415"/>
    <cellStyle name="Note 2 21 5 5 3" xfId="42868"/>
    <cellStyle name="Note 2 21 5 6" xfId="17987"/>
    <cellStyle name="Note 2 21 6" xfId="1147"/>
    <cellStyle name="Note 2 21 6 2" xfId="3658"/>
    <cellStyle name="Note 2 21 6 2 2" xfId="13369"/>
    <cellStyle name="Note 2 21 6 2 2 2" xfId="30804"/>
    <cellStyle name="Note 2 21 6 2 2 3" xfId="45257"/>
    <cellStyle name="Note 2 21 6 2 3" xfId="15830"/>
    <cellStyle name="Note 2 21 6 2 3 2" xfId="33265"/>
    <cellStyle name="Note 2 21 6 2 3 3" xfId="47718"/>
    <cellStyle name="Note 2 21 6 2 4" xfId="21094"/>
    <cellStyle name="Note 2 21 6 2 5" xfId="35547"/>
    <cellStyle name="Note 2 21 6 3" xfId="6120"/>
    <cellStyle name="Note 2 21 6 3 2" xfId="23555"/>
    <cellStyle name="Note 2 21 6 3 3" xfId="38008"/>
    <cellStyle name="Note 2 21 6 4" xfId="8561"/>
    <cellStyle name="Note 2 21 6 4 2" xfId="25996"/>
    <cellStyle name="Note 2 21 6 4 3" xfId="40449"/>
    <cellStyle name="Note 2 21 6 5" xfId="10981"/>
    <cellStyle name="Note 2 21 6 5 2" xfId="28416"/>
    <cellStyle name="Note 2 21 6 5 3" xfId="42869"/>
    <cellStyle name="Note 2 21 6 6" xfId="17988"/>
    <cellStyle name="Note 2 21 7" xfId="1148"/>
    <cellStyle name="Note 2 21 7 2" xfId="3659"/>
    <cellStyle name="Note 2 21 7 2 2" xfId="21095"/>
    <cellStyle name="Note 2 21 7 2 3" xfId="35548"/>
    <cellStyle name="Note 2 21 7 3" xfId="6121"/>
    <cellStyle name="Note 2 21 7 3 2" xfId="23556"/>
    <cellStyle name="Note 2 21 7 3 3" xfId="38009"/>
    <cellStyle name="Note 2 21 7 4" xfId="8562"/>
    <cellStyle name="Note 2 21 7 4 2" xfId="25997"/>
    <cellStyle name="Note 2 21 7 4 3" xfId="40450"/>
    <cellStyle name="Note 2 21 7 5" xfId="10982"/>
    <cellStyle name="Note 2 21 7 5 2" xfId="28417"/>
    <cellStyle name="Note 2 21 7 5 3" xfId="42870"/>
    <cellStyle name="Note 2 21 7 6" xfId="15057"/>
    <cellStyle name="Note 2 21 7 6 2" xfId="32492"/>
    <cellStyle name="Note 2 21 7 6 3" xfId="46945"/>
    <cellStyle name="Note 2 21 7 7" xfId="17989"/>
    <cellStyle name="Note 2 21 7 8" xfId="20219"/>
    <cellStyle name="Note 2 21 8" xfId="3644"/>
    <cellStyle name="Note 2 21 8 2" xfId="13358"/>
    <cellStyle name="Note 2 21 8 2 2" xfId="30793"/>
    <cellStyle name="Note 2 21 8 2 3" xfId="45246"/>
    <cellStyle name="Note 2 21 8 3" xfId="15819"/>
    <cellStyle name="Note 2 21 8 3 2" xfId="33254"/>
    <cellStyle name="Note 2 21 8 3 3" xfId="47707"/>
    <cellStyle name="Note 2 21 8 4" xfId="21080"/>
    <cellStyle name="Note 2 21 8 5" xfId="35533"/>
    <cellStyle name="Note 2 21 9" xfId="6106"/>
    <cellStyle name="Note 2 21 9 2" xfId="23541"/>
    <cellStyle name="Note 2 21 9 3" xfId="37994"/>
    <cellStyle name="Note 2 22" xfId="1149"/>
    <cellStyle name="Note 2 22 10" xfId="8563"/>
    <cellStyle name="Note 2 22 10 2" xfId="25998"/>
    <cellStyle name="Note 2 22 10 3" xfId="40451"/>
    <cellStyle name="Note 2 22 11" xfId="10983"/>
    <cellStyle name="Note 2 22 11 2" xfId="28418"/>
    <cellStyle name="Note 2 22 11 3" xfId="42871"/>
    <cellStyle name="Note 2 22 12" xfId="17990"/>
    <cellStyle name="Note 2 22 2" xfId="1150"/>
    <cellStyle name="Note 2 22 2 2" xfId="1151"/>
    <cellStyle name="Note 2 22 2 2 2" xfId="3662"/>
    <cellStyle name="Note 2 22 2 2 2 2" xfId="13372"/>
    <cellStyle name="Note 2 22 2 2 2 2 2" xfId="30807"/>
    <cellStyle name="Note 2 22 2 2 2 2 3" xfId="45260"/>
    <cellStyle name="Note 2 22 2 2 2 3" xfId="15833"/>
    <cellStyle name="Note 2 22 2 2 2 3 2" xfId="33268"/>
    <cellStyle name="Note 2 22 2 2 2 3 3" xfId="47721"/>
    <cellStyle name="Note 2 22 2 2 2 4" xfId="21098"/>
    <cellStyle name="Note 2 22 2 2 2 5" xfId="35551"/>
    <cellStyle name="Note 2 22 2 2 3" xfId="6124"/>
    <cellStyle name="Note 2 22 2 2 3 2" xfId="23559"/>
    <cellStyle name="Note 2 22 2 2 3 3" xfId="38012"/>
    <cellStyle name="Note 2 22 2 2 4" xfId="8565"/>
    <cellStyle name="Note 2 22 2 2 4 2" xfId="26000"/>
    <cellStyle name="Note 2 22 2 2 4 3" xfId="40453"/>
    <cellStyle name="Note 2 22 2 2 5" xfId="10985"/>
    <cellStyle name="Note 2 22 2 2 5 2" xfId="28420"/>
    <cellStyle name="Note 2 22 2 2 5 3" xfId="42873"/>
    <cellStyle name="Note 2 22 2 2 6" xfId="17992"/>
    <cellStyle name="Note 2 22 2 3" xfId="1152"/>
    <cellStyle name="Note 2 22 2 3 2" xfId="3663"/>
    <cellStyle name="Note 2 22 2 3 2 2" xfId="13373"/>
    <cellStyle name="Note 2 22 2 3 2 2 2" xfId="30808"/>
    <cellStyle name="Note 2 22 2 3 2 2 3" xfId="45261"/>
    <cellStyle name="Note 2 22 2 3 2 3" xfId="15834"/>
    <cellStyle name="Note 2 22 2 3 2 3 2" xfId="33269"/>
    <cellStyle name="Note 2 22 2 3 2 3 3" xfId="47722"/>
    <cellStyle name="Note 2 22 2 3 2 4" xfId="21099"/>
    <cellStyle name="Note 2 22 2 3 2 5" xfId="35552"/>
    <cellStyle name="Note 2 22 2 3 3" xfId="6125"/>
    <cellStyle name="Note 2 22 2 3 3 2" xfId="23560"/>
    <cellStyle name="Note 2 22 2 3 3 3" xfId="38013"/>
    <cellStyle name="Note 2 22 2 3 4" xfId="8566"/>
    <cellStyle name="Note 2 22 2 3 4 2" xfId="26001"/>
    <cellStyle name="Note 2 22 2 3 4 3" xfId="40454"/>
    <cellStyle name="Note 2 22 2 3 5" xfId="10986"/>
    <cellStyle name="Note 2 22 2 3 5 2" xfId="28421"/>
    <cellStyle name="Note 2 22 2 3 5 3" xfId="42874"/>
    <cellStyle name="Note 2 22 2 3 6" xfId="17993"/>
    <cellStyle name="Note 2 22 2 4" xfId="1153"/>
    <cellStyle name="Note 2 22 2 4 2" xfId="3664"/>
    <cellStyle name="Note 2 22 2 4 2 2" xfId="21100"/>
    <cellStyle name="Note 2 22 2 4 2 3" xfId="35553"/>
    <cellStyle name="Note 2 22 2 4 3" xfId="6126"/>
    <cellStyle name="Note 2 22 2 4 3 2" xfId="23561"/>
    <cellStyle name="Note 2 22 2 4 3 3" xfId="38014"/>
    <cellStyle name="Note 2 22 2 4 4" xfId="8567"/>
    <cellStyle name="Note 2 22 2 4 4 2" xfId="26002"/>
    <cellStyle name="Note 2 22 2 4 4 3" xfId="40455"/>
    <cellStyle name="Note 2 22 2 4 5" xfId="10987"/>
    <cellStyle name="Note 2 22 2 4 5 2" xfId="28422"/>
    <cellStyle name="Note 2 22 2 4 5 3" xfId="42875"/>
    <cellStyle name="Note 2 22 2 4 6" xfId="15058"/>
    <cellStyle name="Note 2 22 2 4 6 2" xfId="32493"/>
    <cellStyle name="Note 2 22 2 4 6 3" xfId="46946"/>
    <cellStyle name="Note 2 22 2 4 7" xfId="17994"/>
    <cellStyle name="Note 2 22 2 4 8" xfId="20220"/>
    <cellStyle name="Note 2 22 2 5" xfId="3661"/>
    <cellStyle name="Note 2 22 2 5 2" xfId="13371"/>
    <cellStyle name="Note 2 22 2 5 2 2" xfId="30806"/>
    <cellStyle name="Note 2 22 2 5 2 3" xfId="45259"/>
    <cellStyle name="Note 2 22 2 5 3" xfId="15832"/>
    <cellStyle name="Note 2 22 2 5 3 2" xfId="33267"/>
    <cellStyle name="Note 2 22 2 5 3 3" xfId="47720"/>
    <cellStyle name="Note 2 22 2 5 4" xfId="21097"/>
    <cellStyle name="Note 2 22 2 5 5" xfId="35550"/>
    <cellStyle name="Note 2 22 2 6" xfId="6123"/>
    <cellStyle name="Note 2 22 2 6 2" xfId="23558"/>
    <cellStyle name="Note 2 22 2 6 3" xfId="38011"/>
    <cellStyle name="Note 2 22 2 7" xfId="8564"/>
    <cellStyle name="Note 2 22 2 7 2" xfId="25999"/>
    <cellStyle name="Note 2 22 2 7 3" xfId="40452"/>
    <cellStyle name="Note 2 22 2 8" xfId="10984"/>
    <cellStyle name="Note 2 22 2 8 2" xfId="28419"/>
    <cellStyle name="Note 2 22 2 8 3" xfId="42872"/>
    <cellStyle name="Note 2 22 2 9" xfId="17991"/>
    <cellStyle name="Note 2 22 3" xfId="1154"/>
    <cellStyle name="Note 2 22 3 2" xfId="1155"/>
    <cellStyle name="Note 2 22 3 2 2" xfId="3666"/>
    <cellStyle name="Note 2 22 3 2 2 2" xfId="13375"/>
    <cellStyle name="Note 2 22 3 2 2 2 2" xfId="30810"/>
    <cellStyle name="Note 2 22 3 2 2 2 3" xfId="45263"/>
    <cellStyle name="Note 2 22 3 2 2 3" xfId="15836"/>
    <cellStyle name="Note 2 22 3 2 2 3 2" xfId="33271"/>
    <cellStyle name="Note 2 22 3 2 2 3 3" xfId="47724"/>
    <cellStyle name="Note 2 22 3 2 2 4" xfId="21102"/>
    <cellStyle name="Note 2 22 3 2 2 5" xfId="35555"/>
    <cellStyle name="Note 2 22 3 2 3" xfId="6128"/>
    <cellStyle name="Note 2 22 3 2 3 2" xfId="23563"/>
    <cellStyle name="Note 2 22 3 2 3 3" xfId="38016"/>
    <cellStyle name="Note 2 22 3 2 4" xfId="8569"/>
    <cellStyle name="Note 2 22 3 2 4 2" xfId="26004"/>
    <cellStyle name="Note 2 22 3 2 4 3" xfId="40457"/>
    <cellStyle name="Note 2 22 3 2 5" xfId="10989"/>
    <cellStyle name="Note 2 22 3 2 5 2" xfId="28424"/>
    <cellStyle name="Note 2 22 3 2 5 3" xfId="42877"/>
    <cellStyle name="Note 2 22 3 2 6" xfId="17996"/>
    <cellStyle name="Note 2 22 3 3" xfId="1156"/>
    <cellStyle name="Note 2 22 3 3 2" xfId="3667"/>
    <cellStyle name="Note 2 22 3 3 2 2" xfId="13376"/>
    <cellStyle name="Note 2 22 3 3 2 2 2" xfId="30811"/>
    <cellStyle name="Note 2 22 3 3 2 2 3" xfId="45264"/>
    <cellStyle name="Note 2 22 3 3 2 3" xfId="15837"/>
    <cellStyle name="Note 2 22 3 3 2 3 2" xfId="33272"/>
    <cellStyle name="Note 2 22 3 3 2 3 3" xfId="47725"/>
    <cellStyle name="Note 2 22 3 3 2 4" xfId="21103"/>
    <cellStyle name="Note 2 22 3 3 2 5" xfId="35556"/>
    <cellStyle name="Note 2 22 3 3 3" xfId="6129"/>
    <cellStyle name="Note 2 22 3 3 3 2" xfId="23564"/>
    <cellStyle name="Note 2 22 3 3 3 3" xfId="38017"/>
    <cellStyle name="Note 2 22 3 3 4" xfId="8570"/>
    <cellStyle name="Note 2 22 3 3 4 2" xfId="26005"/>
    <cellStyle name="Note 2 22 3 3 4 3" xfId="40458"/>
    <cellStyle name="Note 2 22 3 3 5" xfId="10990"/>
    <cellStyle name="Note 2 22 3 3 5 2" xfId="28425"/>
    <cellStyle name="Note 2 22 3 3 5 3" xfId="42878"/>
    <cellStyle name="Note 2 22 3 3 6" xfId="17997"/>
    <cellStyle name="Note 2 22 3 4" xfId="1157"/>
    <cellStyle name="Note 2 22 3 4 2" xfId="3668"/>
    <cellStyle name="Note 2 22 3 4 2 2" xfId="21104"/>
    <cellStyle name="Note 2 22 3 4 2 3" xfId="35557"/>
    <cellStyle name="Note 2 22 3 4 3" xfId="6130"/>
    <cellStyle name="Note 2 22 3 4 3 2" xfId="23565"/>
    <cellStyle name="Note 2 22 3 4 3 3" xfId="38018"/>
    <cellStyle name="Note 2 22 3 4 4" xfId="8571"/>
    <cellStyle name="Note 2 22 3 4 4 2" xfId="26006"/>
    <cellStyle name="Note 2 22 3 4 4 3" xfId="40459"/>
    <cellStyle name="Note 2 22 3 4 5" xfId="10991"/>
    <cellStyle name="Note 2 22 3 4 5 2" xfId="28426"/>
    <cellStyle name="Note 2 22 3 4 5 3" xfId="42879"/>
    <cellStyle name="Note 2 22 3 4 6" xfId="15059"/>
    <cellStyle name="Note 2 22 3 4 6 2" xfId="32494"/>
    <cellStyle name="Note 2 22 3 4 6 3" xfId="46947"/>
    <cellStyle name="Note 2 22 3 4 7" xfId="17998"/>
    <cellStyle name="Note 2 22 3 4 8" xfId="20221"/>
    <cellStyle name="Note 2 22 3 5" xfId="3665"/>
    <cellStyle name="Note 2 22 3 5 2" xfId="13374"/>
    <cellStyle name="Note 2 22 3 5 2 2" xfId="30809"/>
    <cellStyle name="Note 2 22 3 5 2 3" xfId="45262"/>
    <cellStyle name="Note 2 22 3 5 3" xfId="15835"/>
    <cellStyle name="Note 2 22 3 5 3 2" xfId="33270"/>
    <cellStyle name="Note 2 22 3 5 3 3" xfId="47723"/>
    <cellStyle name="Note 2 22 3 5 4" xfId="21101"/>
    <cellStyle name="Note 2 22 3 5 5" xfId="35554"/>
    <cellStyle name="Note 2 22 3 6" xfId="6127"/>
    <cellStyle name="Note 2 22 3 6 2" xfId="23562"/>
    <cellStyle name="Note 2 22 3 6 3" xfId="38015"/>
    <cellStyle name="Note 2 22 3 7" xfId="8568"/>
    <cellStyle name="Note 2 22 3 7 2" xfId="26003"/>
    <cellStyle name="Note 2 22 3 7 3" xfId="40456"/>
    <cellStyle name="Note 2 22 3 8" xfId="10988"/>
    <cellStyle name="Note 2 22 3 8 2" xfId="28423"/>
    <cellStyle name="Note 2 22 3 8 3" xfId="42876"/>
    <cellStyle name="Note 2 22 3 9" xfId="17995"/>
    <cellStyle name="Note 2 22 4" xfId="1158"/>
    <cellStyle name="Note 2 22 4 2" xfId="1159"/>
    <cellStyle name="Note 2 22 4 2 2" xfId="3670"/>
    <cellStyle name="Note 2 22 4 2 2 2" xfId="13378"/>
    <cellStyle name="Note 2 22 4 2 2 2 2" xfId="30813"/>
    <cellStyle name="Note 2 22 4 2 2 2 3" xfId="45266"/>
    <cellStyle name="Note 2 22 4 2 2 3" xfId="15839"/>
    <cellStyle name="Note 2 22 4 2 2 3 2" xfId="33274"/>
    <cellStyle name="Note 2 22 4 2 2 3 3" xfId="47727"/>
    <cellStyle name="Note 2 22 4 2 2 4" xfId="21106"/>
    <cellStyle name="Note 2 22 4 2 2 5" xfId="35559"/>
    <cellStyle name="Note 2 22 4 2 3" xfId="6132"/>
    <cellStyle name="Note 2 22 4 2 3 2" xfId="23567"/>
    <cellStyle name="Note 2 22 4 2 3 3" xfId="38020"/>
    <cellStyle name="Note 2 22 4 2 4" xfId="8573"/>
    <cellStyle name="Note 2 22 4 2 4 2" xfId="26008"/>
    <cellStyle name="Note 2 22 4 2 4 3" xfId="40461"/>
    <cellStyle name="Note 2 22 4 2 5" xfId="10993"/>
    <cellStyle name="Note 2 22 4 2 5 2" xfId="28428"/>
    <cellStyle name="Note 2 22 4 2 5 3" xfId="42881"/>
    <cellStyle name="Note 2 22 4 2 6" xfId="18000"/>
    <cellStyle name="Note 2 22 4 3" xfId="1160"/>
    <cellStyle name="Note 2 22 4 3 2" xfId="3671"/>
    <cellStyle name="Note 2 22 4 3 2 2" xfId="13379"/>
    <cellStyle name="Note 2 22 4 3 2 2 2" xfId="30814"/>
    <cellStyle name="Note 2 22 4 3 2 2 3" xfId="45267"/>
    <cellStyle name="Note 2 22 4 3 2 3" xfId="15840"/>
    <cellStyle name="Note 2 22 4 3 2 3 2" xfId="33275"/>
    <cellStyle name="Note 2 22 4 3 2 3 3" xfId="47728"/>
    <cellStyle name="Note 2 22 4 3 2 4" xfId="21107"/>
    <cellStyle name="Note 2 22 4 3 2 5" xfId="35560"/>
    <cellStyle name="Note 2 22 4 3 3" xfId="6133"/>
    <cellStyle name="Note 2 22 4 3 3 2" xfId="23568"/>
    <cellStyle name="Note 2 22 4 3 3 3" xfId="38021"/>
    <cellStyle name="Note 2 22 4 3 4" xfId="8574"/>
    <cellStyle name="Note 2 22 4 3 4 2" xfId="26009"/>
    <cellStyle name="Note 2 22 4 3 4 3" xfId="40462"/>
    <cellStyle name="Note 2 22 4 3 5" xfId="10994"/>
    <cellStyle name="Note 2 22 4 3 5 2" xfId="28429"/>
    <cellStyle name="Note 2 22 4 3 5 3" xfId="42882"/>
    <cellStyle name="Note 2 22 4 3 6" xfId="18001"/>
    <cellStyle name="Note 2 22 4 4" xfId="1161"/>
    <cellStyle name="Note 2 22 4 4 2" xfId="3672"/>
    <cellStyle name="Note 2 22 4 4 2 2" xfId="21108"/>
    <cellStyle name="Note 2 22 4 4 2 3" xfId="35561"/>
    <cellStyle name="Note 2 22 4 4 3" xfId="6134"/>
    <cellStyle name="Note 2 22 4 4 3 2" xfId="23569"/>
    <cellStyle name="Note 2 22 4 4 3 3" xfId="38022"/>
    <cellStyle name="Note 2 22 4 4 4" xfId="8575"/>
    <cellStyle name="Note 2 22 4 4 4 2" xfId="26010"/>
    <cellStyle name="Note 2 22 4 4 4 3" xfId="40463"/>
    <cellStyle name="Note 2 22 4 4 5" xfId="10995"/>
    <cellStyle name="Note 2 22 4 4 5 2" xfId="28430"/>
    <cellStyle name="Note 2 22 4 4 5 3" xfId="42883"/>
    <cellStyle name="Note 2 22 4 4 6" xfId="15060"/>
    <cellStyle name="Note 2 22 4 4 6 2" xfId="32495"/>
    <cellStyle name="Note 2 22 4 4 6 3" xfId="46948"/>
    <cellStyle name="Note 2 22 4 4 7" xfId="18002"/>
    <cellStyle name="Note 2 22 4 4 8" xfId="20222"/>
    <cellStyle name="Note 2 22 4 5" xfId="3669"/>
    <cellStyle name="Note 2 22 4 5 2" xfId="13377"/>
    <cellStyle name="Note 2 22 4 5 2 2" xfId="30812"/>
    <cellStyle name="Note 2 22 4 5 2 3" xfId="45265"/>
    <cellStyle name="Note 2 22 4 5 3" xfId="15838"/>
    <cellStyle name="Note 2 22 4 5 3 2" xfId="33273"/>
    <cellStyle name="Note 2 22 4 5 3 3" xfId="47726"/>
    <cellStyle name="Note 2 22 4 5 4" xfId="21105"/>
    <cellStyle name="Note 2 22 4 5 5" xfId="35558"/>
    <cellStyle name="Note 2 22 4 6" xfId="6131"/>
    <cellStyle name="Note 2 22 4 6 2" xfId="23566"/>
    <cellStyle name="Note 2 22 4 6 3" xfId="38019"/>
    <cellStyle name="Note 2 22 4 7" xfId="8572"/>
    <cellStyle name="Note 2 22 4 7 2" xfId="26007"/>
    <cellStyle name="Note 2 22 4 7 3" xfId="40460"/>
    <cellStyle name="Note 2 22 4 8" xfId="10992"/>
    <cellStyle name="Note 2 22 4 8 2" xfId="28427"/>
    <cellStyle name="Note 2 22 4 8 3" xfId="42880"/>
    <cellStyle name="Note 2 22 4 9" xfId="17999"/>
    <cellStyle name="Note 2 22 5" xfId="1162"/>
    <cellStyle name="Note 2 22 5 2" xfId="3673"/>
    <cellStyle name="Note 2 22 5 2 2" xfId="13380"/>
    <cellStyle name="Note 2 22 5 2 2 2" xfId="30815"/>
    <cellStyle name="Note 2 22 5 2 2 3" xfId="45268"/>
    <cellStyle name="Note 2 22 5 2 3" xfId="15841"/>
    <cellStyle name="Note 2 22 5 2 3 2" xfId="33276"/>
    <cellStyle name="Note 2 22 5 2 3 3" xfId="47729"/>
    <cellStyle name="Note 2 22 5 2 4" xfId="21109"/>
    <cellStyle name="Note 2 22 5 2 5" xfId="35562"/>
    <cellStyle name="Note 2 22 5 3" xfId="6135"/>
    <cellStyle name="Note 2 22 5 3 2" xfId="23570"/>
    <cellStyle name="Note 2 22 5 3 3" xfId="38023"/>
    <cellStyle name="Note 2 22 5 4" xfId="8576"/>
    <cellStyle name="Note 2 22 5 4 2" xfId="26011"/>
    <cellStyle name="Note 2 22 5 4 3" xfId="40464"/>
    <cellStyle name="Note 2 22 5 5" xfId="10996"/>
    <cellStyle name="Note 2 22 5 5 2" xfId="28431"/>
    <cellStyle name="Note 2 22 5 5 3" xfId="42884"/>
    <cellStyle name="Note 2 22 5 6" xfId="18003"/>
    <cellStyle name="Note 2 22 6" xfId="1163"/>
    <cellStyle name="Note 2 22 6 2" xfId="3674"/>
    <cellStyle name="Note 2 22 6 2 2" xfId="13381"/>
    <cellStyle name="Note 2 22 6 2 2 2" xfId="30816"/>
    <cellStyle name="Note 2 22 6 2 2 3" xfId="45269"/>
    <cellStyle name="Note 2 22 6 2 3" xfId="15842"/>
    <cellStyle name="Note 2 22 6 2 3 2" xfId="33277"/>
    <cellStyle name="Note 2 22 6 2 3 3" xfId="47730"/>
    <cellStyle name="Note 2 22 6 2 4" xfId="21110"/>
    <cellStyle name="Note 2 22 6 2 5" xfId="35563"/>
    <cellStyle name="Note 2 22 6 3" xfId="6136"/>
    <cellStyle name="Note 2 22 6 3 2" xfId="23571"/>
    <cellStyle name="Note 2 22 6 3 3" xfId="38024"/>
    <cellStyle name="Note 2 22 6 4" xfId="8577"/>
    <cellStyle name="Note 2 22 6 4 2" xfId="26012"/>
    <cellStyle name="Note 2 22 6 4 3" xfId="40465"/>
    <cellStyle name="Note 2 22 6 5" xfId="10997"/>
    <cellStyle name="Note 2 22 6 5 2" xfId="28432"/>
    <cellStyle name="Note 2 22 6 5 3" xfId="42885"/>
    <cellStyle name="Note 2 22 6 6" xfId="18004"/>
    <cellStyle name="Note 2 22 7" xfId="1164"/>
    <cellStyle name="Note 2 22 7 2" xfId="3675"/>
    <cellStyle name="Note 2 22 7 2 2" xfId="21111"/>
    <cellStyle name="Note 2 22 7 2 3" xfId="35564"/>
    <cellStyle name="Note 2 22 7 3" xfId="6137"/>
    <cellStyle name="Note 2 22 7 3 2" xfId="23572"/>
    <cellStyle name="Note 2 22 7 3 3" xfId="38025"/>
    <cellStyle name="Note 2 22 7 4" xfId="8578"/>
    <cellStyle name="Note 2 22 7 4 2" xfId="26013"/>
    <cellStyle name="Note 2 22 7 4 3" xfId="40466"/>
    <cellStyle name="Note 2 22 7 5" xfId="10998"/>
    <cellStyle name="Note 2 22 7 5 2" xfId="28433"/>
    <cellStyle name="Note 2 22 7 5 3" xfId="42886"/>
    <cellStyle name="Note 2 22 7 6" xfId="15061"/>
    <cellStyle name="Note 2 22 7 6 2" xfId="32496"/>
    <cellStyle name="Note 2 22 7 6 3" xfId="46949"/>
    <cellStyle name="Note 2 22 7 7" xfId="18005"/>
    <cellStyle name="Note 2 22 7 8" xfId="20223"/>
    <cellStyle name="Note 2 22 8" xfId="3660"/>
    <cellStyle name="Note 2 22 8 2" xfId="13370"/>
    <cellStyle name="Note 2 22 8 2 2" xfId="30805"/>
    <cellStyle name="Note 2 22 8 2 3" xfId="45258"/>
    <cellStyle name="Note 2 22 8 3" xfId="15831"/>
    <cellStyle name="Note 2 22 8 3 2" xfId="33266"/>
    <cellStyle name="Note 2 22 8 3 3" xfId="47719"/>
    <cellStyle name="Note 2 22 8 4" xfId="21096"/>
    <cellStyle name="Note 2 22 8 5" xfId="35549"/>
    <cellStyle name="Note 2 22 9" xfId="6122"/>
    <cellStyle name="Note 2 22 9 2" xfId="23557"/>
    <cellStyle name="Note 2 22 9 3" xfId="38010"/>
    <cellStyle name="Note 2 23" xfId="1165"/>
    <cellStyle name="Note 2 23 10" xfId="8579"/>
    <cellStyle name="Note 2 23 10 2" xfId="26014"/>
    <cellStyle name="Note 2 23 10 3" xfId="40467"/>
    <cellStyle name="Note 2 23 11" xfId="10999"/>
    <cellStyle name="Note 2 23 11 2" xfId="28434"/>
    <cellStyle name="Note 2 23 11 3" xfId="42887"/>
    <cellStyle name="Note 2 23 12" xfId="18006"/>
    <cellStyle name="Note 2 23 2" xfId="1166"/>
    <cellStyle name="Note 2 23 2 2" xfId="1167"/>
    <cellStyle name="Note 2 23 2 2 2" xfId="3678"/>
    <cellStyle name="Note 2 23 2 2 2 2" xfId="13384"/>
    <cellStyle name="Note 2 23 2 2 2 2 2" xfId="30819"/>
    <cellStyle name="Note 2 23 2 2 2 2 3" xfId="45272"/>
    <cellStyle name="Note 2 23 2 2 2 3" xfId="15845"/>
    <cellStyle name="Note 2 23 2 2 2 3 2" xfId="33280"/>
    <cellStyle name="Note 2 23 2 2 2 3 3" xfId="47733"/>
    <cellStyle name="Note 2 23 2 2 2 4" xfId="21114"/>
    <cellStyle name="Note 2 23 2 2 2 5" xfId="35567"/>
    <cellStyle name="Note 2 23 2 2 3" xfId="6140"/>
    <cellStyle name="Note 2 23 2 2 3 2" xfId="23575"/>
    <cellStyle name="Note 2 23 2 2 3 3" xfId="38028"/>
    <cellStyle name="Note 2 23 2 2 4" xfId="8581"/>
    <cellStyle name="Note 2 23 2 2 4 2" xfId="26016"/>
    <cellStyle name="Note 2 23 2 2 4 3" xfId="40469"/>
    <cellStyle name="Note 2 23 2 2 5" xfId="11001"/>
    <cellStyle name="Note 2 23 2 2 5 2" xfId="28436"/>
    <cellStyle name="Note 2 23 2 2 5 3" xfId="42889"/>
    <cellStyle name="Note 2 23 2 2 6" xfId="18008"/>
    <cellStyle name="Note 2 23 2 3" xfId="1168"/>
    <cellStyle name="Note 2 23 2 3 2" xfId="3679"/>
    <cellStyle name="Note 2 23 2 3 2 2" xfId="13385"/>
    <cellStyle name="Note 2 23 2 3 2 2 2" xfId="30820"/>
    <cellStyle name="Note 2 23 2 3 2 2 3" xfId="45273"/>
    <cellStyle name="Note 2 23 2 3 2 3" xfId="15846"/>
    <cellStyle name="Note 2 23 2 3 2 3 2" xfId="33281"/>
    <cellStyle name="Note 2 23 2 3 2 3 3" xfId="47734"/>
    <cellStyle name="Note 2 23 2 3 2 4" xfId="21115"/>
    <cellStyle name="Note 2 23 2 3 2 5" xfId="35568"/>
    <cellStyle name="Note 2 23 2 3 3" xfId="6141"/>
    <cellStyle name="Note 2 23 2 3 3 2" xfId="23576"/>
    <cellStyle name="Note 2 23 2 3 3 3" xfId="38029"/>
    <cellStyle name="Note 2 23 2 3 4" xfId="8582"/>
    <cellStyle name="Note 2 23 2 3 4 2" xfId="26017"/>
    <cellStyle name="Note 2 23 2 3 4 3" xfId="40470"/>
    <cellStyle name="Note 2 23 2 3 5" xfId="11002"/>
    <cellStyle name="Note 2 23 2 3 5 2" xfId="28437"/>
    <cellStyle name="Note 2 23 2 3 5 3" xfId="42890"/>
    <cellStyle name="Note 2 23 2 3 6" xfId="18009"/>
    <cellStyle name="Note 2 23 2 4" xfId="1169"/>
    <cellStyle name="Note 2 23 2 4 2" xfId="3680"/>
    <cellStyle name="Note 2 23 2 4 2 2" xfId="21116"/>
    <cellStyle name="Note 2 23 2 4 2 3" xfId="35569"/>
    <cellStyle name="Note 2 23 2 4 3" xfId="6142"/>
    <cellStyle name="Note 2 23 2 4 3 2" xfId="23577"/>
    <cellStyle name="Note 2 23 2 4 3 3" xfId="38030"/>
    <cellStyle name="Note 2 23 2 4 4" xfId="8583"/>
    <cellStyle name="Note 2 23 2 4 4 2" xfId="26018"/>
    <cellStyle name="Note 2 23 2 4 4 3" xfId="40471"/>
    <cellStyle name="Note 2 23 2 4 5" xfId="11003"/>
    <cellStyle name="Note 2 23 2 4 5 2" xfId="28438"/>
    <cellStyle name="Note 2 23 2 4 5 3" xfId="42891"/>
    <cellStyle name="Note 2 23 2 4 6" xfId="15062"/>
    <cellStyle name="Note 2 23 2 4 6 2" xfId="32497"/>
    <cellStyle name="Note 2 23 2 4 6 3" xfId="46950"/>
    <cellStyle name="Note 2 23 2 4 7" xfId="18010"/>
    <cellStyle name="Note 2 23 2 4 8" xfId="20224"/>
    <cellStyle name="Note 2 23 2 5" xfId="3677"/>
    <cellStyle name="Note 2 23 2 5 2" xfId="13383"/>
    <cellStyle name="Note 2 23 2 5 2 2" xfId="30818"/>
    <cellStyle name="Note 2 23 2 5 2 3" xfId="45271"/>
    <cellStyle name="Note 2 23 2 5 3" xfId="15844"/>
    <cellStyle name="Note 2 23 2 5 3 2" xfId="33279"/>
    <cellStyle name="Note 2 23 2 5 3 3" xfId="47732"/>
    <cellStyle name="Note 2 23 2 5 4" xfId="21113"/>
    <cellStyle name="Note 2 23 2 5 5" xfId="35566"/>
    <cellStyle name="Note 2 23 2 6" xfId="6139"/>
    <cellStyle name="Note 2 23 2 6 2" xfId="23574"/>
    <cellStyle name="Note 2 23 2 6 3" xfId="38027"/>
    <cellStyle name="Note 2 23 2 7" xfId="8580"/>
    <cellStyle name="Note 2 23 2 7 2" xfId="26015"/>
    <cellStyle name="Note 2 23 2 7 3" xfId="40468"/>
    <cellStyle name="Note 2 23 2 8" xfId="11000"/>
    <cellStyle name="Note 2 23 2 8 2" xfId="28435"/>
    <cellStyle name="Note 2 23 2 8 3" xfId="42888"/>
    <cellStyle name="Note 2 23 2 9" xfId="18007"/>
    <cellStyle name="Note 2 23 3" xfId="1170"/>
    <cellStyle name="Note 2 23 3 2" xfId="1171"/>
    <cellStyle name="Note 2 23 3 2 2" xfId="3682"/>
    <cellStyle name="Note 2 23 3 2 2 2" xfId="13387"/>
    <cellStyle name="Note 2 23 3 2 2 2 2" xfId="30822"/>
    <cellStyle name="Note 2 23 3 2 2 2 3" xfId="45275"/>
    <cellStyle name="Note 2 23 3 2 2 3" xfId="15848"/>
    <cellStyle name="Note 2 23 3 2 2 3 2" xfId="33283"/>
    <cellStyle name="Note 2 23 3 2 2 3 3" xfId="47736"/>
    <cellStyle name="Note 2 23 3 2 2 4" xfId="21118"/>
    <cellStyle name="Note 2 23 3 2 2 5" xfId="35571"/>
    <cellStyle name="Note 2 23 3 2 3" xfId="6144"/>
    <cellStyle name="Note 2 23 3 2 3 2" xfId="23579"/>
    <cellStyle name="Note 2 23 3 2 3 3" xfId="38032"/>
    <cellStyle name="Note 2 23 3 2 4" xfId="8585"/>
    <cellStyle name="Note 2 23 3 2 4 2" xfId="26020"/>
    <cellStyle name="Note 2 23 3 2 4 3" xfId="40473"/>
    <cellStyle name="Note 2 23 3 2 5" xfId="11005"/>
    <cellStyle name="Note 2 23 3 2 5 2" xfId="28440"/>
    <cellStyle name="Note 2 23 3 2 5 3" xfId="42893"/>
    <cellStyle name="Note 2 23 3 2 6" xfId="18012"/>
    <cellStyle name="Note 2 23 3 3" xfId="1172"/>
    <cellStyle name="Note 2 23 3 3 2" xfId="3683"/>
    <cellStyle name="Note 2 23 3 3 2 2" xfId="13388"/>
    <cellStyle name="Note 2 23 3 3 2 2 2" xfId="30823"/>
    <cellStyle name="Note 2 23 3 3 2 2 3" xfId="45276"/>
    <cellStyle name="Note 2 23 3 3 2 3" xfId="15849"/>
    <cellStyle name="Note 2 23 3 3 2 3 2" xfId="33284"/>
    <cellStyle name="Note 2 23 3 3 2 3 3" xfId="47737"/>
    <cellStyle name="Note 2 23 3 3 2 4" xfId="21119"/>
    <cellStyle name="Note 2 23 3 3 2 5" xfId="35572"/>
    <cellStyle name="Note 2 23 3 3 3" xfId="6145"/>
    <cellStyle name="Note 2 23 3 3 3 2" xfId="23580"/>
    <cellStyle name="Note 2 23 3 3 3 3" xfId="38033"/>
    <cellStyle name="Note 2 23 3 3 4" xfId="8586"/>
    <cellStyle name="Note 2 23 3 3 4 2" xfId="26021"/>
    <cellStyle name="Note 2 23 3 3 4 3" xfId="40474"/>
    <cellStyle name="Note 2 23 3 3 5" xfId="11006"/>
    <cellStyle name="Note 2 23 3 3 5 2" xfId="28441"/>
    <cellStyle name="Note 2 23 3 3 5 3" xfId="42894"/>
    <cellStyle name="Note 2 23 3 3 6" xfId="18013"/>
    <cellStyle name="Note 2 23 3 4" xfId="1173"/>
    <cellStyle name="Note 2 23 3 4 2" xfId="3684"/>
    <cellStyle name="Note 2 23 3 4 2 2" xfId="21120"/>
    <cellStyle name="Note 2 23 3 4 2 3" xfId="35573"/>
    <cellStyle name="Note 2 23 3 4 3" xfId="6146"/>
    <cellStyle name="Note 2 23 3 4 3 2" xfId="23581"/>
    <cellStyle name="Note 2 23 3 4 3 3" xfId="38034"/>
    <cellStyle name="Note 2 23 3 4 4" xfId="8587"/>
    <cellStyle name="Note 2 23 3 4 4 2" xfId="26022"/>
    <cellStyle name="Note 2 23 3 4 4 3" xfId="40475"/>
    <cellStyle name="Note 2 23 3 4 5" xfId="11007"/>
    <cellStyle name="Note 2 23 3 4 5 2" xfId="28442"/>
    <cellStyle name="Note 2 23 3 4 5 3" xfId="42895"/>
    <cellStyle name="Note 2 23 3 4 6" xfId="15063"/>
    <cellStyle name="Note 2 23 3 4 6 2" xfId="32498"/>
    <cellStyle name="Note 2 23 3 4 6 3" xfId="46951"/>
    <cellStyle name="Note 2 23 3 4 7" xfId="18014"/>
    <cellStyle name="Note 2 23 3 4 8" xfId="20225"/>
    <cellStyle name="Note 2 23 3 5" xfId="3681"/>
    <cellStyle name="Note 2 23 3 5 2" xfId="13386"/>
    <cellStyle name="Note 2 23 3 5 2 2" xfId="30821"/>
    <cellStyle name="Note 2 23 3 5 2 3" xfId="45274"/>
    <cellStyle name="Note 2 23 3 5 3" xfId="15847"/>
    <cellStyle name="Note 2 23 3 5 3 2" xfId="33282"/>
    <cellStyle name="Note 2 23 3 5 3 3" xfId="47735"/>
    <cellStyle name="Note 2 23 3 5 4" xfId="21117"/>
    <cellStyle name="Note 2 23 3 5 5" xfId="35570"/>
    <cellStyle name="Note 2 23 3 6" xfId="6143"/>
    <cellStyle name="Note 2 23 3 6 2" xfId="23578"/>
    <cellStyle name="Note 2 23 3 6 3" xfId="38031"/>
    <cellStyle name="Note 2 23 3 7" xfId="8584"/>
    <cellStyle name="Note 2 23 3 7 2" xfId="26019"/>
    <cellStyle name="Note 2 23 3 7 3" xfId="40472"/>
    <cellStyle name="Note 2 23 3 8" xfId="11004"/>
    <cellStyle name="Note 2 23 3 8 2" xfId="28439"/>
    <cellStyle name="Note 2 23 3 8 3" xfId="42892"/>
    <cellStyle name="Note 2 23 3 9" xfId="18011"/>
    <cellStyle name="Note 2 23 4" xfId="1174"/>
    <cellStyle name="Note 2 23 4 2" xfId="1175"/>
    <cellStyle name="Note 2 23 4 2 2" xfId="3686"/>
    <cellStyle name="Note 2 23 4 2 2 2" xfId="13390"/>
    <cellStyle name="Note 2 23 4 2 2 2 2" xfId="30825"/>
    <cellStyle name="Note 2 23 4 2 2 2 3" xfId="45278"/>
    <cellStyle name="Note 2 23 4 2 2 3" xfId="15851"/>
    <cellStyle name="Note 2 23 4 2 2 3 2" xfId="33286"/>
    <cellStyle name="Note 2 23 4 2 2 3 3" xfId="47739"/>
    <cellStyle name="Note 2 23 4 2 2 4" xfId="21122"/>
    <cellStyle name="Note 2 23 4 2 2 5" xfId="35575"/>
    <cellStyle name="Note 2 23 4 2 3" xfId="6148"/>
    <cellStyle name="Note 2 23 4 2 3 2" xfId="23583"/>
    <cellStyle name="Note 2 23 4 2 3 3" xfId="38036"/>
    <cellStyle name="Note 2 23 4 2 4" xfId="8589"/>
    <cellStyle name="Note 2 23 4 2 4 2" xfId="26024"/>
    <cellStyle name="Note 2 23 4 2 4 3" xfId="40477"/>
    <cellStyle name="Note 2 23 4 2 5" xfId="11009"/>
    <cellStyle name="Note 2 23 4 2 5 2" xfId="28444"/>
    <cellStyle name="Note 2 23 4 2 5 3" xfId="42897"/>
    <cellStyle name="Note 2 23 4 2 6" xfId="18016"/>
    <cellStyle name="Note 2 23 4 3" xfId="1176"/>
    <cellStyle name="Note 2 23 4 3 2" xfId="3687"/>
    <cellStyle name="Note 2 23 4 3 2 2" xfId="13391"/>
    <cellStyle name="Note 2 23 4 3 2 2 2" xfId="30826"/>
    <cellStyle name="Note 2 23 4 3 2 2 3" xfId="45279"/>
    <cellStyle name="Note 2 23 4 3 2 3" xfId="15852"/>
    <cellStyle name="Note 2 23 4 3 2 3 2" xfId="33287"/>
    <cellStyle name="Note 2 23 4 3 2 3 3" xfId="47740"/>
    <cellStyle name="Note 2 23 4 3 2 4" xfId="21123"/>
    <cellStyle name="Note 2 23 4 3 2 5" xfId="35576"/>
    <cellStyle name="Note 2 23 4 3 3" xfId="6149"/>
    <cellStyle name="Note 2 23 4 3 3 2" xfId="23584"/>
    <cellStyle name="Note 2 23 4 3 3 3" xfId="38037"/>
    <cellStyle name="Note 2 23 4 3 4" xfId="8590"/>
    <cellStyle name="Note 2 23 4 3 4 2" xfId="26025"/>
    <cellStyle name="Note 2 23 4 3 4 3" xfId="40478"/>
    <cellStyle name="Note 2 23 4 3 5" xfId="11010"/>
    <cellStyle name="Note 2 23 4 3 5 2" xfId="28445"/>
    <cellStyle name="Note 2 23 4 3 5 3" xfId="42898"/>
    <cellStyle name="Note 2 23 4 3 6" xfId="18017"/>
    <cellStyle name="Note 2 23 4 4" xfId="1177"/>
    <cellStyle name="Note 2 23 4 4 2" xfId="3688"/>
    <cellStyle name="Note 2 23 4 4 2 2" xfId="21124"/>
    <cellStyle name="Note 2 23 4 4 2 3" xfId="35577"/>
    <cellStyle name="Note 2 23 4 4 3" xfId="6150"/>
    <cellStyle name="Note 2 23 4 4 3 2" xfId="23585"/>
    <cellStyle name="Note 2 23 4 4 3 3" xfId="38038"/>
    <cellStyle name="Note 2 23 4 4 4" xfId="8591"/>
    <cellStyle name="Note 2 23 4 4 4 2" xfId="26026"/>
    <cellStyle name="Note 2 23 4 4 4 3" xfId="40479"/>
    <cellStyle name="Note 2 23 4 4 5" xfId="11011"/>
    <cellStyle name="Note 2 23 4 4 5 2" xfId="28446"/>
    <cellStyle name="Note 2 23 4 4 5 3" xfId="42899"/>
    <cellStyle name="Note 2 23 4 4 6" xfId="15064"/>
    <cellStyle name="Note 2 23 4 4 6 2" xfId="32499"/>
    <cellStyle name="Note 2 23 4 4 6 3" xfId="46952"/>
    <cellStyle name="Note 2 23 4 4 7" xfId="18018"/>
    <cellStyle name="Note 2 23 4 4 8" xfId="20226"/>
    <cellStyle name="Note 2 23 4 5" xfId="3685"/>
    <cellStyle name="Note 2 23 4 5 2" xfId="13389"/>
    <cellStyle name="Note 2 23 4 5 2 2" xfId="30824"/>
    <cellStyle name="Note 2 23 4 5 2 3" xfId="45277"/>
    <cellStyle name="Note 2 23 4 5 3" xfId="15850"/>
    <cellStyle name="Note 2 23 4 5 3 2" xfId="33285"/>
    <cellStyle name="Note 2 23 4 5 3 3" xfId="47738"/>
    <cellStyle name="Note 2 23 4 5 4" xfId="21121"/>
    <cellStyle name="Note 2 23 4 5 5" xfId="35574"/>
    <cellStyle name="Note 2 23 4 6" xfId="6147"/>
    <cellStyle name="Note 2 23 4 6 2" xfId="23582"/>
    <cellStyle name="Note 2 23 4 6 3" xfId="38035"/>
    <cellStyle name="Note 2 23 4 7" xfId="8588"/>
    <cellStyle name="Note 2 23 4 7 2" xfId="26023"/>
    <cellStyle name="Note 2 23 4 7 3" xfId="40476"/>
    <cellStyle name="Note 2 23 4 8" xfId="11008"/>
    <cellStyle name="Note 2 23 4 8 2" xfId="28443"/>
    <cellStyle name="Note 2 23 4 8 3" xfId="42896"/>
    <cellStyle name="Note 2 23 4 9" xfId="18015"/>
    <cellStyle name="Note 2 23 5" xfId="1178"/>
    <cellStyle name="Note 2 23 5 2" xfId="3689"/>
    <cellStyle name="Note 2 23 5 2 2" xfId="13392"/>
    <cellStyle name="Note 2 23 5 2 2 2" xfId="30827"/>
    <cellStyle name="Note 2 23 5 2 2 3" xfId="45280"/>
    <cellStyle name="Note 2 23 5 2 3" xfId="15853"/>
    <cellStyle name="Note 2 23 5 2 3 2" xfId="33288"/>
    <cellStyle name="Note 2 23 5 2 3 3" xfId="47741"/>
    <cellStyle name="Note 2 23 5 2 4" xfId="21125"/>
    <cellStyle name="Note 2 23 5 2 5" xfId="35578"/>
    <cellStyle name="Note 2 23 5 3" xfId="6151"/>
    <cellStyle name="Note 2 23 5 3 2" xfId="23586"/>
    <cellStyle name="Note 2 23 5 3 3" xfId="38039"/>
    <cellStyle name="Note 2 23 5 4" xfId="8592"/>
    <cellStyle name="Note 2 23 5 4 2" xfId="26027"/>
    <cellStyle name="Note 2 23 5 4 3" xfId="40480"/>
    <cellStyle name="Note 2 23 5 5" xfId="11012"/>
    <cellStyle name="Note 2 23 5 5 2" xfId="28447"/>
    <cellStyle name="Note 2 23 5 5 3" xfId="42900"/>
    <cellStyle name="Note 2 23 5 6" xfId="18019"/>
    <cellStyle name="Note 2 23 6" xfId="1179"/>
    <cellStyle name="Note 2 23 6 2" xfId="3690"/>
    <cellStyle name="Note 2 23 6 2 2" xfId="13393"/>
    <cellStyle name="Note 2 23 6 2 2 2" xfId="30828"/>
    <cellStyle name="Note 2 23 6 2 2 3" xfId="45281"/>
    <cellStyle name="Note 2 23 6 2 3" xfId="15854"/>
    <cellStyle name="Note 2 23 6 2 3 2" xfId="33289"/>
    <cellStyle name="Note 2 23 6 2 3 3" xfId="47742"/>
    <cellStyle name="Note 2 23 6 2 4" xfId="21126"/>
    <cellStyle name="Note 2 23 6 2 5" xfId="35579"/>
    <cellStyle name="Note 2 23 6 3" xfId="6152"/>
    <cellStyle name="Note 2 23 6 3 2" xfId="23587"/>
    <cellStyle name="Note 2 23 6 3 3" xfId="38040"/>
    <cellStyle name="Note 2 23 6 4" xfId="8593"/>
    <cellStyle name="Note 2 23 6 4 2" xfId="26028"/>
    <cellStyle name="Note 2 23 6 4 3" xfId="40481"/>
    <cellStyle name="Note 2 23 6 5" xfId="11013"/>
    <cellStyle name="Note 2 23 6 5 2" xfId="28448"/>
    <cellStyle name="Note 2 23 6 5 3" xfId="42901"/>
    <cellStyle name="Note 2 23 6 6" xfId="18020"/>
    <cellStyle name="Note 2 23 7" xfId="1180"/>
    <cellStyle name="Note 2 23 7 2" xfId="3691"/>
    <cellStyle name="Note 2 23 7 2 2" xfId="21127"/>
    <cellStyle name="Note 2 23 7 2 3" xfId="35580"/>
    <cellStyle name="Note 2 23 7 3" xfId="6153"/>
    <cellStyle name="Note 2 23 7 3 2" xfId="23588"/>
    <cellStyle name="Note 2 23 7 3 3" xfId="38041"/>
    <cellStyle name="Note 2 23 7 4" xfId="8594"/>
    <cellStyle name="Note 2 23 7 4 2" xfId="26029"/>
    <cellStyle name="Note 2 23 7 4 3" xfId="40482"/>
    <cellStyle name="Note 2 23 7 5" xfId="11014"/>
    <cellStyle name="Note 2 23 7 5 2" xfId="28449"/>
    <cellStyle name="Note 2 23 7 5 3" xfId="42902"/>
    <cellStyle name="Note 2 23 7 6" xfId="15065"/>
    <cellStyle name="Note 2 23 7 6 2" xfId="32500"/>
    <cellStyle name="Note 2 23 7 6 3" xfId="46953"/>
    <cellStyle name="Note 2 23 7 7" xfId="18021"/>
    <cellStyle name="Note 2 23 7 8" xfId="20227"/>
    <cellStyle name="Note 2 23 8" xfId="3676"/>
    <cellStyle name="Note 2 23 8 2" xfId="13382"/>
    <cellStyle name="Note 2 23 8 2 2" xfId="30817"/>
    <cellStyle name="Note 2 23 8 2 3" xfId="45270"/>
    <cellStyle name="Note 2 23 8 3" xfId="15843"/>
    <cellStyle name="Note 2 23 8 3 2" xfId="33278"/>
    <cellStyle name="Note 2 23 8 3 3" xfId="47731"/>
    <cellStyle name="Note 2 23 8 4" xfId="21112"/>
    <cellStyle name="Note 2 23 8 5" xfId="35565"/>
    <cellStyle name="Note 2 23 9" xfId="6138"/>
    <cellStyle name="Note 2 23 9 2" xfId="23573"/>
    <cellStyle name="Note 2 23 9 3" xfId="38026"/>
    <cellStyle name="Note 2 24" xfId="1181"/>
    <cellStyle name="Note 2 24 10" xfId="8595"/>
    <cellStyle name="Note 2 24 10 2" xfId="26030"/>
    <cellStyle name="Note 2 24 10 3" xfId="40483"/>
    <cellStyle name="Note 2 24 11" xfId="11015"/>
    <cellStyle name="Note 2 24 11 2" xfId="28450"/>
    <cellStyle name="Note 2 24 11 3" xfId="42903"/>
    <cellStyle name="Note 2 24 12" xfId="18022"/>
    <cellStyle name="Note 2 24 2" xfId="1182"/>
    <cellStyle name="Note 2 24 2 2" xfId="1183"/>
    <cellStyle name="Note 2 24 2 2 2" xfId="3694"/>
    <cellStyle name="Note 2 24 2 2 2 2" xfId="13396"/>
    <cellStyle name="Note 2 24 2 2 2 2 2" xfId="30831"/>
    <cellStyle name="Note 2 24 2 2 2 2 3" xfId="45284"/>
    <cellStyle name="Note 2 24 2 2 2 3" xfId="15857"/>
    <cellStyle name="Note 2 24 2 2 2 3 2" xfId="33292"/>
    <cellStyle name="Note 2 24 2 2 2 3 3" xfId="47745"/>
    <cellStyle name="Note 2 24 2 2 2 4" xfId="21130"/>
    <cellStyle name="Note 2 24 2 2 2 5" xfId="35583"/>
    <cellStyle name="Note 2 24 2 2 3" xfId="6156"/>
    <cellStyle name="Note 2 24 2 2 3 2" xfId="23591"/>
    <cellStyle name="Note 2 24 2 2 3 3" xfId="38044"/>
    <cellStyle name="Note 2 24 2 2 4" xfId="8597"/>
    <cellStyle name="Note 2 24 2 2 4 2" xfId="26032"/>
    <cellStyle name="Note 2 24 2 2 4 3" xfId="40485"/>
    <cellStyle name="Note 2 24 2 2 5" xfId="11017"/>
    <cellStyle name="Note 2 24 2 2 5 2" xfId="28452"/>
    <cellStyle name="Note 2 24 2 2 5 3" xfId="42905"/>
    <cellStyle name="Note 2 24 2 2 6" xfId="18024"/>
    <cellStyle name="Note 2 24 2 3" xfId="1184"/>
    <cellStyle name="Note 2 24 2 3 2" xfId="3695"/>
    <cellStyle name="Note 2 24 2 3 2 2" xfId="13397"/>
    <cellStyle name="Note 2 24 2 3 2 2 2" xfId="30832"/>
    <cellStyle name="Note 2 24 2 3 2 2 3" xfId="45285"/>
    <cellStyle name="Note 2 24 2 3 2 3" xfId="15858"/>
    <cellStyle name="Note 2 24 2 3 2 3 2" xfId="33293"/>
    <cellStyle name="Note 2 24 2 3 2 3 3" xfId="47746"/>
    <cellStyle name="Note 2 24 2 3 2 4" xfId="21131"/>
    <cellStyle name="Note 2 24 2 3 2 5" xfId="35584"/>
    <cellStyle name="Note 2 24 2 3 3" xfId="6157"/>
    <cellStyle name="Note 2 24 2 3 3 2" xfId="23592"/>
    <cellStyle name="Note 2 24 2 3 3 3" xfId="38045"/>
    <cellStyle name="Note 2 24 2 3 4" xfId="8598"/>
    <cellStyle name="Note 2 24 2 3 4 2" xfId="26033"/>
    <cellStyle name="Note 2 24 2 3 4 3" xfId="40486"/>
    <cellStyle name="Note 2 24 2 3 5" xfId="11018"/>
    <cellStyle name="Note 2 24 2 3 5 2" xfId="28453"/>
    <cellStyle name="Note 2 24 2 3 5 3" xfId="42906"/>
    <cellStyle name="Note 2 24 2 3 6" xfId="18025"/>
    <cellStyle name="Note 2 24 2 4" xfId="1185"/>
    <cellStyle name="Note 2 24 2 4 2" xfId="3696"/>
    <cellStyle name="Note 2 24 2 4 2 2" xfId="21132"/>
    <cellStyle name="Note 2 24 2 4 2 3" xfId="35585"/>
    <cellStyle name="Note 2 24 2 4 3" xfId="6158"/>
    <cellStyle name="Note 2 24 2 4 3 2" xfId="23593"/>
    <cellStyle name="Note 2 24 2 4 3 3" xfId="38046"/>
    <cellStyle name="Note 2 24 2 4 4" xfId="8599"/>
    <cellStyle name="Note 2 24 2 4 4 2" xfId="26034"/>
    <cellStyle name="Note 2 24 2 4 4 3" xfId="40487"/>
    <cellStyle name="Note 2 24 2 4 5" xfId="11019"/>
    <cellStyle name="Note 2 24 2 4 5 2" xfId="28454"/>
    <cellStyle name="Note 2 24 2 4 5 3" xfId="42907"/>
    <cellStyle name="Note 2 24 2 4 6" xfId="15066"/>
    <cellStyle name="Note 2 24 2 4 6 2" xfId="32501"/>
    <cellStyle name="Note 2 24 2 4 6 3" xfId="46954"/>
    <cellStyle name="Note 2 24 2 4 7" xfId="18026"/>
    <cellStyle name="Note 2 24 2 4 8" xfId="20228"/>
    <cellStyle name="Note 2 24 2 5" xfId="3693"/>
    <cellStyle name="Note 2 24 2 5 2" xfId="13395"/>
    <cellStyle name="Note 2 24 2 5 2 2" xfId="30830"/>
    <cellStyle name="Note 2 24 2 5 2 3" xfId="45283"/>
    <cellStyle name="Note 2 24 2 5 3" xfId="15856"/>
    <cellStyle name="Note 2 24 2 5 3 2" xfId="33291"/>
    <cellStyle name="Note 2 24 2 5 3 3" xfId="47744"/>
    <cellStyle name="Note 2 24 2 5 4" xfId="21129"/>
    <cellStyle name="Note 2 24 2 5 5" xfId="35582"/>
    <cellStyle name="Note 2 24 2 6" xfId="6155"/>
    <cellStyle name="Note 2 24 2 6 2" xfId="23590"/>
    <cellStyle name="Note 2 24 2 6 3" xfId="38043"/>
    <cellStyle name="Note 2 24 2 7" xfId="8596"/>
    <cellStyle name="Note 2 24 2 7 2" xfId="26031"/>
    <cellStyle name="Note 2 24 2 7 3" xfId="40484"/>
    <cellStyle name="Note 2 24 2 8" xfId="11016"/>
    <cellStyle name="Note 2 24 2 8 2" xfId="28451"/>
    <cellStyle name="Note 2 24 2 8 3" xfId="42904"/>
    <cellStyle name="Note 2 24 2 9" xfId="18023"/>
    <cellStyle name="Note 2 24 3" xfId="1186"/>
    <cellStyle name="Note 2 24 3 2" xfId="1187"/>
    <cellStyle name="Note 2 24 3 2 2" xfId="3698"/>
    <cellStyle name="Note 2 24 3 2 2 2" xfId="13399"/>
    <cellStyle name="Note 2 24 3 2 2 2 2" xfId="30834"/>
    <cellStyle name="Note 2 24 3 2 2 2 3" xfId="45287"/>
    <cellStyle name="Note 2 24 3 2 2 3" xfId="15860"/>
    <cellStyle name="Note 2 24 3 2 2 3 2" xfId="33295"/>
    <cellStyle name="Note 2 24 3 2 2 3 3" xfId="47748"/>
    <cellStyle name="Note 2 24 3 2 2 4" xfId="21134"/>
    <cellStyle name="Note 2 24 3 2 2 5" xfId="35587"/>
    <cellStyle name="Note 2 24 3 2 3" xfId="6160"/>
    <cellStyle name="Note 2 24 3 2 3 2" xfId="23595"/>
    <cellStyle name="Note 2 24 3 2 3 3" xfId="38048"/>
    <cellStyle name="Note 2 24 3 2 4" xfId="8601"/>
    <cellStyle name="Note 2 24 3 2 4 2" xfId="26036"/>
    <cellStyle name="Note 2 24 3 2 4 3" xfId="40489"/>
    <cellStyle name="Note 2 24 3 2 5" xfId="11021"/>
    <cellStyle name="Note 2 24 3 2 5 2" xfId="28456"/>
    <cellStyle name="Note 2 24 3 2 5 3" xfId="42909"/>
    <cellStyle name="Note 2 24 3 2 6" xfId="18028"/>
    <cellStyle name="Note 2 24 3 3" xfId="1188"/>
    <cellStyle name="Note 2 24 3 3 2" xfId="3699"/>
    <cellStyle name="Note 2 24 3 3 2 2" xfId="13400"/>
    <cellStyle name="Note 2 24 3 3 2 2 2" xfId="30835"/>
    <cellStyle name="Note 2 24 3 3 2 2 3" xfId="45288"/>
    <cellStyle name="Note 2 24 3 3 2 3" xfId="15861"/>
    <cellStyle name="Note 2 24 3 3 2 3 2" xfId="33296"/>
    <cellStyle name="Note 2 24 3 3 2 3 3" xfId="47749"/>
    <cellStyle name="Note 2 24 3 3 2 4" xfId="21135"/>
    <cellStyle name="Note 2 24 3 3 2 5" xfId="35588"/>
    <cellStyle name="Note 2 24 3 3 3" xfId="6161"/>
    <cellStyle name="Note 2 24 3 3 3 2" xfId="23596"/>
    <cellStyle name="Note 2 24 3 3 3 3" xfId="38049"/>
    <cellStyle name="Note 2 24 3 3 4" xfId="8602"/>
    <cellStyle name="Note 2 24 3 3 4 2" xfId="26037"/>
    <cellStyle name="Note 2 24 3 3 4 3" xfId="40490"/>
    <cellStyle name="Note 2 24 3 3 5" xfId="11022"/>
    <cellStyle name="Note 2 24 3 3 5 2" xfId="28457"/>
    <cellStyle name="Note 2 24 3 3 5 3" xfId="42910"/>
    <cellStyle name="Note 2 24 3 3 6" xfId="18029"/>
    <cellStyle name="Note 2 24 3 4" xfId="1189"/>
    <cellStyle name="Note 2 24 3 4 2" xfId="3700"/>
    <cellStyle name="Note 2 24 3 4 2 2" xfId="21136"/>
    <cellStyle name="Note 2 24 3 4 2 3" xfId="35589"/>
    <cellStyle name="Note 2 24 3 4 3" xfId="6162"/>
    <cellStyle name="Note 2 24 3 4 3 2" xfId="23597"/>
    <cellStyle name="Note 2 24 3 4 3 3" xfId="38050"/>
    <cellStyle name="Note 2 24 3 4 4" xfId="8603"/>
    <cellStyle name="Note 2 24 3 4 4 2" xfId="26038"/>
    <cellStyle name="Note 2 24 3 4 4 3" xfId="40491"/>
    <cellStyle name="Note 2 24 3 4 5" xfId="11023"/>
    <cellStyle name="Note 2 24 3 4 5 2" xfId="28458"/>
    <cellStyle name="Note 2 24 3 4 5 3" xfId="42911"/>
    <cellStyle name="Note 2 24 3 4 6" xfId="15067"/>
    <cellStyle name="Note 2 24 3 4 6 2" xfId="32502"/>
    <cellStyle name="Note 2 24 3 4 6 3" xfId="46955"/>
    <cellStyle name="Note 2 24 3 4 7" xfId="18030"/>
    <cellStyle name="Note 2 24 3 4 8" xfId="20229"/>
    <cellStyle name="Note 2 24 3 5" xfId="3697"/>
    <cellStyle name="Note 2 24 3 5 2" xfId="13398"/>
    <cellStyle name="Note 2 24 3 5 2 2" xfId="30833"/>
    <cellStyle name="Note 2 24 3 5 2 3" xfId="45286"/>
    <cellStyle name="Note 2 24 3 5 3" xfId="15859"/>
    <cellStyle name="Note 2 24 3 5 3 2" xfId="33294"/>
    <cellStyle name="Note 2 24 3 5 3 3" xfId="47747"/>
    <cellStyle name="Note 2 24 3 5 4" xfId="21133"/>
    <cellStyle name="Note 2 24 3 5 5" xfId="35586"/>
    <cellStyle name="Note 2 24 3 6" xfId="6159"/>
    <cellStyle name="Note 2 24 3 6 2" xfId="23594"/>
    <cellStyle name="Note 2 24 3 6 3" xfId="38047"/>
    <cellStyle name="Note 2 24 3 7" xfId="8600"/>
    <cellStyle name="Note 2 24 3 7 2" xfId="26035"/>
    <cellStyle name="Note 2 24 3 7 3" xfId="40488"/>
    <cellStyle name="Note 2 24 3 8" xfId="11020"/>
    <cellStyle name="Note 2 24 3 8 2" xfId="28455"/>
    <cellStyle name="Note 2 24 3 8 3" xfId="42908"/>
    <cellStyle name="Note 2 24 3 9" xfId="18027"/>
    <cellStyle name="Note 2 24 4" xfId="1190"/>
    <cellStyle name="Note 2 24 4 2" xfId="1191"/>
    <cellStyle name="Note 2 24 4 2 2" xfId="3702"/>
    <cellStyle name="Note 2 24 4 2 2 2" xfId="13402"/>
    <cellStyle name="Note 2 24 4 2 2 2 2" xfId="30837"/>
    <cellStyle name="Note 2 24 4 2 2 2 3" xfId="45290"/>
    <cellStyle name="Note 2 24 4 2 2 3" xfId="15863"/>
    <cellStyle name="Note 2 24 4 2 2 3 2" xfId="33298"/>
    <cellStyle name="Note 2 24 4 2 2 3 3" xfId="47751"/>
    <cellStyle name="Note 2 24 4 2 2 4" xfId="21138"/>
    <cellStyle name="Note 2 24 4 2 2 5" xfId="35591"/>
    <cellStyle name="Note 2 24 4 2 3" xfId="6164"/>
    <cellStyle name="Note 2 24 4 2 3 2" xfId="23599"/>
    <cellStyle name="Note 2 24 4 2 3 3" xfId="38052"/>
    <cellStyle name="Note 2 24 4 2 4" xfId="8605"/>
    <cellStyle name="Note 2 24 4 2 4 2" xfId="26040"/>
    <cellStyle name="Note 2 24 4 2 4 3" xfId="40493"/>
    <cellStyle name="Note 2 24 4 2 5" xfId="11025"/>
    <cellStyle name="Note 2 24 4 2 5 2" xfId="28460"/>
    <cellStyle name="Note 2 24 4 2 5 3" xfId="42913"/>
    <cellStyle name="Note 2 24 4 2 6" xfId="18032"/>
    <cellStyle name="Note 2 24 4 3" xfId="1192"/>
    <cellStyle name="Note 2 24 4 3 2" xfId="3703"/>
    <cellStyle name="Note 2 24 4 3 2 2" xfId="13403"/>
    <cellStyle name="Note 2 24 4 3 2 2 2" xfId="30838"/>
    <cellStyle name="Note 2 24 4 3 2 2 3" xfId="45291"/>
    <cellStyle name="Note 2 24 4 3 2 3" xfId="15864"/>
    <cellStyle name="Note 2 24 4 3 2 3 2" xfId="33299"/>
    <cellStyle name="Note 2 24 4 3 2 3 3" xfId="47752"/>
    <cellStyle name="Note 2 24 4 3 2 4" xfId="21139"/>
    <cellStyle name="Note 2 24 4 3 2 5" xfId="35592"/>
    <cellStyle name="Note 2 24 4 3 3" xfId="6165"/>
    <cellStyle name="Note 2 24 4 3 3 2" xfId="23600"/>
    <cellStyle name="Note 2 24 4 3 3 3" xfId="38053"/>
    <cellStyle name="Note 2 24 4 3 4" xfId="8606"/>
    <cellStyle name="Note 2 24 4 3 4 2" xfId="26041"/>
    <cellStyle name="Note 2 24 4 3 4 3" xfId="40494"/>
    <cellStyle name="Note 2 24 4 3 5" xfId="11026"/>
    <cellStyle name="Note 2 24 4 3 5 2" xfId="28461"/>
    <cellStyle name="Note 2 24 4 3 5 3" xfId="42914"/>
    <cellStyle name="Note 2 24 4 3 6" xfId="18033"/>
    <cellStyle name="Note 2 24 4 4" xfId="1193"/>
    <cellStyle name="Note 2 24 4 4 2" xfId="3704"/>
    <cellStyle name="Note 2 24 4 4 2 2" xfId="21140"/>
    <cellStyle name="Note 2 24 4 4 2 3" xfId="35593"/>
    <cellStyle name="Note 2 24 4 4 3" xfId="6166"/>
    <cellStyle name="Note 2 24 4 4 3 2" xfId="23601"/>
    <cellStyle name="Note 2 24 4 4 3 3" xfId="38054"/>
    <cellStyle name="Note 2 24 4 4 4" xfId="8607"/>
    <cellStyle name="Note 2 24 4 4 4 2" xfId="26042"/>
    <cellStyle name="Note 2 24 4 4 4 3" xfId="40495"/>
    <cellStyle name="Note 2 24 4 4 5" xfId="11027"/>
    <cellStyle name="Note 2 24 4 4 5 2" xfId="28462"/>
    <cellStyle name="Note 2 24 4 4 5 3" xfId="42915"/>
    <cellStyle name="Note 2 24 4 4 6" xfId="15068"/>
    <cellStyle name="Note 2 24 4 4 6 2" xfId="32503"/>
    <cellStyle name="Note 2 24 4 4 6 3" xfId="46956"/>
    <cellStyle name="Note 2 24 4 4 7" xfId="18034"/>
    <cellStyle name="Note 2 24 4 4 8" xfId="20230"/>
    <cellStyle name="Note 2 24 4 5" xfId="3701"/>
    <cellStyle name="Note 2 24 4 5 2" xfId="13401"/>
    <cellStyle name="Note 2 24 4 5 2 2" xfId="30836"/>
    <cellStyle name="Note 2 24 4 5 2 3" xfId="45289"/>
    <cellStyle name="Note 2 24 4 5 3" xfId="15862"/>
    <cellStyle name="Note 2 24 4 5 3 2" xfId="33297"/>
    <cellStyle name="Note 2 24 4 5 3 3" xfId="47750"/>
    <cellStyle name="Note 2 24 4 5 4" xfId="21137"/>
    <cellStyle name="Note 2 24 4 5 5" xfId="35590"/>
    <cellStyle name="Note 2 24 4 6" xfId="6163"/>
    <cellStyle name="Note 2 24 4 6 2" xfId="23598"/>
    <cellStyle name="Note 2 24 4 6 3" xfId="38051"/>
    <cellStyle name="Note 2 24 4 7" xfId="8604"/>
    <cellStyle name="Note 2 24 4 7 2" xfId="26039"/>
    <cellStyle name="Note 2 24 4 7 3" xfId="40492"/>
    <cellStyle name="Note 2 24 4 8" xfId="11024"/>
    <cellStyle name="Note 2 24 4 8 2" xfId="28459"/>
    <cellStyle name="Note 2 24 4 8 3" xfId="42912"/>
    <cellStyle name="Note 2 24 4 9" xfId="18031"/>
    <cellStyle name="Note 2 24 5" xfId="1194"/>
    <cellStyle name="Note 2 24 5 2" xfId="3705"/>
    <cellStyle name="Note 2 24 5 2 2" xfId="13404"/>
    <cellStyle name="Note 2 24 5 2 2 2" xfId="30839"/>
    <cellStyle name="Note 2 24 5 2 2 3" xfId="45292"/>
    <cellStyle name="Note 2 24 5 2 3" xfId="15865"/>
    <cellStyle name="Note 2 24 5 2 3 2" xfId="33300"/>
    <cellStyle name="Note 2 24 5 2 3 3" xfId="47753"/>
    <cellStyle name="Note 2 24 5 2 4" xfId="21141"/>
    <cellStyle name="Note 2 24 5 2 5" xfId="35594"/>
    <cellStyle name="Note 2 24 5 3" xfId="6167"/>
    <cellStyle name="Note 2 24 5 3 2" xfId="23602"/>
    <cellStyle name="Note 2 24 5 3 3" xfId="38055"/>
    <cellStyle name="Note 2 24 5 4" xfId="8608"/>
    <cellStyle name="Note 2 24 5 4 2" xfId="26043"/>
    <cellStyle name="Note 2 24 5 4 3" xfId="40496"/>
    <cellStyle name="Note 2 24 5 5" xfId="11028"/>
    <cellStyle name="Note 2 24 5 5 2" xfId="28463"/>
    <cellStyle name="Note 2 24 5 5 3" xfId="42916"/>
    <cellStyle name="Note 2 24 5 6" xfId="18035"/>
    <cellStyle name="Note 2 24 6" xfId="1195"/>
    <cellStyle name="Note 2 24 6 2" xfId="3706"/>
    <cellStyle name="Note 2 24 6 2 2" xfId="13405"/>
    <cellStyle name="Note 2 24 6 2 2 2" xfId="30840"/>
    <cellStyle name="Note 2 24 6 2 2 3" xfId="45293"/>
    <cellStyle name="Note 2 24 6 2 3" xfId="15866"/>
    <cellStyle name="Note 2 24 6 2 3 2" xfId="33301"/>
    <cellStyle name="Note 2 24 6 2 3 3" xfId="47754"/>
    <cellStyle name="Note 2 24 6 2 4" xfId="21142"/>
    <cellStyle name="Note 2 24 6 2 5" xfId="35595"/>
    <cellStyle name="Note 2 24 6 3" xfId="6168"/>
    <cellStyle name="Note 2 24 6 3 2" xfId="23603"/>
    <cellStyle name="Note 2 24 6 3 3" xfId="38056"/>
    <cellStyle name="Note 2 24 6 4" xfId="8609"/>
    <cellStyle name="Note 2 24 6 4 2" xfId="26044"/>
    <cellStyle name="Note 2 24 6 4 3" xfId="40497"/>
    <cellStyle name="Note 2 24 6 5" xfId="11029"/>
    <cellStyle name="Note 2 24 6 5 2" xfId="28464"/>
    <cellStyle name="Note 2 24 6 5 3" xfId="42917"/>
    <cellStyle name="Note 2 24 6 6" xfId="18036"/>
    <cellStyle name="Note 2 24 7" xfId="1196"/>
    <cellStyle name="Note 2 24 7 2" xfId="3707"/>
    <cellStyle name="Note 2 24 7 2 2" xfId="21143"/>
    <cellStyle name="Note 2 24 7 2 3" xfId="35596"/>
    <cellStyle name="Note 2 24 7 3" xfId="6169"/>
    <cellStyle name="Note 2 24 7 3 2" xfId="23604"/>
    <cellStyle name="Note 2 24 7 3 3" xfId="38057"/>
    <cellStyle name="Note 2 24 7 4" xfId="8610"/>
    <cellStyle name="Note 2 24 7 4 2" xfId="26045"/>
    <cellStyle name="Note 2 24 7 4 3" xfId="40498"/>
    <cellStyle name="Note 2 24 7 5" xfId="11030"/>
    <cellStyle name="Note 2 24 7 5 2" xfId="28465"/>
    <cellStyle name="Note 2 24 7 5 3" xfId="42918"/>
    <cellStyle name="Note 2 24 7 6" xfId="15069"/>
    <cellStyle name="Note 2 24 7 6 2" xfId="32504"/>
    <cellStyle name="Note 2 24 7 6 3" xfId="46957"/>
    <cellStyle name="Note 2 24 7 7" xfId="18037"/>
    <cellStyle name="Note 2 24 7 8" xfId="20231"/>
    <cellStyle name="Note 2 24 8" xfId="3692"/>
    <cellStyle name="Note 2 24 8 2" xfId="13394"/>
    <cellStyle name="Note 2 24 8 2 2" xfId="30829"/>
    <cellStyle name="Note 2 24 8 2 3" xfId="45282"/>
    <cellStyle name="Note 2 24 8 3" xfId="15855"/>
    <cellStyle name="Note 2 24 8 3 2" xfId="33290"/>
    <cellStyle name="Note 2 24 8 3 3" xfId="47743"/>
    <cellStyle name="Note 2 24 8 4" xfId="21128"/>
    <cellStyle name="Note 2 24 8 5" xfId="35581"/>
    <cellStyle name="Note 2 24 9" xfId="6154"/>
    <cellStyle name="Note 2 24 9 2" xfId="23589"/>
    <cellStyle name="Note 2 24 9 3" xfId="38042"/>
    <cellStyle name="Note 2 25" xfId="1197"/>
    <cellStyle name="Note 2 25 2" xfId="1198"/>
    <cellStyle name="Note 2 25 2 2" xfId="3709"/>
    <cellStyle name="Note 2 25 2 2 2" xfId="13407"/>
    <cellStyle name="Note 2 25 2 2 2 2" xfId="30842"/>
    <cellStyle name="Note 2 25 2 2 2 3" xfId="45295"/>
    <cellStyle name="Note 2 25 2 2 3" xfId="15868"/>
    <cellStyle name="Note 2 25 2 2 3 2" xfId="33303"/>
    <cellStyle name="Note 2 25 2 2 3 3" xfId="47756"/>
    <cellStyle name="Note 2 25 2 2 4" xfId="21145"/>
    <cellStyle name="Note 2 25 2 2 5" xfId="35598"/>
    <cellStyle name="Note 2 25 2 3" xfId="6171"/>
    <cellStyle name="Note 2 25 2 3 2" xfId="23606"/>
    <cellStyle name="Note 2 25 2 3 3" xfId="38059"/>
    <cellStyle name="Note 2 25 2 4" xfId="8612"/>
    <cellStyle name="Note 2 25 2 4 2" xfId="26047"/>
    <cellStyle name="Note 2 25 2 4 3" xfId="40500"/>
    <cellStyle name="Note 2 25 2 5" xfId="11032"/>
    <cellStyle name="Note 2 25 2 5 2" xfId="28467"/>
    <cellStyle name="Note 2 25 2 5 3" xfId="42920"/>
    <cellStyle name="Note 2 25 2 6" xfId="18039"/>
    <cellStyle name="Note 2 25 3" xfId="1199"/>
    <cellStyle name="Note 2 25 3 2" xfId="3710"/>
    <cellStyle name="Note 2 25 3 2 2" xfId="13408"/>
    <cellStyle name="Note 2 25 3 2 2 2" xfId="30843"/>
    <cellStyle name="Note 2 25 3 2 2 3" xfId="45296"/>
    <cellStyle name="Note 2 25 3 2 3" xfId="15869"/>
    <cellStyle name="Note 2 25 3 2 3 2" xfId="33304"/>
    <cellStyle name="Note 2 25 3 2 3 3" xfId="47757"/>
    <cellStyle name="Note 2 25 3 2 4" xfId="21146"/>
    <cellStyle name="Note 2 25 3 2 5" xfId="35599"/>
    <cellStyle name="Note 2 25 3 3" xfId="6172"/>
    <cellStyle name="Note 2 25 3 3 2" xfId="23607"/>
    <cellStyle name="Note 2 25 3 3 3" xfId="38060"/>
    <cellStyle name="Note 2 25 3 4" xfId="8613"/>
    <cellStyle name="Note 2 25 3 4 2" xfId="26048"/>
    <cellStyle name="Note 2 25 3 4 3" xfId="40501"/>
    <cellStyle name="Note 2 25 3 5" xfId="11033"/>
    <cellStyle name="Note 2 25 3 5 2" xfId="28468"/>
    <cellStyle name="Note 2 25 3 5 3" xfId="42921"/>
    <cellStyle name="Note 2 25 3 6" xfId="18040"/>
    <cellStyle name="Note 2 25 4" xfId="1200"/>
    <cellStyle name="Note 2 25 4 2" xfId="3711"/>
    <cellStyle name="Note 2 25 4 2 2" xfId="21147"/>
    <cellStyle name="Note 2 25 4 2 3" xfId="35600"/>
    <cellStyle name="Note 2 25 4 3" xfId="6173"/>
    <cellStyle name="Note 2 25 4 3 2" xfId="23608"/>
    <cellStyle name="Note 2 25 4 3 3" xfId="38061"/>
    <cellStyle name="Note 2 25 4 4" xfId="8614"/>
    <cellStyle name="Note 2 25 4 4 2" xfId="26049"/>
    <cellStyle name="Note 2 25 4 4 3" xfId="40502"/>
    <cellStyle name="Note 2 25 4 5" xfId="11034"/>
    <cellStyle name="Note 2 25 4 5 2" xfId="28469"/>
    <cellStyle name="Note 2 25 4 5 3" xfId="42922"/>
    <cellStyle name="Note 2 25 4 6" xfId="15070"/>
    <cellStyle name="Note 2 25 4 6 2" xfId="32505"/>
    <cellStyle name="Note 2 25 4 6 3" xfId="46958"/>
    <cellStyle name="Note 2 25 4 7" xfId="18041"/>
    <cellStyle name="Note 2 25 4 8" xfId="20232"/>
    <cellStyle name="Note 2 25 5" xfId="3708"/>
    <cellStyle name="Note 2 25 5 2" xfId="13406"/>
    <cellStyle name="Note 2 25 5 2 2" xfId="30841"/>
    <cellStyle name="Note 2 25 5 2 3" xfId="45294"/>
    <cellStyle name="Note 2 25 5 3" xfId="15867"/>
    <cellStyle name="Note 2 25 5 3 2" xfId="33302"/>
    <cellStyle name="Note 2 25 5 3 3" xfId="47755"/>
    <cellStyle name="Note 2 25 5 4" xfId="21144"/>
    <cellStyle name="Note 2 25 5 5" xfId="35597"/>
    <cellStyle name="Note 2 25 6" xfId="6170"/>
    <cellStyle name="Note 2 25 6 2" xfId="23605"/>
    <cellStyle name="Note 2 25 6 3" xfId="38058"/>
    <cellStyle name="Note 2 25 7" xfId="8611"/>
    <cellStyle name="Note 2 25 7 2" xfId="26046"/>
    <cellStyle name="Note 2 25 7 3" xfId="40499"/>
    <cellStyle name="Note 2 25 8" xfId="11031"/>
    <cellStyle name="Note 2 25 8 2" xfId="28466"/>
    <cellStyle name="Note 2 25 8 3" xfId="42919"/>
    <cellStyle name="Note 2 25 9" xfId="18038"/>
    <cellStyle name="Note 2 26" xfId="1201"/>
    <cellStyle name="Note 2 26 2" xfId="1202"/>
    <cellStyle name="Note 2 26 2 2" xfId="3713"/>
    <cellStyle name="Note 2 26 2 2 2" xfId="13410"/>
    <cellStyle name="Note 2 26 2 2 2 2" xfId="30845"/>
    <cellStyle name="Note 2 26 2 2 2 3" xfId="45298"/>
    <cellStyle name="Note 2 26 2 2 3" xfId="15871"/>
    <cellStyle name="Note 2 26 2 2 3 2" xfId="33306"/>
    <cellStyle name="Note 2 26 2 2 3 3" xfId="47759"/>
    <cellStyle name="Note 2 26 2 2 4" xfId="21149"/>
    <cellStyle name="Note 2 26 2 2 5" xfId="35602"/>
    <cellStyle name="Note 2 26 2 3" xfId="6175"/>
    <cellStyle name="Note 2 26 2 3 2" xfId="23610"/>
    <cellStyle name="Note 2 26 2 3 3" xfId="38063"/>
    <cellStyle name="Note 2 26 2 4" xfId="8616"/>
    <cellStyle name="Note 2 26 2 4 2" xfId="26051"/>
    <cellStyle name="Note 2 26 2 4 3" xfId="40504"/>
    <cellStyle name="Note 2 26 2 5" xfId="11036"/>
    <cellStyle name="Note 2 26 2 5 2" xfId="28471"/>
    <cellStyle name="Note 2 26 2 5 3" xfId="42924"/>
    <cellStyle name="Note 2 26 2 6" xfId="18043"/>
    <cellStyle name="Note 2 26 3" xfId="1203"/>
    <cellStyle name="Note 2 26 3 2" xfId="3714"/>
    <cellStyle name="Note 2 26 3 2 2" xfId="13411"/>
    <cellStyle name="Note 2 26 3 2 2 2" xfId="30846"/>
    <cellStyle name="Note 2 26 3 2 2 3" xfId="45299"/>
    <cellStyle name="Note 2 26 3 2 3" xfId="15872"/>
    <cellStyle name="Note 2 26 3 2 3 2" xfId="33307"/>
    <cellStyle name="Note 2 26 3 2 3 3" xfId="47760"/>
    <cellStyle name="Note 2 26 3 2 4" xfId="21150"/>
    <cellStyle name="Note 2 26 3 2 5" xfId="35603"/>
    <cellStyle name="Note 2 26 3 3" xfId="6176"/>
    <cellStyle name="Note 2 26 3 3 2" xfId="23611"/>
    <cellStyle name="Note 2 26 3 3 3" xfId="38064"/>
    <cellStyle name="Note 2 26 3 4" xfId="8617"/>
    <cellStyle name="Note 2 26 3 4 2" xfId="26052"/>
    <cellStyle name="Note 2 26 3 4 3" xfId="40505"/>
    <cellStyle name="Note 2 26 3 5" xfId="11037"/>
    <cellStyle name="Note 2 26 3 5 2" xfId="28472"/>
    <cellStyle name="Note 2 26 3 5 3" xfId="42925"/>
    <cellStyle name="Note 2 26 3 6" xfId="18044"/>
    <cellStyle name="Note 2 26 4" xfId="1204"/>
    <cellStyle name="Note 2 26 4 2" xfId="3715"/>
    <cellStyle name="Note 2 26 4 2 2" xfId="21151"/>
    <cellStyle name="Note 2 26 4 2 3" xfId="35604"/>
    <cellStyle name="Note 2 26 4 3" xfId="6177"/>
    <cellStyle name="Note 2 26 4 3 2" xfId="23612"/>
    <cellStyle name="Note 2 26 4 3 3" xfId="38065"/>
    <cellStyle name="Note 2 26 4 4" xfId="8618"/>
    <cellStyle name="Note 2 26 4 4 2" xfId="26053"/>
    <cellStyle name="Note 2 26 4 4 3" xfId="40506"/>
    <cellStyle name="Note 2 26 4 5" xfId="11038"/>
    <cellStyle name="Note 2 26 4 5 2" xfId="28473"/>
    <cellStyle name="Note 2 26 4 5 3" xfId="42926"/>
    <cellStyle name="Note 2 26 4 6" xfId="15071"/>
    <cellStyle name="Note 2 26 4 6 2" xfId="32506"/>
    <cellStyle name="Note 2 26 4 6 3" xfId="46959"/>
    <cellStyle name="Note 2 26 4 7" xfId="18045"/>
    <cellStyle name="Note 2 26 4 8" xfId="20233"/>
    <cellStyle name="Note 2 26 5" xfId="3712"/>
    <cellStyle name="Note 2 26 5 2" xfId="13409"/>
    <cellStyle name="Note 2 26 5 2 2" xfId="30844"/>
    <cellStyle name="Note 2 26 5 2 3" xfId="45297"/>
    <cellStyle name="Note 2 26 5 3" xfId="15870"/>
    <cellStyle name="Note 2 26 5 3 2" xfId="33305"/>
    <cellStyle name="Note 2 26 5 3 3" xfId="47758"/>
    <cellStyle name="Note 2 26 5 4" xfId="21148"/>
    <cellStyle name="Note 2 26 5 5" xfId="35601"/>
    <cellStyle name="Note 2 26 6" xfId="6174"/>
    <cellStyle name="Note 2 26 6 2" xfId="23609"/>
    <cellStyle name="Note 2 26 6 3" xfId="38062"/>
    <cellStyle name="Note 2 26 7" xfId="8615"/>
    <cellStyle name="Note 2 26 7 2" xfId="26050"/>
    <cellStyle name="Note 2 26 7 3" xfId="40503"/>
    <cellStyle name="Note 2 26 8" xfId="11035"/>
    <cellStyle name="Note 2 26 8 2" xfId="28470"/>
    <cellStyle name="Note 2 26 8 3" xfId="42923"/>
    <cellStyle name="Note 2 26 9" xfId="18042"/>
    <cellStyle name="Note 2 27" xfId="1205"/>
    <cellStyle name="Note 2 27 2" xfId="1206"/>
    <cellStyle name="Note 2 27 2 2" xfId="3717"/>
    <cellStyle name="Note 2 27 2 2 2" xfId="13413"/>
    <cellStyle name="Note 2 27 2 2 2 2" xfId="30848"/>
    <cellStyle name="Note 2 27 2 2 2 3" xfId="45301"/>
    <cellStyle name="Note 2 27 2 2 3" xfId="15874"/>
    <cellStyle name="Note 2 27 2 2 3 2" xfId="33309"/>
    <cellStyle name="Note 2 27 2 2 3 3" xfId="47762"/>
    <cellStyle name="Note 2 27 2 2 4" xfId="21153"/>
    <cellStyle name="Note 2 27 2 2 5" xfId="35606"/>
    <cellStyle name="Note 2 27 2 3" xfId="6179"/>
    <cellStyle name="Note 2 27 2 3 2" xfId="23614"/>
    <cellStyle name="Note 2 27 2 3 3" xfId="38067"/>
    <cellStyle name="Note 2 27 2 4" xfId="8620"/>
    <cellStyle name="Note 2 27 2 4 2" xfId="26055"/>
    <cellStyle name="Note 2 27 2 4 3" xfId="40508"/>
    <cellStyle name="Note 2 27 2 5" xfId="11040"/>
    <cellStyle name="Note 2 27 2 5 2" xfId="28475"/>
    <cellStyle name="Note 2 27 2 5 3" xfId="42928"/>
    <cellStyle name="Note 2 27 2 6" xfId="18047"/>
    <cellStyle name="Note 2 27 3" xfId="1207"/>
    <cellStyle name="Note 2 27 3 2" xfId="3718"/>
    <cellStyle name="Note 2 27 3 2 2" xfId="13414"/>
    <cellStyle name="Note 2 27 3 2 2 2" xfId="30849"/>
    <cellStyle name="Note 2 27 3 2 2 3" xfId="45302"/>
    <cellStyle name="Note 2 27 3 2 3" xfId="15875"/>
    <cellStyle name="Note 2 27 3 2 3 2" xfId="33310"/>
    <cellStyle name="Note 2 27 3 2 3 3" xfId="47763"/>
    <cellStyle name="Note 2 27 3 2 4" xfId="21154"/>
    <cellStyle name="Note 2 27 3 2 5" xfId="35607"/>
    <cellStyle name="Note 2 27 3 3" xfId="6180"/>
    <cellStyle name="Note 2 27 3 3 2" xfId="23615"/>
    <cellStyle name="Note 2 27 3 3 3" xfId="38068"/>
    <cellStyle name="Note 2 27 3 4" xfId="8621"/>
    <cellStyle name="Note 2 27 3 4 2" xfId="26056"/>
    <cellStyle name="Note 2 27 3 4 3" xfId="40509"/>
    <cellStyle name="Note 2 27 3 5" xfId="11041"/>
    <cellStyle name="Note 2 27 3 5 2" xfId="28476"/>
    <cellStyle name="Note 2 27 3 5 3" xfId="42929"/>
    <cellStyle name="Note 2 27 3 6" xfId="18048"/>
    <cellStyle name="Note 2 27 4" xfId="1208"/>
    <cellStyle name="Note 2 27 4 2" xfId="3719"/>
    <cellStyle name="Note 2 27 4 2 2" xfId="21155"/>
    <cellStyle name="Note 2 27 4 2 3" xfId="35608"/>
    <cellStyle name="Note 2 27 4 3" xfId="6181"/>
    <cellStyle name="Note 2 27 4 3 2" xfId="23616"/>
    <cellStyle name="Note 2 27 4 3 3" xfId="38069"/>
    <cellStyle name="Note 2 27 4 4" xfId="8622"/>
    <cellStyle name="Note 2 27 4 4 2" xfId="26057"/>
    <cellStyle name="Note 2 27 4 4 3" xfId="40510"/>
    <cellStyle name="Note 2 27 4 5" xfId="11042"/>
    <cellStyle name="Note 2 27 4 5 2" xfId="28477"/>
    <cellStyle name="Note 2 27 4 5 3" xfId="42930"/>
    <cellStyle name="Note 2 27 4 6" xfId="15072"/>
    <cellStyle name="Note 2 27 4 6 2" xfId="32507"/>
    <cellStyle name="Note 2 27 4 6 3" xfId="46960"/>
    <cellStyle name="Note 2 27 4 7" xfId="18049"/>
    <cellStyle name="Note 2 27 4 8" xfId="20234"/>
    <cellStyle name="Note 2 27 5" xfId="3716"/>
    <cellStyle name="Note 2 27 5 2" xfId="13412"/>
    <cellStyle name="Note 2 27 5 2 2" xfId="30847"/>
    <cellStyle name="Note 2 27 5 2 3" xfId="45300"/>
    <cellStyle name="Note 2 27 5 3" xfId="15873"/>
    <cellStyle name="Note 2 27 5 3 2" xfId="33308"/>
    <cellStyle name="Note 2 27 5 3 3" xfId="47761"/>
    <cellStyle name="Note 2 27 5 4" xfId="21152"/>
    <cellStyle name="Note 2 27 5 5" xfId="35605"/>
    <cellStyle name="Note 2 27 6" xfId="6178"/>
    <cellStyle name="Note 2 27 6 2" xfId="23613"/>
    <cellStyle name="Note 2 27 6 3" xfId="38066"/>
    <cellStyle name="Note 2 27 7" xfId="8619"/>
    <cellStyle name="Note 2 27 7 2" xfId="26054"/>
    <cellStyle name="Note 2 27 7 3" xfId="40507"/>
    <cellStyle name="Note 2 27 8" xfId="11039"/>
    <cellStyle name="Note 2 27 8 2" xfId="28474"/>
    <cellStyle name="Note 2 27 8 3" xfId="42927"/>
    <cellStyle name="Note 2 27 9" xfId="18046"/>
    <cellStyle name="Note 2 28" xfId="1209"/>
    <cellStyle name="Note 2 28 2" xfId="1210"/>
    <cellStyle name="Note 2 28 2 2" xfId="3721"/>
    <cellStyle name="Note 2 28 2 2 2" xfId="13416"/>
    <cellStyle name="Note 2 28 2 2 2 2" xfId="30851"/>
    <cellStyle name="Note 2 28 2 2 2 3" xfId="45304"/>
    <cellStyle name="Note 2 28 2 2 3" xfId="15877"/>
    <cellStyle name="Note 2 28 2 2 3 2" xfId="33312"/>
    <cellStyle name="Note 2 28 2 2 3 3" xfId="47765"/>
    <cellStyle name="Note 2 28 2 2 4" xfId="21157"/>
    <cellStyle name="Note 2 28 2 2 5" xfId="35610"/>
    <cellStyle name="Note 2 28 2 3" xfId="6183"/>
    <cellStyle name="Note 2 28 2 3 2" xfId="23618"/>
    <cellStyle name="Note 2 28 2 3 3" xfId="38071"/>
    <cellStyle name="Note 2 28 2 4" xfId="8624"/>
    <cellStyle name="Note 2 28 2 4 2" xfId="26059"/>
    <cellStyle name="Note 2 28 2 4 3" xfId="40512"/>
    <cellStyle name="Note 2 28 2 5" xfId="11044"/>
    <cellStyle name="Note 2 28 2 5 2" xfId="28479"/>
    <cellStyle name="Note 2 28 2 5 3" xfId="42932"/>
    <cellStyle name="Note 2 28 2 6" xfId="18051"/>
    <cellStyle name="Note 2 28 3" xfId="1211"/>
    <cellStyle name="Note 2 28 3 2" xfId="3722"/>
    <cellStyle name="Note 2 28 3 2 2" xfId="13417"/>
    <cellStyle name="Note 2 28 3 2 2 2" xfId="30852"/>
    <cellStyle name="Note 2 28 3 2 2 3" xfId="45305"/>
    <cellStyle name="Note 2 28 3 2 3" xfId="15878"/>
    <cellStyle name="Note 2 28 3 2 3 2" xfId="33313"/>
    <cellStyle name="Note 2 28 3 2 3 3" xfId="47766"/>
    <cellStyle name="Note 2 28 3 2 4" xfId="21158"/>
    <cellStyle name="Note 2 28 3 2 5" xfId="35611"/>
    <cellStyle name="Note 2 28 3 3" xfId="6184"/>
    <cellStyle name="Note 2 28 3 3 2" xfId="23619"/>
    <cellStyle name="Note 2 28 3 3 3" xfId="38072"/>
    <cellStyle name="Note 2 28 3 4" xfId="8625"/>
    <cellStyle name="Note 2 28 3 4 2" xfId="26060"/>
    <cellStyle name="Note 2 28 3 4 3" xfId="40513"/>
    <cellStyle name="Note 2 28 3 5" xfId="11045"/>
    <cellStyle name="Note 2 28 3 5 2" xfId="28480"/>
    <cellStyle name="Note 2 28 3 5 3" xfId="42933"/>
    <cellStyle name="Note 2 28 3 6" xfId="18052"/>
    <cellStyle name="Note 2 28 4" xfId="1212"/>
    <cellStyle name="Note 2 28 4 2" xfId="3723"/>
    <cellStyle name="Note 2 28 4 2 2" xfId="21159"/>
    <cellStyle name="Note 2 28 4 2 3" xfId="35612"/>
    <cellStyle name="Note 2 28 4 3" xfId="6185"/>
    <cellStyle name="Note 2 28 4 3 2" xfId="23620"/>
    <cellStyle name="Note 2 28 4 3 3" xfId="38073"/>
    <cellStyle name="Note 2 28 4 4" xfId="8626"/>
    <cellStyle name="Note 2 28 4 4 2" xfId="26061"/>
    <cellStyle name="Note 2 28 4 4 3" xfId="40514"/>
    <cellStyle name="Note 2 28 4 5" xfId="11046"/>
    <cellStyle name="Note 2 28 4 5 2" xfId="28481"/>
    <cellStyle name="Note 2 28 4 5 3" xfId="42934"/>
    <cellStyle name="Note 2 28 4 6" xfId="15073"/>
    <cellStyle name="Note 2 28 4 6 2" xfId="32508"/>
    <cellStyle name="Note 2 28 4 6 3" xfId="46961"/>
    <cellStyle name="Note 2 28 4 7" xfId="18053"/>
    <cellStyle name="Note 2 28 4 8" xfId="20235"/>
    <cellStyle name="Note 2 28 5" xfId="3720"/>
    <cellStyle name="Note 2 28 5 2" xfId="13415"/>
    <cellStyle name="Note 2 28 5 2 2" xfId="30850"/>
    <cellStyle name="Note 2 28 5 2 3" xfId="45303"/>
    <cellStyle name="Note 2 28 5 3" xfId="15876"/>
    <cellStyle name="Note 2 28 5 3 2" xfId="33311"/>
    <cellStyle name="Note 2 28 5 3 3" xfId="47764"/>
    <cellStyle name="Note 2 28 5 4" xfId="21156"/>
    <cellStyle name="Note 2 28 5 5" xfId="35609"/>
    <cellStyle name="Note 2 28 6" xfId="6182"/>
    <cellStyle name="Note 2 28 6 2" xfId="23617"/>
    <cellStyle name="Note 2 28 6 3" xfId="38070"/>
    <cellStyle name="Note 2 28 7" xfId="8623"/>
    <cellStyle name="Note 2 28 7 2" xfId="26058"/>
    <cellStyle name="Note 2 28 7 3" xfId="40511"/>
    <cellStyle name="Note 2 28 8" xfId="11043"/>
    <cellStyle name="Note 2 28 8 2" xfId="28478"/>
    <cellStyle name="Note 2 28 8 3" xfId="42931"/>
    <cellStyle name="Note 2 28 9" xfId="18050"/>
    <cellStyle name="Note 2 29" xfId="3403"/>
    <cellStyle name="Note 2 29 2" xfId="13177"/>
    <cellStyle name="Note 2 29 2 2" xfId="30612"/>
    <cellStyle name="Note 2 29 2 3" xfId="45065"/>
    <cellStyle name="Note 2 29 3" xfId="15638"/>
    <cellStyle name="Note 2 29 3 2" xfId="33073"/>
    <cellStyle name="Note 2 29 3 3" xfId="47526"/>
    <cellStyle name="Note 2 29 4" xfId="20839"/>
    <cellStyle name="Note 2 29 5" xfId="35292"/>
    <cellStyle name="Note 2 3" xfId="1213"/>
    <cellStyle name="Note 2 3 10" xfId="6186"/>
    <cellStyle name="Note 2 3 10 2" xfId="23621"/>
    <cellStyle name="Note 2 3 10 3" xfId="38074"/>
    <cellStyle name="Note 2 3 11" xfId="8627"/>
    <cellStyle name="Note 2 3 11 2" xfId="26062"/>
    <cellStyle name="Note 2 3 11 3" xfId="40515"/>
    <cellStyle name="Note 2 3 12" xfId="11047"/>
    <cellStyle name="Note 2 3 12 2" xfId="28482"/>
    <cellStyle name="Note 2 3 12 3" xfId="42935"/>
    <cellStyle name="Note 2 3 13" xfId="18054"/>
    <cellStyle name="Note 2 3 2" xfId="1214"/>
    <cellStyle name="Note 2 3 2 2" xfId="1215"/>
    <cellStyle name="Note 2 3 2 2 2" xfId="3726"/>
    <cellStyle name="Note 2 3 2 2 2 2" xfId="13420"/>
    <cellStyle name="Note 2 3 2 2 2 2 2" xfId="30855"/>
    <cellStyle name="Note 2 3 2 2 2 2 3" xfId="45308"/>
    <cellStyle name="Note 2 3 2 2 2 3" xfId="15881"/>
    <cellStyle name="Note 2 3 2 2 2 3 2" xfId="33316"/>
    <cellStyle name="Note 2 3 2 2 2 3 3" xfId="47769"/>
    <cellStyle name="Note 2 3 2 2 2 4" xfId="21162"/>
    <cellStyle name="Note 2 3 2 2 2 5" xfId="35615"/>
    <cellStyle name="Note 2 3 2 2 3" xfId="6188"/>
    <cellStyle name="Note 2 3 2 2 3 2" xfId="23623"/>
    <cellStyle name="Note 2 3 2 2 3 3" xfId="38076"/>
    <cellStyle name="Note 2 3 2 2 4" xfId="8629"/>
    <cellStyle name="Note 2 3 2 2 4 2" xfId="26064"/>
    <cellStyle name="Note 2 3 2 2 4 3" xfId="40517"/>
    <cellStyle name="Note 2 3 2 2 5" xfId="11049"/>
    <cellStyle name="Note 2 3 2 2 5 2" xfId="28484"/>
    <cellStyle name="Note 2 3 2 2 5 3" xfId="42937"/>
    <cellStyle name="Note 2 3 2 2 6" xfId="18056"/>
    <cellStyle name="Note 2 3 2 3" xfId="1216"/>
    <cellStyle name="Note 2 3 2 3 2" xfId="3727"/>
    <cellStyle name="Note 2 3 2 3 2 2" xfId="13421"/>
    <cellStyle name="Note 2 3 2 3 2 2 2" xfId="30856"/>
    <cellStyle name="Note 2 3 2 3 2 2 3" xfId="45309"/>
    <cellStyle name="Note 2 3 2 3 2 3" xfId="15882"/>
    <cellStyle name="Note 2 3 2 3 2 3 2" xfId="33317"/>
    <cellStyle name="Note 2 3 2 3 2 3 3" xfId="47770"/>
    <cellStyle name="Note 2 3 2 3 2 4" xfId="21163"/>
    <cellStyle name="Note 2 3 2 3 2 5" xfId="35616"/>
    <cellStyle name="Note 2 3 2 3 3" xfId="6189"/>
    <cellStyle name="Note 2 3 2 3 3 2" xfId="23624"/>
    <cellStyle name="Note 2 3 2 3 3 3" xfId="38077"/>
    <cellStyle name="Note 2 3 2 3 4" xfId="8630"/>
    <cellStyle name="Note 2 3 2 3 4 2" xfId="26065"/>
    <cellStyle name="Note 2 3 2 3 4 3" xfId="40518"/>
    <cellStyle name="Note 2 3 2 3 5" xfId="11050"/>
    <cellStyle name="Note 2 3 2 3 5 2" xfId="28485"/>
    <cellStyle name="Note 2 3 2 3 5 3" xfId="42938"/>
    <cellStyle name="Note 2 3 2 3 6" xfId="18057"/>
    <cellStyle name="Note 2 3 2 4" xfId="1217"/>
    <cellStyle name="Note 2 3 2 4 2" xfId="3728"/>
    <cellStyle name="Note 2 3 2 4 2 2" xfId="21164"/>
    <cellStyle name="Note 2 3 2 4 2 3" xfId="35617"/>
    <cellStyle name="Note 2 3 2 4 3" xfId="6190"/>
    <cellStyle name="Note 2 3 2 4 3 2" xfId="23625"/>
    <cellStyle name="Note 2 3 2 4 3 3" xfId="38078"/>
    <cellStyle name="Note 2 3 2 4 4" xfId="8631"/>
    <cellStyle name="Note 2 3 2 4 4 2" xfId="26066"/>
    <cellStyle name="Note 2 3 2 4 4 3" xfId="40519"/>
    <cellStyle name="Note 2 3 2 4 5" xfId="11051"/>
    <cellStyle name="Note 2 3 2 4 5 2" xfId="28486"/>
    <cellStyle name="Note 2 3 2 4 5 3" xfId="42939"/>
    <cellStyle name="Note 2 3 2 4 6" xfId="15074"/>
    <cellStyle name="Note 2 3 2 4 6 2" xfId="32509"/>
    <cellStyle name="Note 2 3 2 4 6 3" xfId="46962"/>
    <cellStyle name="Note 2 3 2 4 7" xfId="18058"/>
    <cellStyle name="Note 2 3 2 4 8" xfId="20236"/>
    <cellStyle name="Note 2 3 2 5" xfId="3725"/>
    <cellStyle name="Note 2 3 2 5 2" xfId="13419"/>
    <cellStyle name="Note 2 3 2 5 2 2" xfId="30854"/>
    <cellStyle name="Note 2 3 2 5 2 3" xfId="45307"/>
    <cellStyle name="Note 2 3 2 5 3" xfId="15880"/>
    <cellStyle name="Note 2 3 2 5 3 2" xfId="33315"/>
    <cellStyle name="Note 2 3 2 5 3 3" xfId="47768"/>
    <cellStyle name="Note 2 3 2 5 4" xfId="21161"/>
    <cellStyle name="Note 2 3 2 5 5" xfId="35614"/>
    <cellStyle name="Note 2 3 2 6" xfId="6187"/>
    <cellStyle name="Note 2 3 2 6 2" xfId="23622"/>
    <cellStyle name="Note 2 3 2 6 3" xfId="38075"/>
    <cellStyle name="Note 2 3 2 7" xfId="8628"/>
    <cellStyle name="Note 2 3 2 7 2" xfId="26063"/>
    <cellStyle name="Note 2 3 2 7 3" xfId="40516"/>
    <cellStyle name="Note 2 3 2 8" xfId="11048"/>
    <cellStyle name="Note 2 3 2 8 2" xfId="28483"/>
    <cellStyle name="Note 2 3 2 8 3" xfId="42936"/>
    <cellStyle name="Note 2 3 2 9" xfId="18055"/>
    <cellStyle name="Note 2 3 3" xfId="1218"/>
    <cellStyle name="Note 2 3 3 2" xfId="1219"/>
    <cellStyle name="Note 2 3 3 2 2" xfId="3730"/>
    <cellStyle name="Note 2 3 3 2 2 2" xfId="13423"/>
    <cellStyle name="Note 2 3 3 2 2 2 2" xfId="30858"/>
    <cellStyle name="Note 2 3 3 2 2 2 3" xfId="45311"/>
    <cellStyle name="Note 2 3 3 2 2 3" xfId="15884"/>
    <cellStyle name="Note 2 3 3 2 2 3 2" xfId="33319"/>
    <cellStyle name="Note 2 3 3 2 2 3 3" xfId="47772"/>
    <cellStyle name="Note 2 3 3 2 2 4" xfId="21166"/>
    <cellStyle name="Note 2 3 3 2 2 5" xfId="35619"/>
    <cellStyle name="Note 2 3 3 2 3" xfId="6192"/>
    <cellStyle name="Note 2 3 3 2 3 2" xfId="23627"/>
    <cellStyle name="Note 2 3 3 2 3 3" xfId="38080"/>
    <cellStyle name="Note 2 3 3 2 4" xfId="8633"/>
    <cellStyle name="Note 2 3 3 2 4 2" xfId="26068"/>
    <cellStyle name="Note 2 3 3 2 4 3" xfId="40521"/>
    <cellStyle name="Note 2 3 3 2 5" xfId="11053"/>
    <cellStyle name="Note 2 3 3 2 5 2" xfId="28488"/>
    <cellStyle name="Note 2 3 3 2 5 3" xfId="42941"/>
    <cellStyle name="Note 2 3 3 2 6" xfId="18060"/>
    <cellStyle name="Note 2 3 3 3" xfId="1220"/>
    <cellStyle name="Note 2 3 3 3 2" xfId="3731"/>
    <cellStyle name="Note 2 3 3 3 2 2" xfId="13424"/>
    <cellStyle name="Note 2 3 3 3 2 2 2" xfId="30859"/>
    <cellStyle name="Note 2 3 3 3 2 2 3" xfId="45312"/>
    <cellStyle name="Note 2 3 3 3 2 3" xfId="15885"/>
    <cellStyle name="Note 2 3 3 3 2 3 2" xfId="33320"/>
    <cellStyle name="Note 2 3 3 3 2 3 3" xfId="47773"/>
    <cellStyle name="Note 2 3 3 3 2 4" xfId="21167"/>
    <cellStyle name="Note 2 3 3 3 2 5" xfId="35620"/>
    <cellStyle name="Note 2 3 3 3 3" xfId="6193"/>
    <cellStyle name="Note 2 3 3 3 3 2" xfId="23628"/>
    <cellStyle name="Note 2 3 3 3 3 3" xfId="38081"/>
    <cellStyle name="Note 2 3 3 3 4" xfId="8634"/>
    <cellStyle name="Note 2 3 3 3 4 2" xfId="26069"/>
    <cellStyle name="Note 2 3 3 3 4 3" xfId="40522"/>
    <cellStyle name="Note 2 3 3 3 5" xfId="11054"/>
    <cellStyle name="Note 2 3 3 3 5 2" xfId="28489"/>
    <cellStyle name="Note 2 3 3 3 5 3" xfId="42942"/>
    <cellStyle name="Note 2 3 3 3 6" xfId="18061"/>
    <cellStyle name="Note 2 3 3 4" xfId="1221"/>
    <cellStyle name="Note 2 3 3 4 2" xfId="3732"/>
    <cellStyle name="Note 2 3 3 4 2 2" xfId="21168"/>
    <cellStyle name="Note 2 3 3 4 2 3" xfId="35621"/>
    <cellStyle name="Note 2 3 3 4 3" xfId="6194"/>
    <cellStyle name="Note 2 3 3 4 3 2" xfId="23629"/>
    <cellStyle name="Note 2 3 3 4 3 3" xfId="38082"/>
    <cellStyle name="Note 2 3 3 4 4" xfId="8635"/>
    <cellStyle name="Note 2 3 3 4 4 2" xfId="26070"/>
    <cellStyle name="Note 2 3 3 4 4 3" xfId="40523"/>
    <cellStyle name="Note 2 3 3 4 5" xfId="11055"/>
    <cellStyle name="Note 2 3 3 4 5 2" xfId="28490"/>
    <cellStyle name="Note 2 3 3 4 5 3" xfId="42943"/>
    <cellStyle name="Note 2 3 3 4 6" xfId="15075"/>
    <cellStyle name="Note 2 3 3 4 6 2" xfId="32510"/>
    <cellStyle name="Note 2 3 3 4 6 3" xfId="46963"/>
    <cellStyle name="Note 2 3 3 4 7" xfId="18062"/>
    <cellStyle name="Note 2 3 3 4 8" xfId="20237"/>
    <cellStyle name="Note 2 3 3 5" xfId="3729"/>
    <cellStyle name="Note 2 3 3 5 2" xfId="13422"/>
    <cellStyle name="Note 2 3 3 5 2 2" xfId="30857"/>
    <cellStyle name="Note 2 3 3 5 2 3" xfId="45310"/>
    <cellStyle name="Note 2 3 3 5 3" xfId="15883"/>
    <cellStyle name="Note 2 3 3 5 3 2" xfId="33318"/>
    <cellStyle name="Note 2 3 3 5 3 3" xfId="47771"/>
    <cellStyle name="Note 2 3 3 5 4" xfId="21165"/>
    <cellStyle name="Note 2 3 3 5 5" xfId="35618"/>
    <cellStyle name="Note 2 3 3 6" xfId="6191"/>
    <cellStyle name="Note 2 3 3 6 2" xfId="23626"/>
    <cellStyle name="Note 2 3 3 6 3" xfId="38079"/>
    <cellStyle name="Note 2 3 3 7" xfId="8632"/>
    <cellStyle name="Note 2 3 3 7 2" xfId="26067"/>
    <cellStyle name="Note 2 3 3 7 3" xfId="40520"/>
    <cellStyle name="Note 2 3 3 8" xfId="11052"/>
    <cellStyle name="Note 2 3 3 8 2" xfId="28487"/>
    <cellStyle name="Note 2 3 3 8 3" xfId="42940"/>
    <cellStyle name="Note 2 3 3 9" xfId="18059"/>
    <cellStyle name="Note 2 3 4" xfId="1222"/>
    <cellStyle name="Note 2 3 4 2" xfId="1223"/>
    <cellStyle name="Note 2 3 4 2 2" xfId="3734"/>
    <cellStyle name="Note 2 3 4 2 2 2" xfId="13426"/>
    <cellStyle name="Note 2 3 4 2 2 2 2" xfId="30861"/>
    <cellStyle name="Note 2 3 4 2 2 2 3" xfId="45314"/>
    <cellStyle name="Note 2 3 4 2 2 3" xfId="15887"/>
    <cellStyle name="Note 2 3 4 2 2 3 2" xfId="33322"/>
    <cellStyle name="Note 2 3 4 2 2 3 3" xfId="47775"/>
    <cellStyle name="Note 2 3 4 2 2 4" xfId="21170"/>
    <cellStyle name="Note 2 3 4 2 2 5" xfId="35623"/>
    <cellStyle name="Note 2 3 4 2 3" xfId="6196"/>
    <cellStyle name="Note 2 3 4 2 3 2" xfId="23631"/>
    <cellStyle name="Note 2 3 4 2 3 3" xfId="38084"/>
    <cellStyle name="Note 2 3 4 2 4" xfId="8637"/>
    <cellStyle name="Note 2 3 4 2 4 2" xfId="26072"/>
    <cellStyle name="Note 2 3 4 2 4 3" xfId="40525"/>
    <cellStyle name="Note 2 3 4 2 5" xfId="11057"/>
    <cellStyle name="Note 2 3 4 2 5 2" xfId="28492"/>
    <cellStyle name="Note 2 3 4 2 5 3" xfId="42945"/>
    <cellStyle name="Note 2 3 4 2 6" xfId="18064"/>
    <cellStyle name="Note 2 3 4 3" xfId="1224"/>
    <cellStyle name="Note 2 3 4 3 2" xfId="3735"/>
    <cellStyle name="Note 2 3 4 3 2 2" xfId="13427"/>
    <cellStyle name="Note 2 3 4 3 2 2 2" xfId="30862"/>
    <cellStyle name="Note 2 3 4 3 2 2 3" xfId="45315"/>
    <cellStyle name="Note 2 3 4 3 2 3" xfId="15888"/>
    <cellStyle name="Note 2 3 4 3 2 3 2" xfId="33323"/>
    <cellStyle name="Note 2 3 4 3 2 3 3" xfId="47776"/>
    <cellStyle name="Note 2 3 4 3 2 4" xfId="21171"/>
    <cellStyle name="Note 2 3 4 3 2 5" xfId="35624"/>
    <cellStyle name="Note 2 3 4 3 3" xfId="6197"/>
    <cellStyle name="Note 2 3 4 3 3 2" xfId="23632"/>
    <cellStyle name="Note 2 3 4 3 3 3" xfId="38085"/>
    <cellStyle name="Note 2 3 4 3 4" xfId="8638"/>
    <cellStyle name="Note 2 3 4 3 4 2" xfId="26073"/>
    <cellStyle name="Note 2 3 4 3 4 3" xfId="40526"/>
    <cellStyle name="Note 2 3 4 3 5" xfId="11058"/>
    <cellStyle name="Note 2 3 4 3 5 2" xfId="28493"/>
    <cellStyle name="Note 2 3 4 3 5 3" xfId="42946"/>
    <cellStyle name="Note 2 3 4 3 6" xfId="18065"/>
    <cellStyle name="Note 2 3 4 4" xfId="1225"/>
    <cellStyle name="Note 2 3 4 4 2" xfId="3736"/>
    <cellStyle name="Note 2 3 4 4 2 2" xfId="21172"/>
    <cellStyle name="Note 2 3 4 4 2 3" xfId="35625"/>
    <cellStyle name="Note 2 3 4 4 3" xfId="6198"/>
    <cellStyle name="Note 2 3 4 4 3 2" xfId="23633"/>
    <cellStyle name="Note 2 3 4 4 3 3" xfId="38086"/>
    <cellStyle name="Note 2 3 4 4 4" xfId="8639"/>
    <cellStyle name="Note 2 3 4 4 4 2" xfId="26074"/>
    <cellStyle name="Note 2 3 4 4 4 3" xfId="40527"/>
    <cellStyle name="Note 2 3 4 4 5" xfId="11059"/>
    <cellStyle name="Note 2 3 4 4 5 2" xfId="28494"/>
    <cellStyle name="Note 2 3 4 4 5 3" xfId="42947"/>
    <cellStyle name="Note 2 3 4 4 6" xfId="15076"/>
    <cellStyle name="Note 2 3 4 4 6 2" xfId="32511"/>
    <cellStyle name="Note 2 3 4 4 6 3" xfId="46964"/>
    <cellStyle name="Note 2 3 4 4 7" xfId="18066"/>
    <cellStyle name="Note 2 3 4 4 8" xfId="20238"/>
    <cellStyle name="Note 2 3 4 5" xfId="3733"/>
    <cellStyle name="Note 2 3 4 5 2" xfId="13425"/>
    <cellStyle name="Note 2 3 4 5 2 2" xfId="30860"/>
    <cellStyle name="Note 2 3 4 5 2 3" xfId="45313"/>
    <cellStyle name="Note 2 3 4 5 3" xfId="15886"/>
    <cellStyle name="Note 2 3 4 5 3 2" xfId="33321"/>
    <cellStyle name="Note 2 3 4 5 3 3" xfId="47774"/>
    <cellStyle name="Note 2 3 4 5 4" xfId="21169"/>
    <cellStyle name="Note 2 3 4 5 5" xfId="35622"/>
    <cellStyle name="Note 2 3 4 6" xfId="6195"/>
    <cellStyle name="Note 2 3 4 6 2" xfId="23630"/>
    <cellStyle name="Note 2 3 4 6 3" xfId="38083"/>
    <cellStyle name="Note 2 3 4 7" xfId="8636"/>
    <cellStyle name="Note 2 3 4 7 2" xfId="26071"/>
    <cellStyle name="Note 2 3 4 7 3" xfId="40524"/>
    <cellStyle name="Note 2 3 4 8" xfId="11056"/>
    <cellStyle name="Note 2 3 4 8 2" xfId="28491"/>
    <cellStyle name="Note 2 3 4 8 3" xfId="42944"/>
    <cellStyle name="Note 2 3 4 9" xfId="18063"/>
    <cellStyle name="Note 2 3 5" xfId="1226"/>
    <cellStyle name="Note 2 3 5 2" xfId="1227"/>
    <cellStyle name="Note 2 3 5 2 2" xfId="3738"/>
    <cellStyle name="Note 2 3 5 2 2 2" xfId="13429"/>
    <cellStyle name="Note 2 3 5 2 2 2 2" xfId="30864"/>
    <cellStyle name="Note 2 3 5 2 2 2 3" xfId="45317"/>
    <cellStyle name="Note 2 3 5 2 2 3" xfId="15890"/>
    <cellStyle name="Note 2 3 5 2 2 3 2" xfId="33325"/>
    <cellStyle name="Note 2 3 5 2 2 3 3" xfId="47778"/>
    <cellStyle name="Note 2 3 5 2 2 4" xfId="21174"/>
    <cellStyle name="Note 2 3 5 2 2 5" xfId="35627"/>
    <cellStyle name="Note 2 3 5 2 3" xfId="6200"/>
    <cellStyle name="Note 2 3 5 2 3 2" xfId="23635"/>
    <cellStyle name="Note 2 3 5 2 3 3" xfId="38088"/>
    <cellStyle name="Note 2 3 5 2 4" xfId="8641"/>
    <cellStyle name="Note 2 3 5 2 4 2" xfId="26076"/>
    <cellStyle name="Note 2 3 5 2 4 3" xfId="40529"/>
    <cellStyle name="Note 2 3 5 2 5" xfId="11061"/>
    <cellStyle name="Note 2 3 5 2 5 2" xfId="28496"/>
    <cellStyle name="Note 2 3 5 2 5 3" xfId="42949"/>
    <cellStyle name="Note 2 3 5 2 6" xfId="18068"/>
    <cellStyle name="Note 2 3 5 3" xfId="1228"/>
    <cellStyle name="Note 2 3 5 3 2" xfId="3739"/>
    <cellStyle name="Note 2 3 5 3 2 2" xfId="13430"/>
    <cellStyle name="Note 2 3 5 3 2 2 2" xfId="30865"/>
    <cellStyle name="Note 2 3 5 3 2 2 3" xfId="45318"/>
    <cellStyle name="Note 2 3 5 3 2 3" xfId="15891"/>
    <cellStyle name="Note 2 3 5 3 2 3 2" xfId="33326"/>
    <cellStyle name="Note 2 3 5 3 2 3 3" xfId="47779"/>
    <cellStyle name="Note 2 3 5 3 2 4" xfId="21175"/>
    <cellStyle name="Note 2 3 5 3 2 5" xfId="35628"/>
    <cellStyle name="Note 2 3 5 3 3" xfId="6201"/>
    <cellStyle name="Note 2 3 5 3 3 2" xfId="23636"/>
    <cellStyle name="Note 2 3 5 3 3 3" xfId="38089"/>
    <cellStyle name="Note 2 3 5 3 4" xfId="8642"/>
    <cellStyle name="Note 2 3 5 3 4 2" xfId="26077"/>
    <cellStyle name="Note 2 3 5 3 4 3" xfId="40530"/>
    <cellStyle name="Note 2 3 5 3 5" xfId="11062"/>
    <cellStyle name="Note 2 3 5 3 5 2" xfId="28497"/>
    <cellStyle name="Note 2 3 5 3 5 3" xfId="42950"/>
    <cellStyle name="Note 2 3 5 3 6" xfId="18069"/>
    <cellStyle name="Note 2 3 5 4" xfId="1229"/>
    <cellStyle name="Note 2 3 5 4 2" xfId="3740"/>
    <cellStyle name="Note 2 3 5 4 2 2" xfId="21176"/>
    <cellStyle name="Note 2 3 5 4 2 3" xfId="35629"/>
    <cellStyle name="Note 2 3 5 4 3" xfId="6202"/>
    <cellStyle name="Note 2 3 5 4 3 2" xfId="23637"/>
    <cellStyle name="Note 2 3 5 4 3 3" xfId="38090"/>
    <cellStyle name="Note 2 3 5 4 4" xfId="8643"/>
    <cellStyle name="Note 2 3 5 4 4 2" xfId="26078"/>
    <cellStyle name="Note 2 3 5 4 4 3" xfId="40531"/>
    <cellStyle name="Note 2 3 5 4 5" xfId="11063"/>
    <cellStyle name="Note 2 3 5 4 5 2" xfId="28498"/>
    <cellStyle name="Note 2 3 5 4 5 3" xfId="42951"/>
    <cellStyle name="Note 2 3 5 4 6" xfId="15077"/>
    <cellStyle name="Note 2 3 5 4 6 2" xfId="32512"/>
    <cellStyle name="Note 2 3 5 4 6 3" xfId="46965"/>
    <cellStyle name="Note 2 3 5 4 7" xfId="18070"/>
    <cellStyle name="Note 2 3 5 4 8" xfId="20239"/>
    <cellStyle name="Note 2 3 5 5" xfId="3737"/>
    <cellStyle name="Note 2 3 5 5 2" xfId="13428"/>
    <cellStyle name="Note 2 3 5 5 2 2" xfId="30863"/>
    <cellStyle name="Note 2 3 5 5 2 3" xfId="45316"/>
    <cellStyle name="Note 2 3 5 5 3" xfId="15889"/>
    <cellStyle name="Note 2 3 5 5 3 2" xfId="33324"/>
    <cellStyle name="Note 2 3 5 5 3 3" xfId="47777"/>
    <cellStyle name="Note 2 3 5 5 4" xfId="21173"/>
    <cellStyle name="Note 2 3 5 5 5" xfId="35626"/>
    <cellStyle name="Note 2 3 5 6" xfId="6199"/>
    <cellStyle name="Note 2 3 5 6 2" xfId="23634"/>
    <cellStyle name="Note 2 3 5 6 3" xfId="38087"/>
    <cellStyle name="Note 2 3 5 7" xfId="8640"/>
    <cellStyle name="Note 2 3 5 7 2" xfId="26075"/>
    <cellStyle name="Note 2 3 5 7 3" xfId="40528"/>
    <cellStyle name="Note 2 3 5 8" xfId="11060"/>
    <cellStyle name="Note 2 3 5 8 2" xfId="28495"/>
    <cellStyle name="Note 2 3 5 8 3" xfId="42948"/>
    <cellStyle name="Note 2 3 5 9" xfId="18067"/>
    <cellStyle name="Note 2 3 6" xfId="1230"/>
    <cellStyle name="Note 2 3 6 2" xfId="3741"/>
    <cellStyle name="Note 2 3 6 2 2" xfId="13431"/>
    <cellStyle name="Note 2 3 6 2 2 2" xfId="30866"/>
    <cellStyle name="Note 2 3 6 2 2 3" xfId="45319"/>
    <cellStyle name="Note 2 3 6 2 3" xfId="15892"/>
    <cellStyle name="Note 2 3 6 2 3 2" xfId="33327"/>
    <cellStyle name="Note 2 3 6 2 3 3" xfId="47780"/>
    <cellStyle name="Note 2 3 6 2 4" xfId="21177"/>
    <cellStyle name="Note 2 3 6 2 5" xfId="35630"/>
    <cellStyle name="Note 2 3 6 3" xfId="6203"/>
    <cellStyle name="Note 2 3 6 3 2" xfId="23638"/>
    <cellStyle name="Note 2 3 6 3 3" xfId="38091"/>
    <cellStyle name="Note 2 3 6 4" xfId="8644"/>
    <cellStyle name="Note 2 3 6 4 2" xfId="26079"/>
    <cellStyle name="Note 2 3 6 4 3" xfId="40532"/>
    <cellStyle name="Note 2 3 6 5" xfId="11064"/>
    <cellStyle name="Note 2 3 6 5 2" xfId="28499"/>
    <cellStyle name="Note 2 3 6 5 3" xfId="42952"/>
    <cellStyle name="Note 2 3 6 6" xfId="18071"/>
    <cellStyle name="Note 2 3 7" xfId="1231"/>
    <cellStyle name="Note 2 3 7 2" xfId="3742"/>
    <cellStyle name="Note 2 3 7 2 2" xfId="13432"/>
    <cellStyle name="Note 2 3 7 2 2 2" xfId="30867"/>
    <cellStyle name="Note 2 3 7 2 2 3" xfId="45320"/>
    <cellStyle name="Note 2 3 7 2 3" xfId="15893"/>
    <cellStyle name="Note 2 3 7 2 3 2" xfId="33328"/>
    <cellStyle name="Note 2 3 7 2 3 3" xfId="47781"/>
    <cellStyle name="Note 2 3 7 2 4" xfId="21178"/>
    <cellStyle name="Note 2 3 7 2 5" xfId="35631"/>
    <cellStyle name="Note 2 3 7 3" xfId="6204"/>
    <cellStyle name="Note 2 3 7 3 2" xfId="23639"/>
    <cellStyle name="Note 2 3 7 3 3" xfId="38092"/>
    <cellStyle name="Note 2 3 7 4" xfId="8645"/>
    <cellStyle name="Note 2 3 7 4 2" xfId="26080"/>
    <cellStyle name="Note 2 3 7 4 3" xfId="40533"/>
    <cellStyle name="Note 2 3 7 5" xfId="11065"/>
    <cellStyle name="Note 2 3 7 5 2" xfId="28500"/>
    <cellStyle name="Note 2 3 7 5 3" xfId="42953"/>
    <cellStyle name="Note 2 3 7 6" xfId="18072"/>
    <cellStyle name="Note 2 3 8" xfId="1232"/>
    <cellStyle name="Note 2 3 8 2" xfId="3743"/>
    <cellStyle name="Note 2 3 8 2 2" xfId="21179"/>
    <cellStyle name="Note 2 3 8 2 3" xfId="35632"/>
    <cellStyle name="Note 2 3 8 3" xfId="6205"/>
    <cellStyle name="Note 2 3 8 3 2" xfId="23640"/>
    <cellStyle name="Note 2 3 8 3 3" xfId="38093"/>
    <cellStyle name="Note 2 3 8 4" xfId="8646"/>
    <cellStyle name="Note 2 3 8 4 2" xfId="26081"/>
    <cellStyle name="Note 2 3 8 4 3" xfId="40534"/>
    <cellStyle name="Note 2 3 8 5" xfId="11066"/>
    <cellStyle name="Note 2 3 8 5 2" xfId="28501"/>
    <cellStyle name="Note 2 3 8 5 3" xfId="42954"/>
    <cellStyle name="Note 2 3 8 6" xfId="15078"/>
    <cellStyle name="Note 2 3 8 6 2" xfId="32513"/>
    <cellStyle name="Note 2 3 8 6 3" xfId="46966"/>
    <cellStyle name="Note 2 3 8 7" xfId="18073"/>
    <cellStyle name="Note 2 3 8 8" xfId="20240"/>
    <cellStyle name="Note 2 3 9" xfId="3724"/>
    <cellStyle name="Note 2 3 9 2" xfId="13418"/>
    <cellStyle name="Note 2 3 9 2 2" xfId="30853"/>
    <cellStyle name="Note 2 3 9 2 3" xfId="45306"/>
    <cellStyle name="Note 2 3 9 3" xfId="15879"/>
    <cellStyle name="Note 2 3 9 3 2" xfId="33314"/>
    <cellStyle name="Note 2 3 9 3 3" xfId="47767"/>
    <cellStyle name="Note 2 3 9 4" xfId="21160"/>
    <cellStyle name="Note 2 3 9 5" xfId="35613"/>
    <cellStyle name="Note 2 30" xfId="5865"/>
    <cellStyle name="Note 2 30 2" xfId="23300"/>
    <cellStyle name="Note 2 30 3" xfId="35192"/>
    <cellStyle name="Note 2 30 4" xfId="37753"/>
    <cellStyle name="Note 2 31" xfId="8306"/>
    <cellStyle name="Note 2 31 2" xfId="25741"/>
    <cellStyle name="Note 2 31 3" xfId="40194"/>
    <cellStyle name="Note 2 32" xfId="10726"/>
    <cellStyle name="Note 2 32 2" xfId="28161"/>
    <cellStyle name="Note 2 32 3" xfId="42614"/>
    <cellStyle name="Note 2 33" xfId="17733"/>
    <cellStyle name="Note 2 4" xfId="1233"/>
    <cellStyle name="Note 2 4 10" xfId="6206"/>
    <cellStyle name="Note 2 4 10 2" xfId="23641"/>
    <cellStyle name="Note 2 4 10 3" xfId="38094"/>
    <cellStyle name="Note 2 4 11" xfId="8647"/>
    <cellStyle name="Note 2 4 11 2" xfId="26082"/>
    <cellStyle name="Note 2 4 11 3" xfId="40535"/>
    <cellStyle name="Note 2 4 12" xfId="11067"/>
    <cellStyle name="Note 2 4 12 2" xfId="28502"/>
    <cellStyle name="Note 2 4 12 3" xfId="42955"/>
    <cellStyle name="Note 2 4 13" xfId="18074"/>
    <cellStyle name="Note 2 4 2" xfId="1234"/>
    <cellStyle name="Note 2 4 2 2" xfId="1235"/>
    <cellStyle name="Note 2 4 2 2 2" xfId="3746"/>
    <cellStyle name="Note 2 4 2 2 2 2" xfId="13435"/>
    <cellStyle name="Note 2 4 2 2 2 2 2" xfId="30870"/>
    <cellStyle name="Note 2 4 2 2 2 2 3" xfId="45323"/>
    <cellStyle name="Note 2 4 2 2 2 3" xfId="15896"/>
    <cellStyle name="Note 2 4 2 2 2 3 2" xfId="33331"/>
    <cellStyle name="Note 2 4 2 2 2 3 3" xfId="47784"/>
    <cellStyle name="Note 2 4 2 2 2 4" xfId="21182"/>
    <cellStyle name="Note 2 4 2 2 2 5" xfId="35635"/>
    <cellStyle name="Note 2 4 2 2 3" xfId="6208"/>
    <cellStyle name="Note 2 4 2 2 3 2" xfId="23643"/>
    <cellStyle name="Note 2 4 2 2 3 3" xfId="38096"/>
    <cellStyle name="Note 2 4 2 2 4" xfId="8649"/>
    <cellStyle name="Note 2 4 2 2 4 2" xfId="26084"/>
    <cellStyle name="Note 2 4 2 2 4 3" xfId="40537"/>
    <cellStyle name="Note 2 4 2 2 5" xfId="11069"/>
    <cellStyle name="Note 2 4 2 2 5 2" xfId="28504"/>
    <cellStyle name="Note 2 4 2 2 5 3" xfId="42957"/>
    <cellStyle name="Note 2 4 2 2 6" xfId="18076"/>
    <cellStyle name="Note 2 4 2 3" xfId="1236"/>
    <cellStyle name="Note 2 4 2 3 2" xfId="3747"/>
    <cellStyle name="Note 2 4 2 3 2 2" xfId="13436"/>
    <cellStyle name="Note 2 4 2 3 2 2 2" xfId="30871"/>
    <cellStyle name="Note 2 4 2 3 2 2 3" xfId="45324"/>
    <cellStyle name="Note 2 4 2 3 2 3" xfId="15897"/>
    <cellStyle name="Note 2 4 2 3 2 3 2" xfId="33332"/>
    <cellStyle name="Note 2 4 2 3 2 3 3" xfId="47785"/>
    <cellStyle name="Note 2 4 2 3 2 4" xfId="21183"/>
    <cellStyle name="Note 2 4 2 3 2 5" xfId="35636"/>
    <cellStyle name="Note 2 4 2 3 3" xfId="6209"/>
    <cellStyle name="Note 2 4 2 3 3 2" xfId="23644"/>
    <cellStyle name="Note 2 4 2 3 3 3" xfId="38097"/>
    <cellStyle name="Note 2 4 2 3 4" xfId="8650"/>
    <cellStyle name="Note 2 4 2 3 4 2" xfId="26085"/>
    <cellStyle name="Note 2 4 2 3 4 3" xfId="40538"/>
    <cellStyle name="Note 2 4 2 3 5" xfId="11070"/>
    <cellStyle name="Note 2 4 2 3 5 2" xfId="28505"/>
    <cellStyle name="Note 2 4 2 3 5 3" xfId="42958"/>
    <cellStyle name="Note 2 4 2 3 6" xfId="18077"/>
    <cellStyle name="Note 2 4 2 4" xfId="1237"/>
    <cellStyle name="Note 2 4 2 4 2" xfId="3748"/>
    <cellStyle name="Note 2 4 2 4 2 2" xfId="21184"/>
    <cellStyle name="Note 2 4 2 4 2 3" xfId="35637"/>
    <cellStyle name="Note 2 4 2 4 3" xfId="6210"/>
    <cellStyle name="Note 2 4 2 4 3 2" xfId="23645"/>
    <cellStyle name="Note 2 4 2 4 3 3" xfId="38098"/>
    <cellStyle name="Note 2 4 2 4 4" xfId="8651"/>
    <cellStyle name="Note 2 4 2 4 4 2" xfId="26086"/>
    <cellStyle name="Note 2 4 2 4 4 3" xfId="40539"/>
    <cellStyle name="Note 2 4 2 4 5" xfId="11071"/>
    <cellStyle name="Note 2 4 2 4 5 2" xfId="28506"/>
    <cellStyle name="Note 2 4 2 4 5 3" xfId="42959"/>
    <cellStyle name="Note 2 4 2 4 6" xfId="15079"/>
    <cellStyle name="Note 2 4 2 4 6 2" xfId="32514"/>
    <cellStyle name="Note 2 4 2 4 6 3" xfId="46967"/>
    <cellStyle name="Note 2 4 2 4 7" xfId="18078"/>
    <cellStyle name="Note 2 4 2 4 8" xfId="20241"/>
    <cellStyle name="Note 2 4 2 5" xfId="3745"/>
    <cellStyle name="Note 2 4 2 5 2" xfId="13434"/>
    <cellStyle name="Note 2 4 2 5 2 2" xfId="30869"/>
    <cellStyle name="Note 2 4 2 5 2 3" xfId="45322"/>
    <cellStyle name="Note 2 4 2 5 3" xfId="15895"/>
    <cellStyle name="Note 2 4 2 5 3 2" xfId="33330"/>
    <cellStyle name="Note 2 4 2 5 3 3" xfId="47783"/>
    <cellStyle name="Note 2 4 2 5 4" xfId="21181"/>
    <cellStyle name="Note 2 4 2 5 5" xfId="35634"/>
    <cellStyle name="Note 2 4 2 6" xfId="6207"/>
    <cellStyle name="Note 2 4 2 6 2" xfId="23642"/>
    <cellStyle name="Note 2 4 2 6 3" xfId="38095"/>
    <cellStyle name="Note 2 4 2 7" xfId="8648"/>
    <cellStyle name="Note 2 4 2 7 2" xfId="26083"/>
    <cellStyle name="Note 2 4 2 7 3" xfId="40536"/>
    <cellStyle name="Note 2 4 2 8" xfId="11068"/>
    <cellStyle name="Note 2 4 2 8 2" xfId="28503"/>
    <cellStyle name="Note 2 4 2 8 3" xfId="42956"/>
    <cellStyle name="Note 2 4 2 9" xfId="18075"/>
    <cellStyle name="Note 2 4 3" xfId="1238"/>
    <cellStyle name="Note 2 4 3 2" xfId="1239"/>
    <cellStyle name="Note 2 4 3 2 2" xfId="3750"/>
    <cellStyle name="Note 2 4 3 2 2 2" xfId="13438"/>
    <cellStyle name="Note 2 4 3 2 2 2 2" xfId="30873"/>
    <cellStyle name="Note 2 4 3 2 2 2 3" xfId="45326"/>
    <cellStyle name="Note 2 4 3 2 2 3" xfId="15899"/>
    <cellStyle name="Note 2 4 3 2 2 3 2" xfId="33334"/>
    <cellStyle name="Note 2 4 3 2 2 3 3" xfId="47787"/>
    <cellStyle name="Note 2 4 3 2 2 4" xfId="21186"/>
    <cellStyle name="Note 2 4 3 2 2 5" xfId="35639"/>
    <cellStyle name="Note 2 4 3 2 3" xfId="6212"/>
    <cellStyle name="Note 2 4 3 2 3 2" xfId="23647"/>
    <cellStyle name="Note 2 4 3 2 3 3" xfId="38100"/>
    <cellStyle name="Note 2 4 3 2 4" xfId="8653"/>
    <cellStyle name="Note 2 4 3 2 4 2" xfId="26088"/>
    <cellStyle name="Note 2 4 3 2 4 3" xfId="40541"/>
    <cellStyle name="Note 2 4 3 2 5" xfId="11073"/>
    <cellStyle name="Note 2 4 3 2 5 2" xfId="28508"/>
    <cellStyle name="Note 2 4 3 2 5 3" xfId="42961"/>
    <cellStyle name="Note 2 4 3 2 6" xfId="18080"/>
    <cellStyle name="Note 2 4 3 3" xfId="1240"/>
    <cellStyle name="Note 2 4 3 3 2" xfId="3751"/>
    <cellStyle name="Note 2 4 3 3 2 2" xfId="13439"/>
    <cellStyle name="Note 2 4 3 3 2 2 2" xfId="30874"/>
    <cellStyle name="Note 2 4 3 3 2 2 3" xfId="45327"/>
    <cellStyle name="Note 2 4 3 3 2 3" xfId="15900"/>
    <cellStyle name="Note 2 4 3 3 2 3 2" xfId="33335"/>
    <cellStyle name="Note 2 4 3 3 2 3 3" xfId="47788"/>
    <cellStyle name="Note 2 4 3 3 2 4" xfId="21187"/>
    <cellStyle name="Note 2 4 3 3 2 5" xfId="35640"/>
    <cellStyle name="Note 2 4 3 3 3" xfId="6213"/>
    <cellStyle name="Note 2 4 3 3 3 2" xfId="23648"/>
    <cellStyle name="Note 2 4 3 3 3 3" xfId="38101"/>
    <cellStyle name="Note 2 4 3 3 4" xfId="8654"/>
    <cellStyle name="Note 2 4 3 3 4 2" xfId="26089"/>
    <cellStyle name="Note 2 4 3 3 4 3" xfId="40542"/>
    <cellStyle name="Note 2 4 3 3 5" xfId="11074"/>
    <cellStyle name="Note 2 4 3 3 5 2" xfId="28509"/>
    <cellStyle name="Note 2 4 3 3 5 3" xfId="42962"/>
    <cellStyle name="Note 2 4 3 3 6" xfId="18081"/>
    <cellStyle name="Note 2 4 3 4" xfId="1241"/>
    <cellStyle name="Note 2 4 3 4 2" xfId="3752"/>
    <cellStyle name="Note 2 4 3 4 2 2" xfId="21188"/>
    <cellStyle name="Note 2 4 3 4 2 3" xfId="35641"/>
    <cellStyle name="Note 2 4 3 4 3" xfId="6214"/>
    <cellStyle name="Note 2 4 3 4 3 2" xfId="23649"/>
    <cellStyle name="Note 2 4 3 4 3 3" xfId="38102"/>
    <cellStyle name="Note 2 4 3 4 4" xfId="8655"/>
    <cellStyle name="Note 2 4 3 4 4 2" xfId="26090"/>
    <cellStyle name="Note 2 4 3 4 4 3" xfId="40543"/>
    <cellStyle name="Note 2 4 3 4 5" xfId="11075"/>
    <cellStyle name="Note 2 4 3 4 5 2" xfId="28510"/>
    <cellStyle name="Note 2 4 3 4 5 3" xfId="42963"/>
    <cellStyle name="Note 2 4 3 4 6" xfId="15080"/>
    <cellStyle name="Note 2 4 3 4 6 2" xfId="32515"/>
    <cellStyle name="Note 2 4 3 4 6 3" xfId="46968"/>
    <cellStyle name="Note 2 4 3 4 7" xfId="18082"/>
    <cellStyle name="Note 2 4 3 4 8" xfId="20242"/>
    <cellStyle name="Note 2 4 3 5" xfId="3749"/>
    <cellStyle name="Note 2 4 3 5 2" xfId="13437"/>
    <cellStyle name="Note 2 4 3 5 2 2" xfId="30872"/>
    <cellStyle name="Note 2 4 3 5 2 3" xfId="45325"/>
    <cellStyle name="Note 2 4 3 5 3" xfId="15898"/>
    <cellStyle name="Note 2 4 3 5 3 2" xfId="33333"/>
    <cellStyle name="Note 2 4 3 5 3 3" xfId="47786"/>
    <cellStyle name="Note 2 4 3 5 4" xfId="21185"/>
    <cellStyle name="Note 2 4 3 5 5" xfId="35638"/>
    <cellStyle name="Note 2 4 3 6" xfId="6211"/>
    <cellStyle name="Note 2 4 3 6 2" xfId="23646"/>
    <cellStyle name="Note 2 4 3 6 3" xfId="38099"/>
    <cellStyle name="Note 2 4 3 7" xfId="8652"/>
    <cellStyle name="Note 2 4 3 7 2" xfId="26087"/>
    <cellStyle name="Note 2 4 3 7 3" xfId="40540"/>
    <cellStyle name="Note 2 4 3 8" xfId="11072"/>
    <cellStyle name="Note 2 4 3 8 2" xfId="28507"/>
    <cellStyle name="Note 2 4 3 8 3" xfId="42960"/>
    <cellStyle name="Note 2 4 3 9" xfId="18079"/>
    <cellStyle name="Note 2 4 4" xfId="1242"/>
    <cellStyle name="Note 2 4 4 2" xfId="1243"/>
    <cellStyle name="Note 2 4 4 2 2" xfId="3754"/>
    <cellStyle name="Note 2 4 4 2 2 2" xfId="13441"/>
    <cellStyle name="Note 2 4 4 2 2 2 2" xfId="30876"/>
    <cellStyle name="Note 2 4 4 2 2 2 3" xfId="45329"/>
    <cellStyle name="Note 2 4 4 2 2 3" xfId="15902"/>
    <cellStyle name="Note 2 4 4 2 2 3 2" xfId="33337"/>
    <cellStyle name="Note 2 4 4 2 2 3 3" xfId="47790"/>
    <cellStyle name="Note 2 4 4 2 2 4" xfId="21190"/>
    <cellStyle name="Note 2 4 4 2 2 5" xfId="35643"/>
    <cellStyle name="Note 2 4 4 2 3" xfId="6216"/>
    <cellStyle name="Note 2 4 4 2 3 2" xfId="23651"/>
    <cellStyle name="Note 2 4 4 2 3 3" xfId="38104"/>
    <cellStyle name="Note 2 4 4 2 4" xfId="8657"/>
    <cellStyle name="Note 2 4 4 2 4 2" xfId="26092"/>
    <cellStyle name="Note 2 4 4 2 4 3" xfId="40545"/>
    <cellStyle name="Note 2 4 4 2 5" xfId="11077"/>
    <cellStyle name="Note 2 4 4 2 5 2" xfId="28512"/>
    <cellStyle name="Note 2 4 4 2 5 3" xfId="42965"/>
    <cellStyle name="Note 2 4 4 2 6" xfId="18084"/>
    <cellStyle name="Note 2 4 4 3" xfId="1244"/>
    <cellStyle name="Note 2 4 4 3 2" xfId="3755"/>
    <cellStyle name="Note 2 4 4 3 2 2" xfId="13442"/>
    <cellStyle name="Note 2 4 4 3 2 2 2" xfId="30877"/>
    <cellStyle name="Note 2 4 4 3 2 2 3" xfId="45330"/>
    <cellStyle name="Note 2 4 4 3 2 3" xfId="15903"/>
    <cellStyle name="Note 2 4 4 3 2 3 2" xfId="33338"/>
    <cellStyle name="Note 2 4 4 3 2 3 3" xfId="47791"/>
    <cellStyle name="Note 2 4 4 3 2 4" xfId="21191"/>
    <cellStyle name="Note 2 4 4 3 2 5" xfId="35644"/>
    <cellStyle name="Note 2 4 4 3 3" xfId="6217"/>
    <cellStyle name="Note 2 4 4 3 3 2" xfId="23652"/>
    <cellStyle name="Note 2 4 4 3 3 3" xfId="38105"/>
    <cellStyle name="Note 2 4 4 3 4" xfId="8658"/>
    <cellStyle name="Note 2 4 4 3 4 2" xfId="26093"/>
    <cellStyle name="Note 2 4 4 3 4 3" xfId="40546"/>
    <cellStyle name="Note 2 4 4 3 5" xfId="11078"/>
    <cellStyle name="Note 2 4 4 3 5 2" xfId="28513"/>
    <cellStyle name="Note 2 4 4 3 5 3" xfId="42966"/>
    <cellStyle name="Note 2 4 4 3 6" xfId="18085"/>
    <cellStyle name="Note 2 4 4 4" xfId="1245"/>
    <cellStyle name="Note 2 4 4 4 2" xfId="3756"/>
    <cellStyle name="Note 2 4 4 4 2 2" xfId="21192"/>
    <cellStyle name="Note 2 4 4 4 2 3" xfId="35645"/>
    <cellStyle name="Note 2 4 4 4 3" xfId="6218"/>
    <cellStyle name="Note 2 4 4 4 3 2" xfId="23653"/>
    <cellStyle name="Note 2 4 4 4 3 3" xfId="38106"/>
    <cellStyle name="Note 2 4 4 4 4" xfId="8659"/>
    <cellStyle name="Note 2 4 4 4 4 2" xfId="26094"/>
    <cellStyle name="Note 2 4 4 4 4 3" xfId="40547"/>
    <cellStyle name="Note 2 4 4 4 5" xfId="11079"/>
    <cellStyle name="Note 2 4 4 4 5 2" xfId="28514"/>
    <cellStyle name="Note 2 4 4 4 5 3" xfId="42967"/>
    <cellStyle name="Note 2 4 4 4 6" xfId="15081"/>
    <cellStyle name="Note 2 4 4 4 6 2" xfId="32516"/>
    <cellStyle name="Note 2 4 4 4 6 3" xfId="46969"/>
    <cellStyle name="Note 2 4 4 4 7" xfId="18086"/>
    <cellStyle name="Note 2 4 4 4 8" xfId="20243"/>
    <cellStyle name="Note 2 4 4 5" xfId="3753"/>
    <cellStyle name="Note 2 4 4 5 2" xfId="13440"/>
    <cellStyle name="Note 2 4 4 5 2 2" xfId="30875"/>
    <cellStyle name="Note 2 4 4 5 2 3" xfId="45328"/>
    <cellStyle name="Note 2 4 4 5 3" xfId="15901"/>
    <cellStyle name="Note 2 4 4 5 3 2" xfId="33336"/>
    <cellStyle name="Note 2 4 4 5 3 3" xfId="47789"/>
    <cellStyle name="Note 2 4 4 5 4" xfId="21189"/>
    <cellStyle name="Note 2 4 4 5 5" xfId="35642"/>
    <cellStyle name="Note 2 4 4 6" xfId="6215"/>
    <cellStyle name="Note 2 4 4 6 2" xfId="23650"/>
    <cellStyle name="Note 2 4 4 6 3" xfId="38103"/>
    <cellStyle name="Note 2 4 4 7" xfId="8656"/>
    <cellStyle name="Note 2 4 4 7 2" xfId="26091"/>
    <cellStyle name="Note 2 4 4 7 3" xfId="40544"/>
    <cellStyle name="Note 2 4 4 8" xfId="11076"/>
    <cellStyle name="Note 2 4 4 8 2" xfId="28511"/>
    <cellStyle name="Note 2 4 4 8 3" xfId="42964"/>
    <cellStyle name="Note 2 4 4 9" xfId="18083"/>
    <cellStyle name="Note 2 4 5" xfId="1246"/>
    <cellStyle name="Note 2 4 5 2" xfId="1247"/>
    <cellStyle name="Note 2 4 5 2 2" xfId="3758"/>
    <cellStyle name="Note 2 4 5 2 2 2" xfId="13444"/>
    <cellStyle name="Note 2 4 5 2 2 2 2" xfId="30879"/>
    <cellStyle name="Note 2 4 5 2 2 2 3" xfId="45332"/>
    <cellStyle name="Note 2 4 5 2 2 3" xfId="15905"/>
    <cellStyle name="Note 2 4 5 2 2 3 2" xfId="33340"/>
    <cellStyle name="Note 2 4 5 2 2 3 3" xfId="47793"/>
    <cellStyle name="Note 2 4 5 2 2 4" xfId="21194"/>
    <cellStyle name="Note 2 4 5 2 2 5" xfId="35647"/>
    <cellStyle name="Note 2 4 5 2 3" xfId="6220"/>
    <cellStyle name="Note 2 4 5 2 3 2" xfId="23655"/>
    <cellStyle name="Note 2 4 5 2 3 3" xfId="38108"/>
    <cellStyle name="Note 2 4 5 2 4" xfId="8661"/>
    <cellStyle name="Note 2 4 5 2 4 2" xfId="26096"/>
    <cellStyle name="Note 2 4 5 2 4 3" xfId="40549"/>
    <cellStyle name="Note 2 4 5 2 5" xfId="11081"/>
    <cellStyle name="Note 2 4 5 2 5 2" xfId="28516"/>
    <cellStyle name="Note 2 4 5 2 5 3" xfId="42969"/>
    <cellStyle name="Note 2 4 5 2 6" xfId="18088"/>
    <cellStyle name="Note 2 4 5 3" xfId="1248"/>
    <cellStyle name="Note 2 4 5 3 2" xfId="3759"/>
    <cellStyle name="Note 2 4 5 3 2 2" xfId="13445"/>
    <cellStyle name="Note 2 4 5 3 2 2 2" xfId="30880"/>
    <cellStyle name="Note 2 4 5 3 2 2 3" xfId="45333"/>
    <cellStyle name="Note 2 4 5 3 2 3" xfId="15906"/>
    <cellStyle name="Note 2 4 5 3 2 3 2" xfId="33341"/>
    <cellStyle name="Note 2 4 5 3 2 3 3" xfId="47794"/>
    <cellStyle name="Note 2 4 5 3 2 4" xfId="21195"/>
    <cellStyle name="Note 2 4 5 3 2 5" xfId="35648"/>
    <cellStyle name="Note 2 4 5 3 3" xfId="6221"/>
    <cellStyle name="Note 2 4 5 3 3 2" xfId="23656"/>
    <cellStyle name="Note 2 4 5 3 3 3" xfId="38109"/>
    <cellStyle name="Note 2 4 5 3 4" xfId="8662"/>
    <cellStyle name="Note 2 4 5 3 4 2" xfId="26097"/>
    <cellStyle name="Note 2 4 5 3 4 3" xfId="40550"/>
    <cellStyle name="Note 2 4 5 3 5" xfId="11082"/>
    <cellStyle name="Note 2 4 5 3 5 2" xfId="28517"/>
    <cellStyle name="Note 2 4 5 3 5 3" xfId="42970"/>
    <cellStyle name="Note 2 4 5 3 6" xfId="18089"/>
    <cellStyle name="Note 2 4 5 4" xfId="1249"/>
    <cellStyle name="Note 2 4 5 4 2" xfId="3760"/>
    <cellStyle name="Note 2 4 5 4 2 2" xfId="21196"/>
    <cellStyle name="Note 2 4 5 4 2 3" xfId="35649"/>
    <cellStyle name="Note 2 4 5 4 3" xfId="6222"/>
    <cellStyle name="Note 2 4 5 4 3 2" xfId="23657"/>
    <cellStyle name="Note 2 4 5 4 3 3" xfId="38110"/>
    <cellStyle name="Note 2 4 5 4 4" xfId="8663"/>
    <cellStyle name="Note 2 4 5 4 4 2" xfId="26098"/>
    <cellStyle name="Note 2 4 5 4 4 3" xfId="40551"/>
    <cellStyle name="Note 2 4 5 4 5" xfId="11083"/>
    <cellStyle name="Note 2 4 5 4 5 2" xfId="28518"/>
    <cellStyle name="Note 2 4 5 4 5 3" xfId="42971"/>
    <cellStyle name="Note 2 4 5 4 6" xfId="15082"/>
    <cellStyle name="Note 2 4 5 4 6 2" xfId="32517"/>
    <cellStyle name="Note 2 4 5 4 6 3" xfId="46970"/>
    <cellStyle name="Note 2 4 5 4 7" xfId="18090"/>
    <cellStyle name="Note 2 4 5 4 8" xfId="20244"/>
    <cellStyle name="Note 2 4 5 5" xfId="3757"/>
    <cellStyle name="Note 2 4 5 5 2" xfId="13443"/>
    <cellStyle name="Note 2 4 5 5 2 2" xfId="30878"/>
    <cellStyle name="Note 2 4 5 5 2 3" xfId="45331"/>
    <cellStyle name="Note 2 4 5 5 3" xfId="15904"/>
    <cellStyle name="Note 2 4 5 5 3 2" xfId="33339"/>
    <cellStyle name="Note 2 4 5 5 3 3" xfId="47792"/>
    <cellStyle name="Note 2 4 5 5 4" xfId="21193"/>
    <cellStyle name="Note 2 4 5 5 5" xfId="35646"/>
    <cellStyle name="Note 2 4 5 6" xfId="6219"/>
    <cellStyle name="Note 2 4 5 6 2" xfId="23654"/>
    <cellStyle name="Note 2 4 5 6 3" xfId="38107"/>
    <cellStyle name="Note 2 4 5 7" xfId="8660"/>
    <cellStyle name="Note 2 4 5 7 2" xfId="26095"/>
    <cellStyle name="Note 2 4 5 7 3" xfId="40548"/>
    <cellStyle name="Note 2 4 5 8" xfId="11080"/>
    <cellStyle name="Note 2 4 5 8 2" xfId="28515"/>
    <cellStyle name="Note 2 4 5 8 3" xfId="42968"/>
    <cellStyle name="Note 2 4 5 9" xfId="18087"/>
    <cellStyle name="Note 2 4 6" xfId="1250"/>
    <cellStyle name="Note 2 4 6 2" xfId="3761"/>
    <cellStyle name="Note 2 4 6 2 2" xfId="13446"/>
    <cellStyle name="Note 2 4 6 2 2 2" xfId="30881"/>
    <cellStyle name="Note 2 4 6 2 2 3" xfId="45334"/>
    <cellStyle name="Note 2 4 6 2 3" xfId="15907"/>
    <cellStyle name="Note 2 4 6 2 3 2" xfId="33342"/>
    <cellStyle name="Note 2 4 6 2 3 3" xfId="47795"/>
    <cellStyle name="Note 2 4 6 2 4" xfId="21197"/>
    <cellStyle name="Note 2 4 6 2 5" xfId="35650"/>
    <cellStyle name="Note 2 4 6 3" xfId="6223"/>
    <cellStyle name="Note 2 4 6 3 2" xfId="23658"/>
    <cellStyle name="Note 2 4 6 3 3" xfId="38111"/>
    <cellStyle name="Note 2 4 6 4" xfId="8664"/>
    <cellStyle name="Note 2 4 6 4 2" xfId="26099"/>
    <cellStyle name="Note 2 4 6 4 3" xfId="40552"/>
    <cellStyle name="Note 2 4 6 5" xfId="11084"/>
    <cellStyle name="Note 2 4 6 5 2" xfId="28519"/>
    <cellStyle name="Note 2 4 6 5 3" xfId="42972"/>
    <cellStyle name="Note 2 4 6 6" xfId="18091"/>
    <cellStyle name="Note 2 4 7" xfId="1251"/>
    <cellStyle name="Note 2 4 7 2" xfId="3762"/>
    <cellStyle name="Note 2 4 7 2 2" xfId="13447"/>
    <cellStyle name="Note 2 4 7 2 2 2" xfId="30882"/>
    <cellStyle name="Note 2 4 7 2 2 3" xfId="45335"/>
    <cellStyle name="Note 2 4 7 2 3" xfId="15908"/>
    <cellStyle name="Note 2 4 7 2 3 2" xfId="33343"/>
    <cellStyle name="Note 2 4 7 2 3 3" xfId="47796"/>
    <cellStyle name="Note 2 4 7 2 4" xfId="21198"/>
    <cellStyle name="Note 2 4 7 2 5" xfId="35651"/>
    <cellStyle name="Note 2 4 7 3" xfId="6224"/>
    <cellStyle name="Note 2 4 7 3 2" xfId="23659"/>
    <cellStyle name="Note 2 4 7 3 3" xfId="38112"/>
    <cellStyle name="Note 2 4 7 4" xfId="8665"/>
    <cellStyle name="Note 2 4 7 4 2" xfId="26100"/>
    <cellStyle name="Note 2 4 7 4 3" xfId="40553"/>
    <cellStyle name="Note 2 4 7 5" xfId="11085"/>
    <cellStyle name="Note 2 4 7 5 2" xfId="28520"/>
    <cellStyle name="Note 2 4 7 5 3" xfId="42973"/>
    <cellStyle name="Note 2 4 7 6" xfId="18092"/>
    <cellStyle name="Note 2 4 8" xfId="1252"/>
    <cellStyle name="Note 2 4 8 2" xfId="3763"/>
    <cellStyle name="Note 2 4 8 2 2" xfId="21199"/>
    <cellStyle name="Note 2 4 8 2 3" xfId="35652"/>
    <cellStyle name="Note 2 4 8 3" xfId="6225"/>
    <cellStyle name="Note 2 4 8 3 2" xfId="23660"/>
    <cellStyle name="Note 2 4 8 3 3" xfId="38113"/>
    <cellStyle name="Note 2 4 8 4" xfId="8666"/>
    <cellStyle name="Note 2 4 8 4 2" xfId="26101"/>
    <cellStyle name="Note 2 4 8 4 3" xfId="40554"/>
    <cellStyle name="Note 2 4 8 5" xfId="11086"/>
    <cellStyle name="Note 2 4 8 5 2" xfId="28521"/>
    <cellStyle name="Note 2 4 8 5 3" xfId="42974"/>
    <cellStyle name="Note 2 4 8 6" xfId="15083"/>
    <cellStyle name="Note 2 4 8 6 2" xfId="32518"/>
    <cellStyle name="Note 2 4 8 6 3" xfId="46971"/>
    <cellStyle name="Note 2 4 8 7" xfId="18093"/>
    <cellStyle name="Note 2 4 8 8" xfId="20245"/>
    <cellStyle name="Note 2 4 9" xfId="3744"/>
    <cellStyle name="Note 2 4 9 2" xfId="13433"/>
    <cellStyle name="Note 2 4 9 2 2" xfId="30868"/>
    <cellStyle name="Note 2 4 9 2 3" xfId="45321"/>
    <cellStyle name="Note 2 4 9 3" xfId="15894"/>
    <cellStyle name="Note 2 4 9 3 2" xfId="33329"/>
    <cellStyle name="Note 2 4 9 3 3" xfId="47782"/>
    <cellStyle name="Note 2 4 9 4" xfId="21180"/>
    <cellStyle name="Note 2 4 9 5" xfId="35633"/>
    <cellStyle name="Note 2 5" xfId="1253"/>
    <cellStyle name="Note 2 5 10" xfId="6226"/>
    <cellStyle name="Note 2 5 10 2" xfId="23661"/>
    <cellStyle name="Note 2 5 10 3" xfId="38114"/>
    <cellStyle name="Note 2 5 11" xfId="8667"/>
    <cellStyle name="Note 2 5 11 2" xfId="26102"/>
    <cellStyle name="Note 2 5 11 3" xfId="40555"/>
    <cellStyle name="Note 2 5 12" xfId="11087"/>
    <cellStyle name="Note 2 5 12 2" xfId="28522"/>
    <cellStyle name="Note 2 5 12 3" xfId="42975"/>
    <cellStyle name="Note 2 5 13" xfId="18094"/>
    <cellStyle name="Note 2 5 2" xfId="1254"/>
    <cellStyle name="Note 2 5 2 2" xfId="1255"/>
    <cellStyle name="Note 2 5 2 2 2" xfId="3766"/>
    <cellStyle name="Note 2 5 2 2 2 2" xfId="13450"/>
    <cellStyle name="Note 2 5 2 2 2 2 2" xfId="30885"/>
    <cellStyle name="Note 2 5 2 2 2 2 3" xfId="45338"/>
    <cellStyle name="Note 2 5 2 2 2 3" xfId="15911"/>
    <cellStyle name="Note 2 5 2 2 2 3 2" xfId="33346"/>
    <cellStyle name="Note 2 5 2 2 2 3 3" xfId="47799"/>
    <cellStyle name="Note 2 5 2 2 2 4" xfId="21202"/>
    <cellStyle name="Note 2 5 2 2 2 5" xfId="35655"/>
    <cellStyle name="Note 2 5 2 2 3" xfId="6228"/>
    <cellStyle name="Note 2 5 2 2 3 2" xfId="23663"/>
    <cellStyle name="Note 2 5 2 2 3 3" xfId="38116"/>
    <cellStyle name="Note 2 5 2 2 4" xfId="8669"/>
    <cellStyle name="Note 2 5 2 2 4 2" xfId="26104"/>
    <cellStyle name="Note 2 5 2 2 4 3" xfId="40557"/>
    <cellStyle name="Note 2 5 2 2 5" xfId="11089"/>
    <cellStyle name="Note 2 5 2 2 5 2" xfId="28524"/>
    <cellStyle name="Note 2 5 2 2 5 3" xfId="42977"/>
    <cellStyle name="Note 2 5 2 2 6" xfId="18096"/>
    <cellStyle name="Note 2 5 2 3" xfId="1256"/>
    <cellStyle name="Note 2 5 2 3 2" xfId="3767"/>
    <cellStyle name="Note 2 5 2 3 2 2" xfId="13451"/>
    <cellStyle name="Note 2 5 2 3 2 2 2" xfId="30886"/>
    <cellStyle name="Note 2 5 2 3 2 2 3" xfId="45339"/>
    <cellStyle name="Note 2 5 2 3 2 3" xfId="15912"/>
    <cellStyle name="Note 2 5 2 3 2 3 2" xfId="33347"/>
    <cellStyle name="Note 2 5 2 3 2 3 3" xfId="47800"/>
    <cellStyle name="Note 2 5 2 3 2 4" xfId="21203"/>
    <cellStyle name="Note 2 5 2 3 2 5" xfId="35656"/>
    <cellStyle name="Note 2 5 2 3 3" xfId="6229"/>
    <cellStyle name="Note 2 5 2 3 3 2" xfId="23664"/>
    <cellStyle name="Note 2 5 2 3 3 3" xfId="38117"/>
    <cellStyle name="Note 2 5 2 3 4" xfId="8670"/>
    <cellStyle name="Note 2 5 2 3 4 2" xfId="26105"/>
    <cellStyle name="Note 2 5 2 3 4 3" xfId="40558"/>
    <cellStyle name="Note 2 5 2 3 5" xfId="11090"/>
    <cellStyle name="Note 2 5 2 3 5 2" xfId="28525"/>
    <cellStyle name="Note 2 5 2 3 5 3" xfId="42978"/>
    <cellStyle name="Note 2 5 2 3 6" xfId="18097"/>
    <cellStyle name="Note 2 5 2 4" xfId="1257"/>
    <cellStyle name="Note 2 5 2 4 2" xfId="3768"/>
    <cellStyle name="Note 2 5 2 4 2 2" xfId="21204"/>
    <cellStyle name="Note 2 5 2 4 2 3" xfId="35657"/>
    <cellStyle name="Note 2 5 2 4 3" xfId="6230"/>
    <cellStyle name="Note 2 5 2 4 3 2" xfId="23665"/>
    <cellStyle name="Note 2 5 2 4 3 3" xfId="38118"/>
    <cellStyle name="Note 2 5 2 4 4" xfId="8671"/>
    <cellStyle name="Note 2 5 2 4 4 2" xfId="26106"/>
    <cellStyle name="Note 2 5 2 4 4 3" xfId="40559"/>
    <cellStyle name="Note 2 5 2 4 5" xfId="11091"/>
    <cellStyle name="Note 2 5 2 4 5 2" xfId="28526"/>
    <cellStyle name="Note 2 5 2 4 5 3" xfId="42979"/>
    <cellStyle name="Note 2 5 2 4 6" xfId="15084"/>
    <cellStyle name="Note 2 5 2 4 6 2" xfId="32519"/>
    <cellStyle name="Note 2 5 2 4 6 3" xfId="46972"/>
    <cellStyle name="Note 2 5 2 4 7" xfId="18098"/>
    <cellStyle name="Note 2 5 2 4 8" xfId="20246"/>
    <cellStyle name="Note 2 5 2 5" xfId="3765"/>
    <cellStyle name="Note 2 5 2 5 2" xfId="13449"/>
    <cellStyle name="Note 2 5 2 5 2 2" xfId="30884"/>
    <cellStyle name="Note 2 5 2 5 2 3" xfId="45337"/>
    <cellStyle name="Note 2 5 2 5 3" xfId="15910"/>
    <cellStyle name="Note 2 5 2 5 3 2" xfId="33345"/>
    <cellStyle name="Note 2 5 2 5 3 3" xfId="47798"/>
    <cellStyle name="Note 2 5 2 5 4" xfId="21201"/>
    <cellStyle name="Note 2 5 2 5 5" xfId="35654"/>
    <cellStyle name="Note 2 5 2 6" xfId="6227"/>
    <cellStyle name="Note 2 5 2 6 2" xfId="23662"/>
    <cellStyle name="Note 2 5 2 6 3" xfId="38115"/>
    <cellStyle name="Note 2 5 2 7" xfId="8668"/>
    <cellStyle name="Note 2 5 2 7 2" xfId="26103"/>
    <cellStyle name="Note 2 5 2 7 3" xfId="40556"/>
    <cellStyle name="Note 2 5 2 8" xfId="11088"/>
    <cellStyle name="Note 2 5 2 8 2" xfId="28523"/>
    <cellStyle name="Note 2 5 2 8 3" xfId="42976"/>
    <cellStyle name="Note 2 5 2 9" xfId="18095"/>
    <cellStyle name="Note 2 5 3" xfId="1258"/>
    <cellStyle name="Note 2 5 3 2" xfId="1259"/>
    <cellStyle name="Note 2 5 3 2 2" xfId="3770"/>
    <cellStyle name="Note 2 5 3 2 2 2" xfId="13453"/>
    <cellStyle name="Note 2 5 3 2 2 2 2" xfId="30888"/>
    <cellStyle name="Note 2 5 3 2 2 2 3" xfId="45341"/>
    <cellStyle name="Note 2 5 3 2 2 3" xfId="15914"/>
    <cellStyle name="Note 2 5 3 2 2 3 2" xfId="33349"/>
    <cellStyle name="Note 2 5 3 2 2 3 3" xfId="47802"/>
    <cellStyle name="Note 2 5 3 2 2 4" xfId="21206"/>
    <cellStyle name="Note 2 5 3 2 2 5" xfId="35659"/>
    <cellStyle name="Note 2 5 3 2 3" xfId="6232"/>
    <cellStyle name="Note 2 5 3 2 3 2" xfId="23667"/>
    <cellStyle name="Note 2 5 3 2 3 3" xfId="38120"/>
    <cellStyle name="Note 2 5 3 2 4" xfId="8673"/>
    <cellStyle name="Note 2 5 3 2 4 2" xfId="26108"/>
    <cellStyle name="Note 2 5 3 2 4 3" xfId="40561"/>
    <cellStyle name="Note 2 5 3 2 5" xfId="11093"/>
    <cellStyle name="Note 2 5 3 2 5 2" xfId="28528"/>
    <cellStyle name="Note 2 5 3 2 5 3" xfId="42981"/>
    <cellStyle name="Note 2 5 3 2 6" xfId="18100"/>
    <cellStyle name="Note 2 5 3 3" xfId="1260"/>
    <cellStyle name="Note 2 5 3 3 2" xfId="3771"/>
    <cellStyle name="Note 2 5 3 3 2 2" xfId="13454"/>
    <cellStyle name="Note 2 5 3 3 2 2 2" xfId="30889"/>
    <cellStyle name="Note 2 5 3 3 2 2 3" xfId="45342"/>
    <cellStyle name="Note 2 5 3 3 2 3" xfId="15915"/>
    <cellStyle name="Note 2 5 3 3 2 3 2" xfId="33350"/>
    <cellStyle name="Note 2 5 3 3 2 3 3" xfId="47803"/>
    <cellStyle name="Note 2 5 3 3 2 4" xfId="21207"/>
    <cellStyle name="Note 2 5 3 3 2 5" xfId="35660"/>
    <cellStyle name="Note 2 5 3 3 3" xfId="6233"/>
    <cellStyle name="Note 2 5 3 3 3 2" xfId="23668"/>
    <cellStyle name="Note 2 5 3 3 3 3" xfId="38121"/>
    <cellStyle name="Note 2 5 3 3 4" xfId="8674"/>
    <cellStyle name="Note 2 5 3 3 4 2" xfId="26109"/>
    <cellStyle name="Note 2 5 3 3 4 3" xfId="40562"/>
    <cellStyle name="Note 2 5 3 3 5" xfId="11094"/>
    <cellStyle name="Note 2 5 3 3 5 2" xfId="28529"/>
    <cellStyle name="Note 2 5 3 3 5 3" xfId="42982"/>
    <cellStyle name="Note 2 5 3 3 6" xfId="18101"/>
    <cellStyle name="Note 2 5 3 4" xfId="1261"/>
    <cellStyle name="Note 2 5 3 4 2" xfId="3772"/>
    <cellStyle name="Note 2 5 3 4 2 2" xfId="21208"/>
    <cellStyle name="Note 2 5 3 4 2 3" xfId="35661"/>
    <cellStyle name="Note 2 5 3 4 3" xfId="6234"/>
    <cellStyle name="Note 2 5 3 4 3 2" xfId="23669"/>
    <cellStyle name="Note 2 5 3 4 3 3" xfId="38122"/>
    <cellStyle name="Note 2 5 3 4 4" xfId="8675"/>
    <cellStyle name="Note 2 5 3 4 4 2" xfId="26110"/>
    <cellStyle name="Note 2 5 3 4 4 3" xfId="40563"/>
    <cellStyle name="Note 2 5 3 4 5" xfId="11095"/>
    <cellStyle name="Note 2 5 3 4 5 2" xfId="28530"/>
    <cellStyle name="Note 2 5 3 4 5 3" xfId="42983"/>
    <cellStyle name="Note 2 5 3 4 6" xfId="15085"/>
    <cellStyle name="Note 2 5 3 4 6 2" xfId="32520"/>
    <cellStyle name="Note 2 5 3 4 6 3" xfId="46973"/>
    <cellStyle name="Note 2 5 3 4 7" xfId="18102"/>
    <cellStyle name="Note 2 5 3 4 8" xfId="20247"/>
    <cellStyle name="Note 2 5 3 5" xfId="3769"/>
    <cellStyle name="Note 2 5 3 5 2" xfId="13452"/>
    <cellStyle name="Note 2 5 3 5 2 2" xfId="30887"/>
    <cellStyle name="Note 2 5 3 5 2 3" xfId="45340"/>
    <cellStyle name="Note 2 5 3 5 3" xfId="15913"/>
    <cellStyle name="Note 2 5 3 5 3 2" xfId="33348"/>
    <cellStyle name="Note 2 5 3 5 3 3" xfId="47801"/>
    <cellStyle name="Note 2 5 3 5 4" xfId="21205"/>
    <cellStyle name="Note 2 5 3 5 5" xfId="35658"/>
    <cellStyle name="Note 2 5 3 6" xfId="6231"/>
    <cellStyle name="Note 2 5 3 6 2" xfId="23666"/>
    <cellStyle name="Note 2 5 3 6 3" xfId="38119"/>
    <cellStyle name="Note 2 5 3 7" xfId="8672"/>
    <cellStyle name="Note 2 5 3 7 2" xfId="26107"/>
    <cellStyle name="Note 2 5 3 7 3" xfId="40560"/>
    <cellStyle name="Note 2 5 3 8" xfId="11092"/>
    <cellStyle name="Note 2 5 3 8 2" xfId="28527"/>
    <cellStyle name="Note 2 5 3 8 3" xfId="42980"/>
    <cellStyle name="Note 2 5 3 9" xfId="18099"/>
    <cellStyle name="Note 2 5 4" xfId="1262"/>
    <cellStyle name="Note 2 5 4 2" xfId="1263"/>
    <cellStyle name="Note 2 5 4 2 2" xfId="3774"/>
    <cellStyle name="Note 2 5 4 2 2 2" xfId="13456"/>
    <cellStyle name="Note 2 5 4 2 2 2 2" xfId="30891"/>
    <cellStyle name="Note 2 5 4 2 2 2 3" xfId="45344"/>
    <cellStyle name="Note 2 5 4 2 2 3" xfId="15917"/>
    <cellStyle name="Note 2 5 4 2 2 3 2" xfId="33352"/>
    <cellStyle name="Note 2 5 4 2 2 3 3" xfId="47805"/>
    <cellStyle name="Note 2 5 4 2 2 4" xfId="21210"/>
    <cellStyle name="Note 2 5 4 2 2 5" xfId="35663"/>
    <cellStyle name="Note 2 5 4 2 3" xfId="6236"/>
    <cellStyle name="Note 2 5 4 2 3 2" xfId="23671"/>
    <cellStyle name="Note 2 5 4 2 3 3" xfId="38124"/>
    <cellStyle name="Note 2 5 4 2 4" xfId="8677"/>
    <cellStyle name="Note 2 5 4 2 4 2" xfId="26112"/>
    <cellStyle name="Note 2 5 4 2 4 3" xfId="40565"/>
    <cellStyle name="Note 2 5 4 2 5" xfId="11097"/>
    <cellStyle name="Note 2 5 4 2 5 2" xfId="28532"/>
    <cellStyle name="Note 2 5 4 2 5 3" xfId="42985"/>
    <cellStyle name="Note 2 5 4 2 6" xfId="18104"/>
    <cellStyle name="Note 2 5 4 3" xfId="1264"/>
    <cellStyle name="Note 2 5 4 3 2" xfId="3775"/>
    <cellStyle name="Note 2 5 4 3 2 2" xfId="13457"/>
    <cellStyle name="Note 2 5 4 3 2 2 2" xfId="30892"/>
    <cellStyle name="Note 2 5 4 3 2 2 3" xfId="45345"/>
    <cellStyle name="Note 2 5 4 3 2 3" xfId="15918"/>
    <cellStyle name="Note 2 5 4 3 2 3 2" xfId="33353"/>
    <cellStyle name="Note 2 5 4 3 2 3 3" xfId="47806"/>
    <cellStyle name="Note 2 5 4 3 2 4" xfId="21211"/>
    <cellStyle name="Note 2 5 4 3 2 5" xfId="35664"/>
    <cellStyle name="Note 2 5 4 3 3" xfId="6237"/>
    <cellStyle name="Note 2 5 4 3 3 2" xfId="23672"/>
    <cellStyle name="Note 2 5 4 3 3 3" xfId="38125"/>
    <cellStyle name="Note 2 5 4 3 4" xfId="8678"/>
    <cellStyle name="Note 2 5 4 3 4 2" xfId="26113"/>
    <cellStyle name="Note 2 5 4 3 4 3" xfId="40566"/>
    <cellStyle name="Note 2 5 4 3 5" xfId="11098"/>
    <cellStyle name="Note 2 5 4 3 5 2" xfId="28533"/>
    <cellStyle name="Note 2 5 4 3 5 3" xfId="42986"/>
    <cellStyle name="Note 2 5 4 3 6" xfId="18105"/>
    <cellStyle name="Note 2 5 4 4" xfId="1265"/>
    <cellStyle name="Note 2 5 4 4 2" xfId="3776"/>
    <cellStyle name="Note 2 5 4 4 2 2" xfId="21212"/>
    <cellStyle name="Note 2 5 4 4 2 3" xfId="35665"/>
    <cellStyle name="Note 2 5 4 4 3" xfId="6238"/>
    <cellStyle name="Note 2 5 4 4 3 2" xfId="23673"/>
    <cellStyle name="Note 2 5 4 4 3 3" xfId="38126"/>
    <cellStyle name="Note 2 5 4 4 4" xfId="8679"/>
    <cellStyle name="Note 2 5 4 4 4 2" xfId="26114"/>
    <cellStyle name="Note 2 5 4 4 4 3" xfId="40567"/>
    <cellStyle name="Note 2 5 4 4 5" xfId="11099"/>
    <cellStyle name="Note 2 5 4 4 5 2" xfId="28534"/>
    <cellStyle name="Note 2 5 4 4 5 3" xfId="42987"/>
    <cellStyle name="Note 2 5 4 4 6" xfId="15086"/>
    <cellStyle name="Note 2 5 4 4 6 2" xfId="32521"/>
    <cellStyle name="Note 2 5 4 4 6 3" xfId="46974"/>
    <cellStyle name="Note 2 5 4 4 7" xfId="18106"/>
    <cellStyle name="Note 2 5 4 4 8" xfId="20248"/>
    <cellStyle name="Note 2 5 4 5" xfId="3773"/>
    <cellStyle name="Note 2 5 4 5 2" xfId="13455"/>
    <cellStyle name="Note 2 5 4 5 2 2" xfId="30890"/>
    <cellStyle name="Note 2 5 4 5 2 3" xfId="45343"/>
    <cellStyle name="Note 2 5 4 5 3" xfId="15916"/>
    <cellStyle name="Note 2 5 4 5 3 2" xfId="33351"/>
    <cellStyle name="Note 2 5 4 5 3 3" xfId="47804"/>
    <cellStyle name="Note 2 5 4 5 4" xfId="21209"/>
    <cellStyle name="Note 2 5 4 5 5" xfId="35662"/>
    <cellStyle name="Note 2 5 4 6" xfId="6235"/>
    <cellStyle name="Note 2 5 4 6 2" xfId="23670"/>
    <cellStyle name="Note 2 5 4 6 3" xfId="38123"/>
    <cellStyle name="Note 2 5 4 7" xfId="8676"/>
    <cellStyle name="Note 2 5 4 7 2" xfId="26111"/>
    <cellStyle name="Note 2 5 4 7 3" xfId="40564"/>
    <cellStyle name="Note 2 5 4 8" xfId="11096"/>
    <cellStyle name="Note 2 5 4 8 2" xfId="28531"/>
    <cellStyle name="Note 2 5 4 8 3" xfId="42984"/>
    <cellStyle name="Note 2 5 4 9" xfId="18103"/>
    <cellStyle name="Note 2 5 5" xfId="1266"/>
    <cellStyle name="Note 2 5 5 2" xfId="1267"/>
    <cellStyle name="Note 2 5 5 2 2" xfId="3778"/>
    <cellStyle name="Note 2 5 5 2 2 2" xfId="13459"/>
    <cellStyle name="Note 2 5 5 2 2 2 2" xfId="30894"/>
    <cellStyle name="Note 2 5 5 2 2 2 3" xfId="45347"/>
    <cellStyle name="Note 2 5 5 2 2 3" xfId="15920"/>
    <cellStyle name="Note 2 5 5 2 2 3 2" xfId="33355"/>
    <cellStyle name="Note 2 5 5 2 2 3 3" xfId="47808"/>
    <cellStyle name="Note 2 5 5 2 2 4" xfId="21214"/>
    <cellStyle name="Note 2 5 5 2 2 5" xfId="35667"/>
    <cellStyle name="Note 2 5 5 2 3" xfId="6240"/>
    <cellStyle name="Note 2 5 5 2 3 2" xfId="23675"/>
    <cellStyle name="Note 2 5 5 2 3 3" xfId="38128"/>
    <cellStyle name="Note 2 5 5 2 4" xfId="8681"/>
    <cellStyle name="Note 2 5 5 2 4 2" xfId="26116"/>
    <cellStyle name="Note 2 5 5 2 4 3" xfId="40569"/>
    <cellStyle name="Note 2 5 5 2 5" xfId="11101"/>
    <cellStyle name="Note 2 5 5 2 5 2" xfId="28536"/>
    <cellStyle name="Note 2 5 5 2 5 3" xfId="42989"/>
    <cellStyle name="Note 2 5 5 2 6" xfId="18108"/>
    <cellStyle name="Note 2 5 5 3" xfId="1268"/>
    <cellStyle name="Note 2 5 5 3 2" xfId="3779"/>
    <cellStyle name="Note 2 5 5 3 2 2" xfId="13460"/>
    <cellStyle name="Note 2 5 5 3 2 2 2" xfId="30895"/>
    <cellStyle name="Note 2 5 5 3 2 2 3" xfId="45348"/>
    <cellStyle name="Note 2 5 5 3 2 3" xfId="15921"/>
    <cellStyle name="Note 2 5 5 3 2 3 2" xfId="33356"/>
    <cellStyle name="Note 2 5 5 3 2 3 3" xfId="47809"/>
    <cellStyle name="Note 2 5 5 3 2 4" xfId="21215"/>
    <cellStyle name="Note 2 5 5 3 2 5" xfId="35668"/>
    <cellStyle name="Note 2 5 5 3 3" xfId="6241"/>
    <cellStyle name="Note 2 5 5 3 3 2" xfId="23676"/>
    <cellStyle name="Note 2 5 5 3 3 3" xfId="38129"/>
    <cellStyle name="Note 2 5 5 3 4" xfId="8682"/>
    <cellStyle name="Note 2 5 5 3 4 2" xfId="26117"/>
    <cellStyle name="Note 2 5 5 3 4 3" xfId="40570"/>
    <cellStyle name="Note 2 5 5 3 5" xfId="11102"/>
    <cellStyle name="Note 2 5 5 3 5 2" xfId="28537"/>
    <cellStyle name="Note 2 5 5 3 5 3" xfId="42990"/>
    <cellStyle name="Note 2 5 5 3 6" xfId="18109"/>
    <cellStyle name="Note 2 5 5 4" xfId="1269"/>
    <cellStyle name="Note 2 5 5 4 2" xfId="3780"/>
    <cellStyle name="Note 2 5 5 4 2 2" xfId="21216"/>
    <cellStyle name="Note 2 5 5 4 2 3" xfId="35669"/>
    <cellStyle name="Note 2 5 5 4 3" xfId="6242"/>
    <cellStyle name="Note 2 5 5 4 3 2" xfId="23677"/>
    <cellStyle name="Note 2 5 5 4 3 3" xfId="38130"/>
    <cellStyle name="Note 2 5 5 4 4" xfId="8683"/>
    <cellStyle name="Note 2 5 5 4 4 2" xfId="26118"/>
    <cellStyle name="Note 2 5 5 4 4 3" xfId="40571"/>
    <cellStyle name="Note 2 5 5 4 5" xfId="11103"/>
    <cellStyle name="Note 2 5 5 4 5 2" xfId="28538"/>
    <cellStyle name="Note 2 5 5 4 5 3" xfId="42991"/>
    <cellStyle name="Note 2 5 5 4 6" xfId="15087"/>
    <cellStyle name="Note 2 5 5 4 6 2" xfId="32522"/>
    <cellStyle name="Note 2 5 5 4 6 3" xfId="46975"/>
    <cellStyle name="Note 2 5 5 4 7" xfId="18110"/>
    <cellStyle name="Note 2 5 5 4 8" xfId="20249"/>
    <cellStyle name="Note 2 5 5 5" xfId="3777"/>
    <cellStyle name="Note 2 5 5 5 2" xfId="13458"/>
    <cellStyle name="Note 2 5 5 5 2 2" xfId="30893"/>
    <cellStyle name="Note 2 5 5 5 2 3" xfId="45346"/>
    <cellStyle name="Note 2 5 5 5 3" xfId="15919"/>
    <cellStyle name="Note 2 5 5 5 3 2" xfId="33354"/>
    <cellStyle name="Note 2 5 5 5 3 3" xfId="47807"/>
    <cellStyle name="Note 2 5 5 5 4" xfId="21213"/>
    <cellStyle name="Note 2 5 5 5 5" xfId="35666"/>
    <cellStyle name="Note 2 5 5 6" xfId="6239"/>
    <cellStyle name="Note 2 5 5 6 2" xfId="23674"/>
    <cellStyle name="Note 2 5 5 6 3" xfId="38127"/>
    <cellStyle name="Note 2 5 5 7" xfId="8680"/>
    <cellStyle name="Note 2 5 5 7 2" xfId="26115"/>
    <cellStyle name="Note 2 5 5 7 3" xfId="40568"/>
    <cellStyle name="Note 2 5 5 8" xfId="11100"/>
    <cellStyle name="Note 2 5 5 8 2" xfId="28535"/>
    <cellStyle name="Note 2 5 5 8 3" xfId="42988"/>
    <cellStyle name="Note 2 5 5 9" xfId="18107"/>
    <cellStyle name="Note 2 5 6" xfId="1270"/>
    <cellStyle name="Note 2 5 6 2" xfId="3781"/>
    <cellStyle name="Note 2 5 6 2 2" xfId="13461"/>
    <cellStyle name="Note 2 5 6 2 2 2" xfId="30896"/>
    <cellStyle name="Note 2 5 6 2 2 3" xfId="45349"/>
    <cellStyle name="Note 2 5 6 2 3" xfId="15922"/>
    <cellStyle name="Note 2 5 6 2 3 2" xfId="33357"/>
    <cellStyle name="Note 2 5 6 2 3 3" xfId="47810"/>
    <cellStyle name="Note 2 5 6 2 4" xfId="21217"/>
    <cellStyle name="Note 2 5 6 2 5" xfId="35670"/>
    <cellStyle name="Note 2 5 6 3" xfId="6243"/>
    <cellStyle name="Note 2 5 6 3 2" xfId="23678"/>
    <cellStyle name="Note 2 5 6 3 3" xfId="38131"/>
    <cellStyle name="Note 2 5 6 4" xfId="8684"/>
    <cellStyle name="Note 2 5 6 4 2" xfId="26119"/>
    <cellStyle name="Note 2 5 6 4 3" xfId="40572"/>
    <cellStyle name="Note 2 5 6 5" xfId="11104"/>
    <cellStyle name="Note 2 5 6 5 2" xfId="28539"/>
    <cellStyle name="Note 2 5 6 5 3" xfId="42992"/>
    <cellStyle name="Note 2 5 6 6" xfId="18111"/>
    <cellStyle name="Note 2 5 7" xfId="1271"/>
    <cellStyle name="Note 2 5 7 2" xfId="3782"/>
    <cellStyle name="Note 2 5 7 2 2" xfId="13462"/>
    <cellStyle name="Note 2 5 7 2 2 2" xfId="30897"/>
    <cellStyle name="Note 2 5 7 2 2 3" xfId="45350"/>
    <cellStyle name="Note 2 5 7 2 3" xfId="15923"/>
    <cellStyle name="Note 2 5 7 2 3 2" xfId="33358"/>
    <cellStyle name="Note 2 5 7 2 3 3" xfId="47811"/>
    <cellStyle name="Note 2 5 7 2 4" xfId="21218"/>
    <cellStyle name="Note 2 5 7 2 5" xfId="35671"/>
    <cellStyle name="Note 2 5 7 3" xfId="6244"/>
    <cellStyle name="Note 2 5 7 3 2" xfId="23679"/>
    <cellStyle name="Note 2 5 7 3 3" xfId="38132"/>
    <cellStyle name="Note 2 5 7 4" xfId="8685"/>
    <cellStyle name="Note 2 5 7 4 2" xfId="26120"/>
    <cellStyle name="Note 2 5 7 4 3" xfId="40573"/>
    <cellStyle name="Note 2 5 7 5" xfId="11105"/>
    <cellStyle name="Note 2 5 7 5 2" xfId="28540"/>
    <cellStyle name="Note 2 5 7 5 3" xfId="42993"/>
    <cellStyle name="Note 2 5 7 6" xfId="18112"/>
    <cellStyle name="Note 2 5 8" xfId="1272"/>
    <cellStyle name="Note 2 5 8 2" xfId="3783"/>
    <cellStyle name="Note 2 5 8 2 2" xfId="21219"/>
    <cellStyle name="Note 2 5 8 2 3" xfId="35672"/>
    <cellStyle name="Note 2 5 8 3" xfId="6245"/>
    <cellStyle name="Note 2 5 8 3 2" xfId="23680"/>
    <cellStyle name="Note 2 5 8 3 3" xfId="38133"/>
    <cellStyle name="Note 2 5 8 4" xfId="8686"/>
    <cellStyle name="Note 2 5 8 4 2" xfId="26121"/>
    <cellStyle name="Note 2 5 8 4 3" xfId="40574"/>
    <cellStyle name="Note 2 5 8 5" xfId="11106"/>
    <cellStyle name="Note 2 5 8 5 2" xfId="28541"/>
    <cellStyle name="Note 2 5 8 5 3" xfId="42994"/>
    <cellStyle name="Note 2 5 8 6" xfId="15088"/>
    <cellStyle name="Note 2 5 8 6 2" xfId="32523"/>
    <cellStyle name="Note 2 5 8 6 3" xfId="46976"/>
    <cellStyle name="Note 2 5 8 7" xfId="18113"/>
    <cellStyle name="Note 2 5 8 8" xfId="20250"/>
    <cellStyle name="Note 2 5 9" xfId="3764"/>
    <cellStyle name="Note 2 5 9 2" xfId="13448"/>
    <cellStyle name="Note 2 5 9 2 2" xfId="30883"/>
    <cellStyle name="Note 2 5 9 2 3" xfId="45336"/>
    <cellStyle name="Note 2 5 9 3" xfId="15909"/>
    <cellStyle name="Note 2 5 9 3 2" xfId="33344"/>
    <cellStyle name="Note 2 5 9 3 3" xfId="47797"/>
    <cellStyle name="Note 2 5 9 4" xfId="21200"/>
    <cellStyle name="Note 2 5 9 5" xfId="35653"/>
    <cellStyle name="Note 2 6" xfId="1273"/>
    <cellStyle name="Note 2 6 10" xfId="6246"/>
    <cellStyle name="Note 2 6 10 2" xfId="23681"/>
    <cellStyle name="Note 2 6 10 3" xfId="38134"/>
    <cellStyle name="Note 2 6 11" xfId="8687"/>
    <cellStyle name="Note 2 6 11 2" xfId="26122"/>
    <cellStyle name="Note 2 6 11 3" xfId="40575"/>
    <cellStyle name="Note 2 6 12" xfId="11107"/>
    <cellStyle name="Note 2 6 12 2" xfId="28542"/>
    <cellStyle name="Note 2 6 12 3" xfId="42995"/>
    <cellStyle name="Note 2 6 13" xfId="18114"/>
    <cellStyle name="Note 2 6 2" xfId="1274"/>
    <cellStyle name="Note 2 6 2 2" xfId="1275"/>
    <cellStyle name="Note 2 6 2 2 2" xfId="3786"/>
    <cellStyle name="Note 2 6 2 2 2 2" xfId="13465"/>
    <cellStyle name="Note 2 6 2 2 2 2 2" xfId="30900"/>
    <cellStyle name="Note 2 6 2 2 2 2 3" xfId="45353"/>
    <cellStyle name="Note 2 6 2 2 2 3" xfId="15926"/>
    <cellStyle name="Note 2 6 2 2 2 3 2" xfId="33361"/>
    <cellStyle name="Note 2 6 2 2 2 3 3" xfId="47814"/>
    <cellStyle name="Note 2 6 2 2 2 4" xfId="21222"/>
    <cellStyle name="Note 2 6 2 2 2 5" xfId="35675"/>
    <cellStyle name="Note 2 6 2 2 3" xfId="6248"/>
    <cellStyle name="Note 2 6 2 2 3 2" xfId="23683"/>
    <cellStyle name="Note 2 6 2 2 3 3" xfId="38136"/>
    <cellStyle name="Note 2 6 2 2 4" xfId="8689"/>
    <cellStyle name="Note 2 6 2 2 4 2" xfId="26124"/>
    <cellStyle name="Note 2 6 2 2 4 3" xfId="40577"/>
    <cellStyle name="Note 2 6 2 2 5" xfId="11109"/>
    <cellStyle name="Note 2 6 2 2 5 2" xfId="28544"/>
    <cellStyle name="Note 2 6 2 2 5 3" xfId="42997"/>
    <cellStyle name="Note 2 6 2 2 6" xfId="18116"/>
    <cellStyle name="Note 2 6 2 3" xfId="1276"/>
    <cellStyle name="Note 2 6 2 3 2" xfId="3787"/>
    <cellStyle name="Note 2 6 2 3 2 2" xfId="13466"/>
    <cellStyle name="Note 2 6 2 3 2 2 2" xfId="30901"/>
    <cellStyle name="Note 2 6 2 3 2 2 3" xfId="45354"/>
    <cellStyle name="Note 2 6 2 3 2 3" xfId="15927"/>
    <cellStyle name="Note 2 6 2 3 2 3 2" xfId="33362"/>
    <cellStyle name="Note 2 6 2 3 2 3 3" xfId="47815"/>
    <cellStyle name="Note 2 6 2 3 2 4" xfId="21223"/>
    <cellStyle name="Note 2 6 2 3 2 5" xfId="35676"/>
    <cellStyle name="Note 2 6 2 3 3" xfId="6249"/>
    <cellStyle name="Note 2 6 2 3 3 2" xfId="23684"/>
    <cellStyle name="Note 2 6 2 3 3 3" xfId="38137"/>
    <cellStyle name="Note 2 6 2 3 4" xfId="8690"/>
    <cellStyle name="Note 2 6 2 3 4 2" xfId="26125"/>
    <cellStyle name="Note 2 6 2 3 4 3" xfId="40578"/>
    <cellStyle name="Note 2 6 2 3 5" xfId="11110"/>
    <cellStyle name="Note 2 6 2 3 5 2" xfId="28545"/>
    <cellStyle name="Note 2 6 2 3 5 3" xfId="42998"/>
    <cellStyle name="Note 2 6 2 3 6" xfId="18117"/>
    <cellStyle name="Note 2 6 2 4" xfId="1277"/>
    <cellStyle name="Note 2 6 2 4 2" xfId="3788"/>
    <cellStyle name="Note 2 6 2 4 2 2" xfId="21224"/>
    <cellStyle name="Note 2 6 2 4 2 3" xfId="35677"/>
    <cellStyle name="Note 2 6 2 4 3" xfId="6250"/>
    <cellStyle name="Note 2 6 2 4 3 2" xfId="23685"/>
    <cellStyle name="Note 2 6 2 4 3 3" xfId="38138"/>
    <cellStyle name="Note 2 6 2 4 4" xfId="8691"/>
    <cellStyle name="Note 2 6 2 4 4 2" xfId="26126"/>
    <cellStyle name="Note 2 6 2 4 4 3" xfId="40579"/>
    <cellStyle name="Note 2 6 2 4 5" xfId="11111"/>
    <cellStyle name="Note 2 6 2 4 5 2" xfId="28546"/>
    <cellStyle name="Note 2 6 2 4 5 3" xfId="42999"/>
    <cellStyle name="Note 2 6 2 4 6" xfId="15089"/>
    <cellStyle name="Note 2 6 2 4 6 2" xfId="32524"/>
    <cellStyle name="Note 2 6 2 4 6 3" xfId="46977"/>
    <cellStyle name="Note 2 6 2 4 7" xfId="18118"/>
    <cellStyle name="Note 2 6 2 4 8" xfId="20251"/>
    <cellStyle name="Note 2 6 2 5" xfId="3785"/>
    <cellStyle name="Note 2 6 2 5 2" xfId="13464"/>
    <cellStyle name="Note 2 6 2 5 2 2" xfId="30899"/>
    <cellStyle name="Note 2 6 2 5 2 3" xfId="45352"/>
    <cellStyle name="Note 2 6 2 5 3" xfId="15925"/>
    <cellStyle name="Note 2 6 2 5 3 2" xfId="33360"/>
    <cellStyle name="Note 2 6 2 5 3 3" xfId="47813"/>
    <cellStyle name="Note 2 6 2 5 4" xfId="21221"/>
    <cellStyle name="Note 2 6 2 5 5" xfId="35674"/>
    <cellStyle name="Note 2 6 2 6" xfId="6247"/>
    <cellStyle name="Note 2 6 2 6 2" xfId="23682"/>
    <cellStyle name="Note 2 6 2 6 3" xfId="38135"/>
    <cellStyle name="Note 2 6 2 7" xfId="8688"/>
    <cellStyle name="Note 2 6 2 7 2" xfId="26123"/>
    <cellStyle name="Note 2 6 2 7 3" xfId="40576"/>
    <cellStyle name="Note 2 6 2 8" xfId="11108"/>
    <cellStyle name="Note 2 6 2 8 2" xfId="28543"/>
    <cellStyle name="Note 2 6 2 8 3" xfId="42996"/>
    <cellStyle name="Note 2 6 2 9" xfId="18115"/>
    <cellStyle name="Note 2 6 3" xfId="1278"/>
    <cellStyle name="Note 2 6 3 2" xfId="1279"/>
    <cellStyle name="Note 2 6 3 2 2" xfId="3790"/>
    <cellStyle name="Note 2 6 3 2 2 2" xfId="13468"/>
    <cellStyle name="Note 2 6 3 2 2 2 2" xfId="30903"/>
    <cellStyle name="Note 2 6 3 2 2 2 3" xfId="45356"/>
    <cellStyle name="Note 2 6 3 2 2 3" xfId="15929"/>
    <cellStyle name="Note 2 6 3 2 2 3 2" xfId="33364"/>
    <cellStyle name="Note 2 6 3 2 2 3 3" xfId="47817"/>
    <cellStyle name="Note 2 6 3 2 2 4" xfId="21226"/>
    <cellStyle name="Note 2 6 3 2 2 5" xfId="35679"/>
    <cellStyle name="Note 2 6 3 2 3" xfId="6252"/>
    <cellStyle name="Note 2 6 3 2 3 2" xfId="23687"/>
    <cellStyle name="Note 2 6 3 2 3 3" xfId="38140"/>
    <cellStyle name="Note 2 6 3 2 4" xfId="8693"/>
    <cellStyle name="Note 2 6 3 2 4 2" xfId="26128"/>
    <cellStyle name="Note 2 6 3 2 4 3" xfId="40581"/>
    <cellStyle name="Note 2 6 3 2 5" xfId="11113"/>
    <cellStyle name="Note 2 6 3 2 5 2" xfId="28548"/>
    <cellStyle name="Note 2 6 3 2 5 3" xfId="43001"/>
    <cellStyle name="Note 2 6 3 2 6" xfId="18120"/>
    <cellStyle name="Note 2 6 3 3" xfId="1280"/>
    <cellStyle name="Note 2 6 3 3 2" xfId="3791"/>
    <cellStyle name="Note 2 6 3 3 2 2" xfId="13469"/>
    <cellStyle name="Note 2 6 3 3 2 2 2" xfId="30904"/>
    <cellStyle name="Note 2 6 3 3 2 2 3" xfId="45357"/>
    <cellStyle name="Note 2 6 3 3 2 3" xfId="15930"/>
    <cellStyle name="Note 2 6 3 3 2 3 2" xfId="33365"/>
    <cellStyle name="Note 2 6 3 3 2 3 3" xfId="47818"/>
    <cellStyle name="Note 2 6 3 3 2 4" xfId="21227"/>
    <cellStyle name="Note 2 6 3 3 2 5" xfId="35680"/>
    <cellStyle name="Note 2 6 3 3 3" xfId="6253"/>
    <cellStyle name="Note 2 6 3 3 3 2" xfId="23688"/>
    <cellStyle name="Note 2 6 3 3 3 3" xfId="38141"/>
    <cellStyle name="Note 2 6 3 3 4" xfId="8694"/>
    <cellStyle name="Note 2 6 3 3 4 2" xfId="26129"/>
    <cellStyle name="Note 2 6 3 3 4 3" xfId="40582"/>
    <cellStyle name="Note 2 6 3 3 5" xfId="11114"/>
    <cellStyle name="Note 2 6 3 3 5 2" xfId="28549"/>
    <cellStyle name="Note 2 6 3 3 5 3" xfId="43002"/>
    <cellStyle name="Note 2 6 3 3 6" xfId="18121"/>
    <cellStyle name="Note 2 6 3 4" xfId="1281"/>
    <cellStyle name="Note 2 6 3 4 2" xfId="3792"/>
    <cellStyle name="Note 2 6 3 4 2 2" xfId="21228"/>
    <cellStyle name="Note 2 6 3 4 2 3" xfId="35681"/>
    <cellStyle name="Note 2 6 3 4 3" xfId="6254"/>
    <cellStyle name="Note 2 6 3 4 3 2" xfId="23689"/>
    <cellStyle name="Note 2 6 3 4 3 3" xfId="38142"/>
    <cellStyle name="Note 2 6 3 4 4" xfId="8695"/>
    <cellStyle name="Note 2 6 3 4 4 2" xfId="26130"/>
    <cellStyle name="Note 2 6 3 4 4 3" xfId="40583"/>
    <cellStyle name="Note 2 6 3 4 5" xfId="11115"/>
    <cellStyle name="Note 2 6 3 4 5 2" xfId="28550"/>
    <cellStyle name="Note 2 6 3 4 5 3" xfId="43003"/>
    <cellStyle name="Note 2 6 3 4 6" xfId="15090"/>
    <cellStyle name="Note 2 6 3 4 6 2" xfId="32525"/>
    <cellStyle name="Note 2 6 3 4 6 3" xfId="46978"/>
    <cellStyle name="Note 2 6 3 4 7" xfId="18122"/>
    <cellStyle name="Note 2 6 3 4 8" xfId="20252"/>
    <cellStyle name="Note 2 6 3 5" xfId="3789"/>
    <cellStyle name="Note 2 6 3 5 2" xfId="13467"/>
    <cellStyle name="Note 2 6 3 5 2 2" xfId="30902"/>
    <cellStyle name="Note 2 6 3 5 2 3" xfId="45355"/>
    <cellStyle name="Note 2 6 3 5 3" xfId="15928"/>
    <cellStyle name="Note 2 6 3 5 3 2" xfId="33363"/>
    <cellStyle name="Note 2 6 3 5 3 3" xfId="47816"/>
    <cellStyle name="Note 2 6 3 5 4" xfId="21225"/>
    <cellStyle name="Note 2 6 3 5 5" xfId="35678"/>
    <cellStyle name="Note 2 6 3 6" xfId="6251"/>
    <cellStyle name="Note 2 6 3 6 2" xfId="23686"/>
    <cellStyle name="Note 2 6 3 6 3" xfId="38139"/>
    <cellStyle name="Note 2 6 3 7" xfId="8692"/>
    <cellStyle name="Note 2 6 3 7 2" xfId="26127"/>
    <cellStyle name="Note 2 6 3 7 3" xfId="40580"/>
    <cellStyle name="Note 2 6 3 8" xfId="11112"/>
    <cellStyle name="Note 2 6 3 8 2" xfId="28547"/>
    <cellStyle name="Note 2 6 3 8 3" xfId="43000"/>
    <cellStyle name="Note 2 6 3 9" xfId="18119"/>
    <cellStyle name="Note 2 6 4" xfId="1282"/>
    <cellStyle name="Note 2 6 4 2" xfId="1283"/>
    <cellStyle name="Note 2 6 4 2 2" xfId="3794"/>
    <cellStyle name="Note 2 6 4 2 2 2" xfId="13471"/>
    <cellStyle name="Note 2 6 4 2 2 2 2" xfId="30906"/>
    <cellStyle name="Note 2 6 4 2 2 2 3" xfId="45359"/>
    <cellStyle name="Note 2 6 4 2 2 3" xfId="15932"/>
    <cellStyle name="Note 2 6 4 2 2 3 2" xfId="33367"/>
    <cellStyle name="Note 2 6 4 2 2 3 3" xfId="47820"/>
    <cellStyle name="Note 2 6 4 2 2 4" xfId="21230"/>
    <cellStyle name="Note 2 6 4 2 2 5" xfId="35683"/>
    <cellStyle name="Note 2 6 4 2 3" xfId="6256"/>
    <cellStyle name="Note 2 6 4 2 3 2" xfId="23691"/>
    <cellStyle name="Note 2 6 4 2 3 3" xfId="38144"/>
    <cellStyle name="Note 2 6 4 2 4" xfId="8697"/>
    <cellStyle name="Note 2 6 4 2 4 2" xfId="26132"/>
    <cellStyle name="Note 2 6 4 2 4 3" xfId="40585"/>
    <cellStyle name="Note 2 6 4 2 5" xfId="11117"/>
    <cellStyle name="Note 2 6 4 2 5 2" xfId="28552"/>
    <cellStyle name="Note 2 6 4 2 5 3" xfId="43005"/>
    <cellStyle name="Note 2 6 4 2 6" xfId="18124"/>
    <cellStyle name="Note 2 6 4 3" xfId="1284"/>
    <cellStyle name="Note 2 6 4 3 2" xfId="3795"/>
    <cellStyle name="Note 2 6 4 3 2 2" xfId="13472"/>
    <cellStyle name="Note 2 6 4 3 2 2 2" xfId="30907"/>
    <cellStyle name="Note 2 6 4 3 2 2 3" xfId="45360"/>
    <cellStyle name="Note 2 6 4 3 2 3" xfId="15933"/>
    <cellStyle name="Note 2 6 4 3 2 3 2" xfId="33368"/>
    <cellStyle name="Note 2 6 4 3 2 3 3" xfId="47821"/>
    <cellStyle name="Note 2 6 4 3 2 4" xfId="21231"/>
    <cellStyle name="Note 2 6 4 3 2 5" xfId="35684"/>
    <cellStyle name="Note 2 6 4 3 3" xfId="6257"/>
    <cellStyle name="Note 2 6 4 3 3 2" xfId="23692"/>
    <cellStyle name="Note 2 6 4 3 3 3" xfId="38145"/>
    <cellStyle name="Note 2 6 4 3 4" xfId="8698"/>
    <cellStyle name="Note 2 6 4 3 4 2" xfId="26133"/>
    <cellStyle name="Note 2 6 4 3 4 3" xfId="40586"/>
    <cellStyle name="Note 2 6 4 3 5" xfId="11118"/>
    <cellStyle name="Note 2 6 4 3 5 2" xfId="28553"/>
    <cellStyle name="Note 2 6 4 3 5 3" xfId="43006"/>
    <cellStyle name="Note 2 6 4 3 6" xfId="18125"/>
    <cellStyle name="Note 2 6 4 4" xfId="1285"/>
    <cellStyle name="Note 2 6 4 4 2" xfId="3796"/>
    <cellStyle name="Note 2 6 4 4 2 2" xfId="21232"/>
    <cellStyle name="Note 2 6 4 4 2 3" xfId="35685"/>
    <cellStyle name="Note 2 6 4 4 3" xfId="6258"/>
    <cellStyle name="Note 2 6 4 4 3 2" xfId="23693"/>
    <cellStyle name="Note 2 6 4 4 3 3" xfId="38146"/>
    <cellStyle name="Note 2 6 4 4 4" xfId="8699"/>
    <cellStyle name="Note 2 6 4 4 4 2" xfId="26134"/>
    <cellStyle name="Note 2 6 4 4 4 3" xfId="40587"/>
    <cellStyle name="Note 2 6 4 4 5" xfId="11119"/>
    <cellStyle name="Note 2 6 4 4 5 2" xfId="28554"/>
    <cellStyle name="Note 2 6 4 4 5 3" xfId="43007"/>
    <cellStyle name="Note 2 6 4 4 6" xfId="15091"/>
    <cellStyle name="Note 2 6 4 4 6 2" xfId="32526"/>
    <cellStyle name="Note 2 6 4 4 6 3" xfId="46979"/>
    <cellStyle name="Note 2 6 4 4 7" xfId="18126"/>
    <cellStyle name="Note 2 6 4 4 8" xfId="20253"/>
    <cellStyle name="Note 2 6 4 5" xfId="3793"/>
    <cellStyle name="Note 2 6 4 5 2" xfId="13470"/>
    <cellStyle name="Note 2 6 4 5 2 2" xfId="30905"/>
    <cellStyle name="Note 2 6 4 5 2 3" xfId="45358"/>
    <cellStyle name="Note 2 6 4 5 3" xfId="15931"/>
    <cellStyle name="Note 2 6 4 5 3 2" xfId="33366"/>
    <cellStyle name="Note 2 6 4 5 3 3" xfId="47819"/>
    <cellStyle name="Note 2 6 4 5 4" xfId="21229"/>
    <cellStyle name="Note 2 6 4 5 5" xfId="35682"/>
    <cellStyle name="Note 2 6 4 6" xfId="6255"/>
    <cellStyle name="Note 2 6 4 6 2" xfId="23690"/>
    <cellStyle name="Note 2 6 4 6 3" xfId="38143"/>
    <cellStyle name="Note 2 6 4 7" xfId="8696"/>
    <cellStyle name="Note 2 6 4 7 2" xfId="26131"/>
    <cellStyle name="Note 2 6 4 7 3" xfId="40584"/>
    <cellStyle name="Note 2 6 4 8" xfId="11116"/>
    <cellStyle name="Note 2 6 4 8 2" xfId="28551"/>
    <cellStyle name="Note 2 6 4 8 3" xfId="43004"/>
    <cellStyle name="Note 2 6 4 9" xfId="18123"/>
    <cellStyle name="Note 2 6 5" xfId="1286"/>
    <cellStyle name="Note 2 6 5 2" xfId="1287"/>
    <cellStyle name="Note 2 6 5 2 2" xfId="3798"/>
    <cellStyle name="Note 2 6 5 2 2 2" xfId="13474"/>
    <cellStyle name="Note 2 6 5 2 2 2 2" xfId="30909"/>
    <cellStyle name="Note 2 6 5 2 2 2 3" xfId="45362"/>
    <cellStyle name="Note 2 6 5 2 2 3" xfId="15935"/>
    <cellStyle name="Note 2 6 5 2 2 3 2" xfId="33370"/>
    <cellStyle name="Note 2 6 5 2 2 3 3" xfId="47823"/>
    <cellStyle name="Note 2 6 5 2 2 4" xfId="21234"/>
    <cellStyle name="Note 2 6 5 2 2 5" xfId="35687"/>
    <cellStyle name="Note 2 6 5 2 3" xfId="6260"/>
    <cellStyle name="Note 2 6 5 2 3 2" xfId="23695"/>
    <cellStyle name="Note 2 6 5 2 3 3" xfId="38148"/>
    <cellStyle name="Note 2 6 5 2 4" xfId="8701"/>
    <cellStyle name="Note 2 6 5 2 4 2" xfId="26136"/>
    <cellStyle name="Note 2 6 5 2 4 3" xfId="40589"/>
    <cellStyle name="Note 2 6 5 2 5" xfId="11121"/>
    <cellStyle name="Note 2 6 5 2 5 2" xfId="28556"/>
    <cellStyle name="Note 2 6 5 2 5 3" xfId="43009"/>
    <cellStyle name="Note 2 6 5 2 6" xfId="18128"/>
    <cellStyle name="Note 2 6 5 3" xfId="1288"/>
    <cellStyle name="Note 2 6 5 3 2" xfId="3799"/>
    <cellStyle name="Note 2 6 5 3 2 2" xfId="13475"/>
    <cellStyle name="Note 2 6 5 3 2 2 2" xfId="30910"/>
    <cellStyle name="Note 2 6 5 3 2 2 3" xfId="45363"/>
    <cellStyle name="Note 2 6 5 3 2 3" xfId="15936"/>
    <cellStyle name="Note 2 6 5 3 2 3 2" xfId="33371"/>
    <cellStyle name="Note 2 6 5 3 2 3 3" xfId="47824"/>
    <cellStyle name="Note 2 6 5 3 2 4" xfId="21235"/>
    <cellStyle name="Note 2 6 5 3 2 5" xfId="35688"/>
    <cellStyle name="Note 2 6 5 3 3" xfId="6261"/>
    <cellStyle name="Note 2 6 5 3 3 2" xfId="23696"/>
    <cellStyle name="Note 2 6 5 3 3 3" xfId="38149"/>
    <cellStyle name="Note 2 6 5 3 4" xfId="8702"/>
    <cellStyle name="Note 2 6 5 3 4 2" xfId="26137"/>
    <cellStyle name="Note 2 6 5 3 4 3" xfId="40590"/>
    <cellStyle name="Note 2 6 5 3 5" xfId="11122"/>
    <cellStyle name="Note 2 6 5 3 5 2" xfId="28557"/>
    <cellStyle name="Note 2 6 5 3 5 3" xfId="43010"/>
    <cellStyle name="Note 2 6 5 3 6" xfId="18129"/>
    <cellStyle name="Note 2 6 5 4" xfId="1289"/>
    <cellStyle name="Note 2 6 5 4 2" xfId="3800"/>
    <cellStyle name="Note 2 6 5 4 2 2" xfId="21236"/>
    <cellStyle name="Note 2 6 5 4 2 3" xfId="35689"/>
    <cellStyle name="Note 2 6 5 4 3" xfId="6262"/>
    <cellStyle name="Note 2 6 5 4 3 2" xfId="23697"/>
    <cellStyle name="Note 2 6 5 4 3 3" xfId="38150"/>
    <cellStyle name="Note 2 6 5 4 4" xfId="8703"/>
    <cellStyle name="Note 2 6 5 4 4 2" xfId="26138"/>
    <cellStyle name="Note 2 6 5 4 4 3" xfId="40591"/>
    <cellStyle name="Note 2 6 5 4 5" xfId="11123"/>
    <cellStyle name="Note 2 6 5 4 5 2" xfId="28558"/>
    <cellStyle name="Note 2 6 5 4 5 3" xfId="43011"/>
    <cellStyle name="Note 2 6 5 4 6" xfId="15092"/>
    <cellStyle name="Note 2 6 5 4 6 2" xfId="32527"/>
    <cellStyle name="Note 2 6 5 4 6 3" xfId="46980"/>
    <cellStyle name="Note 2 6 5 4 7" xfId="18130"/>
    <cellStyle name="Note 2 6 5 4 8" xfId="20254"/>
    <cellStyle name="Note 2 6 5 5" xfId="3797"/>
    <cellStyle name="Note 2 6 5 5 2" xfId="13473"/>
    <cellStyle name="Note 2 6 5 5 2 2" xfId="30908"/>
    <cellStyle name="Note 2 6 5 5 2 3" xfId="45361"/>
    <cellStyle name="Note 2 6 5 5 3" xfId="15934"/>
    <cellStyle name="Note 2 6 5 5 3 2" xfId="33369"/>
    <cellStyle name="Note 2 6 5 5 3 3" xfId="47822"/>
    <cellStyle name="Note 2 6 5 5 4" xfId="21233"/>
    <cellStyle name="Note 2 6 5 5 5" xfId="35686"/>
    <cellStyle name="Note 2 6 5 6" xfId="6259"/>
    <cellStyle name="Note 2 6 5 6 2" xfId="23694"/>
    <cellStyle name="Note 2 6 5 6 3" xfId="38147"/>
    <cellStyle name="Note 2 6 5 7" xfId="8700"/>
    <cellStyle name="Note 2 6 5 7 2" xfId="26135"/>
    <cellStyle name="Note 2 6 5 7 3" xfId="40588"/>
    <cellStyle name="Note 2 6 5 8" xfId="11120"/>
    <cellStyle name="Note 2 6 5 8 2" xfId="28555"/>
    <cellStyle name="Note 2 6 5 8 3" xfId="43008"/>
    <cellStyle name="Note 2 6 5 9" xfId="18127"/>
    <cellStyle name="Note 2 6 6" xfId="1290"/>
    <cellStyle name="Note 2 6 6 2" xfId="3801"/>
    <cellStyle name="Note 2 6 6 2 2" xfId="13476"/>
    <cellStyle name="Note 2 6 6 2 2 2" xfId="30911"/>
    <cellStyle name="Note 2 6 6 2 2 3" xfId="45364"/>
    <cellStyle name="Note 2 6 6 2 3" xfId="15937"/>
    <cellStyle name="Note 2 6 6 2 3 2" xfId="33372"/>
    <cellStyle name="Note 2 6 6 2 3 3" xfId="47825"/>
    <cellStyle name="Note 2 6 6 2 4" xfId="21237"/>
    <cellStyle name="Note 2 6 6 2 5" xfId="35690"/>
    <cellStyle name="Note 2 6 6 3" xfId="6263"/>
    <cellStyle name="Note 2 6 6 3 2" xfId="23698"/>
    <cellStyle name="Note 2 6 6 3 3" xfId="38151"/>
    <cellStyle name="Note 2 6 6 4" xfId="8704"/>
    <cellStyle name="Note 2 6 6 4 2" xfId="26139"/>
    <cellStyle name="Note 2 6 6 4 3" xfId="40592"/>
    <cellStyle name="Note 2 6 6 5" xfId="11124"/>
    <cellStyle name="Note 2 6 6 5 2" xfId="28559"/>
    <cellStyle name="Note 2 6 6 5 3" xfId="43012"/>
    <cellStyle name="Note 2 6 6 6" xfId="18131"/>
    <cellStyle name="Note 2 6 7" xfId="1291"/>
    <cellStyle name="Note 2 6 7 2" xfId="3802"/>
    <cellStyle name="Note 2 6 7 2 2" xfId="13477"/>
    <cellStyle name="Note 2 6 7 2 2 2" xfId="30912"/>
    <cellStyle name="Note 2 6 7 2 2 3" xfId="45365"/>
    <cellStyle name="Note 2 6 7 2 3" xfId="15938"/>
    <cellStyle name="Note 2 6 7 2 3 2" xfId="33373"/>
    <cellStyle name="Note 2 6 7 2 3 3" xfId="47826"/>
    <cellStyle name="Note 2 6 7 2 4" xfId="21238"/>
    <cellStyle name="Note 2 6 7 2 5" xfId="35691"/>
    <cellStyle name="Note 2 6 7 3" xfId="6264"/>
    <cellStyle name="Note 2 6 7 3 2" xfId="23699"/>
    <cellStyle name="Note 2 6 7 3 3" xfId="38152"/>
    <cellStyle name="Note 2 6 7 4" xfId="8705"/>
    <cellStyle name="Note 2 6 7 4 2" xfId="26140"/>
    <cellStyle name="Note 2 6 7 4 3" xfId="40593"/>
    <cellStyle name="Note 2 6 7 5" xfId="11125"/>
    <cellStyle name="Note 2 6 7 5 2" xfId="28560"/>
    <cellStyle name="Note 2 6 7 5 3" xfId="43013"/>
    <cellStyle name="Note 2 6 7 6" xfId="18132"/>
    <cellStyle name="Note 2 6 8" xfId="1292"/>
    <cellStyle name="Note 2 6 8 2" xfId="3803"/>
    <cellStyle name="Note 2 6 8 2 2" xfId="21239"/>
    <cellStyle name="Note 2 6 8 2 3" xfId="35692"/>
    <cellStyle name="Note 2 6 8 3" xfId="6265"/>
    <cellStyle name="Note 2 6 8 3 2" xfId="23700"/>
    <cellStyle name="Note 2 6 8 3 3" xfId="38153"/>
    <cellStyle name="Note 2 6 8 4" xfId="8706"/>
    <cellStyle name="Note 2 6 8 4 2" xfId="26141"/>
    <cellStyle name="Note 2 6 8 4 3" xfId="40594"/>
    <cellStyle name="Note 2 6 8 5" xfId="11126"/>
    <cellStyle name="Note 2 6 8 5 2" xfId="28561"/>
    <cellStyle name="Note 2 6 8 5 3" xfId="43014"/>
    <cellStyle name="Note 2 6 8 6" xfId="15093"/>
    <cellStyle name="Note 2 6 8 6 2" xfId="32528"/>
    <cellStyle name="Note 2 6 8 6 3" xfId="46981"/>
    <cellStyle name="Note 2 6 8 7" xfId="18133"/>
    <cellStyle name="Note 2 6 8 8" xfId="20255"/>
    <cellStyle name="Note 2 6 9" xfId="3784"/>
    <cellStyle name="Note 2 6 9 2" xfId="13463"/>
    <cellStyle name="Note 2 6 9 2 2" xfId="30898"/>
    <cellStyle name="Note 2 6 9 2 3" xfId="45351"/>
    <cellStyle name="Note 2 6 9 3" xfId="15924"/>
    <cellStyle name="Note 2 6 9 3 2" xfId="33359"/>
    <cellStyle name="Note 2 6 9 3 3" xfId="47812"/>
    <cellStyle name="Note 2 6 9 4" xfId="21220"/>
    <cellStyle name="Note 2 6 9 5" xfId="35673"/>
    <cellStyle name="Note 2 7" xfId="1293"/>
    <cellStyle name="Note 2 7 10" xfId="6266"/>
    <cellStyle name="Note 2 7 10 2" xfId="23701"/>
    <cellStyle name="Note 2 7 10 3" xfId="38154"/>
    <cellStyle name="Note 2 7 11" xfId="8707"/>
    <cellStyle name="Note 2 7 11 2" xfId="26142"/>
    <cellStyle name="Note 2 7 11 3" xfId="40595"/>
    <cellStyle name="Note 2 7 12" xfId="11127"/>
    <cellStyle name="Note 2 7 12 2" xfId="28562"/>
    <cellStyle name="Note 2 7 12 3" xfId="43015"/>
    <cellStyle name="Note 2 7 13" xfId="18134"/>
    <cellStyle name="Note 2 7 2" xfId="1294"/>
    <cellStyle name="Note 2 7 2 2" xfId="1295"/>
    <cellStyle name="Note 2 7 2 2 2" xfId="3806"/>
    <cellStyle name="Note 2 7 2 2 2 2" xfId="13480"/>
    <cellStyle name="Note 2 7 2 2 2 2 2" xfId="30915"/>
    <cellStyle name="Note 2 7 2 2 2 2 3" xfId="45368"/>
    <cellStyle name="Note 2 7 2 2 2 3" xfId="15941"/>
    <cellStyle name="Note 2 7 2 2 2 3 2" xfId="33376"/>
    <cellStyle name="Note 2 7 2 2 2 3 3" xfId="47829"/>
    <cellStyle name="Note 2 7 2 2 2 4" xfId="21242"/>
    <cellStyle name="Note 2 7 2 2 2 5" xfId="35695"/>
    <cellStyle name="Note 2 7 2 2 3" xfId="6268"/>
    <cellStyle name="Note 2 7 2 2 3 2" xfId="23703"/>
    <cellStyle name="Note 2 7 2 2 3 3" xfId="38156"/>
    <cellStyle name="Note 2 7 2 2 4" xfId="8709"/>
    <cellStyle name="Note 2 7 2 2 4 2" xfId="26144"/>
    <cellStyle name="Note 2 7 2 2 4 3" xfId="40597"/>
    <cellStyle name="Note 2 7 2 2 5" xfId="11129"/>
    <cellStyle name="Note 2 7 2 2 5 2" xfId="28564"/>
    <cellStyle name="Note 2 7 2 2 5 3" xfId="43017"/>
    <cellStyle name="Note 2 7 2 2 6" xfId="18136"/>
    <cellStyle name="Note 2 7 2 3" xfId="1296"/>
    <cellStyle name="Note 2 7 2 3 2" xfId="3807"/>
    <cellStyle name="Note 2 7 2 3 2 2" xfId="13481"/>
    <cellStyle name="Note 2 7 2 3 2 2 2" xfId="30916"/>
    <cellStyle name="Note 2 7 2 3 2 2 3" xfId="45369"/>
    <cellStyle name="Note 2 7 2 3 2 3" xfId="15942"/>
    <cellStyle name="Note 2 7 2 3 2 3 2" xfId="33377"/>
    <cellStyle name="Note 2 7 2 3 2 3 3" xfId="47830"/>
    <cellStyle name="Note 2 7 2 3 2 4" xfId="21243"/>
    <cellStyle name="Note 2 7 2 3 2 5" xfId="35696"/>
    <cellStyle name="Note 2 7 2 3 3" xfId="6269"/>
    <cellStyle name="Note 2 7 2 3 3 2" xfId="23704"/>
    <cellStyle name="Note 2 7 2 3 3 3" xfId="38157"/>
    <cellStyle name="Note 2 7 2 3 4" xfId="8710"/>
    <cellStyle name="Note 2 7 2 3 4 2" xfId="26145"/>
    <cellStyle name="Note 2 7 2 3 4 3" xfId="40598"/>
    <cellStyle name="Note 2 7 2 3 5" xfId="11130"/>
    <cellStyle name="Note 2 7 2 3 5 2" xfId="28565"/>
    <cellStyle name="Note 2 7 2 3 5 3" xfId="43018"/>
    <cellStyle name="Note 2 7 2 3 6" xfId="18137"/>
    <cellStyle name="Note 2 7 2 4" xfId="1297"/>
    <cellStyle name="Note 2 7 2 4 2" xfId="3808"/>
    <cellStyle name="Note 2 7 2 4 2 2" xfId="21244"/>
    <cellStyle name="Note 2 7 2 4 2 3" xfId="35697"/>
    <cellStyle name="Note 2 7 2 4 3" xfId="6270"/>
    <cellStyle name="Note 2 7 2 4 3 2" xfId="23705"/>
    <cellStyle name="Note 2 7 2 4 3 3" xfId="38158"/>
    <cellStyle name="Note 2 7 2 4 4" xfId="8711"/>
    <cellStyle name="Note 2 7 2 4 4 2" xfId="26146"/>
    <cellStyle name="Note 2 7 2 4 4 3" xfId="40599"/>
    <cellStyle name="Note 2 7 2 4 5" xfId="11131"/>
    <cellStyle name="Note 2 7 2 4 5 2" xfId="28566"/>
    <cellStyle name="Note 2 7 2 4 5 3" xfId="43019"/>
    <cellStyle name="Note 2 7 2 4 6" xfId="15094"/>
    <cellStyle name="Note 2 7 2 4 6 2" xfId="32529"/>
    <cellStyle name="Note 2 7 2 4 6 3" xfId="46982"/>
    <cellStyle name="Note 2 7 2 4 7" xfId="18138"/>
    <cellStyle name="Note 2 7 2 4 8" xfId="20256"/>
    <cellStyle name="Note 2 7 2 5" xfId="3805"/>
    <cellStyle name="Note 2 7 2 5 2" xfId="13479"/>
    <cellStyle name="Note 2 7 2 5 2 2" xfId="30914"/>
    <cellStyle name="Note 2 7 2 5 2 3" xfId="45367"/>
    <cellStyle name="Note 2 7 2 5 3" xfId="15940"/>
    <cellStyle name="Note 2 7 2 5 3 2" xfId="33375"/>
    <cellStyle name="Note 2 7 2 5 3 3" xfId="47828"/>
    <cellStyle name="Note 2 7 2 5 4" xfId="21241"/>
    <cellStyle name="Note 2 7 2 5 5" xfId="35694"/>
    <cellStyle name="Note 2 7 2 6" xfId="6267"/>
    <cellStyle name="Note 2 7 2 6 2" xfId="23702"/>
    <cellStyle name="Note 2 7 2 6 3" xfId="38155"/>
    <cellStyle name="Note 2 7 2 7" xfId="8708"/>
    <cellStyle name="Note 2 7 2 7 2" xfId="26143"/>
    <cellStyle name="Note 2 7 2 7 3" xfId="40596"/>
    <cellStyle name="Note 2 7 2 8" xfId="11128"/>
    <cellStyle name="Note 2 7 2 8 2" xfId="28563"/>
    <cellStyle name="Note 2 7 2 8 3" xfId="43016"/>
    <cellStyle name="Note 2 7 2 9" xfId="18135"/>
    <cellStyle name="Note 2 7 3" xfId="1298"/>
    <cellStyle name="Note 2 7 3 2" xfId="1299"/>
    <cellStyle name="Note 2 7 3 2 2" xfId="3810"/>
    <cellStyle name="Note 2 7 3 2 2 2" xfId="13483"/>
    <cellStyle name="Note 2 7 3 2 2 2 2" xfId="30918"/>
    <cellStyle name="Note 2 7 3 2 2 2 3" xfId="45371"/>
    <cellStyle name="Note 2 7 3 2 2 3" xfId="15944"/>
    <cellStyle name="Note 2 7 3 2 2 3 2" xfId="33379"/>
    <cellStyle name="Note 2 7 3 2 2 3 3" xfId="47832"/>
    <cellStyle name="Note 2 7 3 2 2 4" xfId="21246"/>
    <cellStyle name="Note 2 7 3 2 2 5" xfId="35699"/>
    <cellStyle name="Note 2 7 3 2 3" xfId="6272"/>
    <cellStyle name="Note 2 7 3 2 3 2" xfId="23707"/>
    <cellStyle name="Note 2 7 3 2 3 3" xfId="38160"/>
    <cellStyle name="Note 2 7 3 2 4" xfId="8713"/>
    <cellStyle name="Note 2 7 3 2 4 2" xfId="26148"/>
    <cellStyle name="Note 2 7 3 2 4 3" xfId="40601"/>
    <cellStyle name="Note 2 7 3 2 5" xfId="11133"/>
    <cellStyle name="Note 2 7 3 2 5 2" xfId="28568"/>
    <cellStyle name="Note 2 7 3 2 5 3" xfId="43021"/>
    <cellStyle name="Note 2 7 3 2 6" xfId="18140"/>
    <cellStyle name="Note 2 7 3 3" xfId="1300"/>
    <cellStyle name="Note 2 7 3 3 2" xfId="3811"/>
    <cellStyle name="Note 2 7 3 3 2 2" xfId="13484"/>
    <cellStyle name="Note 2 7 3 3 2 2 2" xfId="30919"/>
    <cellStyle name="Note 2 7 3 3 2 2 3" xfId="45372"/>
    <cellStyle name="Note 2 7 3 3 2 3" xfId="15945"/>
    <cellStyle name="Note 2 7 3 3 2 3 2" xfId="33380"/>
    <cellStyle name="Note 2 7 3 3 2 3 3" xfId="47833"/>
    <cellStyle name="Note 2 7 3 3 2 4" xfId="21247"/>
    <cellStyle name="Note 2 7 3 3 2 5" xfId="35700"/>
    <cellStyle name="Note 2 7 3 3 3" xfId="6273"/>
    <cellStyle name="Note 2 7 3 3 3 2" xfId="23708"/>
    <cellStyle name="Note 2 7 3 3 3 3" xfId="38161"/>
    <cellStyle name="Note 2 7 3 3 4" xfId="8714"/>
    <cellStyle name="Note 2 7 3 3 4 2" xfId="26149"/>
    <cellStyle name="Note 2 7 3 3 4 3" xfId="40602"/>
    <cellStyle name="Note 2 7 3 3 5" xfId="11134"/>
    <cellStyle name="Note 2 7 3 3 5 2" xfId="28569"/>
    <cellStyle name="Note 2 7 3 3 5 3" xfId="43022"/>
    <cellStyle name="Note 2 7 3 3 6" xfId="18141"/>
    <cellStyle name="Note 2 7 3 4" xfId="1301"/>
    <cellStyle name="Note 2 7 3 4 2" xfId="3812"/>
    <cellStyle name="Note 2 7 3 4 2 2" xfId="21248"/>
    <cellStyle name="Note 2 7 3 4 2 3" xfId="35701"/>
    <cellStyle name="Note 2 7 3 4 3" xfId="6274"/>
    <cellStyle name="Note 2 7 3 4 3 2" xfId="23709"/>
    <cellStyle name="Note 2 7 3 4 3 3" xfId="38162"/>
    <cellStyle name="Note 2 7 3 4 4" xfId="8715"/>
    <cellStyle name="Note 2 7 3 4 4 2" xfId="26150"/>
    <cellStyle name="Note 2 7 3 4 4 3" xfId="40603"/>
    <cellStyle name="Note 2 7 3 4 5" xfId="11135"/>
    <cellStyle name="Note 2 7 3 4 5 2" xfId="28570"/>
    <cellStyle name="Note 2 7 3 4 5 3" xfId="43023"/>
    <cellStyle name="Note 2 7 3 4 6" xfId="15095"/>
    <cellStyle name="Note 2 7 3 4 6 2" xfId="32530"/>
    <cellStyle name="Note 2 7 3 4 6 3" xfId="46983"/>
    <cellStyle name="Note 2 7 3 4 7" xfId="18142"/>
    <cellStyle name="Note 2 7 3 4 8" xfId="20257"/>
    <cellStyle name="Note 2 7 3 5" xfId="3809"/>
    <cellStyle name="Note 2 7 3 5 2" xfId="13482"/>
    <cellStyle name="Note 2 7 3 5 2 2" xfId="30917"/>
    <cellStyle name="Note 2 7 3 5 2 3" xfId="45370"/>
    <cellStyle name="Note 2 7 3 5 3" xfId="15943"/>
    <cellStyle name="Note 2 7 3 5 3 2" xfId="33378"/>
    <cellStyle name="Note 2 7 3 5 3 3" xfId="47831"/>
    <cellStyle name="Note 2 7 3 5 4" xfId="21245"/>
    <cellStyle name="Note 2 7 3 5 5" xfId="35698"/>
    <cellStyle name="Note 2 7 3 6" xfId="6271"/>
    <cellStyle name="Note 2 7 3 6 2" xfId="23706"/>
    <cellStyle name="Note 2 7 3 6 3" xfId="38159"/>
    <cellStyle name="Note 2 7 3 7" xfId="8712"/>
    <cellStyle name="Note 2 7 3 7 2" xfId="26147"/>
    <cellStyle name="Note 2 7 3 7 3" xfId="40600"/>
    <cellStyle name="Note 2 7 3 8" xfId="11132"/>
    <cellStyle name="Note 2 7 3 8 2" xfId="28567"/>
    <cellStyle name="Note 2 7 3 8 3" xfId="43020"/>
    <cellStyle name="Note 2 7 3 9" xfId="18139"/>
    <cellStyle name="Note 2 7 4" xfId="1302"/>
    <cellStyle name="Note 2 7 4 2" xfId="1303"/>
    <cellStyle name="Note 2 7 4 2 2" xfId="3814"/>
    <cellStyle name="Note 2 7 4 2 2 2" xfId="13486"/>
    <cellStyle name="Note 2 7 4 2 2 2 2" xfId="30921"/>
    <cellStyle name="Note 2 7 4 2 2 2 3" xfId="45374"/>
    <cellStyle name="Note 2 7 4 2 2 3" xfId="15947"/>
    <cellStyle name="Note 2 7 4 2 2 3 2" xfId="33382"/>
    <cellStyle name="Note 2 7 4 2 2 3 3" xfId="47835"/>
    <cellStyle name="Note 2 7 4 2 2 4" xfId="21250"/>
    <cellStyle name="Note 2 7 4 2 2 5" xfId="35703"/>
    <cellStyle name="Note 2 7 4 2 3" xfId="6276"/>
    <cellStyle name="Note 2 7 4 2 3 2" xfId="23711"/>
    <cellStyle name="Note 2 7 4 2 3 3" xfId="38164"/>
    <cellStyle name="Note 2 7 4 2 4" xfId="8717"/>
    <cellStyle name="Note 2 7 4 2 4 2" xfId="26152"/>
    <cellStyle name="Note 2 7 4 2 4 3" xfId="40605"/>
    <cellStyle name="Note 2 7 4 2 5" xfId="11137"/>
    <cellStyle name="Note 2 7 4 2 5 2" xfId="28572"/>
    <cellStyle name="Note 2 7 4 2 5 3" xfId="43025"/>
    <cellStyle name="Note 2 7 4 2 6" xfId="18144"/>
    <cellStyle name="Note 2 7 4 3" xfId="1304"/>
    <cellStyle name="Note 2 7 4 3 2" xfId="3815"/>
    <cellStyle name="Note 2 7 4 3 2 2" xfId="13487"/>
    <cellStyle name="Note 2 7 4 3 2 2 2" xfId="30922"/>
    <cellStyle name="Note 2 7 4 3 2 2 3" xfId="45375"/>
    <cellStyle name="Note 2 7 4 3 2 3" xfId="15948"/>
    <cellStyle name="Note 2 7 4 3 2 3 2" xfId="33383"/>
    <cellStyle name="Note 2 7 4 3 2 3 3" xfId="47836"/>
    <cellStyle name="Note 2 7 4 3 2 4" xfId="21251"/>
    <cellStyle name="Note 2 7 4 3 2 5" xfId="35704"/>
    <cellStyle name="Note 2 7 4 3 3" xfId="6277"/>
    <cellStyle name="Note 2 7 4 3 3 2" xfId="23712"/>
    <cellStyle name="Note 2 7 4 3 3 3" xfId="38165"/>
    <cellStyle name="Note 2 7 4 3 4" xfId="8718"/>
    <cellStyle name="Note 2 7 4 3 4 2" xfId="26153"/>
    <cellStyle name="Note 2 7 4 3 4 3" xfId="40606"/>
    <cellStyle name="Note 2 7 4 3 5" xfId="11138"/>
    <cellStyle name="Note 2 7 4 3 5 2" xfId="28573"/>
    <cellStyle name="Note 2 7 4 3 5 3" xfId="43026"/>
    <cellStyle name="Note 2 7 4 3 6" xfId="18145"/>
    <cellStyle name="Note 2 7 4 4" xfId="1305"/>
    <cellStyle name="Note 2 7 4 4 2" xfId="3816"/>
    <cellStyle name="Note 2 7 4 4 2 2" xfId="21252"/>
    <cellStyle name="Note 2 7 4 4 2 3" xfId="35705"/>
    <cellStyle name="Note 2 7 4 4 3" xfId="6278"/>
    <cellStyle name="Note 2 7 4 4 3 2" xfId="23713"/>
    <cellStyle name="Note 2 7 4 4 3 3" xfId="38166"/>
    <cellStyle name="Note 2 7 4 4 4" xfId="8719"/>
    <cellStyle name="Note 2 7 4 4 4 2" xfId="26154"/>
    <cellStyle name="Note 2 7 4 4 4 3" xfId="40607"/>
    <cellStyle name="Note 2 7 4 4 5" xfId="11139"/>
    <cellStyle name="Note 2 7 4 4 5 2" xfId="28574"/>
    <cellStyle name="Note 2 7 4 4 5 3" xfId="43027"/>
    <cellStyle name="Note 2 7 4 4 6" xfId="15096"/>
    <cellStyle name="Note 2 7 4 4 6 2" xfId="32531"/>
    <cellStyle name="Note 2 7 4 4 6 3" xfId="46984"/>
    <cellStyle name="Note 2 7 4 4 7" xfId="18146"/>
    <cellStyle name="Note 2 7 4 4 8" xfId="20258"/>
    <cellStyle name="Note 2 7 4 5" xfId="3813"/>
    <cellStyle name="Note 2 7 4 5 2" xfId="13485"/>
    <cellStyle name="Note 2 7 4 5 2 2" xfId="30920"/>
    <cellStyle name="Note 2 7 4 5 2 3" xfId="45373"/>
    <cellStyle name="Note 2 7 4 5 3" xfId="15946"/>
    <cellStyle name="Note 2 7 4 5 3 2" xfId="33381"/>
    <cellStyle name="Note 2 7 4 5 3 3" xfId="47834"/>
    <cellStyle name="Note 2 7 4 5 4" xfId="21249"/>
    <cellStyle name="Note 2 7 4 5 5" xfId="35702"/>
    <cellStyle name="Note 2 7 4 6" xfId="6275"/>
    <cellStyle name="Note 2 7 4 6 2" xfId="23710"/>
    <cellStyle name="Note 2 7 4 6 3" xfId="38163"/>
    <cellStyle name="Note 2 7 4 7" xfId="8716"/>
    <cellStyle name="Note 2 7 4 7 2" xfId="26151"/>
    <cellStyle name="Note 2 7 4 7 3" xfId="40604"/>
    <cellStyle name="Note 2 7 4 8" xfId="11136"/>
    <cellStyle name="Note 2 7 4 8 2" xfId="28571"/>
    <cellStyle name="Note 2 7 4 8 3" xfId="43024"/>
    <cellStyle name="Note 2 7 4 9" xfId="18143"/>
    <cellStyle name="Note 2 7 5" xfId="1306"/>
    <cellStyle name="Note 2 7 5 2" xfId="1307"/>
    <cellStyle name="Note 2 7 5 2 2" xfId="3818"/>
    <cellStyle name="Note 2 7 5 2 2 2" xfId="13489"/>
    <cellStyle name="Note 2 7 5 2 2 2 2" xfId="30924"/>
    <cellStyle name="Note 2 7 5 2 2 2 3" xfId="45377"/>
    <cellStyle name="Note 2 7 5 2 2 3" xfId="15950"/>
    <cellStyle name="Note 2 7 5 2 2 3 2" xfId="33385"/>
    <cellStyle name="Note 2 7 5 2 2 3 3" xfId="47838"/>
    <cellStyle name="Note 2 7 5 2 2 4" xfId="21254"/>
    <cellStyle name="Note 2 7 5 2 2 5" xfId="35707"/>
    <cellStyle name="Note 2 7 5 2 3" xfId="6280"/>
    <cellStyle name="Note 2 7 5 2 3 2" xfId="23715"/>
    <cellStyle name="Note 2 7 5 2 3 3" xfId="38168"/>
    <cellStyle name="Note 2 7 5 2 4" xfId="8721"/>
    <cellStyle name="Note 2 7 5 2 4 2" xfId="26156"/>
    <cellStyle name="Note 2 7 5 2 4 3" xfId="40609"/>
    <cellStyle name="Note 2 7 5 2 5" xfId="11141"/>
    <cellStyle name="Note 2 7 5 2 5 2" xfId="28576"/>
    <cellStyle name="Note 2 7 5 2 5 3" xfId="43029"/>
    <cellStyle name="Note 2 7 5 2 6" xfId="18148"/>
    <cellStyle name="Note 2 7 5 3" xfId="1308"/>
    <cellStyle name="Note 2 7 5 3 2" xfId="3819"/>
    <cellStyle name="Note 2 7 5 3 2 2" xfId="13490"/>
    <cellStyle name="Note 2 7 5 3 2 2 2" xfId="30925"/>
    <cellStyle name="Note 2 7 5 3 2 2 3" xfId="45378"/>
    <cellStyle name="Note 2 7 5 3 2 3" xfId="15951"/>
    <cellStyle name="Note 2 7 5 3 2 3 2" xfId="33386"/>
    <cellStyle name="Note 2 7 5 3 2 3 3" xfId="47839"/>
    <cellStyle name="Note 2 7 5 3 2 4" xfId="21255"/>
    <cellStyle name="Note 2 7 5 3 2 5" xfId="35708"/>
    <cellStyle name="Note 2 7 5 3 3" xfId="6281"/>
    <cellStyle name="Note 2 7 5 3 3 2" xfId="23716"/>
    <cellStyle name="Note 2 7 5 3 3 3" xfId="38169"/>
    <cellStyle name="Note 2 7 5 3 4" xfId="8722"/>
    <cellStyle name="Note 2 7 5 3 4 2" xfId="26157"/>
    <cellStyle name="Note 2 7 5 3 4 3" xfId="40610"/>
    <cellStyle name="Note 2 7 5 3 5" xfId="11142"/>
    <cellStyle name="Note 2 7 5 3 5 2" xfId="28577"/>
    <cellStyle name="Note 2 7 5 3 5 3" xfId="43030"/>
    <cellStyle name="Note 2 7 5 3 6" xfId="18149"/>
    <cellStyle name="Note 2 7 5 4" xfId="1309"/>
    <cellStyle name="Note 2 7 5 4 2" xfId="3820"/>
    <cellStyle name="Note 2 7 5 4 2 2" xfId="21256"/>
    <cellStyle name="Note 2 7 5 4 2 3" xfId="35709"/>
    <cellStyle name="Note 2 7 5 4 3" xfId="6282"/>
    <cellStyle name="Note 2 7 5 4 3 2" xfId="23717"/>
    <cellStyle name="Note 2 7 5 4 3 3" xfId="38170"/>
    <cellStyle name="Note 2 7 5 4 4" xfId="8723"/>
    <cellStyle name="Note 2 7 5 4 4 2" xfId="26158"/>
    <cellStyle name="Note 2 7 5 4 4 3" xfId="40611"/>
    <cellStyle name="Note 2 7 5 4 5" xfId="11143"/>
    <cellStyle name="Note 2 7 5 4 5 2" xfId="28578"/>
    <cellStyle name="Note 2 7 5 4 5 3" xfId="43031"/>
    <cellStyle name="Note 2 7 5 4 6" xfId="15097"/>
    <cellStyle name="Note 2 7 5 4 6 2" xfId="32532"/>
    <cellStyle name="Note 2 7 5 4 6 3" xfId="46985"/>
    <cellStyle name="Note 2 7 5 4 7" xfId="18150"/>
    <cellStyle name="Note 2 7 5 4 8" xfId="20259"/>
    <cellStyle name="Note 2 7 5 5" xfId="3817"/>
    <cellStyle name="Note 2 7 5 5 2" xfId="13488"/>
    <cellStyle name="Note 2 7 5 5 2 2" xfId="30923"/>
    <cellStyle name="Note 2 7 5 5 2 3" xfId="45376"/>
    <cellStyle name="Note 2 7 5 5 3" xfId="15949"/>
    <cellStyle name="Note 2 7 5 5 3 2" xfId="33384"/>
    <cellStyle name="Note 2 7 5 5 3 3" xfId="47837"/>
    <cellStyle name="Note 2 7 5 5 4" xfId="21253"/>
    <cellStyle name="Note 2 7 5 5 5" xfId="35706"/>
    <cellStyle name="Note 2 7 5 6" xfId="6279"/>
    <cellStyle name="Note 2 7 5 6 2" xfId="23714"/>
    <cellStyle name="Note 2 7 5 6 3" xfId="38167"/>
    <cellStyle name="Note 2 7 5 7" xfId="8720"/>
    <cellStyle name="Note 2 7 5 7 2" xfId="26155"/>
    <cellStyle name="Note 2 7 5 7 3" xfId="40608"/>
    <cellStyle name="Note 2 7 5 8" xfId="11140"/>
    <cellStyle name="Note 2 7 5 8 2" xfId="28575"/>
    <cellStyle name="Note 2 7 5 8 3" xfId="43028"/>
    <cellStyle name="Note 2 7 5 9" xfId="18147"/>
    <cellStyle name="Note 2 7 6" xfId="1310"/>
    <cellStyle name="Note 2 7 6 2" xfId="3821"/>
    <cellStyle name="Note 2 7 6 2 2" xfId="13491"/>
    <cellStyle name="Note 2 7 6 2 2 2" xfId="30926"/>
    <cellStyle name="Note 2 7 6 2 2 3" xfId="45379"/>
    <cellStyle name="Note 2 7 6 2 3" xfId="15952"/>
    <cellStyle name="Note 2 7 6 2 3 2" xfId="33387"/>
    <cellStyle name="Note 2 7 6 2 3 3" xfId="47840"/>
    <cellStyle name="Note 2 7 6 2 4" xfId="21257"/>
    <cellStyle name="Note 2 7 6 2 5" xfId="35710"/>
    <cellStyle name="Note 2 7 6 3" xfId="6283"/>
    <cellStyle name="Note 2 7 6 3 2" xfId="23718"/>
    <cellStyle name="Note 2 7 6 3 3" xfId="38171"/>
    <cellStyle name="Note 2 7 6 4" xfId="8724"/>
    <cellStyle name="Note 2 7 6 4 2" xfId="26159"/>
    <cellStyle name="Note 2 7 6 4 3" xfId="40612"/>
    <cellStyle name="Note 2 7 6 5" xfId="11144"/>
    <cellStyle name="Note 2 7 6 5 2" xfId="28579"/>
    <cellStyle name="Note 2 7 6 5 3" xfId="43032"/>
    <cellStyle name="Note 2 7 6 6" xfId="18151"/>
    <cellStyle name="Note 2 7 7" xfId="1311"/>
    <cellStyle name="Note 2 7 7 2" xfId="3822"/>
    <cellStyle name="Note 2 7 7 2 2" xfId="13492"/>
    <cellStyle name="Note 2 7 7 2 2 2" xfId="30927"/>
    <cellStyle name="Note 2 7 7 2 2 3" xfId="45380"/>
    <cellStyle name="Note 2 7 7 2 3" xfId="15953"/>
    <cellStyle name="Note 2 7 7 2 3 2" xfId="33388"/>
    <cellStyle name="Note 2 7 7 2 3 3" xfId="47841"/>
    <cellStyle name="Note 2 7 7 2 4" xfId="21258"/>
    <cellStyle name="Note 2 7 7 2 5" xfId="35711"/>
    <cellStyle name="Note 2 7 7 3" xfId="6284"/>
    <cellStyle name="Note 2 7 7 3 2" xfId="23719"/>
    <cellStyle name="Note 2 7 7 3 3" xfId="38172"/>
    <cellStyle name="Note 2 7 7 4" xfId="8725"/>
    <cellStyle name="Note 2 7 7 4 2" xfId="26160"/>
    <cellStyle name="Note 2 7 7 4 3" xfId="40613"/>
    <cellStyle name="Note 2 7 7 5" xfId="11145"/>
    <cellStyle name="Note 2 7 7 5 2" xfId="28580"/>
    <cellStyle name="Note 2 7 7 5 3" xfId="43033"/>
    <cellStyle name="Note 2 7 7 6" xfId="18152"/>
    <cellStyle name="Note 2 7 8" xfId="1312"/>
    <cellStyle name="Note 2 7 8 2" xfId="3823"/>
    <cellStyle name="Note 2 7 8 2 2" xfId="21259"/>
    <cellStyle name="Note 2 7 8 2 3" xfId="35712"/>
    <cellStyle name="Note 2 7 8 3" xfId="6285"/>
    <cellStyle name="Note 2 7 8 3 2" xfId="23720"/>
    <cellStyle name="Note 2 7 8 3 3" xfId="38173"/>
    <cellStyle name="Note 2 7 8 4" xfId="8726"/>
    <cellStyle name="Note 2 7 8 4 2" xfId="26161"/>
    <cellStyle name="Note 2 7 8 4 3" xfId="40614"/>
    <cellStyle name="Note 2 7 8 5" xfId="11146"/>
    <cellStyle name="Note 2 7 8 5 2" xfId="28581"/>
    <cellStyle name="Note 2 7 8 5 3" xfId="43034"/>
    <cellStyle name="Note 2 7 8 6" xfId="15098"/>
    <cellStyle name="Note 2 7 8 6 2" xfId="32533"/>
    <cellStyle name="Note 2 7 8 6 3" xfId="46986"/>
    <cellStyle name="Note 2 7 8 7" xfId="18153"/>
    <cellStyle name="Note 2 7 8 8" xfId="20260"/>
    <cellStyle name="Note 2 7 9" xfId="3804"/>
    <cellStyle name="Note 2 7 9 2" xfId="13478"/>
    <cellStyle name="Note 2 7 9 2 2" xfId="30913"/>
    <cellStyle name="Note 2 7 9 2 3" xfId="45366"/>
    <cellStyle name="Note 2 7 9 3" xfId="15939"/>
    <cellStyle name="Note 2 7 9 3 2" xfId="33374"/>
    <cellStyle name="Note 2 7 9 3 3" xfId="47827"/>
    <cellStyle name="Note 2 7 9 4" xfId="21240"/>
    <cellStyle name="Note 2 7 9 5" xfId="35693"/>
    <cellStyle name="Note 2 8" xfId="1313"/>
    <cellStyle name="Note 2 8 10" xfId="6286"/>
    <cellStyle name="Note 2 8 10 2" xfId="23721"/>
    <cellStyle name="Note 2 8 10 3" xfId="38174"/>
    <cellStyle name="Note 2 8 11" xfId="8727"/>
    <cellStyle name="Note 2 8 11 2" xfId="26162"/>
    <cellStyle name="Note 2 8 11 3" xfId="40615"/>
    <cellStyle name="Note 2 8 12" xfId="11147"/>
    <cellStyle name="Note 2 8 12 2" xfId="28582"/>
    <cellStyle name="Note 2 8 12 3" xfId="43035"/>
    <cellStyle name="Note 2 8 13" xfId="18154"/>
    <cellStyle name="Note 2 8 2" xfId="1314"/>
    <cellStyle name="Note 2 8 2 2" xfId="1315"/>
    <cellStyle name="Note 2 8 2 2 2" xfId="3826"/>
    <cellStyle name="Note 2 8 2 2 2 2" xfId="13495"/>
    <cellStyle name="Note 2 8 2 2 2 2 2" xfId="30930"/>
    <cellStyle name="Note 2 8 2 2 2 2 3" xfId="45383"/>
    <cellStyle name="Note 2 8 2 2 2 3" xfId="15956"/>
    <cellStyle name="Note 2 8 2 2 2 3 2" xfId="33391"/>
    <cellStyle name="Note 2 8 2 2 2 3 3" xfId="47844"/>
    <cellStyle name="Note 2 8 2 2 2 4" xfId="21262"/>
    <cellStyle name="Note 2 8 2 2 2 5" xfId="35715"/>
    <cellStyle name="Note 2 8 2 2 3" xfId="6288"/>
    <cellStyle name="Note 2 8 2 2 3 2" xfId="23723"/>
    <cellStyle name="Note 2 8 2 2 3 3" xfId="38176"/>
    <cellStyle name="Note 2 8 2 2 4" xfId="8729"/>
    <cellStyle name="Note 2 8 2 2 4 2" xfId="26164"/>
    <cellStyle name="Note 2 8 2 2 4 3" xfId="40617"/>
    <cellStyle name="Note 2 8 2 2 5" xfId="11149"/>
    <cellStyle name="Note 2 8 2 2 5 2" xfId="28584"/>
    <cellStyle name="Note 2 8 2 2 5 3" xfId="43037"/>
    <cellStyle name="Note 2 8 2 2 6" xfId="18156"/>
    <cellStyle name="Note 2 8 2 3" xfId="1316"/>
    <cellStyle name="Note 2 8 2 3 2" xfId="3827"/>
    <cellStyle name="Note 2 8 2 3 2 2" xfId="13496"/>
    <cellStyle name="Note 2 8 2 3 2 2 2" xfId="30931"/>
    <cellStyle name="Note 2 8 2 3 2 2 3" xfId="45384"/>
    <cellStyle name="Note 2 8 2 3 2 3" xfId="15957"/>
    <cellStyle name="Note 2 8 2 3 2 3 2" xfId="33392"/>
    <cellStyle name="Note 2 8 2 3 2 3 3" xfId="47845"/>
    <cellStyle name="Note 2 8 2 3 2 4" xfId="21263"/>
    <cellStyle name="Note 2 8 2 3 2 5" xfId="35716"/>
    <cellStyle name="Note 2 8 2 3 3" xfId="6289"/>
    <cellStyle name="Note 2 8 2 3 3 2" xfId="23724"/>
    <cellStyle name="Note 2 8 2 3 3 3" xfId="38177"/>
    <cellStyle name="Note 2 8 2 3 4" xfId="8730"/>
    <cellStyle name="Note 2 8 2 3 4 2" xfId="26165"/>
    <cellStyle name="Note 2 8 2 3 4 3" xfId="40618"/>
    <cellStyle name="Note 2 8 2 3 5" xfId="11150"/>
    <cellStyle name="Note 2 8 2 3 5 2" xfId="28585"/>
    <cellStyle name="Note 2 8 2 3 5 3" xfId="43038"/>
    <cellStyle name="Note 2 8 2 3 6" xfId="18157"/>
    <cellStyle name="Note 2 8 2 4" xfId="1317"/>
    <cellStyle name="Note 2 8 2 4 2" xfId="3828"/>
    <cellStyle name="Note 2 8 2 4 2 2" xfId="21264"/>
    <cellStyle name="Note 2 8 2 4 2 3" xfId="35717"/>
    <cellStyle name="Note 2 8 2 4 3" xfId="6290"/>
    <cellStyle name="Note 2 8 2 4 3 2" xfId="23725"/>
    <cellStyle name="Note 2 8 2 4 3 3" xfId="38178"/>
    <cellStyle name="Note 2 8 2 4 4" xfId="8731"/>
    <cellStyle name="Note 2 8 2 4 4 2" xfId="26166"/>
    <cellStyle name="Note 2 8 2 4 4 3" xfId="40619"/>
    <cellStyle name="Note 2 8 2 4 5" xfId="11151"/>
    <cellStyle name="Note 2 8 2 4 5 2" xfId="28586"/>
    <cellStyle name="Note 2 8 2 4 5 3" xfId="43039"/>
    <cellStyle name="Note 2 8 2 4 6" xfId="15099"/>
    <cellStyle name="Note 2 8 2 4 6 2" xfId="32534"/>
    <cellStyle name="Note 2 8 2 4 6 3" xfId="46987"/>
    <cellStyle name="Note 2 8 2 4 7" xfId="18158"/>
    <cellStyle name="Note 2 8 2 4 8" xfId="20261"/>
    <cellStyle name="Note 2 8 2 5" xfId="3825"/>
    <cellStyle name="Note 2 8 2 5 2" xfId="13494"/>
    <cellStyle name="Note 2 8 2 5 2 2" xfId="30929"/>
    <cellStyle name="Note 2 8 2 5 2 3" xfId="45382"/>
    <cellStyle name="Note 2 8 2 5 3" xfId="15955"/>
    <cellStyle name="Note 2 8 2 5 3 2" xfId="33390"/>
    <cellStyle name="Note 2 8 2 5 3 3" xfId="47843"/>
    <cellStyle name="Note 2 8 2 5 4" xfId="21261"/>
    <cellStyle name="Note 2 8 2 5 5" xfId="35714"/>
    <cellStyle name="Note 2 8 2 6" xfId="6287"/>
    <cellStyle name="Note 2 8 2 6 2" xfId="23722"/>
    <cellStyle name="Note 2 8 2 6 3" xfId="38175"/>
    <cellStyle name="Note 2 8 2 7" xfId="8728"/>
    <cellStyle name="Note 2 8 2 7 2" xfId="26163"/>
    <cellStyle name="Note 2 8 2 7 3" xfId="40616"/>
    <cellStyle name="Note 2 8 2 8" xfId="11148"/>
    <cellStyle name="Note 2 8 2 8 2" xfId="28583"/>
    <cellStyle name="Note 2 8 2 8 3" xfId="43036"/>
    <cellStyle name="Note 2 8 2 9" xfId="18155"/>
    <cellStyle name="Note 2 8 3" xfId="1318"/>
    <cellStyle name="Note 2 8 3 2" xfId="1319"/>
    <cellStyle name="Note 2 8 3 2 2" xfId="3830"/>
    <cellStyle name="Note 2 8 3 2 2 2" xfId="13498"/>
    <cellStyle name="Note 2 8 3 2 2 2 2" xfId="30933"/>
    <cellStyle name="Note 2 8 3 2 2 2 3" xfId="45386"/>
    <cellStyle name="Note 2 8 3 2 2 3" xfId="15959"/>
    <cellStyle name="Note 2 8 3 2 2 3 2" xfId="33394"/>
    <cellStyle name="Note 2 8 3 2 2 3 3" xfId="47847"/>
    <cellStyle name="Note 2 8 3 2 2 4" xfId="21266"/>
    <cellStyle name="Note 2 8 3 2 2 5" xfId="35719"/>
    <cellStyle name="Note 2 8 3 2 3" xfId="6292"/>
    <cellStyle name="Note 2 8 3 2 3 2" xfId="23727"/>
    <cellStyle name="Note 2 8 3 2 3 3" xfId="38180"/>
    <cellStyle name="Note 2 8 3 2 4" xfId="8733"/>
    <cellStyle name="Note 2 8 3 2 4 2" xfId="26168"/>
    <cellStyle name="Note 2 8 3 2 4 3" xfId="40621"/>
    <cellStyle name="Note 2 8 3 2 5" xfId="11153"/>
    <cellStyle name="Note 2 8 3 2 5 2" xfId="28588"/>
    <cellStyle name="Note 2 8 3 2 5 3" xfId="43041"/>
    <cellStyle name="Note 2 8 3 2 6" xfId="18160"/>
    <cellStyle name="Note 2 8 3 3" xfId="1320"/>
    <cellStyle name="Note 2 8 3 3 2" xfId="3831"/>
    <cellStyle name="Note 2 8 3 3 2 2" xfId="13499"/>
    <cellStyle name="Note 2 8 3 3 2 2 2" xfId="30934"/>
    <cellStyle name="Note 2 8 3 3 2 2 3" xfId="45387"/>
    <cellStyle name="Note 2 8 3 3 2 3" xfId="15960"/>
    <cellStyle name="Note 2 8 3 3 2 3 2" xfId="33395"/>
    <cellStyle name="Note 2 8 3 3 2 3 3" xfId="47848"/>
    <cellStyle name="Note 2 8 3 3 2 4" xfId="21267"/>
    <cellStyle name="Note 2 8 3 3 2 5" xfId="35720"/>
    <cellStyle name="Note 2 8 3 3 3" xfId="6293"/>
    <cellStyle name="Note 2 8 3 3 3 2" xfId="23728"/>
    <cellStyle name="Note 2 8 3 3 3 3" xfId="38181"/>
    <cellStyle name="Note 2 8 3 3 4" xfId="8734"/>
    <cellStyle name="Note 2 8 3 3 4 2" xfId="26169"/>
    <cellStyle name="Note 2 8 3 3 4 3" xfId="40622"/>
    <cellStyle name="Note 2 8 3 3 5" xfId="11154"/>
    <cellStyle name="Note 2 8 3 3 5 2" xfId="28589"/>
    <cellStyle name="Note 2 8 3 3 5 3" xfId="43042"/>
    <cellStyle name="Note 2 8 3 3 6" xfId="18161"/>
    <cellStyle name="Note 2 8 3 4" xfId="1321"/>
    <cellStyle name="Note 2 8 3 4 2" xfId="3832"/>
    <cellStyle name="Note 2 8 3 4 2 2" xfId="21268"/>
    <cellStyle name="Note 2 8 3 4 2 3" xfId="35721"/>
    <cellStyle name="Note 2 8 3 4 3" xfId="6294"/>
    <cellStyle name="Note 2 8 3 4 3 2" xfId="23729"/>
    <cellStyle name="Note 2 8 3 4 3 3" xfId="38182"/>
    <cellStyle name="Note 2 8 3 4 4" xfId="8735"/>
    <cellStyle name="Note 2 8 3 4 4 2" xfId="26170"/>
    <cellStyle name="Note 2 8 3 4 4 3" xfId="40623"/>
    <cellStyle name="Note 2 8 3 4 5" xfId="11155"/>
    <cellStyle name="Note 2 8 3 4 5 2" xfId="28590"/>
    <cellStyle name="Note 2 8 3 4 5 3" xfId="43043"/>
    <cellStyle name="Note 2 8 3 4 6" xfId="15100"/>
    <cellStyle name="Note 2 8 3 4 6 2" xfId="32535"/>
    <cellStyle name="Note 2 8 3 4 6 3" xfId="46988"/>
    <cellStyle name="Note 2 8 3 4 7" xfId="18162"/>
    <cellStyle name="Note 2 8 3 4 8" xfId="20262"/>
    <cellStyle name="Note 2 8 3 5" xfId="3829"/>
    <cellStyle name="Note 2 8 3 5 2" xfId="13497"/>
    <cellStyle name="Note 2 8 3 5 2 2" xfId="30932"/>
    <cellStyle name="Note 2 8 3 5 2 3" xfId="45385"/>
    <cellStyle name="Note 2 8 3 5 3" xfId="15958"/>
    <cellStyle name="Note 2 8 3 5 3 2" xfId="33393"/>
    <cellStyle name="Note 2 8 3 5 3 3" xfId="47846"/>
    <cellStyle name="Note 2 8 3 5 4" xfId="21265"/>
    <cellStyle name="Note 2 8 3 5 5" xfId="35718"/>
    <cellStyle name="Note 2 8 3 6" xfId="6291"/>
    <cellStyle name="Note 2 8 3 6 2" xfId="23726"/>
    <cellStyle name="Note 2 8 3 6 3" xfId="38179"/>
    <cellStyle name="Note 2 8 3 7" xfId="8732"/>
    <cellStyle name="Note 2 8 3 7 2" xfId="26167"/>
    <cellStyle name="Note 2 8 3 7 3" xfId="40620"/>
    <cellStyle name="Note 2 8 3 8" xfId="11152"/>
    <cellStyle name="Note 2 8 3 8 2" xfId="28587"/>
    <cellStyle name="Note 2 8 3 8 3" xfId="43040"/>
    <cellStyle name="Note 2 8 3 9" xfId="18159"/>
    <cellStyle name="Note 2 8 4" xfId="1322"/>
    <cellStyle name="Note 2 8 4 2" xfId="1323"/>
    <cellStyle name="Note 2 8 4 2 2" xfId="3834"/>
    <cellStyle name="Note 2 8 4 2 2 2" xfId="13501"/>
    <cellStyle name="Note 2 8 4 2 2 2 2" xfId="30936"/>
    <cellStyle name="Note 2 8 4 2 2 2 3" xfId="45389"/>
    <cellStyle name="Note 2 8 4 2 2 3" xfId="15962"/>
    <cellStyle name="Note 2 8 4 2 2 3 2" xfId="33397"/>
    <cellStyle name="Note 2 8 4 2 2 3 3" xfId="47850"/>
    <cellStyle name="Note 2 8 4 2 2 4" xfId="21270"/>
    <cellStyle name="Note 2 8 4 2 2 5" xfId="35723"/>
    <cellStyle name="Note 2 8 4 2 3" xfId="6296"/>
    <cellStyle name="Note 2 8 4 2 3 2" xfId="23731"/>
    <cellStyle name="Note 2 8 4 2 3 3" xfId="38184"/>
    <cellStyle name="Note 2 8 4 2 4" xfId="8737"/>
    <cellStyle name="Note 2 8 4 2 4 2" xfId="26172"/>
    <cellStyle name="Note 2 8 4 2 4 3" xfId="40625"/>
    <cellStyle name="Note 2 8 4 2 5" xfId="11157"/>
    <cellStyle name="Note 2 8 4 2 5 2" xfId="28592"/>
    <cellStyle name="Note 2 8 4 2 5 3" xfId="43045"/>
    <cellStyle name="Note 2 8 4 2 6" xfId="18164"/>
    <cellStyle name="Note 2 8 4 3" xfId="1324"/>
    <cellStyle name="Note 2 8 4 3 2" xfId="3835"/>
    <cellStyle name="Note 2 8 4 3 2 2" xfId="13502"/>
    <cellStyle name="Note 2 8 4 3 2 2 2" xfId="30937"/>
    <cellStyle name="Note 2 8 4 3 2 2 3" xfId="45390"/>
    <cellStyle name="Note 2 8 4 3 2 3" xfId="15963"/>
    <cellStyle name="Note 2 8 4 3 2 3 2" xfId="33398"/>
    <cellStyle name="Note 2 8 4 3 2 3 3" xfId="47851"/>
    <cellStyle name="Note 2 8 4 3 2 4" xfId="21271"/>
    <cellStyle name="Note 2 8 4 3 2 5" xfId="35724"/>
    <cellStyle name="Note 2 8 4 3 3" xfId="6297"/>
    <cellStyle name="Note 2 8 4 3 3 2" xfId="23732"/>
    <cellStyle name="Note 2 8 4 3 3 3" xfId="38185"/>
    <cellStyle name="Note 2 8 4 3 4" xfId="8738"/>
    <cellStyle name="Note 2 8 4 3 4 2" xfId="26173"/>
    <cellStyle name="Note 2 8 4 3 4 3" xfId="40626"/>
    <cellStyle name="Note 2 8 4 3 5" xfId="11158"/>
    <cellStyle name="Note 2 8 4 3 5 2" xfId="28593"/>
    <cellStyle name="Note 2 8 4 3 5 3" xfId="43046"/>
    <cellStyle name="Note 2 8 4 3 6" xfId="18165"/>
    <cellStyle name="Note 2 8 4 4" xfId="1325"/>
    <cellStyle name="Note 2 8 4 4 2" xfId="3836"/>
    <cellStyle name="Note 2 8 4 4 2 2" xfId="21272"/>
    <cellStyle name="Note 2 8 4 4 2 3" xfId="35725"/>
    <cellStyle name="Note 2 8 4 4 3" xfId="6298"/>
    <cellStyle name="Note 2 8 4 4 3 2" xfId="23733"/>
    <cellStyle name="Note 2 8 4 4 3 3" xfId="38186"/>
    <cellStyle name="Note 2 8 4 4 4" xfId="8739"/>
    <cellStyle name="Note 2 8 4 4 4 2" xfId="26174"/>
    <cellStyle name="Note 2 8 4 4 4 3" xfId="40627"/>
    <cellStyle name="Note 2 8 4 4 5" xfId="11159"/>
    <cellStyle name="Note 2 8 4 4 5 2" xfId="28594"/>
    <cellStyle name="Note 2 8 4 4 5 3" xfId="43047"/>
    <cellStyle name="Note 2 8 4 4 6" xfId="15101"/>
    <cellStyle name="Note 2 8 4 4 6 2" xfId="32536"/>
    <cellStyle name="Note 2 8 4 4 6 3" xfId="46989"/>
    <cellStyle name="Note 2 8 4 4 7" xfId="18166"/>
    <cellStyle name="Note 2 8 4 4 8" xfId="20263"/>
    <cellStyle name="Note 2 8 4 5" xfId="3833"/>
    <cellStyle name="Note 2 8 4 5 2" xfId="13500"/>
    <cellStyle name="Note 2 8 4 5 2 2" xfId="30935"/>
    <cellStyle name="Note 2 8 4 5 2 3" xfId="45388"/>
    <cellStyle name="Note 2 8 4 5 3" xfId="15961"/>
    <cellStyle name="Note 2 8 4 5 3 2" xfId="33396"/>
    <cellStyle name="Note 2 8 4 5 3 3" xfId="47849"/>
    <cellStyle name="Note 2 8 4 5 4" xfId="21269"/>
    <cellStyle name="Note 2 8 4 5 5" xfId="35722"/>
    <cellStyle name="Note 2 8 4 6" xfId="6295"/>
    <cellStyle name="Note 2 8 4 6 2" xfId="23730"/>
    <cellStyle name="Note 2 8 4 6 3" xfId="38183"/>
    <cellStyle name="Note 2 8 4 7" xfId="8736"/>
    <cellStyle name="Note 2 8 4 7 2" xfId="26171"/>
    <cellStyle name="Note 2 8 4 7 3" xfId="40624"/>
    <cellStyle name="Note 2 8 4 8" xfId="11156"/>
    <cellStyle name="Note 2 8 4 8 2" xfId="28591"/>
    <cellStyle name="Note 2 8 4 8 3" xfId="43044"/>
    <cellStyle name="Note 2 8 4 9" xfId="18163"/>
    <cellStyle name="Note 2 8 5" xfId="1326"/>
    <cellStyle name="Note 2 8 5 2" xfId="1327"/>
    <cellStyle name="Note 2 8 5 2 2" xfId="3838"/>
    <cellStyle name="Note 2 8 5 2 2 2" xfId="13504"/>
    <cellStyle name="Note 2 8 5 2 2 2 2" xfId="30939"/>
    <cellStyle name="Note 2 8 5 2 2 2 3" xfId="45392"/>
    <cellStyle name="Note 2 8 5 2 2 3" xfId="15965"/>
    <cellStyle name="Note 2 8 5 2 2 3 2" xfId="33400"/>
    <cellStyle name="Note 2 8 5 2 2 3 3" xfId="47853"/>
    <cellStyle name="Note 2 8 5 2 2 4" xfId="21274"/>
    <cellStyle name="Note 2 8 5 2 2 5" xfId="35727"/>
    <cellStyle name="Note 2 8 5 2 3" xfId="6300"/>
    <cellStyle name="Note 2 8 5 2 3 2" xfId="23735"/>
    <cellStyle name="Note 2 8 5 2 3 3" xfId="38188"/>
    <cellStyle name="Note 2 8 5 2 4" xfId="8741"/>
    <cellStyle name="Note 2 8 5 2 4 2" xfId="26176"/>
    <cellStyle name="Note 2 8 5 2 4 3" xfId="40629"/>
    <cellStyle name="Note 2 8 5 2 5" xfId="11161"/>
    <cellStyle name="Note 2 8 5 2 5 2" xfId="28596"/>
    <cellStyle name="Note 2 8 5 2 5 3" xfId="43049"/>
    <cellStyle name="Note 2 8 5 2 6" xfId="18168"/>
    <cellStyle name="Note 2 8 5 3" xfId="1328"/>
    <cellStyle name="Note 2 8 5 3 2" xfId="3839"/>
    <cellStyle name="Note 2 8 5 3 2 2" xfId="13505"/>
    <cellStyle name="Note 2 8 5 3 2 2 2" xfId="30940"/>
    <cellStyle name="Note 2 8 5 3 2 2 3" xfId="45393"/>
    <cellStyle name="Note 2 8 5 3 2 3" xfId="15966"/>
    <cellStyle name="Note 2 8 5 3 2 3 2" xfId="33401"/>
    <cellStyle name="Note 2 8 5 3 2 3 3" xfId="47854"/>
    <cellStyle name="Note 2 8 5 3 2 4" xfId="21275"/>
    <cellStyle name="Note 2 8 5 3 2 5" xfId="35728"/>
    <cellStyle name="Note 2 8 5 3 3" xfId="6301"/>
    <cellStyle name="Note 2 8 5 3 3 2" xfId="23736"/>
    <cellStyle name="Note 2 8 5 3 3 3" xfId="38189"/>
    <cellStyle name="Note 2 8 5 3 4" xfId="8742"/>
    <cellStyle name="Note 2 8 5 3 4 2" xfId="26177"/>
    <cellStyle name="Note 2 8 5 3 4 3" xfId="40630"/>
    <cellStyle name="Note 2 8 5 3 5" xfId="11162"/>
    <cellStyle name="Note 2 8 5 3 5 2" xfId="28597"/>
    <cellStyle name="Note 2 8 5 3 5 3" xfId="43050"/>
    <cellStyle name="Note 2 8 5 3 6" xfId="18169"/>
    <cellStyle name="Note 2 8 5 4" xfId="1329"/>
    <cellStyle name="Note 2 8 5 4 2" xfId="3840"/>
    <cellStyle name="Note 2 8 5 4 2 2" xfId="21276"/>
    <cellStyle name="Note 2 8 5 4 2 3" xfId="35729"/>
    <cellStyle name="Note 2 8 5 4 3" xfId="6302"/>
    <cellStyle name="Note 2 8 5 4 3 2" xfId="23737"/>
    <cellStyle name="Note 2 8 5 4 3 3" xfId="38190"/>
    <cellStyle name="Note 2 8 5 4 4" xfId="8743"/>
    <cellStyle name="Note 2 8 5 4 4 2" xfId="26178"/>
    <cellStyle name="Note 2 8 5 4 4 3" xfId="40631"/>
    <cellStyle name="Note 2 8 5 4 5" xfId="11163"/>
    <cellStyle name="Note 2 8 5 4 5 2" xfId="28598"/>
    <cellStyle name="Note 2 8 5 4 5 3" xfId="43051"/>
    <cellStyle name="Note 2 8 5 4 6" xfId="15102"/>
    <cellStyle name="Note 2 8 5 4 6 2" xfId="32537"/>
    <cellStyle name="Note 2 8 5 4 6 3" xfId="46990"/>
    <cellStyle name="Note 2 8 5 4 7" xfId="18170"/>
    <cellStyle name="Note 2 8 5 4 8" xfId="20264"/>
    <cellStyle name="Note 2 8 5 5" xfId="3837"/>
    <cellStyle name="Note 2 8 5 5 2" xfId="13503"/>
    <cellStyle name="Note 2 8 5 5 2 2" xfId="30938"/>
    <cellStyle name="Note 2 8 5 5 2 3" xfId="45391"/>
    <cellStyle name="Note 2 8 5 5 3" xfId="15964"/>
    <cellStyle name="Note 2 8 5 5 3 2" xfId="33399"/>
    <cellStyle name="Note 2 8 5 5 3 3" xfId="47852"/>
    <cellStyle name="Note 2 8 5 5 4" xfId="21273"/>
    <cellStyle name="Note 2 8 5 5 5" xfId="35726"/>
    <cellStyle name="Note 2 8 5 6" xfId="6299"/>
    <cellStyle name="Note 2 8 5 6 2" xfId="23734"/>
    <cellStyle name="Note 2 8 5 6 3" xfId="38187"/>
    <cellStyle name="Note 2 8 5 7" xfId="8740"/>
    <cellStyle name="Note 2 8 5 7 2" xfId="26175"/>
    <cellStyle name="Note 2 8 5 7 3" xfId="40628"/>
    <cellStyle name="Note 2 8 5 8" xfId="11160"/>
    <cellStyle name="Note 2 8 5 8 2" xfId="28595"/>
    <cellStyle name="Note 2 8 5 8 3" xfId="43048"/>
    <cellStyle name="Note 2 8 5 9" xfId="18167"/>
    <cellStyle name="Note 2 8 6" xfId="1330"/>
    <cellStyle name="Note 2 8 6 2" xfId="3841"/>
    <cellStyle name="Note 2 8 6 2 2" xfId="13506"/>
    <cellStyle name="Note 2 8 6 2 2 2" xfId="30941"/>
    <cellStyle name="Note 2 8 6 2 2 3" xfId="45394"/>
    <cellStyle name="Note 2 8 6 2 3" xfId="15967"/>
    <cellStyle name="Note 2 8 6 2 3 2" xfId="33402"/>
    <cellStyle name="Note 2 8 6 2 3 3" xfId="47855"/>
    <cellStyle name="Note 2 8 6 2 4" xfId="21277"/>
    <cellStyle name="Note 2 8 6 2 5" xfId="35730"/>
    <cellStyle name="Note 2 8 6 3" xfId="6303"/>
    <cellStyle name="Note 2 8 6 3 2" xfId="23738"/>
    <cellStyle name="Note 2 8 6 3 3" xfId="38191"/>
    <cellStyle name="Note 2 8 6 4" xfId="8744"/>
    <cellStyle name="Note 2 8 6 4 2" xfId="26179"/>
    <cellStyle name="Note 2 8 6 4 3" xfId="40632"/>
    <cellStyle name="Note 2 8 6 5" xfId="11164"/>
    <cellStyle name="Note 2 8 6 5 2" xfId="28599"/>
    <cellStyle name="Note 2 8 6 5 3" xfId="43052"/>
    <cellStyle name="Note 2 8 6 6" xfId="18171"/>
    <cellStyle name="Note 2 8 7" xfId="1331"/>
    <cellStyle name="Note 2 8 7 2" xfId="3842"/>
    <cellStyle name="Note 2 8 7 2 2" xfId="13507"/>
    <cellStyle name="Note 2 8 7 2 2 2" xfId="30942"/>
    <cellStyle name="Note 2 8 7 2 2 3" xfId="45395"/>
    <cellStyle name="Note 2 8 7 2 3" xfId="15968"/>
    <cellStyle name="Note 2 8 7 2 3 2" xfId="33403"/>
    <cellStyle name="Note 2 8 7 2 3 3" xfId="47856"/>
    <cellStyle name="Note 2 8 7 2 4" xfId="21278"/>
    <cellStyle name="Note 2 8 7 2 5" xfId="35731"/>
    <cellStyle name="Note 2 8 7 3" xfId="6304"/>
    <cellStyle name="Note 2 8 7 3 2" xfId="23739"/>
    <cellStyle name="Note 2 8 7 3 3" xfId="38192"/>
    <cellStyle name="Note 2 8 7 4" xfId="8745"/>
    <cellStyle name="Note 2 8 7 4 2" xfId="26180"/>
    <cellStyle name="Note 2 8 7 4 3" xfId="40633"/>
    <cellStyle name="Note 2 8 7 5" xfId="11165"/>
    <cellStyle name="Note 2 8 7 5 2" xfId="28600"/>
    <cellStyle name="Note 2 8 7 5 3" xfId="43053"/>
    <cellStyle name="Note 2 8 7 6" xfId="18172"/>
    <cellStyle name="Note 2 8 8" xfId="1332"/>
    <cellStyle name="Note 2 8 8 2" xfId="3843"/>
    <cellStyle name="Note 2 8 8 2 2" xfId="21279"/>
    <cellStyle name="Note 2 8 8 2 3" xfId="35732"/>
    <cellStyle name="Note 2 8 8 3" xfId="6305"/>
    <cellStyle name="Note 2 8 8 3 2" xfId="23740"/>
    <cellStyle name="Note 2 8 8 3 3" xfId="38193"/>
    <cellStyle name="Note 2 8 8 4" xfId="8746"/>
    <cellStyle name="Note 2 8 8 4 2" xfId="26181"/>
    <cellStyle name="Note 2 8 8 4 3" xfId="40634"/>
    <cellStyle name="Note 2 8 8 5" xfId="11166"/>
    <cellStyle name="Note 2 8 8 5 2" xfId="28601"/>
    <cellStyle name="Note 2 8 8 5 3" xfId="43054"/>
    <cellStyle name="Note 2 8 8 6" xfId="15103"/>
    <cellStyle name="Note 2 8 8 6 2" xfId="32538"/>
    <cellStyle name="Note 2 8 8 6 3" xfId="46991"/>
    <cellStyle name="Note 2 8 8 7" xfId="18173"/>
    <cellStyle name="Note 2 8 8 8" xfId="20265"/>
    <cellStyle name="Note 2 8 9" xfId="3824"/>
    <cellStyle name="Note 2 8 9 2" xfId="13493"/>
    <cellStyle name="Note 2 8 9 2 2" xfId="30928"/>
    <cellStyle name="Note 2 8 9 2 3" xfId="45381"/>
    <cellStyle name="Note 2 8 9 3" xfId="15954"/>
    <cellStyle name="Note 2 8 9 3 2" xfId="33389"/>
    <cellStyle name="Note 2 8 9 3 3" xfId="47842"/>
    <cellStyle name="Note 2 8 9 4" xfId="21260"/>
    <cellStyle name="Note 2 8 9 5" xfId="35713"/>
    <cellStyle name="Note 2 9" xfId="1333"/>
    <cellStyle name="Note 2 9 10" xfId="6306"/>
    <cellStyle name="Note 2 9 10 2" xfId="23741"/>
    <cellStyle name="Note 2 9 10 3" xfId="38194"/>
    <cellStyle name="Note 2 9 11" xfId="8747"/>
    <cellStyle name="Note 2 9 11 2" xfId="26182"/>
    <cellStyle name="Note 2 9 11 3" xfId="40635"/>
    <cellStyle name="Note 2 9 12" xfId="11167"/>
    <cellStyle name="Note 2 9 12 2" xfId="28602"/>
    <cellStyle name="Note 2 9 12 3" xfId="43055"/>
    <cellStyle name="Note 2 9 13" xfId="18174"/>
    <cellStyle name="Note 2 9 2" xfId="1334"/>
    <cellStyle name="Note 2 9 2 2" xfId="1335"/>
    <cellStyle name="Note 2 9 2 2 2" xfId="3846"/>
    <cellStyle name="Note 2 9 2 2 2 2" xfId="13510"/>
    <cellStyle name="Note 2 9 2 2 2 2 2" xfId="30945"/>
    <cellStyle name="Note 2 9 2 2 2 2 3" xfId="45398"/>
    <cellStyle name="Note 2 9 2 2 2 3" xfId="15971"/>
    <cellStyle name="Note 2 9 2 2 2 3 2" xfId="33406"/>
    <cellStyle name="Note 2 9 2 2 2 3 3" xfId="47859"/>
    <cellStyle name="Note 2 9 2 2 2 4" xfId="21282"/>
    <cellStyle name="Note 2 9 2 2 2 5" xfId="35735"/>
    <cellStyle name="Note 2 9 2 2 3" xfId="6308"/>
    <cellStyle name="Note 2 9 2 2 3 2" xfId="23743"/>
    <cellStyle name="Note 2 9 2 2 3 3" xfId="38196"/>
    <cellStyle name="Note 2 9 2 2 4" xfId="8749"/>
    <cellStyle name="Note 2 9 2 2 4 2" xfId="26184"/>
    <cellStyle name="Note 2 9 2 2 4 3" xfId="40637"/>
    <cellStyle name="Note 2 9 2 2 5" xfId="11169"/>
    <cellStyle name="Note 2 9 2 2 5 2" xfId="28604"/>
    <cellStyle name="Note 2 9 2 2 5 3" xfId="43057"/>
    <cellStyle name="Note 2 9 2 2 6" xfId="18176"/>
    <cellStyle name="Note 2 9 2 3" xfId="1336"/>
    <cellStyle name="Note 2 9 2 3 2" xfId="3847"/>
    <cellStyle name="Note 2 9 2 3 2 2" xfId="13511"/>
    <cellStyle name="Note 2 9 2 3 2 2 2" xfId="30946"/>
    <cellStyle name="Note 2 9 2 3 2 2 3" xfId="45399"/>
    <cellStyle name="Note 2 9 2 3 2 3" xfId="15972"/>
    <cellStyle name="Note 2 9 2 3 2 3 2" xfId="33407"/>
    <cellStyle name="Note 2 9 2 3 2 3 3" xfId="47860"/>
    <cellStyle name="Note 2 9 2 3 2 4" xfId="21283"/>
    <cellStyle name="Note 2 9 2 3 2 5" xfId="35736"/>
    <cellStyle name="Note 2 9 2 3 3" xfId="6309"/>
    <cellStyle name="Note 2 9 2 3 3 2" xfId="23744"/>
    <cellStyle name="Note 2 9 2 3 3 3" xfId="38197"/>
    <cellStyle name="Note 2 9 2 3 4" xfId="8750"/>
    <cellStyle name="Note 2 9 2 3 4 2" xfId="26185"/>
    <cellStyle name="Note 2 9 2 3 4 3" xfId="40638"/>
    <cellStyle name="Note 2 9 2 3 5" xfId="11170"/>
    <cellStyle name="Note 2 9 2 3 5 2" xfId="28605"/>
    <cellStyle name="Note 2 9 2 3 5 3" xfId="43058"/>
    <cellStyle name="Note 2 9 2 3 6" xfId="18177"/>
    <cellStyle name="Note 2 9 2 4" xfId="1337"/>
    <cellStyle name="Note 2 9 2 4 2" xfId="3848"/>
    <cellStyle name="Note 2 9 2 4 2 2" xfId="21284"/>
    <cellStyle name="Note 2 9 2 4 2 3" xfId="35737"/>
    <cellStyle name="Note 2 9 2 4 3" xfId="6310"/>
    <cellStyle name="Note 2 9 2 4 3 2" xfId="23745"/>
    <cellStyle name="Note 2 9 2 4 3 3" xfId="38198"/>
    <cellStyle name="Note 2 9 2 4 4" xfId="8751"/>
    <cellStyle name="Note 2 9 2 4 4 2" xfId="26186"/>
    <cellStyle name="Note 2 9 2 4 4 3" xfId="40639"/>
    <cellStyle name="Note 2 9 2 4 5" xfId="11171"/>
    <cellStyle name="Note 2 9 2 4 5 2" xfId="28606"/>
    <cellStyle name="Note 2 9 2 4 5 3" xfId="43059"/>
    <cellStyle name="Note 2 9 2 4 6" xfId="15104"/>
    <cellStyle name="Note 2 9 2 4 6 2" xfId="32539"/>
    <cellStyle name="Note 2 9 2 4 6 3" xfId="46992"/>
    <cellStyle name="Note 2 9 2 4 7" xfId="18178"/>
    <cellStyle name="Note 2 9 2 4 8" xfId="20266"/>
    <cellStyle name="Note 2 9 2 5" xfId="3845"/>
    <cellStyle name="Note 2 9 2 5 2" xfId="13509"/>
    <cellStyle name="Note 2 9 2 5 2 2" xfId="30944"/>
    <cellStyle name="Note 2 9 2 5 2 3" xfId="45397"/>
    <cellStyle name="Note 2 9 2 5 3" xfId="15970"/>
    <cellStyle name="Note 2 9 2 5 3 2" xfId="33405"/>
    <cellStyle name="Note 2 9 2 5 3 3" xfId="47858"/>
    <cellStyle name="Note 2 9 2 5 4" xfId="21281"/>
    <cellStyle name="Note 2 9 2 5 5" xfId="35734"/>
    <cellStyle name="Note 2 9 2 6" xfId="6307"/>
    <cellStyle name="Note 2 9 2 6 2" xfId="23742"/>
    <cellStyle name="Note 2 9 2 6 3" xfId="38195"/>
    <cellStyle name="Note 2 9 2 7" xfId="8748"/>
    <cellStyle name="Note 2 9 2 7 2" xfId="26183"/>
    <cellStyle name="Note 2 9 2 7 3" xfId="40636"/>
    <cellStyle name="Note 2 9 2 8" xfId="11168"/>
    <cellStyle name="Note 2 9 2 8 2" xfId="28603"/>
    <cellStyle name="Note 2 9 2 8 3" xfId="43056"/>
    <cellStyle name="Note 2 9 2 9" xfId="18175"/>
    <cellStyle name="Note 2 9 3" xfId="1338"/>
    <cellStyle name="Note 2 9 3 2" xfId="1339"/>
    <cellStyle name="Note 2 9 3 2 2" xfId="3850"/>
    <cellStyle name="Note 2 9 3 2 2 2" xfId="13513"/>
    <cellStyle name="Note 2 9 3 2 2 2 2" xfId="30948"/>
    <cellStyle name="Note 2 9 3 2 2 2 3" xfId="45401"/>
    <cellStyle name="Note 2 9 3 2 2 3" xfId="15974"/>
    <cellStyle name="Note 2 9 3 2 2 3 2" xfId="33409"/>
    <cellStyle name="Note 2 9 3 2 2 3 3" xfId="47862"/>
    <cellStyle name="Note 2 9 3 2 2 4" xfId="21286"/>
    <cellStyle name="Note 2 9 3 2 2 5" xfId="35739"/>
    <cellStyle name="Note 2 9 3 2 3" xfId="6312"/>
    <cellStyle name="Note 2 9 3 2 3 2" xfId="23747"/>
    <cellStyle name="Note 2 9 3 2 3 3" xfId="38200"/>
    <cellStyle name="Note 2 9 3 2 4" xfId="8753"/>
    <cellStyle name="Note 2 9 3 2 4 2" xfId="26188"/>
    <cellStyle name="Note 2 9 3 2 4 3" xfId="40641"/>
    <cellStyle name="Note 2 9 3 2 5" xfId="11173"/>
    <cellStyle name="Note 2 9 3 2 5 2" xfId="28608"/>
    <cellStyle name="Note 2 9 3 2 5 3" xfId="43061"/>
    <cellStyle name="Note 2 9 3 2 6" xfId="18180"/>
    <cellStyle name="Note 2 9 3 3" xfId="1340"/>
    <cellStyle name="Note 2 9 3 3 2" xfId="3851"/>
    <cellStyle name="Note 2 9 3 3 2 2" xfId="13514"/>
    <cellStyle name="Note 2 9 3 3 2 2 2" xfId="30949"/>
    <cellStyle name="Note 2 9 3 3 2 2 3" xfId="45402"/>
    <cellStyle name="Note 2 9 3 3 2 3" xfId="15975"/>
    <cellStyle name="Note 2 9 3 3 2 3 2" xfId="33410"/>
    <cellStyle name="Note 2 9 3 3 2 3 3" xfId="47863"/>
    <cellStyle name="Note 2 9 3 3 2 4" xfId="21287"/>
    <cellStyle name="Note 2 9 3 3 2 5" xfId="35740"/>
    <cellStyle name="Note 2 9 3 3 3" xfId="6313"/>
    <cellStyle name="Note 2 9 3 3 3 2" xfId="23748"/>
    <cellStyle name="Note 2 9 3 3 3 3" xfId="38201"/>
    <cellStyle name="Note 2 9 3 3 4" xfId="8754"/>
    <cellStyle name="Note 2 9 3 3 4 2" xfId="26189"/>
    <cellStyle name="Note 2 9 3 3 4 3" xfId="40642"/>
    <cellStyle name="Note 2 9 3 3 5" xfId="11174"/>
    <cellStyle name="Note 2 9 3 3 5 2" xfId="28609"/>
    <cellStyle name="Note 2 9 3 3 5 3" xfId="43062"/>
    <cellStyle name="Note 2 9 3 3 6" xfId="18181"/>
    <cellStyle name="Note 2 9 3 4" xfId="1341"/>
    <cellStyle name="Note 2 9 3 4 2" xfId="3852"/>
    <cellStyle name="Note 2 9 3 4 2 2" xfId="21288"/>
    <cellStyle name="Note 2 9 3 4 2 3" xfId="35741"/>
    <cellStyle name="Note 2 9 3 4 3" xfId="6314"/>
    <cellStyle name="Note 2 9 3 4 3 2" xfId="23749"/>
    <cellStyle name="Note 2 9 3 4 3 3" xfId="38202"/>
    <cellStyle name="Note 2 9 3 4 4" xfId="8755"/>
    <cellStyle name="Note 2 9 3 4 4 2" xfId="26190"/>
    <cellStyle name="Note 2 9 3 4 4 3" xfId="40643"/>
    <cellStyle name="Note 2 9 3 4 5" xfId="11175"/>
    <cellStyle name="Note 2 9 3 4 5 2" xfId="28610"/>
    <cellStyle name="Note 2 9 3 4 5 3" xfId="43063"/>
    <cellStyle name="Note 2 9 3 4 6" xfId="15105"/>
    <cellStyle name="Note 2 9 3 4 6 2" xfId="32540"/>
    <cellStyle name="Note 2 9 3 4 6 3" xfId="46993"/>
    <cellStyle name="Note 2 9 3 4 7" xfId="18182"/>
    <cellStyle name="Note 2 9 3 4 8" xfId="20267"/>
    <cellStyle name="Note 2 9 3 5" xfId="3849"/>
    <cellStyle name="Note 2 9 3 5 2" xfId="13512"/>
    <cellStyle name="Note 2 9 3 5 2 2" xfId="30947"/>
    <cellStyle name="Note 2 9 3 5 2 3" xfId="45400"/>
    <cellStyle name="Note 2 9 3 5 3" xfId="15973"/>
    <cellStyle name="Note 2 9 3 5 3 2" xfId="33408"/>
    <cellStyle name="Note 2 9 3 5 3 3" xfId="47861"/>
    <cellStyle name="Note 2 9 3 5 4" xfId="21285"/>
    <cellStyle name="Note 2 9 3 5 5" xfId="35738"/>
    <cellStyle name="Note 2 9 3 6" xfId="6311"/>
    <cellStyle name="Note 2 9 3 6 2" xfId="23746"/>
    <cellStyle name="Note 2 9 3 6 3" xfId="38199"/>
    <cellStyle name="Note 2 9 3 7" xfId="8752"/>
    <cellStyle name="Note 2 9 3 7 2" xfId="26187"/>
    <cellStyle name="Note 2 9 3 7 3" xfId="40640"/>
    <cellStyle name="Note 2 9 3 8" xfId="11172"/>
    <cellStyle name="Note 2 9 3 8 2" xfId="28607"/>
    <cellStyle name="Note 2 9 3 8 3" xfId="43060"/>
    <cellStyle name="Note 2 9 3 9" xfId="18179"/>
    <cellStyle name="Note 2 9 4" xfId="1342"/>
    <cellStyle name="Note 2 9 4 2" xfId="1343"/>
    <cellStyle name="Note 2 9 4 2 2" xfId="3854"/>
    <cellStyle name="Note 2 9 4 2 2 2" xfId="13516"/>
    <cellStyle name="Note 2 9 4 2 2 2 2" xfId="30951"/>
    <cellStyle name="Note 2 9 4 2 2 2 3" xfId="45404"/>
    <cellStyle name="Note 2 9 4 2 2 3" xfId="15977"/>
    <cellStyle name="Note 2 9 4 2 2 3 2" xfId="33412"/>
    <cellStyle name="Note 2 9 4 2 2 3 3" xfId="47865"/>
    <cellStyle name="Note 2 9 4 2 2 4" xfId="21290"/>
    <cellStyle name="Note 2 9 4 2 2 5" xfId="35743"/>
    <cellStyle name="Note 2 9 4 2 3" xfId="6316"/>
    <cellStyle name="Note 2 9 4 2 3 2" xfId="23751"/>
    <cellStyle name="Note 2 9 4 2 3 3" xfId="38204"/>
    <cellStyle name="Note 2 9 4 2 4" xfId="8757"/>
    <cellStyle name="Note 2 9 4 2 4 2" xfId="26192"/>
    <cellStyle name="Note 2 9 4 2 4 3" xfId="40645"/>
    <cellStyle name="Note 2 9 4 2 5" xfId="11177"/>
    <cellStyle name="Note 2 9 4 2 5 2" xfId="28612"/>
    <cellStyle name="Note 2 9 4 2 5 3" xfId="43065"/>
    <cellStyle name="Note 2 9 4 2 6" xfId="18184"/>
    <cellStyle name="Note 2 9 4 3" xfId="1344"/>
    <cellStyle name="Note 2 9 4 3 2" xfId="3855"/>
    <cellStyle name="Note 2 9 4 3 2 2" xfId="13517"/>
    <cellStyle name="Note 2 9 4 3 2 2 2" xfId="30952"/>
    <cellStyle name="Note 2 9 4 3 2 2 3" xfId="45405"/>
    <cellStyle name="Note 2 9 4 3 2 3" xfId="15978"/>
    <cellStyle name="Note 2 9 4 3 2 3 2" xfId="33413"/>
    <cellStyle name="Note 2 9 4 3 2 3 3" xfId="47866"/>
    <cellStyle name="Note 2 9 4 3 2 4" xfId="21291"/>
    <cellStyle name="Note 2 9 4 3 2 5" xfId="35744"/>
    <cellStyle name="Note 2 9 4 3 3" xfId="6317"/>
    <cellStyle name="Note 2 9 4 3 3 2" xfId="23752"/>
    <cellStyle name="Note 2 9 4 3 3 3" xfId="38205"/>
    <cellStyle name="Note 2 9 4 3 4" xfId="8758"/>
    <cellStyle name="Note 2 9 4 3 4 2" xfId="26193"/>
    <cellStyle name="Note 2 9 4 3 4 3" xfId="40646"/>
    <cellStyle name="Note 2 9 4 3 5" xfId="11178"/>
    <cellStyle name="Note 2 9 4 3 5 2" xfId="28613"/>
    <cellStyle name="Note 2 9 4 3 5 3" xfId="43066"/>
    <cellStyle name="Note 2 9 4 3 6" xfId="18185"/>
    <cellStyle name="Note 2 9 4 4" xfId="1345"/>
    <cellStyle name="Note 2 9 4 4 2" xfId="3856"/>
    <cellStyle name="Note 2 9 4 4 2 2" xfId="21292"/>
    <cellStyle name="Note 2 9 4 4 2 3" xfId="35745"/>
    <cellStyle name="Note 2 9 4 4 3" xfId="6318"/>
    <cellStyle name="Note 2 9 4 4 3 2" xfId="23753"/>
    <cellStyle name="Note 2 9 4 4 3 3" xfId="38206"/>
    <cellStyle name="Note 2 9 4 4 4" xfId="8759"/>
    <cellStyle name="Note 2 9 4 4 4 2" xfId="26194"/>
    <cellStyle name="Note 2 9 4 4 4 3" xfId="40647"/>
    <cellStyle name="Note 2 9 4 4 5" xfId="11179"/>
    <cellStyle name="Note 2 9 4 4 5 2" xfId="28614"/>
    <cellStyle name="Note 2 9 4 4 5 3" xfId="43067"/>
    <cellStyle name="Note 2 9 4 4 6" xfId="15106"/>
    <cellStyle name="Note 2 9 4 4 6 2" xfId="32541"/>
    <cellStyle name="Note 2 9 4 4 6 3" xfId="46994"/>
    <cellStyle name="Note 2 9 4 4 7" xfId="18186"/>
    <cellStyle name="Note 2 9 4 4 8" xfId="20268"/>
    <cellStyle name="Note 2 9 4 5" xfId="3853"/>
    <cellStyle name="Note 2 9 4 5 2" xfId="13515"/>
    <cellStyle name="Note 2 9 4 5 2 2" xfId="30950"/>
    <cellStyle name="Note 2 9 4 5 2 3" xfId="45403"/>
    <cellStyle name="Note 2 9 4 5 3" xfId="15976"/>
    <cellStyle name="Note 2 9 4 5 3 2" xfId="33411"/>
    <cellStyle name="Note 2 9 4 5 3 3" xfId="47864"/>
    <cellStyle name="Note 2 9 4 5 4" xfId="21289"/>
    <cellStyle name="Note 2 9 4 5 5" xfId="35742"/>
    <cellStyle name="Note 2 9 4 6" xfId="6315"/>
    <cellStyle name="Note 2 9 4 6 2" xfId="23750"/>
    <cellStyle name="Note 2 9 4 6 3" xfId="38203"/>
    <cellStyle name="Note 2 9 4 7" xfId="8756"/>
    <cellStyle name="Note 2 9 4 7 2" xfId="26191"/>
    <cellStyle name="Note 2 9 4 7 3" xfId="40644"/>
    <cellStyle name="Note 2 9 4 8" xfId="11176"/>
    <cellStyle name="Note 2 9 4 8 2" xfId="28611"/>
    <cellStyle name="Note 2 9 4 8 3" xfId="43064"/>
    <cellStyle name="Note 2 9 4 9" xfId="18183"/>
    <cellStyle name="Note 2 9 5" xfId="1346"/>
    <cellStyle name="Note 2 9 5 2" xfId="1347"/>
    <cellStyle name="Note 2 9 5 2 2" xfId="3858"/>
    <cellStyle name="Note 2 9 5 2 2 2" xfId="13519"/>
    <cellStyle name="Note 2 9 5 2 2 2 2" xfId="30954"/>
    <cellStyle name="Note 2 9 5 2 2 2 3" xfId="45407"/>
    <cellStyle name="Note 2 9 5 2 2 3" xfId="15980"/>
    <cellStyle name="Note 2 9 5 2 2 3 2" xfId="33415"/>
    <cellStyle name="Note 2 9 5 2 2 3 3" xfId="47868"/>
    <cellStyle name="Note 2 9 5 2 2 4" xfId="21294"/>
    <cellStyle name="Note 2 9 5 2 2 5" xfId="35747"/>
    <cellStyle name="Note 2 9 5 2 3" xfId="6320"/>
    <cellStyle name="Note 2 9 5 2 3 2" xfId="23755"/>
    <cellStyle name="Note 2 9 5 2 3 3" xfId="38208"/>
    <cellStyle name="Note 2 9 5 2 4" xfId="8761"/>
    <cellStyle name="Note 2 9 5 2 4 2" xfId="26196"/>
    <cellStyle name="Note 2 9 5 2 4 3" xfId="40649"/>
    <cellStyle name="Note 2 9 5 2 5" xfId="11181"/>
    <cellStyle name="Note 2 9 5 2 5 2" xfId="28616"/>
    <cellStyle name="Note 2 9 5 2 5 3" xfId="43069"/>
    <cellStyle name="Note 2 9 5 2 6" xfId="18188"/>
    <cellStyle name="Note 2 9 5 3" xfId="1348"/>
    <cellStyle name="Note 2 9 5 3 2" xfId="3859"/>
    <cellStyle name="Note 2 9 5 3 2 2" xfId="13520"/>
    <cellStyle name="Note 2 9 5 3 2 2 2" xfId="30955"/>
    <cellStyle name="Note 2 9 5 3 2 2 3" xfId="45408"/>
    <cellStyle name="Note 2 9 5 3 2 3" xfId="15981"/>
    <cellStyle name="Note 2 9 5 3 2 3 2" xfId="33416"/>
    <cellStyle name="Note 2 9 5 3 2 3 3" xfId="47869"/>
    <cellStyle name="Note 2 9 5 3 2 4" xfId="21295"/>
    <cellStyle name="Note 2 9 5 3 2 5" xfId="35748"/>
    <cellStyle name="Note 2 9 5 3 3" xfId="6321"/>
    <cellStyle name="Note 2 9 5 3 3 2" xfId="23756"/>
    <cellStyle name="Note 2 9 5 3 3 3" xfId="38209"/>
    <cellStyle name="Note 2 9 5 3 4" xfId="8762"/>
    <cellStyle name="Note 2 9 5 3 4 2" xfId="26197"/>
    <cellStyle name="Note 2 9 5 3 4 3" xfId="40650"/>
    <cellStyle name="Note 2 9 5 3 5" xfId="11182"/>
    <cellStyle name="Note 2 9 5 3 5 2" xfId="28617"/>
    <cellStyle name="Note 2 9 5 3 5 3" xfId="43070"/>
    <cellStyle name="Note 2 9 5 3 6" xfId="18189"/>
    <cellStyle name="Note 2 9 5 4" xfId="1349"/>
    <cellStyle name="Note 2 9 5 4 2" xfId="3860"/>
    <cellStyle name="Note 2 9 5 4 2 2" xfId="21296"/>
    <cellStyle name="Note 2 9 5 4 2 3" xfId="35749"/>
    <cellStyle name="Note 2 9 5 4 3" xfId="6322"/>
    <cellStyle name="Note 2 9 5 4 3 2" xfId="23757"/>
    <cellStyle name="Note 2 9 5 4 3 3" xfId="38210"/>
    <cellStyle name="Note 2 9 5 4 4" xfId="8763"/>
    <cellStyle name="Note 2 9 5 4 4 2" xfId="26198"/>
    <cellStyle name="Note 2 9 5 4 4 3" xfId="40651"/>
    <cellStyle name="Note 2 9 5 4 5" xfId="11183"/>
    <cellStyle name="Note 2 9 5 4 5 2" xfId="28618"/>
    <cellStyle name="Note 2 9 5 4 5 3" xfId="43071"/>
    <cellStyle name="Note 2 9 5 4 6" xfId="15107"/>
    <cellStyle name="Note 2 9 5 4 6 2" xfId="32542"/>
    <cellStyle name="Note 2 9 5 4 6 3" xfId="46995"/>
    <cellStyle name="Note 2 9 5 4 7" xfId="18190"/>
    <cellStyle name="Note 2 9 5 4 8" xfId="20269"/>
    <cellStyle name="Note 2 9 5 5" xfId="3857"/>
    <cellStyle name="Note 2 9 5 5 2" xfId="13518"/>
    <cellStyle name="Note 2 9 5 5 2 2" xfId="30953"/>
    <cellStyle name="Note 2 9 5 5 2 3" xfId="45406"/>
    <cellStyle name="Note 2 9 5 5 3" xfId="15979"/>
    <cellStyle name="Note 2 9 5 5 3 2" xfId="33414"/>
    <cellStyle name="Note 2 9 5 5 3 3" xfId="47867"/>
    <cellStyle name="Note 2 9 5 5 4" xfId="21293"/>
    <cellStyle name="Note 2 9 5 5 5" xfId="35746"/>
    <cellStyle name="Note 2 9 5 6" xfId="6319"/>
    <cellStyle name="Note 2 9 5 6 2" xfId="23754"/>
    <cellStyle name="Note 2 9 5 6 3" xfId="38207"/>
    <cellStyle name="Note 2 9 5 7" xfId="8760"/>
    <cellStyle name="Note 2 9 5 7 2" xfId="26195"/>
    <cellStyle name="Note 2 9 5 7 3" xfId="40648"/>
    <cellStyle name="Note 2 9 5 8" xfId="11180"/>
    <cellStyle name="Note 2 9 5 8 2" xfId="28615"/>
    <cellStyle name="Note 2 9 5 8 3" xfId="43068"/>
    <cellStyle name="Note 2 9 5 9" xfId="18187"/>
    <cellStyle name="Note 2 9 6" xfId="1350"/>
    <cellStyle name="Note 2 9 6 2" xfId="3861"/>
    <cellStyle name="Note 2 9 6 2 2" xfId="13521"/>
    <cellStyle name="Note 2 9 6 2 2 2" xfId="30956"/>
    <cellStyle name="Note 2 9 6 2 2 3" xfId="45409"/>
    <cellStyle name="Note 2 9 6 2 3" xfId="15982"/>
    <cellStyle name="Note 2 9 6 2 3 2" xfId="33417"/>
    <cellStyle name="Note 2 9 6 2 3 3" xfId="47870"/>
    <cellStyle name="Note 2 9 6 2 4" xfId="21297"/>
    <cellStyle name="Note 2 9 6 2 5" xfId="35750"/>
    <cellStyle name="Note 2 9 6 3" xfId="6323"/>
    <cellStyle name="Note 2 9 6 3 2" xfId="23758"/>
    <cellStyle name="Note 2 9 6 3 3" xfId="38211"/>
    <cellStyle name="Note 2 9 6 4" xfId="8764"/>
    <cellStyle name="Note 2 9 6 4 2" xfId="26199"/>
    <cellStyle name="Note 2 9 6 4 3" xfId="40652"/>
    <cellStyle name="Note 2 9 6 5" xfId="11184"/>
    <cellStyle name="Note 2 9 6 5 2" xfId="28619"/>
    <cellStyle name="Note 2 9 6 5 3" xfId="43072"/>
    <cellStyle name="Note 2 9 6 6" xfId="18191"/>
    <cellStyle name="Note 2 9 7" xfId="1351"/>
    <cellStyle name="Note 2 9 7 2" xfId="3862"/>
    <cellStyle name="Note 2 9 7 2 2" xfId="13522"/>
    <cellStyle name="Note 2 9 7 2 2 2" xfId="30957"/>
    <cellStyle name="Note 2 9 7 2 2 3" xfId="45410"/>
    <cellStyle name="Note 2 9 7 2 3" xfId="15983"/>
    <cellStyle name="Note 2 9 7 2 3 2" xfId="33418"/>
    <cellStyle name="Note 2 9 7 2 3 3" xfId="47871"/>
    <cellStyle name="Note 2 9 7 2 4" xfId="21298"/>
    <cellStyle name="Note 2 9 7 2 5" xfId="35751"/>
    <cellStyle name="Note 2 9 7 3" xfId="6324"/>
    <cellStyle name="Note 2 9 7 3 2" xfId="23759"/>
    <cellStyle name="Note 2 9 7 3 3" xfId="38212"/>
    <cellStyle name="Note 2 9 7 4" xfId="8765"/>
    <cellStyle name="Note 2 9 7 4 2" xfId="26200"/>
    <cellStyle name="Note 2 9 7 4 3" xfId="40653"/>
    <cellStyle name="Note 2 9 7 5" xfId="11185"/>
    <cellStyle name="Note 2 9 7 5 2" xfId="28620"/>
    <cellStyle name="Note 2 9 7 5 3" xfId="43073"/>
    <cellStyle name="Note 2 9 7 6" xfId="18192"/>
    <cellStyle name="Note 2 9 8" xfId="1352"/>
    <cellStyle name="Note 2 9 8 2" xfId="3863"/>
    <cellStyle name="Note 2 9 8 2 2" xfId="21299"/>
    <cellStyle name="Note 2 9 8 2 3" xfId="35752"/>
    <cellStyle name="Note 2 9 8 3" xfId="6325"/>
    <cellStyle name="Note 2 9 8 3 2" xfId="23760"/>
    <cellStyle name="Note 2 9 8 3 3" xfId="38213"/>
    <cellStyle name="Note 2 9 8 4" xfId="8766"/>
    <cellStyle name="Note 2 9 8 4 2" xfId="26201"/>
    <cellStyle name="Note 2 9 8 4 3" xfId="40654"/>
    <cellStyle name="Note 2 9 8 5" xfId="11186"/>
    <cellStyle name="Note 2 9 8 5 2" xfId="28621"/>
    <cellStyle name="Note 2 9 8 5 3" xfId="43074"/>
    <cellStyle name="Note 2 9 8 6" xfId="15108"/>
    <cellStyle name="Note 2 9 8 6 2" xfId="32543"/>
    <cellStyle name="Note 2 9 8 6 3" xfId="46996"/>
    <cellStyle name="Note 2 9 8 7" xfId="18193"/>
    <cellStyle name="Note 2 9 8 8" xfId="20270"/>
    <cellStyle name="Note 2 9 9" xfId="3844"/>
    <cellStyle name="Note 2 9 9 2" xfId="13508"/>
    <cellStyle name="Note 2 9 9 2 2" xfId="30943"/>
    <cellStyle name="Note 2 9 9 2 3" xfId="45396"/>
    <cellStyle name="Note 2 9 9 3" xfId="15969"/>
    <cellStyle name="Note 2 9 9 3 2" xfId="33404"/>
    <cellStyle name="Note 2 9 9 3 3" xfId="47857"/>
    <cellStyle name="Note 2 9 9 4" xfId="21280"/>
    <cellStyle name="Note 2 9 9 5" xfId="35733"/>
    <cellStyle name="Note 20" xfId="1353"/>
    <cellStyle name="Note 20 2" xfId="1354"/>
    <cellStyle name="Note 20 2 2" xfId="3865"/>
    <cellStyle name="Note 20 2 2 2" xfId="13524"/>
    <cellStyle name="Note 20 2 2 2 2" xfId="30959"/>
    <cellStyle name="Note 20 2 2 2 3" xfId="45412"/>
    <cellStyle name="Note 20 2 2 3" xfId="15985"/>
    <cellStyle name="Note 20 2 2 3 2" xfId="33420"/>
    <cellStyle name="Note 20 2 2 3 3" xfId="47873"/>
    <cellStyle name="Note 20 2 2 4" xfId="21301"/>
    <cellStyle name="Note 20 2 2 5" xfId="35754"/>
    <cellStyle name="Note 20 2 3" xfId="6327"/>
    <cellStyle name="Note 20 2 3 2" xfId="23762"/>
    <cellStyle name="Note 20 2 3 3" xfId="38215"/>
    <cellStyle name="Note 20 2 4" xfId="8768"/>
    <cellStyle name="Note 20 2 4 2" xfId="26203"/>
    <cellStyle name="Note 20 2 4 3" xfId="40656"/>
    <cellStyle name="Note 20 2 5" xfId="11188"/>
    <cellStyle name="Note 20 2 5 2" xfId="28623"/>
    <cellStyle name="Note 20 2 5 3" xfId="43076"/>
    <cellStyle name="Note 20 2 6" xfId="18195"/>
    <cellStyle name="Note 20 3" xfId="1355"/>
    <cellStyle name="Note 20 3 2" xfId="3866"/>
    <cellStyle name="Note 20 3 2 2" xfId="13525"/>
    <cellStyle name="Note 20 3 2 2 2" xfId="30960"/>
    <cellStyle name="Note 20 3 2 2 3" xfId="45413"/>
    <cellStyle name="Note 20 3 2 3" xfId="15986"/>
    <cellStyle name="Note 20 3 2 3 2" xfId="33421"/>
    <cellStyle name="Note 20 3 2 3 3" xfId="47874"/>
    <cellStyle name="Note 20 3 2 4" xfId="21302"/>
    <cellStyle name="Note 20 3 2 5" xfId="35755"/>
    <cellStyle name="Note 20 3 3" xfId="6328"/>
    <cellStyle name="Note 20 3 3 2" xfId="23763"/>
    <cellStyle name="Note 20 3 3 3" xfId="38216"/>
    <cellStyle name="Note 20 3 4" xfId="8769"/>
    <cellStyle name="Note 20 3 4 2" xfId="26204"/>
    <cellStyle name="Note 20 3 4 3" xfId="40657"/>
    <cellStyle name="Note 20 3 5" xfId="11189"/>
    <cellStyle name="Note 20 3 5 2" xfId="28624"/>
    <cellStyle name="Note 20 3 5 3" xfId="43077"/>
    <cellStyle name="Note 20 3 6" xfId="18196"/>
    <cellStyle name="Note 20 4" xfId="1356"/>
    <cellStyle name="Note 20 4 2" xfId="3867"/>
    <cellStyle name="Note 20 4 2 2" xfId="21303"/>
    <cellStyle name="Note 20 4 2 3" xfId="35756"/>
    <cellStyle name="Note 20 4 3" xfId="6329"/>
    <cellStyle name="Note 20 4 3 2" xfId="23764"/>
    <cellStyle name="Note 20 4 3 3" xfId="38217"/>
    <cellStyle name="Note 20 4 4" xfId="8770"/>
    <cellStyle name="Note 20 4 4 2" xfId="26205"/>
    <cellStyle name="Note 20 4 4 3" xfId="40658"/>
    <cellStyle name="Note 20 4 5" xfId="11190"/>
    <cellStyle name="Note 20 4 5 2" xfId="28625"/>
    <cellStyle name="Note 20 4 5 3" xfId="43078"/>
    <cellStyle name="Note 20 4 6" xfId="15109"/>
    <cellStyle name="Note 20 4 6 2" xfId="32544"/>
    <cellStyle name="Note 20 4 6 3" xfId="46997"/>
    <cellStyle name="Note 20 4 7" xfId="18197"/>
    <cellStyle name="Note 20 4 8" xfId="20271"/>
    <cellStyle name="Note 20 5" xfId="3864"/>
    <cellStyle name="Note 20 5 2" xfId="13523"/>
    <cellStyle name="Note 20 5 2 2" xfId="30958"/>
    <cellStyle name="Note 20 5 2 3" xfId="45411"/>
    <cellStyle name="Note 20 5 3" xfId="15984"/>
    <cellStyle name="Note 20 5 3 2" xfId="33419"/>
    <cellStyle name="Note 20 5 3 3" xfId="47872"/>
    <cellStyle name="Note 20 5 4" xfId="21300"/>
    <cellStyle name="Note 20 5 5" xfId="35753"/>
    <cellStyle name="Note 20 6" xfId="6326"/>
    <cellStyle name="Note 20 6 2" xfId="23761"/>
    <cellStyle name="Note 20 6 3" xfId="38214"/>
    <cellStyle name="Note 20 7" xfId="8767"/>
    <cellStyle name="Note 20 7 2" xfId="26202"/>
    <cellStyle name="Note 20 7 3" xfId="40655"/>
    <cellStyle name="Note 20 8" xfId="11187"/>
    <cellStyle name="Note 20 8 2" xfId="28622"/>
    <cellStyle name="Note 20 8 3" xfId="43075"/>
    <cellStyle name="Note 20 9" xfId="18194"/>
    <cellStyle name="Note 21" xfId="1357"/>
    <cellStyle name="Note 21 2" xfId="1358"/>
    <cellStyle name="Note 21 2 2" xfId="3869"/>
    <cellStyle name="Note 21 2 2 2" xfId="13527"/>
    <cellStyle name="Note 21 2 2 2 2" xfId="30962"/>
    <cellStyle name="Note 21 2 2 2 3" xfId="45415"/>
    <cellStyle name="Note 21 2 2 3" xfId="15988"/>
    <cellStyle name="Note 21 2 2 3 2" xfId="33423"/>
    <cellStyle name="Note 21 2 2 3 3" xfId="47876"/>
    <cellStyle name="Note 21 2 2 4" xfId="21305"/>
    <cellStyle name="Note 21 2 2 5" xfId="35758"/>
    <cellStyle name="Note 21 2 3" xfId="6331"/>
    <cellStyle name="Note 21 2 3 2" xfId="23766"/>
    <cellStyle name="Note 21 2 3 3" xfId="38219"/>
    <cellStyle name="Note 21 2 4" xfId="8772"/>
    <cellStyle name="Note 21 2 4 2" xfId="26207"/>
    <cellStyle name="Note 21 2 4 3" xfId="40660"/>
    <cellStyle name="Note 21 2 5" xfId="11192"/>
    <cellStyle name="Note 21 2 5 2" xfId="28627"/>
    <cellStyle name="Note 21 2 5 3" xfId="43080"/>
    <cellStyle name="Note 21 2 6" xfId="18199"/>
    <cellStyle name="Note 21 3" xfId="1359"/>
    <cellStyle name="Note 21 3 2" xfId="3870"/>
    <cellStyle name="Note 21 3 2 2" xfId="13528"/>
    <cellStyle name="Note 21 3 2 2 2" xfId="30963"/>
    <cellStyle name="Note 21 3 2 2 3" xfId="45416"/>
    <cellStyle name="Note 21 3 2 3" xfId="15989"/>
    <cellStyle name="Note 21 3 2 3 2" xfId="33424"/>
    <cellStyle name="Note 21 3 2 3 3" xfId="47877"/>
    <cellStyle name="Note 21 3 2 4" xfId="21306"/>
    <cellStyle name="Note 21 3 2 5" xfId="35759"/>
    <cellStyle name="Note 21 3 3" xfId="6332"/>
    <cellStyle name="Note 21 3 3 2" xfId="23767"/>
    <cellStyle name="Note 21 3 3 3" xfId="38220"/>
    <cellStyle name="Note 21 3 4" xfId="8773"/>
    <cellStyle name="Note 21 3 4 2" xfId="26208"/>
    <cellStyle name="Note 21 3 4 3" xfId="40661"/>
    <cellStyle name="Note 21 3 5" xfId="11193"/>
    <cellStyle name="Note 21 3 5 2" xfId="28628"/>
    <cellStyle name="Note 21 3 5 3" xfId="43081"/>
    <cellStyle name="Note 21 3 6" xfId="18200"/>
    <cellStyle name="Note 21 4" xfId="1360"/>
    <cellStyle name="Note 21 4 2" xfId="3871"/>
    <cellStyle name="Note 21 4 2 2" xfId="21307"/>
    <cellStyle name="Note 21 4 2 3" xfId="35760"/>
    <cellStyle name="Note 21 4 3" xfId="6333"/>
    <cellStyle name="Note 21 4 3 2" xfId="23768"/>
    <cellStyle name="Note 21 4 3 3" xfId="38221"/>
    <cellStyle name="Note 21 4 4" xfId="8774"/>
    <cellStyle name="Note 21 4 4 2" xfId="26209"/>
    <cellStyle name="Note 21 4 4 3" xfId="40662"/>
    <cellStyle name="Note 21 4 5" xfId="11194"/>
    <cellStyle name="Note 21 4 5 2" xfId="28629"/>
    <cellStyle name="Note 21 4 5 3" xfId="43082"/>
    <cellStyle name="Note 21 4 6" xfId="15110"/>
    <cellStyle name="Note 21 4 6 2" xfId="32545"/>
    <cellStyle name="Note 21 4 6 3" xfId="46998"/>
    <cellStyle name="Note 21 4 7" xfId="18201"/>
    <cellStyle name="Note 21 4 8" xfId="20272"/>
    <cellStyle name="Note 21 5" xfId="3868"/>
    <cellStyle name="Note 21 5 2" xfId="13526"/>
    <cellStyle name="Note 21 5 2 2" xfId="30961"/>
    <cellStyle name="Note 21 5 2 3" xfId="45414"/>
    <cellStyle name="Note 21 5 3" xfId="15987"/>
    <cellStyle name="Note 21 5 3 2" xfId="33422"/>
    <cellStyle name="Note 21 5 3 3" xfId="47875"/>
    <cellStyle name="Note 21 5 4" xfId="21304"/>
    <cellStyle name="Note 21 5 5" xfId="35757"/>
    <cellStyle name="Note 21 6" xfId="6330"/>
    <cellStyle name="Note 21 6 2" xfId="23765"/>
    <cellStyle name="Note 21 6 3" xfId="38218"/>
    <cellStyle name="Note 21 7" xfId="8771"/>
    <cellStyle name="Note 21 7 2" xfId="26206"/>
    <cellStyle name="Note 21 7 3" xfId="40659"/>
    <cellStyle name="Note 21 8" xfId="11191"/>
    <cellStyle name="Note 21 8 2" xfId="28626"/>
    <cellStyle name="Note 21 8 3" xfId="43079"/>
    <cellStyle name="Note 21 9" xfId="18198"/>
    <cellStyle name="Note 22" xfId="1361"/>
    <cellStyle name="Note 22 2" xfId="1362"/>
    <cellStyle name="Note 22 2 2" xfId="3873"/>
    <cellStyle name="Note 22 2 2 2" xfId="13530"/>
    <cellStyle name="Note 22 2 2 2 2" xfId="30965"/>
    <cellStyle name="Note 22 2 2 2 3" xfId="45418"/>
    <cellStyle name="Note 22 2 2 3" xfId="15991"/>
    <cellStyle name="Note 22 2 2 3 2" xfId="33426"/>
    <cellStyle name="Note 22 2 2 3 3" xfId="47879"/>
    <cellStyle name="Note 22 2 2 4" xfId="21309"/>
    <cellStyle name="Note 22 2 2 5" xfId="35762"/>
    <cellStyle name="Note 22 2 3" xfId="6335"/>
    <cellStyle name="Note 22 2 3 2" xfId="23770"/>
    <cellStyle name="Note 22 2 3 3" xfId="38223"/>
    <cellStyle name="Note 22 2 4" xfId="8776"/>
    <cellStyle name="Note 22 2 4 2" xfId="26211"/>
    <cellStyle name="Note 22 2 4 3" xfId="40664"/>
    <cellStyle name="Note 22 2 5" xfId="11196"/>
    <cellStyle name="Note 22 2 5 2" xfId="28631"/>
    <cellStyle name="Note 22 2 5 3" xfId="43084"/>
    <cellStyle name="Note 22 2 6" xfId="18203"/>
    <cellStyle name="Note 22 3" xfId="1363"/>
    <cellStyle name="Note 22 3 2" xfId="3874"/>
    <cellStyle name="Note 22 3 2 2" xfId="13531"/>
    <cellStyle name="Note 22 3 2 2 2" xfId="30966"/>
    <cellStyle name="Note 22 3 2 2 3" xfId="45419"/>
    <cellStyle name="Note 22 3 2 3" xfId="15992"/>
    <cellStyle name="Note 22 3 2 3 2" xfId="33427"/>
    <cellStyle name="Note 22 3 2 3 3" xfId="47880"/>
    <cellStyle name="Note 22 3 2 4" xfId="21310"/>
    <cellStyle name="Note 22 3 2 5" xfId="35763"/>
    <cellStyle name="Note 22 3 3" xfId="6336"/>
    <cellStyle name="Note 22 3 3 2" xfId="23771"/>
    <cellStyle name="Note 22 3 3 3" xfId="38224"/>
    <cellStyle name="Note 22 3 4" xfId="8777"/>
    <cellStyle name="Note 22 3 4 2" xfId="26212"/>
    <cellStyle name="Note 22 3 4 3" xfId="40665"/>
    <cellStyle name="Note 22 3 5" xfId="11197"/>
    <cellStyle name="Note 22 3 5 2" xfId="28632"/>
    <cellStyle name="Note 22 3 5 3" xfId="43085"/>
    <cellStyle name="Note 22 3 6" xfId="18204"/>
    <cellStyle name="Note 22 4" xfId="1364"/>
    <cellStyle name="Note 22 4 2" xfId="3875"/>
    <cellStyle name="Note 22 4 2 2" xfId="21311"/>
    <cellStyle name="Note 22 4 2 3" xfId="35764"/>
    <cellStyle name="Note 22 4 3" xfId="6337"/>
    <cellStyle name="Note 22 4 3 2" xfId="23772"/>
    <cellStyle name="Note 22 4 3 3" xfId="38225"/>
    <cellStyle name="Note 22 4 4" xfId="8778"/>
    <cellStyle name="Note 22 4 4 2" xfId="26213"/>
    <cellStyle name="Note 22 4 4 3" xfId="40666"/>
    <cellStyle name="Note 22 4 5" xfId="11198"/>
    <cellStyle name="Note 22 4 5 2" xfId="28633"/>
    <cellStyle name="Note 22 4 5 3" xfId="43086"/>
    <cellStyle name="Note 22 4 6" xfId="15111"/>
    <cellStyle name="Note 22 4 6 2" xfId="32546"/>
    <cellStyle name="Note 22 4 6 3" xfId="46999"/>
    <cellStyle name="Note 22 4 7" xfId="18205"/>
    <cellStyle name="Note 22 4 8" xfId="20273"/>
    <cellStyle name="Note 22 5" xfId="3872"/>
    <cellStyle name="Note 22 5 2" xfId="13529"/>
    <cellStyle name="Note 22 5 2 2" xfId="30964"/>
    <cellStyle name="Note 22 5 2 3" xfId="45417"/>
    <cellStyle name="Note 22 5 3" xfId="15990"/>
    <cellStyle name="Note 22 5 3 2" xfId="33425"/>
    <cellStyle name="Note 22 5 3 3" xfId="47878"/>
    <cellStyle name="Note 22 5 4" xfId="21308"/>
    <cellStyle name="Note 22 5 5" xfId="35761"/>
    <cellStyle name="Note 22 6" xfId="6334"/>
    <cellStyle name="Note 22 6 2" xfId="23769"/>
    <cellStyle name="Note 22 6 3" xfId="38222"/>
    <cellStyle name="Note 22 7" xfId="8775"/>
    <cellStyle name="Note 22 7 2" xfId="26210"/>
    <cellStyle name="Note 22 7 3" xfId="40663"/>
    <cellStyle name="Note 22 8" xfId="11195"/>
    <cellStyle name="Note 22 8 2" xfId="28630"/>
    <cellStyle name="Note 22 8 3" xfId="43083"/>
    <cellStyle name="Note 22 9" xfId="18202"/>
    <cellStyle name="Note 23" xfId="1365"/>
    <cellStyle name="Note 23 2" xfId="1366"/>
    <cellStyle name="Note 23 2 2" xfId="3877"/>
    <cellStyle name="Note 23 2 2 2" xfId="13533"/>
    <cellStyle name="Note 23 2 2 2 2" xfId="30968"/>
    <cellStyle name="Note 23 2 2 2 3" xfId="45421"/>
    <cellStyle name="Note 23 2 2 3" xfId="15994"/>
    <cellStyle name="Note 23 2 2 3 2" xfId="33429"/>
    <cellStyle name="Note 23 2 2 3 3" xfId="47882"/>
    <cellStyle name="Note 23 2 2 4" xfId="21313"/>
    <cellStyle name="Note 23 2 2 5" xfId="35766"/>
    <cellStyle name="Note 23 2 3" xfId="6339"/>
    <cellStyle name="Note 23 2 3 2" xfId="23774"/>
    <cellStyle name="Note 23 2 3 3" xfId="38227"/>
    <cellStyle name="Note 23 2 4" xfId="8780"/>
    <cellStyle name="Note 23 2 4 2" xfId="26215"/>
    <cellStyle name="Note 23 2 4 3" xfId="40668"/>
    <cellStyle name="Note 23 2 5" xfId="11200"/>
    <cellStyle name="Note 23 2 5 2" xfId="28635"/>
    <cellStyle name="Note 23 2 5 3" xfId="43088"/>
    <cellStyle name="Note 23 2 6" xfId="18207"/>
    <cellStyle name="Note 23 3" xfId="1367"/>
    <cellStyle name="Note 23 3 2" xfId="3878"/>
    <cellStyle name="Note 23 3 2 2" xfId="13534"/>
    <cellStyle name="Note 23 3 2 2 2" xfId="30969"/>
    <cellStyle name="Note 23 3 2 2 3" xfId="45422"/>
    <cellStyle name="Note 23 3 2 3" xfId="15995"/>
    <cellStyle name="Note 23 3 2 3 2" xfId="33430"/>
    <cellStyle name="Note 23 3 2 3 3" xfId="47883"/>
    <cellStyle name="Note 23 3 2 4" xfId="21314"/>
    <cellStyle name="Note 23 3 2 5" xfId="35767"/>
    <cellStyle name="Note 23 3 3" xfId="6340"/>
    <cellStyle name="Note 23 3 3 2" xfId="23775"/>
    <cellStyle name="Note 23 3 3 3" xfId="38228"/>
    <cellStyle name="Note 23 3 4" xfId="8781"/>
    <cellStyle name="Note 23 3 4 2" xfId="26216"/>
    <cellStyle name="Note 23 3 4 3" xfId="40669"/>
    <cellStyle name="Note 23 3 5" xfId="11201"/>
    <cellStyle name="Note 23 3 5 2" xfId="28636"/>
    <cellStyle name="Note 23 3 5 3" xfId="43089"/>
    <cellStyle name="Note 23 3 6" xfId="18208"/>
    <cellStyle name="Note 23 4" xfId="1368"/>
    <cellStyle name="Note 23 4 2" xfId="3879"/>
    <cellStyle name="Note 23 4 2 2" xfId="21315"/>
    <cellStyle name="Note 23 4 2 3" xfId="35768"/>
    <cellStyle name="Note 23 4 3" xfId="6341"/>
    <cellStyle name="Note 23 4 3 2" xfId="23776"/>
    <cellStyle name="Note 23 4 3 3" xfId="38229"/>
    <cellStyle name="Note 23 4 4" xfId="8782"/>
    <cellStyle name="Note 23 4 4 2" xfId="26217"/>
    <cellStyle name="Note 23 4 4 3" xfId="40670"/>
    <cellStyle name="Note 23 4 5" xfId="11202"/>
    <cellStyle name="Note 23 4 5 2" xfId="28637"/>
    <cellStyle name="Note 23 4 5 3" xfId="43090"/>
    <cellStyle name="Note 23 4 6" xfId="15112"/>
    <cellStyle name="Note 23 4 6 2" xfId="32547"/>
    <cellStyle name="Note 23 4 6 3" xfId="47000"/>
    <cellStyle name="Note 23 4 7" xfId="18209"/>
    <cellStyle name="Note 23 4 8" xfId="20274"/>
    <cellStyle name="Note 23 5" xfId="3876"/>
    <cellStyle name="Note 23 5 2" xfId="13532"/>
    <cellStyle name="Note 23 5 2 2" xfId="30967"/>
    <cellStyle name="Note 23 5 2 3" xfId="45420"/>
    <cellStyle name="Note 23 5 3" xfId="15993"/>
    <cellStyle name="Note 23 5 3 2" xfId="33428"/>
    <cellStyle name="Note 23 5 3 3" xfId="47881"/>
    <cellStyle name="Note 23 5 4" xfId="21312"/>
    <cellStyle name="Note 23 5 5" xfId="35765"/>
    <cellStyle name="Note 23 6" xfId="6338"/>
    <cellStyle name="Note 23 6 2" xfId="23773"/>
    <cellStyle name="Note 23 6 3" xfId="38226"/>
    <cellStyle name="Note 23 7" xfId="8779"/>
    <cellStyle name="Note 23 7 2" xfId="26214"/>
    <cellStyle name="Note 23 7 3" xfId="40667"/>
    <cellStyle name="Note 23 8" xfId="11199"/>
    <cellStyle name="Note 23 8 2" xfId="28634"/>
    <cellStyle name="Note 23 8 3" xfId="43087"/>
    <cellStyle name="Note 23 9" xfId="18206"/>
    <cellStyle name="Note 24" xfId="1369"/>
    <cellStyle name="Note 24 2" xfId="1370"/>
    <cellStyle name="Note 24 2 2" xfId="3881"/>
    <cellStyle name="Note 24 2 2 2" xfId="13536"/>
    <cellStyle name="Note 24 2 2 2 2" xfId="30971"/>
    <cellStyle name="Note 24 2 2 2 3" xfId="45424"/>
    <cellStyle name="Note 24 2 2 3" xfId="15997"/>
    <cellStyle name="Note 24 2 2 3 2" xfId="33432"/>
    <cellStyle name="Note 24 2 2 3 3" xfId="47885"/>
    <cellStyle name="Note 24 2 2 4" xfId="21317"/>
    <cellStyle name="Note 24 2 2 5" xfId="35770"/>
    <cellStyle name="Note 24 2 3" xfId="6343"/>
    <cellStyle name="Note 24 2 3 2" xfId="23778"/>
    <cellStyle name="Note 24 2 3 3" xfId="38231"/>
    <cellStyle name="Note 24 2 4" xfId="8784"/>
    <cellStyle name="Note 24 2 4 2" xfId="26219"/>
    <cellStyle name="Note 24 2 4 3" xfId="40672"/>
    <cellStyle name="Note 24 2 5" xfId="11204"/>
    <cellStyle name="Note 24 2 5 2" xfId="28639"/>
    <cellStyle name="Note 24 2 5 3" xfId="43092"/>
    <cellStyle name="Note 24 2 6" xfId="18211"/>
    <cellStyle name="Note 24 3" xfId="1371"/>
    <cellStyle name="Note 24 3 2" xfId="3882"/>
    <cellStyle name="Note 24 3 2 2" xfId="13537"/>
    <cellStyle name="Note 24 3 2 2 2" xfId="30972"/>
    <cellStyle name="Note 24 3 2 2 3" xfId="45425"/>
    <cellStyle name="Note 24 3 2 3" xfId="15998"/>
    <cellStyle name="Note 24 3 2 3 2" xfId="33433"/>
    <cellStyle name="Note 24 3 2 3 3" xfId="47886"/>
    <cellStyle name="Note 24 3 2 4" xfId="21318"/>
    <cellStyle name="Note 24 3 2 5" xfId="35771"/>
    <cellStyle name="Note 24 3 3" xfId="6344"/>
    <cellStyle name="Note 24 3 3 2" xfId="23779"/>
    <cellStyle name="Note 24 3 3 3" xfId="38232"/>
    <cellStyle name="Note 24 3 4" xfId="8785"/>
    <cellStyle name="Note 24 3 4 2" xfId="26220"/>
    <cellStyle name="Note 24 3 4 3" xfId="40673"/>
    <cellStyle name="Note 24 3 5" xfId="11205"/>
    <cellStyle name="Note 24 3 5 2" xfId="28640"/>
    <cellStyle name="Note 24 3 5 3" xfId="43093"/>
    <cellStyle name="Note 24 3 6" xfId="18212"/>
    <cellStyle name="Note 24 4" xfId="1372"/>
    <cellStyle name="Note 24 4 2" xfId="3883"/>
    <cellStyle name="Note 24 4 2 2" xfId="21319"/>
    <cellStyle name="Note 24 4 2 3" xfId="35772"/>
    <cellStyle name="Note 24 4 3" xfId="6345"/>
    <cellStyle name="Note 24 4 3 2" xfId="23780"/>
    <cellStyle name="Note 24 4 3 3" xfId="38233"/>
    <cellStyle name="Note 24 4 4" xfId="8786"/>
    <cellStyle name="Note 24 4 4 2" xfId="26221"/>
    <cellStyle name="Note 24 4 4 3" xfId="40674"/>
    <cellStyle name="Note 24 4 5" xfId="11206"/>
    <cellStyle name="Note 24 4 5 2" xfId="28641"/>
    <cellStyle name="Note 24 4 5 3" xfId="43094"/>
    <cellStyle name="Note 24 4 6" xfId="15113"/>
    <cellStyle name="Note 24 4 6 2" xfId="32548"/>
    <cellStyle name="Note 24 4 6 3" xfId="47001"/>
    <cellStyle name="Note 24 4 7" xfId="18213"/>
    <cellStyle name="Note 24 4 8" xfId="20275"/>
    <cellStyle name="Note 24 5" xfId="3880"/>
    <cellStyle name="Note 24 5 2" xfId="13535"/>
    <cellStyle name="Note 24 5 2 2" xfId="30970"/>
    <cellStyle name="Note 24 5 2 3" xfId="45423"/>
    <cellStyle name="Note 24 5 3" xfId="15996"/>
    <cellStyle name="Note 24 5 3 2" xfId="33431"/>
    <cellStyle name="Note 24 5 3 3" xfId="47884"/>
    <cellStyle name="Note 24 5 4" xfId="21316"/>
    <cellStyle name="Note 24 5 5" xfId="35769"/>
    <cellStyle name="Note 24 6" xfId="6342"/>
    <cellStyle name="Note 24 6 2" xfId="23777"/>
    <cellStyle name="Note 24 6 3" xfId="38230"/>
    <cellStyle name="Note 24 7" xfId="8783"/>
    <cellStyle name="Note 24 7 2" xfId="26218"/>
    <cellStyle name="Note 24 7 3" xfId="40671"/>
    <cellStyle name="Note 24 8" xfId="11203"/>
    <cellStyle name="Note 24 8 2" xfId="28638"/>
    <cellStyle name="Note 24 8 3" xfId="43091"/>
    <cellStyle name="Note 24 9" xfId="18210"/>
    <cellStyle name="Note 25" xfId="1373"/>
    <cellStyle name="Note 25 2" xfId="1374"/>
    <cellStyle name="Note 25 2 2" xfId="3885"/>
    <cellStyle name="Note 25 2 2 2" xfId="13539"/>
    <cellStyle name="Note 25 2 2 2 2" xfId="30974"/>
    <cellStyle name="Note 25 2 2 2 3" xfId="45427"/>
    <cellStyle name="Note 25 2 2 3" xfId="16000"/>
    <cellStyle name="Note 25 2 2 3 2" xfId="33435"/>
    <cellStyle name="Note 25 2 2 3 3" xfId="47888"/>
    <cellStyle name="Note 25 2 2 4" xfId="21321"/>
    <cellStyle name="Note 25 2 2 5" xfId="35774"/>
    <cellStyle name="Note 25 2 3" xfId="6347"/>
    <cellStyle name="Note 25 2 3 2" xfId="23782"/>
    <cellStyle name="Note 25 2 3 3" xfId="38235"/>
    <cellStyle name="Note 25 2 4" xfId="8788"/>
    <cellStyle name="Note 25 2 4 2" xfId="26223"/>
    <cellStyle name="Note 25 2 4 3" xfId="40676"/>
    <cellStyle name="Note 25 2 5" xfId="11208"/>
    <cellStyle name="Note 25 2 5 2" xfId="28643"/>
    <cellStyle name="Note 25 2 5 3" xfId="43096"/>
    <cellStyle name="Note 25 2 6" xfId="18215"/>
    <cellStyle name="Note 25 3" xfId="1375"/>
    <cellStyle name="Note 25 3 2" xfId="3886"/>
    <cellStyle name="Note 25 3 2 2" xfId="13540"/>
    <cellStyle name="Note 25 3 2 2 2" xfId="30975"/>
    <cellStyle name="Note 25 3 2 2 3" xfId="45428"/>
    <cellStyle name="Note 25 3 2 3" xfId="16001"/>
    <cellStyle name="Note 25 3 2 3 2" xfId="33436"/>
    <cellStyle name="Note 25 3 2 3 3" xfId="47889"/>
    <cellStyle name="Note 25 3 2 4" xfId="21322"/>
    <cellStyle name="Note 25 3 2 5" xfId="35775"/>
    <cellStyle name="Note 25 3 3" xfId="6348"/>
    <cellStyle name="Note 25 3 3 2" xfId="23783"/>
    <cellStyle name="Note 25 3 3 3" xfId="38236"/>
    <cellStyle name="Note 25 3 4" xfId="8789"/>
    <cellStyle name="Note 25 3 4 2" xfId="26224"/>
    <cellStyle name="Note 25 3 4 3" xfId="40677"/>
    <cellStyle name="Note 25 3 5" xfId="11209"/>
    <cellStyle name="Note 25 3 5 2" xfId="28644"/>
    <cellStyle name="Note 25 3 5 3" xfId="43097"/>
    <cellStyle name="Note 25 3 6" xfId="18216"/>
    <cellStyle name="Note 25 4" xfId="1376"/>
    <cellStyle name="Note 25 4 2" xfId="3887"/>
    <cellStyle name="Note 25 4 2 2" xfId="21323"/>
    <cellStyle name="Note 25 4 2 3" xfId="35776"/>
    <cellStyle name="Note 25 4 3" xfId="6349"/>
    <cellStyle name="Note 25 4 3 2" xfId="23784"/>
    <cellStyle name="Note 25 4 3 3" xfId="38237"/>
    <cellStyle name="Note 25 4 4" xfId="8790"/>
    <cellStyle name="Note 25 4 4 2" xfId="26225"/>
    <cellStyle name="Note 25 4 4 3" xfId="40678"/>
    <cellStyle name="Note 25 4 5" xfId="11210"/>
    <cellStyle name="Note 25 4 5 2" xfId="28645"/>
    <cellStyle name="Note 25 4 5 3" xfId="43098"/>
    <cellStyle name="Note 25 4 6" xfId="15114"/>
    <cellStyle name="Note 25 4 6 2" xfId="32549"/>
    <cellStyle name="Note 25 4 6 3" xfId="47002"/>
    <cellStyle name="Note 25 4 7" xfId="18217"/>
    <cellStyle name="Note 25 4 8" xfId="20276"/>
    <cellStyle name="Note 25 5" xfId="3884"/>
    <cellStyle name="Note 25 5 2" xfId="13538"/>
    <cellStyle name="Note 25 5 2 2" xfId="30973"/>
    <cellStyle name="Note 25 5 2 3" xfId="45426"/>
    <cellStyle name="Note 25 5 3" xfId="15999"/>
    <cellStyle name="Note 25 5 3 2" xfId="33434"/>
    <cellStyle name="Note 25 5 3 3" xfId="47887"/>
    <cellStyle name="Note 25 5 4" xfId="21320"/>
    <cellStyle name="Note 25 5 5" xfId="35773"/>
    <cellStyle name="Note 25 6" xfId="6346"/>
    <cellStyle name="Note 25 6 2" xfId="23781"/>
    <cellStyle name="Note 25 6 3" xfId="38234"/>
    <cellStyle name="Note 25 7" xfId="8787"/>
    <cellStyle name="Note 25 7 2" xfId="26222"/>
    <cellStyle name="Note 25 7 3" xfId="40675"/>
    <cellStyle name="Note 25 8" xfId="11207"/>
    <cellStyle name="Note 25 8 2" xfId="28642"/>
    <cellStyle name="Note 25 8 3" xfId="43095"/>
    <cellStyle name="Note 25 9" xfId="18214"/>
    <cellStyle name="Note 26" xfId="1377"/>
    <cellStyle name="Note 26 2" xfId="1378"/>
    <cellStyle name="Note 26 2 2" xfId="3889"/>
    <cellStyle name="Note 26 2 2 2" xfId="13542"/>
    <cellStyle name="Note 26 2 2 2 2" xfId="30977"/>
    <cellStyle name="Note 26 2 2 2 3" xfId="45430"/>
    <cellStyle name="Note 26 2 2 3" xfId="16003"/>
    <cellStyle name="Note 26 2 2 3 2" xfId="33438"/>
    <cellStyle name="Note 26 2 2 3 3" xfId="47891"/>
    <cellStyle name="Note 26 2 2 4" xfId="21325"/>
    <cellStyle name="Note 26 2 2 5" xfId="35778"/>
    <cellStyle name="Note 26 2 3" xfId="6351"/>
    <cellStyle name="Note 26 2 3 2" xfId="23786"/>
    <cellStyle name="Note 26 2 3 3" xfId="38239"/>
    <cellStyle name="Note 26 2 4" xfId="8792"/>
    <cellStyle name="Note 26 2 4 2" xfId="26227"/>
    <cellStyle name="Note 26 2 4 3" xfId="40680"/>
    <cellStyle name="Note 26 2 5" xfId="11212"/>
    <cellStyle name="Note 26 2 5 2" xfId="28647"/>
    <cellStyle name="Note 26 2 5 3" xfId="43100"/>
    <cellStyle name="Note 26 2 6" xfId="18219"/>
    <cellStyle name="Note 26 3" xfId="1379"/>
    <cellStyle name="Note 26 3 2" xfId="3890"/>
    <cellStyle name="Note 26 3 2 2" xfId="13543"/>
    <cellStyle name="Note 26 3 2 2 2" xfId="30978"/>
    <cellStyle name="Note 26 3 2 2 3" xfId="45431"/>
    <cellStyle name="Note 26 3 2 3" xfId="16004"/>
    <cellStyle name="Note 26 3 2 3 2" xfId="33439"/>
    <cellStyle name="Note 26 3 2 3 3" xfId="47892"/>
    <cellStyle name="Note 26 3 2 4" xfId="21326"/>
    <cellStyle name="Note 26 3 2 5" xfId="35779"/>
    <cellStyle name="Note 26 3 3" xfId="6352"/>
    <cellStyle name="Note 26 3 3 2" xfId="23787"/>
    <cellStyle name="Note 26 3 3 3" xfId="38240"/>
    <cellStyle name="Note 26 3 4" xfId="8793"/>
    <cellStyle name="Note 26 3 4 2" xfId="26228"/>
    <cellStyle name="Note 26 3 4 3" xfId="40681"/>
    <cellStyle name="Note 26 3 5" xfId="11213"/>
    <cellStyle name="Note 26 3 5 2" xfId="28648"/>
    <cellStyle name="Note 26 3 5 3" xfId="43101"/>
    <cellStyle name="Note 26 3 6" xfId="18220"/>
    <cellStyle name="Note 26 4" xfId="1380"/>
    <cellStyle name="Note 26 4 2" xfId="3891"/>
    <cellStyle name="Note 26 4 2 2" xfId="21327"/>
    <cellStyle name="Note 26 4 2 3" xfId="35780"/>
    <cellStyle name="Note 26 4 3" xfId="6353"/>
    <cellStyle name="Note 26 4 3 2" xfId="23788"/>
    <cellStyle name="Note 26 4 3 3" xfId="38241"/>
    <cellStyle name="Note 26 4 4" xfId="8794"/>
    <cellStyle name="Note 26 4 4 2" xfId="26229"/>
    <cellStyle name="Note 26 4 4 3" xfId="40682"/>
    <cellStyle name="Note 26 4 5" xfId="11214"/>
    <cellStyle name="Note 26 4 5 2" xfId="28649"/>
    <cellStyle name="Note 26 4 5 3" xfId="43102"/>
    <cellStyle name="Note 26 4 6" xfId="15115"/>
    <cellStyle name="Note 26 4 6 2" xfId="32550"/>
    <cellStyle name="Note 26 4 6 3" xfId="47003"/>
    <cellStyle name="Note 26 4 7" xfId="18221"/>
    <cellStyle name="Note 26 4 8" xfId="20277"/>
    <cellStyle name="Note 26 5" xfId="3888"/>
    <cellStyle name="Note 26 5 2" xfId="13541"/>
    <cellStyle name="Note 26 5 2 2" xfId="30976"/>
    <cellStyle name="Note 26 5 2 3" xfId="45429"/>
    <cellStyle name="Note 26 5 3" xfId="16002"/>
    <cellStyle name="Note 26 5 3 2" xfId="33437"/>
    <cellStyle name="Note 26 5 3 3" xfId="47890"/>
    <cellStyle name="Note 26 5 4" xfId="21324"/>
    <cellStyle name="Note 26 5 5" xfId="35777"/>
    <cellStyle name="Note 26 6" xfId="6350"/>
    <cellStyle name="Note 26 6 2" xfId="23785"/>
    <cellStyle name="Note 26 6 3" xfId="38238"/>
    <cellStyle name="Note 26 7" xfId="8791"/>
    <cellStyle name="Note 26 7 2" xfId="26226"/>
    <cellStyle name="Note 26 7 3" xfId="40679"/>
    <cellStyle name="Note 26 8" xfId="11211"/>
    <cellStyle name="Note 26 8 2" xfId="28646"/>
    <cellStyle name="Note 26 8 3" xfId="43099"/>
    <cellStyle name="Note 26 9" xfId="18218"/>
    <cellStyle name="Note 27" xfId="1381"/>
    <cellStyle name="Note 27 2" xfId="1382"/>
    <cellStyle name="Note 27 2 2" xfId="3893"/>
    <cellStyle name="Note 27 2 2 2" xfId="13545"/>
    <cellStyle name="Note 27 2 2 2 2" xfId="30980"/>
    <cellStyle name="Note 27 2 2 2 3" xfId="45433"/>
    <cellStyle name="Note 27 2 2 3" xfId="16006"/>
    <cellStyle name="Note 27 2 2 3 2" xfId="33441"/>
    <cellStyle name="Note 27 2 2 3 3" xfId="47894"/>
    <cellStyle name="Note 27 2 2 4" xfId="21329"/>
    <cellStyle name="Note 27 2 2 5" xfId="35782"/>
    <cellStyle name="Note 27 2 3" xfId="6355"/>
    <cellStyle name="Note 27 2 3 2" xfId="23790"/>
    <cellStyle name="Note 27 2 3 3" xfId="38243"/>
    <cellStyle name="Note 27 2 4" xfId="8796"/>
    <cellStyle name="Note 27 2 4 2" xfId="26231"/>
    <cellStyle name="Note 27 2 4 3" xfId="40684"/>
    <cellStyle name="Note 27 2 5" xfId="11216"/>
    <cellStyle name="Note 27 2 5 2" xfId="28651"/>
    <cellStyle name="Note 27 2 5 3" xfId="43104"/>
    <cellStyle name="Note 27 2 6" xfId="18223"/>
    <cellStyle name="Note 27 3" xfId="1383"/>
    <cellStyle name="Note 27 3 2" xfId="3894"/>
    <cellStyle name="Note 27 3 2 2" xfId="13546"/>
    <cellStyle name="Note 27 3 2 2 2" xfId="30981"/>
    <cellStyle name="Note 27 3 2 2 3" xfId="45434"/>
    <cellStyle name="Note 27 3 2 3" xfId="16007"/>
    <cellStyle name="Note 27 3 2 3 2" xfId="33442"/>
    <cellStyle name="Note 27 3 2 3 3" xfId="47895"/>
    <cellStyle name="Note 27 3 2 4" xfId="21330"/>
    <cellStyle name="Note 27 3 2 5" xfId="35783"/>
    <cellStyle name="Note 27 3 3" xfId="6356"/>
    <cellStyle name="Note 27 3 3 2" xfId="23791"/>
    <cellStyle name="Note 27 3 3 3" xfId="38244"/>
    <cellStyle name="Note 27 3 4" xfId="8797"/>
    <cellStyle name="Note 27 3 4 2" xfId="26232"/>
    <cellStyle name="Note 27 3 4 3" xfId="40685"/>
    <cellStyle name="Note 27 3 5" xfId="11217"/>
    <cellStyle name="Note 27 3 5 2" xfId="28652"/>
    <cellStyle name="Note 27 3 5 3" xfId="43105"/>
    <cellStyle name="Note 27 3 6" xfId="18224"/>
    <cellStyle name="Note 27 4" xfId="1384"/>
    <cellStyle name="Note 27 4 2" xfId="3895"/>
    <cellStyle name="Note 27 4 2 2" xfId="21331"/>
    <cellStyle name="Note 27 4 2 3" xfId="35784"/>
    <cellStyle name="Note 27 4 3" xfId="6357"/>
    <cellStyle name="Note 27 4 3 2" xfId="23792"/>
    <cellStyle name="Note 27 4 3 3" xfId="38245"/>
    <cellStyle name="Note 27 4 4" xfId="8798"/>
    <cellStyle name="Note 27 4 4 2" xfId="26233"/>
    <cellStyle name="Note 27 4 4 3" xfId="40686"/>
    <cellStyle name="Note 27 4 5" xfId="11218"/>
    <cellStyle name="Note 27 4 5 2" xfId="28653"/>
    <cellStyle name="Note 27 4 5 3" xfId="43106"/>
    <cellStyle name="Note 27 4 6" xfId="15116"/>
    <cellStyle name="Note 27 4 6 2" xfId="32551"/>
    <cellStyle name="Note 27 4 6 3" xfId="47004"/>
    <cellStyle name="Note 27 4 7" xfId="18225"/>
    <cellStyle name="Note 27 4 8" xfId="20278"/>
    <cellStyle name="Note 27 5" xfId="3892"/>
    <cellStyle name="Note 27 5 2" xfId="13544"/>
    <cellStyle name="Note 27 5 2 2" xfId="30979"/>
    <cellStyle name="Note 27 5 2 3" xfId="45432"/>
    <cellStyle name="Note 27 5 3" xfId="16005"/>
    <cellStyle name="Note 27 5 3 2" xfId="33440"/>
    <cellStyle name="Note 27 5 3 3" xfId="47893"/>
    <cellStyle name="Note 27 5 4" xfId="21328"/>
    <cellStyle name="Note 27 5 5" xfId="35781"/>
    <cellStyle name="Note 27 6" xfId="6354"/>
    <cellStyle name="Note 27 6 2" xfId="23789"/>
    <cellStyle name="Note 27 6 3" xfId="38242"/>
    <cellStyle name="Note 27 7" xfId="8795"/>
    <cellStyle name="Note 27 7 2" xfId="26230"/>
    <cellStyle name="Note 27 7 3" xfId="40683"/>
    <cellStyle name="Note 27 8" xfId="11215"/>
    <cellStyle name="Note 27 8 2" xfId="28650"/>
    <cellStyle name="Note 27 8 3" xfId="43103"/>
    <cellStyle name="Note 27 9" xfId="18222"/>
    <cellStyle name="Note 28" xfId="1385"/>
    <cellStyle name="Note 28 2" xfId="1386"/>
    <cellStyle name="Note 28 2 2" xfId="3897"/>
    <cellStyle name="Note 28 2 2 2" xfId="13548"/>
    <cellStyle name="Note 28 2 2 2 2" xfId="30983"/>
    <cellStyle name="Note 28 2 2 2 3" xfId="45436"/>
    <cellStyle name="Note 28 2 2 3" xfId="16009"/>
    <cellStyle name="Note 28 2 2 3 2" xfId="33444"/>
    <cellStyle name="Note 28 2 2 3 3" xfId="47897"/>
    <cellStyle name="Note 28 2 2 4" xfId="21333"/>
    <cellStyle name="Note 28 2 2 5" xfId="35786"/>
    <cellStyle name="Note 28 2 3" xfId="6359"/>
    <cellStyle name="Note 28 2 3 2" xfId="23794"/>
    <cellStyle name="Note 28 2 3 3" xfId="38247"/>
    <cellStyle name="Note 28 2 4" xfId="8800"/>
    <cellStyle name="Note 28 2 4 2" xfId="26235"/>
    <cellStyle name="Note 28 2 4 3" xfId="40688"/>
    <cellStyle name="Note 28 2 5" xfId="11220"/>
    <cellStyle name="Note 28 2 5 2" xfId="28655"/>
    <cellStyle name="Note 28 2 5 3" xfId="43108"/>
    <cellStyle name="Note 28 2 6" xfId="18227"/>
    <cellStyle name="Note 28 3" xfId="1387"/>
    <cellStyle name="Note 28 3 2" xfId="3898"/>
    <cellStyle name="Note 28 3 2 2" xfId="13549"/>
    <cellStyle name="Note 28 3 2 2 2" xfId="30984"/>
    <cellStyle name="Note 28 3 2 2 3" xfId="45437"/>
    <cellStyle name="Note 28 3 2 3" xfId="16010"/>
    <cellStyle name="Note 28 3 2 3 2" xfId="33445"/>
    <cellStyle name="Note 28 3 2 3 3" xfId="47898"/>
    <cellStyle name="Note 28 3 2 4" xfId="21334"/>
    <cellStyle name="Note 28 3 2 5" xfId="35787"/>
    <cellStyle name="Note 28 3 3" xfId="6360"/>
    <cellStyle name="Note 28 3 3 2" xfId="23795"/>
    <cellStyle name="Note 28 3 3 3" xfId="38248"/>
    <cellStyle name="Note 28 3 4" xfId="8801"/>
    <cellStyle name="Note 28 3 4 2" xfId="26236"/>
    <cellStyle name="Note 28 3 4 3" xfId="40689"/>
    <cellStyle name="Note 28 3 5" xfId="11221"/>
    <cellStyle name="Note 28 3 5 2" xfId="28656"/>
    <cellStyle name="Note 28 3 5 3" xfId="43109"/>
    <cellStyle name="Note 28 3 6" xfId="18228"/>
    <cellStyle name="Note 28 4" xfId="1388"/>
    <cellStyle name="Note 28 4 2" xfId="3899"/>
    <cellStyle name="Note 28 4 2 2" xfId="21335"/>
    <cellStyle name="Note 28 4 2 3" xfId="35788"/>
    <cellStyle name="Note 28 4 3" xfId="6361"/>
    <cellStyle name="Note 28 4 3 2" xfId="23796"/>
    <cellStyle name="Note 28 4 3 3" xfId="38249"/>
    <cellStyle name="Note 28 4 4" xfId="8802"/>
    <cellStyle name="Note 28 4 4 2" xfId="26237"/>
    <cellStyle name="Note 28 4 4 3" xfId="40690"/>
    <cellStyle name="Note 28 4 5" xfId="11222"/>
    <cellStyle name="Note 28 4 5 2" xfId="28657"/>
    <cellStyle name="Note 28 4 5 3" xfId="43110"/>
    <cellStyle name="Note 28 4 6" xfId="15117"/>
    <cellStyle name="Note 28 4 6 2" xfId="32552"/>
    <cellStyle name="Note 28 4 6 3" xfId="47005"/>
    <cellStyle name="Note 28 4 7" xfId="18229"/>
    <cellStyle name="Note 28 4 8" xfId="20279"/>
    <cellStyle name="Note 28 5" xfId="3896"/>
    <cellStyle name="Note 28 5 2" xfId="13547"/>
    <cellStyle name="Note 28 5 2 2" xfId="30982"/>
    <cellStyle name="Note 28 5 2 3" xfId="45435"/>
    <cellStyle name="Note 28 5 3" xfId="16008"/>
    <cellStyle name="Note 28 5 3 2" xfId="33443"/>
    <cellStyle name="Note 28 5 3 3" xfId="47896"/>
    <cellStyle name="Note 28 5 4" xfId="21332"/>
    <cellStyle name="Note 28 5 5" xfId="35785"/>
    <cellStyle name="Note 28 6" xfId="6358"/>
    <cellStyle name="Note 28 6 2" xfId="23793"/>
    <cellStyle name="Note 28 6 3" xfId="38246"/>
    <cellStyle name="Note 28 7" xfId="8799"/>
    <cellStyle name="Note 28 7 2" xfId="26234"/>
    <cellStyle name="Note 28 7 3" xfId="40687"/>
    <cellStyle name="Note 28 8" xfId="11219"/>
    <cellStyle name="Note 28 8 2" xfId="28654"/>
    <cellStyle name="Note 28 8 3" xfId="43107"/>
    <cellStyle name="Note 28 9" xfId="18226"/>
    <cellStyle name="Note 29" xfId="1389"/>
    <cellStyle name="Note 29 2" xfId="1390"/>
    <cellStyle name="Note 29 2 2" xfId="3901"/>
    <cellStyle name="Note 29 2 2 2" xfId="13551"/>
    <cellStyle name="Note 29 2 2 2 2" xfId="30986"/>
    <cellStyle name="Note 29 2 2 2 3" xfId="45439"/>
    <cellStyle name="Note 29 2 2 3" xfId="16012"/>
    <cellStyle name="Note 29 2 2 3 2" xfId="33447"/>
    <cellStyle name="Note 29 2 2 3 3" xfId="47900"/>
    <cellStyle name="Note 29 2 2 4" xfId="21337"/>
    <cellStyle name="Note 29 2 2 5" xfId="35790"/>
    <cellStyle name="Note 29 2 3" xfId="6363"/>
    <cellStyle name="Note 29 2 3 2" xfId="23798"/>
    <cellStyle name="Note 29 2 3 3" xfId="38251"/>
    <cellStyle name="Note 29 2 4" xfId="8804"/>
    <cellStyle name="Note 29 2 4 2" xfId="26239"/>
    <cellStyle name="Note 29 2 4 3" xfId="40692"/>
    <cellStyle name="Note 29 2 5" xfId="11224"/>
    <cellStyle name="Note 29 2 5 2" xfId="28659"/>
    <cellStyle name="Note 29 2 5 3" xfId="43112"/>
    <cellStyle name="Note 29 2 6" xfId="18231"/>
    <cellStyle name="Note 29 3" xfId="1391"/>
    <cellStyle name="Note 29 3 2" xfId="3902"/>
    <cellStyle name="Note 29 3 2 2" xfId="13552"/>
    <cellStyle name="Note 29 3 2 2 2" xfId="30987"/>
    <cellStyle name="Note 29 3 2 2 3" xfId="45440"/>
    <cellStyle name="Note 29 3 2 3" xfId="16013"/>
    <cellStyle name="Note 29 3 2 3 2" xfId="33448"/>
    <cellStyle name="Note 29 3 2 3 3" xfId="47901"/>
    <cellStyle name="Note 29 3 2 4" xfId="21338"/>
    <cellStyle name="Note 29 3 2 5" xfId="35791"/>
    <cellStyle name="Note 29 3 3" xfId="6364"/>
    <cellStyle name="Note 29 3 3 2" xfId="23799"/>
    <cellStyle name="Note 29 3 3 3" xfId="38252"/>
    <cellStyle name="Note 29 3 4" xfId="8805"/>
    <cellStyle name="Note 29 3 4 2" xfId="26240"/>
    <cellStyle name="Note 29 3 4 3" xfId="40693"/>
    <cellStyle name="Note 29 3 5" xfId="11225"/>
    <cellStyle name="Note 29 3 5 2" xfId="28660"/>
    <cellStyle name="Note 29 3 5 3" xfId="43113"/>
    <cellStyle name="Note 29 3 6" xfId="18232"/>
    <cellStyle name="Note 29 4" xfId="1392"/>
    <cellStyle name="Note 29 4 2" xfId="3903"/>
    <cellStyle name="Note 29 4 2 2" xfId="21339"/>
    <cellStyle name="Note 29 4 2 3" xfId="35792"/>
    <cellStyle name="Note 29 4 3" xfId="6365"/>
    <cellStyle name="Note 29 4 3 2" xfId="23800"/>
    <cellStyle name="Note 29 4 3 3" xfId="38253"/>
    <cellStyle name="Note 29 4 4" xfId="8806"/>
    <cellStyle name="Note 29 4 4 2" xfId="26241"/>
    <cellStyle name="Note 29 4 4 3" xfId="40694"/>
    <cellStyle name="Note 29 4 5" xfId="11226"/>
    <cellStyle name="Note 29 4 5 2" xfId="28661"/>
    <cellStyle name="Note 29 4 5 3" xfId="43114"/>
    <cellStyle name="Note 29 4 6" xfId="15118"/>
    <cellStyle name="Note 29 4 6 2" xfId="32553"/>
    <cellStyle name="Note 29 4 6 3" xfId="47006"/>
    <cellStyle name="Note 29 4 7" xfId="18233"/>
    <cellStyle name="Note 29 4 8" xfId="20280"/>
    <cellStyle name="Note 29 5" xfId="3900"/>
    <cellStyle name="Note 29 5 2" xfId="13550"/>
    <cellStyle name="Note 29 5 2 2" xfId="30985"/>
    <cellStyle name="Note 29 5 2 3" xfId="45438"/>
    <cellStyle name="Note 29 5 3" xfId="16011"/>
    <cellStyle name="Note 29 5 3 2" xfId="33446"/>
    <cellStyle name="Note 29 5 3 3" xfId="47899"/>
    <cellStyle name="Note 29 5 4" xfId="21336"/>
    <cellStyle name="Note 29 5 5" xfId="35789"/>
    <cellStyle name="Note 29 6" xfId="6362"/>
    <cellStyle name="Note 29 6 2" xfId="23797"/>
    <cellStyle name="Note 29 6 3" xfId="38250"/>
    <cellStyle name="Note 29 7" xfId="8803"/>
    <cellStyle name="Note 29 7 2" xfId="26238"/>
    <cellStyle name="Note 29 7 3" xfId="40691"/>
    <cellStyle name="Note 29 8" xfId="11223"/>
    <cellStyle name="Note 29 8 2" xfId="28658"/>
    <cellStyle name="Note 29 8 3" xfId="43111"/>
    <cellStyle name="Note 29 9" xfId="18230"/>
    <cellStyle name="Note 3" xfId="1393"/>
    <cellStyle name="Note 3 10" xfId="1394"/>
    <cellStyle name="Note 3 10 10" xfId="6367"/>
    <cellStyle name="Note 3 10 10 2" xfId="23802"/>
    <cellStyle name="Note 3 10 10 3" xfId="38255"/>
    <cellStyle name="Note 3 10 11" xfId="8808"/>
    <cellStyle name="Note 3 10 11 2" xfId="26243"/>
    <cellStyle name="Note 3 10 11 3" xfId="40696"/>
    <cellStyle name="Note 3 10 12" xfId="11228"/>
    <cellStyle name="Note 3 10 12 2" xfId="28663"/>
    <cellStyle name="Note 3 10 12 3" xfId="43116"/>
    <cellStyle name="Note 3 10 13" xfId="18235"/>
    <cellStyle name="Note 3 10 2" xfId="1395"/>
    <cellStyle name="Note 3 10 2 2" xfId="1396"/>
    <cellStyle name="Note 3 10 2 2 2" xfId="3907"/>
    <cellStyle name="Note 3 10 2 2 2 2" xfId="13556"/>
    <cellStyle name="Note 3 10 2 2 2 2 2" xfId="30991"/>
    <cellStyle name="Note 3 10 2 2 2 2 3" xfId="45444"/>
    <cellStyle name="Note 3 10 2 2 2 3" xfId="16017"/>
    <cellStyle name="Note 3 10 2 2 2 3 2" xfId="33452"/>
    <cellStyle name="Note 3 10 2 2 2 3 3" xfId="47905"/>
    <cellStyle name="Note 3 10 2 2 2 4" xfId="21343"/>
    <cellStyle name="Note 3 10 2 2 2 5" xfId="35796"/>
    <cellStyle name="Note 3 10 2 2 3" xfId="6369"/>
    <cellStyle name="Note 3 10 2 2 3 2" xfId="23804"/>
    <cellStyle name="Note 3 10 2 2 3 3" xfId="38257"/>
    <cellStyle name="Note 3 10 2 2 4" xfId="8810"/>
    <cellStyle name="Note 3 10 2 2 4 2" xfId="26245"/>
    <cellStyle name="Note 3 10 2 2 4 3" xfId="40698"/>
    <cellStyle name="Note 3 10 2 2 5" xfId="11230"/>
    <cellStyle name="Note 3 10 2 2 5 2" xfId="28665"/>
    <cellStyle name="Note 3 10 2 2 5 3" xfId="43118"/>
    <cellStyle name="Note 3 10 2 2 6" xfId="18237"/>
    <cellStyle name="Note 3 10 2 3" xfId="1397"/>
    <cellStyle name="Note 3 10 2 3 2" xfId="3908"/>
    <cellStyle name="Note 3 10 2 3 2 2" xfId="13557"/>
    <cellStyle name="Note 3 10 2 3 2 2 2" xfId="30992"/>
    <cellStyle name="Note 3 10 2 3 2 2 3" xfId="45445"/>
    <cellStyle name="Note 3 10 2 3 2 3" xfId="16018"/>
    <cellStyle name="Note 3 10 2 3 2 3 2" xfId="33453"/>
    <cellStyle name="Note 3 10 2 3 2 3 3" xfId="47906"/>
    <cellStyle name="Note 3 10 2 3 2 4" xfId="21344"/>
    <cellStyle name="Note 3 10 2 3 2 5" xfId="35797"/>
    <cellStyle name="Note 3 10 2 3 3" xfId="6370"/>
    <cellStyle name="Note 3 10 2 3 3 2" xfId="23805"/>
    <cellStyle name="Note 3 10 2 3 3 3" xfId="38258"/>
    <cellStyle name="Note 3 10 2 3 4" xfId="8811"/>
    <cellStyle name="Note 3 10 2 3 4 2" xfId="26246"/>
    <cellStyle name="Note 3 10 2 3 4 3" xfId="40699"/>
    <cellStyle name="Note 3 10 2 3 5" xfId="11231"/>
    <cellStyle name="Note 3 10 2 3 5 2" xfId="28666"/>
    <cellStyle name="Note 3 10 2 3 5 3" xfId="43119"/>
    <cellStyle name="Note 3 10 2 3 6" xfId="18238"/>
    <cellStyle name="Note 3 10 2 4" xfId="1398"/>
    <cellStyle name="Note 3 10 2 4 2" xfId="3909"/>
    <cellStyle name="Note 3 10 2 4 2 2" xfId="21345"/>
    <cellStyle name="Note 3 10 2 4 2 3" xfId="35798"/>
    <cellStyle name="Note 3 10 2 4 3" xfId="6371"/>
    <cellStyle name="Note 3 10 2 4 3 2" xfId="23806"/>
    <cellStyle name="Note 3 10 2 4 3 3" xfId="38259"/>
    <cellStyle name="Note 3 10 2 4 4" xfId="8812"/>
    <cellStyle name="Note 3 10 2 4 4 2" xfId="26247"/>
    <cellStyle name="Note 3 10 2 4 4 3" xfId="40700"/>
    <cellStyle name="Note 3 10 2 4 5" xfId="11232"/>
    <cellStyle name="Note 3 10 2 4 5 2" xfId="28667"/>
    <cellStyle name="Note 3 10 2 4 5 3" xfId="43120"/>
    <cellStyle name="Note 3 10 2 4 6" xfId="15119"/>
    <cellStyle name="Note 3 10 2 4 6 2" xfId="32554"/>
    <cellStyle name="Note 3 10 2 4 6 3" xfId="47007"/>
    <cellStyle name="Note 3 10 2 4 7" xfId="18239"/>
    <cellStyle name="Note 3 10 2 4 8" xfId="20281"/>
    <cellStyle name="Note 3 10 2 5" xfId="3906"/>
    <cellStyle name="Note 3 10 2 5 2" xfId="13555"/>
    <cellStyle name="Note 3 10 2 5 2 2" xfId="30990"/>
    <cellStyle name="Note 3 10 2 5 2 3" xfId="45443"/>
    <cellStyle name="Note 3 10 2 5 3" xfId="16016"/>
    <cellStyle name="Note 3 10 2 5 3 2" xfId="33451"/>
    <cellStyle name="Note 3 10 2 5 3 3" xfId="47904"/>
    <cellStyle name="Note 3 10 2 5 4" xfId="21342"/>
    <cellStyle name="Note 3 10 2 5 5" xfId="35795"/>
    <cellStyle name="Note 3 10 2 6" xfId="6368"/>
    <cellStyle name="Note 3 10 2 6 2" xfId="23803"/>
    <cellStyle name="Note 3 10 2 6 3" xfId="38256"/>
    <cellStyle name="Note 3 10 2 7" xfId="8809"/>
    <cellStyle name="Note 3 10 2 7 2" xfId="26244"/>
    <cellStyle name="Note 3 10 2 7 3" xfId="40697"/>
    <cellStyle name="Note 3 10 2 8" xfId="11229"/>
    <cellStyle name="Note 3 10 2 8 2" xfId="28664"/>
    <cellStyle name="Note 3 10 2 8 3" xfId="43117"/>
    <cellStyle name="Note 3 10 2 9" xfId="18236"/>
    <cellStyle name="Note 3 10 3" xfId="1399"/>
    <cellStyle name="Note 3 10 3 2" xfId="1400"/>
    <cellStyle name="Note 3 10 3 2 2" xfId="3911"/>
    <cellStyle name="Note 3 10 3 2 2 2" xfId="13559"/>
    <cellStyle name="Note 3 10 3 2 2 2 2" xfId="30994"/>
    <cellStyle name="Note 3 10 3 2 2 2 3" xfId="45447"/>
    <cellStyle name="Note 3 10 3 2 2 3" xfId="16020"/>
    <cellStyle name="Note 3 10 3 2 2 3 2" xfId="33455"/>
    <cellStyle name="Note 3 10 3 2 2 3 3" xfId="47908"/>
    <cellStyle name="Note 3 10 3 2 2 4" xfId="21347"/>
    <cellStyle name="Note 3 10 3 2 2 5" xfId="35800"/>
    <cellStyle name="Note 3 10 3 2 3" xfId="6373"/>
    <cellStyle name="Note 3 10 3 2 3 2" xfId="23808"/>
    <cellStyle name="Note 3 10 3 2 3 3" xfId="38261"/>
    <cellStyle name="Note 3 10 3 2 4" xfId="8814"/>
    <cellStyle name="Note 3 10 3 2 4 2" xfId="26249"/>
    <cellStyle name="Note 3 10 3 2 4 3" xfId="40702"/>
    <cellStyle name="Note 3 10 3 2 5" xfId="11234"/>
    <cellStyle name="Note 3 10 3 2 5 2" xfId="28669"/>
    <cellStyle name="Note 3 10 3 2 5 3" xfId="43122"/>
    <cellStyle name="Note 3 10 3 2 6" xfId="18241"/>
    <cellStyle name="Note 3 10 3 3" xfId="1401"/>
    <cellStyle name="Note 3 10 3 3 2" xfId="3912"/>
    <cellStyle name="Note 3 10 3 3 2 2" xfId="13560"/>
    <cellStyle name="Note 3 10 3 3 2 2 2" xfId="30995"/>
    <cellStyle name="Note 3 10 3 3 2 2 3" xfId="45448"/>
    <cellStyle name="Note 3 10 3 3 2 3" xfId="16021"/>
    <cellStyle name="Note 3 10 3 3 2 3 2" xfId="33456"/>
    <cellStyle name="Note 3 10 3 3 2 3 3" xfId="47909"/>
    <cellStyle name="Note 3 10 3 3 2 4" xfId="21348"/>
    <cellStyle name="Note 3 10 3 3 2 5" xfId="35801"/>
    <cellStyle name="Note 3 10 3 3 3" xfId="6374"/>
    <cellStyle name="Note 3 10 3 3 3 2" xfId="23809"/>
    <cellStyle name="Note 3 10 3 3 3 3" xfId="38262"/>
    <cellStyle name="Note 3 10 3 3 4" xfId="8815"/>
    <cellStyle name="Note 3 10 3 3 4 2" xfId="26250"/>
    <cellStyle name="Note 3 10 3 3 4 3" xfId="40703"/>
    <cellStyle name="Note 3 10 3 3 5" xfId="11235"/>
    <cellStyle name="Note 3 10 3 3 5 2" xfId="28670"/>
    <cellStyle name="Note 3 10 3 3 5 3" xfId="43123"/>
    <cellStyle name="Note 3 10 3 3 6" xfId="18242"/>
    <cellStyle name="Note 3 10 3 4" xfId="1402"/>
    <cellStyle name="Note 3 10 3 4 2" xfId="3913"/>
    <cellStyle name="Note 3 10 3 4 2 2" xfId="21349"/>
    <cellStyle name="Note 3 10 3 4 2 3" xfId="35802"/>
    <cellStyle name="Note 3 10 3 4 3" xfId="6375"/>
    <cellStyle name="Note 3 10 3 4 3 2" xfId="23810"/>
    <cellStyle name="Note 3 10 3 4 3 3" xfId="38263"/>
    <cellStyle name="Note 3 10 3 4 4" xfId="8816"/>
    <cellStyle name="Note 3 10 3 4 4 2" xfId="26251"/>
    <cellStyle name="Note 3 10 3 4 4 3" xfId="40704"/>
    <cellStyle name="Note 3 10 3 4 5" xfId="11236"/>
    <cellStyle name="Note 3 10 3 4 5 2" xfId="28671"/>
    <cellStyle name="Note 3 10 3 4 5 3" xfId="43124"/>
    <cellStyle name="Note 3 10 3 4 6" xfId="15120"/>
    <cellStyle name="Note 3 10 3 4 6 2" xfId="32555"/>
    <cellStyle name="Note 3 10 3 4 6 3" xfId="47008"/>
    <cellStyle name="Note 3 10 3 4 7" xfId="18243"/>
    <cellStyle name="Note 3 10 3 4 8" xfId="20282"/>
    <cellStyle name="Note 3 10 3 5" xfId="3910"/>
    <cellStyle name="Note 3 10 3 5 2" xfId="13558"/>
    <cellStyle name="Note 3 10 3 5 2 2" xfId="30993"/>
    <cellStyle name="Note 3 10 3 5 2 3" xfId="45446"/>
    <cellStyle name="Note 3 10 3 5 3" xfId="16019"/>
    <cellStyle name="Note 3 10 3 5 3 2" xfId="33454"/>
    <cellStyle name="Note 3 10 3 5 3 3" xfId="47907"/>
    <cellStyle name="Note 3 10 3 5 4" xfId="21346"/>
    <cellStyle name="Note 3 10 3 5 5" xfId="35799"/>
    <cellStyle name="Note 3 10 3 6" xfId="6372"/>
    <cellStyle name="Note 3 10 3 6 2" xfId="23807"/>
    <cellStyle name="Note 3 10 3 6 3" xfId="38260"/>
    <cellStyle name="Note 3 10 3 7" xfId="8813"/>
    <cellStyle name="Note 3 10 3 7 2" xfId="26248"/>
    <cellStyle name="Note 3 10 3 7 3" xfId="40701"/>
    <cellStyle name="Note 3 10 3 8" xfId="11233"/>
    <cellStyle name="Note 3 10 3 8 2" xfId="28668"/>
    <cellStyle name="Note 3 10 3 8 3" xfId="43121"/>
    <cellStyle name="Note 3 10 3 9" xfId="18240"/>
    <cellStyle name="Note 3 10 4" xfId="1403"/>
    <cellStyle name="Note 3 10 4 2" xfId="1404"/>
    <cellStyle name="Note 3 10 4 2 2" xfId="3915"/>
    <cellStyle name="Note 3 10 4 2 2 2" xfId="13562"/>
    <cellStyle name="Note 3 10 4 2 2 2 2" xfId="30997"/>
    <cellStyle name="Note 3 10 4 2 2 2 3" xfId="45450"/>
    <cellStyle name="Note 3 10 4 2 2 3" xfId="16023"/>
    <cellStyle name="Note 3 10 4 2 2 3 2" xfId="33458"/>
    <cellStyle name="Note 3 10 4 2 2 3 3" xfId="47911"/>
    <cellStyle name="Note 3 10 4 2 2 4" xfId="21351"/>
    <cellStyle name="Note 3 10 4 2 2 5" xfId="35804"/>
    <cellStyle name="Note 3 10 4 2 3" xfId="6377"/>
    <cellStyle name="Note 3 10 4 2 3 2" xfId="23812"/>
    <cellStyle name="Note 3 10 4 2 3 3" xfId="38265"/>
    <cellStyle name="Note 3 10 4 2 4" xfId="8818"/>
    <cellStyle name="Note 3 10 4 2 4 2" xfId="26253"/>
    <cellStyle name="Note 3 10 4 2 4 3" xfId="40706"/>
    <cellStyle name="Note 3 10 4 2 5" xfId="11238"/>
    <cellStyle name="Note 3 10 4 2 5 2" xfId="28673"/>
    <cellStyle name="Note 3 10 4 2 5 3" xfId="43126"/>
    <cellStyle name="Note 3 10 4 2 6" xfId="18245"/>
    <cellStyle name="Note 3 10 4 3" xfId="1405"/>
    <cellStyle name="Note 3 10 4 3 2" xfId="3916"/>
    <cellStyle name="Note 3 10 4 3 2 2" xfId="13563"/>
    <cellStyle name="Note 3 10 4 3 2 2 2" xfId="30998"/>
    <cellStyle name="Note 3 10 4 3 2 2 3" xfId="45451"/>
    <cellStyle name="Note 3 10 4 3 2 3" xfId="16024"/>
    <cellStyle name="Note 3 10 4 3 2 3 2" xfId="33459"/>
    <cellStyle name="Note 3 10 4 3 2 3 3" xfId="47912"/>
    <cellStyle name="Note 3 10 4 3 2 4" xfId="21352"/>
    <cellStyle name="Note 3 10 4 3 2 5" xfId="35805"/>
    <cellStyle name="Note 3 10 4 3 3" xfId="6378"/>
    <cellStyle name="Note 3 10 4 3 3 2" xfId="23813"/>
    <cellStyle name="Note 3 10 4 3 3 3" xfId="38266"/>
    <cellStyle name="Note 3 10 4 3 4" xfId="8819"/>
    <cellStyle name="Note 3 10 4 3 4 2" xfId="26254"/>
    <cellStyle name="Note 3 10 4 3 4 3" xfId="40707"/>
    <cellStyle name="Note 3 10 4 3 5" xfId="11239"/>
    <cellStyle name="Note 3 10 4 3 5 2" xfId="28674"/>
    <cellStyle name="Note 3 10 4 3 5 3" xfId="43127"/>
    <cellStyle name="Note 3 10 4 3 6" xfId="18246"/>
    <cellStyle name="Note 3 10 4 4" xfId="1406"/>
    <cellStyle name="Note 3 10 4 4 2" xfId="3917"/>
    <cellStyle name="Note 3 10 4 4 2 2" xfId="21353"/>
    <cellStyle name="Note 3 10 4 4 2 3" xfId="35806"/>
    <cellStyle name="Note 3 10 4 4 3" xfId="6379"/>
    <cellStyle name="Note 3 10 4 4 3 2" xfId="23814"/>
    <cellStyle name="Note 3 10 4 4 3 3" xfId="38267"/>
    <cellStyle name="Note 3 10 4 4 4" xfId="8820"/>
    <cellStyle name="Note 3 10 4 4 4 2" xfId="26255"/>
    <cellStyle name="Note 3 10 4 4 4 3" xfId="40708"/>
    <cellStyle name="Note 3 10 4 4 5" xfId="11240"/>
    <cellStyle name="Note 3 10 4 4 5 2" xfId="28675"/>
    <cellStyle name="Note 3 10 4 4 5 3" xfId="43128"/>
    <cellStyle name="Note 3 10 4 4 6" xfId="15121"/>
    <cellStyle name="Note 3 10 4 4 6 2" xfId="32556"/>
    <cellStyle name="Note 3 10 4 4 6 3" xfId="47009"/>
    <cellStyle name="Note 3 10 4 4 7" xfId="18247"/>
    <cellStyle name="Note 3 10 4 4 8" xfId="20283"/>
    <cellStyle name="Note 3 10 4 5" xfId="3914"/>
    <cellStyle name="Note 3 10 4 5 2" xfId="13561"/>
    <cellStyle name="Note 3 10 4 5 2 2" xfId="30996"/>
    <cellStyle name="Note 3 10 4 5 2 3" xfId="45449"/>
    <cellStyle name="Note 3 10 4 5 3" xfId="16022"/>
    <cellStyle name="Note 3 10 4 5 3 2" xfId="33457"/>
    <cellStyle name="Note 3 10 4 5 3 3" xfId="47910"/>
    <cellStyle name="Note 3 10 4 5 4" xfId="21350"/>
    <cellStyle name="Note 3 10 4 5 5" xfId="35803"/>
    <cellStyle name="Note 3 10 4 6" xfId="6376"/>
    <cellStyle name="Note 3 10 4 6 2" xfId="23811"/>
    <cellStyle name="Note 3 10 4 6 3" xfId="38264"/>
    <cellStyle name="Note 3 10 4 7" xfId="8817"/>
    <cellStyle name="Note 3 10 4 7 2" xfId="26252"/>
    <cellStyle name="Note 3 10 4 7 3" xfId="40705"/>
    <cellStyle name="Note 3 10 4 8" xfId="11237"/>
    <cellStyle name="Note 3 10 4 8 2" xfId="28672"/>
    <cellStyle name="Note 3 10 4 8 3" xfId="43125"/>
    <cellStyle name="Note 3 10 4 9" xfId="18244"/>
    <cellStyle name="Note 3 10 5" xfId="1407"/>
    <cellStyle name="Note 3 10 5 2" xfId="1408"/>
    <cellStyle name="Note 3 10 5 2 2" xfId="3919"/>
    <cellStyle name="Note 3 10 5 2 2 2" xfId="13565"/>
    <cellStyle name="Note 3 10 5 2 2 2 2" xfId="31000"/>
    <cellStyle name="Note 3 10 5 2 2 2 3" xfId="45453"/>
    <cellStyle name="Note 3 10 5 2 2 3" xfId="16026"/>
    <cellStyle name="Note 3 10 5 2 2 3 2" xfId="33461"/>
    <cellStyle name="Note 3 10 5 2 2 3 3" xfId="47914"/>
    <cellStyle name="Note 3 10 5 2 2 4" xfId="21355"/>
    <cellStyle name="Note 3 10 5 2 2 5" xfId="35808"/>
    <cellStyle name="Note 3 10 5 2 3" xfId="6381"/>
    <cellStyle name="Note 3 10 5 2 3 2" xfId="23816"/>
    <cellStyle name="Note 3 10 5 2 3 3" xfId="38269"/>
    <cellStyle name="Note 3 10 5 2 4" xfId="8822"/>
    <cellStyle name="Note 3 10 5 2 4 2" xfId="26257"/>
    <cellStyle name="Note 3 10 5 2 4 3" xfId="40710"/>
    <cellStyle name="Note 3 10 5 2 5" xfId="11242"/>
    <cellStyle name="Note 3 10 5 2 5 2" xfId="28677"/>
    <cellStyle name="Note 3 10 5 2 5 3" xfId="43130"/>
    <cellStyle name="Note 3 10 5 2 6" xfId="18249"/>
    <cellStyle name="Note 3 10 5 3" xfId="1409"/>
    <cellStyle name="Note 3 10 5 3 2" xfId="3920"/>
    <cellStyle name="Note 3 10 5 3 2 2" xfId="13566"/>
    <cellStyle name="Note 3 10 5 3 2 2 2" xfId="31001"/>
    <cellStyle name="Note 3 10 5 3 2 2 3" xfId="45454"/>
    <cellStyle name="Note 3 10 5 3 2 3" xfId="16027"/>
    <cellStyle name="Note 3 10 5 3 2 3 2" xfId="33462"/>
    <cellStyle name="Note 3 10 5 3 2 3 3" xfId="47915"/>
    <cellStyle name="Note 3 10 5 3 2 4" xfId="21356"/>
    <cellStyle name="Note 3 10 5 3 2 5" xfId="35809"/>
    <cellStyle name="Note 3 10 5 3 3" xfId="6382"/>
    <cellStyle name="Note 3 10 5 3 3 2" xfId="23817"/>
    <cellStyle name="Note 3 10 5 3 3 3" xfId="38270"/>
    <cellStyle name="Note 3 10 5 3 4" xfId="8823"/>
    <cellStyle name="Note 3 10 5 3 4 2" xfId="26258"/>
    <cellStyle name="Note 3 10 5 3 4 3" xfId="40711"/>
    <cellStyle name="Note 3 10 5 3 5" xfId="11243"/>
    <cellStyle name="Note 3 10 5 3 5 2" xfId="28678"/>
    <cellStyle name="Note 3 10 5 3 5 3" xfId="43131"/>
    <cellStyle name="Note 3 10 5 3 6" xfId="18250"/>
    <cellStyle name="Note 3 10 5 4" xfId="1410"/>
    <cellStyle name="Note 3 10 5 4 2" xfId="3921"/>
    <cellStyle name="Note 3 10 5 4 2 2" xfId="21357"/>
    <cellStyle name="Note 3 10 5 4 2 3" xfId="35810"/>
    <cellStyle name="Note 3 10 5 4 3" xfId="6383"/>
    <cellStyle name="Note 3 10 5 4 3 2" xfId="23818"/>
    <cellStyle name="Note 3 10 5 4 3 3" xfId="38271"/>
    <cellStyle name="Note 3 10 5 4 4" xfId="8824"/>
    <cellStyle name="Note 3 10 5 4 4 2" xfId="26259"/>
    <cellStyle name="Note 3 10 5 4 4 3" xfId="40712"/>
    <cellStyle name="Note 3 10 5 4 5" xfId="11244"/>
    <cellStyle name="Note 3 10 5 4 5 2" xfId="28679"/>
    <cellStyle name="Note 3 10 5 4 5 3" xfId="43132"/>
    <cellStyle name="Note 3 10 5 4 6" xfId="15122"/>
    <cellStyle name="Note 3 10 5 4 6 2" xfId="32557"/>
    <cellStyle name="Note 3 10 5 4 6 3" xfId="47010"/>
    <cellStyle name="Note 3 10 5 4 7" xfId="18251"/>
    <cellStyle name="Note 3 10 5 4 8" xfId="20284"/>
    <cellStyle name="Note 3 10 5 5" xfId="3918"/>
    <cellStyle name="Note 3 10 5 5 2" xfId="13564"/>
    <cellStyle name="Note 3 10 5 5 2 2" xfId="30999"/>
    <cellStyle name="Note 3 10 5 5 2 3" xfId="45452"/>
    <cellStyle name="Note 3 10 5 5 3" xfId="16025"/>
    <cellStyle name="Note 3 10 5 5 3 2" xfId="33460"/>
    <cellStyle name="Note 3 10 5 5 3 3" xfId="47913"/>
    <cellStyle name="Note 3 10 5 5 4" xfId="21354"/>
    <cellStyle name="Note 3 10 5 5 5" xfId="35807"/>
    <cellStyle name="Note 3 10 5 6" xfId="6380"/>
    <cellStyle name="Note 3 10 5 6 2" xfId="23815"/>
    <cellStyle name="Note 3 10 5 6 3" xfId="38268"/>
    <cellStyle name="Note 3 10 5 7" xfId="8821"/>
    <cellStyle name="Note 3 10 5 7 2" xfId="26256"/>
    <cellStyle name="Note 3 10 5 7 3" xfId="40709"/>
    <cellStyle name="Note 3 10 5 8" xfId="11241"/>
    <cellStyle name="Note 3 10 5 8 2" xfId="28676"/>
    <cellStyle name="Note 3 10 5 8 3" xfId="43129"/>
    <cellStyle name="Note 3 10 5 9" xfId="18248"/>
    <cellStyle name="Note 3 10 6" xfId="1411"/>
    <cellStyle name="Note 3 10 6 2" xfId="3922"/>
    <cellStyle name="Note 3 10 6 2 2" xfId="13567"/>
    <cellStyle name="Note 3 10 6 2 2 2" xfId="31002"/>
    <cellStyle name="Note 3 10 6 2 2 3" xfId="45455"/>
    <cellStyle name="Note 3 10 6 2 3" xfId="16028"/>
    <cellStyle name="Note 3 10 6 2 3 2" xfId="33463"/>
    <cellStyle name="Note 3 10 6 2 3 3" xfId="47916"/>
    <cellStyle name="Note 3 10 6 2 4" xfId="21358"/>
    <cellStyle name="Note 3 10 6 2 5" xfId="35811"/>
    <cellStyle name="Note 3 10 6 3" xfId="6384"/>
    <cellStyle name="Note 3 10 6 3 2" xfId="23819"/>
    <cellStyle name="Note 3 10 6 3 3" xfId="38272"/>
    <cellStyle name="Note 3 10 6 4" xfId="8825"/>
    <cellStyle name="Note 3 10 6 4 2" xfId="26260"/>
    <cellStyle name="Note 3 10 6 4 3" xfId="40713"/>
    <cellStyle name="Note 3 10 6 5" xfId="11245"/>
    <cellStyle name="Note 3 10 6 5 2" xfId="28680"/>
    <cellStyle name="Note 3 10 6 5 3" xfId="43133"/>
    <cellStyle name="Note 3 10 6 6" xfId="18252"/>
    <cellStyle name="Note 3 10 7" xfId="1412"/>
    <cellStyle name="Note 3 10 7 2" xfId="3923"/>
    <cellStyle name="Note 3 10 7 2 2" xfId="13568"/>
    <cellStyle name="Note 3 10 7 2 2 2" xfId="31003"/>
    <cellStyle name="Note 3 10 7 2 2 3" xfId="45456"/>
    <cellStyle name="Note 3 10 7 2 3" xfId="16029"/>
    <cellStyle name="Note 3 10 7 2 3 2" xfId="33464"/>
    <cellStyle name="Note 3 10 7 2 3 3" xfId="47917"/>
    <cellStyle name="Note 3 10 7 2 4" xfId="21359"/>
    <cellStyle name="Note 3 10 7 2 5" xfId="35812"/>
    <cellStyle name="Note 3 10 7 3" xfId="6385"/>
    <cellStyle name="Note 3 10 7 3 2" xfId="23820"/>
    <cellStyle name="Note 3 10 7 3 3" xfId="38273"/>
    <cellStyle name="Note 3 10 7 4" xfId="8826"/>
    <cellStyle name="Note 3 10 7 4 2" xfId="26261"/>
    <cellStyle name="Note 3 10 7 4 3" xfId="40714"/>
    <cellStyle name="Note 3 10 7 5" xfId="11246"/>
    <cellStyle name="Note 3 10 7 5 2" xfId="28681"/>
    <cellStyle name="Note 3 10 7 5 3" xfId="43134"/>
    <cellStyle name="Note 3 10 7 6" xfId="18253"/>
    <cellStyle name="Note 3 10 8" xfId="1413"/>
    <cellStyle name="Note 3 10 8 2" xfId="3924"/>
    <cellStyle name="Note 3 10 8 2 2" xfId="21360"/>
    <cellStyle name="Note 3 10 8 2 3" xfId="35813"/>
    <cellStyle name="Note 3 10 8 3" xfId="6386"/>
    <cellStyle name="Note 3 10 8 3 2" xfId="23821"/>
    <cellStyle name="Note 3 10 8 3 3" xfId="38274"/>
    <cellStyle name="Note 3 10 8 4" xfId="8827"/>
    <cellStyle name="Note 3 10 8 4 2" xfId="26262"/>
    <cellStyle name="Note 3 10 8 4 3" xfId="40715"/>
    <cellStyle name="Note 3 10 8 5" xfId="11247"/>
    <cellStyle name="Note 3 10 8 5 2" xfId="28682"/>
    <cellStyle name="Note 3 10 8 5 3" xfId="43135"/>
    <cellStyle name="Note 3 10 8 6" xfId="15123"/>
    <cellStyle name="Note 3 10 8 6 2" xfId="32558"/>
    <cellStyle name="Note 3 10 8 6 3" xfId="47011"/>
    <cellStyle name="Note 3 10 8 7" xfId="18254"/>
    <cellStyle name="Note 3 10 8 8" xfId="20285"/>
    <cellStyle name="Note 3 10 9" xfId="3905"/>
    <cellStyle name="Note 3 10 9 2" xfId="13554"/>
    <cellStyle name="Note 3 10 9 2 2" xfId="30989"/>
    <cellStyle name="Note 3 10 9 2 3" xfId="45442"/>
    <cellStyle name="Note 3 10 9 3" xfId="16015"/>
    <cellStyle name="Note 3 10 9 3 2" xfId="33450"/>
    <cellStyle name="Note 3 10 9 3 3" xfId="47903"/>
    <cellStyle name="Note 3 10 9 4" xfId="21341"/>
    <cellStyle name="Note 3 10 9 5" xfId="35794"/>
    <cellStyle name="Note 3 11" xfId="1414"/>
    <cellStyle name="Note 3 11 10" xfId="6387"/>
    <cellStyle name="Note 3 11 10 2" xfId="23822"/>
    <cellStyle name="Note 3 11 10 3" xfId="38275"/>
    <cellStyle name="Note 3 11 11" xfId="8828"/>
    <cellStyle name="Note 3 11 11 2" xfId="26263"/>
    <cellStyle name="Note 3 11 11 3" xfId="40716"/>
    <cellStyle name="Note 3 11 12" xfId="11248"/>
    <cellStyle name="Note 3 11 12 2" xfId="28683"/>
    <cellStyle name="Note 3 11 12 3" xfId="43136"/>
    <cellStyle name="Note 3 11 13" xfId="18255"/>
    <cellStyle name="Note 3 11 2" xfId="1415"/>
    <cellStyle name="Note 3 11 2 2" xfId="1416"/>
    <cellStyle name="Note 3 11 2 2 2" xfId="3927"/>
    <cellStyle name="Note 3 11 2 2 2 2" xfId="13571"/>
    <cellStyle name="Note 3 11 2 2 2 2 2" xfId="31006"/>
    <cellStyle name="Note 3 11 2 2 2 2 3" xfId="45459"/>
    <cellStyle name="Note 3 11 2 2 2 3" xfId="16032"/>
    <cellStyle name="Note 3 11 2 2 2 3 2" xfId="33467"/>
    <cellStyle name="Note 3 11 2 2 2 3 3" xfId="47920"/>
    <cellStyle name="Note 3 11 2 2 2 4" xfId="21363"/>
    <cellStyle name="Note 3 11 2 2 2 5" xfId="35816"/>
    <cellStyle name="Note 3 11 2 2 3" xfId="6389"/>
    <cellStyle name="Note 3 11 2 2 3 2" xfId="23824"/>
    <cellStyle name="Note 3 11 2 2 3 3" xfId="38277"/>
    <cellStyle name="Note 3 11 2 2 4" xfId="8830"/>
    <cellStyle name="Note 3 11 2 2 4 2" xfId="26265"/>
    <cellStyle name="Note 3 11 2 2 4 3" xfId="40718"/>
    <cellStyle name="Note 3 11 2 2 5" xfId="11250"/>
    <cellStyle name="Note 3 11 2 2 5 2" xfId="28685"/>
    <cellStyle name="Note 3 11 2 2 5 3" xfId="43138"/>
    <cellStyle name="Note 3 11 2 2 6" xfId="18257"/>
    <cellStyle name="Note 3 11 2 3" xfId="1417"/>
    <cellStyle name="Note 3 11 2 3 2" xfId="3928"/>
    <cellStyle name="Note 3 11 2 3 2 2" xfId="13572"/>
    <cellStyle name="Note 3 11 2 3 2 2 2" xfId="31007"/>
    <cellStyle name="Note 3 11 2 3 2 2 3" xfId="45460"/>
    <cellStyle name="Note 3 11 2 3 2 3" xfId="16033"/>
    <cellStyle name="Note 3 11 2 3 2 3 2" xfId="33468"/>
    <cellStyle name="Note 3 11 2 3 2 3 3" xfId="47921"/>
    <cellStyle name="Note 3 11 2 3 2 4" xfId="21364"/>
    <cellStyle name="Note 3 11 2 3 2 5" xfId="35817"/>
    <cellStyle name="Note 3 11 2 3 3" xfId="6390"/>
    <cellStyle name="Note 3 11 2 3 3 2" xfId="23825"/>
    <cellStyle name="Note 3 11 2 3 3 3" xfId="38278"/>
    <cellStyle name="Note 3 11 2 3 4" xfId="8831"/>
    <cellStyle name="Note 3 11 2 3 4 2" xfId="26266"/>
    <cellStyle name="Note 3 11 2 3 4 3" xfId="40719"/>
    <cellStyle name="Note 3 11 2 3 5" xfId="11251"/>
    <cellStyle name="Note 3 11 2 3 5 2" xfId="28686"/>
    <cellStyle name="Note 3 11 2 3 5 3" xfId="43139"/>
    <cellStyle name="Note 3 11 2 3 6" xfId="18258"/>
    <cellStyle name="Note 3 11 2 4" xfId="1418"/>
    <cellStyle name="Note 3 11 2 4 2" xfId="3929"/>
    <cellStyle name="Note 3 11 2 4 2 2" xfId="21365"/>
    <cellStyle name="Note 3 11 2 4 2 3" xfId="35818"/>
    <cellStyle name="Note 3 11 2 4 3" xfId="6391"/>
    <cellStyle name="Note 3 11 2 4 3 2" xfId="23826"/>
    <cellStyle name="Note 3 11 2 4 3 3" xfId="38279"/>
    <cellStyle name="Note 3 11 2 4 4" xfId="8832"/>
    <cellStyle name="Note 3 11 2 4 4 2" xfId="26267"/>
    <cellStyle name="Note 3 11 2 4 4 3" xfId="40720"/>
    <cellStyle name="Note 3 11 2 4 5" xfId="11252"/>
    <cellStyle name="Note 3 11 2 4 5 2" xfId="28687"/>
    <cellStyle name="Note 3 11 2 4 5 3" xfId="43140"/>
    <cellStyle name="Note 3 11 2 4 6" xfId="15124"/>
    <cellStyle name="Note 3 11 2 4 6 2" xfId="32559"/>
    <cellStyle name="Note 3 11 2 4 6 3" xfId="47012"/>
    <cellStyle name="Note 3 11 2 4 7" xfId="18259"/>
    <cellStyle name="Note 3 11 2 4 8" xfId="20286"/>
    <cellStyle name="Note 3 11 2 5" xfId="3926"/>
    <cellStyle name="Note 3 11 2 5 2" xfId="13570"/>
    <cellStyle name="Note 3 11 2 5 2 2" xfId="31005"/>
    <cellStyle name="Note 3 11 2 5 2 3" xfId="45458"/>
    <cellStyle name="Note 3 11 2 5 3" xfId="16031"/>
    <cellStyle name="Note 3 11 2 5 3 2" xfId="33466"/>
    <cellStyle name="Note 3 11 2 5 3 3" xfId="47919"/>
    <cellStyle name="Note 3 11 2 5 4" xfId="21362"/>
    <cellStyle name="Note 3 11 2 5 5" xfId="35815"/>
    <cellStyle name="Note 3 11 2 6" xfId="6388"/>
    <cellStyle name="Note 3 11 2 6 2" xfId="23823"/>
    <cellStyle name="Note 3 11 2 6 3" xfId="38276"/>
    <cellStyle name="Note 3 11 2 7" xfId="8829"/>
    <cellStyle name="Note 3 11 2 7 2" xfId="26264"/>
    <cellStyle name="Note 3 11 2 7 3" xfId="40717"/>
    <cellStyle name="Note 3 11 2 8" xfId="11249"/>
    <cellStyle name="Note 3 11 2 8 2" xfId="28684"/>
    <cellStyle name="Note 3 11 2 8 3" xfId="43137"/>
    <cellStyle name="Note 3 11 2 9" xfId="18256"/>
    <cellStyle name="Note 3 11 3" xfId="1419"/>
    <cellStyle name="Note 3 11 3 2" xfId="1420"/>
    <cellStyle name="Note 3 11 3 2 2" xfId="3931"/>
    <cellStyle name="Note 3 11 3 2 2 2" xfId="13574"/>
    <cellStyle name="Note 3 11 3 2 2 2 2" xfId="31009"/>
    <cellStyle name="Note 3 11 3 2 2 2 3" xfId="45462"/>
    <cellStyle name="Note 3 11 3 2 2 3" xfId="16035"/>
    <cellStyle name="Note 3 11 3 2 2 3 2" xfId="33470"/>
    <cellStyle name="Note 3 11 3 2 2 3 3" xfId="47923"/>
    <cellStyle name="Note 3 11 3 2 2 4" xfId="21367"/>
    <cellStyle name="Note 3 11 3 2 2 5" xfId="35820"/>
    <cellStyle name="Note 3 11 3 2 3" xfId="6393"/>
    <cellStyle name="Note 3 11 3 2 3 2" xfId="23828"/>
    <cellStyle name="Note 3 11 3 2 3 3" xfId="38281"/>
    <cellStyle name="Note 3 11 3 2 4" xfId="8834"/>
    <cellStyle name="Note 3 11 3 2 4 2" xfId="26269"/>
    <cellStyle name="Note 3 11 3 2 4 3" xfId="40722"/>
    <cellStyle name="Note 3 11 3 2 5" xfId="11254"/>
    <cellStyle name="Note 3 11 3 2 5 2" xfId="28689"/>
    <cellStyle name="Note 3 11 3 2 5 3" xfId="43142"/>
    <cellStyle name="Note 3 11 3 2 6" xfId="18261"/>
    <cellStyle name="Note 3 11 3 3" xfId="1421"/>
    <cellStyle name="Note 3 11 3 3 2" xfId="3932"/>
    <cellStyle name="Note 3 11 3 3 2 2" xfId="13575"/>
    <cellStyle name="Note 3 11 3 3 2 2 2" xfId="31010"/>
    <cellStyle name="Note 3 11 3 3 2 2 3" xfId="45463"/>
    <cellStyle name="Note 3 11 3 3 2 3" xfId="16036"/>
    <cellStyle name="Note 3 11 3 3 2 3 2" xfId="33471"/>
    <cellStyle name="Note 3 11 3 3 2 3 3" xfId="47924"/>
    <cellStyle name="Note 3 11 3 3 2 4" xfId="21368"/>
    <cellStyle name="Note 3 11 3 3 2 5" xfId="35821"/>
    <cellStyle name="Note 3 11 3 3 3" xfId="6394"/>
    <cellStyle name="Note 3 11 3 3 3 2" xfId="23829"/>
    <cellStyle name="Note 3 11 3 3 3 3" xfId="38282"/>
    <cellStyle name="Note 3 11 3 3 4" xfId="8835"/>
    <cellStyle name="Note 3 11 3 3 4 2" xfId="26270"/>
    <cellStyle name="Note 3 11 3 3 4 3" xfId="40723"/>
    <cellStyle name="Note 3 11 3 3 5" xfId="11255"/>
    <cellStyle name="Note 3 11 3 3 5 2" xfId="28690"/>
    <cellStyle name="Note 3 11 3 3 5 3" xfId="43143"/>
    <cellStyle name="Note 3 11 3 3 6" xfId="18262"/>
    <cellStyle name="Note 3 11 3 4" xfId="1422"/>
    <cellStyle name="Note 3 11 3 4 2" xfId="3933"/>
    <cellStyle name="Note 3 11 3 4 2 2" xfId="21369"/>
    <cellStyle name="Note 3 11 3 4 2 3" xfId="35822"/>
    <cellStyle name="Note 3 11 3 4 3" xfId="6395"/>
    <cellStyle name="Note 3 11 3 4 3 2" xfId="23830"/>
    <cellStyle name="Note 3 11 3 4 3 3" xfId="38283"/>
    <cellStyle name="Note 3 11 3 4 4" xfId="8836"/>
    <cellStyle name="Note 3 11 3 4 4 2" xfId="26271"/>
    <cellStyle name="Note 3 11 3 4 4 3" xfId="40724"/>
    <cellStyle name="Note 3 11 3 4 5" xfId="11256"/>
    <cellStyle name="Note 3 11 3 4 5 2" xfId="28691"/>
    <cellStyle name="Note 3 11 3 4 5 3" xfId="43144"/>
    <cellStyle name="Note 3 11 3 4 6" xfId="15125"/>
    <cellStyle name="Note 3 11 3 4 6 2" xfId="32560"/>
    <cellStyle name="Note 3 11 3 4 6 3" xfId="47013"/>
    <cellStyle name="Note 3 11 3 4 7" xfId="18263"/>
    <cellStyle name="Note 3 11 3 4 8" xfId="20287"/>
    <cellStyle name="Note 3 11 3 5" xfId="3930"/>
    <cellStyle name="Note 3 11 3 5 2" xfId="13573"/>
    <cellStyle name="Note 3 11 3 5 2 2" xfId="31008"/>
    <cellStyle name="Note 3 11 3 5 2 3" xfId="45461"/>
    <cellStyle name="Note 3 11 3 5 3" xfId="16034"/>
    <cellStyle name="Note 3 11 3 5 3 2" xfId="33469"/>
    <cellStyle name="Note 3 11 3 5 3 3" xfId="47922"/>
    <cellStyle name="Note 3 11 3 5 4" xfId="21366"/>
    <cellStyle name="Note 3 11 3 5 5" xfId="35819"/>
    <cellStyle name="Note 3 11 3 6" xfId="6392"/>
    <cellStyle name="Note 3 11 3 6 2" xfId="23827"/>
    <cellStyle name="Note 3 11 3 6 3" xfId="38280"/>
    <cellStyle name="Note 3 11 3 7" xfId="8833"/>
    <cellStyle name="Note 3 11 3 7 2" xfId="26268"/>
    <cellStyle name="Note 3 11 3 7 3" xfId="40721"/>
    <cellStyle name="Note 3 11 3 8" xfId="11253"/>
    <cellStyle name="Note 3 11 3 8 2" xfId="28688"/>
    <cellStyle name="Note 3 11 3 8 3" xfId="43141"/>
    <cellStyle name="Note 3 11 3 9" xfId="18260"/>
    <cellStyle name="Note 3 11 4" xfId="1423"/>
    <cellStyle name="Note 3 11 4 2" xfId="1424"/>
    <cellStyle name="Note 3 11 4 2 2" xfId="3935"/>
    <cellStyle name="Note 3 11 4 2 2 2" xfId="13577"/>
    <cellStyle name="Note 3 11 4 2 2 2 2" xfId="31012"/>
    <cellStyle name="Note 3 11 4 2 2 2 3" xfId="45465"/>
    <cellStyle name="Note 3 11 4 2 2 3" xfId="16038"/>
    <cellStyle name="Note 3 11 4 2 2 3 2" xfId="33473"/>
    <cellStyle name="Note 3 11 4 2 2 3 3" xfId="47926"/>
    <cellStyle name="Note 3 11 4 2 2 4" xfId="21371"/>
    <cellStyle name="Note 3 11 4 2 2 5" xfId="35824"/>
    <cellStyle name="Note 3 11 4 2 3" xfId="6397"/>
    <cellStyle name="Note 3 11 4 2 3 2" xfId="23832"/>
    <cellStyle name="Note 3 11 4 2 3 3" xfId="38285"/>
    <cellStyle name="Note 3 11 4 2 4" xfId="8838"/>
    <cellStyle name="Note 3 11 4 2 4 2" xfId="26273"/>
    <cellStyle name="Note 3 11 4 2 4 3" xfId="40726"/>
    <cellStyle name="Note 3 11 4 2 5" xfId="11258"/>
    <cellStyle name="Note 3 11 4 2 5 2" xfId="28693"/>
    <cellStyle name="Note 3 11 4 2 5 3" xfId="43146"/>
    <cellStyle name="Note 3 11 4 2 6" xfId="18265"/>
    <cellStyle name="Note 3 11 4 3" xfId="1425"/>
    <cellStyle name="Note 3 11 4 3 2" xfId="3936"/>
    <cellStyle name="Note 3 11 4 3 2 2" xfId="13578"/>
    <cellStyle name="Note 3 11 4 3 2 2 2" xfId="31013"/>
    <cellStyle name="Note 3 11 4 3 2 2 3" xfId="45466"/>
    <cellStyle name="Note 3 11 4 3 2 3" xfId="16039"/>
    <cellStyle name="Note 3 11 4 3 2 3 2" xfId="33474"/>
    <cellStyle name="Note 3 11 4 3 2 3 3" xfId="47927"/>
    <cellStyle name="Note 3 11 4 3 2 4" xfId="21372"/>
    <cellStyle name="Note 3 11 4 3 2 5" xfId="35825"/>
    <cellStyle name="Note 3 11 4 3 3" xfId="6398"/>
    <cellStyle name="Note 3 11 4 3 3 2" xfId="23833"/>
    <cellStyle name="Note 3 11 4 3 3 3" xfId="38286"/>
    <cellStyle name="Note 3 11 4 3 4" xfId="8839"/>
    <cellStyle name="Note 3 11 4 3 4 2" xfId="26274"/>
    <cellStyle name="Note 3 11 4 3 4 3" xfId="40727"/>
    <cellStyle name="Note 3 11 4 3 5" xfId="11259"/>
    <cellStyle name="Note 3 11 4 3 5 2" xfId="28694"/>
    <cellStyle name="Note 3 11 4 3 5 3" xfId="43147"/>
    <cellStyle name="Note 3 11 4 3 6" xfId="18266"/>
    <cellStyle name="Note 3 11 4 4" xfId="1426"/>
    <cellStyle name="Note 3 11 4 4 2" xfId="3937"/>
    <cellStyle name="Note 3 11 4 4 2 2" xfId="21373"/>
    <cellStyle name="Note 3 11 4 4 2 3" xfId="35826"/>
    <cellStyle name="Note 3 11 4 4 3" xfId="6399"/>
    <cellStyle name="Note 3 11 4 4 3 2" xfId="23834"/>
    <cellStyle name="Note 3 11 4 4 3 3" xfId="38287"/>
    <cellStyle name="Note 3 11 4 4 4" xfId="8840"/>
    <cellStyle name="Note 3 11 4 4 4 2" xfId="26275"/>
    <cellStyle name="Note 3 11 4 4 4 3" xfId="40728"/>
    <cellStyle name="Note 3 11 4 4 5" xfId="11260"/>
    <cellStyle name="Note 3 11 4 4 5 2" xfId="28695"/>
    <cellStyle name="Note 3 11 4 4 5 3" xfId="43148"/>
    <cellStyle name="Note 3 11 4 4 6" xfId="15126"/>
    <cellStyle name="Note 3 11 4 4 6 2" xfId="32561"/>
    <cellStyle name="Note 3 11 4 4 6 3" xfId="47014"/>
    <cellStyle name="Note 3 11 4 4 7" xfId="18267"/>
    <cellStyle name="Note 3 11 4 4 8" xfId="20288"/>
    <cellStyle name="Note 3 11 4 5" xfId="3934"/>
    <cellStyle name="Note 3 11 4 5 2" xfId="13576"/>
    <cellStyle name="Note 3 11 4 5 2 2" xfId="31011"/>
    <cellStyle name="Note 3 11 4 5 2 3" xfId="45464"/>
    <cellStyle name="Note 3 11 4 5 3" xfId="16037"/>
    <cellStyle name="Note 3 11 4 5 3 2" xfId="33472"/>
    <cellStyle name="Note 3 11 4 5 3 3" xfId="47925"/>
    <cellStyle name="Note 3 11 4 5 4" xfId="21370"/>
    <cellStyle name="Note 3 11 4 5 5" xfId="35823"/>
    <cellStyle name="Note 3 11 4 6" xfId="6396"/>
    <cellStyle name="Note 3 11 4 6 2" xfId="23831"/>
    <cellStyle name="Note 3 11 4 6 3" xfId="38284"/>
    <cellStyle name="Note 3 11 4 7" xfId="8837"/>
    <cellStyle name="Note 3 11 4 7 2" xfId="26272"/>
    <cellStyle name="Note 3 11 4 7 3" xfId="40725"/>
    <cellStyle name="Note 3 11 4 8" xfId="11257"/>
    <cellStyle name="Note 3 11 4 8 2" xfId="28692"/>
    <cellStyle name="Note 3 11 4 8 3" xfId="43145"/>
    <cellStyle name="Note 3 11 4 9" xfId="18264"/>
    <cellStyle name="Note 3 11 5" xfId="1427"/>
    <cellStyle name="Note 3 11 5 2" xfId="1428"/>
    <cellStyle name="Note 3 11 5 2 2" xfId="3939"/>
    <cellStyle name="Note 3 11 5 2 2 2" xfId="13580"/>
    <cellStyle name="Note 3 11 5 2 2 2 2" xfId="31015"/>
    <cellStyle name="Note 3 11 5 2 2 2 3" xfId="45468"/>
    <cellStyle name="Note 3 11 5 2 2 3" xfId="16041"/>
    <cellStyle name="Note 3 11 5 2 2 3 2" xfId="33476"/>
    <cellStyle name="Note 3 11 5 2 2 3 3" xfId="47929"/>
    <cellStyle name="Note 3 11 5 2 2 4" xfId="21375"/>
    <cellStyle name="Note 3 11 5 2 2 5" xfId="35828"/>
    <cellStyle name="Note 3 11 5 2 3" xfId="6401"/>
    <cellStyle name="Note 3 11 5 2 3 2" xfId="23836"/>
    <cellStyle name="Note 3 11 5 2 3 3" xfId="38289"/>
    <cellStyle name="Note 3 11 5 2 4" xfId="8842"/>
    <cellStyle name="Note 3 11 5 2 4 2" xfId="26277"/>
    <cellStyle name="Note 3 11 5 2 4 3" xfId="40730"/>
    <cellStyle name="Note 3 11 5 2 5" xfId="11262"/>
    <cellStyle name="Note 3 11 5 2 5 2" xfId="28697"/>
    <cellStyle name="Note 3 11 5 2 5 3" xfId="43150"/>
    <cellStyle name="Note 3 11 5 2 6" xfId="18269"/>
    <cellStyle name="Note 3 11 5 3" xfId="1429"/>
    <cellStyle name="Note 3 11 5 3 2" xfId="3940"/>
    <cellStyle name="Note 3 11 5 3 2 2" xfId="13581"/>
    <cellStyle name="Note 3 11 5 3 2 2 2" xfId="31016"/>
    <cellStyle name="Note 3 11 5 3 2 2 3" xfId="45469"/>
    <cellStyle name="Note 3 11 5 3 2 3" xfId="16042"/>
    <cellStyle name="Note 3 11 5 3 2 3 2" xfId="33477"/>
    <cellStyle name="Note 3 11 5 3 2 3 3" xfId="47930"/>
    <cellStyle name="Note 3 11 5 3 2 4" xfId="21376"/>
    <cellStyle name="Note 3 11 5 3 2 5" xfId="35829"/>
    <cellStyle name="Note 3 11 5 3 3" xfId="6402"/>
    <cellStyle name="Note 3 11 5 3 3 2" xfId="23837"/>
    <cellStyle name="Note 3 11 5 3 3 3" xfId="38290"/>
    <cellStyle name="Note 3 11 5 3 4" xfId="8843"/>
    <cellStyle name="Note 3 11 5 3 4 2" xfId="26278"/>
    <cellStyle name="Note 3 11 5 3 4 3" xfId="40731"/>
    <cellStyle name="Note 3 11 5 3 5" xfId="11263"/>
    <cellStyle name="Note 3 11 5 3 5 2" xfId="28698"/>
    <cellStyle name="Note 3 11 5 3 5 3" xfId="43151"/>
    <cellStyle name="Note 3 11 5 3 6" xfId="18270"/>
    <cellStyle name="Note 3 11 5 4" xfId="1430"/>
    <cellStyle name="Note 3 11 5 4 2" xfId="3941"/>
    <cellStyle name="Note 3 11 5 4 2 2" xfId="21377"/>
    <cellStyle name="Note 3 11 5 4 2 3" xfId="35830"/>
    <cellStyle name="Note 3 11 5 4 3" xfId="6403"/>
    <cellStyle name="Note 3 11 5 4 3 2" xfId="23838"/>
    <cellStyle name="Note 3 11 5 4 3 3" xfId="38291"/>
    <cellStyle name="Note 3 11 5 4 4" xfId="8844"/>
    <cellStyle name="Note 3 11 5 4 4 2" xfId="26279"/>
    <cellStyle name="Note 3 11 5 4 4 3" xfId="40732"/>
    <cellStyle name="Note 3 11 5 4 5" xfId="11264"/>
    <cellStyle name="Note 3 11 5 4 5 2" xfId="28699"/>
    <cellStyle name="Note 3 11 5 4 5 3" xfId="43152"/>
    <cellStyle name="Note 3 11 5 4 6" xfId="15127"/>
    <cellStyle name="Note 3 11 5 4 6 2" xfId="32562"/>
    <cellStyle name="Note 3 11 5 4 6 3" xfId="47015"/>
    <cellStyle name="Note 3 11 5 4 7" xfId="18271"/>
    <cellStyle name="Note 3 11 5 4 8" xfId="20289"/>
    <cellStyle name="Note 3 11 5 5" xfId="3938"/>
    <cellStyle name="Note 3 11 5 5 2" xfId="13579"/>
    <cellStyle name="Note 3 11 5 5 2 2" xfId="31014"/>
    <cellStyle name="Note 3 11 5 5 2 3" xfId="45467"/>
    <cellStyle name="Note 3 11 5 5 3" xfId="16040"/>
    <cellStyle name="Note 3 11 5 5 3 2" xfId="33475"/>
    <cellStyle name="Note 3 11 5 5 3 3" xfId="47928"/>
    <cellStyle name="Note 3 11 5 5 4" xfId="21374"/>
    <cellStyle name="Note 3 11 5 5 5" xfId="35827"/>
    <cellStyle name="Note 3 11 5 6" xfId="6400"/>
    <cellStyle name="Note 3 11 5 6 2" xfId="23835"/>
    <cellStyle name="Note 3 11 5 6 3" xfId="38288"/>
    <cellStyle name="Note 3 11 5 7" xfId="8841"/>
    <cellStyle name="Note 3 11 5 7 2" xfId="26276"/>
    <cellStyle name="Note 3 11 5 7 3" xfId="40729"/>
    <cellStyle name="Note 3 11 5 8" xfId="11261"/>
    <cellStyle name="Note 3 11 5 8 2" xfId="28696"/>
    <cellStyle name="Note 3 11 5 8 3" xfId="43149"/>
    <cellStyle name="Note 3 11 5 9" xfId="18268"/>
    <cellStyle name="Note 3 11 6" xfId="1431"/>
    <cellStyle name="Note 3 11 6 2" xfId="3942"/>
    <cellStyle name="Note 3 11 6 2 2" xfId="13582"/>
    <cellStyle name="Note 3 11 6 2 2 2" xfId="31017"/>
    <cellStyle name="Note 3 11 6 2 2 3" xfId="45470"/>
    <cellStyle name="Note 3 11 6 2 3" xfId="16043"/>
    <cellStyle name="Note 3 11 6 2 3 2" xfId="33478"/>
    <cellStyle name="Note 3 11 6 2 3 3" xfId="47931"/>
    <cellStyle name="Note 3 11 6 2 4" xfId="21378"/>
    <cellStyle name="Note 3 11 6 2 5" xfId="35831"/>
    <cellStyle name="Note 3 11 6 3" xfId="6404"/>
    <cellStyle name="Note 3 11 6 3 2" xfId="23839"/>
    <cellStyle name="Note 3 11 6 3 3" xfId="38292"/>
    <cellStyle name="Note 3 11 6 4" xfId="8845"/>
    <cellStyle name="Note 3 11 6 4 2" xfId="26280"/>
    <cellStyle name="Note 3 11 6 4 3" xfId="40733"/>
    <cellStyle name="Note 3 11 6 5" xfId="11265"/>
    <cellStyle name="Note 3 11 6 5 2" xfId="28700"/>
    <cellStyle name="Note 3 11 6 5 3" xfId="43153"/>
    <cellStyle name="Note 3 11 6 6" xfId="18272"/>
    <cellStyle name="Note 3 11 7" xfId="1432"/>
    <cellStyle name="Note 3 11 7 2" xfId="3943"/>
    <cellStyle name="Note 3 11 7 2 2" xfId="13583"/>
    <cellStyle name="Note 3 11 7 2 2 2" xfId="31018"/>
    <cellStyle name="Note 3 11 7 2 2 3" xfId="45471"/>
    <cellStyle name="Note 3 11 7 2 3" xfId="16044"/>
    <cellStyle name="Note 3 11 7 2 3 2" xfId="33479"/>
    <cellStyle name="Note 3 11 7 2 3 3" xfId="47932"/>
    <cellStyle name="Note 3 11 7 2 4" xfId="21379"/>
    <cellStyle name="Note 3 11 7 2 5" xfId="35832"/>
    <cellStyle name="Note 3 11 7 3" xfId="6405"/>
    <cellStyle name="Note 3 11 7 3 2" xfId="23840"/>
    <cellStyle name="Note 3 11 7 3 3" xfId="38293"/>
    <cellStyle name="Note 3 11 7 4" xfId="8846"/>
    <cellStyle name="Note 3 11 7 4 2" xfId="26281"/>
    <cellStyle name="Note 3 11 7 4 3" xfId="40734"/>
    <cellStyle name="Note 3 11 7 5" xfId="11266"/>
    <cellStyle name="Note 3 11 7 5 2" xfId="28701"/>
    <cellStyle name="Note 3 11 7 5 3" xfId="43154"/>
    <cellStyle name="Note 3 11 7 6" xfId="18273"/>
    <cellStyle name="Note 3 11 8" xfId="1433"/>
    <cellStyle name="Note 3 11 8 2" xfId="3944"/>
    <cellStyle name="Note 3 11 8 2 2" xfId="21380"/>
    <cellStyle name="Note 3 11 8 2 3" xfId="35833"/>
    <cellStyle name="Note 3 11 8 3" xfId="6406"/>
    <cellStyle name="Note 3 11 8 3 2" xfId="23841"/>
    <cellStyle name="Note 3 11 8 3 3" xfId="38294"/>
    <cellStyle name="Note 3 11 8 4" xfId="8847"/>
    <cellStyle name="Note 3 11 8 4 2" xfId="26282"/>
    <cellStyle name="Note 3 11 8 4 3" xfId="40735"/>
    <cellStyle name="Note 3 11 8 5" xfId="11267"/>
    <cellStyle name="Note 3 11 8 5 2" xfId="28702"/>
    <cellStyle name="Note 3 11 8 5 3" xfId="43155"/>
    <cellStyle name="Note 3 11 8 6" xfId="15128"/>
    <cellStyle name="Note 3 11 8 6 2" xfId="32563"/>
    <cellStyle name="Note 3 11 8 6 3" xfId="47016"/>
    <cellStyle name="Note 3 11 8 7" xfId="18274"/>
    <cellStyle name="Note 3 11 8 8" xfId="20290"/>
    <cellStyle name="Note 3 11 9" xfId="3925"/>
    <cellStyle name="Note 3 11 9 2" xfId="13569"/>
    <cellStyle name="Note 3 11 9 2 2" xfId="31004"/>
    <cellStyle name="Note 3 11 9 2 3" xfId="45457"/>
    <cellStyle name="Note 3 11 9 3" xfId="16030"/>
    <cellStyle name="Note 3 11 9 3 2" xfId="33465"/>
    <cellStyle name="Note 3 11 9 3 3" xfId="47918"/>
    <cellStyle name="Note 3 11 9 4" xfId="21361"/>
    <cellStyle name="Note 3 11 9 5" xfId="35814"/>
    <cellStyle name="Note 3 12" xfId="1434"/>
    <cellStyle name="Note 3 12 10" xfId="6407"/>
    <cellStyle name="Note 3 12 10 2" xfId="23842"/>
    <cellStyle name="Note 3 12 10 3" xfId="38295"/>
    <cellStyle name="Note 3 12 11" xfId="8848"/>
    <cellStyle name="Note 3 12 11 2" xfId="26283"/>
    <cellStyle name="Note 3 12 11 3" xfId="40736"/>
    <cellStyle name="Note 3 12 12" xfId="11268"/>
    <cellStyle name="Note 3 12 12 2" xfId="28703"/>
    <cellStyle name="Note 3 12 12 3" xfId="43156"/>
    <cellStyle name="Note 3 12 13" xfId="18275"/>
    <cellStyle name="Note 3 12 2" xfId="1435"/>
    <cellStyle name="Note 3 12 2 2" xfId="1436"/>
    <cellStyle name="Note 3 12 2 2 2" xfId="3947"/>
    <cellStyle name="Note 3 12 2 2 2 2" xfId="13586"/>
    <cellStyle name="Note 3 12 2 2 2 2 2" xfId="31021"/>
    <cellStyle name="Note 3 12 2 2 2 2 3" xfId="45474"/>
    <cellStyle name="Note 3 12 2 2 2 3" xfId="16047"/>
    <cellStyle name="Note 3 12 2 2 2 3 2" xfId="33482"/>
    <cellStyle name="Note 3 12 2 2 2 3 3" xfId="47935"/>
    <cellStyle name="Note 3 12 2 2 2 4" xfId="21383"/>
    <cellStyle name="Note 3 12 2 2 2 5" xfId="35836"/>
    <cellStyle name="Note 3 12 2 2 3" xfId="6409"/>
    <cellStyle name="Note 3 12 2 2 3 2" xfId="23844"/>
    <cellStyle name="Note 3 12 2 2 3 3" xfId="38297"/>
    <cellStyle name="Note 3 12 2 2 4" xfId="8850"/>
    <cellStyle name="Note 3 12 2 2 4 2" xfId="26285"/>
    <cellStyle name="Note 3 12 2 2 4 3" xfId="40738"/>
    <cellStyle name="Note 3 12 2 2 5" xfId="11270"/>
    <cellStyle name="Note 3 12 2 2 5 2" xfId="28705"/>
    <cellStyle name="Note 3 12 2 2 5 3" xfId="43158"/>
    <cellStyle name="Note 3 12 2 2 6" xfId="18277"/>
    <cellStyle name="Note 3 12 2 3" xfId="1437"/>
    <cellStyle name="Note 3 12 2 3 2" xfId="3948"/>
    <cellStyle name="Note 3 12 2 3 2 2" xfId="13587"/>
    <cellStyle name="Note 3 12 2 3 2 2 2" xfId="31022"/>
    <cellStyle name="Note 3 12 2 3 2 2 3" xfId="45475"/>
    <cellStyle name="Note 3 12 2 3 2 3" xfId="16048"/>
    <cellStyle name="Note 3 12 2 3 2 3 2" xfId="33483"/>
    <cellStyle name="Note 3 12 2 3 2 3 3" xfId="47936"/>
    <cellStyle name="Note 3 12 2 3 2 4" xfId="21384"/>
    <cellStyle name="Note 3 12 2 3 2 5" xfId="35837"/>
    <cellStyle name="Note 3 12 2 3 3" xfId="6410"/>
    <cellStyle name="Note 3 12 2 3 3 2" xfId="23845"/>
    <cellStyle name="Note 3 12 2 3 3 3" xfId="38298"/>
    <cellStyle name="Note 3 12 2 3 4" xfId="8851"/>
    <cellStyle name="Note 3 12 2 3 4 2" xfId="26286"/>
    <cellStyle name="Note 3 12 2 3 4 3" xfId="40739"/>
    <cellStyle name="Note 3 12 2 3 5" xfId="11271"/>
    <cellStyle name="Note 3 12 2 3 5 2" xfId="28706"/>
    <cellStyle name="Note 3 12 2 3 5 3" xfId="43159"/>
    <cellStyle name="Note 3 12 2 3 6" xfId="18278"/>
    <cellStyle name="Note 3 12 2 4" xfId="1438"/>
    <cellStyle name="Note 3 12 2 4 2" xfId="3949"/>
    <cellStyle name="Note 3 12 2 4 2 2" xfId="21385"/>
    <cellStyle name="Note 3 12 2 4 2 3" xfId="35838"/>
    <cellStyle name="Note 3 12 2 4 3" xfId="6411"/>
    <cellStyle name="Note 3 12 2 4 3 2" xfId="23846"/>
    <cellStyle name="Note 3 12 2 4 3 3" xfId="38299"/>
    <cellStyle name="Note 3 12 2 4 4" xfId="8852"/>
    <cellStyle name="Note 3 12 2 4 4 2" xfId="26287"/>
    <cellStyle name="Note 3 12 2 4 4 3" xfId="40740"/>
    <cellStyle name="Note 3 12 2 4 5" xfId="11272"/>
    <cellStyle name="Note 3 12 2 4 5 2" xfId="28707"/>
    <cellStyle name="Note 3 12 2 4 5 3" xfId="43160"/>
    <cellStyle name="Note 3 12 2 4 6" xfId="15129"/>
    <cellStyle name="Note 3 12 2 4 6 2" xfId="32564"/>
    <cellStyle name="Note 3 12 2 4 6 3" xfId="47017"/>
    <cellStyle name="Note 3 12 2 4 7" xfId="18279"/>
    <cellStyle name="Note 3 12 2 4 8" xfId="20291"/>
    <cellStyle name="Note 3 12 2 5" xfId="3946"/>
    <cellStyle name="Note 3 12 2 5 2" xfId="13585"/>
    <cellStyle name="Note 3 12 2 5 2 2" xfId="31020"/>
    <cellStyle name="Note 3 12 2 5 2 3" xfId="45473"/>
    <cellStyle name="Note 3 12 2 5 3" xfId="16046"/>
    <cellStyle name="Note 3 12 2 5 3 2" xfId="33481"/>
    <cellStyle name="Note 3 12 2 5 3 3" xfId="47934"/>
    <cellStyle name="Note 3 12 2 5 4" xfId="21382"/>
    <cellStyle name="Note 3 12 2 5 5" xfId="35835"/>
    <cellStyle name="Note 3 12 2 6" xfId="6408"/>
    <cellStyle name="Note 3 12 2 6 2" xfId="23843"/>
    <cellStyle name="Note 3 12 2 6 3" xfId="38296"/>
    <cellStyle name="Note 3 12 2 7" xfId="8849"/>
    <cellStyle name="Note 3 12 2 7 2" xfId="26284"/>
    <cellStyle name="Note 3 12 2 7 3" xfId="40737"/>
    <cellStyle name="Note 3 12 2 8" xfId="11269"/>
    <cellStyle name="Note 3 12 2 8 2" xfId="28704"/>
    <cellStyle name="Note 3 12 2 8 3" xfId="43157"/>
    <cellStyle name="Note 3 12 2 9" xfId="18276"/>
    <cellStyle name="Note 3 12 3" xfId="1439"/>
    <cellStyle name="Note 3 12 3 2" xfId="1440"/>
    <cellStyle name="Note 3 12 3 2 2" xfId="3951"/>
    <cellStyle name="Note 3 12 3 2 2 2" xfId="13589"/>
    <cellStyle name="Note 3 12 3 2 2 2 2" xfId="31024"/>
    <cellStyle name="Note 3 12 3 2 2 2 3" xfId="45477"/>
    <cellStyle name="Note 3 12 3 2 2 3" xfId="16050"/>
    <cellStyle name="Note 3 12 3 2 2 3 2" xfId="33485"/>
    <cellStyle name="Note 3 12 3 2 2 3 3" xfId="47938"/>
    <cellStyle name="Note 3 12 3 2 2 4" xfId="21387"/>
    <cellStyle name="Note 3 12 3 2 2 5" xfId="35840"/>
    <cellStyle name="Note 3 12 3 2 3" xfId="6413"/>
    <cellStyle name="Note 3 12 3 2 3 2" xfId="23848"/>
    <cellStyle name="Note 3 12 3 2 3 3" xfId="38301"/>
    <cellStyle name="Note 3 12 3 2 4" xfId="8854"/>
    <cellStyle name="Note 3 12 3 2 4 2" xfId="26289"/>
    <cellStyle name="Note 3 12 3 2 4 3" xfId="40742"/>
    <cellStyle name="Note 3 12 3 2 5" xfId="11274"/>
    <cellStyle name="Note 3 12 3 2 5 2" xfId="28709"/>
    <cellStyle name="Note 3 12 3 2 5 3" xfId="43162"/>
    <cellStyle name="Note 3 12 3 2 6" xfId="18281"/>
    <cellStyle name="Note 3 12 3 3" xfId="1441"/>
    <cellStyle name="Note 3 12 3 3 2" xfId="3952"/>
    <cellStyle name="Note 3 12 3 3 2 2" xfId="13590"/>
    <cellStyle name="Note 3 12 3 3 2 2 2" xfId="31025"/>
    <cellStyle name="Note 3 12 3 3 2 2 3" xfId="45478"/>
    <cellStyle name="Note 3 12 3 3 2 3" xfId="16051"/>
    <cellStyle name="Note 3 12 3 3 2 3 2" xfId="33486"/>
    <cellStyle name="Note 3 12 3 3 2 3 3" xfId="47939"/>
    <cellStyle name="Note 3 12 3 3 2 4" xfId="21388"/>
    <cellStyle name="Note 3 12 3 3 2 5" xfId="35841"/>
    <cellStyle name="Note 3 12 3 3 3" xfId="6414"/>
    <cellStyle name="Note 3 12 3 3 3 2" xfId="23849"/>
    <cellStyle name="Note 3 12 3 3 3 3" xfId="38302"/>
    <cellStyle name="Note 3 12 3 3 4" xfId="8855"/>
    <cellStyle name="Note 3 12 3 3 4 2" xfId="26290"/>
    <cellStyle name="Note 3 12 3 3 4 3" xfId="40743"/>
    <cellStyle name="Note 3 12 3 3 5" xfId="11275"/>
    <cellStyle name="Note 3 12 3 3 5 2" xfId="28710"/>
    <cellStyle name="Note 3 12 3 3 5 3" xfId="43163"/>
    <cellStyle name="Note 3 12 3 3 6" xfId="18282"/>
    <cellStyle name="Note 3 12 3 4" xfId="1442"/>
    <cellStyle name="Note 3 12 3 4 2" xfId="3953"/>
    <cellStyle name="Note 3 12 3 4 2 2" xfId="21389"/>
    <cellStyle name="Note 3 12 3 4 2 3" xfId="35842"/>
    <cellStyle name="Note 3 12 3 4 3" xfId="6415"/>
    <cellStyle name="Note 3 12 3 4 3 2" xfId="23850"/>
    <cellStyle name="Note 3 12 3 4 3 3" xfId="38303"/>
    <cellStyle name="Note 3 12 3 4 4" xfId="8856"/>
    <cellStyle name="Note 3 12 3 4 4 2" xfId="26291"/>
    <cellStyle name="Note 3 12 3 4 4 3" xfId="40744"/>
    <cellStyle name="Note 3 12 3 4 5" xfId="11276"/>
    <cellStyle name="Note 3 12 3 4 5 2" xfId="28711"/>
    <cellStyle name="Note 3 12 3 4 5 3" xfId="43164"/>
    <cellStyle name="Note 3 12 3 4 6" xfId="15130"/>
    <cellStyle name="Note 3 12 3 4 6 2" xfId="32565"/>
    <cellStyle name="Note 3 12 3 4 6 3" xfId="47018"/>
    <cellStyle name="Note 3 12 3 4 7" xfId="18283"/>
    <cellStyle name="Note 3 12 3 4 8" xfId="20292"/>
    <cellStyle name="Note 3 12 3 5" xfId="3950"/>
    <cellStyle name="Note 3 12 3 5 2" xfId="13588"/>
    <cellStyle name="Note 3 12 3 5 2 2" xfId="31023"/>
    <cellStyle name="Note 3 12 3 5 2 3" xfId="45476"/>
    <cellStyle name="Note 3 12 3 5 3" xfId="16049"/>
    <cellStyle name="Note 3 12 3 5 3 2" xfId="33484"/>
    <cellStyle name="Note 3 12 3 5 3 3" xfId="47937"/>
    <cellStyle name="Note 3 12 3 5 4" xfId="21386"/>
    <cellStyle name="Note 3 12 3 5 5" xfId="35839"/>
    <cellStyle name="Note 3 12 3 6" xfId="6412"/>
    <cellStyle name="Note 3 12 3 6 2" xfId="23847"/>
    <cellStyle name="Note 3 12 3 6 3" xfId="38300"/>
    <cellStyle name="Note 3 12 3 7" xfId="8853"/>
    <cellStyle name="Note 3 12 3 7 2" xfId="26288"/>
    <cellStyle name="Note 3 12 3 7 3" xfId="40741"/>
    <cellStyle name="Note 3 12 3 8" xfId="11273"/>
    <cellStyle name="Note 3 12 3 8 2" xfId="28708"/>
    <cellStyle name="Note 3 12 3 8 3" xfId="43161"/>
    <cellStyle name="Note 3 12 3 9" xfId="18280"/>
    <cellStyle name="Note 3 12 4" xfId="1443"/>
    <cellStyle name="Note 3 12 4 2" xfId="1444"/>
    <cellStyle name="Note 3 12 4 2 2" xfId="3955"/>
    <cellStyle name="Note 3 12 4 2 2 2" xfId="13592"/>
    <cellStyle name="Note 3 12 4 2 2 2 2" xfId="31027"/>
    <cellStyle name="Note 3 12 4 2 2 2 3" xfId="45480"/>
    <cellStyle name="Note 3 12 4 2 2 3" xfId="16053"/>
    <cellStyle name="Note 3 12 4 2 2 3 2" xfId="33488"/>
    <cellStyle name="Note 3 12 4 2 2 3 3" xfId="47941"/>
    <cellStyle name="Note 3 12 4 2 2 4" xfId="21391"/>
    <cellStyle name="Note 3 12 4 2 2 5" xfId="35844"/>
    <cellStyle name="Note 3 12 4 2 3" xfId="6417"/>
    <cellStyle name="Note 3 12 4 2 3 2" xfId="23852"/>
    <cellStyle name="Note 3 12 4 2 3 3" xfId="38305"/>
    <cellStyle name="Note 3 12 4 2 4" xfId="8858"/>
    <cellStyle name="Note 3 12 4 2 4 2" xfId="26293"/>
    <cellStyle name="Note 3 12 4 2 4 3" xfId="40746"/>
    <cellStyle name="Note 3 12 4 2 5" xfId="11278"/>
    <cellStyle name="Note 3 12 4 2 5 2" xfId="28713"/>
    <cellStyle name="Note 3 12 4 2 5 3" xfId="43166"/>
    <cellStyle name="Note 3 12 4 2 6" xfId="18285"/>
    <cellStyle name="Note 3 12 4 3" xfId="1445"/>
    <cellStyle name="Note 3 12 4 3 2" xfId="3956"/>
    <cellStyle name="Note 3 12 4 3 2 2" xfId="13593"/>
    <cellStyle name="Note 3 12 4 3 2 2 2" xfId="31028"/>
    <cellStyle name="Note 3 12 4 3 2 2 3" xfId="45481"/>
    <cellStyle name="Note 3 12 4 3 2 3" xfId="16054"/>
    <cellStyle name="Note 3 12 4 3 2 3 2" xfId="33489"/>
    <cellStyle name="Note 3 12 4 3 2 3 3" xfId="47942"/>
    <cellStyle name="Note 3 12 4 3 2 4" xfId="21392"/>
    <cellStyle name="Note 3 12 4 3 2 5" xfId="35845"/>
    <cellStyle name="Note 3 12 4 3 3" xfId="6418"/>
    <cellStyle name="Note 3 12 4 3 3 2" xfId="23853"/>
    <cellStyle name="Note 3 12 4 3 3 3" xfId="38306"/>
    <cellStyle name="Note 3 12 4 3 4" xfId="8859"/>
    <cellStyle name="Note 3 12 4 3 4 2" xfId="26294"/>
    <cellStyle name="Note 3 12 4 3 4 3" xfId="40747"/>
    <cellStyle name="Note 3 12 4 3 5" xfId="11279"/>
    <cellStyle name="Note 3 12 4 3 5 2" xfId="28714"/>
    <cellStyle name="Note 3 12 4 3 5 3" xfId="43167"/>
    <cellStyle name="Note 3 12 4 3 6" xfId="18286"/>
    <cellStyle name="Note 3 12 4 4" xfId="1446"/>
    <cellStyle name="Note 3 12 4 4 2" xfId="3957"/>
    <cellStyle name="Note 3 12 4 4 2 2" xfId="21393"/>
    <cellStyle name="Note 3 12 4 4 2 3" xfId="35846"/>
    <cellStyle name="Note 3 12 4 4 3" xfId="6419"/>
    <cellStyle name="Note 3 12 4 4 3 2" xfId="23854"/>
    <cellStyle name="Note 3 12 4 4 3 3" xfId="38307"/>
    <cellStyle name="Note 3 12 4 4 4" xfId="8860"/>
    <cellStyle name="Note 3 12 4 4 4 2" xfId="26295"/>
    <cellStyle name="Note 3 12 4 4 4 3" xfId="40748"/>
    <cellStyle name="Note 3 12 4 4 5" xfId="11280"/>
    <cellStyle name="Note 3 12 4 4 5 2" xfId="28715"/>
    <cellStyle name="Note 3 12 4 4 5 3" xfId="43168"/>
    <cellStyle name="Note 3 12 4 4 6" xfId="15131"/>
    <cellStyle name="Note 3 12 4 4 6 2" xfId="32566"/>
    <cellStyle name="Note 3 12 4 4 6 3" xfId="47019"/>
    <cellStyle name="Note 3 12 4 4 7" xfId="18287"/>
    <cellStyle name="Note 3 12 4 4 8" xfId="20293"/>
    <cellStyle name="Note 3 12 4 5" xfId="3954"/>
    <cellStyle name="Note 3 12 4 5 2" xfId="13591"/>
    <cellStyle name="Note 3 12 4 5 2 2" xfId="31026"/>
    <cellStyle name="Note 3 12 4 5 2 3" xfId="45479"/>
    <cellStyle name="Note 3 12 4 5 3" xfId="16052"/>
    <cellStyle name="Note 3 12 4 5 3 2" xfId="33487"/>
    <cellStyle name="Note 3 12 4 5 3 3" xfId="47940"/>
    <cellStyle name="Note 3 12 4 5 4" xfId="21390"/>
    <cellStyle name="Note 3 12 4 5 5" xfId="35843"/>
    <cellStyle name="Note 3 12 4 6" xfId="6416"/>
    <cellStyle name="Note 3 12 4 6 2" xfId="23851"/>
    <cellStyle name="Note 3 12 4 6 3" xfId="38304"/>
    <cellStyle name="Note 3 12 4 7" xfId="8857"/>
    <cellStyle name="Note 3 12 4 7 2" xfId="26292"/>
    <cellStyle name="Note 3 12 4 7 3" xfId="40745"/>
    <cellStyle name="Note 3 12 4 8" xfId="11277"/>
    <cellStyle name="Note 3 12 4 8 2" xfId="28712"/>
    <cellStyle name="Note 3 12 4 8 3" xfId="43165"/>
    <cellStyle name="Note 3 12 4 9" xfId="18284"/>
    <cellStyle name="Note 3 12 5" xfId="1447"/>
    <cellStyle name="Note 3 12 5 2" xfId="1448"/>
    <cellStyle name="Note 3 12 5 2 2" xfId="3959"/>
    <cellStyle name="Note 3 12 5 2 2 2" xfId="13595"/>
    <cellStyle name="Note 3 12 5 2 2 2 2" xfId="31030"/>
    <cellStyle name="Note 3 12 5 2 2 2 3" xfId="45483"/>
    <cellStyle name="Note 3 12 5 2 2 3" xfId="16056"/>
    <cellStyle name="Note 3 12 5 2 2 3 2" xfId="33491"/>
    <cellStyle name="Note 3 12 5 2 2 3 3" xfId="47944"/>
    <cellStyle name="Note 3 12 5 2 2 4" xfId="21395"/>
    <cellStyle name="Note 3 12 5 2 2 5" xfId="35848"/>
    <cellStyle name="Note 3 12 5 2 3" xfId="6421"/>
    <cellStyle name="Note 3 12 5 2 3 2" xfId="23856"/>
    <cellStyle name="Note 3 12 5 2 3 3" xfId="38309"/>
    <cellStyle name="Note 3 12 5 2 4" xfId="8862"/>
    <cellStyle name="Note 3 12 5 2 4 2" xfId="26297"/>
    <cellStyle name="Note 3 12 5 2 4 3" xfId="40750"/>
    <cellStyle name="Note 3 12 5 2 5" xfId="11282"/>
    <cellStyle name="Note 3 12 5 2 5 2" xfId="28717"/>
    <cellStyle name="Note 3 12 5 2 5 3" xfId="43170"/>
    <cellStyle name="Note 3 12 5 2 6" xfId="18289"/>
    <cellStyle name="Note 3 12 5 3" xfId="1449"/>
    <cellStyle name="Note 3 12 5 3 2" xfId="3960"/>
    <cellStyle name="Note 3 12 5 3 2 2" xfId="13596"/>
    <cellStyle name="Note 3 12 5 3 2 2 2" xfId="31031"/>
    <cellStyle name="Note 3 12 5 3 2 2 3" xfId="45484"/>
    <cellStyle name="Note 3 12 5 3 2 3" xfId="16057"/>
    <cellStyle name="Note 3 12 5 3 2 3 2" xfId="33492"/>
    <cellStyle name="Note 3 12 5 3 2 3 3" xfId="47945"/>
    <cellStyle name="Note 3 12 5 3 2 4" xfId="21396"/>
    <cellStyle name="Note 3 12 5 3 2 5" xfId="35849"/>
    <cellStyle name="Note 3 12 5 3 3" xfId="6422"/>
    <cellStyle name="Note 3 12 5 3 3 2" xfId="23857"/>
    <cellStyle name="Note 3 12 5 3 3 3" xfId="38310"/>
    <cellStyle name="Note 3 12 5 3 4" xfId="8863"/>
    <cellStyle name="Note 3 12 5 3 4 2" xfId="26298"/>
    <cellStyle name="Note 3 12 5 3 4 3" xfId="40751"/>
    <cellStyle name="Note 3 12 5 3 5" xfId="11283"/>
    <cellStyle name="Note 3 12 5 3 5 2" xfId="28718"/>
    <cellStyle name="Note 3 12 5 3 5 3" xfId="43171"/>
    <cellStyle name="Note 3 12 5 3 6" xfId="18290"/>
    <cellStyle name="Note 3 12 5 4" xfId="1450"/>
    <cellStyle name="Note 3 12 5 4 2" xfId="3961"/>
    <cellStyle name="Note 3 12 5 4 2 2" xfId="21397"/>
    <cellStyle name="Note 3 12 5 4 2 3" xfId="35850"/>
    <cellStyle name="Note 3 12 5 4 3" xfId="6423"/>
    <cellStyle name="Note 3 12 5 4 3 2" xfId="23858"/>
    <cellStyle name="Note 3 12 5 4 3 3" xfId="38311"/>
    <cellStyle name="Note 3 12 5 4 4" xfId="8864"/>
    <cellStyle name="Note 3 12 5 4 4 2" xfId="26299"/>
    <cellStyle name="Note 3 12 5 4 4 3" xfId="40752"/>
    <cellStyle name="Note 3 12 5 4 5" xfId="11284"/>
    <cellStyle name="Note 3 12 5 4 5 2" xfId="28719"/>
    <cellStyle name="Note 3 12 5 4 5 3" xfId="43172"/>
    <cellStyle name="Note 3 12 5 4 6" xfId="15132"/>
    <cellStyle name="Note 3 12 5 4 6 2" xfId="32567"/>
    <cellStyle name="Note 3 12 5 4 6 3" xfId="47020"/>
    <cellStyle name="Note 3 12 5 4 7" xfId="18291"/>
    <cellStyle name="Note 3 12 5 4 8" xfId="20294"/>
    <cellStyle name="Note 3 12 5 5" xfId="3958"/>
    <cellStyle name="Note 3 12 5 5 2" xfId="13594"/>
    <cellStyle name="Note 3 12 5 5 2 2" xfId="31029"/>
    <cellStyle name="Note 3 12 5 5 2 3" xfId="45482"/>
    <cellStyle name="Note 3 12 5 5 3" xfId="16055"/>
    <cellStyle name="Note 3 12 5 5 3 2" xfId="33490"/>
    <cellStyle name="Note 3 12 5 5 3 3" xfId="47943"/>
    <cellStyle name="Note 3 12 5 5 4" xfId="21394"/>
    <cellStyle name="Note 3 12 5 5 5" xfId="35847"/>
    <cellStyle name="Note 3 12 5 6" xfId="6420"/>
    <cellStyle name="Note 3 12 5 6 2" xfId="23855"/>
    <cellStyle name="Note 3 12 5 6 3" xfId="38308"/>
    <cellStyle name="Note 3 12 5 7" xfId="8861"/>
    <cellStyle name="Note 3 12 5 7 2" xfId="26296"/>
    <cellStyle name="Note 3 12 5 7 3" xfId="40749"/>
    <cellStyle name="Note 3 12 5 8" xfId="11281"/>
    <cellStyle name="Note 3 12 5 8 2" xfId="28716"/>
    <cellStyle name="Note 3 12 5 8 3" xfId="43169"/>
    <cellStyle name="Note 3 12 5 9" xfId="18288"/>
    <cellStyle name="Note 3 12 6" xfId="1451"/>
    <cellStyle name="Note 3 12 6 2" xfId="3962"/>
    <cellStyle name="Note 3 12 6 2 2" xfId="13597"/>
    <cellStyle name="Note 3 12 6 2 2 2" xfId="31032"/>
    <cellStyle name="Note 3 12 6 2 2 3" xfId="45485"/>
    <cellStyle name="Note 3 12 6 2 3" xfId="16058"/>
    <cellStyle name="Note 3 12 6 2 3 2" xfId="33493"/>
    <cellStyle name="Note 3 12 6 2 3 3" xfId="47946"/>
    <cellStyle name="Note 3 12 6 2 4" xfId="21398"/>
    <cellStyle name="Note 3 12 6 2 5" xfId="35851"/>
    <cellStyle name="Note 3 12 6 3" xfId="6424"/>
    <cellStyle name="Note 3 12 6 3 2" xfId="23859"/>
    <cellStyle name="Note 3 12 6 3 3" xfId="38312"/>
    <cellStyle name="Note 3 12 6 4" xfId="8865"/>
    <cellStyle name="Note 3 12 6 4 2" xfId="26300"/>
    <cellStyle name="Note 3 12 6 4 3" xfId="40753"/>
    <cellStyle name="Note 3 12 6 5" xfId="11285"/>
    <cellStyle name="Note 3 12 6 5 2" xfId="28720"/>
    <cellStyle name="Note 3 12 6 5 3" xfId="43173"/>
    <cellStyle name="Note 3 12 6 6" xfId="18292"/>
    <cellStyle name="Note 3 12 7" xfId="1452"/>
    <cellStyle name="Note 3 12 7 2" xfId="3963"/>
    <cellStyle name="Note 3 12 7 2 2" xfId="13598"/>
    <cellStyle name="Note 3 12 7 2 2 2" xfId="31033"/>
    <cellStyle name="Note 3 12 7 2 2 3" xfId="45486"/>
    <cellStyle name="Note 3 12 7 2 3" xfId="16059"/>
    <cellStyle name="Note 3 12 7 2 3 2" xfId="33494"/>
    <cellStyle name="Note 3 12 7 2 3 3" xfId="47947"/>
    <cellStyle name="Note 3 12 7 2 4" xfId="21399"/>
    <cellStyle name="Note 3 12 7 2 5" xfId="35852"/>
    <cellStyle name="Note 3 12 7 3" xfId="6425"/>
    <cellStyle name="Note 3 12 7 3 2" xfId="23860"/>
    <cellStyle name="Note 3 12 7 3 3" xfId="38313"/>
    <cellStyle name="Note 3 12 7 4" xfId="8866"/>
    <cellStyle name="Note 3 12 7 4 2" xfId="26301"/>
    <cellStyle name="Note 3 12 7 4 3" xfId="40754"/>
    <cellStyle name="Note 3 12 7 5" xfId="11286"/>
    <cellStyle name="Note 3 12 7 5 2" xfId="28721"/>
    <cellStyle name="Note 3 12 7 5 3" xfId="43174"/>
    <cellStyle name="Note 3 12 7 6" xfId="18293"/>
    <cellStyle name="Note 3 12 8" xfId="1453"/>
    <cellStyle name="Note 3 12 8 2" xfId="3964"/>
    <cellStyle name="Note 3 12 8 2 2" xfId="21400"/>
    <cellStyle name="Note 3 12 8 2 3" xfId="35853"/>
    <cellStyle name="Note 3 12 8 3" xfId="6426"/>
    <cellStyle name="Note 3 12 8 3 2" xfId="23861"/>
    <cellStyle name="Note 3 12 8 3 3" xfId="38314"/>
    <cellStyle name="Note 3 12 8 4" xfId="8867"/>
    <cellStyle name="Note 3 12 8 4 2" xfId="26302"/>
    <cellStyle name="Note 3 12 8 4 3" xfId="40755"/>
    <cellStyle name="Note 3 12 8 5" xfId="11287"/>
    <cellStyle name="Note 3 12 8 5 2" xfId="28722"/>
    <cellStyle name="Note 3 12 8 5 3" xfId="43175"/>
    <cellStyle name="Note 3 12 8 6" xfId="15133"/>
    <cellStyle name="Note 3 12 8 6 2" xfId="32568"/>
    <cellStyle name="Note 3 12 8 6 3" xfId="47021"/>
    <cellStyle name="Note 3 12 8 7" xfId="18294"/>
    <cellStyle name="Note 3 12 8 8" xfId="20295"/>
    <cellStyle name="Note 3 12 9" xfId="3945"/>
    <cellStyle name="Note 3 12 9 2" xfId="13584"/>
    <cellStyle name="Note 3 12 9 2 2" xfId="31019"/>
    <cellStyle name="Note 3 12 9 2 3" xfId="45472"/>
    <cellStyle name="Note 3 12 9 3" xfId="16045"/>
    <cellStyle name="Note 3 12 9 3 2" xfId="33480"/>
    <cellStyle name="Note 3 12 9 3 3" xfId="47933"/>
    <cellStyle name="Note 3 12 9 4" xfId="21381"/>
    <cellStyle name="Note 3 12 9 5" xfId="35834"/>
    <cellStyle name="Note 3 13" xfId="1454"/>
    <cellStyle name="Note 3 13 10" xfId="6427"/>
    <cellStyle name="Note 3 13 10 2" xfId="23862"/>
    <cellStyle name="Note 3 13 10 3" xfId="38315"/>
    <cellStyle name="Note 3 13 11" xfId="8868"/>
    <cellStyle name="Note 3 13 11 2" xfId="26303"/>
    <cellStyle name="Note 3 13 11 3" xfId="40756"/>
    <cellStyle name="Note 3 13 12" xfId="11288"/>
    <cellStyle name="Note 3 13 12 2" xfId="28723"/>
    <cellStyle name="Note 3 13 12 3" xfId="43176"/>
    <cellStyle name="Note 3 13 13" xfId="18295"/>
    <cellStyle name="Note 3 13 2" xfId="1455"/>
    <cellStyle name="Note 3 13 2 2" xfId="1456"/>
    <cellStyle name="Note 3 13 2 2 2" xfId="3967"/>
    <cellStyle name="Note 3 13 2 2 2 2" xfId="13601"/>
    <cellStyle name="Note 3 13 2 2 2 2 2" xfId="31036"/>
    <cellStyle name="Note 3 13 2 2 2 2 3" xfId="45489"/>
    <cellStyle name="Note 3 13 2 2 2 3" xfId="16062"/>
    <cellStyle name="Note 3 13 2 2 2 3 2" xfId="33497"/>
    <cellStyle name="Note 3 13 2 2 2 3 3" xfId="47950"/>
    <cellStyle name="Note 3 13 2 2 2 4" xfId="21403"/>
    <cellStyle name="Note 3 13 2 2 2 5" xfId="35856"/>
    <cellStyle name="Note 3 13 2 2 3" xfId="6429"/>
    <cellStyle name="Note 3 13 2 2 3 2" xfId="23864"/>
    <cellStyle name="Note 3 13 2 2 3 3" xfId="38317"/>
    <cellStyle name="Note 3 13 2 2 4" xfId="8870"/>
    <cellStyle name="Note 3 13 2 2 4 2" xfId="26305"/>
    <cellStyle name="Note 3 13 2 2 4 3" xfId="40758"/>
    <cellStyle name="Note 3 13 2 2 5" xfId="11290"/>
    <cellStyle name="Note 3 13 2 2 5 2" xfId="28725"/>
    <cellStyle name="Note 3 13 2 2 5 3" xfId="43178"/>
    <cellStyle name="Note 3 13 2 2 6" xfId="18297"/>
    <cellStyle name="Note 3 13 2 3" xfId="1457"/>
    <cellStyle name="Note 3 13 2 3 2" xfId="3968"/>
    <cellStyle name="Note 3 13 2 3 2 2" xfId="13602"/>
    <cellStyle name="Note 3 13 2 3 2 2 2" xfId="31037"/>
    <cellStyle name="Note 3 13 2 3 2 2 3" xfId="45490"/>
    <cellStyle name="Note 3 13 2 3 2 3" xfId="16063"/>
    <cellStyle name="Note 3 13 2 3 2 3 2" xfId="33498"/>
    <cellStyle name="Note 3 13 2 3 2 3 3" xfId="47951"/>
    <cellStyle name="Note 3 13 2 3 2 4" xfId="21404"/>
    <cellStyle name="Note 3 13 2 3 2 5" xfId="35857"/>
    <cellStyle name="Note 3 13 2 3 3" xfId="6430"/>
    <cellStyle name="Note 3 13 2 3 3 2" xfId="23865"/>
    <cellStyle name="Note 3 13 2 3 3 3" xfId="38318"/>
    <cellStyle name="Note 3 13 2 3 4" xfId="8871"/>
    <cellStyle name="Note 3 13 2 3 4 2" xfId="26306"/>
    <cellStyle name="Note 3 13 2 3 4 3" xfId="40759"/>
    <cellStyle name="Note 3 13 2 3 5" xfId="11291"/>
    <cellStyle name="Note 3 13 2 3 5 2" xfId="28726"/>
    <cellStyle name="Note 3 13 2 3 5 3" xfId="43179"/>
    <cellStyle name="Note 3 13 2 3 6" xfId="18298"/>
    <cellStyle name="Note 3 13 2 4" xfId="1458"/>
    <cellStyle name="Note 3 13 2 4 2" xfId="3969"/>
    <cellStyle name="Note 3 13 2 4 2 2" xfId="21405"/>
    <cellStyle name="Note 3 13 2 4 2 3" xfId="35858"/>
    <cellStyle name="Note 3 13 2 4 3" xfId="6431"/>
    <cellStyle name="Note 3 13 2 4 3 2" xfId="23866"/>
    <cellStyle name="Note 3 13 2 4 3 3" xfId="38319"/>
    <cellStyle name="Note 3 13 2 4 4" xfId="8872"/>
    <cellStyle name="Note 3 13 2 4 4 2" xfId="26307"/>
    <cellStyle name="Note 3 13 2 4 4 3" xfId="40760"/>
    <cellStyle name="Note 3 13 2 4 5" xfId="11292"/>
    <cellStyle name="Note 3 13 2 4 5 2" xfId="28727"/>
    <cellStyle name="Note 3 13 2 4 5 3" xfId="43180"/>
    <cellStyle name="Note 3 13 2 4 6" xfId="15134"/>
    <cellStyle name="Note 3 13 2 4 6 2" xfId="32569"/>
    <cellStyle name="Note 3 13 2 4 6 3" xfId="47022"/>
    <cellStyle name="Note 3 13 2 4 7" xfId="18299"/>
    <cellStyle name="Note 3 13 2 4 8" xfId="20296"/>
    <cellStyle name="Note 3 13 2 5" xfId="3966"/>
    <cellStyle name="Note 3 13 2 5 2" xfId="13600"/>
    <cellStyle name="Note 3 13 2 5 2 2" xfId="31035"/>
    <cellStyle name="Note 3 13 2 5 2 3" xfId="45488"/>
    <cellStyle name="Note 3 13 2 5 3" xfId="16061"/>
    <cellStyle name="Note 3 13 2 5 3 2" xfId="33496"/>
    <cellStyle name="Note 3 13 2 5 3 3" xfId="47949"/>
    <cellStyle name="Note 3 13 2 5 4" xfId="21402"/>
    <cellStyle name="Note 3 13 2 5 5" xfId="35855"/>
    <cellStyle name="Note 3 13 2 6" xfId="6428"/>
    <cellStyle name="Note 3 13 2 6 2" xfId="23863"/>
    <cellStyle name="Note 3 13 2 6 3" xfId="38316"/>
    <cellStyle name="Note 3 13 2 7" xfId="8869"/>
    <cellStyle name="Note 3 13 2 7 2" xfId="26304"/>
    <cellStyle name="Note 3 13 2 7 3" xfId="40757"/>
    <cellStyle name="Note 3 13 2 8" xfId="11289"/>
    <cellStyle name="Note 3 13 2 8 2" xfId="28724"/>
    <cellStyle name="Note 3 13 2 8 3" xfId="43177"/>
    <cellStyle name="Note 3 13 2 9" xfId="18296"/>
    <cellStyle name="Note 3 13 3" xfId="1459"/>
    <cellStyle name="Note 3 13 3 2" xfId="1460"/>
    <cellStyle name="Note 3 13 3 2 2" xfId="3971"/>
    <cellStyle name="Note 3 13 3 2 2 2" xfId="13604"/>
    <cellStyle name="Note 3 13 3 2 2 2 2" xfId="31039"/>
    <cellStyle name="Note 3 13 3 2 2 2 3" xfId="45492"/>
    <cellStyle name="Note 3 13 3 2 2 3" xfId="16065"/>
    <cellStyle name="Note 3 13 3 2 2 3 2" xfId="33500"/>
    <cellStyle name="Note 3 13 3 2 2 3 3" xfId="47953"/>
    <cellStyle name="Note 3 13 3 2 2 4" xfId="21407"/>
    <cellStyle name="Note 3 13 3 2 2 5" xfId="35860"/>
    <cellStyle name="Note 3 13 3 2 3" xfId="6433"/>
    <cellStyle name="Note 3 13 3 2 3 2" xfId="23868"/>
    <cellStyle name="Note 3 13 3 2 3 3" xfId="38321"/>
    <cellStyle name="Note 3 13 3 2 4" xfId="8874"/>
    <cellStyle name="Note 3 13 3 2 4 2" xfId="26309"/>
    <cellStyle name="Note 3 13 3 2 4 3" xfId="40762"/>
    <cellStyle name="Note 3 13 3 2 5" xfId="11294"/>
    <cellStyle name="Note 3 13 3 2 5 2" xfId="28729"/>
    <cellStyle name="Note 3 13 3 2 5 3" xfId="43182"/>
    <cellStyle name="Note 3 13 3 2 6" xfId="18301"/>
    <cellStyle name="Note 3 13 3 3" xfId="1461"/>
    <cellStyle name="Note 3 13 3 3 2" xfId="3972"/>
    <cellStyle name="Note 3 13 3 3 2 2" xfId="13605"/>
    <cellStyle name="Note 3 13 3 3 2 2 2" xfId="31040"/>
    <cellStyle name="Note 3 13 3 3 2 2 3" xfId="45493"/>
    <cellStyle name="Note 3 13 3 3 2 3" xfId="16066"/>
    <cellStyle name="Note 3 13 3 3 2 3 2" xfId="33501"/>
    <cellStyle name="Note 3 13 3 3 2 3 3" xfId="47954"/>
    <cellStyle name="Note 3 13 3 3 2 4" xfId="21408"/>
    <cellStyle name="Note 3 13 3 3 2 5" xfId="35861"/>
    <cellStyle name="Note 3 13 3 3 3" xfId="6434"/>
    <cellStyle name="Note 3 13 3 3 3 2" xfId="23869"/>
    <cellStyle name="Note 3 13 3 3 3 3" xfId="38322"/>
    <cellStyle name="Note 3 13 3 3 4" xfId="8875"/>
    <cellStyle name="Note 3 13 3 3 4 2" xfId="26310"/>
    <cellStyle name="Note 3 13 3 3 4 3" xfId="40763"/>
    <cellStyle name="Note 3 13 3 3 5" xfId="11295"/>
    <cellStyle name="Note 3 13 3 3 5 2" xfId="28730"/>
    <cellStyle name="Note 3 13 3 3 5 3" xfId="43183"/>
    <cellStyle name="Note 3 13 3 3 6" xfId="18302"/>
    <cellStyle name="Note 3 13 3 4" xfId="1462"/>
    <cellStyle name="Note 3 13 3 4 2" xfId="3973"/>
    <cellStyle name="Note 3 13 3 4 2 2" xfId="21409"/>
    <cellStyle name="Note 3 13 3 4 2 3" xfId="35862"/>
    <cellStyle name="Note 3 13 3 4 3" xfId="6435"/>
    <cellStyle name="Note 3 13 3 4 3 2" xfId="23870"/>
    <cellStyle name="Note 3 13 3 4 3 3" xfId="38323"/>
    <cellStyle name="Note 3 13 3 4 4" xfId="8876"/>
    <cellStyle name="Note 3 13 3 4 4 2" xfId="26311"/>
    <cellStyle name="Note 3 13 3 4 4 3" xfId="40764"/>
    <cellStyle name="Note 3 13 3 4 5" xfId="11296"/>
    <cellStyle name="Note 3 13 3 4 5 2" xfId="28731"/>
    <cellStyle name="Note 3 13 3 4 5 3" xfId="43184"/>
    <cellStyle name="Note 3 13 3 4 6" xfId="15135"/>
    <cellStyle name="Note 3 13 3 4 6 2" xfId="32570"/>
    <cellStyle name="Note 3 13 3 4 6 3" xfId="47023"/>
    <cellStyle name="Note 3 13 3 4 7" xfId="18303"/>
    <cellStyle name="Note 3 13 3 4 8" xfId="20297"/>
    <cellStyle name="Note 3 13 3 5" xfId="3970"/>
    <cellStyle name="Note 3 13 3 5 2" xfId="13603"/>
    <cellStyle name="Note 3 13 3 5 2 2" xfId="31038"/>
    <cellStyle name="Note 3 13 3 5 2 3" xfId="45491"/>
    <cellStyle name="Note 3 13 3 5 3" xfId="16064"/>
    <cellStyle name="Note 3 13 3 5 3 2" xfId="33499"/>
    <cellStyle name="Note 3 13 3 5 3 3" xfId="47952"/>
    <cellStyle name="Note 3 13 3 5 4" xfId="21406"/>
    <cellStyle name="Note 3 13 3 5 5" xfId="35859"/>
    <cellStyle name="Note 3 13 3 6" xfId="6432"/>
    <cellStyle name="Note 3 13 3 6 2" xfId="23867"/>
    <cellStyle name="Note 3 13 3 6 3" xfId="38320"/>
    <cellStyle name="Note 3 13 3 7" xfId="8873"/>
    <cellStyle name="Note 3 13 3 7 2" xfId="26308"/>
    <cellStyle name="Note 3 13 3 7 3" xfId="40761"/>
    <cellStyle name="Note 3 13 3 8" xfId="11293"/>
    <cellStyle name="Note 3 13 3 8 2" xfId="28728"/>
    <cellStyle name="Note 3 13 3 8 3" xfId="43181"/>
    <cellStyle name="Note 3 13 3 9" xfId="18300"/>
    <cellStyle name="Note 3 13 4" xfId="1463"/>
    <cellStyle name="Note 3 13 4 2" xfId="1464"/>
    <cellStyle name="Note 3 13 4 2 2" xfId="3975"/>
    <cellStyle name="Note 3 13 4 2 2 2" xfId="13607"/>
    <cellStyle name="Note 3 13 4 2 2 2 2" xfId="31042"/>
    <cellStyle name="Note 3 13 4 2 2 2 3" xfId="45495"/>
    <cellStyle name="Note 3 13 4 2 2 3" xfId="16068"/>
    <cellStyle name="Note 3 13 4 2 2 3 2" xfId="33503"/>
    <cellStyle name="Note 3 13 4 2 2 3 3" xfId="47956"/>
    <cellStyle name="Note 3 13 4 2 2 4" xfId="21411"/>
    <cellStyle name="Note 3 13 4 2 2 5" xfId="35864"/>
    <cellStyle name="Note 3 13 4 2 3" xfId="6437"/>
    <cellStyle name="Note 3 13 4 2 3 2" xfId="23872"/>
    <cellStyle name="Note 3 13 4 2 3 3" xfId="38325"/>
    <cellStyle name="Note 3 13 4 2 4" xfId="8878"/>
    <cellStyle name="Note 3 13 4 2 4 2" xfId="26313"/>
    <cellStyle name="Note 3 13 4 2 4 3" xfId="40766"/>
    <cellStyle name="Note 3 13 4 2 5" xfId="11298"/>
    <cellStyle name="Note 3 13 4 2 5 2" xfId="28733"/>
    <cellStyle name="Note 3 13 4 2 5 3" xfId="43186"/>
    <cellStyle name="Note 3 13 4 2 6" xfId="18305"/>
    <cellStyle name="Note 3 13 4 3" xfId="1465"/>
    <cellStyle name="Note 3 13 4 3 2" xfId="3976"/>
    <cellStyle name="Note 3 13 4 3 2 2" xfId="13608"/>
    <cellStyle name="Note 3 13 4 3 2 2 2" xfId="31043"/>
    <cellStyle name="Note 3 13 4 3 2 2 3" xfId="45496"/>
    <cellStyle name="Note 3 13 4 3 2 3" xfId="16069"/>
    <cellStyle name="Note 3 13 4 3 2 3 2" xfId="33504"/>
    <cellStyle name="Note 3 13 4 3 2 3 3" xfId="47957"/>
    <cellStyle name="Note 3 13 4 3 2 4" xfId="21412"/>
    <cellStyle name="Note 3 13 4 3 2 5" xfId="35865"/>
    <cellStyle name="Note 3 13 4 3 3" xfId="6438"/>
    <cellStyle name="Note 3 13 4 3 3 2" xfId="23873"/>
    <cellStyle name="Note 3 13 4 3 3 3" xfId="38326"/>
    <cellStyle name="Note 3 13 4 3 4" xfId="8879"/>
    <cellStyle name="Note 3 13 4 3 4 2" xfId="26314"/>
    <cellStyle name="Note 3 13 4 3 4 3" xfId="40767"/>
    <cellStyle name="Note 3 13 4 3 5" xfId="11299"/>
    <cellStyle name="Note 3 13 4 3 5 2" xfId="28734"/>
    <cellStyle name="Note 3 13 4 3 5 3" xfId="43187"/>
    <cellStyle name="Note 3 13 4 3 6" xfId="18306"/>
    <cellStyle name="Note 3 13 4 4" xfId="1466"/>
    <cellStyle name="Note 3 13 4 4 2" xfId="3977"/>
    <cellStyle name="Note 3 13 4 4 2 2" xfId="21413"/>
    <cellStyle name="Note 3 13 4 4 2 3" xfId="35866"/>
    <cellStyle name="Note 3 13 4 4 3" xfId="6439"/>
    <cellStyle name="Note 3 13 4 4 3 2" xfId="23874"/>
    <cellStyle name="Note 3 13 4 4 3 3" xfId="38327"/>
    <cellStyle name="Note 3 13 4 4 4" xfId="8880"/>
    <cellStyle name="Note 3 13 4 4 4 2" xfId="26315"/>
    <cellStyle name="Note 3 13 4 4 4 3" xfId="40768"/>
    <cellStyle name="Note 3 13 4 4 5" xfId="11300"/>
    <cellStyle name="Note 3 13 4 4 5 2" xfId="28735"/>
    <cellStyle name="Note 3 13 4 4 5 3" xfId="43188"/>
    <cellStyle name="Note 3 13 4 4 6" xfId="15136"/>
    <cellStyle name="Note 3 13 4 4 6 2" xfId="32571"/>
    <cellStyle name="Note 3 13 4 4 6 3" xfId="47024"/>
    <cellStyle name="Note 3 13 4 4 7" xfId="18307"/>
    <cellStyle name="Note 3 13 4 4 8" xfId="20298"/>
    <cellStyle name="Note 3 13 4 5" xfId="3974"/>
    <cellStyle name="Note 3 13 4 5 2" xfId="13606"/>
    <cellStyle name="Note 3 13 4 5 2 2" xfId="31041"/>
    <cellStyle name="Note 3 13 4 5 2 3" xfId="45494"/>
    <cellStyle name="Note 3 13 4 5 3" xfId="16067"/>
    <cellStyle name="Note 3 13 4 5 3 2" xfId="33502"/>
    <cellStyle name="Note 3 13 4 5 3 3" xfId="47955"/>
    <cellStyle name="Note 3 13 4 5 4" xfId="21410"/>
    <cellStyle name="Note 3 13 4 5 5" xfId="35863"/>
    <cellStyle name="Note 3 13 4 6" xfId="6436"/>
    <cellStyle name="Note 3 13 4 6 2" xfId="23871"/>
    <cellStyle name="Note 3 13 4 6 3" xfId="38324"/>
    <cellStyle name="Note 3 13 4 7" xfId="8877"/>
    <cellStyle name="Note 3 13 4 7 2" xfId="26312"/>
    <cellStyle name="Note 3 13 4 7 3" xfId="40765"/>
    <cellStyle name="Note 3 13 4 8" xfId="11297"/>
    <cellStyle name="Note 3 13 4 8 2" xfId="28732"/>
    <cellStyle name="Note 3 13 4 8 3" xfId="43185"/>
    <cellStyle name="Note 3 13 4 9" xfId="18304"/>
    <cellStyle name="Note 3 13 5" xfId="1467"/>
    <cellStyle name="Note 3 13 5 2" xfId="1468"/>
    <cellStyle name="Note 3 13 5 2 2" xfId="3979"/>
    <cellStyle name="Note 3 13 5 2 2 2" xfId="13610"/>
    <cellStyle name="Note 3 13 5 2 2 2 2" xfId="31045"/>
    <cellStyle name="Note 3 13 5 2 2 2 3" xfId="45498"/>
    <cellStyle name="Note 3 13 5 2 2 3" xfId="16071"/>
    <cellStyle name="Note 3 13 5 2 2 3 2" xfId="33506"/>
    <cellStyle name="Note 3 13 5 2 2 3 3" xfId="47959"/>
    <cellStyle name="Note 3 13 5 2 2 4" xfId="21415"/>
    <cellStyle name="Note 3 13 5 2 2 5" xfId="35868"/>
    <cellStyle name="Note 3 13 5 2 3" xfId="6441"/>
    <cellStyle name="Note 3 13 5 2 3 2" xfId="23876"/>
    <cellStyle name="Note 3 13 5 2 3 3" xfId="38329"/>
    <cellStyle name="Note 3 13 5 2 4" xfId="8882"/>
    <cellStyle name="Note 3 13 5 2 4 2" xfId="26317"/>
    <cellStyle name="Note 3 13 5 2 4 3" xfId="40770"/>
    <cellStyle name="Note 3 13 5 2 5" xfId="11302"/>
    <cellStyle name="Note 3 13 5 2 5 2" xfId="28737"/>
    <cellStyle name="Note 3 13 5 2 5 3" xfId="43190"/>
    <cellStyle name="Note 3 13 5 2 6" xfId="18309"/>
    <cellStyle name="Note 3 13 5 3" xfId="1469"/>
    <cellStyle name="Note 3 13 5 3 2" xfId="3980"/>
    <cellStyle name="Note 3 13 5 3 2 2" xfId="13611"/>
    <cellStyle name="Note 3 13 5 3 2 2 2" xfId="31046"/>
    <cellStyle name="Note 3 13 5 3 2 2 3" xfId="45499"/>
    <cellStyle name="Note 3 13 5 3 2 3" xfId="16072"/>
    <cellStyle name="Note 3 13 5 3 2 3 2" xfId="33507"/>
    <cellStyle name="Note 3 13 5 3 2 3 3" xfId="47960"/>
    <cellStyle name="Note 3 13 5 3 2 4" xfId="21416"/>
    <cellStyle name="Note 3 13 5 3 2 5" xfId="35869"/>
    <cellStyle name="Note 3 13 5 3 3" xfId="6442"/>
    <cellStyle name="Note 3 13 5 3 3 2" xfId="23877"/>
    <cellStyle name="Note 3 13 5 3 3 3" xfId="38330"/>
    <cellStyle name="Note 3 13 5 3 4" xfId="8883"/>
    <cellStyle name="Note 3 13 5 3 4 2" xfId="26318"/>
    <cellStyle name="Note 3 13 5 3 4 3" xfId="40771"/>
    <cellStyle name="Note 3 13 5 3 5" xfId="11303"/>
    <cellStyle name="Note 3 13 5 3 5 2" xfId="28738"/>
    <cellStyle name="Note 3 13 5 3 5 3" xfId="43191"/>
    <cellStyle name="Note 3 13 5 3 6" xfId="18310"/>
    <cellStyle name="Note 3 13 5 4" xfId="1470"/>
    <cellStyle name="Note 3 13 5 4 2" xfId="3981"/>
    <cellStyle name="Note 3 13 5 4 2 2" xfId="21417"/>
    <cellStyle name="Note 3 13 5 4 2 3" xfId="35870"/>
    <cellStyle name="Note 3 13 5 4 3" xfId="6443"/>
    <cellStyle name="Note 3 13 5 4 3 2" xfId="23878"/>
    <cellStyle name="Note 3 13 5 4 3 3" xfId="38331"/>
    <cellStyle name="Note 3 13 5 4 4" xfId="8884"/>
    <cellStyle name="Note 3 13 5 4 4 2" xfId="26319"/>
    <cellStyle name="Note 3 13 5 4 4 3" xfId="40772"/>
    <cellStyle name="Note 3 13 5 4 5" xfId="11304"/>
    <cellStyle name="Note 3 13 5 4 5 2" xfId="28739"/>
    <cellStyle name="Note 3 13 5 4 5 3" xfId="43192"/>
    <cellStyle name="Note 3 13 5 4 6" xfId="15137"/>
    <cellStyle name="Note 3 13 5 4 6 2" xfId="32572"/>
    <cellStyle name="Note 3 13 5 4 6 3" xfId="47025"/>
    <cellStyle name="Note 3 13 5 4 7" xfId="18311"/>
    <cellStyle name="Note 3 13 5 4 8" xfId="20299"/>
    <cellStyle name="Note 3 13 5 5" xfId="3978"/>
    <cellStyle name="Note 3 13 5 5 2" xfId="13609"/>
    <cellStyle name="Note 3 13 5 5 2 2" xfId="31044"/>
    <cellStyle name="Note 3 13 5 5 2 3" xfId="45497"/>
    <cellStyle name="Note 3 13 5 5 3" xfId="16070"/>
    <cellStyle name="Note 3 13 5 5 3 2" xfId="33505"/>
    <cellStyle name="Note 3 13 5 5 3 3" xfId="47958"/>
    <cellStyle name="Note 3 13 5 5 4" xfId="21414"/>
    <cellStyle name="Note 3 13 5 5 5" xfId="35867"/>
    <cellStyle name="Note 3 13 5 6" xfId="6440"/>
    <cellStyle name="Note 3 13 5 6 2" xfId="23875"/>
    <cellStyle name="Note 3 13 5 6 3" xfId="38328"/>
    <cellStyle name="Note 3 13 5 7" xfId="8881"/>
    <cellStyle name="Note 3 13 5 7 2" xfId="26316"/>
    <cellStyle name="Note 3 13 5 7 3" xfId="40769"/>
    <cellStyle name="Note 3 13 5 8" xfId="11301"/>
    <cellStyle name="Note 3 13 5 8 2" xfId="28736"/>
    <cellStyle name="Note 3 13 5 8 3" xfId="43189"/>
    <cellStyle name="Note 3 13 5 9" xfId="18308"/>
    <cellStyle name="Note 3 13 6" xfId="1471"/>
    <cellStyle name="Note 3 13 6 2" xfId="3982"/>
    <cellStyle name="Note 3 13 6 2 2" xfId="13612"/>
    <cellStyle name="Note 3 13 6 2 2 2" xfId="31047"/>
    <cellStyle name="Note 3 13 6 2 2 3" xfId="45500"/>
    <cellStyle name="Note 3 13 6 2 3" xfId="16073"/>
    <cellStyle name="Note 3 13 6 2 3 2" xfId="33508"/>
    <cellStyle name="Note 3 13 6 2 3 3" xfId="47961"/>
    <cellStyle name="Note 3 13 6 2 4" xfId="21418"/>
    <cellStyle name="Note 3 13 6 2 5" xfId="35871"/>
    <cellStyle name="Note 3 13 6 3" xfId="6444"/>
    <cellStyle name="Note 3 13 6 3 2" xfId="23879"/>
    <cellStyle name="Note 3 13 6 3 3" xfId="38332"/>
    <cellStyle name="Note 3 13 6 4" xfId="8885"/>
    <cellStyle name="Note 3 13 6 4 2" xfId="26320"/>
    <cellStyle name="Note 3 13 6 4 3" xfId="40773"/>
    <cellStyle name="Note 3 13 6 5" xfId="11305"/>
    <cellStyle name="Note 3 13 6 5 2" xfId="28740"/>
    <cellStyle name="Note 3 13 6 5 3" xfId="43193"/>
    <cellStyle name="Note 3 13 6 6" xfId="18312"/>
    <cellStyle name="Note 3 13 7" xfId="1472"/>
    <cellStyle name="Note 3 13 7 2" xfId="3983"/>
    <cellStyle name="Note 3 13 7 2 2" xfId="13613"/>
    <cellStyle name="Note 3 13 7 2 2 2" xfId="31048"/>
    <cellStyle name="Note 3 13 7 2 2 3" xfId="45501"/>
    <cellStyle name="Note 3 13 7 2 3" xfId="16074"/>
    <cellStyle name="Note 3 13 7 2 3 2" xfId="33509"/>
    <cellStyle name="Note 3 13 7 2 3 3" xfId="47962"/>
    <cellStyle name="Note 3 13 7 2 4" xfId="21419"/>
    <cellStyle name="Note 3 13 7 2 5" xfId="35872"/>
    <cellStyle name="Note 3 13 7 3" xfId="6445"/>
    <cellStyle name="Note 3 13 7 3 2" xfId="23880"/>
    <cellStyle name="Note 3 13 7 3 3" xfId="38333"/>
    <cellStyle name="Note 3 13 7 4" xfId="8886"/>
    <cellStyle name="Note 3 13 7 4 2" xfId="26321"/>
    <cellStyle name="Note 3 13 7 4 3" xfId="40774"/>
    <cellStyle name="Note 3 13 7 5" xfId="11306"/>
    <cellStyle name="Note 3 13 7 5 2" xfId="28741"/>
    <cellStyle name="Note 3 13 7 5 3" xfId="43194"/>
    <cellStyle name="Note 3 13 7 6" xfId="18313"/>
    <cellStyle name="Note 3 13 8" xfId="1473"/>
    <cellStyle name="Note 3 13 8 2" xfId="3984"/>
    <cellStyle name="Note 3 13 8 2 2" xfId="21420"/>
    <cellStyle name="Note 3 13 8 2 3" xfId="35873"/>
    <cellStyle name="Note 3 13 8 3" xfId="6446"/>
    <cellStyle name="Note 3 13 8 3 2" xfId="23881"/>
    <cellStyle name="Note 3 13 8 3 3" xfId="38334"/>
    <cellStyle name="Note 3 13 8 4" xfId="8887"/>
    <cellStyle name="Note 3 13 8 4 2" xfId="26322"/>
    <cellStyle name="Note 3 13 8 4 3" xfId="40775"/>
    <cellStyle name="Note 3 13 8 5" xfId="11307"/>
    <cellStyle name="Note 3 13 8 5 2" xfId="28742"/>
    <cellStyle name="Note 3 13 8 5 3" xfId="43195"/>
    <cellStyle name="Note 3 13 8 6" xfId="15138"/>
    <cellStyle name="Note 3 13 8 6 2" xfId="32573"/>
    <cellStyle name="Note 3 13 8 6 3" xfId="47026"/>
    <cellStyle name="Note 3 13 8 7" xfId="18314"/>
    <cellStyle name="Note 3 13 8 8" xfId="20300"/>
    <cellStyle name="Note 3 13 9" xfId="3965"/>
    <cellStyle name="Note 3 13 9 2" xfId="13599"/>
    <cellStyle name="Note 3 13 9 2 2" xfId="31034"/>
    <cellStyle name="Note 3 13 9 2 3" xfId="45487"/>
    <cellStyle name="Note 3 13 9 3" xfId="16060"/>
    <cellStyle name="Note 3 13 9 3 2" xfId="33495"/>
    <cellStyle name="Note 3 13 9 3 3" xfId="47948"/>
    <cellStyle name="Note 3 13 9 4" xfId="21401"/>
    <cellStyle name="Note 3 13 9 5" xfId="35854"/>
    <cellStyle name="Note 3 14" xfId="1474"/>
    <cellStyle name="Note 3 14 10" xfId="6447"/>
    <cellStyle name="Note 3 14 10 2" xfId="23882"/>
    <cellStyle name="Note 3 14 10 3" xfId="38335"/>
    <cellStyle name="Note 3 14 11" xfId="8888"/>
    <cellStyle name="Note 3 14 11 2" xfId="26323"/>
    <cellStyle name="Note 3 14 11 3" xfId="40776"/>
    <cellStyle name="Note 3 14 12" xfId="11308"/>
    <cellStyle name="Note 3 14 12 2" xfId="28743"/>
    <cellStyle name="Note 3 14 12 3" xfId="43196"/>
    <cellStyle name="Note 3 14 13" xfId="18315"/>
    <cellStyle name="Note 3 14 2" xfId="1475"/>
    <cellStyle name="Note 3 14 2 2" xfId="1476"/>
    <cellStyle name="Note 3 14 2 2 2" xfId="3987"/>
    <cellStyle name="Note 3 14 2 2 2 2" xfId="13616"/>
    <cellStyle name="Note 3 14 2 2 2 2 2" xfId="31051"/>
    <cellStyle name="Note 3 14 2 2 2 2 3" xfId="45504"/>
    <cellStyle name="Note 3 14 2 2 2 3" xfId="16077"/>
    <cellStyle name="Note 3 14 2 2 2 3 2" xfId="33512"/>
    <cellStyle name="Note 3 14 2 2 2 3 3" xfId="47965"/>
    <cellStyle name="Note 3 14 2 2 2 4" xfId="21423"/>
    <cellStyle name="Note 3 14 2 2 2 5" xfId="35876"/>
    <cellStyle name="Note 3 14 2 2 3" xfId="6449"/>
    <cellStyle name="Note 3 14 2 2 3 2" xfId="23884"/>
    <cellStyle name="Note 3 14 2 2 3 3" xfId="38337"/>
    <cellStyle name="Note 3 14 2 2 4" xfId="8890"/>
    <cellStyle name="Note 3 14 2 2 4 2" xfId="26325"/>
    <cellStyle name="Note 3 14 2 2 4 3" xfId="40778"/>
    <cellStyle name="Note 3 14 2 2 5" xfId="11310"/>
    <cellStyle name="Note 3 14 2 2 5 2" xfId="28745"/>
    <cellStyle name="Note 3 14 2 2 5 3" xfId="43198"/>
    <cellStyle name="Note 3 14 2 2 6" xfId="18317"/>
    <cellStyle name="Note 3 14 2 3" xfId="1477"/>
    <cellStyle name="Note 3 14 2 3 2" xfId="3988"/>
    <cellStyle name="Note 3 14 2 3 2 2" xfId="13617"/>
    <cellStyle name="Note 3 14 2 3 2 2 2" xfId="31052"/>
    <cellStyle name="Note 3 14 2 3 2 2 3" xfId="45505"/>
    <cellStyle name="Note 3 14 2 3 2 3" xfId="16078"/>
    <cellStyle name="Note 3 14 2 3 2 3 2" xfId="33513"/>
    <cellStyle name="Note 3 14 2 3 2 3 3" xfId="47966"/>
    <cellStyle name="Note 3 14 2 3 2 4" xfId="21424"/>
    <cellStyle name="Note 3 14 2 3 2 5" xfId="35877"/>
    <cellStyle name="Note 3 14 2 3 3" xfId="6450"/>
    <cellStyle name="Note 3 14 2 3 3 2" xfId="23885"/>
    <cellStyle name="Note 3 14 2 3 3 3" xfId="38338"/>
    <cellStyle name="Note 3 14 2 3 4" xfId="8891"/>
    <cellStyle name="Note 3 14 2 3 4 2" xfId="26326"/>
    <cellStyle name="Note 3 14 2 3 4 3" xfId="40779"/>
    <cellStyle name="Note 3 14 2 3 5" xfId="11311"/>
    <cellStyle name="Note 3 14 2 3 5 2" xfId="28746"/>
    <cellStyle name="Note 3 14 2 3 5 3" xfId="43199"/>
    <cellStyle name="Note 3 14 2 3 6" xfId="18318"/>
    <cellStyle name="Note 3 14 2 4" xfId="1478"/>
    <cellStyle name="Note 3 14 2 4 2" xfId="3989"/>
    <cellStyle name="Note 3 14 2 4 2 2" xfId="21425"/>
    <cellStyle name="Note 3 14 2 4 2 3" xfId="35878"/>
    <cellStyle name="Note 3 14 2 4 3" xfId="6451"/>
    <cellStyle name="Note 3 14 2 4 3 2" xfId="23886"/>
    <cellStyle name="Note 3 14 2 4 3 3" xfId="38339"/>
    <cellStyle name="Note 3 14 2 4 4" xfId="8892"/>
    <cellStyle name="Note 3 14 2 4 4 2" xfId="26327"/>
    <cellStyle name="Note 3 14 2 4 4 3" xfId="40780"/>
    <cellStyle name="Note 3 14 2 4 5" xfId="11312"/>
    <cellStyle name="Note 3 14 2 4 5 2" xfId="28747"/>
    <cellStyle name="Note 3 14 2 4 5 3" xfId="43200"/>
    <cellStyle name="Note 3 14 2 4 6" xfId="15139"/>
    <cellStyle name="Note 3 14 2 4 6 2" xfId="32574"/>
    <cellStyle name="Note 3 14 2 4 6 3" xfId="47027"/>
    <cellStyle name="Note 3 14 2 4 7" xfId="18319"/>
    <cellStyle name="Note 3 14 2 4 8" xfId="20301"/>
    <cellStyle name="Note 3 14 2 5" xfId="3986"/>
    <cellStyle name="Note 3 14 2 5 2" xfId="13615"/>
    <cellStyle name="Note 3 14 2 5 2 2" xfId="31050"/>
    <cellStyle name="Note 3 14 2 5 2 3" xfId="45503"/>
    <cellStyle name="Note 3 14 2 5 3" xfId="16076"/>
    <cellStyle name="Note 3 14 2 5 3 2" xfId="33511"/>
    <cellStyle name="Note 3 14 2 5 3 3" xfId="47964"/>
    <cellStyle name="Note 3 14 2 5 4" xfId="21422"/>
    <cellStyle name="Note 3 14 2 5 5" xfId="35875"/>
    <cellStyle name="Note 3 14 2 6" xfId="6448"/>
    <cellStyle name="Note 3 14 2 6 2" xfId="23883"/>
    <cellStyle name="Note 3 14 2 6 3" xfId="38336"/>
    <cellStyle name="Note 3 14 2 7" xfId="8889"/>
    <cellStyle name="Note 3 14 2 7 2" xfId="26324"/>
    <cellStyle name="Note 3 14 2 7 3" xfId="40777"/>
    <cellStyle name="Note 3 14 2 8" xfId="11309"/>
    <cellStyle name="Note 3 14 2 8 2" xfId="28744"/>
    <cellStyle name="Note 3 14 2 8 3" xfId="43197"/>
    <cellStyle name="Note 3 14 2 9" xfId="18316"/>
    <cellStyle name="Note 3 14 3" xfId="1479"/>
    <cellStyle name="Note 3 14 3 2" xfId="1480"/>
    <cellStyle name="Note 3 14 3 2 2" xfId="3991"/>
    <cellStyle name="Note 3 14 3 2 2 2" xfId="13619"/>
    <cellStyle name="Note 3 14 3 2 2 2 2" xfId="31054"/>
    <cellStyle name="Note 3 14 3 2 2 2 3" xfId="45507"/>
    <cellStyle name="Note 3 14 3 2 2 3" xfId="16080"/>
    <cellStyle name="Note 3 14 3 2 2 3 2" xfId="33515"/>
    <cellStyle name="Note 3 14 3 2 2 3 3" xfId="47968"/>
    <cellStyle name="Note 3 14 3 2 2 4" xfId="21427"/>
    <cellStyle name="Note 3 14 3 2 2 5" xfId="35880"/>
    <cellStyle name="Note 3 14 3 2 3" xfId="6453"/>
    <cellStyle name="Note 3 14 3 2 3 2" xfId="23888"/>
    <cellStyle name="Note 3 14 3 2 3 3" xfId="38341"/>
    <cellStyle name="Note 3 14 3 2 4" xfId="8894"/>
    <cellStyle name="Note 3 14 3 2 4 2" xfId="26329"/>
    <cellStyle name="Note 3 14 3 2 4 3" xfId="40782"/>
    <cellStyle name="Note 3 14 3 2 5" xfId="11314"/>
    <cellStyle name="Note 3 14 3 2 5 2" xfId="28749"/>
    <cellStyle name="Note 3 14 3 2 5 3" xfId="43202"/>
    <cellStyle name="Note 3 14 3 2 6" xfId="18321"/>
    <cellStyle name="Note 3 14 3 3" xfId="1481"/>
    <cellStyle name="Note 3 14 3 3 2" xfId="3992"/>
    <cellStyle name="Note 3 14 3 3 2 2" xfId="13620"/>
    <cellStyle name="Note 3 14 3 3 2 2 2" xfId="31055"/>
    <cellStyle name="Note 3 14 3 3 2 2 3" xfId="45508"/>
    <cellStyle name="Note 3 14 3 3 2 3" xfId="16081"/>
    <cellStyle name="Note 3 14 3 3 2 3 2" xfId="33516"/>
    <cellStyle name="Note 3 14 3 3 2 3 3" xfId="47969"/>
    <cellStyle name="Note 3 14 3 3 2 4" xfId="21428"/>
    <cellStyle name="Note 3 14 3 3 2 5" xfId="35881"/>
    <cellStyle name="Note 3 14 3 3 3" xfId="6454"/>
    <cellStyle name="Note 3 14 3 3 3 2" xfId="23889"/>
    <cellStyle name="Note 3 14 3 3 3 3" xfId="38342"/>
    <cellStyle name="Note 3 14 3 3 4" xfId="8895"/>
    <cellStyle name="Note 3 14 3 3 4 2" xfId="26330"/>
    <cellStyle name="Note 3 14 3 3 4 3" xfId="40783"/>
    <cellStyle name="Note 3 14 3 3 5" xfId="11315"/>
    <cellStyle name="Note 3 14 3 3 5 2" xfId="28750"/>
    <cellStyle name="Note 3 14 3 3 5 3" xfId="43203"/>
    <cellStyle name="Note 3 14 3 3 6" xfId="18322"/>
    <cellStyle name="Note 3 14 3 4" xfId="1482"/>
    <cellStyle name="Note 3 14 3 4 2" xfId="3993"/>
    <cellStyle name="Note 3 14 3 4 2 2" xfId="21429"/>
    <cellStyle name="Note 3 14 3 4 2 3" xfId="35882"/>
    <cellStyle name="Note 3 14 3 4 3" xfId="6455"/>
    <cellStyle name="Note 3 14 3 4 3 2" xfId="23890"/>
    <cellStyle name="Note 3 14 3 4 3 3" xfId="38343"/>
    <cellStyle name="Note 3 14 3 4 4" xfId="8896"/>
    <cellStyle name="Note 3 14 3 4 4 2" xfId="26331"/>
    <cellStyle name="Note 3 14 3 4 4 3" xfId="40784"/>
    <cellStyle name="Note 3 14 3 4 5" xfId="11316"/>
    <cellStyle name="Note 3 14 3 4 5 2" xfId="28751"/>
    <cellStyle name="Note 3 14 3 4 5 3" xfId="43204"/>
    <cellStyle name="Note 3 14 3 4 6" xfId="15140"/>
    <cellStyle name="Note 3 14 3 4 6 2" xfId="32575"/>
    <cellStyle name="Note 3 14 3 4 6 3" xfId="47028"/>
    <cellStyle name="Note 3 14 3 4 7" xfId="18323"/>
    <cellStyle name="Note 3 14 3 4 8" xfId="20302"/>
    <cellStyle name="Note 3 14 3 5" xfId="3990"/>
    <cellStyle name="Note 3 14 3 5 2" xfId="13618"/>
    <cellStyle name="Note 3 14 3 5 2 2" xfId="31053"/>
    <cellStyle name="Note 3 14 3 5 2 3" xfId="45506"/>
    <cellStyle name="Note 3 14 3 5 3" xfId="16079"/>
    <cellStyle name="Note 3 14 3 5 3 2" xfId="33514"/>
    <cellStyle name="Note 3 14 3 5 3 3" xfId="47967"/>
    <cellStyle name="Note 3 14 3 5 4" xfId="21426"/>
    <cellStyle name="Note 3 14 3 5 5" xfId="35879"/>
    <cellStyle name="Note 3 14 3 6" xfId="6452"/>
    <cellStyle name="Note 3 14 3 6 2" xfId="23887"/>
    <cellStyle name="Note 3 14 3 6 3" xfId="38340"/>
    <cellStyle name="Note 3 14 3 7" xfId="8893"/>
    <cellStyle name="Note 3 14 3 7 2" xfId="26328"/>
    <cellStyle name="Note 3 14 3 7 3" xfId="40781"/>
    <cellStyle name="Note 3 14 3 8" xfId="11313"/>
    <cellStyle name="Note 3 14 3 8 2" xfId="28748"/>
    <cellStyle name="Note 3 14 3 8 3" xfId="43201"/>
    <cellStyle name="Note 3 14 3 9" xfId="18320"/>
    <cellStyle name="Note 3 14 4" xfId="1483"/>
    <cellStyle name="Note 3 14 4 2" xfId="1484"/>
    <cellStyle name="Note 3 14 4 2 2" xfId="3995"/>
    <cellStyle name="Note 3 14 4 2 2 2" xfId="13622"/>
    <cellStyle name="Note 3 14 4 2 2 2 2" xfId="31057"/>
    <cellStyle name="Note 3 14 4 2 2 2 3" xfId="45510"/>
    <cellStyle name="Note 3 14 4 2 2 3" xfId="16083"/>
    <cellStyle name="Note 3 14 4 2 2 3 2" xfId="33518"/>
    <cellStyle name="Note 3 14 4 2 2 3 3" xfId="47971"/>
    <cellStyle name="Note 3 14 4 2 2 4" xfId="21431"/>
    <cellStyle name="Note 3 14 4 2 2 5" xfId="35884"/>
    <cellStyle name="Note 3 14 4 2 3" xfId="6457"/>
    <cellStyle name="Note 3 14 4 2 3 2" xfId="23892"/>
    <cellStyle name="Note 3 14 4 2 3 3" xfId="38345"/>
    <cellStyle name="Note 3 14 4 2 4" xfId="8898"/>
    <cellStyle name="Note 3 14 4 2 4 2" xfId="26333"/>
    <cellStyle name="Note 3 14 4 2 4 3" xfId="40786"/>
    <cellStyle name="Note 3 14 4 2 5" xfId="11318"/>
    <cellStyle name="Note 3 14 4 2 5 2" xfId="28753"/>
    <cellStyle name="Note 3 14 4 2 5 3" xfId="43206"/>
    <cellStyle name="Note 3 14 4 2 6" xfId="18325"/>
    <cellStyle name="Note 3 14 4 3" xfId="1485"/>
    <cellStyle name="Note 3 14 4 3 2" xfId="3996"/>
    <cellStyle name="Note 3 14 4 3 2 2" xfId="13623"/>
    <cellStyle name="Note 3 14 4 3 2 2 2" xfId="31058"/>
    <cellStyle name="Note 3 14 4 3 2 2 3" xfId="45511"/>
    <cellStyle name="Note 3 14 4 3 2 3" xfId="16084"/>
    <cellStyle name="Note 3 14 4 3 2 3 2" xfId="33519"/>
    <cellStyle name="Note 3 14 4 3 2 3 3" xfId="47972"/>
    <cellStyle name="Note 3 14 4 3 2 4" xfId="21432"/>
    <cellStyle name="Note 3 14 4 3 2 5" xfId="35885"/>
    <cellStyle name="Note 3 14 4 3 3" xfId="6458"/>
    <cellStyle name="Note 3 14 4 3 3 2" xfId="23893"/>
    <cellStyle name="Note 3 14 4 3 3 3" xfId="38346"/>
    <cellStyle name="Note 3 14 4 3 4" xfId="8899"/>
    <cellStyle name="Note 3 14 4 3 4 2" xfId="26334"/>
    <cellStyle name="Note 3 14 4 3 4 3" xfId="40787"/>
    <cellStyle name="Note 3 14 4 3 5" xfId="11319"/>
    <cellStyle name="Note 3 14 4 3 5 2" xfId="28754"/>
    <cellStyle name="Note 3 14 4 3 5 3" xfId="43207"/>
    <cellStyle name="Note 3 14 4 3 6" xfId="18326"/>
    <cellStyle name="Note 3 14 4 4" xfId="1486"/>
    <cellStyle name="Note 3 14 4 4 2" xfId="3997"/>
    <cellStyle name="Note 3 14 4 4 2 2" xfId="21433"/>
    <cellStyle name="Note 3 14 4 4 2 3" xfId="35886"/>
    <cellStyle name="Note 3 14 4 4 3" xfId="6459"/>
    <cellStyle name="Note 3 14 4 4 3 2" xfId="23894"/>
    <cellStyle name="Note 3 14 4 4 3 3" xfId="38347"/>
    <cellStyle name="Note 3 14 4 4 4" xfId="8900"/>
    <cellStyle name="Note 3 14 4 4 4 2" xfId="26335"/>
    <cellStyle name="Note 3 14 4 4 4 3" xfId="40788"/>
    <cellStyle name="Note 3 14 4 4 5" xfId="11320"/>
    <cellStyle name="Note 3 14 4 4 5 2" xfId="28755"/>
    <cellStyle name="Note 3 14 4 4 5 3" xfId="43208"/>
    <cellStyle name="Note 3 14 4 4 6" xfId="15141"/>
    <cellStyle name="Note 3 14 4 4 6 2" xfId="32576"/>
    <cellStyle name="Note 3 14 4 4 6 3" xfId="47029"/>
    <cellStyle name="Note 3 14 4 4 7" xfId="18327"/>
    <cellStyle name="Note 3 14 4 4 8" xfId="20303"/>
    <cellStyle name="Note 3 14 4 5" xfId="3994"/>
    <cellStyle name="Note 3 14 4 5 2" xfId="13621"/>
    <cellStyle name="Note 3 14 4 5 2 2" xfId="31056"/>
    <cellStyle name="Note 3 14 4 5 2 3" xfId="45509"/>
    <cellStyle name="Note 3 14 4 5 3" xfId="16082"/>
    <cellStyle name="Note 3 14 4 5 3 2" xfId="33517"/>
    <cellStyle name="Note 3 14 4 5 3 3" xfId="47970"/>
    <cellStyle name="Note 3 14 4 5 4" xfId="21430"/>
    <cellStyle name="Note 3 14 4 5 5" xfId="35883"/>
    <cellStyle name="Note 3 14 4 6" xfId="6456"/>
    <cellStyle name="Note 3 14 4 6 2" xfId="23891"/>
    <cellStyle name="Note 3 14 4 6 3" xfId="38344"/>
    <cellStyle name="Note 3 14 4 7" xfId="8897"/>
    <cellStyle name="Note 3 14 4 7 2" xfId="26332"/>
    <cellStyle name="Note 3 14 4 7 3" xfId="40785"/>
    <cellStyle name="Note 3 14 4 8" xfId="11317"/>
    <cellStyle name="Note 3 14 4 8 2" xfId="28752"/>
    <cellStyle name="Note 3 14 4 8 3" xfId="43205"/>
    <cellStyle name="Note 3 14 4 9" xfId="18324"/>
    <cellStyle name="Note 3 14 5" xfId="1487"/>
    <cellStyle name="Note 3 14 5 2" xfId="1488"/>
    <cellStyle name="Note 3 14 5 2 2" xfId="3999"/>
    <cellStyle name="Note 3 14 5 2 2 2" xfId="13625"/>
    <cellStyle name="Note 3 14 5 2 2 2 2" xfId="31060"/>
    <cellStyle name="Note 3 14 5 2 2 2 3" xfId="45513"/>
    <cellStyle name="Note 3 14 5 2 2 3" xfId="16086"/>
    <cellStyle name="Note 3 14 5 2 2 3 2" xfId="33521"/>
    <cellStyle name="Note 3 14 5 2 2 3 3" xfId="47974"/>
    <cellStyle name="Note 3 14 5 2 2 4" xfId="21435"/>
    <cellStyle name="Note 3 14 5 2 2 5" xfId="35888"/>
    <cellStyle name="Note 3 14 5 2 3" xfId="6461"/>
    <cellStyle name="Note 3 14 5 2 3 2" xfId="23896"/>
    <cellStyle name="Note 3 14 5 2 3 3" xfId="38349"/>
    <cellStyle name="Note 3 14 5 2 4" xfId="8902"/>
    <cellStyle name="Note 3 14 5 2 4 2" xfId="26337"/>
    <cellStyle name="Note 3 14 5 2 4 3" xfId="40790"/>
    <cellStyle name="Note 3 14 5 2 5" xfId="11322"/>
    <cellStyle name="Note 3 14 5 2 5 2" xfId="28757"/>
    <cellStyle name="Note 3 14 5 2 5 3" xfId="43210"/>
    <cellStyle name="Note 3 14 5 2 6" xfId="18329"/>
    <cellStyle name="Note 3 14 5 3" xfId="1489"/>
    <cellStyle name="Note 3 14 5 3 2" xfId="4000"/>
    <cellStyle name="Note 3 14 5 3 2 2" xfId="13626"/>
    <cellStyle name="Note 3 14 5 3 2 2 2" xfId="31061"/>
    <cellStyle name="Note 3 14 5 3 2 2 3" xfId="45514"/>
    <cellStyle name="Note 3 14 5 3 2 3" xfId="16087"/>
    <cellStyle name="Note 3 14 5 3 2 3 2" xfId="33522"/>
    <cellStyle name="Note 3 14 5 3 2 3 3" xfId="47975"/>
    <cellStyle name="Note 3 14 5 3 2 4" xfId="21436"/>
    <cellStyle name="Note 3 14 5 3 2 5" xfId="35889"/>
    <cellStyle name="Note 3 14 5 3 3" xfId="6462"/>
    <cellStyle name="Note 3 14 5 3 3 2" xfId="23897"/>
    <cellStyle name="Note 3 14 5 3 3 3" xfId="38350"/>
    <cellStyle name="Note 3 14 5 3 4" xfId="8903"/>
    <cellStyle name="Note 3 14 5 3 4 2" xfId="26338"/>
    <cellStyle name="Note 3 14 5 3 4 3" xfId="40791"/>
    <cellStyle name="Note 3 14 5 3 5" xfId="11323"/>
    <cellStyle name="Note 3 14 5 3 5 2" xfId="28758"/>
    <cellStyle name="Note 3 14 5 3 5 3" xfId="43211"/>
    <cellStyle name="Note 3 14 5 3 6" xfId="18330"/>
    <cellStyle name="Note 3 14 5 4" xfId="1490"/>
    <cellStyle name="Note 3 14 5 4 2" xfId="4001"/>
    <cellStyle name="Note 3 14 5 4 2 2" xfId="21437"/>
    <cellStyle name="Note 3 14 5 4 2 3" xfId="35890"/>
    <cellStyle name="Note 3 14 5 4 3" xfId="6463"/>
    <cellStyle name="Note 3 14 5 4 3 2" xfId="23898"/>
    <cellStyle name="Note 3 14 5 4 3 3" xfId="38351"/>
    <cellStyle name="Note 3 14 5 4 4" xfId="8904"/>
    <cellStyle name="Note 3 14 5 4 4 2" xfId="26339"/>
    <cellStyle name="Note 3 14 5 4 4 3" xfId="40792"/>
    <cellStyle name="Note 3 14 5 4 5" xfId="11324"/>
    <cellStyle name="Note 3 14 5 4 5 2" xfId="28759"/>
    <cellStyle name="Note 3 14 5 4 5 3" xfId="43212"/>
    <cellStyle name="Note 3 14 5 4 6" xfId="15142"/>
    <cellStyle name="Note 3 14 5 4 6 2" xfId="32577"/>
    <cellStyle name="Note 3 14 5 4 6 3" xfId="47030"/>
    <cellStyle name="Note 3 14 5 4 7" xfId="18331"/>
    <cellStyle name="Note 3 14 5 4 8" xfId="20304"/>
    <cellStyle name="Note 3 14 5 5" xfId="3998"/>
    <cellStyle name="Note 3 14 5 5 2" xfId="13624"/>
    <cellStyle name="Note 3 14 5 5 2 2" xfId="31059"/>
    <cellStyle name="Note 3 14 5 5 2 3" xfId="45512"/>
    <cellStyle name="Note 3 14 5 5 3" xfId="16085"/>
    <cellStyle name="Note 3 14 5 5 3 2" xfId="33520"/>
    <cellStyle name="Note 3 14 5 5 3 3" xfId="47973"/>
    <cellStyle name="Note 3 14 5 5 4" xfId="21434"/>
    <cellStyle name="Note 3 14 5 5 5" xfId="35887"/>
    <cellStyle name="Note 3 14 5 6" xfId="6460"/>
    <cellStyle name="Note 3 14 5 6 2" xfId="23895"/>
    <cellStyle name="Note 3 14 5 6 3" xfId="38348"/>
    <cellStyle name="Note 3 14 5 7" xfId="8901"/>
    <cellStyle name="Note 3 14 5 7 2" xfId="26336"/>
    <cellStyle name="Note 3 14 5 7 3" xfId="40789"/>
    <cellStyle name="Note 3 14 5 8" xfId="11321"/>
    <cellStyle name="Note 3 14 5 8 2" xfId="28756"/>
    <cellStyle name="Note 3 14 5 8 3" xfId="43209"/>
    <cellStyle name="Note 3 14 5 9" xfId="18328"/>
    <cellStyle name="Note 3 14 6" xfId="1491"/>
    <cellStyle name="Note 3 14 6 2" xfId="4002"/>
    <cellStyle name="Note 3 14 6 2 2" xfId="13627"/>
    <cellStyle name="Note 3 14 6 2 2 2" xfId="31062"/>
    <cellStyle name="Note 3 14 6 2 2 3" xfId="45515"/>
    <cellStyle name="Note 3 14 6 2 3" xfId="16088"/>
    <cellStyle name="Note 3 14 6 2 3 2" xfId="33523"/>
    <cellStyle name="Note 3 14 6 2 3 3" xfId="47976"/>
    <cellStyle name="Note 3 14 6 2 4" xfId="21438"/>
    <cellStyle name="Note 3 14 6 2 5" xfId="35891"/>
    <cellStyle name="Note 3 14 6 3" xfId="6464"/>
    <cellStyle name="Note 3 14 6 3 2" xfId="23899"/>
    <cellStyle name="Note 3 14 6 3 3" xfId="38352"/>
    <cellStyle name="Note 3 14 6 4" xfId="8905"/>
    <cellStyle name="Note 3 14 6 4 2" xfId="26340"/>
    <cellStyle name="Note 3 14 6 4 3" xfId="40793"/>
    <cellStyle name="Note 3 14 6 5" xfId="11325"/>
    <cellStyle name="Note 3 14 6 5 2" xfId="28760"/>
    <cellStyle name="Note 3 14 6 5 3" xfId="43213"/>
    <cellStyle name="Note 3 14 6 6" xfId="18332"/>
    <cellStyle name="Note 3 14 7" xfId="1492"/>
    <cellStyle name="Note 3 14 7 2" xfId="4003"/>
    <cellStyle name="Note 3 14 7 2 2" xfId="13628"/>
    <cellStyle name="Note 3 14 7 2 2 2" xfId="31063"/>
    <cellStyle name="Note 3 14 7 2 2 3" xfId="45516"/>
    <cellStyle name="Note 3 14 7 2 3" xfId="16089"/>
    <cellStyle name="Note 3 14 7 2 3 2" xfId="33524"/>
    <cellStyle name="Note 3 14 7 2 3 3" xfId="47977"/>
    <cellStyle name="Note 3 14 7 2 4" xfId="21439"/>
    <cellStyle name="Note 3 14 7 2 5" xfId="35892"/>
    <cellStyle name="Note 3 14 7 3" xfId="6465"/>
    <cellStyle name="Note 3 14 7 3 2" xfId="23900"/>
    <cellStyle name="Note 3 14 7 3 3" xfId="38353"/>
    <cellStyle name="Note 3 14 7 4" xfId="8906"/>
    <cellStyle name="Note 3 14 7 4 2" xfId="26341"/>
    <cellStyle name="Note 3 14 7 4 3" xfId="40794"/>
    <cellStyle name="Note 3 14 7 5" xfId="11326"/>
    <cellStyle name="Note 3 14 7 5 2" xfId="28761"/>
    <cellStyle name="Note 3 14 7 5 3" xfId="43214"/>
    <cellStyle name="Note 3 14 7 6" xfId="18333"/>
    <cellStyle name="Note 3 14 8" xfId="1493"/>
    <cellStyle name="Note 3 14 8 2" xfId="4004"/>
    <cellStyle name="Note 3 14 8 2 2" xfId="21440"/>
    <cellStyle name="Note 3 14 8 2 3" xfId="35893"/>
    <cellStyle name="Note 3 14 8 3" xfId="6466"/>
    <cellStyle name="Note 3 14 8 3 2" xfId="23901"/>
    <cellStyle name="Note 3 14 8 3 3" xfId="38354"/>
    <cellStyle name="Note 3 14 8 4" xfId="8907"/>
    <cellStyle name="Note 3 14 8 4 2" xfId="26342"/>
    <cellStyle name="Note 3 14 8 4 3" xfId="40795"/>
    <cellStyle name="Note 3 14 8 5" xfId="11327"/>
    <cellStyle name="Note 3 14 8 5 2" xfId="28762"/>
    <cellStyle name="Note 3 14 8 5 3" xfId="43215"/>
    <cellStyle name="Note 3 14 8 6" xfId="15143"/>
    <cellStyle name="Note 3 14 8 6 2" xfId="32578"/>
    <cellStyle name="Note 3 14 8 6 3" xfId="47031"/>
    <cellStyle name="Note 3 14 8 7" xfId="18334"/>
    <cellStyle name="Note 3 14 8 8" xfId="20305"/>
    <cellStyle name="Note 3 14 9" xfId="3985"/>
    <cellStyle name="Note 3 14 9 2" xfId="13614"/>
    <cellStyle name="Note 3 14 9 2 2" xfId="31049"/>
    <cellStyle name="Note 3 14 9 2 3" xfId="45502"/>
    <cellStyle name="Note 3 14 9 3" xfId="16075"/>
    <cellStyle name="Note 3 14 9 3 2" xfId="33510"/>
    <cellStyle name="Note 3 14 9 3 3" xfId="47963"/>
    <cellStyle name="Note 3 14 9 4" xfId="21421"/>
    <cellStyle name="Note 3 14 9 5" xfId="35874"/>
    <cellStyle name="Note 3 15" xfId="1494"/>
    <cellStyle name="Note 3 15 10" xfId="6467"/>
    <cellStyle name="Note 3 15 10 2" xfId="23902"/>
    <cellStyle name="Note 3 15 10 3" xfId="38355"/>
    <cellStyle name="Note 3 15 11" xfId="8908"/>
    <cellStyle name="Note 3 15 11 2" xfId="26343"/>
    <cellStyle name="Note 3 15 11 3" xfId="40796"/>
    <cellStyle name="Note 3 15 12" xfId="11328"/>
    <cellStyle name="Note 3 15 12 2" xfId="28763"/>
    <cellStyle name="Note 3 15 12 3" xfId="43216"/>
    <cellStyle name="Note 3 15 13" xfId="18335"/>
    <cellStyle name="Note 3 15 2" xfId="1495"/>
    <cellStyle name="Note 3 15 2 2" xfId="1496"/>
    <cellStyle name="Note 3 15 2 2 2" xfId="4007"/>
    <cellStyle name="Note 3 15 2 2 2 2" xfId="13631"/>
    <cellStyle name="Note 3 15 2 2 2 2 2" xfId="31066"/>
    <cellStyle name="Note 3 15 2 2 2 2 3" xfId="45519"/>
    <cellStyle name="Note 3 15 2 2 2 3" xfId="16092"/>
    <cellStyle name="Note 3 15 2 2 2 3 2" xfId="33527"/>
    <cellStyle name="Note 3 15 2 2 2 3 3" xfId="47980"/>
    <cellStyle name="Note 3 15 2 2 2 4" xfId="21443"/>
    <cellStyle name="Note 3 15 2 2 2 5" xfId="35896"/>
    <cellStyle name="Note 3 15 2 2 3" xfId="6469"/>
    <cellStyle name="Note 3 15 2 2 3 2" xfId="23904"/>
    <cellStyle name="Note 3 15 2 2 3 3" xfId="38357"/>
    <cellStyle name="Note 3 15 2 2 4" xfId="8910"/>
    <cellStyle name="Note 3 15 2 2 4 2" xfId="26345"/>
    <cellStyle name="Note 3 15 2 2 4 3" xfId="40798"/>
    <cellStyle name="Note 3 15 2 2 5" xfId="11330"/>
    <cellStyle name="Note 3 15 2 2 5 2" xfId="28765"/>
    <cellStyle name="Note 3 15 2 2 5 3" xfId="43218"/>
    <cellStyle name="Note 3 15 2 2 6" xfId="18337"/>
    <cellStyle name="Note 3 15 2 3" xfId="1497"/>
    <cellStyle name="Note 3 15 2 3 2" xfId="4008"/>
    <cellStyle name="Note 3 15 2 3 2 2" xfId="13632"/>
    <cellStyle name="Note 3 15 2 3 2 2 2" xfId="31067"/>
    <cellStyle name="Note 3 15 2 3 2 2 3" xfId="45520"/>
    <cellStyle name="Note 3 15 2 3 2 3" xfId="16093"/>
    <cellStyle name="Note 3 15 2 3 2 3 2" xfId="33528"/>
    <cellStyle name="Note 3 15 2 3 2 3 3" xfId="47981"/>
    <cellStyle name="Note 3 15 2 3 2 4" xfId="21444"/>
    <cellStyle name="Note 3 15 2 3 2 5" xfId="35897"/>
    <cellStyle name="Note 3 15 2 3 3" xfId="6470"/>
    <cellStyle name="Note 3 15 2 3 3 2" xfId="23905"/>
    <cellStyle name="Note 3 15 2 3 3 3" xfId="38358"/>
    <cellStyle name="Note 3 15 2 3 4" xfId="8911"/>
    <cellStyle name="Note 3 15 2 3 4 2" xfId="26346"/>
    <cellStyle name="Note 3 15 2 3 4 3" xfId="40799"/>
    <cellStyle name="Note 3 15 2 3 5" xfId="11331"/>
    <cellStyle name="Note 3 15 2 3 5 2" xfId="28766"/>
    <cellStyle name="Note 3 15 2 3 5 3" xfId="43219"/>
    <cellStyle name="Note 3 15 2 3 6" xfId="18338"/>
    <cellStyle name="Note 3 15 2 4" xfId="1498"/>
    <cellStyle name="Note 3 15 2 4 2" xfId="4009"/>
    <cellStyle name="Note 3 15 2 4 2 2" xfId="21445"/>
    <cellStyle name="Note 3 15 2 4 2 3" xfId="35898"/>
    <cellStyle name="Note 3 15 2 4 3" xfId="6471"/>
    <cellStyle name="Note 3 15 2 4 3 2" xfId="23906"/>
    <cellStyle name="Note 3 15 2 4 3 3" xfId="38359"/>
    <cellStyle name="Note 3 15 2 4 4" xfId="8912"/>
    <cellStyle name="Note 3 15 2 4 4 2" xfId="26347"/>
    <cellStyle name="Note 3 15 2 4 4 3" xfId="40800"/>
    <cellStyle name="Note 3 15 2 4 5" xfId="11332"/>
    <cellStyle name="Note 3 15 2 4 5 2" xfId="28767"/>
    <cellStyle name="Note 3 15 2 4 5 3" xfId="43220"/>
    <cellStyle name="Note 3 15 2 4 6" xfId="15144"/>
    <cellStyle name="Note 3 15 2 4 6 2" xfId="32579"/>
    <cellStyle name="Note 3 15 2 4 6 3" xfId="47032"/>
    <cellStyle name="Note 3 15 2 4 7" xfId="18339"/>
    <cellStyle name="Note 3 15 2 4 8" xfId="20306"/>
    <cellStyle name="Note 3 15 2 5" xfId="4006"/>
    <cellStyle name="Note 3 15 2 5 2" xfId="13630"/>
    <cellStyle name="Note 3 15 2 5 2 2" xfId="31065"/>
    <cellStyle name="Note 3 15 2 5 2 3" xfId="45518"/>
    <cellStyle name="Note 3 15 2 5 3" xfId="16091"/>
    <cellStyle name="Note 3 15 2 5 3 2" xfId="33526"/>
    <cellStyle name="Note 3 15 2 5 3 3" xfId="47979"/>
    <cellStyle name="Note 3 15 2 5 4" xfId="21442"/>
    <cellStyle name="Note 3 15 2 5 5" xfId="35895"/>
    <cellStyle name="Note 3 15 2 6" xfId="6468"/>
    <cellStyle name="Note 3 15 2 6 2" xfId="23903"/>
    <cellStyle name="Note 3 15 2 6 3" xfId="38356"/>
    <cellStyle name="Note 3 15 2 7" xfId="8909"/>
    <cellStyle name="Note 3 15 2 7 2" xfId="26344"/>
    <cellStyle name="Note 3 15 2 7 3" xfId="40797"/>
    <cellStyle name="Note 3 15 2 8" xfId="11329"/>
    <cellStyle name="Note 3 15 2 8 2" xfId="28764"/>
    <cellStyle name="Note 3 15 2 8 3" xfId="43217"/>
    <cellStyle name="Note 3 15 2 9" xfId="18336"/>
    <cellStyle name="Note 3 15 3" xfId="1499"/>
    <cellStyle name="Note 3 15 3 2" xfId="1500"/>
    <cellStyle name="Note 3 15 3 2 2" xfId="4011"/>
    <cellStyle name="Note 3 15 3 2 2 2" xfId="13634"/>
    <cellStyle name="Note 3 15 3 2 2 2 2" xfId="31069"/>
    <cellStyle name="Note 3 15 3 2 2 2 3" xfId="45522"/>
    <cellStyle name="Note 3 15 3 2 2 3" xfId="16095"/>
    <cellStyle name="Note 3 15 3 2 2 3 2" xfId="33530"/>
    <cellStyle name="Note 3 15 3 2 2 3 3" xfId="47983"/>
    <cellStyle name="Note 3 15 3 2 2 4" xfId="21447"/>
    <cellStyle name="Note 3 15 3 2 2 5" xfId="35900"/>
    <cellStyle name="Note 3 15 3 2 3" xfId="6473"/>
    <cellStyle name="Note 3 15 3 2 3 2" xfId="23908"/>
    <cellStyle name="Note 3 15 3 2 3 3" xfId="38361"/>
    <cellStyle name="Note 3 15 3 2 4" xfId="8914"/>
    <cellStyle name="Note 3 15 3 2 4 2" xfId="26349"/>
    <cellStyle name="Note 3 15 3 2 4 3" xfId="40802"/>
    <cellStyle name="Note 3 15 3 2 5" xfId="11334"/>
    <cellStyle name="Note 3 15 3 2 5 2" xfId="28769"/>
    <cellStyle name="Note 3 15 3 2 5 3" xfId="43222"/>
    <cellStyle name="Note 3 15 3 2 6" xfId="18341"/>
    <cellStyle name="Note 3 15 3 3" xfId="1501"/>
    <cellStyle name="Note 3 15 3 3 2" xfId="4012"/>
    <cellStyle name="Note 3 15 3 3 2 2" xfId="13635"/>
    <cellStyle name="Note 3 15 3 3 2 2 2" xfId="31070"/>
    <cellStyle name="Note 3 15 3 3 2 2 3" xfId="45523"/>
    <cellStyle name="Note 3 15 3 3 2 3" xfId="16096"/>
    <cellStyle name="Note 3 15 3 3 2 3 2" xfId="33531"/>
    <cellStyle name="Note 3 15 3 3 2 3 3" xfId="47984"/>
    <cellStyle name="Note 3 15 3 3 2 4" xfId="21448"/>
    <cellStyle name="Note 3 15 3 3 2 5" xfId="35901"/>
    <cellStyle name="Note 3 15 3 3 3" xfId="6474"/>
    <cellStyle name="Note 3 15 3 3 3 2" xfId="23909"/>
    <cellStyle name="Note 3 15 3 3 3 3" xfId="38362"/>
    <cellStyle name="Note 3 15 3 3 4" xfId="8915"/>
    <cellStyle name="Note 3 15 3 3 4 2" xfId="26350"/>
    <cellStyle name="Note 3 15 3 3 4 3" xfId="40803"/>
    <cellStyle name="Note 3 15 3 3 5" xfId="11335"/>
    <cellStyle name="Note 3 15 3 3 5 2" xfId="28770"/>
    <cellStyle name="Note 3 15 3 3 5 3" xfId="43223"/>
    <cellStyle name="Note 3 15 3 3 6" xfId="18342"/>
    <cellStyle name="Note 3 15 3 4" xfId="1502"/>
    <cellStyle name="Note 3 15 3 4 2" xfId="4013"/>
    <cellStyle name="Note 3 15 3 4 2 2" xfId="21449"/>
    <cellStyle name="Note 3 15 3 4 2 3" xfId="35902"/>
    <cellStyle name="Note 3 15 3 4 3" xfId="6475"/>
    <cellStyle name="Note 3 15 3 4 3 2" xfId="23910"/>
    <cellStyle name="Note 3 15 3 4 3 3" xfId="38363"/>
    <cellStyle name="Note 3 15 3 4 4" xfId="8916"/>
    <cellStyle name="Note 3 15 3 4 4 2" xfId="26351"/>
    <cellStyle name="Note 3 15 3 4 4 3" xfId="40804"/>
    <cellStyle name="Note 3 15 3 4 5" xfId="11336"/>
    <cellStyle name="Note 3 15 3 4 5 2" xfId="28771"/>
    <cellStyle name="Note 3 15 3 4 5 3" xfId="43224"/>
    <cellStyle name="Note 3 15 3 4 6" xfId="15145"/>
    <cellStyle name="Note 3 15 3 4 6 2" xfId="32580"/>
    <cellStyle name="Note 3 15 3 4 6 3" xfId="47033"/>
    <cellStyle name="Note 3 15 3 4 7" xfId="18343"/>
    <cellStyle name="Note 3 15 3 4 8" xfId="20307"/>
    <cellStyle name="Note 3 15 3 5" xfId="4010"/>
    <cellStyle name="Note 3 15 3 5 2" xfId="13633"/>
    <cellStyle name="Note 3 15 3 5 2 2" xfId="31068"/>
    <cellStyle name="Note 3 15 3 5 2 3" xfId="45521"/>
    <cellStyle name="Note 3 15 3 5 3" xfId="16094"/>
    <cellStyle name="Note 3 15 3 5 3 2" xfId="33529"/>
    <cellStyle name="Note 3 15 3 5 3 3" xfId="47982"/>
    <cellStyle name="Note 3 15 3 5 4" xfId="21446"/>
    <cellStyle name="Note 3 15 3 5 5" xfId="35899"/>
    <cellStyle name="Note 3 15 3 6" xfId="6472"/>
    <cellStyle name="Note 3 15 3 6 2" xfId="23907"/>
    <cellStyle name="Note 3 15 3 6 3" xfId="38360"/>
    <cellStyle name="Note 3 15 3 7" xfId="8913"/>
    <cellStyle name="Note 3 15 3 7 2" xfId="26348"/>
    <cellStyle name="Note 3 15 3 7 3" xfId="40801"/>
    <cellStyle name="Note 3 15 3 8" xfId="11333"/>
    <cellStyle name="Note 3 15 3 8 2" xfId="28768"/>
    <cellStyle name="Note 3 15 3 8 3" xfId="43221"/>
    <cellStyle name="Note 3 15 3 9" xfId="18340"/>
    <cellStyle name="Note 3 15 4" xfId="1503"/>
    <cellStyle name="Note 3 15 4 2" xfId="1504"/>
    <cellStyle name="Note 3 15 4 2 2" xfId="4015"/>
    <cellStyle name="Note 3 15 4 2 2 2" xfId="13637"/>
    <cellStyle name="Note 3 15 4 2 2 2 2" xfId="31072"/>
    <cellStyle name="Note 3 15 4 2 2 2 3" xfId="45525"/>
    <cellStyle name="Note 3 15 4 2 2 3" xfId="16098"/>
    <cellStyle name="Note 3 15 4 2 2 3 2" xfId="33533"/>
    <cellStyle name="Note 3 15 4 2 2 3 3" xfId="47986"/>
    <cellStyle name="Note 3 15 4 2 2 4" xfId="21451"/>
    <cellStyle name="Note 3 15 4 2 2 5" xfId="35904"/>
    <cellStyle name="Note 3 15 4 2 3" xfId="6477"/>
    <cellStyle name="Note 3 15 4 2 3 2" xfId="23912"/>
    <cellStyle name="Note 3 15 4 2 3 3" xfId="38365"/>
    <cellStyle name="Note 3 15 4 2 4" xfId="8918"/>
    <cellStyle name="Note 3 15 4 2 4 2" xfId="26353"/>
    <cellStyle name="Note 3 15 4 2 4 3" xfId="40806"/>
    <cellStyle name="Note 3 15 4 2 5" xfId="11338"/>
    <cellStyle name="Note 3 15 4 2 5 2" xfId="28773"/>
    <cellStyle name="Note 3 15 4 2 5 3" xfId="43226"/>
    <cellStyle name="Note 3 15 4 2 6" xfId="18345"/>
    <cellStyle name="Note 3 15 4 3" xfId="1505"/>
    <cellStyle name="Note 3 15 4 3 2" xfId="4016"/>
    <cellStyle name="Note 3 15 4 3 2 2" xfId="13638"/>
    <cellStyle name="Note 3 15 4 3 2 2 2" xfId="31073"/>
    <cellStyle name="Note 3 15 4 3 2 2 3" xfId="45526"/>
    <cellStyle name="Note 3 15 4 3 2 3" xfId="16099"/>
    <cellStyle name="Note 3 15 4 3 2 3 2" xfId="33534"/>
    <cellStyle name="Note 3 15 4 3 2 3 3" xfId="47987"/>
    <cellStyle name="Note 3 15 4 3 2 4" xfId="21452"/>
    <cellStyle name="Note 3 15 4 3 2 5" xfId="35905"/>
    <cellStyle name="Note 3 15 4 3 3" xfId="6478"/>
    <cellStyle name="Note 3 15 4 3 3 2" xfId="23913"/>
    <cellStyle name="Note 3 15 4 3 3 3" xfId="38366"/>
    <cellStyle name="Note 3 15 4 3 4" xfId="8919"/>
    <cellStyle name="Note 3 15 4 3 4 2" xfId="26354"/>
    <cellStyle name="Note 3 15 4 3 4 3" xfId="40807"/>
    <cellStyle name="Note 3 15 4 3 5" xfId="11339"/>
    <cellStyle name="Note 3 15 4 3 5 2" xfId="28774"/>
    <cellStyle name="Note 3 15 4 3 5 3" xfId="43227"/>
    <cellStyle name="Note 3 15 4 3 6" xfId="18346"/>
    <cellStyle name="Note 3 15 4 4" xfId="1506"/>
    <cellStyle name="Note 3 15 4 4 2" xfId="4017"/>
    <cellStyle name="Note 3 15 4 4 2 2" xfId="21453"/>
    <cellStyle name="Note 3 15 4 4 2 3" xfId="35906"/>
    <cellStyle name="Note 3 15 4 4 3" xfId="6479"/>
    <cellStyle name="Note 3 15 4 4 3 2" xfId="23914"/>
    <cellStyle name="Note 3 15 4 4 3 3" xfId="38367"/>
    <cellStyle name="Note 3 15 4 4 4" xfId="8920"/>
    <cellStyle name="Note 3 15 4 4 4 2" xfId="26355"/>
    <cellStyle name="Note 3 15 4 4 4 3" xfId="40808"/>
    <cellStyle name="Note 3 15 4 4 5" xfId="11340"/>
    <cellStyle name="Note 3 15 4 4 5 2" xfId="28775"/>
    <cellStyle name="Note 3 15 4 4 5 3" xfId="43228"/>
    <cellStyle name="Note 3 15 4 4 6" xfId="15146"/>
    <cellStyle name="Note 3 15 4 4 6 2" xfId="32581"/>
    <cellStyle name="Note 3 15 4 4 6 3" xfId="47034"/>
    <cellStyle name="Note 3 15 4 4 7" xfId="18347"/>
    <cellStyle name="Note 3 15 4 4 8" xfId="20308"/>
    <cellStyle name="Note 3 15 4 5" xfId="4014"/>
    <cellStyle name="Note 3 15 4 5 2" xfId="13636"/>
    <cellStyle name="Note 3 15 4 5 2 2" xfId="31071"/>
    <cellStyle name="Note 3 15 4 5 2 3" xfId="45524"/>
    <cellStyle name="Note 3 15 4 5 3" xfId="16097"/>
    <cellStyle name="Note 3 15 4 5 3 2" xfId="33532"/>
    <cellStyle name="Note 3 15 4 5 3 3" xfId="47985"/>
    <cellStyle name="Note 3 15 4 5 4" xfId="21450"/>
    <cellStyle name="Note 3 15 4 5 5" xfId="35903"/>
    <cellStyle name="Note 3 15 4 6" xfId="6476"/>
    <cellStyle name="Note 3 15 4 6 2" xfId="23911"/>
    <cellStyle name="Note 3 15 4 6 3" xfId="38364"/>
    <cellStyle name="Note 3 15 4 7" xfId="8917"/>
    <cellStyle name="Note 3 15 4 7 2" xfId="26352"/>
    <cellStyle name="Note 3 15 4 7 3" xfId="40805"/>
    <cellStyle name="Note 3 15 4 8" xfId="11337"/>
    <cellStyle name="Note 3 15 4 8 2" xfId="28772"/>
    <cellStyle name="Note 3 15 4 8 3" xfId="43225"/>
    <cellStyle name="Note 3 15 4 9" xfId="18344"/>
    <cellStyle name="Note 3 15 5" xfId="1507"/>
    <cellStyle name="Note 3 15 5 2" xfId="1508"/>
    <cellStyle name="Note 3 15 5 2 2" xfId="4019"/>
    <cellStyle name="Note 3 15 5 2 2 2" xfId="13640"/>
    <cellStyle name="Note 3 15 5 2 2 2 2" xfId="31075"/>
    <cellStyle name="Note 3 15 5 2 2 2 3" xfId="45528"/>
    <cellStyle name="Note 3 15 5 2 2 3" xfId="16101"/>
    <cellStyle name="Note 3 15 5 2 2 3 2" xfId="33536"/>
    <cellStyle name="Note 3 15 5 2 2 3 3" xfId="47989"/>
    <cellStyle name="Note 3 15 5 2 2 4" xfId="21455"/>
    <cellStyle name="Note 3 15 5 2 2 5" xfId="35908"/>
    <cellStyle name="Note 3 15 5 2 3" xfId="6481"/>
    <cellStyle name="Note 3 15 5 2 3 2" xfId="23916"/>
    <cellStyle name="Note 3 15 5 2 3 3" xfId="38369"/>
    <cellStyle name="Note 3 15 5 2 4" xfId="8922"/>
    <cellStyle name="Note 3 15 5 2 4 2" xfId="26357"/>
    <cellStyle name="Note 3 15 5 2 4 3" xfId="40810"/>
    <cellStyle name="Note 3 15 5 2 5" xfId="11342"/>
    <cellStyle name="Note 3 15 5 2 5 2" xfId="28777"/>
    <cellStyle name="Note 3 15 5 2 5 3" xfId="43230"/>
    <cellStyle name="Note 3 15 5 2 6" xfId="18349"/>
    <cellStyle name="Note 3 15 5 3" xfId="1509"/>
    <cellStyle name="Note 3 15 5 3 2" xfId="4020"/>
    <cellStyle name="Note 3 15 5 3 2 2" xfId="13641"/>
    <cellStyle name="Note 3 15 5 3 2 2 2" xfId="31076"/>
    <cellStyle name="Note 3 15 5 3 2 2 3" xfId="45529"/>
    <cellStyle name="Note 3 15 5 3 2 3" xfId="16102"/>
    <cellStyle name="Note 3 15 5 3 2 3 2" xfId="33537"/>
    <cellStyle name="Note 3 15 5 3 2 3 3" xfId="47990"/>
    <cellStyle name="Note 3 15 5 3 2 4" xfId="21456"/>
    <cellStyle name="Note 3 15 5 3 2 5" xfId="35909"/>
    <cellStyle name="Note 3 15 5 3 3" xfId="6482"/>
    <cellStyle name="Note 3 15 5 3 3 2" xfId="23917"/>
    <cellStyle name="Note 3 15 5 3 3 3" xfId="38370"/>
    <cellStyle name="Note 3 15 5 3 4" xfId="8923"/>
    <cellStyle name="Note 3 15 5 3 4 2" xfId="26358"/>
    <cellStyle name="Note 3 15 5 3 4 3" xfId="40811"/>
    <cellStyle name="Note 3 15 5 3 5" xfId="11343"/>
    <cellStyle name="Note 3 15 5 3 5 2" xfId="28778"/>
    <cellStyle name="Note 3 15 5 3 5 3" xfId="43231"/>
    <cellStyle name="Note 3 15 5 3 6" xfId="18350"/>
    <cellStyle name="Note 3 15 5 4" xfId="1510"/>
    <cellStyle name="Note 3 15 5 4 2" xfId="4021"/>
    <cellStyle name="Note 3 15 5 4 2 2" xfId="21457"/>
    <cellStyle name="Note 3 15 5 4 2 3" xfId="35910"/>
    <cellStyle name="Note 3 15 5 4 3" xfId="6483"/>
    <cellStyle name="Note 3 15 5 4 3 2" xfId="23918"/>
    <cellStyle name="Note 3 15 5 4 3 3" xfId="38371"/>
    <cellStyle name="Note 3 15 5 4 4" xfId="8924"/>
    <cellStyle name="Note 3 15 5 4 4 2" xfId="26359"/>
    <cellStyle name="Note 3 15 5 4 4 3" xfId="40812"/>
    <cellStyle name="Note 3 15 5 4 5" xfId="11344"/>
    <cellStyle name="Note 3 15 5 4 5 2" xfId="28779"/>
    <cellStyle name="Note 3 15 5 4 5 3" xfId="43232"/>
    <cellStyle name="Note 3 15 5 4 6" xfId="15147"/>
    <cellStyle name="Note 3 15 5 4 6 2" xfId="32582"/>
    <cellStyle name="Note 3 15 5 4 6 3" xfId="47035"/>
    <cellStyle name="Note 3 15 5 4 7" xfId="18351"/>
    <cellStyle name="Note 3 15 5 4 8" xfId="20309"/>
    <cellStyle name="Note 3 15 5 5" xfId="4018"/>
    <cellStyle name="Note 3 15 5 5 2" xfId="13639"/>
    <cellStyle name="Note 3 15 5 5 2 2" xfId="31074"/>
    <cellStyle name="Note 3 15 5 5 2 3" xfId="45527"/>
    <cellStyle name="Note 3 15 5 5 3" xfId="16100"/>
    <cellStyle name="Note 3 15 5 5 3 2" xfId="33535"/>
    <cellStyle name="Note 3 15 5 5 3 3" xfId="47988"/>
    <cellStyle name="Note 3 15 5 5 4" xfId="21454"/>
    <cellStyle name="Note 3 15 5 5 5" xfId="35907"/>
    <cellStyle name="Note 3 15 5 6" xfId="6480"/>
    <cellStyle name="Note 3 15 5 6 2" xfId="23915"/>
    <cellStyle name="Note 3 15 5 6 3" xfId="38368"/>
    <cellStyle name="Note 3 15 5 7" xfId="8921"/>
    <cellStyle name="Note 3 15 5 7 2" xfId="26356"/>
    <cellStyle name="Note 3 15 5 7 3" xfId="40809"/>
    <cellStyle name="Note 3 15 5 8" xfId="11341"/>
    <cellStyle name="Note 3 15 5 8 2" xfId="28776"/>
    <cellStyle name="Note 3 15 5 8 3" xfId="43229"/>
    <cellStyle name="Note 3 15 5 9" xfId="18348"/>
    <cellStyle name="Note 3 15 6" xfId="1511"/>
    <cellStyle name="Note 3 15 6 2" xfId="4022"/>
    <cellStyle name="Note 3 15 6 2 2" xfId="13642"/>
    <cellStyle name="Note 3 15 6 2 2 2" xfId="31077"/>
    <cellStyle name="Note 3 15 6 2 2 3" xfId="45530"/>
    <cellStyle name="Note 3 15 6 2 3" xfId="16103"/>
    <cellStyle name="Note 3 15 6 2 3 2" xfId="33538"/>
    <cellStyle name="Note 3 15 6 2 3 3" xfId="47991"/>
    <cellStyle name="Note 3 15 6 2 4" xfId="21458"/>
    <cellStyle name="Note 3 15 6 2 5" xfId="35911"/>
    <cellStyle name="Note 3 15 6 3" xfId="6484"/>
    <cellStyle name="Note 3 15 6 3 2" xfId="23919"/>
    <cellStyle name="Note 3 15 6 3 3" xfId="38372"/>
    <cellStyle name="Note 3 15 6 4" xfId="8925"/>
    <cellStyle name="Note 3 15 6 4 2" xfId="26360"/>
    <cellStyle name="Note 3 15 6 4 3" xfId="40813"/>
    <cellStyle name="Note 3 15 6 5" xfId="11345"/>
    <cellStyle name="Note 3 15 6 5 2" xfId="28780"/>
    <cellStyle name="Note 3 15 6 5 3" xfId="43233"/>
    <cellStyle name="Note 3 15 6 6" xfId="18352"/>
    <cellStyle name="Note 3 15 7" xfId="1512"/>
    <cellStyle name="Note 3 15 7 2" xfId="4023"/>
    <cellStyle name="Note 3 15 7 2 2" xfId="13643"/>
    <cellStyle name="Note 3 15 7 2 2 2" xfId="31078"/>
    <cellStyle name="Note 3 15 7 2 2 3" xfId="45531"/>
    <cellStyle name="Note 3 15 7 2 3" xfId="16104"/>
    <cellStyle name="Note 3 15 7 2 3 2" xfId="33539"/>
    <cellStyle name="Note 3 15 7 2 3 3" xfId="47992"/>
    <cellStyle name="Note 3 15 7 2 4" xfId="21459"/>
    <cellStyle name="Note 3 15 7 2 5" xfId="35912"/>
    <cellStyle name="Note 3 15 7 3" xfId="6485"/>
    <cellStyle name="Note 3 15 7 3 2" xfId="23920"/>
    <cellStyle name="Note 3 15 7 3 3" xfId="38373"/>
    <cellStyle name="Note 3 15 7 4" xfId="8926"/>
    <cellStyle name="Note 3 15 7 4 2" xfId="26361"/>
    <cellStyle name="Note 3 15 7 4 3" xfId="40814"/>
    <cellStyle name="Note 3 15 7 5" xfId="11346"/>
    <cellStyle name="Note 3 15 7 5 2" xfId="28781"/>
    <cellStyle name="Note 3 15 7 5 3" xfId="43234"/>
    <cellStyle name="Note 3 15 7 6" xfId="18353"/>
    <cellStyle name="Note 3 15 8" xfId="1513"/>
    <cellStyle name="Note 3 15 8 2" xfId="4024"/>
    <cellStyle name="Note 3 15 8 2 2" xfId="21460"/>
    <cellStyle name="Note 3 15 8 2 3" xfId="35913"/>
    <cellStyle name="Note 3 15 8 3" xfId="6486"/>
    <cellStyle name="Note 3 15 8 3 2" xfId="23921"/>
    <cellStyle name="Note 3 15 8 3 3" xfId="38374"/>
    <cellStyle name="Note 3 15 8 4" xfId="8927"/>
    <cellStyle name="Note 3 15 8 4 2" xfId="26362"/>
    <cellStyle name="Note 3 15 8 4 3" xfId="40815"/>
    <cellStyle name="Note 3 15 8 5" xfId="11347"/>
    <cellStyle name="Note 3 15 8 5 2" xfId="28782"/>
    <cellStyle name="Note 3 15 8 5 3" xfId="43235"/>
    <cellStyle name="Note 3 15 8 6" xfId="15148"/>
    <cellStyle name="Note 3 15 8 6 2" xfId="32583"/>
    <cellStyle name="Note 3 15 8 6 3" xfId="47036"/>
    <cellStyle name="Note 3 15 8 7" xfId="18354"/>
    <cellStyle name="Note 3 15 8 8" xfId="20310"/>
    <cellStyle name="Note 3 15 9" xfId="4005"/>
    <cellStyle name="Note 3 15 9 2" xfId="13629"/>
    <cellStyle name="Note 3 15 9 2 2" xfId="31064"/>
    <cellStyle name="Note 3 15 9 2 3" xfId="45517"/>
    <cellStyle name="Note 3 15 9 3" xfId="16090"/>
    <cellStyle name="Note 3 15 9 3 2" xfId="33525"/>
    <cellStyle name="Note 3 15 9 3 3" xfId="47978"/>
    <cellStyle name="Note 3 15 9 4" xfId="21441"/>
    <cellStyle name="Note 3 15 9 5" xfId="35894"/>
    <cellStyle name="Note 3 16" xfId="1514"/>
    <cellStyle name="Note 3 16 10" xfId="6487"/>
    <cellStyle name="Note 3 16 10 2" xfId="23922"/>
    <cellStyle name="Note 3 16 10 3" xfId="38375"/>
    <cellStyle name="Note 3 16 11" xfId="8928"/>
    <cellStyle name="Note 3 16 11 2" xfId="26363"/>
    <cellStyle name="Note 3 16 11 3" xfId="40816"/>
    <cellStyle name="Note 3 16 12" xfId="11348"/>
    <cellStyle name="Note 3 16 12 2" xfId="28783"/>
    <cellStyle name="Note 3 16 12 3" xfId="43236"/>
    <cellStyle name="Note 3 16 13" xfId="18355"/>
    <cellStyle name="Note 3 16 2" xfId="1515"/>
    <cellStyle name="Note 3 16 2 2" xfId="1516"/>
    <cellStyle name="Note 3 16 2 2 2" xfId="4027"/>
    <cellStyle name="Note 3 16 2 2 2 2" xfId="13646"/>
    <cellStyle name="Note 3 16 2 2 2 2 2" xfId="31081"/>
    <cellStyle name="Note 3 16 2 2 2 2 3" xfId="45534"/>
    <cellStyle name="Note 3 16 2 2 2 3" xfId="16107"/>
    <cellStyle name="Note 3 16 2 2 2 3 2" xfId="33542"/>
    <cellStyle name="Note 3 16 2 2 2 3 3" xfId="47995"/>
    <cellStyle name="Note 3 16 2 2 2 4" xfId="21463"/>
    <cellStyle name="Note 3 16 2 2 2 5" xfId="35916"/>
    <cellStyle name="Note 3 16 2 2 3" xfId="6489"/>
    <cellStyle name="Note 3 16 2 2 3 2" xfId="23924"/>
    <cellStyle name="Note 3 16 2 2 3 3" xfId="38377"/>
    <cellStyle name="Note 3 16 2 2 4" xfId="8930"/>
    <cellStyle name="Note 3 16 2 2 4 2" xfId="26365"/>
    <cellStyle name="Note 3 16 2 2 4 3" xfId="40818"/>
    <cellStyle name="Note 3 16 2 2 5" xfId="11350"/>
    <cellStyle name="Note 3 16 2 2 5 2" xfId="28785"/>
    <cellStyle name="Note 3 16 2 2 5 3" xfId="43238"/>
    <cellStyle name="Note 3 16 2 2 6" xfId="18357"/>
    <cellStyle name="Note 3 16 2 3" xfId="1517"/>
    <cellStyle name="Note 3 16 2 3 2" xfId="4028"/>
    <cellStyle name="Note 3 16 2 3 2 2" xfId="13647"/>
    <cellStyle name="Note 3 16 2 3 2 2 2" xfId="31082"/>
    <cellStyle name="Note 3 16 2 3 2 2 3" xfId="45535"/>
    <cellStyle name="Note 3 16 2 3 2 3" xfId="16108"/>
    <cellStyle name="Note 3 16 2 3 2 3 2" xfId="33543"/>
    <cellStyle name="Note 3 16 2 3 2 3 3" xfId="47996"/>
    <cellStyle name="Note 3 16 2 3 2 4" xfId="21464"/>
    <cellStyle name="Note 3 16 2 3 2 5" xfId="35917"/>
    <cellStyle name="Note 3 16 2 3 3" xfId="6490"/>
    <cellStyle name="Note 3 16 2 3 3 2" xfId="23925"/>
    <cellStyle name="Note 3 16 2 3 3 3" xfId="38378"/>
    <cellStyle name="Note 3 16 2 3 4" xfId="8931"/>
    <cellStyle name="Note 3 16 2 3 4 2" xfId="26366"/>
    <cellStyle name="Note 3 16 2 3 4 3" xfId="40819"/>
    <cellStyle name="Note 3 16 2 3 5" xfId="11351"/>
    <cellStyle name="Note 3 16 2 3 5 2" xfId="28786"/>
    <cellStyle name="Note 3 16 2 3 5 3" xfId="43239"/>
    <cellStyle name="Note 3 16 2 3 6" xfId="18358"/>
    <cellStyle name="Note 3 16 2 4" xfId="1518"/>
    <cellStyle name="Note 3 16 2 4 2" xfId="4029"/>
    <cellStyle name="Note 3 16 2 4 2 2" xfId="21465"/>
    <cellStyle name="Note 3 16 2 4 2 3" xfId="35918"/>
    <cellStyle name="Note 3 16 2 4 3" xfId="6491"/>
    <cellStyle name="Note 3 16 2 4 3 2" xfId="23926"/>
    <cellStyle name="Note 3 16 2 4 3 3" xfId="38379"/>
    <cellStyle name="Note 3 16 2 4 4" xfId="8932"/>
    <cellStyle name="Note 3 16 2 4 4 2" xfId="26367"/>
    <cellStyle name="Note 3 16 2 4 4 3" xfId="40820"/>
    <cellStyle name="Note 3 16 2 4 5" xfId="11352"/>
    <cellStyle name="Note 3 16 2 4 5 2" xfId="28787"/>
    <cellStyle name="Note 3 16 2 4 5 3" xfId="43240"/>
    <cellStyle name="Note 3 16 2 4 6" xfId="15149"/>
    <cellStyle name="Note 3 16 2 4 6 2" xfId="32584"/>
    <cellStyle name="Note 3 16 2 4 6 3" xfId="47037"/>
    <cellStyle name="Note 3 16 2 4 7" xfId="18359"/>
    <cellStyle name="Note 3 16 2 4 8" xfId="20311"/>
    <cellStyle name="Note 3 16 2 5" xfId="4026"/>
    <cellStyle name="Note 3 16 2 5 2" xfId="13645"/>
    <cellStyle name="Note 3 16 2 5 2 2" xfId="31080"/>
    <cellStyle name="Note 3 16 2 5 2 3" xfId="45533"/>
    <cellStyle name="Note 3 16 2 5 3" xfId="16106"/>
    <cellStyle name="Note 3 16 2 5 3 2" xfId="33541"/>
    <cellStyle name="Note 3 16 2 5 3 3" xfId="47994"/>
    <cellStyle name="Note 3 16 2 5 4" xfId="21462"/>
    <cellStyle name="Note 3 16 2 5 5" xfId="35915"/>
    <cellStyle name="Note 3 16 2 6" xfId="6488"/>
    <cellStyle name="Note 3 16 2 6 2" xfId="23923"/>
    <cellStyle name="Note 3 16 2 6 3" xfId="38376"/>
    <cellStyle name="Note 3 16 2 7" xfId="8929"/>
    <cellStyle name="Note 3 16 2 7 2" xfId="26364"/>
    <cellStyle name="Note 3 16 2 7 3" xfId="40817"/>
    <cellStyle name="Note 3 16 2 8" xfId="11349"/>
    <cellStyle name="Note 3 16 2 8 2" xfId="28784"/>
    <cellStyle name="Note 3 16 2 8 3" xfId="43237"/>
    <cellStyle name="Note 3 16 2 9" xfId="18356"/>
    <cellStyle name="Note 3 16 3" xfId="1519"/>
    <cellStyle name="Note 3 16 3 2" xfId="1520"/>
    <cellStyle name="Note 3 16 3 2 2" xfId="4031"/>
    <cellStyle name="Note 3 16 3 2 2 2" xfId="13649"/>
    <cellStyle name="Note 3 16 3 2 2 2 2" xfId="31084"/>
    <cellStyle name="Note 3 16 3 2 2 2 3" xfId="45537"/>
    <cellStyle name="Note 3 16 3 2 2 3" xfId="16110"/>
    <cellStyle name="Note 3 16 3 2 2 3 2" xfId="33545"/>
    <cellStyle name="Note 3 16 3 2 2 3 3" xfId="47998"/>
    <cellStyle name="Note 3 16 3 2 2 4" xfId="21467"/>
    <cellStyle name="Note 3 16 3 2 2 5" xfId="35920"/>
    <cellStyle name="Note 3 16 3 2 3" xfId="6493"/>
    <cellStyle name="Note 3 16 3 2 3 2" xfId="23928"/>
    <cellStyle name="Note 3 16 3 2 3 3" xfId="38381"/>
    <cellStyle name="Note 3 16 3 2 4" xfId="8934"/>
    <cellStyle name="Note 3 16 3 2 4 2" xfId="26369"/>
    <cellStyle name="Note 3 16 3 2 4 3" xfId="40822"/>
    <cellStyle name="Note 3 16 3 2 5" xfId="11354"/>
    <cellStyle name="Note 3 16 3 2 5 2" xfId="28789"/>
    <cellStyle name="Note 3 16 3 2 5 3" xfId="43242"/>
    <cellStyle name="Note 3 16 3 2 6" xfId="18361"/>
    <cellStyle name="Note 3 16 3 3" xfId="1521"/>
    <cellStyle name="Note 3 16 3 3 2" xfId="4032"/>
    <cellStyle name="Note 3 16 3 3 2 2" xfId="13650"/>
    <cellStyle name="Note 3 16 3 3 2 2 2" xfId="31085"/>
    <cellStyle name="Note 3 16 3 3 2 2 3" xfId="45538"/>
    <cellStyle name="Note 3 16 3 3 2 3" xfId="16111"/>
    <cellStyle name="Note 3 16 3 3 2 3 2" xfId="33546"/>
    <cellStyle name="Note 3 16 3 3 2 3 3" xfId="47999"/>
    <cellStyle name="Note 3 16 3 3 2 4" xfId="21468"/>
    <cellStyle name="Note 3 16 3 3 2 5" xfId="35921"/>
    <cellStyle name="Note 3 16 3 3 3" xfId="6494"/>
    <cellStyle name="Note 3 16 3 3 3 2" xfId="23929"/>
    <cellStyle name="Note 3 16 3 3 3 3" xfId="38382"/>
    <cellStyle name="Note 3 16 3 3 4" xfId="8935"/>
    <cellStyle name="Note 3 16 3 3 4 2" xfId="26370"/>
    <cellStyle name="Note 3 16 3 3 4 3" xfId="40823"/>
    <cellStyle name="Note 3 16 3 3 5" xfId="11355"/>
    <cellStyle name="Note 3 16 3 3 5 2" xfId="28790"/>
    <cellStyle name="Note 3 16 3 3 5 3" xfId="43243"/>
    <cellStyle name="Note 3 16 3 3 6" xfId="18362"/>
    <cellStyle name="Note 3 16 3 4" xfId="1522"/>
    <cellStyle name="Note 3 16 3 4 2" xfId="4033"/>
    <cellStyle name="Note 3 16 3 4 2 2" xfId="21469"/>
    <cellStyle name="Note 3 16 3 4 2 3" xfId="35922"/>
    <cellStyle name="Note 3 16 3 4 3" xfId="6495"/>
    <cellStyle name="Note 3 16 3 4 3 2" xfId="23930"/>
    <cellStyle name="Note 3 16 3 4 3 3" xfId="38383"/>
    <cellStyle name="Note 3 16 3 4 4" xfId="8936"/>
    <cellStyle name="Note 3 16 3 4 4 2" xfId="26371"/>
    <cellStyle name="Note 3 16 3 4 4 3" xfId="40824"/>
    <cellStyle name="Note 3 16 3 4 5" xfId="11356"/>
    <cellStyle name="Note 3 16 3 4 5 2" xfId="28791"/>
    <cellStyle name="Note 3 16 3 4 5 3" xfId="43244"/>
    <cellStyle name="Note 3 16 3 4 6" xfId="15150"/>
    <cellStyle name="Note 3 16 3 4 6 2" xfId="32585"/>
    <cellStyle name="Note 3 16 3 4 6 3" xfId="47038"/>
    <cellStyle name="Note 3 16 3 4 7" xfId="18363"/>
    <cellStyle name="Note 3 16 3 4 8" xfId="20312"/>
    <cellStyle name="Note 3 16 3 5" xfId="4030"/>
    <cellStyle name="Note 3 16 3 5 2" xfId="13648"/>
    <cellStyle name="Note 3 16 3 5 2 2" xfId="31083"/>
    <cellStyle name="Note 3 16 3 5 2 3" xfId="45536"/>
    <cellStyle name="Note 3 16 3 5 3" xfId="16109"/>
    <cellStyle name="Note 3 16 3 5 3 2" xfId="33544"/>
    <cellStyle name="Note 3 16 3 5 3 3" xfId="47997"/>
    <cellStyle name="Note 3 16 3 5 4" xfId="21466"/>
    <cellStyle name="Note 3 16 3 5 5" xfId="35919"/>
    <cellStyle name="Note 3 16 3 6" xfId="6492"/>
    <cellStyle name="Note 3 16 3 6 2" xfId="23927"/>
    <cellStyle name="Note 3 16 3 6 3" xfId="38380"/>
    <cellStyle name="Note 3 16 3 7" xfId="8933"/>
    <cellStyle name="Note 3 16 3 7 2" xfId="26368"/>
    <cellStyle name="Note 3 16 3 7 3" xfId="40821"/>
    <cellStyle name="Note 3 16 3 8" xfId="11353"/>
    <cellStyle name="Note 3 16 3 8 2" xfId="28788"/>
    <cellStyle name="Note 3 16 3 8 3" xfId="43241"/>
    <cellStyle name="Note 3 16 3 9" xfId="18360"/>
    <cellStyle name="Note 3 16 4" xfId="1523"/>
    <cellStyle name="Note 3 16 4 2" xfId="1524"/>
    <cellStyle name="Note 3 16 4 2 2" xfId="4035"/>
    <cellStyle name="Note 3 16 4 2 2 2" xfId="13652"/>
    <cellStyle name="Note 3 16 4 2 2 2 2" xfId="31087"/>
    <cellStyle name="Note 3 16 4 2 2 2 3" xfId="45540"/>
    <cellStyle name="Note 3 16 4 2 2 3" xfId="16113"/>
    <cellStyle name="Note 3 16 4 2 2 3 2" xfId="33548"/>
    <cellStyle name="Note 3 16 4 2 2 3 3" xfId="48001"/>
    <cellStyle name="Note 3 16 4 2 2 4" xfId="21471"/>
    <cellStyle name="Note 3 16 4 2 2 5" xfId="35924"/>
    <cellStyle name="Note 3 16 4 2 3" xfId="6497"/>
    <cellStyle name="Note 3 16 4 2 3 2" xfId="23932"/>
    <cellStyle name="Note 3 16 4 2 3 3" xfId="38385"/>
    <cellStyle name="Note 3 16 4 2 4" xfId="8938"/>
    <cellStyle name="Note 3 16 4 2 4 2" xfId="26373"/>
    <cellStyle name="Note 3 16 4 2 4 3" xfId="40826"/>
    <cellStyle name="Note 3 16 4 2 5" xfId="11358"/>
    <cellStyle name="Note 3 16 4 2 5 2" xfId="28793"/>
    <cellStyle name="Note 3 16 4 2 5 3" xfId="43246"/>
    <cellStyle name="Note 3 16 4 2 6" xfId="18365"/>
    <cellStyle name="Note 3 16 4 3" xfId="1525"/>
    <cellStyle name="Note 3 16 4 3 2" xfId="4036"/>
    <cellStyle name="Note 3 16 4 3 2 2" xfId="13653"/>
    <cellStyle name="Note 3 16 4 3 2 2 2" xfId="31088"/>
    <cellStyle name="Note 3 16 4 3 2 2 3" xfId="45541"/>
    <cellStyle name="Note 3 16 4 3 2 3" xfId="16114"/>
    <cellStyle name="Note 3 16 4 3 2 3 2" xfId="33549"/>
    <cellStyle name="Note 3 16 4 3 2 3 3" xfId="48002"/>
    <cellStyle name="Note 3 16 4 3 2 4" xfId="21472"/>
    <cellStyle name="Note 3 16 4 3 2 5" xfId="35925"/>
    <cellStyle name="Note 3 16 4 3 3" xfId="6498"/>
    <cellStyle name="Note 3 16 4 3 3 2" xfId="23933"/>
    <cellStyle name="Note 3 16 4 3 3 3" xfId="38386"/>
    <cellStyle name="Note 3 16 4 3 4" xfId="8939"/>
    <cellStyle name="Note 3 16 4 3 4 2" xfId="26374"/>
    <cellStyle name="Note 3 16 4 3 4 3" xfId="40827"/>
    <cellStyle name="Note 3 16 4 3 5" xfId="11359"/>
    <cellStyle name="Note 3 16 4 3 5 2" xfId="28794"/>
    <cellStyle name="Note 3 16 4 3 5 3" xfId="43247"/>
    <cellStyle name="Note 3 16 4 3 6" xfId="18366"/>
    <cellStyle name="Note 3 16 4 4" xfId="1526"/>
    <cellStyle name="Note 3 16 4 4 2" xfId="4037"/>
    <cellStyle name="Note 3 16 4 4 2 2" xfId="21473"/>
    <cellStyle name="Note 3 16 4 4 2 3" xfId="35926"/>
    <cellStyle name="Note 3 16 4 4 3" xfId="6499"/>
    <cellStyle name="Note 3 16 4 4 3 2" xfId="23934"/>
    <cellStyle name="Note 3 16 4 4 3 3" xfId="38387"/>
    <cellStyle name="Note 3 16 4 4 4" xfId="8940"/>
    <cellStyle name="Note 3 16 4 4 4 2" xfId="26375"/>
    <cellStyle name="Note 3 16 4 4 4 3" xfId="40828"/>
    <cellStyle name="Note 3 16 4 4 5" xfId="11360"/>
    <cellStyle name="Note 3 16 4 4 5 2" xfId="28795"/>
    <cellStyle name="Note 3 16 4 4 5 3" xfId="43248"/>
    <cellStyle name="Note 3 16 4 4 6" xfId="15151"/>
    <cellStyle name="Note 3 16 4 4 6 2" xfId="32586"/>
    <cellStyle name="Note 3 16 4 4 6 3" xfId="47039"/>
    <cellStyle name="Note 3 16 4 4 7" xfId="18367"/>
    <cellStyle name="Note 3 16 4 4 8" xfId="20313"/>
    <cellStyle name="Note 3 16 4 5" xfId="4034"/>
    <cellStyle name="Note 3 16 4 5 2" xfId="13651"/>
    <cellStyle name="Note 3 16 4 5 2 2" xfId="31086"/>
    <cellStyle name="Note 3 16 4 5 2 3" xfId="45539"/>
    <cellStyle name="Note 3 16 4 5 3" xfId="16112"/>
    <cellStyle name="Note 3 16 4 5 3 2" xfId="33547"/>
    <cellStyle name="Note 3 16 4 5 3 3" xfId="48000"/>
    <cellStyle name="Note 3 16 4 5 4" xfId="21470"/>
    <cellStyle name="Note 3 16 4 5 5" xfId="35923"/>
    <cellStyle name="Note 3 16 4 6" xfId="6496"/>
    <cellStyle name="Note 3 16 4 6 2" xfId="23931"/>
    <cellStyle name="Note 3 16 4 6 3" xfId="38384"/>
    <cellStyle name="Note 3 16 4 7" xfId="8937"/>
    <cellStyle name="Note 3 16 4 7 2" xfId="26372"/>
    <cellStyle name="Note 3 16 4 7 3" xfId="40825"/>
    <cellStyle name="Note 3 16 4 8" xfId="11357"/>
    <cellStyle name="Note 3 16 4 8 2" xfId="28792"/>
    <cellStyle name="Note 3 16 4 8 3" xfId="43245"/>
    <cellStyle name="Note 3 16 4 9" xfId="18364"/>
    <cellStyle name="Note 3 16 5" xfId="1527"/>
    <cellStyle name="Note 3 16 5 2" xfId="1528"/>
    <cellStyle name="Note 3 16 5 2 2" xfId="4039"/>
    <cellStyle name="Note 3 16 5 2 2 2" xfId="13655"/>
    <cellStyle name="Note 3 16 5 2 2 2 2" xfId="31090"/>
    <cellStyle name="Note 3 16 5 2 2 2 3" xfId="45543"/>
    <cellStyle name="Note 3 16 5 2 2 3" xfId="16116"/>
    <cellStyle name="Note 3 16 5 2 2 3 2" xfId="33551"/>
    <cellStyle name="Note 3 16 5 2 2 3 3" xfId="48004"/>
    <cellStyle name="Note 3 16 5 2 2 4" xfId="21475"/>
    <cellStyle name="Note 3 16 5 2 2 5" xfId="35928"/>
    <cellStyle name="Note 3 16 5 2 3" xfId="6501"/>
    <cellStyle name="Note 3 16 5 2 3 2" xfId="23936"/>
    <cellStyle name="Note 3 16 5 2 3 3" xfId="38389"/>
    <cellStyle name="Note 3 16 5 2 4" xfId="8942"/>
    <cellStyle name="Note 3 16 5 2 4 2" xfId="26377"/>
    <cellStyle name="Note 3 16 5 2 4 3" xfId="40830"/>
    <cellStyle name="Note 3 16 5 2 5" xfId="11362"/>
    <cellStyle name="Note 3 16 5 2 5 2" xfId="28797"/>
    <cellStyle name="Note 3 16 5 2 5 3" xfId="43250"/>
    <cellStyle name="Note 3 16 5 2 6" xfId="18369"/>
    <cellStyle name="Note 3 16 5 3" xfId="1529"/>
    <cellStyle name="Note 3 16 5 3 2" xfId="4040"/>
    <cellStyle name="Note 3 16 5 3 2 2" xfId="13656"/>
    <cellStyle name="Note 3 16 5 3 2 2 2" xfId="31091"/>
    <cellStyle name="Note 3 16 5 3 2 2 3" xfId="45544"/>
    <cellStyle name="Note 3 16 5 3 2 3" xfId="16117"/>
    <cellStyle name="Note 3 16 5 3 2 3 2" xfId="33552"/>
    <cellStyle name="Note 3 16 5 3 2 3 3" xfId="48005"/>
    <cellStyle name="Note 3 16 5 3 2 4" xfId="21476"/>
    <cellStyle name="Note 3 16 5 3 2 5" xfId="35929"/>
    <cellStyle name="Note 3 16 5 3 3" xfId="6502"/>
    <cellStyle name="Note 3 16 5 3 3 2" xfId="23937"/>
    <cellStyle name="Note 3 16 5 3 3 3" xfId="38390"/>
    <cellStyle name="Note 3 16 5 3 4" xfId="8943"/>
    <cellStyle name="Note 3 16 5 3 4 2" xfId="26378"/>
    <cellStyle name="Note 3 16 5 3 4 3" xfId="40831"/>
    <cellStyle name="Note 3 16 5 3 5" xfId="11363"/>
    <cellStyle name="Note 3 16 5 3 5 2" xfId="28798"/>
    <cellStyle name="Note 3 16 5 3 5 3" xfId="43251"/>
    <cellStyle name="Note 3 16 5 3 6" xfId="18370"/>
    <cellStyle name="Note 3 16 5 4" xfId="1530"/>
    <cellStyle name="Note 3 16 5 4 2" xfId="4041"/>
    <cellStyle name="Note 3 16 5 4 2 2" xfId="21477"/>
    <cellStyle name="Note 3 16 5 4 2 3" xfId="35930"/>
    <cellStyle name="Note 3 16 5 4 3" xfId="6503"/>
    <cellStyle name="Note 3 16 5 4 3 2" xfId="23938"/>
    <cellStyle name="Note 3 16 5 4 3 3" xfId="38391"/>
    <cellStyle name="Note 3 16 5 4 4" xfId="8944"/>
    <cellStyle name="Note 3 16 5 4 4 2" xfId="26379"/>
    <cellStyle name="Note 3 16 5 4 4 3" xfId="40832"/>
    <cellStyle name="Note 3 16 5 4 5" xfId="11364"/>
    <cellStyle name="Note 3 16 5 4 5 2" xfId="28799"/>
    <cellStyle name="Note 3 16 5 4 5 3" xfId="43252"/>
    <cellStyle name="Note 3 16 5 4 6" xfId="15152"/>
    <cellStyle name="Note 3 16 5 4 6 2" xfId="32587"/>
    <cellStyle name="Note 3 16 5 4 6 3" xfId="47040"/>
    <cellStyle name="Note 3 16 5 4 7" xfId="18371"/>
    <cellStyle name="Note 3 16 5 4 8" xfId="20314"/>
    <cellStyle name="Note 3 16 5 5" xfId="4038"/>
    <cellStyle name="Note 3 16 5 5 2" xfId="13654"/>
    <cellStyle name="Note 3 16 5 5 2 2" xfId="31089"/>
    <cellStyle name="Note 3 16 5 5 2 3" xfId="45542"/>
    <cellStyle name="Note 3 16 5 5 3" xfId="16115"/>
    <cellStyle name="Note 3 16 5 5 3 2" xfId="33550"/>
    <cellStyle name="Note 3 16 5 5 3 3" xfId="48003"/>
    <cellStyle name="Note 3 16 5 5 4" xfId="21474"/>
    <cellStyle name="Note 3 16 5 5 5" xfId="35927"/>
    <cellStyle name="Note 3 16 5 6" xfId="6500"/>
    <cellStyle name="Note 3 16 5 6 2" xfId="23935"/>
    <cellStyle name="Note 3 16 5 6 3" xfId="38388"/>
    <cellStyle name="Note 3 16 5 7" xfId="8941"/>
    <cellStyle name="Note 3 16 5 7 2" xfId="26376"/>
    <cellStyle name="Note 3 16 5 7 3" xfId="40829"/>
    <cellStyle name="Note 3 16 5 8" xfId="11361"/>
    <cellStyle name="Note 3 16 5 8 2" xfId="28796"/>
    <cellStyle name="Note 3 16 5 8 3" xfId="43249"/>
    <cellStyle name="Note 3 16 5 9" xfId="18368"/>
    <cellStyle name="Note 3 16 6" xfId="1531"/>
    <cellStyle name="Note 3 16 6 2" xfId="4042"/>
    <cellStyle name="Note 3 16 6 2 2" xfId="13657"/>
    <cellStyle name="Note 3 16 6 2 2 2" xfId="31092"/>
    <cellStyle name="Note 3 16 6 2 2 3" xfId="45545"/>
    <cellStyle name="Note 3 16 6 2 3" xfId="16118"/>
    <cellStyle name="Note 3 16 6 2 3 2" xfId="33553"/>
    <cellStyle name="Note 3 16 6 2 3 3" xfId="48006"/>
    <cellStyle name="Note 3 16 6 2 4" xfId="21478"/>
    <cellStyle name="Note 3 16 6 2 5" xfId="35931"/>
    <cellStyle name="Note 3 16 6 3" xfId="6504"/>
    <cellStyle name="Note 3 16 6 3 2" xfId="23939"/>
    <cellStyle name="Note 3 16 6 3 3" xfId="38392"/>
    <cellStyle name="Note 3 16 6 4" xfId="8945"/>
    <cellStyle name="Note 3 16 6 4 2" xfId="26380"/>
    <cellStyle name="Note 3 16 6 4 3" xfId="40833"/>
    <cellStyle name="Note 3 16 6 5" xfId="11365"/>
    <cellStyle name="Note 3 16 6 5 2" xfId="28800"/>
    <cellStyle name="Note 3 16 6 5 3" xfId="43253"/>
    <cellStyle name="Note 3 16 6 6" xfId="18372"/>
    <cellStyle name="Note 3 16 7" xfId="1532"/>
    <cellStyle name="Note 3 16 7 2" xfId="4043"/>
    <cellStyle name="Note 3 16 7 2 2" xfId="13658"/>
    <cellStyle name="Note 3 16 7 2 2 2" xfId="31093"/>
    <cellStyle name="Note 3 16 7 2 2 3" xfId="45546"/>
    <cellStyle name="Note 3 16 7 2 3" xfId="16119"/>
    <cellStyle name="Note 3 16 7 2 3 2" xfId="33554"/>
    <cellStyle name="Note 3 16 7 2 3 3" xfId="48007"/>
    <cellStyle name="Note 3 16 7 2 4" xfId="21479"/>
    <cellStyle name="Note 3 16 7 2 5" xfId="35932"/>
    <cellStyle name="Note 3 16 7 3" xfId="6505"/>
    <cellStyle name="Note 3 16 7 3 2" xfId="23940"/>
    <cellStyle name="Note 3 16 7 3 3" xfId="38393"/>
    <cellStyle name="Note 3 16 7 4" xfId="8946"/>
    <cellStyle name="Note 3 16 7 4 2" xfId="26381"/>
    <cellStyle name="Note 3 16 7 4 3" xfId="40834"/>
    <cellStyle name="Note 3 16 7 5" xfId="11366"/>
    <cellStyle name="Note 3 16 7 5 2" xfId="28801"/>
    <cellStyle name="Note 3 16 7 5 3" xfId="43254"/>
    <cellStyle name="Note 3 16 7 6" xfId="18373"/>
    <cellStyle name="Note 3 16 8" xfId="1533"/>
    <cellStyle name="Note 3 16 8 2" xfId="4044"/>
    <cellStyle name="Note 3 16 8 2 2" xfId="21480"/>
    <cellStyle name="Note 3 16 8 2 3" xfId="35933"/>
    <cellStyle name="Note 3 16 8 3" xfId="6506"/>
    <cellStyle name="Note 3 16 8 3 2" xfId="23941"/>
    <cellStyle name="Note 3 16 8 3 3" xfId="38394"/>
    <cellStyle name="Note 3 16 8 4" xfId="8947"/>
    <cellStyle name="Note 3 16 8 4 2" xfId="26382"/>
    <cellStyle name="Note 3 16 8 4 3" xfId="40835"/>
    <cellStyle name="Note 3 16 8 5" xfId="11367"/>
    <cellStyle name="Note 3 16 8 5 2" xfId="28802"/>
    <cellStyle name="Note 3 16 8 5 3" xfId="43255"/>
    <cellStyle name="Note 3 16 8 6" xfId="15153"/>
    <cellStyle name="Note 3 16 8 6 2" xfId="32588"/>
    <cellStyle name="Note 3 16 8 6 3" xfId="47041"/>
    <cellStyle name="Note 3 16 8 7" xfId="18374"/>
    <cellStyle name="Note 3 16 8 8" xfId="20315"/>
    <cellStyle name="Note 3 16 9" xfId="4025"/>
    <cellStyle name="Note 3 16 9 2" xfId="13644"/>
    <cellStyle name="Note 3 16 9 2 2" xfId="31079"/>
    <cellStyle name="Note 3 16 9 2 3" xfId="45532"/>
    <cellStyle name="Note 3 16 9 3" xfId="16105"/>
    <cellStyle name="Note 3 16 9 3 2" xfId="33540"/>
    <cellStyle name="Note 3 16 9 3 3" xfId="47993"/>
    <cellStyle name="Note 3 16 9 4" xfId="21461"/>
    <cellStyle name="Note 3 16 9 5" xfId="35914"/>
    <cellStyle name="Note 3 17" xfId="1534"/>
    <cellStyle name="Note 3 17 10" xfId="6507"/>
    <cellStyle name="Note 3 17 10 2" xfId="23942"/>
    <cellStyle name="Note 3 17 10 3" xfId="38395"/>
    <cellStyle name="Note 3 17 11" xfId="8948"/>
    <cellStyle name="Note 3 17 11 2" xfId="26383"/>
    <cellStyle name="Note 3 17 11 3" xfId="40836"/>
    <cellStyle name="Note 3 17 12" xfId="11368"/>
    <cellStyle name="Note 3 17 12 2" xfId="28803"/>
    <cellStyle name="Note 3 17 12 3" xfId="43256"/>
    <cellStyle name="Note 3 17 13" xfId="18375"/>
    <cellStyle name="Note 3 17 2" xfId="1535"/>
    <cellStyle name="Note 3 17 2 2" xfId="1536"/>
    <cellStyle name="Note 3 17 2 2 2" xfId="4047"/>
    <cellStyle name="Note 3 17 2 2 2 2" xfId="13661"/>
    <cellStyle name="Note 3 17 2 2 2 2 2" xfId="31096"/>
    <cellStyle name="Note 3 17 2 2 2 2 3" xfId="45549"/>
    <cellStyle name="Note 3 17 2 2 2 3" xfId="16122"/>
    <cellStyle name="Note 3 17 2 2 2 3 2" xfId="33557"/>
    <cellStyle name="Note 3 17 2 2 2 3 3" xfId="48010"/>
    <cellStyle name="Note 3 17 2 2 2 4" xfId="21483"/>
    <cellStyle name="Note 3 17 2 2 2 5" xfId="35936"/>
    <cellStyle name="Note 3 17 2 2 3" xfId="6509"/>
    <cellStyle name="Note 3 17 2 2 3 2" xfId="23944"/>
    <cellStyle name="Note 3 17 2 2 3 3" xfId="38397"/>
    <cellStyle name="Note 3 17 2 2 4" xfId="8950"/>
    <cellStyle name="Note 3 17 2 2 4 2" xfId="26385"/>
    <cellStyle name="Note 3 17 2 2 4 3" xfId="40838"/>
    <cellStyle name="Note 3 17 2 2 5" xfId="11370"/>
    <cellStyle name="Note 3 17 2 2 5 2" xfId="28805"/>
    <cellStyle name="Note 3 17 2 2 5 3" xfId="43258"/>
    <cellStyle name="Note 3 17 2 2 6" xfId="18377"/>
    <cellStyle name="Note 3 17 2 3" xfId="1537"/>
    <cellStyle name="Note 3 17 2 3 2" xfId="4048"/>
    <cellStyle name="Note 3 17 2 3 2 2" xfId="13662"/>
    <cellStyle name="Note 3 17 2 3 2 2 2" xfId="31097"/>
    <cellStyle name="Note 3 17 2 3 2 2 3" xfId="45550"/>
    <cellStyle name="Note 3 17 2 3 2 3" xfId="16123"/>
    <cellStyle name="Note 3 17 2 3 2 3 2" xfId="33558"/>
    <cellStyle name="Note 3 17 2 3 2 3 3" xfId="48011"/>
    <cellStyle name="Note 3 17 2 3 2 4" xfId="21484"/>
    <cellStyle name="Note 3 17 2 3 2 5" xfId="35937"/>
    <cellStyle name="Note 3 17 2 3 3" xfId="6510"/>
    <cellStyle name="Note 3 17 2 3 3 2" xfId="23945"/>
    <cellStyle name="Note 3 17 2 3 3 3" xfId="38398"/>
    <cellStyle name="Note 3 17 2 3 4" xfId="8951"/>
    <cellStyle name="Note 3 17 2 3 4 2" xfId="26386"/>
    <cellStyle name="Note 3 17 2 3 4 3" xfId="40839"/>
    <cellStyle name="Note 3 17 2 3 5" xfId="11371"/>
    <cellStyle name="Note 3 17 2 3 5 2" xfId="28806"/>
    <cellStyle name="Note 3 17 2 3 5 3" xfId="43259"/>
    <cellStyle name="Note 3 17 2 3 6" xfId="18378"/>
    <cellStyle name="Note 3 17 2 4" xfId="1538"/>
    <cellStyle name="Note 3 17 2 4 2" xfId="4049"/>
    <cellStyle name="Note 3 17 2 4 2 2" xfId="21485"/>
    <cellStyle name="Note 3 17 2 4 2 3" xfId="35938"/>
    <cellStyle name="Note 3 17 2 4 3" xfId="6511"/>
    <cellStyle name="Note 3 17 2 4 3 2" xfId="23946"/>
    <cellStyle name="Note 3 17 2 4 3 3" xfId="38399"/>
    <cellStyle name="Note 3 17 2 4 4" xfId="8952"/>
    <cellStyle name="Note 3 17 2 4 4 2" xfId="26387"/>
    <cellStyle name="Note 3 17 2 4 4 3" xfId="40840"/>
    <cellStyle name="Note 3 17 2 4 5" xfId="11372"/>
    <cellStyle name="Note 3 17 2 4 5 2" xfId="28807"/>
    <cellStyle name="Note 3 17 2 4 5 3" xfId="43260"/>
    <cellStyle name="Note 3 17 2 4 6" xfId="15154"/>
    <cellStyle name="Note 3 17 2 4 6 2" xfId="32589"/>
    <cellStyle name="Note 3 17 2 4 6 3" xfId="47042"/>
    <cellStyle name="Note 3 17 2 4 7" xfId="18379"/>
    <cellStyle name="Note 3 17 2 4 8" xfId="20316"/>
    <cellStyle name="Note 3 17 2 5" xfId="4046"/>
    <cellStyle name="Note 3 17 2 5 2" xfId="13660"/>
    <cellStyle name="Note 3 17 2 5 2 2" xfId="31095"/>
    <cellStyle name="Note 3 17 2 5 2 3" xfId="45548"/>
    <cellStyle name="Note 3 17 2 5 3" xfId="16121"/>
    <cellStyle name="Note 3 17 2 5 3 2" xfId="33556"/>
    <cellStyle name="Note 3 17 2 5 3 3" xfId="48009"/>
    <cellStyle name="Note 3 17 2 5 4" xfId="21482"/>
    <cellStyle name="Note 3 17 2 5 5" xfId="35935"/>
    <cellStyle name="Note 3 17 2 6" xfId="6508"/>
    <cellStyle name="Note 3 17 2 6 2" xfId="23943"/>
    <cellStyle name="Note 3 17 2 6 3" xfId="38396"/>
    <cellStyle name="Note 3 17 2 7" xfId="8949"/>
    <cellStyle name="Note 3 17 2 7 2" xfId="26384"/>
    <cellStyle name="Note 3 17 2 7 3" xfId="40837"/>
    <cellStyle name="Note 3 17 2 8" xfId="11369"/>
    <cellStyle name="Note 3 17 2 8 2" xfId="28804"/>
    <cellStyle name="Note 3 17 2 8 3" xfId="43257"/>
    <cellStyle name="Note 3 17 2 9" xfId="18376"/>
    <cellStyle name="Note 3 17 3" xfId="1539"/>
    <cellStyle name="Note 3 17 3 2" xfId="1540"/>
    <cellStyle name="Note 3 17 3 2 2" xfId="4051"/>
    <cellStyle name="Note 3 17 3 2 2 2" xfId="13664"/>
    <cellStyle name="Note 3 17 3 2 2 2 2" xfId="31099"/>
    <cellStyle name="Note 3 17 3 2 2 2 3" xfId="45552"/>
    <cellStyle name="Note 3 17 3 2 2 3" xfId="16125"/>
    <cellStyle name="Note 3 17 3 2 2 3 2" xfId="33560"/>
    <cellStyle name="Note 3 17 3 2 2 3 3" xfId="48013"/>
    <cellStyle name="Note 3 17 3 2 2 4" xfId="21487"/>
    <cellStyle name="Note 3 17 3 2 2 5" xfId="35940"/>
    <cellStyle name="Note 3 17 3 2 3" xfId="6513"/>
    <cellStyle name="Note 3 17 3 2 3 2" xfId="23948"/>
    <cellStyle name="Note 3 17 3 2 3 3" xfId="38401"/>
    <cellStyle name="Note 3 17 3 2 4" xfId="8954"/>
    <cellStyle name="Note 3 17 3 2 4 2" xfId="26389"/>
    <cellStyle name="Note 3 17 3 2 4 3" xfId="40842"/>
    <cellStyle name="Note 3 17 3 2 5" xfId="11374"/>
    <cellStyle name="Note 3 17 3 2 5 2" xfId="28809"/>
    <cellStyle name="Note 3 17 3 2 5 3" xfId="43262"/>
    <cellStyle name="Note 3 17 3 2 6" xfId="18381"/>
    <cellStyle name="Note 3 17 3 3" xfId="1541"/>
    <cellStyle name="Note 3 17 3 3 2" xfId="4052"/>
    <cellStyle name="Note 3 17 3 3 2 2" xfId="13665"/>
    <cellStyle name="Note 3 17 3 3 2 2 2" xfId="31100"/>
    <cellStyle name="Note 3 17 3 3 2 2 3" xfId="45553"/>
    <cellStyle name="Note 3 17 3 3 2 3" xfId="16126"/>
    <cellStyle name="Note 3 17 3 3 2 3 2" xfId="33561"/>
    <cellStyle name="Note 3 17 3 3 2 3 3" xfId="48014"/>
    <cellStyle name="Note 3 17 3 3 2 4" xfId="21488"/>
    <cellStyle name="Note 3 17 3 3 2 5" xfId="35941"/>
    <cellStyle name="Note 3 17 3 3 3" xfId="6514"/>
    <cellStyle name="Note 3 17 3 3 3 2" xfId="23949"/>
    <cellStyle name="Note 3 17 3 3 3 3" xfId="38402"/>
    <cellStyle name="Note 3 17 3 3 4" xfId="8955"/>
    <cellStyle name="Note 3 17 3 3 4 2" xfId="26390"/>
    <cellStyle name="Note 3 17 3 3 4 3" xfId="40843"/>
    <cellStyle name="Note 3 17 3 3 5" xfId="11375"/>
    <cellStyle name="Note 3 17 3 3 5 2" xfId="28810"/>
    <cellStyle name="Note 3 17 3 3 5 3" xfId="43263"/>
    <cellStyle name="Note 3 17 3 3 6" xfId="18382"/>
    <cellStyle name="Note 3 17 3 4" xfId="1542"/>
    <cellStyle name="Note 3 17 3 4 2" xfId="4053"/>
    <cellStyle name="Note 3 17 3 4 2 2" xfId="21489"/>
    <cellStyle name="Note 3 17 3 4 2 3" xfId="35942"/>
    <cellStyle name="Note 3 17 3 4 3" xfId="6515"/>
    <cellStyle name="Note 3 17 3 4 3 2" xfId="23950"/>
    <cellStyle name="Note 3 17 3 4 3 3" xfId="38403"/>
    <cellStyle name="Note 3 17 3 4 4" xfId="8956"/>
    <cellStyle name="Note 3 17 3 4 4 2" xfId="26391"/>
    <cellStyle name="Note 3 17 3 4 4 3" xfId="40844"/>
    <cellStyle name="Note 3 17 3 4 5" xfId="11376"/>
    <cellStyle name="Note 3 17 3 4 5 2" xfId="28811"/>
    <cellStyle name="Note 3 17 3 4 5 3" xfId="43264"/>
    <cellStyle name="Note 3 17 3 4 6" xfId="15155"/>
    <cellStyle name="Note 3 17 3 4 6 2" xfId="32590"/>
    <cellStyle name="Note 3 17 3 4 6 3" xfId="47043"/>
    <cellStyle name="Note 3 17 3 4 7" xfId="18383"/>
    <cellStyle name="Note 3 17 3 4 8" xfId="20317"/>
    <cellStyle name="Note 3 17 3 5" xfId="4050"/>
    <cellStyle name="Note 3 17 3 5 2" xfId="13663"/>
    <cellStyle name="Note 3 17 3 5 2 2" xfId="31098"/>
    <cellStyle name="Note 3 17 3 5 2 3" xfId="45551"/>
    <cellStyle name="Note 3 17 3 5 3" xfId="16124"/>
    <cellStyle name="Note 3 17 3 5 3 2" xfId="33559"/>
    <cellStyle name="Note 3 17 3 5 3 3" xfId="48012"/>
    <cellStyle name="Note 3 17 3 5 4" xfId="21486"/>
    <cellStyle name="Note 3 17 3 5 5" xfId="35939"/>
    <cellStyle name="Note 3 17 3 6" xfId="6512"/>
    <cellStyle name="Note 3 17 3 6 2" xfId="23947"/>
    <cellStyle name="Note 3 17 3 6 3" xfId="38400"/>
    <cellStyle name="Note 3 17 3 7" xfId="8953"/>
    <cellStyle name="Note 3 17 3 7 2" xfId="26388"/>
    <cellStyle name="Note 3 17 3 7 3" xfId="40841"/>
    <cellStyle name="Note 3 17 3 8" xfId="11373"/>
    <cellStyle name="Note 3 17 3 8 2" xfId="28808"/>
    <cellStyle name="Note 3 17 3 8 3" xfId="43261"/>
    <cellStyle name="Note 3 17 3 9" xfId="18380"/>
    <cellStyle name="Note 3 17 4" xfId="1543"/>
    <cellStyle name="Note 3 17 4 2" xfId="1544"/>
    <cellStyle name="Note 3 17 4 2 2" xfId="4055"/>
    <cellStyle name="Note 3 17 4 2 2 2" xfId="13667"/>
    <cellStyle name="Note 3 17 4 2 2 2 2" xfId="31102"/>
    <cellStyle name="Note 3 17 4 2 2 2 3" xfId="45555"/>
    <cellStyle name="Note 3 17 4 2 2 3" xfId="16128"/>
    <cellStyle name="Note 3 17 4 2 2 3 2" xfId="33563"/>
    <cellStyle name="Note 3 17 4 2 2 3 3" xfId="48016"/>
    <cellStyle name="Note 3 17 4 2 2 4" xfId="21491"/>
    <cellStyle name="Note 3 17 4 2 2 5" xfId="35944"/>
    <cellStyle name="Note 3 17 4 2 3" xfId="6517"/>
    <cellStyle name="Note 3 17 4 2 3 2" xfId="23952"/>
    <cellStyle name="Note 3 17 4 2 3 3" xfId="38405"/>
    <cellStyle name="Note 3 17 4 2 4" xfId="8958"/>
    <cellStyle name="Note 3 17 4 2 4 2" xfId="26393"/>
    <cellStyle name="Note 3 17 4 2 4 3" xfId="40846"/>
    <cellStyle name="Note 3 17 4 2 5" xfId="11378"/>
    <cellStyle name="Note 3 17 4 2 5 2" xfId="28813"/>
    <cellStyle name="Note 3 17 4 2 5 3" xfId="43266"/>
    <cellStyle name="Note 3 17 4 2 6" xfId="18385"/>
    <cellStyle name="Note 3 17 4 3" xfId="1545"/>
    <cellStyle name="Note 3 17 4 3 2" xfId="4056"/>
    <cellStyle name="Note 3 17 4 3 2 2" xfId="13668"/>
    <cellStyle name="Note 3 17 4 3 2 2 2" xfId="31103"/>
    <cellStyle name="Note 3 17 4 3 2 2 3" xfId="45556"/>
    <cellStyle name="Note 3 17 4 3 2 3" xfId="16129"/>
    <cellStyle name="Note 3 17 4 3 2 3 2" xfId="33564"/>
    <cellStyle name="Note 3 17 4 3 2 3 3" xfId="48017"/>
    <cellStyle name="Note 3 17 4 3 2 4" xfId="21492"/>
    <cellStyle name="Note 3 17 4 3 2 5" xfId="35945"/>
    <cellStyle name="Note 3 17 4 3 3" xfId="6518"/>
    <cellStyle name="Note 3 17 4 3 3 2" xfId="23953"/>
    <cellStyle name="Note 3 17 4 3 3 3" xfId="38406"/>
    <cellStyle name="Note 3 17 4 3 4" xfId="8959"/>
    <cellStyle name="Note 3 17 4 3 4 2" xfId="26394"/>
    <cellStyle name="Note 3 17 4 3 4 3" xfId="40847"/>
    <cellStyle name="Note 3 17 4 3 5" xfId="11379"/>
    <cellStyle name="Note 3 17 4 3 5 2" xfId="28814"/>
    <cellStyle name="Note 3 17 4 3 5 3" xfId="43267"/>
    <cellStyle name="Note 3 17 4 3 6" xfId="18386"/>
    <cellStyle name="Note 3 17 4 4" xfId="1546"/>
    <cellStyle name="Note 3 17 4 4 2" xfId="4057"/>
    <cellStyle name="Note 3 17 4 4 2 2" xfId="21493"/>
    <cellStyle name="Note 3 17 4 4 2 3" xfId="35946"/>
    <cellStyle name="Note 3 17 4 4 3" xfId="6519"/>
    <cellStyle name="Note 3 17 4 4 3 2" xfId="23954"/>
    <cellStyle name="Note 3 17 4 4 3 3" xfId="38407"/>
    <cellStyle name="Note 3 17 4 4 4" xfId="8960"/>
    <cellStyle name="Note 3 17 4 4 4 2" xfId="26395"/>
    <cellStyle name="Note 3 17 4 4 4 3" xfId="40848"/>
    <cellStyle name="Note 3 17 4 4 5" xfId="11380"/>
    <cellStyle name="Note 3 17 4 4 5 2" xfId="28815"/>
    <cellStyle name="Note 3 17 4 4 5 3" xfId="43268"/>
    <cellStyle name="Note 3 17 4 4 6" xfId="15156"/>
    <cellStyle name="Note 3 17 4 4 6 2" xfId="32591"/>
    <cellStyle name="Note 3 17 4 4 6 3" xfId="47044"/>
    <cellStyle name="Note 3 17 4 4 7" xfId="18387"/>
    <cellStyle name="Note 3 17 4 4 8" xfId="20318"/>
    <cellStyle name="Note 3 17 4 5" xfId="4054"/>
    <cellStyle name="Note 3 17 4 5 2" xfId="13666"/>
    <cellStyle name="Note 3 17 4 5 2 2" xfId="31101"/>
    <cellStyle name="Note 3 17 4 5 2 3" xfId="45554"/>
    <cellStyle name="Note 3 17 4 5 3" xfId="16127"/>
    <cellStyle name="Note 3 17 4 5 3 2" xfId="33562"/>
    <cellStyle name="Note 3 17 4 5 3 3" xfId="48015"/>
    <cellStyle name="Note 3 17 4 5 4" xfId="21490"/>
    <cellStyle name="Note 3 17 4 5 5" xfId="35943"/>
    <cellStyle name="Note 3 17 4 6" xfId="6516"/>
    <cellStyle name="Note 3 17 4 6 2" xfId="23951"/>
    <cellStyle name="Note 3 17 4 6 3" xfId="38404"/>
    <cellStyle name="Note 3 17 4 7" xfId="8957"/>
    <cellStyle name="Note 3 17 4 7 2" xfId="26392"/>
    <cellStyle name="Note 3 17 4 7 3" xfId="40845"/>
    <cellStyle name="Note 3 17 4 8" xfId="11377"/>
    <cellStyle name="Note 3 17 4 8 2" xfId="28812"/>
    <cellStyle name="Note 3 17 4 8 3" xfId="43265"/>
    <cellStyle name="Note 3 17 4 9" xfId="18384"/>
    <cellStyle name="Note 3 17 5" xfId="1547"/>
    <cellStyle name="Note 3 17 5 2" xfId="1548"/>
    <cellStyle name="Note 3 17 5 2 2" xfId="4059"/>
    <cellStyle name="Note 3 17 5 2 2 2" xfId="13670"/>
    <cellStyle name="Note 3 17 5 2 2 2 2" xfId="31105"/>
    <cellStyle name="Note 3 17 5 2 2 2 3" xfId="45558"/>
    <cellStyle name="Note 3 17 5 2 2 3" xfId="16131"/>
    <cellStyle name="Note 3 17 5 2 2 3 2" xfId="33566"/>
    <cellStyle name="Note 3 17 5 2 2 3 3" xfId="48019"/>
    <cellStyle name="Note 3 17 5 2 2 4" xfId="21495"/>
    <cellStyle name="Note 3 17 5 2 2 5" xfId="35948"/>
    <cellStyle name="Note 3 17 5 2 3" xfId="6521"/>
    <cellStyle name="Note 3 17 5 2 3 2" xfId="23956"/>
    <cellStyle name="Note 3 17 5 2 3 3" xfId="38409"/>
    <cellStyle name="Note 3 17 5 2 4" xfId="8962"/>
    <cellStyle name="Note 3 17 5 2 4 2" xfId="26397"/>
    <cellStyle name="Note 3 17 5 2 4 3" xfId="40850"/>
    <cellStyle name="Note 3 17 5 2 5" xfId="11382"/>
    <cellStyle name="Note 3 17 5 2 5 2" xfId="28817"/>
    <cellStyle name="Note 3 17 5 2 5 3" xfId="43270"/>
    <cellStyle name="Note 3 17 5 2 6" xfId="18389"/>
    <cellStyle name="Note 3 17 5 3" xfId="1549"/>
    <cellStyle name="Note 3 17 5 3 2" xfId="4060"/>
    <cellStyle name="Note 3 17 5 3 2 2" xfId="13671"/>
    <cellStyle name="Note 3 17 5 3 2 2 2" xfId="31106"/>
    <cellStyle name="Note 3 17 5 3 2 2 3" xfId="45559"/>
    <cellStyle name="Note 3 17 5 3 2 3" xfId="16132"/>
    <cellStyle name="Note 3 17 5 3 2 3 2" xfId="33567"/>
    <cellStyle name="Note 3 17 5 3 2 3 3" xfId="48020"/>
    <cellStyle name="Note 3 17 5 3 2 4" xfId="21496"/>
    <cellStyle name="Note 3 17 5 3 2 5" xfId="35949"/>
    <cellStyle name="Note 3 17 5 3 3" xfId="6522"/>
    <cellStyle name="Note 3 17 5 3 3 2" xfId="23957"/>
    <cellStyle name="Note 3 17 5 3 3 3" xfId="38410"/>
    <cellStyle name="Note 3 17 5 3 4" xfId="8963"/>
    <cellStyle name="Note 3 17 5 3 4 2" xfId="26398"/>
    <cellStyle name="Note 3 17 5 3 4 3" xfId="40851"/>
    <cellStyle name="Note 3 17 5 3 5" xfId="11383"/>
    <cellStyle name="Note 3 17 5 3 5 2" xfId="28818"/>
    <cellStyle name="Note 3 17 5 3 5 3" xfId="43271"/>
    <cellStyle name="Note 3 17 5 3 6" xfId="18390"/>
    <cellStyle name="Note 3 17 5 4" xfId="1550"/>
    <cellStyle name="Note 3 17 5 4 2" xfId="4061"/>
    <cellStyle name="Note 3 17 5 4 2 2" xfId="21497"/>
    <cellStyle name="Note 3 17 5 4 2 3" xfId="35950"/>
    <cellStyle name="Note 3 17 5 4 3" xfId="6523"/>
    <cellStyle name="Note 3 17 5 4 3 2" xfId="23958"/>
    <cellStyle name="Note 3 17 5 4 3 3" xfId="38411"/>
    <cellStyle name="Note 3 17 5 4 4" xfId="8964"/>
    <cellStyle name="Note 3 17 5 4 4 2" xfId="26399"/>
    <cellStyle name="Note 3 17 5 4 4 3" xfId="40852"/>
    <cellStyle name="Note 3 17 5 4 5" xfId="11384"/>
    <cellStyle name="Note 3 17 5 4 5 2" xfId="28819"/>
    <cellStyle name="Note 3 17 5 4 5 3" xfId="43272"/>
    <cellStyle name="Note 3 17 5 4 6" xfId="15157"/>
    <cellStyle name="Note 3 17 5 4 6 2" xfId="32592"/>
    <cellStyle name="Note 3 17 5 4 6 3" xfId="47045"/>
    <cellStyle name="Note 3 17 5 4 7" xfId="18391"/>
    <cellStyle name="Note 3 17 5 4 8" xfId="20319"/>
    <cellStyle name="Note 3 17 5 5" xfId="4058"/>
    <cellStyle name="Note 3 17 5 5 2" xfId="13669"/>
    <cellStyle name="Note 3 17 5 5 2 2" xfId="31104"/>
    <cellStyle name="Note 3 17 5 5 2 3" xfId="45557"/>
    <cellStyle name="Note 3 17 5 5 3" xfId="16130"/>
    <cellStyle name="Note 3 17 5 5 3 2" xfId="33565"/>
    <cellStyle name="Note 3 17 5 5 3 3" xfId="48018"/>
    <cellStyle name="Note 3 17 5 5 4" xfId="21494"/>
    <cellStyle name="Note 3 17 5 5 5" xfId="35947"/>
    <cellStyle name="Note 3 17 5 6" xfId="6520"/>
    <cellStyle name="Note 3 17 5 6 2" xfId="23955"/>
    <cellStyle name="Note 3 17 5 6 3" xfId="38408"/>
    <cellStyle name="Note 3 17 5 7" xfId="8961"/>
    <cellStyle name="Note 3 17 5 7 2" xfId="26396"/>
    <cellStyle name="Note 3 17 5 7 3" xfId="40849"/>
    <cellStyle name="Note 3 17 5 8" xfId="11381"/>
    <cellStyle name="Note 3 17 5 8 2" xfId="28816"/>
    <cellStyle name="Note 3 17 5 8 3" xfId="43269"/>
    <cellStyle name="Note 3 17 5 9" xfId="18388"/>
    <cellStyle name="Note 3 17 6" xfId="1551"/>
    <cellStyle name="Note 3 17 6 2" xfId="4062"/>
    <cellStyle name="Note 3 17 6 2 2" xfId="13672"/>
    <cellStyle name="Note 3 17 6 2 2 2" xfId="31107"/>
    <cellStyle name="Note 3 17 6 2 2 3" xfId="45560"/>
    <cellStyle name="Note 3 17 6 2 3" xfId="16133"/>
    <cellStyle name="Note 3 17 6 2 3 2" xfId="33568"/>
    <cellStyle name="Note 3 17 6 2 3 3" xfId="48021"/>
    <cellStyle name="Note 3 17 6 2 4" xfId="21498"/>
    <cellStyle name="Note 3 17 6 2 5" xfId="35951"/>
    <cellStyle name="Note 3 17 6 3" xfId="6524"/>
    <cellStyle name="Note 3 17 6 3 2" xfId="23959"/>
    <cellStyle name="Note 3 17 6 3 3" xfId="38412"/>
    <cellStyle name="Note 3 17 6 4" xfId="8965"/>
    <cellStyle name="Note 3 17 6 4 2" xfId="26400"/>
    <cellStyle name="Note 3 17 6 4 3" xfId="40853"/>
    <cellStyle name="Note 3 17 6 5" xfId="11385"/>
    <cellStyle name="Note 3 17 6 5 2" xfId="28820"/>
    <cellStyle name="Note 3 17 6 5 3" xfId="43273"/>
    <cellStyle name="Note 3 17 6 6" xfId="18392"/>
    <cellStyle name="Note 3 17 7" xfId="1552"/>
    <cellStyle name="Note 3 17 7 2" xfId="4063"/>
    <cellStyle name="Note 3 17 7 2 2" xfId="13673"/>
    <cellStyle name="Note 3 17 7 2 2 2" xfId="31108"/>
    <cellStyle name="Note 3 17 7 2 2 3" xfId="45561"/>
    <cellStyle name="Note 3 17 7 2 3" xfId="16134"/>
    <cellStyle name="Note 3 17 7 2 3 2" xfId="33569"/>
    <cellStyle name="Note 3 17 7 2 3 3" xfId="48022"/>
    <cellStyle name="Note 3 17 7 2 4" xfId="21499"/>
    <cellStyle name="Note 3 17 7 2 5" xfId="35952"/>
    <cellStyle name="Note 3 17 7 3" xfId="6525"/>
    <cellStyle name="Note 3 17 7 3 2" xfId="23960"/>
    <cellStyle name="Note 3 17 7 3 3" xfId="38413"/>
    <cellStyle name="Note 3 17 7 4" xfId="8966"/>
    <cellStyle name="Note 3 17 7 4 2" xfId="26401"/>
    <cellStyle name="Note 3 17 7 4 3" xfId="40854"/>
    <cellStyle name="Note 3 17 7 5" xfId="11386"/>
    <cellStyle name="Note 3 17 7 5 2" xfId="28821"/>
    <cellStyle name="Note 3 17 7 5 3" xfId="43274"/>
    <cellStyle name="Note 3 17 7 6" xfId="18393"/>
    <cellStyle name="Note 3 17 8" xfId="1553"/>
    <cellStyle name="Note 3 17 8 2" xfId="4064"/>
    <cellStyle name="Note 3 17 8 2 2" xfId="21500"/>
    <cellStyle name="Note 3 17 8 2 3" xfId="35953"/>
    <cellStyle name="Note 3 17 8 3" xfId="6526"/>
    <cellStyle name="Note 3 17 8 3 2" xfId="23961"/>
    <cellStyle name="Note 3 17 8 3 3" xfId="38414"/>
    <cellStyle name="Note 3 17 8 4" xfId="8967"/>
    <cellStyle name="Note 3 17 8 4 2" xfId="26402"/>
    <cellStyle name="Note 3 17 8 4 3" xfId="40855"/>
    <cellStyle name="Note 3 17 8 5" xfId="11387"/>
    <cellStyle name="Note 3 17 8 5 2" xfId="28822"/>
    <cellStyle name="Note 3 17 8 5 3" xfId="43275"/>
    <cellStyle name="Note 3 17 8 6" xfId="15158"/>
    <cellStyle name="Note 3 17 8 6 2" xfId="32593"/>
    <cellStyle name="Note 3 17 8 6 3" xfId="47046"/>
    <cellStyle name="Note 3 17 8 7" xfId="18394"/>
    <cellStyle name="Note 3 17 8 8" xfId="20320"/>
    <cellStyle name="Note 3 17 9" xfId="4045"/>
    <cellStyle name="Note 3 17 9 2" xfId="13659"/>
    <cellStyle name="Note 3 17 9 2 2" xfId="31094"/>
    <cellStyle name="Note 3 17 9 2 3" xfId="45547"/>
    <cellStyle name="Note 3 17 9 3" xfId="16120"/>
    <cellStyle name="Note 3 17 9 3 2" xfId="33555"/>
    <cellStyle name="Note 3 17 9 3 3" xfId="48008"/>
    <cellStyle name="Note 3 17 9 4" xfId="21481"/>
    <cellStyle name="Note 3 17 9 5" xfId="35934"/>
    <cellStyle name="Note 3 18" xfId="1554"/>
    <cellStyle name="Note 3 18 10" xfId="6527"/>
    <cellStyle name="Note 3 18 10 2" xfId="23962"/>
    <cellStyle name="Note 3 18 10 3" xfId="38415"/>
    <cellStyle name="Note 3 18 11" xfId="8968"/>
    <cellStyle name="Note 3 18 11 2" xfId="26403"/>
    <cellStyle name="Note 3 18 11 3" xfId="40856"/>
    <cellStyle name="Note 3 18 12" xfId="11388"/>
    <cellStyle name="Note 3 18 12 2" xfId="28823"/>
    <cellStyle name="Note 3 18 12 3" xfId="43276"/>
    <cellStyle name="Note 3 18 13" xfId="18395"/>
    <cellStyle name="Note 3 18 2" xfId="1555"/>
    <cellStyle name="Note 3 18 2 2" xfId="1556"/>
    <cellStyle name="Note 3 18 2 2 2" xfId="4067"/>
    <cellStyle name="Note 3 18 2 2 2 2" xfId="13676"/>
    <cellStyle name="Note 3 18 2 2 2 2 2" xfId="31111"/>
    <cellStyle name="Note 3 18 2 2 2 2 3" xfId="45564"/>
    <cellStyle name="Note 3 18 2 2 2 3" xfId="16137"/>
    <cellStyle name="Note 3 18 2 2 2 3 2" xfId="33572"/>
    <cellStyle name="Note 3 18 2 2 2 3 3" xfId="48025"/>
    <cellStyle name="Note 3 18 2 2 2 4" xfId="21503"/>
    <cellStyle name="Note 3 18 2 2 2 5" xfId="35956"/>
    <cellStyle name="Note 3 18 2 2 3" xfId="6529"/>
    <cellStyle name="Note 3 18 2 2 3 2" xfId="23964"/>
    <cellStyle name="Note 3 18 2 2 3 3" xfId="38417"/>
    <cellStyle name="Note 3 18 2 2 4" xfId="8970"/>
    <cellStyle name="Note 3 18 2 2 4 2" xfId="26405"/>
    <cellStyle name="Note 3 18 2 2 4 3" xfId="40858"/>
    <cellStyle name="Note 3 18 2 2 5" xfId="11390"/>
    <cellStyle name="Note 3 18 2 2 5 2" xfId="28825"/>
    <cellStyle name="Note 3 18 2 2 5 3" xfId="43278"/>
    <cellStyle name="Note 3 18 2 2 6" xfId="18397"/>
    <cellStyle name="Note 3 18 2 3" xfId="1557"/>
    <cellStyle name="Note 3 18 2 3 2" xfId="4068"/>
    <cellStyle name="Note 3 18 2 3 2 2" xfId="13677"/>
    <cellStyle name="Note 3 18 2 3 2 2 2" xfId="31112"/>
    <cellStyle name="Note 3 18 2 3 2 2 3" xfId="45565"/>
    <cellStyle name="Note 3 18 2 3 2 3" xfId="16138"/>
    <cellStyle name="Note 3 18 2 3 2 3 2" xfId="33573"/>
    <cellStyle name="Note 3 18 2 3 2 3 3" xfId="48026"/>
    <cellStyle name="Note 3 18 2 3 2 4" xfId="21504"/>
    <cellStyle name="Note 3 18 2 3 2 5" xfId="35957"/>
    <cellStyle name="Note 3 18 2 3 3" xfId="6530"/>
    <cellStyle name="Note 3 18 2 3 3 2" xfId="23965"/>
    <cellStyle name="Note 3 18 2 3 3 3" xfId="38418"/>
    <cellStyle name="Note 3 18 2 3 4" xfId="8971"/>
    <cellStyle name="Note 3 18 2 3 4 2" xfId="26406"/>
    <cellStyle name="Note 3 18 2 3 4 3" xfId="40859"/>
    <cellStyle name="Note 3 18 2 3 5" xfId="11391"/>
    <cellStyle name="Note 3 18 2 3 5 2" xfId="28826"/>
    <cellStyle name="Note 3 18 2 3 5 3" xfId="43279"/>
    <cellStyle name="Note 3 18 2 3 6" xfId="18398"/>
    <cellStyle name="Note 3 18 2 4" xfId="1558"/>
    <cellStyle name="Note 3 18 2 4 2" xfId="4069"/>
    <cellStyle name="Note 3 18 2 4 2 2" xfId="21505"/>
    <cellStyle name="Note 3 18 2 4 2 3" xfId="35958"/>
    <cellStyle name="Note 3 18 2 4 3" xfId="6531"/>
    <cellStyle name="Note 3 18 2 4 3 2" xfId="23966"/>
    <cellStyle name="Note 3 18 2 4 3 3" xfId="38419"/>
    <cellStyle name="Note 3 18 2 4 4" xfId="8972"/>
    <cellStyle name="Note 3 18 2 4 4 2" xfId="26407"/>
    <cellStyle name="Note 3 18 2 4 4 3" xfId="40860"/>
    <cellStyle name="Note 3 18 2 4 5" xfId="11392"/>
    <cellStyle name="Note 3 18 2 4 5 2" xfId="28827"/>
    <cellStyle name="Note 3 18 2 4 5 3" xfId="43280"/>
    <cellStyle name="Note 3 18 2 4 6" xfId="15159"/>
    <cellStyle name="Note 3 18 2 4 6 2" xfId="32594"/>
    <cellStyle name="Note 3 18 2 4 6 3" xfId="47047"/>
    <cellStyle name="Note 3 18 2 4 7" xfId="18399"/>
    <cellStyle name="Note 3 18 2 4 8" xfId="20321"/>
    <cellStyle name="Note 3 18 2 5" xfId="4066"/>
    <cellStyle name="Note 3 18 2 5 2" xfId="13675"/>
    <cellStyle name="Note 3 18 2 5 2 2" xfId="31110"/>
    <cellStyle name="Note 3 18 2 5 2 3" xfId="45563"/>
    <cellStyle name="Note 3 18 2 5 3" xfId="16136"/>
    <cellStyle name="Note 3 18 2 5 3 2" xfId="33571"/>
    <cellStyle name="Note 3 18 2 5 3 3" xfId="48024"/>
    <cellStyle name="Note 3 18 2 5 4" xfId="21502"/>
    <cellStyle name="Note 3 18 2 5 5" xfId="35955"/>
    <cellStyle name="Note 3 18 2 6" xfId="6528"/>
    <cellStyle name="Note 3 18 2 6 2" xfId="23963"/>
    <cellStyle name="Note 3 18 2 6 3" xfId="38416"/>
    <cellStyle name="Note 3 18 2 7" xfId="8969"/>
    <cellStyle name="Note 3 18 2 7 2" xfId="26404"/>
    <cellStyle name="Note 3 18 2 7 3" xfId="40857"/>
    <cellStyle name="Note 3 18 2 8" xfId="11389"/>
    <cellStyle name="Note 3 18 2 8 2" xfId="28824"/>
    <cellStyle name="Note 3 18 2 8 3" xfId="43277"/>
    <cellStyle name="Note 3 18 2 9" xfId="18396"/>
    <cellStyle name="Note 3 18 3" xfId="1559"/>
    <cellStyle name="Note 3 18 3 2" xfId="1560"/>
    <cellStyle name="Note 3 18 3 2 2" xfId="4071"/>
    <cellStyle name="Note 3 18 3 2 2 2" xfId="13679"/>
    <cellStyle name="Note 3 18 3 2 2 2 2" xfId="31114"/>
    <cellStyle name="Note 3 18 3 2 2 2 3" xfId="45567"/>
    <cellStyle name="Note 3 18 3 2 2 3" xfId="16140"/>
    <cellStyle name="Note 3 18 3 2 2 3 2" xfId="33575"/>
    <cellStyle name="Note 3 18 3 2 2 3 3" xfId="48028"/>
    <cellStyle name="Note 3 18 3 2 2 4" xfId="21507"/>
    <cellStyle name="Note 3 18 3 2 2 5" xfId="35960"/>
    <cellStyle name="Note 3 18 3 2 3" xfId="6533"/>
    <cellStyle name="Note 3 18 3 2 3 2" xfId="23968"/>
    <cellStyle name="Note 3 18 3 2 3 3" xfId="38421"/>
    <cellStyle name="Note 3 18 3 2 4" xfId="8974"/>
    <cellStyle name="Note 3 18 3 2 4 2" xfId="26409"/>
    <cellStyle name="Note 3 18 3 2 4 3" xfId="40862"/>
    <cellStyle name="Note 3 18 3 2 5" xfId="11394"/>
    <cellStyle name="Note 3 18 3 2 5 2" xfId="28829"/>
    <cellStyle name="Note 3 18 3 2 5 3" xfId="43282"/>
    <cellStyle name="Note 3 18 3 2 6" xfId="18401"/>
    <cellStyle name="Note 3 18 3 3" xfId="1561"/>
    <cellStyle name="Note 3 18 3 3 2" xfId="4072"/>
    <cellStyle name="Note 3 18 3 3 2 2" xfId="13680"/>
    <cellStyle name="Note 3 18 3 3 2 2 2" xfId="31115"/>
    <cellStyle name="Note 3 18 3 3 2 2 3" xfId="45568"/>
    <cellStyle name="Note 3 18 3 3 2 3" xfId="16141"/>
    <cellStyle name="Note 3 18 3 3 2 3 2" xfId="33576"/>
    <cellStyle name="Note 3 18 3 3 2 3 3" xfId="48029"/>
    <cellStyle name="Note 3 18 3 3 2 4" xfId="21508"/>
    <cellStyle name="Note 3 18 3 3 2 5" xfId="35961"/>
    <cellStyle name="Note 3 18 3 3 3" xfId="6534"/>
    <cellStyle name="Note 3 18 3 3 3 2" xfId="23969"/>
    <cellStyle name="Note 3 18 3 3 3 3" xfId="38422"/>
    <cellStyle name="Note 3 18 3 3 4" xfId="8975"/>
    <cellStyle name="Note 3 18 3 3 4 2" xfId="26410"/>
    <cellStyle name="Note 3 18 3 3 4 3" xfId="40863"/>
    <cellStyle name="Note 3 18 3 3 5" xfId="11395"/>
    <cellStyle name="Note 3 18 3 3 5 2" xfId="28830"/>
    <cellStyle name="Note 3 18 3 3 5 3" xfId="43283"/>
    <cellStyle name="Note 3 18 3 3 6" xfId="18402"/>
    <cellStyle name="Note 3 18 3 4" xfId="1562"/>
    <cellStyle name="Note 3 18 3 4 2" xfId="4073"/>
    <cellStyle name="Note 3 18 3 4 2 2" xfId="21509"/>
    <cellStyle name="Note 3 18 3 4 2 3" xfId="35962"/>
    <cellStyle name="Note 3 18 3 4 3" xfId="6535"/>
    <cellStyle name="Note 3 18 3 4 3 2" xfId="23970"/>
    <cellStyle name="Note 3 18 3 4 3 3" xfId="38423"/>
    <cellStyle name="Note 3 18 3 4 4" xfId="8976"/>
    <cellStyle name="Note 3 18 3 4 4 2" xfId="26411"/>
    <cellStyle name="Note 3 18 3 4 4 3" xfId="40864"/>
    <cellStyle name="Note 3 18 3 4 5" xfId="11396"/>
    <cellStyle name="Note 3 18 3 4 5 2" xfId="28831"/>
    <cellStyle name="Note 3 18 3 4 5 3" xfId="43284"/>
    <cellStyle name="Note 3 18 3 4 6" xfId="15160"/>
    <cellStyle name="Note 3 18 3 4 6 2" xfId="32595"/>
    <cellStyle name="Note 3 18 3 4 6 3" xfId="47048"/>
    <cellStyle name="Note 3 18 3 4 7" xfId="18403"/>
    <cellStyle name="Note 3 18 3 4 8" xfId="20322"/>
    <cellStyle name="Note 3 18 3 5" xfId="4070"/>
    <cellStyle name="Note 3 18 3 5 2" xfId="13678"/>
    <cellStyle name="Note 3 18 3 5 2 2" xfId="31113"/>
    <cellStyle name="Note 3 18 3 5 2 3" xfId="45566"/>
    <cellStyle name="Note 3 18 3 5 3" xfId="16139"/>
    <cellStyle name="Note 3 18 3 5 3 2" xfId="33574"/>
    <cellStyle name="Note 3 18 3 5 3 3" xfId="48027"/>
    <cellStyle name="Note 3 18 3 5 4" xfId="21506"/>
    <cellStyle name="Note 3 18 3 5 5" xfId="35959"/>
    <cellStyle name="Note 3 18 3 6" xfId="6532"/>
    <cellStyle name="Note 3 18 3 6 2" xfId="23967"/>
    <cellStyle name="Note 3 18 3 6 3" xfId="38420"/>
    <cellStyle name="Note 3 18 3 7" xfId="8973"/>
    <cellStyle name="Note 3 18 3 7 2" xfId="26408"/>
    <cellStyle name="Note 3 18 3 7 3" xfId="40861"/>
    <cellStyle name="Note 3 18 3 8" xfId="11393"/>
    <cellStyle name="Note 3 18 3 8 2" xfId="28828"/>
    <cellStyle name="Note 3 18 3 8 3" xfId="43281"/>
    <cellStyle name="Note 3 18 3 9" xfId="18400"/>
    <cellStyle name="Note 3 18 4" xfId="1563"/>
    <cellStyle name="Note 3 18 4 2" xfId="1564"/>
    <cellStyle name="Note 3 18 4 2 2" xfId="4075"/>
    <cellStyle name="Note 3 18 4 2 2 2" xfId="13682"/>
    <cellStyle name="Note 3 18 4 2 2 2 2" xfId="31117"/>
    <cellStyle name="Note 3 18 4 2 2 2 3" xfId="45570"/>
    <cellStyle name="Note 3 18 4 2 2 3" xfId="16143"/>
    <cellStyle name="Note 3 18 4 2 2 3 2" xfId="33578"/>
    <cellStyle name="Note 3 18 4 2 2 3 3" xfId="48031"/>
    <cellStyle name="Note 3 18 4 2 2 4" xfId="21511"/>
    <cellStyle name="Note 3 18 4 2 2 5" xfId="35964"/>
    <cellStyle name="Note 3 18 4 2 3" xfId="6537"/>
    <cellStyle name="Note 3 18 4 2 3 2" xfId="23972"/>
    <cellStyle name="Note 3 18 4 2 3 3" xfId="38425"/>
    <cellStyle name="Note 3 18 4 2 4" xfId="8978"/>
    <cellStyle name="Note 3 18 4 2 4 2" xfId="26413"/>
    <cellStyle name="Note 3 18 4 2 4 3" xfId="40866"/>
    <cellStyle name="Note 3 18 4 2 5" xfId="11398"/>
    <cellStyle name="Note 3 18 4 2 5 2" xfId="28833"/>
    <cellStyle name="Note 3 18 4 2 5 3" xfId="43286"/>
    <cellStyle name="Note 3 18 4 2 6" xfId="18405"/>
    <cellStyle name="Note 3 18 4 3" xfId="1565"/>
    <cellStyle name="Note 3 18 4 3 2" xfId="4076"/>
    <cellStyle name="Note 3 18 4 3 2 2" xfId="13683"/>
    <cellStyle name="Note 3 18 4 3 2 2 2" xfId="31118"/>
    <cellStyle name="Note 3 18 4 3 2 2 3" xfId="45571"/>
    <cellStyle name="Note 3 18 4 3 2 3" xfId="16144"/>
    <cellStyle name="Note 3 18 4 3 2 3 2" xfId="33579"/>
    <cellStyle name="Note 3 18 4 3 2 3 3" xfId="48032"/>
    <cellStyle name="Note 3 18 4 3 2 4" xfId="21512"/>
    <cellStyle name="Note 3 18 4 3 2 5" xfId="35965"/>
    <cellStyle name="Note 3 18 4 3 3" xfId="6538"/>
    <cellStyle name="Note 3 18 4 3 3 2" xfId="23973"/>
    <cellStyle name="Note 3 18 4 3 3 3" xfId="38426"/>
    <cellStyle name="Note 3 18 4 3 4" xfId="8979"/>
    <cellStyle name="Note 3 18 4 3 4 2" xfId="26414"/>
    <cellStyle name="Note 3 18 4 3 4 3" xfId="40867"/>
    <cellStyle name="Note 3 18 4 3 5" xfId="11399"/>
    <cellStyle name="Note 3 18 4 3 5 2" xfId="28834"/>
    <cellStyle name="Note 3 18 4 3 5 3" xfId="43287"/>
    <cellStyle name="Note 3 18 4 3 6" xfId="18406"/>
    <cellStyle name="Note 3 18 4 4" xfId="1566"/>
    <cellStyle name="Note 3 18 4 4 2" xfId="4077"/>
    <cellStyle name="Note 3 18 4 4 2 2" xfId="21513"/>
    <cellStyle name="Note 3 18 4 4 2 3" xfId="35966"/>
    <cellStyle name="Note 3 18 4 4 3" xfId="6539"/>
    <cellStyle name="Note 3 18 4 4 3 2" xfId="23974"/>
    <cellStyle name="Note 3 18 4 4 3 3" xfId="38427"/>
    <cellStyle name="Note 3 18 4 4 4" xfId="8980"/>
    <cellStyle name="Note 3 18 4 4 4 2" xfId="26415"/>
    <cellStyle name="Note 3 18 4 4 4 3" xfId="40868"/>
    <cellStyle name="Note 3 18 4 4 5" xfId="11400"/>
    <cellStyle name="Note 3 18 4 4 5 2" xfId="28835"/>
    <cellStyle name="Note 3 18 4 4 5 3" xfId="43288"/>
    <cellStyle name="Note 3 18 4 4 6" xfId="15161"/>
    <cellStyle name="Note 3 18 4 4 6 2" xfId="32596"/>
    <cellStyle name="Note 3 18 4 4 6 3" xfId="47049"/>
    <cellStyle name="Note 3 18 4 4 7" xfId="18407"/>
    <cellStyle name="Note 3 18 4 4 8" xfId="20323"/>
    <cellStyle name="Note 3 18 4 5" xfId="4074"/>
    <cellStyle name="Note 3 18 4 5 2" xfId="13681"/>
    <cellStyle name="Note 3 18 4 5 2 2" xfId="31116"/>
    <cellStyle name="Note 3 18 4 5 2 3" xfId="45569"/>
    <cellStyle name="Note 3 18 4 5 3" xfId="16142"/>
    <cellStyle name="Note 3 18 4 5 3 2" xfId="33577"/>
    <cellStyle name="Note 3 18 4 5 3 3" xfId="48030"/>
    <cellStyle name="Note 3 18 4 5 4" xfId="21510"/>
    <cellStyle name="Note 3 18 4 5 5" xfId="35963"/>
    <cellStyle name="Note 3 18 4 6" xfId="6536"/>
    <cellStyle name="Note 3 18 4 6 2" xfId="23971"/>
    <cellStyle name="Note 3 18 4 6 3" xfId="38424"/>
    <cellStyle name="Note 3 18 4 7" xfId="8977"/>
    <cellStyle name="Note 3 18 4 7 2" xfId="26412"/>
    <cellStyle name="Note 3 18 4 7 3" xfId="40865"/>
    <cellStyle name="Note 3 18 4 8" xfId="11397"/>
    <cellStyle name="Note 3 18 4 8 2" xfId="28832"/>
    <cellStyle name="Note 3 18 4 8 3" xfId="43285"/>
    <cellStyle name="Note 3 18 4 9" xfId="18404"/>
    <cellStyle name="Note 3 18 5" xfId="1567"/>
    <cellStyle name="Note 3 18 5 2" xfId="1568"/>
    <cellStyle name="Note 3 18 5 2 2" xfId="4079"/>
    <cellStyle name="Note 3 18 5 2 2 2" xfId="13685"/>
    <cellStyle name="Note 3 18 5 2 2 2 2" xfId="31120"/>
    <cellStyle name="Note 3 18 5 2 2 2 3" xfId="45573"/>
    <cellStyle name="Note 3 18 5 2 2 3" xfId="16146"/>
    <cellStyle name="Note 3 18 5 2 2 3 2" xfId="33581"/>
    <cellStyle name="Note 3 18 5 2 2 3 3" xfId="48034"/>
    <cellStyle name="Note 3 18 5 2 2 4" xfId="21515"/>
    <cellStyle name="Note 3 18 5 2 2 5" xfId="35968"/>
    <cellStyle name="Note 3 18 5 2 3" xfId="6541"/>
    <cellStyle name="Note 3 18 5 2 3 2" xfId="23976"/>
    <cellStyle name="Note 3 18 5 2 3 3" xfId="38429"/>
    <cellStyle name="Note 3 18 5 2 4" xfId="8982"/>
    <cellStyle name="Note 3 18 5 2 4 2" xfId="26417"/>
    <cellStyle name="Note 3 18 5 2 4 3" xfId="40870"/>
    <cellStyle name="Note 3 18 5 2 5" xfId="11402"/>
    <cellStyle name="Note 3 18 5 2 5 2" xfId="28837"/>
    <cellStyle name="Note 3 18 5 2 5 3" xfId="43290"/>
    <cellStyle name="Note 3 18 5 2 6" xfId="18409"/>
    <cellStyle name="Note 3 18 5 3" xfId="1569"/>
    <cellStyle name="Note 3 18 5 3 2" xfId="4080"/>
    <cellStyle name="Note 3 18 5 3 2 2" xfId="13686"/>
    <cellStyle name="Note 3 18 5 3 2 2 2" xfId="31121"/>
    <cellStyle name="Note 3 18 5 3 2 2 3" xfId="45574"/>
    <cellStyle name="Note 3 18 5 3 2 3" xfId="16147"/>
    <cellStyle name="Note 3 18 5 3 2 3 2" xfId="33582"/>
    <cellStyle name="Note 3 18 5 3 2 3 3" xfId="48035"/>
    <cellStyle name="Note 3 18 5 3 2 4" xfId="21516"/>
    <cellStyle name="Note 3 18 5 3 2 5" xfId="35969"/>
    <cellStyle name="Note 3 18 5 3 3" xfId="6542"/>
    <cellStyle name="Note 3 18 5 3 3 2" xfId="23977"/>
    <cellStyle name="Note 3 18 5 3 3 3" xfId="38430"/>
    <cellStyle name="Note 3 18 5 3 4" xfId="8983"/>
    <cellStyle name="Note 3 18 5 3 4 2" xfId="26418"/>
    <cellStyle name="Note 3 18 5 3 4 3" xfId="40871"/>
    <cellStyle name="Note 3 18 5 3 5" xfId="11403"/>
    <cellStyle name="Note 3 18 5 3 5 2" xfId="28838"/>
    <cellStyle name="Note 3 18 5 3 5 3" xfId="43291"/>
    <cellStyle name="Note 3 18 5 3 6" xfId="18410"/>
    <cellStyle name="Note 3 18 5 4" xfId="1570"/>
    <cellStyle name="Note 3 18 5 4 2" xfId="4081"/>
    <cellStyle name="Note 3 18 5 4 2 2" xfId="21517"/>
    <cellStyle name="Note 3 18 5 4 2 3" xfId="35970"/>
    <cellStyle name="Note 3 18 5 4 3" xfId="6543"/>
    <cellStyle name="Note 3 18 5 4 3 2" xfId="23978"/>
    <cellStyle name="Note 3 18 5 4 3 3" xfId="38431"/>
    <cellStyle name="Note 3 18 5 4 4" xfId="8984"/>
    <cellStyle name="Note 3 18 5 4 4 2" xfId="26419"/>
    <cellStyle name="Note 3 18 5 4 4 3" xfId="40872"/>
    <cellStyle name="Note 3 18 5 4 5" xfId="11404"/>
    <cellStyle name="Note 3 18 5 4 5 2" xfId="28839"/>
    <cellStyle name="Note 3 18 5 4 5 3" xfId="43292"/>
    <cellStyle name="Note 3 18 5 4 6" xfId="15162"/>
    <cellStyle name="Note 3 18 5 4 6 2" xfId="32597"/>
    <cellStyle name="Note 3 18 5 4 6 3" xfId="47050"/>
    <cellStyle name="Note 3 18 5 4 7" xfId="18411"/>
    <cellStyle name="Note 3 18 5 4 8" xfId="20324"/>
    <cellStyle name="Note 3 18 5 5" xfId="4078"/>
    <cellStyle name="Note 3 18 5 5 2" xfId="13684"/>
    <cellStyle name="Note 3 18 5 5 2 2" xfId="31119"/>
    <cellStyle name="Note 3 18 5 5 2 3" xfId="45572"/>
    <cellStyle name="Note 3 18 5 5 3" xfId="16145"/>
    <cellStyle name="Note 3 18 5 5 3 2" xfId="33580"/>
    <cellStyle name="Note 3 18 5 5 3 3" xfId="48033"/>
    <cellStyle name="Note 3 18 5 5 4" xfId="21514"/>
    <cellStyle name="Note 3 18 5 5 5" xfId="35967"/>
    <cellStyle name="Note 3 18 5 6" xfId="6540"/>
    <cellStyle name="Note 3 18 5 6 2" xfId="23975"/>
    <cellStyle name="Note 3 18 5 6 3" xfId="38428"/>
    <cellStyle name="Note 3 18 5 7" xfId="8981"/>
    <cellStyle name="Note 3 18 5 7 2" xfId="26416"/>
    <cellStyle name="Note 3 18 5 7 3" xfId="40869"/>
    <cellStyle name="Note 3 18 5 8" xfId="11401"/>
    <cellStyle name="Note 3 18 5 8 2" xfId="28836"/>
    <cellStyle name="Note 3 18 5 8 3" xfId="43289"/>
    <cellStyle name="Note 3 18 5 9" xfId="18408"/>
    <cellStyle name="Note 3 18 6" xfId="1571"/>
    <cellStyle name="Note 3 18 6 2" xfId="4082"/>
    <cellStyle name="Note 3 18 6 2 2" xfId="13687"/>
    <cellStyle name="Note 3 18 6 2 2 2" xfId="31122"/>
    <cellStyle name="Note 3 18 6 2 2 3" xfId="45575"/>
    <cellStyle name="Note 3 18 6 2 3" xfId="16148"/>
    <cellStyle name="Note 3 18 6 2 3 2" xfId="33583"/>
    <cellStyle name="Note 3 18 6 2 3 3" xfId="48036"/>
    <cellStyle name="Note 3 18 6 2 4" xfId="21518"/>
    <cellStyle name="Note 3 18 6 2 5" xfId="35971"/>
    <cellStyle name="Note 3 18 6 3" xfId="6544"/>
    <cellStyle name="Note 3 18 6 3 2" xfId="23979"/>
    <cellStyle name="Note 3 18 6 3 3" xfId="38432"/>
    <cellStyle name="Note 3 18 6 4" xfId="8985"/>
    <cellStyle name="Note 3 18 6 4 2" xfId="26420"/>
    <cellStyle name="Note 3 18 6 4 3" xfId="40873"/>
    <cellStyle name="Note 3 18 6 5" xfId="11405"/>
    <cellStyle name="Note 3 18 6 5 2" xfId="28840"/>
    <cellStyle name="Note 3 18 6 5 3" xfId="43293"/>
    <cellStyle name="Note 3 18 6 6" xfId="18412"/>
    <cellStyle name="Note 3 18 7" xfId="1572"/>
    <cellStyle name="Note 3 18 7 2" xfId="4083"/>
    <cellStyle name="Note 3 18 7 2 2" xfId="13688"/>
    <cellStyle name="Note 3 18 7 2 2 2" xfId="31123"/>
    <cellStyle name="Note 3 18 7 2 2 3" xfId="45576"/>
    <cellStyle name="Note 3 18 7 2 3" xfId="16149"/>
    <cellStyle name="Note 3 18 7 2 3 2" xfId="33584"/>
    <cellStyle name="Note 3 18 7 2 3 3" xfId="48037"/>
    <cellStyle name="Note 3 18 7 2 4" xfId="21519"/>
    <cellStyle name="Note 3 18 7 2 5" xfId="35972"/>
    <cellStyle name="Note 3 18 7 3" xfId="6545"/>
    <cellStyle name="Note 3 18 7 3 2" xfId="23980"/>
    <cellStyle name="Note 3 18 7 3 3" xfId="38433"/>
    <cellStyle name="Note 3 18 7 4" xfId="8986"/>
    <cellStyle name="Note 3 18 7 4 2" xfId="26421"/>
    <cellStyle name="Note 3 18 7 4 3" xfId="40874"/>
    <cellStyle name="Note 3 18 7 5" xfId="11406"/>
    <cellStyle name="Note 3 18 7 5 2" xfId="28841"/>
    <cellStyle name="Note 3 18 7 5 3" xfId="43294"/>
    <cellStyle name="Note 3 18 7 6" xfId="18413"/>
    <cellStyle name="Note 3 18 8" xfId="1573"/>
    <cellStyle name="Note 3 18 8 2" xfId="4084"/>
    <cellStyle name="Note 3 18 8 2 2" xfId="21520"/>
    <cellStyle name="Note 3 18 8 2 3" xfId="35973"/>
    <cellStyle name="Note 3 18 8 3" xfId="6546"/>
    <cellStyle name="Note 3 18 8 3 2" xfId="23981"/>
    <cellStyle name="Note 3 18 8 3 3" xfId="38434"/>
    <cellStyle name="Note 3 18 8 4" xfId="8987"/>
    <cellStyle name="Note 3 18 8 4 2" xfId="26422"/>
    <cellStyle name="Note 3 18 8 4 3" xfId="40875"/>
    <cellStyle name="Note 3 18 8 5" xfId="11407"/>
    <cellStyle name="Note 3 18 8 5 2" xfId="28842"/>
    <cellStyle name="Note 3 18 8 5 3" xfId="43295"/>
    <cellStyle name="Note 3 18 8 6" xfId="15163"/>
    <cellStyle name="Note 3 18 8 6 2" xfId="32598"/>
    <cellStyle name="Note 3 18 8 6 3" xfId="47051"/>
    <cellStyle name="Note 3 18 8 7" xfId="18414"/>
    <cellStyle name="Note 3 18 8 8" xfId="20325"/>
    <cellStyle name="Note 3 18 9" xfId="4065"/>
    <cellStyle name="Note 3 18 9 2" xfId="13674"/>
    <cellStyle name="Note 3 18 9 2 2" xfId="31109"/>
    <cellStyle name="Note 3 18 9 2 3" xfId="45562"/>
    <cellStyle name="Note 3 18 9 3" xfId="16135"/>
    <cellStyle name="Note 3 18 9 3 2" xfId="33570"/>
    <cellStyle name="Note 3 18 9 3 3" xfId="48023"/>
    <cellStyle name="Note 3 18 9 4" xfId="21501"/>
    <cellStyle name="Note 3 18 9 5" xfId="35954"/>
    <cellStyle name="Note 3 19" xfId="1574"/>
    <cellStyle name="Note 3 19 10" xfId="6547"/>
    <cellStyle name="Note 3 19 10 2" xfId="23982"/>
    <cellStyle name="Note 3 19 10 3" xfId="38435"/>
    <cellStyle name="Note 3 19 11" xfId="8988"/>
    <cellStyle name="Note 3 19 11 2" xfId="26423"/>
    <cellStyle name="Note 3 19 11 3" xfId="40876"/>
    <cellStyle name="Note 3 19 12" xfId="11408"/>
    <cellStyle name="Note 3 19 12 2" xfId="28843"/>
    <cellStyle name="Note 3 19 12 3" xfId="43296"/>
    <cellStyle name="Note 3 19 13" xfId="18415"/>
    <cellStyle name="Note 3 19 2" xfId="1575"/>
    <cellStyle name="Note 3 19 2 2" xfId="1576"/>
    <cellStyle name="Note 3 19 2 2 2" xfId="4087"/>
    <cellStyle name="Note 3 19 2 2 2 2" xfId="13691"/>
    <cellStyle name="Note 3 19 2 2 2 2 2" xfId="31126"/>
    <cellStyle name="Note 3 19 2 2 2 2 3" xfId="45579"/>
    <cellStyle name="Note 3 19 2 2 2 3" xfId="16152"/>
    <cellStyle name="Note 3 19 2 2 2 3 2" xfId="33587"/>
    <cellStyle name="Note 3 19 2 2 2 3 3" xfId="48040"/>
    <cellStyle name="Note 3 19 2 2 2 4" xfId="21523"/>
    <cellStyle name="Note 3 19 2 2 2 5" xfId="35976"/>
    <cellStyle name="Note 3 19 2 2 3" xfId="6549"/>
    <cellStyle name="Note 3 19 2 2 3 2" xfId="23984"/>
    <cellStyle name="Note 3 19 2 2 3 3" xfId="38437"/>
    <cellStyle name="Note 3 19 2 2 4" xfId="8990"/>
    <cellStyle name="Note 3 19 2 2 4 2" xfId="26425"/>
    <cellStyle name="Note 3 19 2 2 4 3" xfId="40878"/>
    <cellStyle name="Note 3 19 2 2 5" xfId="11410"/>
    <cellStyle name="Note 3 19 2 2 5 2" xfId="28845"/>
    <cellStyle name="Note 3 19 2 2 5 3" xfId="43298"/>
    <cellStyle name="Note 3 19 2 2 6" xfId="18417"/>
    <cellStyle name="Note 3 19 2 3" xfId="1577"/>
    <cellStyle name="Note 3 19 2 3 2" xfId="4088"/>
    <cellStyle name="Note 3 19 2 3 2 2" xfId="13692"/>
    <cellStyle name="Note 3 19 2 3 2 2 2" xfId="31127"/>
    <cellStyle name="Note 3 19 2 3 2 2 3" xfId="45580"/>
    <cellStyle name="Note 3 19 2 3 2 3" xfId="16153"/>
    <cellStyle name="Note 3 19 2 3 2 3 2" xfId="33588"/>
    <cellStyle name="Note 3 19 2 3 2 3 3" xfId="48041"/>
    <cellStyle name="Note 3 19 2 3 2 4" xfId="21524"/>
    <cellStyle name="Note 3 19 2 3 2 5" xfId="35977"/>
    <cellStyle name="Note 3 19 2 3 3" xfId="6550"/>
    <cellStyle name="Note 3 19 2 3 3 2" xfId="23985"/>
    <cellStyle name="Note 3 19 2 3 3 3" xfId="38438"/>
    <cellStyle name="Note 3 19 2 3 4" xfId="8991"/>
    <cellStyle name="Note 3 19 2 3 4 2" xfId="26426"/>
    <cellStyle name="Note 3 19 2 3 4 3" xfId="40879"/>
    <cellStyle name="Note 3 19 2 3 5" xfId="11411"/>
    <cellStyle name="Note 3 19 2 3 5 2" xfId="28846"/>
    <cellStyle name="Note 3 19 2 3 5 3" xfId="43299"/>
    <cellStyle name="Note 3 19 2 3 6" xfId="18418"/>
    <cellStyle name="Note 3 19 2 4" xfId="1578"/>
    <cellStyle name="Note 3 19 2 4 2" xfId="4089"/>
    <cellStyle name="Note 3 19 2 4 2 2" xfId="21525"/>
    <cellStyle name="Note 3 19 2 4 2 3" xfId="35978"/>
    <cellStyle name="Note 3 19 2 4 3" xfId="6551"/>
    <cellStyle name="Note 3 19 2 4 3 2" xfId="23986"/>
    <cellStyle name="Note 3 19 2 4 3 3" xfId="38439"/>
    <cellStyle name="Note 3 19 2 4 4" xfId="8992"/>
    <cellStyle name="Note 3 19 2 4 4 2" xfId="26427"/>
    <cellStyle name="Note 3 19 2 4 4 3" xfId="40880"/>
    <cellStyle name="Note 3 19 2 4 5" xfId="11412"/>
    <cellStyle name="Note 3 19 2 4 5 2" xfId="28847"/>
    <cellStyle name="Note 3 19 2 4 5 3" xfId="43300"/>
    <cellStyle name="Note 3 19 2 4 6" xfId="15164"/>
    <cellStyle name="Note 3 19 2 4 6 2" xfId="32599"/>
    <cellStyle name="Note 3 19 2 4 6 3" xfId="47052"/>
    <cellStyle name="Note 3 19 2 4 7" xfId="18419"/>
    <cellStyle name="Note 3 19 2 4 8" xfId="20326"/>
    <cellStyle name="Note 3 19 2 5" xfId="4086"/>
    <cellStyle name="Note 3 19 2 5 2" xfId="13690"/>
    <cellStyle name="Note 3 19 2 5 2 2" xfId="31125"/>
    <cellStyle name="Note 3 19 2 5 2 3" xfId="45578"/>
    <cellStyle name="Note 3 19 2 5 3" xfId="16151"/>
    <cellStyle name="Note 3 19 2 5 3 2" xfId="33586"/>
    <cellStyle name="Note 3 19 2 5 3 3" xfId="48039"/>
    <cellStyle name="Note 3 19 2 5 4" xfId="21522"/>
    <cellStyle name="Note 3 19 2 5 5" xfId="35975"/>
    <cellStyle name="Note 3 19 2 6" xfId="6548"/>
    <cellStyle name="Note 3 19 2 6 2" xfId="23983"/>
    <cellStyle name="Note 3 19 2 6 3" xfId="38436"/>
    <cellStyle name="Note 3 19 2 7" xfId="8989"/>
    <cellStyle name="Note 3 19 2 7 2" xfId="26424"/>
    <cellStyle name="Note 3 19 2 7 3" xfId="40877"/>
    <cellStyle name="Note 3 19 2 8" xfId="11409"/>
    <cellStyle name="Note 3 19 2 8 2" xfId="28844"/>
    <cellStyle name="Note 3 19 2 8 3" xfId="43297"/>
    <cellStyle name="Note 3 19 2 9" xfId="18416"/>
    <cellStyle name="Note 3 19 3" xfId="1579"/>
    <cellStyle name="Note 3 19 3 2" xfId="1580"/>
    <cellStyle name="Note 3 19 3 2 2" xfId="4091"/>
    <cellStyle name="Note 3 19 3 2 2 2" xfId="13694"/>
    <cellStyle name="Note 3 19 3 2 2 2 2" xfId="31129"/>
    <cellStyle name="Note 3 19 3 2 2 2 3" xfId="45582"/>
    <cellStyle name="Note 3 19 3 2 2 3" xfId="16155"/>
    <cellStyle name="Note 3 19 3 2 2 3 2" xfId="33590"/>
    <cellStyle name="Note 3 19 3 2 2 3 3" xfId="48043"/>
    <cellStyle name="Note 3 19 3 2 2 4" xfId="21527"/>
    <cellStyle name="Note 3 19 3 2 2 5" xfId="35980"/>
    <cellStyle name="Note 3 19 3 2 3" xfId="6553"/>
    <cellStyle name="Note 3 19 3 2 3 2" xfId="23988"/>
    <cellStyle name="Note 3 19 3 2 3 3" xfId="38441"/>
    <cellStyle name="Note 3 19 3 2 4" xfId="8994"/>
    <cellStyle name="Note 3 19 3 2 4 2" xfId="26429"/>
    <cellStyle name="Note 3 19 3 2 4 3" xfId="40882"/>
    <cellStyle name="Note 3 19 3 2 5" xfId="11414"/>
    <cellStyle name="Note 3 19 3 2 5 2" xfId="28849"/>
    <cellStyle name="Note 3 19 3 2 5 3" xfId="43302"/>
    <cellStyle name="Note 3 19 3 2 6" xfId="18421"/>
    <cellStyle name="Note 3 19 3 3" xfId="1581"/>
    <cellStyle name="Note 3 19 3 3 2" xfId="4092"/>
    <cellStyle name="Note 3 19 3 3 2 2" xfId="13695"/>
    <cellStyle name="Note 3 19 3 3 2 2 2" xfId="31130"/>
    <cellStyle name="Note 3 19 3 3 2 2 3" xfId="45583"/>
    <cellStyle name="Note 3 19 3 3 2 3" xfId="16156"/>
    <cellStyle name="Note 3 19 3 3 2 3 2" xfId="33591"/>
    <cellStyle name="Note 3 19 3 3 2 3 3" xfId="48044"/>
    <cellStyle name="Note 3 19 3 3 2 4" xfId="21528"/>
    <cellStyle name="Note 3 19 3 3 2 5" xfId="35981"/>
    <cellStyle name="Note 3 19 3 3 3" xfId="6554"/>
    <cellStyle name="Note 3 19 3 3 3 2" xfId="23989"/>
    <cellStyle name="Note 3 19 3 3 3 3" xfId="38442"/>
    <cellStyle name="Note 3 19 3 3 4" xfId="8995"/>
    <cellStyle name="Note 3 19 3 3 4 2" xfId="26430"/>
    <cellStyle name="Note 3 19 3 3 4 3" xfId="40883"/>
    <cellStyle name="Note 3 19 3 3 5" xfId="11415"/>
    <cellStyle name="Note 3 19 3 3 5 2" xfId="28850"/>
    <cellStyle name="Note 3 19 3 3 5 3" xfId="43303"/>
    <cellStyle name="Note 3 19 3 3 6" xfId="18422"/>
    <cellStyle name="Note 3 19 3 4" xfId="1582"/>
    <cellStyle name="Note 3 19 3 4 2" xfId="4093"/>
    <cellStyle name="Note 3 19 3 4 2 2" xfId="21529"/>
    <cellStyle name="Note 3 19 3 4 2 3" xfId="35982"/>
    <cellStyle name="Note 3 19 3 4 3" xfId="6555"/>
    <cellStyle name="Note 3 19 3 4 3 2" xfId="23990"/>
    <cellStyle name="Note 3 19 3 4 3 3" xfId="38443"/>
    <cellStyle name="Note 3 19 3 4 4" xfId="8996"/>
    <cellStyle name="Note 3 19 3 4 4 2" xfId="26431"/>
    <cellStyle name="Note 3 19 3 4 4 3" xfId="40884"/>
    <cellStyle name="Note 3 19 3 4 5" xfId="11416"/>
    <cellStyle name="Note 3 19 3 4 5 2" xfId="28851"/>
    <cellStyle name="Note 3 19 3 4 5 3" xfId="43304"/>
    <cellStyle name="Note 3 19 3 4 6" xfId="15165"/>
    <cellStyle name="Note 3 19 3 4 6 2" xfId="32600"/>
    <cellStyle name="Note 3 19 3 4 6 3" xfId="47053"/>
    <cellStyle name="Note 3 19 3 4 7" xfId="18423"/>
    <cellStyle name="Note 3 19 3 4 8" xfId="20327"/>
    <cellStyle name="Note 3 19 3 5" xfId="4090"/>
    <cellStyle name="Note 3 19 3 5 2" xfId="13693"/>
    <cellStyle name="Note 3 19 3 5 2 2" xfId="31128"/>
    <cellStyle name="Note 3 19 3 5 2 3" xfId="45581"/>
    <cellStyle name="Note 3 19 3 5 3" xfId="16154"/>
    <cellStyle name="Note 3 19 3 5 3 2" xfId="33589"/>
    <cellStyle name="Note 3 19 3 5 3 3" xfId="48042"/>
    <cellStyle name="Note 3 19 3 5 4" xfId="21526"/>
    <cellStyle name="Note 3 19 3 5 5" xfId="35979"/>
    <cellStyle name="Note 3 19 3 6" xfId="6552"/>
    <cellStyle name="Note 3 19 3 6 2" xfId="23987"/>
    <cellStyle name="Note 3 19 3 6 3" xfId="38440"/>
    <cellStyle name="Note 3 19 3 7" xfId="8993"/>
    <cellStyle name="Note 3 19 3 7 2" xfId="26428"/>
    <cellStyle name="Note 3 19 3 7 3" xfId="40881"/>
    <cellStyle name="Note 3 19 3 8" xfId="11413"/>
    <cellStyle name="Note 3 19 3 8 2" xfId="28848"/>
    <cellStyle name="Note 3 19 3 8 3" xfId="43301"/>
    <cellStyle name="Note 3 19 3 9" xfId="18420"/>
    <cellStyle name="Note 3 19 4" xfId="1583"/>
    <cellStyle name="Note 3 19 4 2" xfId="1584"/>
    <cellStyle name="Note 3 19 4 2 2" xfId="4095"/>
    <cellStyle name="Note 3 19 4 2 2 2" xfId="13697"/>
    <cellStyle name="Note 3 19 4 2 2 2 2" xfId="31132"/>
    <cellStyle name="Note 3 19 4 2 2 2 3" xfId="45585"/>
    <cellStyle name="Note 3 19 4 2 2 3" xfId="16158"/>
    <cellStyle name="Note 3 19 4 2 2 3 2" xfId="33593"/>
    <cellStyle name="Note 3 19 4 2 2 3 3" xfId="48046"/>
    <cellStyle name="Note 3 19 4 2 2 4" xfId="21531"/>
    <cellStyle name="Note 3 19 4 2 2 5" xfId="35984"/>
    <cellStyle name="Note 3 19 4 2 3" xfId="6557"/>
    <cellStyle name="Note 3 19 4 2 3 2" xfId="23992"/>
    <cellStyle name="Note 3 19 4 2 3 3" xfId="38445"/>
    <cellStyle name="Note 3 19 4 2 4" xfId="8998"/>
    <cellStyle name="Note 3 19 4 2 4 2" xfId="26433"/>
    <cellStyle name="Note 3 19 4 2 4 3" xfId="40886"/>
    <cellStyle name="Note 3 19 4 2 5" xfId="11418"/>
    <cellStyle name="Note 3 19 4 2 5 2" xfId="28853"/>
    <cellStyle name="Note 3 19 4 2 5 3" xfId="43306"/>
    <cellStyle name="Note 3 19 4 2 6" xfId="18425"/>
    <cellStyle name="Note 3 19 4 3" xfId="1585"/>
    <cellStyle name="Note 3 19 4 3 2" xfId="4096"/>
    <cellStyle name="Note 3 19 4 3 2 2" xfId="13698"/>
    <cellStyle name="Note 3 19 4 3 2 2 2" xfId="31133"/>
    <cellStyle name="Note 3 19 4 3 2 2 3" xfId="45586"/>
    <cellStyle name="Note 3 19 4 3 2 3" xfId="16159"/>
    <cellStyle name="Note 3 19 4 3 2 3 2" xfId="33594"/>
    <cellStyle name="Note 3 19 4 3 2 3 3" xfId="48047"/>
    <cellStyle name="Note 3 19 4 3 2 4" xfId="21532"/>
    <cellStyle name="Note 3 19 4 3 2 5" xfId="35985"/>
    <cellStyle name="Note 3 19 4 3 3" xfId="6558"/>
    <cellStyle name="Note 3 19 4 3 3 2" xfId="23993"/>
    <cellStyle name="Note 3 19 4 3 3 3" xfId="38446"/>
    <cellStyle name="Note 3 19 4 3 4" xfId="8999"/>
    <cellStyle name="Note 3 19 4 3 4 2" xfId="26434"/>
    <cellStyle name="Note 3 19 4 3 4 3" xfId="40887"/>
    <cellStyle name="Note 3 19 4 3 5" xfId="11419"/>
    <cellStyle name="Note 3 19 4 3 5 2" xfId="28854"/>
    <cellStyle name="Note 3 19 4 3 5 3" xfId="43307"/>
    <cellStyle name="Note 3 19 4 3 6" xfId="18426"/>
    <cellStyle name="Note 3 19 4 4" xfId="1586"/>
    <cellStyle name="Note 3 19 4 4 2" xfId="4097"/>
    <cellStyle name="Note 3 19 4 4 2 2" xfId="21533"/>
    <cellStyle name="Note 3 19 4 4 2 3" xfId="35986"/>
    <cellStyle name="Note 3 19 4 4 3" xfId="6559"/>
    <cellStyle name="Note 3 19 4 4 3 2" xfId="23994"/>
    <cellStyle name="Note 3 19 4 4 3 3" xfId="38447"/>
    <cellStyle name="Note 3 19 4 4 4" xfId="9000"/>
    <cellStyle name="Note 3 19 4 4 4 2" xfId="26435"/>
    <cellStyle name="Note 3 19 4 4 4 3" xfId="40888"/>
    <cellStyle name="Note 3 19 4 4 5" xfId="11420"/>
    <cellStyle name="Note 3 19 4 4 5 2" xfId="28855"/>
    <cellStyle name="Note 3 19 4 4 5 3" xfId="43308"/>
    <cellStyle name="Note 3 19 4 4 6" xfId="15166"/>
    <cellStyle name="Note 3 19 4 4 6 2" xfId="32601"/>
    <cellStyle name="Note 3 19 4 4 6 3" xfId="47054"/>
    <cellStyle name="Note 3 19 4 4 7" xfId="18427"/>
    <cellStyle name="Note 3 19 4 4 8" xfId="20328"/>
    <cellStyle name="Note 3 19 4 5" xfId="4094"/>
    <cellStyle name="Note 3 19 4 5 2" xfId="13696"/>
    <cellStyle name="Note 3 19 4 5 2 2" xfId="31131"/>
    <cellStyle name="Note 3 19 4 5 2 3" xfId="45584"/>
    <cellStyle name="Note 3 19 4 5 3" xfId="16157"/>
    <cellStyle name="Note 3 19 4 5 3 2" xfId="33592"/>
    <cellStyle name="Note 3 19 4 5 3 3" xfId="48045"/>
    <cellStyle name="Note 3 19 4 5 4" xfId="21530"/>
    <cellStyle name="Note 3 19 4 5 5" xfId="35983"/>
    <cellStyle name="Note 3 19 4 6" xfId="6556"/>
    <cellStyle name="Note 3 19 4 6 2" xfId="23991"/>
    <cellStyle name="Note 3 19 4 6 3" xfId="38444"/>
    <cellStyle name="Note 3 19 4 7" xfId="8997"/>
    <cellStyle name="Note 3 19 4 7 2" xfId="26432"/>
    <cellStyle name="Note 3 19 4 7 3" xfId="40885"/>
    <cellStyle name="Note 3 19 4 8" xfId="11417"/>
    <cellStyle name="Note 3 19 4 8 2" xfId="28852"/>
    <cellStyle name="Note 3 19 4 8 3" xfId="43305"/>
    <cellStyle name="Note 3 19 4 9" xfId="18424"/>
    <cellStyle name="Note 3 19 5" xfId="1587"/>
    <cellStyle name="Note 3 19 5 2" xfId="1588"/>
    <cellStyle name="Note 3 19 5 2 2" xfId="4099"/>
    <cellStyle name="Note 3 19 5 2 2 2" xfId="13700"/>
    <cellStyle name="Note 3 19 5 2 2 2 2" xfId="31135"/>
    <cellStyle name="Note 3 19 5 2 2 2 3" xfId="45588"/>
    <cellStyle name="Note 3 19 5 2 2 3" xfId="16161"/>
    <cellStyle name="Note 3 19 5 2 2 3 2" xfId="33596"/>
    <cellStyle name="Note 3 19 5 2 2 3 3" xfId="48049"/>
    <cellStyle name="Note 3 19 5 2 2 4" xfId="21535"/>
    <cellStyle name="Note 3 19 5 2 2 5" xfId="35988"/>
    <cellStyle name="Note 3 19 5 2 3" xfId="6561"/>
    <cellStyle name="Note 3 19 5 2 3 2" xfId="23996"/>
    <cellStyle name="Note 3 19 5 2 3 3" xfId="38449"/>
    <cellStyle name="Note 3 19 5 2 4" xfId="9002"/>
    <cellStyle name="Note 3 19 5 2 4 2" xfId="26437"/>
    <cellStyle name="Note 3 19 5 2 4 3" xfId="40890"/>
    <cellStyle name="Note 3 19 5 2 5" xfId="11422"/>
    <cellStyle name="Note 3 19 5 2 5 2" xfId="28857"/>
    <cellStyle name="Note 3 19 5 2 5 3" xfId="43310"/>
    <cellStyle name="Note 3 19 5 2 6" xfId="18429"/>
    <cellStyle name="Note 3 19 5 3" xfId="1589"/>
    <cellStyle name="Note 3 19 5 3 2" xfId="4100"/>
    <cellStyle name="Note 3 19 5 3 2 2" xfId="13701"/>
    <cellStyle name="Note 3 19 5 3 2 2 2" xfId="31136"/>
    <cellStyle name="Note 3 19 5 3 2 2 3" xfId="45589"/>
    <cellStyle name="Note 3 19 5 3 2 3" xfId="16162"/>
    <cellStyle name="Note 3 19 5 3 2 3 2" xfId="33597"/>
    <cellStyle name="Note 3 19 5 3 2 3 3" xfId="48050"/>
    <cellStyle name="Note 3 19 5 3 2 4" xfId="21536"/>
    <cellStyle name="Note 3 19 5 3 2 5" xfId="35989"/>
    <cellStyle name="Note 3 19 5 3 3" xfId="6562"/>
    <cellStyle name="Note 3 19 5 3 3 2" xfId="23997"/>
    <cellStyle name="Note 3 19 5 3 3 3" xfId="38450"/>
    <cellStyle name="Note 3 19 5 3 4" xfId="9003"/>
    <cellStyle name="Note 3 19 5 3 4 2" xfId="26438"/>
    <cellStyle name="Note 3 19 5 3 4 3" xfId="40891"/>
    <cellStyle name="Note 3 19 5 3 5" xfId="11423"/>
    <cellStyle name="Note 3 19 5 3 5 2" xfId="28858"/>
    <cellStyle name="Note 3 19 5 3 5 3" xfId="43311"/>
    <cellStyle name="Note 3 19 5 3 6" xfId="18430"/>
    <cellStyle name="Note 3 19 5 4" xfId="1590"/>
    <cellStyle name="Note 3 19 5 4 2" xfId="4101"/>
    <cellStyle name="Note 3 19 5 4 2 2" xfId="21537"/>
    <cellStyle name="Note 3 19 5 4 2 3" xfId="35990"/>
    <cellStyle name="Note 3 19 5 4 3" xfId="6563"/>
    <cellStyle name="Note 3 19 5 4 3 2" xfId="23998"/>
    <cellStyle name="Note 3 19 5 4 3 3" xfId="38451"/>
    <cellStyle name="Note 3 19 5 4 4" xfId="9004"/>
    <cellStyle name="Note 3 19 5 4 4 2" xfId="26439"/>
    <cellStyle name="Note 3 19 5 4 4 3" xfId="40892"/>
    <cellStyle name="Note 3 19 5 4 5" xfId="11424"/>
    <cellStyle name="Note 3 19 5 4 5 2" xfId="28859"/>
    <cellStyle name="Note 3 19 5 4 5 3" xfId="43312"/>
    <cellStyle name="Note 3 19 5 4 6" xfId="15167"/>
    <cellStyle name="Note 3 19 5 4 6 2" xfId="32602"/>
    <cellStyle name="Note 3 19 5 4 6 3" xfId="47055"/>
    <cellStyle name="Note 3 19 5 4 7" xfId="18431"/>
    <cellStyle name="Note 3 19 5 4 8" xfId="20329"/>
    <cellStyle name="Note 3 19 5 5" xfId="4098"/>
    <cellStyle name="Note 3 19 5 5 2" xfId="13699"/>
    <cellStyle name="Note 3 19 5 5 2 2" xfId="31134"/>
    <cellStyle name="Note 3 19 5 5 2 3" xfId="45587"/>
    <cellStyle name="Note 3 19 5 5 3" xfId="16160"/>
    <cellStyle name="Note 3 19 5 5 3 2" xfId="33595"/>
    <cellStyle name="Note 3 19 5 5 3 3" xfId="48048"/>
    <cellStyle name="Note 3 19 5 5 4" xfId="21534"/>
    <cellStyle name="Note 3 19 5 5 5" xfId="35987"/>
    <cellStyle name="Note 3 19 5 6" xfId="6560"/>
    <cellStyle name="Note 3 19 5 6 2" xfId="23995"/>
    <cellStyle name="Note 3 19 5 6 3" xfId="38448"/>
    <cellStyle name="Note 3 19 5 7" xfId="9001"/>
    <cellStyle name="Note 3 19 5 7 2" xfId="26436"/>
    <cellStyle name="Note 3 19 5 7 3" xfId="40889"/>
    <cellStyle name="Note 3 19 5 8" xfId="11421"/>
    <cellStyle name="Note 3 19 5 8 2" xfId="28856"/>
    <cellStyle name="Note 3 19 5 8 3" xfId="43309"/>
    <cellStyle name="Note 3 19 5 9" xfId="18428"/>
    <cellStyle name="Note 3 19 6" xfId="1591"/>
    <cellStyle name="Note 3 19 6 2" xfId="4102"/>
    <cellStyle name="Note 3 19 6 2 2" xfId="13702"/>
    <cellStyle name="Note 3 19 6 2 2 2" xfId="31137"/>
    <cellStyle name="Note 3 19 6 2 2 3" xfId="45590"/>
    <cellStyle name="Note 3 19 6 2 3" xfId="16163"/>
    <cellStyle name="Note 3 19 6 2 3 2" xfId="33598"/>
    <cellStyle name="Note 3 19 6 2 3 3" xfId="48051"/>
    <cellStyle name="Note 3 19 6 2 4" xfId="21538"/>
    <cellStyle name="Note 3 19 6 2 5" xfId="35991"/>
    <cellStyle name="Note 3 19 6 3" xfId="6564"/>
    <cellStyle name="Note 3 19 6 3 2" xfId="23999"/>
    <cellStyle name="Note 3 19 6 3 3" xfId="38452"/>
    <cellStyle name="Note 3 19 6 4" xfId="9005"/>
    <cellStyle name="Note 3 19 6 4 2" xfId="26440"/>
    <cellStyle name="Note 3 19 6 4 3" xfId="40893"/>
    <cellStyle name="Note 3 19 6 5" xfId="11425"/>
    <cellStyle name="Note 3 19 6 5 2" xfId="28860"/>
    <cellStyle name="Note 3 19 6 5 3" xfId="43313"/>
    <cellStyle name="Note 3 19 6 6" xfId="18432"/>
    <cellStyle name="Note 3 19 7" xfId="1592"/>
    <cellStyle name="Note 3 19 7 2" xfId="4103"/>
    <cellStyle name="Note 3 19 7 2 2" xfId="13703"/>
    <cellStyle name="Note 3 19 7 2 2 2" xfId="31138"/>
    <cellStyle name="Note 3 19 7 2 2 3" xfId="45591"/>
    <cellStyle name="Note 3 19 7 2 3" xfId="16164"/>
    <cellStyle name="Note 3 19 7 2 3 2" xfId="33599"/>
    <cellStyle name="Note 3 19 7 2 3 3" xfId="48052"/>
    <cellStyle name="Note 3 19 7 2 4" xfId="21539"/>
    <cellStyle name="Note 3 19 7 2 5" xfId="35992"/>
    <cellStyle name="Note 3 19 7 3" xfId="6565"/>
    <cellStyle name="Note 3 19 7 3 2" xfId="24000"/>
    <cellStyle name="Note 3 19 7 3 3" xfId="38453"/>
    <cellStyle name="Note 3 19 7 4" xfId="9006"/>
    <cellStyle name="Note 3 19 7 4 2" xfId="26441"/>
    <cellStyle name="Note 3 19 7 4 3" xfId="40894"/>
    <cellStyle name="Note 3 19 7 5" xfId="11426"/>
    <cellStyle name="Note 3 19 7 5 2" xfId="28861"/>
    <cellStyle name="Note 3 19 7 5 3" xfId="43314"/>
    <cellStyle name="Note 3 19 7 6" xfId="18433"/>
    <cellStyle name="Note 3 19 8" xfId="1593"/>
    <cellStyle name="Note 3 19 8 2" xfId="4104"/>
    <cellStyle name="Note 3 19 8 2 2" xfId="21540"/>
    <cellStyle name="Note 3 19 8 2 3" xfId="35993"/>
    <cellStyle name="Note 3 19 8 3" xfId="6566"/>
    <cellStyle name="Note 3 19 8 3 2" xfId="24001"/>
    <cellStyle name="Note 3 19 8 3 3" xfId="38454"/>
    <cellStyle name="Note 3 19 8 4" xfId="9007"/>
    <cellStyle name="Note 3 19 8 4 2" xfId="26442"/>
    <cellStyle name="Note 3 19 8 4 3" xfId="40895"/>
    <cellStyle name="Note 3 19 8 5" xfId="11427"/>
    <cellStyle name="Note 3 19 8 5 2" xfId="28862"/>
    <cellStyle name="Note 3 19 8 5 3" xfId="43315"/>
    <cellStyle name="Note 3 19 8 6" xfId="15168"/>
    <cellStyle name="Note 3 19 8 6 2" xfId="32603"/>
    <cellStyle name="Note 3 19 8 6 3" xfId="47056"/>
    <cellStyle name="Note 3 19 8 7" xfId="18434"/>
    <cellStyle name="Note 3 19 8 8" xfId="20330"/>
    <cellStyle name="Note 3 19 9" xfId="4085"/>
    <cellStyle name="Note 3 19 9 2" xfId="13689"/>
    <cellStyle name="Note 3 19 9 2 2" xfId="31124"/>
    <cellStyle name="Note 3 19 9 2 3" xfId="45577"/>
    <cellStyle name="Note 3 19 9 3" xfId="16150"/>
    <cellStyle name="Note 3 19 9 3 2" xfId="33585"/>
    <cellStyle name="Note 3 19 9 3 3" xfId="48038"/>
    <cellStyle name="Note 3 19 9 4" xfId="21521"/>
    <cellStyle name="Note 3 19 9 5" xfId="35974"/>
    <cellStyle name="Note 3 2" xfId="1594"/>
    <cellStyle name="Note 3 2 10" xfId="6567"/>
    <cellStyle name="Note 3 2 10 2" xfId="24002"/>
    <cellStyle name="Note 3 2 10 3" xfId="38455"/>
    <cellStyle name="Note 3 2 11" xfId="9008"/>
    <cellStyle name="Note 3 2 11 2" xfId="26443"/>
    <cellStyle name="Note 3 2 11 3" xfId="40896"/>
    <cellStyle name="Note 3 2 12" xfId="11428"/>
    <cellStyle name="Note 3 2 12 2" xfId="28863"/>
    <cellStyle name="Note 3 2 12 3" xfId="43316"/>
    <cellStyle name="Note 3 2 13" xfId="18435"/>
    <cellStyle name="Note 3 2 2" xfId="1595"/>
    <cellStyle name="Note 3 2 2 2" xfId="1596"/>
    <cellStyle name="Note 3 2 2 2 2" xfId="4107"/>
    <cellStyle name="Note 3 2 2 2 2 2" xfId="13706"/>
    <cellStyle name="Note 3 2 2 2 2 2 2" xfId="31141"/>
    <cellStyle name="Note 3 2 2 2 2 2 3" xfId="45594"/>
    <cellStyle name="Note 3 2 2 2 2 3" xfId="16167"/>
    <cellStyle name="Note 3 2 2 2 2 3 2" xfId="33602"/>
    <cellStyle name="Note 3 2 2 2 2 3 3" xfId="48055"/>
    <cellStyle name="Note 3 2 2 2 2 4" xfId="21543"/>
    <cellStyle name="Note 3 2 2 2 2 5" xfId="35996"/>
    <cellStyle name="Note 3 2 2 2 3" xfId="6569"/>
    <cellStyle name="Note 3 2 2 2 3 2" xfId="24004"/>
    <cellStyle name="Note 3 2 2 2 3 3" xfId="38457"/>
    <cellStyle name="Note 3 2 2 2 4" xfId="9010"/>
    <cellStyle name="Note 3 2 2 2 4 2" xfId="26445"/>
    <cellStyle name="Note 3 2 2 2 4 3" xfId="40898"/>
    <cellStyle name="Note 3 2 2 2 5" xfId="11430"/>
    <cellStyle name="Note 3 2 2 2 5 2" xfId="28865"/>
    <cellStyle name="Note 3 2 2 2 5 3" xfId="43318"/>
    <cellStyle name="Note 3 2 2 2 6" xfId="18437"/>
    <cellStyle name="Note 3 2 2 3" xfId="1597"/>
    <cellStyle name="Note 3 2 2 3 2" xfId="4108"/>
    <cellStyle name="Note 3 2 2 3 2 2" xfId="13707"/>
    <cellStyle name="Note 3 2 2 3 2 2 2" xfId="31142"/>
    <cellStyle name="Note 3 2 2 3 2 2 3" xfId="45595"/>
    <cellStyle name="Note 3 2 2 3 2 3" xfId="16168"/>
    <cellStyle name="Note 3 2 2 3 2 3 2" xfId="33603"/>
    <cellStyle name="Note 3 2 2 3 2 3 3" xfId="48056"/>
    <cellStyle name="Note 3 2 2 3 2 4" xfId="21544"/>
    <cellStyle name="Note 3 2 2 3 2 5" xfId="35997"/>
    <cellStyle name="Note 3 2 2 3 3" xfId="6570"/>
    <cellStyle name="Note 3 2 2 3 3 2" xfId="24005"/>
    <cellStyle name="Note 3 2 2 3 3 3" xfId="38458"/>
    <cellStyle name="Note 3 2 2 3 4" xfId="9011"/>
    <cellStyle name="Note 3 2 2 3 4 2" xfId="26446"/>
    <cellStyle name="Note 3 2 2 3 4 3" xfId="40899"/>
    <cellStyle name="Note 3 2 2 3 5" xfId="11431"/>
    <cellStyle name="Note 3 2 2 3 5 2" xfId="28866"/>
    <cellStyle name="Note 3 2 2 3 5 3" xfId="43319"/>
    <cellStyle name="Note 3 2 2 3 6" xfId="18438"/>
    <cellStyle name="Note 3 2 2 4" xfId="1598"/>
    <cellStyle name="Note 3 2 2 4 2" xfId="4109"/>
    <cellStyle name="Note 3 2 2 4 2 2" xfId="21545"/>
    <cellStyle name="Note 3 2 2 4 2 3" xfId="35998"/>
    <cellStyle name="Note 3 2 2 4 3" xfId="6571"/>
    <cellStyle name="Note 3 2 2 4 3 2" xfId="24006"/>
    <cellStyle name="Note 3 2 2 4 3 3" xfId="38459"/>
    <cellStyle name="Note 3 2 2 4 4" xfId="9012"/>
    <cellStyle name="Note 3 2 2 4 4 2" xfId="26447"/>
    <cellStyle name="Note 3 2 2 4 4 3" xfId="40900"/>
    <cellStyle name="Note 3 2 2 4 5" xfId="11432"/>
    <cellStyle name="Note 3 2 2 4 5 2" xfId="28867"/>
    <cellStyle name="Note 3 2 2 4 5 3" xfId="43320"/>
    <cellStyle name="Note 3 2 2 4 6" xfId="15169"/>
    <cellStyle name="Note 3 2 2 4 6 2" xfId="32604"/>
    <cellStyle name="Note 3 2 2 4 6 3" xfId="47057"/>
    <cellStyle name="Note 3 2 2 4 7" xfId="18439"/>
    <cellStyle name="Note 3 2 2 4 8" xfId="20331"/>
    <cellStyle name="Note 3 2 2 5" xfId="4106"/>
    <cellStyle name="Note 3 2 2 5 2" xfId="13705"/>
    <cellStyle name="Note 3 2 2 5 2 2" xfId="31140"/>
    <cellStyle name="Note 3 2 2 5 2 3" xfId="45593"/>
    <cellStyle name="Note 3 2 2 5 3" xfId="16166"/>
    <cellStyle name="Note 3 2 2 5 3 2" xfId="33601"/>
    <cellStyle name="Note 3 2 2 5 3 3" xfId="48054"/>
    <cellStyle name="Note 3 2 2 5 4" xfId="21542"/>
    <cellStyle name="Note 3 2 2 5 5" xfId="35995"/>
    <cellStyle name="Note 3 2 2 6" xfId="6568"/>
    <cellStyle name="Note 3 2 2 6 2" xfId="24003"/>
    <cellStyle name="Note 3 2 2 6 3" xfId="38456"/>
    <cellStyle name="Note 3 2 2 7" xfId="9009"/>
    <cellStyle name="Note 3 2 2 7 2" xfId="26444"/>
    <cellStyle name="Note 3 2 2 7 3" xfId="40897"/>
    <cellStyle name="Note 3 2 2 8" xfId="11429"/>
    <cellStyle name="Note 3 2 2 8 2" xfId="28864"/>
    <cellStyle name="Note 3 2 2 8 3" xfId="43317"/>
    <cellStyle name="Note 3 2 2 9" xfId="18436"/>
    <cellStyle name="Note 3 2 3" xfId="1599"/>
    <cellStyle name="Note 3 2 3 2" xfId="1600"/>
    <cellStyle name="Note 3 2 3 2 2" xfId="4111"/>
    <cellStyle name="Note 3 2 3 2 2 2" xfId="13709"/>
    <cellStyle name="Note 3 2 3 2 2 2 2" xfId="31144"/>
    <cellStyle name="Note 3 2 3 2 2 2 3" xfId="45597"/>
    <cellStyle name="Note 3 2 3 2 2 3" xfId="16170"/>
    <cellStyle name="Note 3 2 3 2 2 3 2" xfId="33605"/>
    <cellStyle name="Note 3 2 3 2 2 3 3" xfId="48058"/>
    <cellStyle name="Note 3 2 3 2 2 4" xfId="21547"/>
    <cellStyle name="Note 3 2 3 2 2 5" xfId="36000"/>
    <cellStyle name="Note 3 2 3 2 3" xfId="6573"/>
    <cellStyle name="Note 3 2 3 2 3 2" xfId="24008"/>
    <cellStyle name="Note 3 2 3 2 3 3" xfId="38461"/>
    <cellStyle name="Note 3 2 3 2 4" xfId="9014"/>
    <cellStyle name="Note 3 2 3 2 4 2" xfId="26449"/>
    <cellStyle name="Note 3 2 3 2 4 3" xfId="40902"/>
    <cellStyle name="Note 3 2 3 2 5" xfId="11434"/>
    <cellStyle name="Note 3 2 3 2 5 2" xfId="28869"/>
    <cellStyle name="Note 3 2 3 2 5 3" xfId="43322"/>
    <cellStyle name="Note 3 2 3 2 6" xfId="18441"/>
    <cellStyle name="Note 3 2 3 3" xfId="1601"/>
    <cellStyle name="Note 3 2 3 3 2" xfId="4112"/>
    <cellStyle name="Note 3 2 3 3 2 2" xfId="13710"/>
    <cellStyle name="Note 3 2 3 3 2 2 2" xfId="31145"/>
    <cellStyle name="Note 3 2 3 3 2 2 3" xfId="45598"/>
    <cellStyle name="Note 3 2 3 3 2 3" xfId="16171"/>
    <cellStyle name="Note 3 2 3 3 2 3 2" xfId="33606"/>
    <cellStyle name="Note 3 2 3 3 2 3 3" xfId="48059"/>
    <cellStyle name="Note 3 2 3 3 2 4" xfId="21548"/>
    <cellStyle name="Note 3 2 3 3 2 5" xfId="36001"/>
    <cellStyle name="Note 3 2 3 3 3" xfId="6574"/>
    <cellStyle name="Note 3 2 3 3 3 2" xfId="24009"/>
    <cellStyle name="Note 3 2 3 3 3 3" xfId="38462"/>
    <cellStyle name="Note 3 2 3 3 4" xfId="9015"/>
    <cellStyle name="Note 3 2 3 3 4 2" xfId="26450"/>
    <cellStyle name="Note 3 2 3 3 4 3" xfId="40903"/>
    <cellStyle name="Note 3 2 3 3 5" xfId="11435"/>
    <cellStyle name="Note 3 2 3 3 5 2" xfId="28870"/>
    <cellStyle name="Note 3 2 3 3 5 3" xfId="43323"/>
    <cellStyle name="Note 3 2 3 3 6" xfId="18442"/>
    <cellStyle name="Note 3 2 3 4" xfId="1602"/>
    <cellStyle name="Note 3 2 3 4 2" xfId="4113"/>
    <cellStyle name="Note 3 2 3 4 2 2" xfId="21549"/>
    <cellStyle name="Note 3 2 3 4 2 3" xfId="36002"/>
    <cellStyle name="Note 3 2 3 4 3" xfId="6575"/>
    <cellStyle name="Note 3 2 3 4 3 2" xfId="24010"/>
    <cellStyle name="Note 3 2 3 4 3 3" xfId="38463"/>
    <cellStyle name="Note 3 2 3 4 4" xfId="9016"/>
    <cellStyle name="Note 3 2 3 4 4 2" xfId="26451"/>
    <cellStyle name="Note 3 2 3 4 4 3" xfId="40904"/>
    <cellStyle name="Note 3 2 3 4 5" xfId="11436"/>
    <cellStyle name="Note 3 2 3 4 5 2" xfId="28871"/>
    <cellStyle name="Note 3 2 3 4 5 3" xfId="43324"/>
    <cellStyle name="Note 3 2 3 4 6" xfId="15170"/>
    <cellStyle name="Note 3 2 3 4 6 2" xfId="32605"/>
    <cellStyle name="Note 3 2 3 4 6 3" xfId="47058"/>
    <cellStyle name="Note 3 2 3 4 7" xfId="18443"/>
    <cellStyle name="Note 3 2 3 4 8" xfId="20332"/>
    <cellStyle name="Note 3 2 3 5" xfId="4110"/>
    <cellStyle name="Note 3 2 3 5 2" xfId="13708"/>
    <cellStyle name="Note 3 2 3 5 2 2" xfId="31143"/>
    <cellStyle name="Note 3 2 3 5 2 3" xfId="45596"/>
    <cellStyle name="Note 3 2 3 5 3" xfId="16169"/>
    <cellStyle name="Note 3 2 3 5 3 2" xfId="33604"/>
    <cellStyle name="Note 3 2 3 5 3 3" xfId="48057"/>
    <cellStyle name="Note 3 2 3 5 4" xfId="21546"/>
    <cellStyle name="Note 3 2 3 5 5" xfId="35999"/>
    <cellStyle name="Note 3 2 3 6" xfId="6572"/>
    <cellStyle name="Note 3 2 3 6 2" xfId="24007"/>
    <cellStyle name="Note 3 2 3 6 3" xfId="38460"/>
    <cellStyle name="Note 3 2 3 7" xfId="9013"/>
    <cellStyle name="Note 3 2 3 7 2" xfId="26448"/>
    <cellStyle name="Note 3 2 3 7 3" xfId="40901"/>
    <cellStyle name="Note 3 2 3 8" xfId="11433"/>
    <cellStyle name="Note 3 2 3 8 2" xfId="28868"/>
    <cellStyle name="Note 3 2 3 8 3" xfId="43321"/>
    <cellStyle name="Note 3 2 3 9" xfId="18440"/>
    <cellStyle name="Note 3 2 4" xfId="1603"/>
    <cellStyle name="Note 3 2 4 2" xfId="1604"/>
    <cellStyle name="Note 3 2 4 2 2" xfId="4115"/>
    <cellStyle name="Note 3 2 4 2 2 2" xfId="13712"/>
    <cellStyle name="Note 3 2 4 2 2 2 2" xfId="31147"/>
    <cellStyle name="Note 3 2 4 2 2 2 3" xfId="45600"/>
    <cellStyle name="Note 3 2 4 2 2 3" xfId="16173"/>
    <cellStyle name="Note 3 2 4 2 2 3 2" xfId="33608"/>
    <cellStyle name="Note 3 2 4 2 2 3 3" xfId="48061"/>
    <cellStyle name="Note 3 2 4 2 2 4" xfId="21551"/>
    <cellStyle name="Note 3 2 4 2 2 5" xfId="36004"/>
    <cellStyle name="Note 3 2 4 2 3" xfId="6577"/>
    <cellStyle name="Note 3 2 4 2 3 2" xfId="24012"/>
    <cellStyle name="Note 3 2 4 2 3 3" xfId="38465"/>
    <cellStyle name="Note 3 2 4 2 4" xfId="9018"/>
    <cellStyle name="Note 3 2 4 2 4 2" xfId="26453"/>
    <cellStyle name="Note 3 2 4 2 4 3" xfId="40906"/>
    <cellStyle name="Note 3 2 4 2 5" xfId="11438"/>
    <cellStyle name="Note 3 2 4 2 5 2" xfId="28873"/>
    <cellStyle name="Note 3 2 4 2 5 3" xfId="43326"/>
    <cellStyle name="Note 3 2 4 2 6" xfId="18445"/>
    <cellStyle name="Note 3 2 4 3" xfId="1605"/>
    <cellStyle name="Note 3 2 4 3 2" xfId="4116"/>
    <cellStyle name="Note 3 2 4 3 2 2" xfId="13713"/>
    <cellStyle name="Note 3 2 4 3 2 2 2" xfId="31148"/>
    <cellStyle name="Note 3 2 4 3 2 2 3" xfId="45601"/>
    <cellStyle name="Note 3 2 4 3 2 3" xfId="16174"/>
    <cellStyle name="Note 3 2 4 3 2 3 2" xfId="33609"/>
    <cellStyle name="Note 3 2 4 3 2 3 3" xfId="48062"/>
    <cellStyle name="Note 3 2 4 3 2 4" xfId="21552"/>
    <cellStyle name="Note 3 2 4 3 2 5" xfId="36005"/>
    <cellStyle name="Note 3 2 4 3 3" xfId="6578"/>
    <cellStyle name="Note 3 2 4 3 3 2" xfId="24013"/>
    <cellStyle name="Note 3 2 4 3 3 3" xfId="38466"/>
    <cellStyle name="Note 3 2 4 3 4" xfId="9019"/>
    <cellStyle name="Note 3 2 4 3 4 2" xfId="26454"/>
    <cellStyle name="Note 3 2 4 3 4 3" xfId="40907"/>
    <cellStyle name="Note 3 2 4 3 5" xfId="11439"/>
    <cellStyle name="Note 3 2 4 3 5 2" xfId="28874"/>
    <cellStyle name="Note 3 2 4 3 5 3" xfId="43327"/>
    <cellStyle name="Note 3 2 4 3 6" xfId="18446"/>
    <cellStyle name="Note 3 2 4 4" xfId="1606"/>
    <cellStyle name="Note 3 2 4 4 2" xfId="4117"/>
    <cellStyle name="Note 3 2 4 4 2 2" xfId="21553"/>
    <cellStyle name="Note 3 2 4 4 2 3" xfId="36006"/>
    <cellStyle name="Note 3 2 4 4 3" xfId="6579"/>
    <cellStyle name="Note 3 2 4 4 3 2" xfId="24014"/>
    <cellStyle name="Note 3 2 4 4 3 3" xfId="38467"/>
    <cellStyle name="Note 3 2 4 4 4" xfId="9020"/>
    <cellStyle name="Note 3 2 4 4 4 2" xfId="26455"/>
    <cellStyle name="Note 3 2 4 4 4 3" xfId="40908"/>
    <cellStyle name="Note 3 2 4 4 5" xfId="11440"/>
    <cellStyle name="Note 3 2 4 4 5 2" xfId="28875"/>
    <cellStyle name="Note 3 2 4 4 5 3" xfId="43328"/>
    <cellStyle name="Note 3 2 4 4 6" xfId="15171"/>
    <cellStyle name="Note 3 2 4 4 6 2" xfId="32606"/>
    <cellStyle name="Note 3 2 4 4 6 3" xfId="47059"/>
    <cellStyle name="Note 3 2 4 4 7" xfId="18447"/>
    <cellStyle name="Note 3 2 4 4 8" xfId="20333"/>
    <cellStyle name="Note 3 2 4 5" xfId="4114"/>
    <cellStyle name="Note 3 2 4 5 2" xfId="13711"/>
    <cellStyle name="Note 3 2 4 5 2 2" xfId="31146"/>
    <cellStyle name="Note 3 2 4 5 2 3" xfId="45599"/>
    <cellStyle name="Note 3 2 4 5 3" xfId="16172"/>
    <cellStyle name="Note 3 2 4 5 3 2" xfId="33607"/>
    <cellStyle name="Note 3 2 4 5 3 3" xfId="48060"/>
    <cellStyle name="Note 3 2 4 5 4" xfId="21550"/>
    <cellStyle name="Note 3 2 4 5 5" xfId="36003"/>
    <cellStyle name="Note 3 2 4 6" xfId="6576"/>
    <cellStyle name="Note 3 2 4 6 2" xfId="24011"/>
    <cellStyle name="Note 3 2 4 6 3" xfId="38464"/>
    <cellStyle name="Note 3 2 4 7" xfId="9017"/>
    <cellStyle name="Note 3 2 4 7 2" xfId="26452"/>
    <cellStyle name="Note 3 2 4 7 3" xfId="40905"/>
    <cellStyle name="Note 3 2 4 8" xfId="11437"/>
    <cellStyle name="Note 3 2 4 8 2" xfId="28872"/>
    <cellStyle name="Note 3 2 4 8 3" xfId="43325"/>
    <cellStyle name="Note 3 2 4 9" xfId="18444"/>
    <cellStyle name="Note 3 2 5" xfId="1607"/>
    <cellStyle name="Note 3 2 5 2" xfId="1608"/>
    <cellStyle name="Note 3 2 5 2 2" xfId="4119"/>
    <cellStyle name="Note 3 2 5 2 2 2" xfId="13715"/>
    <cellStyle name="Note 3 2 5 2 2 2 2" xfId="31150"/>
    <cellStyle name="Note 3 2 5 2 2 2 3" xfId="45603"/>
    <cellStyle name="Note 3 2 5 2 2 3" xfId="16176"/>
    <cellStyle name="Note 3 2 5 2 2 3 2" xfId="33611"/>
    <cellStyle name="Note 3 2 5 2 2 3 3" xfId="48064"/>
    <cellStyle name="Note 3 2 5 2 2 4" xfId="21555"/>
    <cellStyle name="Note 3 2 5 2 2 5" xfId="36008"/>
    <cellStyle name="Note 3 2 5 2 3" xfId="6581"/>
    <cellStyle name="Note 3 2 5 2 3 2" xfId="24016"/>
    <cellStyle name="Note 3 2 5 2 3 3" xfId="38469"/>
    <cellStyle name="Note 3 2 5 2 4" xfId="9022"/>
    <cellStyle name="Note 3 2 5 2 4 2" xfId="26457"/>
    <cellStyle name="Note 3 2 5 2 4 3" xfId="40910"/>
    <cellStyle name="Note 3 2 5 2 5" xfId="11442"/>
    <cellStyle name="Note 3 2 5 2 5 2" xfId="28877"/>
    <cellStyle name="Note 3 2 5 2 5 3" xfId="43330"/>
    <cellStyle name="Note 3 2 5 2 6" xfId="18449"/>
    <cellStyle name="Note 3 2 5 3" xfId="1609"/>
    <cellStyle name="Note 3 2 5 3 2" xfId="4120"/>
    <cellStyle name="Note 3 2 5 3 2 2" xfId="13716"/>
    <cellStyle name="Note 3 2 5 3 2 2 2" xfId="31151"/>
    <cellStyle name="Note 3 2 5 3 2 2 3" xfId="45604"/>
    <cellStyle name="Note 3 2 5 3 2 3" xfId="16177"/>
    <cellStyle name="Note 3 2 5 3 2 3 2" xfId="33612"/>
    <cellStyle name="Note 3 2 5 3 2 3 3" xfId="48065"/>
    <cellStyle name="Note 3 2 5 3 2 4" xfId="21556"/>
    <cellStyle name="Note 3 2 5 3 2 5" xfId="36009"/>
    <cellStyle name="Note 3 2 5 3 3" xfId="6582"/>
    <cellStyle name="Note 3 2 5 3 3 2" xfId="24017"/>
    <cellStyle name="Note 3 2 5 3 3 3" xfId="38470"/>
    <cellStyle name="Note 3 2 5 3 4" xfId="9023"/>
    <cellStyle name="Note 3 2 5 3 4 2" xfId="26458"/>
    <cellStyle name="Note 3 2 5 3 4 3" xfId="40911"/>
    <cellStyle name="Note 3 2 5 3 5" xfId="11443"/>
    <cellStyle name="Note 3 2 5 3 5 2" xfId="28878"/>
    <cellStyle name="Note 3 2 5 3 5 3" xfId="43331"/>
    <cellStyle name="Note 3 2 5 3 6" xfId="18450"/>
    <cellStyle name="Note 3 2 5 4" xfId="1610"/>
    <cellStyle name="Note 3 2 5 4 2" xfId="4121"/>
    <cellStyle name="Note 3 2 5 4 2 2" xfId="21557"/>
    <cellStyle name="Note 3 2 5 4 2 3" xfId="36010"/>
    <cellStyle name="Note 3 2 5 4 3" xfId="6583"/>
    <cellStyle name="Note 3 2 5 4 3 2" xfId="24018"/>
    <cellStyle name="Note 3 2 5 4 3 3" xfId="38471"/>
    <cellStyle name="Note 3 2 5 4 4" xfId="9024"/>
    <cellStyle name="Note 3 2 5 4 4 2" xfId="26459"/>
    <cellStyle name="Note 3 2 5 4 4 3" xfId="40912"/>
    <cellStyle name="Note 3 2 5 4 5" xfId="11444"/>
    <cellStyle name="Note 3 2 5 4 5 2" xfId="28879"/>
    <cellStyle name="Note 3 2 5 4 5 3" xfId="43332"/>
    <cellStyle name="Note 3 2 5 4 6" xfId="15172"/>
    <cellStyle name="Note 3 2 5 4 6 2" xfId="32607"/>
    <cellStyle name="Note 3 2 5 4 6 3" xfId="47060"/>
    <cellStyle name="Note 3 2 5 4 7" xfId="18451"/>
    <cellStyle name="Note 3 2 5 4 8" xfId="20334"/>
    <cellStyle name="Note 3 2 5 5" xfId="4118"/>
    <cellStyle name="Note 3 2 5 5 2" xfId="13714"/>
    <cellStyle name="Note 3 2 5 5 2 2" xfId="31149"/>
    <cellStyle name="Note 3 2 5 5 2 3" xfId="45602"/>
    <cellStyle name="Note 3 2 5 5 3" xfId="16175"/>
    <cellStyle name="Note 3 2 5 5 3 2" xfId="33610"/>
    <cellStyle name="Note 3 2 5 5 3 3" xfId="48063"/>
    <cellStyle name="Note 3 2 5 5 4" xfId="21554"/>
    <cellStyle name="Note 3 2 5 5 5" xfId="36007"/>
    <cellStyle name="Note 3 2 5 6" xfId="6580"/>
    <cellStyle name="Note 3 2 5 6 2" xfId="24015"/>
    <cellStyle name="Note 3 2 5 6 3" xfId="38468"/>
    <cellStyle name="Note 3 2 5 7" xfId="9021"/>
    <cellStyle name="Note 3 2 5 7 2" xfId="26456"/>
    <cellStyle name="Note 3 2 5 7 3" xfId="40909"/>
    <cellStyle name="Note 3 2 5 8" xfId="11441"/>
    <cellStyle name="Note 3 2 5 8 2" xfId="28876"/>
    <cellStyle name="Note 3 2 5 8 3" xfId="43329"/>
    <cellStyle name="Note 3 2 5 9" xfId="18448"/>
    <cellStyle name="Note 3 2 6" xfId="1611"/>
    <cellStyle name="Note 3 2 6 2" xfId="4122"/>
    <cellStyle name="Note 3 2 6 2 2" xfId="13717"/>
    <cellStyle name="Note 3 2 6 2 2 2" xfId="31152"/>
    <cellStyle name="Note 3 2 6 2 2 3" xfId="45605"/>
    <cellStyle name="Note 3 2 6 2 3" xfId="16178"/>
    <cellStyle name="Note 3 2 6 2 3 2" xfId="33613"/>
    <cellStyle name="Note 3 2 6 2 3 3" xfId="48066"/>
    <cellStyle name="Note 3 2 6 2 4" xfId="21558"/>
    <cellStyle name="Note 3 2 6 2 5" xfId="36011"/>
    <cellStyle name="Note 3 2 6 3" xfId="6584"/>
    <cellStyle name="Note 3 2 6 3 2" xfId="24019"/>
    <cellStyle name="Note 3 2 6 3 3" xfId="38472"/>
    <cellStyle name="Note 3 2 6 4" xfId="9025"/>
    <cellStyle name="Note 3 2 6 4 2" xfId="26460"/>
    <cellStyle name="Note 3 2 6 4 3" xfId="40913"/>
    <cellStyle name="Note 3 2 6 5" xfId="11445"/>
    <cellStyle name="Note 3 2 6 5 2" xfId="28880"/>
    <cellStyle name="Note 3 2 6 5 3" xfId="43333"/>
    <cellStyle name="Note 3 2 6 6" xfId="18452"/>
    <cellStyle name="Note 3 2 7" xfId="1612"/>
    <cellStyle name="Note 3 2 7 2" xfId="4123"/>
    <cellStyle name="Note 3 2 7 2 2" xfId="13718"/>
    <cellStyle name="Note 3 2 7 2 2 2" xfId="31153"/>
    <cellStyle name="Note 3 2 7 2 2 3" xfId="45606"/>
    <cellStyle name="Note 3 2 7 2 3" xfId="16179"/>
    <cellStyle name="Note 3 2 7 2 3 2" xfId="33614"/>
    <cellStyle name="Note 3 2 7 2 3 3" xfId="48067"/>
    <cellStyle name="Note 3 2 7 2 4" xfId="21559"/>
    <cellStyle name="Note 3 2 7 2 5" xfId="36012"/>
    <cellStyle name="Note 3 2 7 3" xfId="6585"/>
    <cellStyle name="Note 3 2 7 3 2" xfId="24020"/>
    <cellStyle name="Note 3 2 7 3 3" xfId="38473"/>
    <cellStyle name="Note 3 2 7 4" xfId="9026"/>
    <cellStyle name="Note 3 2 7 4 2" xfId="26461"/>
    <cellStyle name="Note 3 2 7 4 3" xfId="40914"/>
    <cellStyle name="Note 3 2 7 5" xfId="11446"/>
    <cellStyle name="Note 3 2 7 5 2" xfId="28881"/>
    <cellStyle name="Note 3 2 7 5 3" xfId="43334"/>
    <cellStyle name="Note 3 2 7 6" xfId="18453"/>
    <cellStyle name="Note 3 2 8" xfId="1613"/>
    <cellStyle name="Note 3 2 8 2" xfId="4124"/>
    <cellStyle name="Note 3 2 8 2 2" xfId="21560"/>
    <cellStyle name="Note 3 2 8 2 3" xfId="36013"/>
    <cellStyle name="Note 3 2 8 3" xfId="6586"/>
    <cellStyle name="Note 3 2 8 3 2" xfId="24021"/>
    <cellStyle name="Note 3 2 8 3 3" xfId="38474"/>
    <cellStyle name="Note 3 2 8 4" xfId="9027"/>
    <cellStyle name="Note 3 2 8 4 2" xfId="26462"/>
    <cellStyle name="Note 3 2 8 4 3" xfId="40915"/>
    <cellStyle name="Note 3 2 8 5" xfId="11447"/>
    <cellStyle name="Note 3 2 8 5 2" xfId="28882"/>
    <cellStyle name="Note 3 2 8 5 3" xfId="43335"/>
    <cellStyle name="Note 3 2 8 6" xfId="15173"/>
    <cellStyle name="Note 3 2 8 6 2" xfId="32608"/>
    <cellStyle name="Note 3 2 8 6 3" xfId="47061"/>
    <cellStyle name="Note 3 2 8 7" xfId="18454"/>
    <cellStyle name="Note 3 2 8 8" xfId="20335"/>
    <cellStyle name="Note 3 2 9" xfId="4105"/>
    <cellStyle name="Note 3 2 9 2" xfId="13704"/>
    <cellStyle name="Note 3 2 9 2 2" xfId="31139"/>
    <cellStyle name="Note 3 2 9 2 3" xfId="45592"/>
    <cellStyle name="Note 3 2 9 3" xfId="16165"/>
    <cellStyle name="Note 3 2 9 3 2" xfId="33600"/>
    <cellStyle name="Note 3 2 9 3 3" xfId="48053"/>
    <cellStyle name="Note 3 2 9 4" xfId="21541"/>
    <cellStyle name="Note 3 2 9 5" xfId="35994"/>
    <cellStyle name="Note 3 20" xfId="1614"/>
    <cellStyle name="Note 3 20 10" xfId="18455"/>
    <cellStyle name="Note 3 20 2" xfId="1615"/>
    <cellStyle name="Note 3 20 2 10" xfId="9029"/>
    <cellStyle name="Note 3 20 2 10 2" xfId="26464"/>
    <cellStyle name="Note 3 20 2 10 3" xfId="40917"/>
    <cellStyle name="Note 3 20 2 11" xfId="11449"/>
    <cellStyle name="Note 3 20 2 11 2" xfId="28884"/>
    <cellStyle name="Note 3 20 2 11 3" xfId="43337"/>
    <cellStyle name="Note 3 20 2 12" xfId="18456"/>
    <cellStyle name="Note 3 20 2 2" xfId="1616"/>
    <cellStyle name="Note 3 20 2 2 2" xfId="1617"/>
    <cellStyle name="Note 3 20 2 2 2 2" xfId="4128"/>
    <cellStyle name="Note 3 20 2 2 2 2 2" xfId="13722"/>
    <cellStyle name="Note 3 20 2 2 2 2 2 2" xfId="31157"/>
    <cellStyle name="Note 3 20 2 2 2 2 2 3" xfId="45610"/>
    <cellStyle name="Note 3 20 2 2 2 2 3" xfId="16183"/>
    <cellStyle name="Note 3 20 2 2 2 2 3 2" xfId="33618"/>
    <cellStyle name="Note 3 20 2 2 2 2 3 3" xfId="48071"/>
    <cellStyle name="Note 3 20 2 2 2 2 4" xfId="21564"/>
    <cellStyle name="Note 3 20 2 2 2 2 5" xfId="36017"/>
    <cellStyle name="Note 3 20 2 2 2 3" xfId="6590"/>
    <cellStyle name="Note 3 20 2 2 2 3 2" xfId="24025"/>
    <cellStyle name="Note 3 20 2 2 2 3 3" xfId="38478"/>
    <cellStyle name="Note 3 20 2 2 2 4" xfId="9031"/>
    <cellStyle name="Note 3 20 2 2 2 4 2" xfId="26466"/>
    <cellStyle name="Note 3 20 2 2 2 4 3" xfId="40919"/>
    <cellStyle name="Note 3 20 2 2 2 5" xfId="11451"/>
    <cellStyle name="Note 3 20 2 2 2 5 2" xfId="28886"/>
    <cellStyle name="Note 3 20 2 2 2 5 3" xfId="43339"/>
    <cellStyle name="Note 3 20 2 2 2 6" xfId="18458"/>
    <cellStyle name="Note 3 20 2 2 3" xfId="1618"/>
    <cellStyle name="Note 3 20 2 2 3 2" xfId="4129"/>
    <cellStyle name="Note 3 20 2 2 3 2 2" xfId="13723"/>
    <cellStyle name="Note 3 20 2 2 3 2 2 2" xfId="31158"/>
    <cellStyle name="Note 3 20 2 2 3 2 2 3" xfId="45611"/>
    <cellStyle name="Note 3 20 2 2 3 2 3" xfId="16184"/>
    <cellStyle name="Note 3 20 2 2 3 2 3 2" xfId="33619"/>
    <cellStyle name="Note 3 20 2 2 3 2 3 3" xfId="48072"/>
    <cellStyle name="Note 3 20 2 2 3 2 4" xfId="21565"/>
    <cellStyle name="Note 3 20 2 2 3 2 5" xfId="36018"/>
    <cellStyle name="Note 3 20 2 2 3 3" xfId="6591"/>
    <cellStyle name="Note 3 20 2 2 3 3 2" xfId="24026"/>
    <cellStyle name="Note 3 20 2 2 3 3 3" xfId="38479"/>
    <cellStyle name="Note 3 20 2 2 3 4" xfId="9032"/>
    <cellStyle name="Note 3 20 2 2 3 4 2" xfId="26467"/>
    <cellStyle name="Note 3 20 2 2 3 4 3" xfId="40920"/>
    <cellStyle name="Note 3 20 2 2 3 5" xfId="11452"/>
    <cellStyle name="Note 3 20 2 2 3 5 2" xfId="28887"/>
    <cellStyle name="Note 3 20 2 2 3 5 3" xfId="43340"/>
    <cellStyle name="Note 3 20 2 2 3 6" xfId="18459"/>
    <cellStyle name="Note 3 20 2 2 4" xfId="1619"/>
    <cellStyle name="Note 3 20 2 2 4 2" xfId="4130"/>
    <cellStyle name="Note 3 20 2 2 4 2 2" xfId="21566"/>
    <cellStyle name="Note 3 20 2 2 4 2 3" xfId="36019"/>
    <cellStyle name="Note 3 20 2 2 4 3" xfId="6592"/>
    <cellStyle name="Note 3 20 2 2 4 3 2" xfId="24027"/>
    <cellStyle name="Note 3 20 2 2 4 3 3" xfId="38480"/>
    <cellStyle name="Note 3 20 2 2 4 4" xfId="9033"/>
    <cellStyle name="Note 3 20 2 2 4 4 2" xfId="26468"/>
    <cellStyle name="Note 3 20 2 2 4 4 3" xfId="40921"/>
    <cellStyle name="Note 3 20 2 2 4 5" xfId="11453"/>
    <cellStyle name="Note 3 20 2 2 4 5 2" xfId="28888"/>
    <cellStyle name="Note 3 20 2 2 4 5 3" xfId="43341"/>
    <cellStyle name="Note 3 20 2 2 4 6" xfId="15174"/>
    <cellStyle name="Note 3 20 2 2 4 6 2" xfId="32609"/>
    <cellStyle name="Note 3 20 2 2 4 6 3" xfId="47062"/>
    <cellStyle name="Note 3 20 2 2 4 7" xfId="18460"/>
    <cellStyle name="Note 3 20 2 2 4 8" xfId="20336"/>
    <cellStyle name="Note 3 20 2 2 5" xfId="4127"/>
    <cellStyle name="Note 3 20 2 2 5 2" xfId="13721"/>
    <cellStyle name="Note 3 20 2 2 5 2 2" xfId="31156"/>
    <cellStyle name="Note 3 20 2 2 5 2 3" xfId="45609"/>
    <cellStyle name="Note 3 20 2 2 5 3" xfId="16182"/>
    <cellStyle name="Note 3 20 2 2 5 3 2" xfId="33617"/>
    <cellStyle name="Note 3 20 2 2 5 3 3" xfId="48070"/>
    <cellStyle name="Note 3 20 2 2 5 4" xfId="21563"/>
    <cellStyle name="Note 3 20 2 2 5 5" xfId="36016"/>
    <cellStyle name="Note 3 20 2 2 6" xfId="6589"/>
    <cellStyle name="Note 3 20 2 2 6 2" xfId="24024"/>
    <cellStyle name="Note 3 20 2 2 6 3" xfId="38477"/>
    <cellStyle name="Note 3 20 2 2 7" xfId="9030"/>
    <cellStyle name="Note 3 20 2 2 7 2" xfId="26465"/>
    <cellStyle name="Note 3 20 2 2 7 3" xfId="40918"/>
    <cellStyle name="Note 3 20 2 2 8" xfId="11450"/>
    <cellStyle name="Note 3 20 2 2 8 2" xfId="28885"/>
    <cellStyle name="Note 3 20 2 2 8 3" xfId="43338"/>
    <cellStyle name="Note 3 20 2 2 9" xfId="18457"/>
    <cellStyle name="Note 3 20 2 3" xfId="1620"/>
    <cellStyle name="Note 3 20 2 3 2" xfId="1621"/>
    <cellStyle name="Note 3 20 2 3 2 2" xfId="4132"/>
    <cellStyle name="Note 3 20 2 3 2 2 2" xfId="13725"/>
    <cellStyle name="Note 3 20 2 3 2 2 2 2" xfId="31160"/>
    <cellStyle name="Note 3 20 2 3 2 2 2 3" xfId="45613"/>
    <cellStyle name="Note 3 20 2 3 2 2 3" xfId="16186"/>
    <cellStyle name="Note 3 20 2 3 2 2 3 2" xfId="33621"/>
    <cellStyle name="Note 3 20 2 3 2 2 3 3" xfId="48074"/>
    <cellStyle name="Note 3 20 2 3 2 2 4" xfId="21568"/>
    <cellStyle name="Note 3 20 2 3 2 2 5" xfId="36021"/>
    <cellStyle name="Note 3 20 2 3 2 3" xfId="6594"/>
    <cellStyle name="Note 3 20 2 3 2 3 2" xfId="24029"/>
    <cellStyle name="Note 3 20 2 3 2 3 3" xfId="38482"/>
    <cellStyle name="Note 3 20 2 3 2 4" xfId="9035"/>
    <cellStyle name="Note 3 20 2 3 2 4 2" xfId="26470"/>
    <cellStyle name="Note 3 20 2 3 2 4 3" xfId="40923"/>
    <cellStyle name="Note 3 20 2 3 2 5" xfId="11455"/>
    <cellStyle name="Note 3 20 2 3 2 5 2" xfId="28890"/>
    <cellStyle name="Note 3 20 2 3 2 5 3" xfId="43343"/>
    <cellStyle name="Note 3 20 2 3 2 6" xfId="18462"/>
    <cellStyle name="Note 3 20 2 3 3" xfId="1622"/>
    <cellStyle name="Note 3 20 2 3 3 2" xfId="4133"/>
    <cellStyle name="Note 3 20 2 3 3 2 2" xfId="13726"/>
    <cellStyle name="Note 3 20 2 3 3 2 2 2" xfId="31161"/>
    <cellStyle name="Note 3 20 2 3 3 2 2 3" xfId="45614"/>
    <cellStyle name="Note 3 20 2 3 3 2 3" xfId="16187"/>
    <cellStyle name="Note 3 20 2 3 3 2 3 2" xfId="33622"/>
    <cellStyle name="Note 3 20 2 3 3 2 3 3" xfId="48075"/>
    <cellStyle name="Note 3 20 2 3 3 2 4" xfId="21569"/>
    <cellStyle name="Note 3 20 2 3 3 2 5" xfId="36022"/>
    <cellStyle name="Note 3 20 2 3 3 3" xfId="6595"/>
    <cellStyle name="Note 3 20 2 3 3 3 2" xfId="24030"/>
    <cellStyle name="Note 3 20 2 3 3 3 3" xfId="38483"/>
    <cellStyle name="Note 3 20 2 3 3 4" xfId="9036"/>
    <cellStyle name="Note 3 20 2 3 3 4 2" xfId="26471"/>
    <cellStyle name="Note 3 20 2 3 3 4 3" xfId="40924"/>
    <cellStyle name="Note 3 20 2 3 3 5" xfId="11456"/>
    <cellStyle name="Note 3 20 2 3 3 5 2" xfId="28891"/>
    <cellStyle name="Note 3 20 2 3 3 5 3" xfId="43344"/>
    <cellStyle name="Note 3 20 2 3 3 6" xfId="18463"/>
    <cellStyle name="Note 3 20 2 3 4" xfId="1623"/>
    <cellStyle name="Note 3 20 2 3 4 2" xfId="4134"/>
    <cellStyle name="Note 3 20 2 3 4 2 2" xfId="21570"/>
    <cellStyle name="Note 3 20 2 3 4 2 3" xfId="36023"/>
    <cellStyle name="Note 3 20 2 3 4 3" xfId="6596"/>
    <cellStyle name="Note 3 20 2 3 4 3 2" xfId="24031"/>
    <cellStyle name="Note 3 20 2 3 4 3 3" xfId="38484"/>
    <cellStyle name="Note 3 20 2 3 4 4" xfId="9037"/>
    <cellStyle name="Note 3 20 2 3 4 4 2" xfId="26472"/>
    <cellStyle name="Note 3 20 2 3 4 4 3" xfId="40925"/>
    <cellStyle name="Note 3 20 2 3 4 5" xfId="11457"/>
    <cellStyle name="Note 3 20 2 3 4 5 2" xfId="28892"/>
    <cellStyle name="Note 3 20 2 3 4 5 3" xfId="43345"/>
    <cellStyle name="Note 3 20 2 3 4 6" xfId="15175"/>
    <cellStyle name="Note 3 20 2 3 4 6 2" xfId="32610"/>
    <cellStyle name="Note 3 20 2 3 4 6 3" xfId="47063"/>
    <cellStyle name="Note 3 20 2 3 4 7" xfId="18464"/>
    <cellStyle name="Note 3 20 2 3 4 8" xfId="20337"/>
    <cellStyle name="Note 3 20 2 3 5" xfId="4131"/>
    <cellStyle name="Note 3 20 2 3 5 2" xfId="13724"/>
    <cellStyle name="Note 3 20 2 3 5 2 2" xfId="31159"/>
    <cellStyle name="Note 3 20 2 3 5 2 3" xfId="45612"/>
    <cellStyle name="Note 3 20 2 3 5 3" xfId="16185"/>
    <cellStyle name="Note 3 20 2 3 5 3 2" xfId="33620"/>
    <cellStyle name="Note 3 20 2 3 5 3 3" xfId="48073"/>
    <cellStyle name="Note 3 20 2 3 5 4" xfId="21567"/>
    <cellStyle name="Note 3 20 2 3 5 5" xfId="36020"/>
    <cellStyle name="Note 3 20 2 3 6" xfId="6593"/>
    <cellStyle name="Note 3 20 2 3 6 2" xfId="24028"/>
    <cellStyle name="Note 3 20 2 3 6 3" xfId="38481"/>
    <cellStyle name="Note 3 20 2 3 7" xfId="9034"/>
    <cellStyle name="Note 3 20 2 3 7 2" xfId="26469"/>
    <cellStyle name="Note 3 20 2 3 7 3" xfId="40922"/>
    <cellStyle name="Note 3 20 2 3 8" xfId="11454"/>
    <cellStyle name="Note 3 20 2 3 8 2" xfId="28889"/>
    <cellStyle name="Note 3 20 2 3 8 3" xfId="43342"/>
    <cellStyle name="Note 3 20 2 3 9" xfId="18461"/>
    <cellStyle name="Note 3 20 2 4" xfId="1624"/>
    <cellStyle name="Note 3 20 2 4 2" xfId="1625"/>
    <cellStyle name="Note 3 20 2 4 2 2" xfId="4136"/>
    <cellStyle name="Note 3 20 2 4 2 2 2" xfId="13728"/>
    <cellStyle name="Note 3 20 2 4 2 2 2 2" xfId="31163"/>
    <cellStyle name="Note 3 20 2 4 2 2 2 3" xfId="45616"/>
    <cellStyle name="Note 3 20 2 4 2 2 3" xfId="16189"/>
    <cellStyle name="Note 3 20 2 4 2 2 3 2" xfId="33624"/>
    <cellStyle name="Note 3 20 2 4 2 2 3 3" xfId="48077"/>
    <cellStyle name="Note 3 20 2 4 2 2 4" xfId="21572"/>
    <cellStyle name="Note 3 20 2 4 2 2 5" xfId="36025"/>
    <cellStyle name="Note 3 20 2 4 2 3" xfId="6598"/>
    <cellStyle name="Note 3 20 2 4 2 3 2" xfId="24033"/>
    <cellStyle name="Note 3 20 2 4 2 3 3" xfId="38486"/>
    <cellStyle name="Note 3 20 2 4 2 4" xfId="9039"/>
    <cellStyle name="Note 3 20 2 4 2 4 2" xfId="26474"/>
    <cellStyle name="Note 3 20 2 4 2 4 3" xfId="40927"/>
    <cellStyle name="Note 3 20 2 4 2 5" xfId="11459"/>
    <cellStyle name="Note 3 20 2 4 2 5 2" xfId="28894"/>
    <cellStyle name="Note 3 20 2 4 2 5 3" xfId="43347"/>
    <cellStyle name="Note 3 20 2 4 2 6" xfId="18466"/>
    <cellStyle name="Note 3 20 2 4 3" xfId="1626"/>
    <cellStyle name="Note 3 20 2 4 3 2" xfId="4137"/>
    <cellStyle name="Note 3 20 2 4 3 2 2" xfId="13729"/>
    <cellStyle name="Note 3 20 2 4 3 2 2 2" xfId="31164"/>
    <cellStyle name="Note 3 20 2 4 3 2 2 3" xfId="45617"/>
    <cellStyle name="Note 3 20 2 4 3 2 3" xfId="16190"/>
    <cellStyle name="Note 3 20 2 4 3 2 3 2" xfId="33625"/>
    <cellStyle name="Note 3 20 2 4 3 2 3 3" xfId="48078"/>
    <cellStyle name="Note 3 20 2 4 3 2 4" xfId="21573"/>
    <cellStyle name="Note 3 20 2 4 3 2 5" xfId="36026"/>
    <cellStyle name="Note 3 20 2 4 3 3" xfId="6599"/>
    <cellStyle name="Note 3 20 2 4 3 3 2" xfId="24034"/>
    <cellStyle name="Note 3 20 2 4 3 3 3" xfId="38487"/>
    <cellStyle name="Note 3 20 2 4 3 4" xfId="9040"/>
    <cellStyle name="Note 3 20 2 4 3 4 2" xfId="26475"/>
    <cellStyle name="Note 3 20 2 4 3 4 3" xfId="40928"/>
    <cellStyle name="Note 3 20 2 4 3 5" xfId="11460"/>
    <cellStyle name="Note 3 20 2 4 3 5 2" xfId="28895"/>
    <cellStyle name="Note 3 20 2 4 3 5 3" xfId="43348"/>
    <cellStyle name="Note 3 20 2 4 3 6" xfId="18467"/>
    <cellStyle name="Note 3 20 2 4 4" xfId="1627"/>
    <cellStyle name="Note 3 20 2 4 4 2" xfId="4138"/>
    <cellStyle name="Note 3 20 2 4 4 2 2" xfId="21574"/>
    <cellStyle name="Note 3 20 2 4 4 2 3" xfId="36027"/>
    <cellStyle name="Note 3 20 2 4 4 3" xfId="6600"/>
    <cellStyle name="Note 3 20 2 4 4 3 2" xfId="24035"/>
    <cellStyle name="Note 3 20 2 4 4 3 3" xfId="38488"/>
    <cellStyle name="Note 3 20 2 4 4 4" xfId="9041"/>
    <cellStyle name="Note 3 20 2 4 4 4 2" xfId="26476"/>
    <cellStyle name="Note 3 20 2 4 4 4 3" xfId="40929"/>
    <cellStyle name="Note 3 20 2 4 4 5" xfId="11461"/>
    <cellStyle name="Note 3 20 2 4 4 5 2" xfId="28896"/>
    <cellStyle name="Note 3 20 2 4 4 5 3" xfId="43349"/>
    <cellStyle name="Note 3 20 2 4 4 6" xfId="15176"/>
    <cellStyle name="Note 3 20 2 4 4 6 2" xfId="32611"/>
    <cellStyle name="Note 3 20 2 4 4 6 3" xfId="47064"/>
    <cellStyle name="Note 3 20 2 4 4 7" xfId="18468"/>
    <cellStyle name="Note 3 20 2 4 4 8" xfId="20338"/>
    <cellStyle name="Note 3 20 2 4 5" xfId="4135"/>
    <cellStyle name="Note 3 20 2 4 5 2" xfId="13727"/>
    <cellStyle name="Note 3 20 2 4 5 2 2" xfId="31162"/>
    <cellStyle name="Note 3 20 2 4 5 2 3" xfId="45615"/>
    <cellStyle name="Note 3 20 2 4 5 3" xfId="16188"/>
    <cellStyle name="Note 3 20 2 4 5 3 2" xfId="33623"/>
    <cellStyle name="Note 3 20 2 4 5 3 3" xfId="48076"/>
    <cellStyle name="Note 3 20 2 4 5 4" xfId="21571"/>
    <cellStyle name="Note 3 20 2 4 5 5" xfId="36024"/>
    <cellStyle name="Note 3 20 2 4 6" xfId="6597"/>
    <cellStyle name="Note 3 20 2 4 6 2" xfId="24032"/>
    <cellStyle name="Note 3 20 2 4 6 3" xfId="38485"/>
    <cellStyle name="Note 3 20 2 4 7" xfId="9038"/>
    <cellStyle name="Note 3 20 2 4 7 2" xfId="26473"/>
    <cellStyle name="Note 3 20 2 4 7 3" xfId="40926"/>
    <cellStyle name="Note 3 20 2 4 8" xfId="11458"/>
    <cellStyle name="Note 3 20 2 4 8 2" xfId="28893"/>
    <cellStyle name="Note 3 20 2 4 8 3" xfId="43346"/>
    <cellStyle name="Note 3 20 2 4 9" xfId="18465"/>
    <cellStyle name="Note 3 20 2 5" xfId="1628"/>
    <cellStyle name="Note 3 20 2 5 2" xfId="4139"/>
    <cellStyle name="Note 3 20 2 5 2 2" xfId="13730"/>
    <cellStyle name="Note 3 20 2 5 2 2 2" xfId="31165"/>
    <cellStyle name="Note 3 20 2 5 2 2 3" xfId="45618"/>
    <cellStyle name="Note 3 20 2 5 2 3" xfId="16191"/>
    <cellStyle name="Note 3 20 2 5 2 3 2" xfId="33626"/>
    <cellStyle name="Note 3 20 2 5 2 3 3" xfId="48079"/>
    <cellStyle name="Note 3 20 2 5 2 4" xfId="21575"/>
    <cellStyle name="Note 3 20 2 5 2 5" xfId="36028"/>
    <cellStyle name="Note 3 20 2 5 3" xfId="6601"/>
    <cellStyle name="Note 3 20 2 5 3 2" xfId="24036"/>
    <cellStyle name="Note 3 20 2 5 3 3" xfId="38489"/>
    <cellStyle name="Note 3 20 2 5 4" xfId="9042"/>
    <cellStyle name="Note 3 20 2 5 4 2" xfId="26477"/>
    <cellStyle name="Note 3 20 2 5 4 3" xfId="40930"/>
    <cellStyle name="Note 3 20 2 5 5" xfId="11462"/>
    <cellStyle name="Note 3 20 2 5 5 2" xfId="28897"/>
    <cellStyle name="Note 3 20 2 5 5 3" xfId="43350"/>
    <cellStyle name="Note 3 20 2 5 6" xfId="18469"/>
    <cellStyle name="Note 3 20 2 6" xfId="1629"/>
    <cellStyle name="Note 3 20 2 6 2" xfId="4140"/>
    <cellStyle name="Note 3 20 2 6 2 2" xfId="13731"/>
    <cellStyle name="Note 3 20 2 6 2 2 2" xfId="31166"/>
    <cellStyle name="Note 3 20 2 6 2 2 3" xfId="45619"/>
    <cellStyle name="Note 3 20 2 6 2 3" xfId="16192"/>
    <cellStyle name="Note 3 20 2 6 2 3 2" xfId="33627"/>
    <cellStyle name="Note 3 20 2 6 2 3 3" xfId="48080"/>
    <cellStyle name="Note 3 20 2 6 2 4" xfId="21576"/>
    <cellStyle name="Note 3 20 2 6 2 5" xfId="36029"/>
    <cellStyle name="Note 3 20 2 6 3" xfId="6602"/>
    <cellStyle name="Note 3 20 2 6 3 2" xfId="24037"/>
    <cellStyle name="Note 3 20 2 6 3 3" xfId="38490"/>
    <cellStyle name="Note 3 20 2 6 4" xfId="9043"/>
    <cellStyle name="Note 3 20 2 6 4 2" xfId="26478"/>
    <cellStyle name="Note 3 20 2 6 4 3" xfId="40931"/>
    <cellStyle name="Note 3 20 2 6 5" xfId="11463"/>
    <cellStyle name="Note 3 20 2 6 5 2" xfId="28898"/>
    <cellStyle name="Note 3 20 2 6 5 3" xfId="43351"/>
    <cellStyle name="Note 3 20 2 6 6" xfId="18470"/>
    <cellStyle name="Note 3 20 2 7" xfId="1630"/>
    <cellStyle name="Note 3 20 2 7 2" xfId="4141"/>
    <cellStyle name="Note 3 20 2 7 2 2" xfId="21577"/>
    <cellStyle name="Note 3 20 2 7 2 3" xfId="36030"/>
    <cellStyle name="Note 3 20 2 7 3" xfId="6603"/>
    <cellStyle name="Note 3 20 2 7 3 2" xfId="24038"/>
    <cellStyle name="Note 3 20 2 7 3 3" xfId="38491"/>
    <cellStyle name="Note 3 20 2 7 4" xfId="9044"/>
    <cellStyle name="Note 3 20 2 7 4 2" xfId="26479"/>
    <cellStyle name="Note 3 20 2 7 4 3" xfId="40932"/>
    <cellStyle name="Note 3 20 2 7 5" xfId="11464"/>
    <cellStyle name="Note 3 20 2 7 5 2" xfId="28899"/>
    <cellStyle name="Note 3 20 2 7 5 3" xfId="43352"/>
    <cellStyle name="Note 3 20 2 7 6" xfId="15177"/>
    <cellStyle name="Note 3 20 2 7 6 2" xfId="32612"/>
    <cellStyle name="Note 3 20 2 7 6 3" xfId="47065"/>
    <cellStyle name="Note 3 20 2 7 7" xfId="18471"/>
    <cellStyle name="Note 3 20 2 7 8" xfId="20339"/>
    <cellStyle name="Note 3 20 2 8" xfId="4126"/>
    <cellStyle name="Note 3 20 2 8 2" xfId="13720"/>
    <cellStyle name="Note 3 20 2 8 2 2" xfId="31155"/>
    <cellStyle name="Note 3 20 2 8 2 3" xfId="45608"/>
    <cellStyle name="Note 3 20 2 8 3" xfId="16181"/>
    <cellStyle name="Note 3 20 2 8 3 2" xfId="33616"/>
    <cellStyle name="Note 3 20 2 8 3 3" xfId="48069"/>
    <cellStyle name="Note 3 20 2 8 4" xfId="21562"/>
    <cellStyle name="Note 3 20 2 8 5" xfId="36015"/>
    <cellStyle name="Note 3 20 2 9" xfId="6588"/>
    <cellStyle name="Note 3 20 2 9 2" xfId="24023"/>
    <cellStyle name="Note 3 20 2 9 3" xfId="38476"/>
    <cellStyle name="Note 3 20 3" xfId="1631"/>
    <cellStyle name="Note 3 20 3 2" xfId="4142"/>
    <cellStyle name="Note 3 20 3 2 2" xfId="13732"/>
    <cellStyle name="Note 3 20 3 2 2 2" xfId="31167"/>
    <cellStyle name="Note 3 20 3 2 2 3" xfId="45620"/>
    <cellStyle name="Note 3 20 3 2 3" xfId="16193"/>
    <cellStyle name="Note 3 20 3 2 3 2" xfId="33628"/>
    <cellStyle name="Note 3 20 3 2 3 3" xfId="48081"/>
    <cellStyle name="Note 3 20 3 2 4" xfId="21578"/>
    <cellStyle name="Note 3 20 3 2 5" xfId="36031"/>
    <cellStyle name="Note 3 20 3 3" xfId="6604"/>
    <cellStyle name="Note 3 20 3 3 2" xfId="24039"/>
    <cellStyle name="Note 3 20 3 3 3" xfId="38492"/>
    <cellStyle name="Note 3 20 3 4" xfId="9045"/>
    <cellStyle name="Note 3 20 3 4 2" xfId="26480"/>
    <cellStyle name="Note 3 20 3 4 3" xfId="40933"/>
    <cellStyle name="Note 3 20 3 5" xfId="11465"/>
    <cellStyle name="Note 3 20 3 5 2" xfId="28900"/>
    <cellStyle name="Note 3 20 3 5 3" xfId="43353"/>
    <cellStyle name="Note 3 20 3 6" xfId="18472"/>
    <cellStyle name="Note 3 20 4" xfId="1632"/>
    <cellStyle name="Note 3 20 4 2" xfId="4143"/>
    <cellStyle name="Note 3 20 4 2 2" xfId="13733"/>
    <cellStyle name="Note 3 20 4 2 2 2" xfId="31168"/>
    <cellStyle name="Note 3 20 4 2 2 3" xfId="45621"/>
    <cellStyle name="Note 3 20 4 2 3" xfId="16194"/>
    <cellStyle name="Note 3 20 4 2 3 2" xfId="33629"/>
    <cellStyle name="Note 3 20 4 2 3 3" xfId="48082"/>
    <cellStyle name="Note 3 20 4 2 4" xfId="21579"/>
    <cellStyle name="Note 3 20 4 2 5" xfId="36032"/>
    <cellStyle name="Note 3 20 4 3" xfId="6605"/>
    <cellStyle name="Note 3 20 4 3 2" xfId="24040"/>
    <cellStyle name="Note 3 20 4 3 3" xfId="38493"/>
    <cellStyle name="Note 3 20 4 4" xfId="9046"/>
    <cellStyle name="Note 3 20 4 4 2" xfId="26481"/>
    <cellStyle name="Note 3 20 4 4 3" xfId="40934"/>
    <cellStyle name="Note 3 20 4 5" xfId="11466"/>
    <cellStyle name="Note 3 20 4 5 2" xfId="28901"/>
    <cellStyle name="Note 3 20 4 5 3" xfId="43354"/>
    <cellStyle name="Note 3 20 4 6" xfId="18473"/>
    <cellStyle name="Note 3 20 5" xfId="1633"/>
    <cellStyle name="Note 3 20 5 2" xfId="4144"/>
    <cellStyle name="Note 3 20 5 2 2" xfId="21580"/>
    <cellStyle name="Note 3 20 5 2 3" xfId="36033"/>
    <cellStyle name="Note 3 20 5 3" xfId="6606"/>
    <cellStyle name="Note 3 20 5 3 2" xfId="24041"/>
    <cellStyle name="Note 3 20 5 3 3" xfId="38494"/>
    <cellStyle name="Note 3 20 5 4" xfId="9047"/>
    <cellStyle name="Note 3 20 5 4 2" xfId="26482"/>
    <cellStyle name="Note 3 20 5 4 3" xfId="40935"/>
    <cellStyle name="Note 3 20 5 5" xfId="11467"/>
    <cellStyle name="Note 3 20 5 5 2" xfId="28902"/>
    <cellStyle name="Note 3 20 5 5 3" xfId="43355"/>
    <cellStyle name="Note 3 20 5 6" xfId="15178"/>
    <cellStyle name="Note 3 20 5 6 2" xfId="32613"/>
    <cellStyle name="Note 3 20 5 6 3" xfId="47066"/>
    <cellStyle name="Note 3 20 5 7" xfId="18474"/>
    <cellStyle name="Note 3 20 5 8" xfId="20340"/>
    <cellStyle name="Note 3 20 6" xfId="4125"/>
    <cellStyle name="Note 3 20 6 2" xfId="13719"/>
    <cellStyle name="Note 3 20 6 2 2" xfId="31154"/>
    <cellStyle name="Note 3 20 6 2 3" xfId="45607"/>
    <cellStyle name="Note 3 20 6 3" xfId="16180"/>
    <cellStyle name="Note 3 20 6 3 2" xfId="33615"/>
    <cellStyle name="Note 3 20 6 3 3" xfId="48068"/>
    <cellStyle name="Note 3 20 6 4" xfId="21561"/>
    <cellStyle name="Note 3 20 6 5" xfId="36014"/>
    <cellStyle name="Note 3 20 7" xfId="6587"/>
    <cellStyle name="Note 3 20 7 2" xfId="24022"/>
    <cellStyle name="Note 3 20 7 3" xfId="38475"/>
    <cellStyle name="Note 3 20 8" xfId="9028"/>
    <cellStyle name="Note 3 20 8 2" xfId="26463"/>
    <cellStyle name="Note 3 20 8 3" xfId="40916"/>
    <cellStyle name="Note 3 20 9" xfId="11448"/>
    <cellStyle name="Note 3 20 9 2" xfId="28883"/>
    <cellStyle name="Note 3 20 9 3" xfId="43336"/>
    <cellStyle name="Note 3 21" xfId="1634"/>
    <cellStyle name="Note 3 21 10" xfId="9048"/>
    <cellStyle name="Note 3 21 10 2" xfId="26483"/>
    <cellStyle name="Note 3 21 10 3" xfId="40936"/>
    <cellStyle name="Note 3 21 11" xfId="11468"/>
    <cellStyle name="Note 3 21 11 2" xfId="28903"/>
    <cellStyle name="Note 3 21 11 3" xfId="43356"/>
    <cellStyle name="Note 3 21 12" xfId="18475"/>
    <cellStyle name="Note 3 21 2" xfId="1635"/>
    <cellStyle name="Note 3 21 2 2" xfId="1636"/>
    <cellStyle name="Note 3 21 2 2 2" xfId="4147"/>
    <cellStyle name="Note 3 21 2 2 2 2" xfId="13736"/>
    <cellStyle name="Note 3 21 2 2 2 2 2" xfId="31171"/>
    <cellStyle name="Note 3 21 2 2 2 2 3" xfId="45624"/>
    <cellStyle name="Note 3 21 2 2 2 3" xfId="16197"/>
    <cellStyle name="Note 3 21 2 2 2 3 2" xfId="33632"/>
    <cellStyle name="Note 3 21 2 2 2 3 3" xfId="48085"/>
    <cellStyle name="Note 3 21 2 2 2 4" xfId="21583"/>
    <cellStyle name="Note 3 21 2 2 2 5" xfId="36036"/>
    <cellStyle name="Note 3 21 2 2 3" xfId="6609"/>
    <cellStyle name="Note 3 21 2 2 3 2" xfId="24044"/>
    <cellStyle name="Note 3 21 2 2 3 3" xfId="38497"/>
    <cellStyle name="Note 3 21 2 2 4" xfId="9050"/>
    <cellStyle name="Note 3 21 2 2 4 2" xfId="26485"/>
    <cellStyle name="Note 3 21 2 2 4 3" xfId="40938"/>
    <cellStyle name="Note 3 21 2 2 5" xfId="11470"/>
    <cellStyle name="Note 3 21 2 2 5 2" xfId="28905"/>
    <cellStyle name="Note 3 21 2 2 5 3" xfId="43358"/>
    <cellStyle name="Note 3 21 2 2 6" xfId="18477"/>
    <cellStyle name="Note 3 21 2 3" xfId="1637"/>
    <cellStyle name="Note 3 21 2 3 2" xfId="4148"/>
    <cellStyle name="Note 3 21 2 3 2 2" xfId="13737"/>
    <cellStyle name="Note 3 21 2 3 2 2 2" xfId="31172"/>
    <cellStyle name="Note 3 21 2 3 2 2 3" xfId="45625"/>
    <cellStyle name="Note 3 21 2 3 2 3" xfId="16198"/>
    <cellStyle name="Note 3 21 2 3 2 3 2" xfId="33633"/>
    <cellStyle name="Note 3 21 2 3 2 3 3" xfId="48086"/>
    <cellStyle name="Note 3 21 2 3 2 4" xfId="21584"/>
    <cellStyle name="Note 3 21 2 3 2 5" xfId="36037"/>
    <cellStyle name="Note 3 21 2 3 3" xfId="6610"/>
    <cellStyle name="Note 3 21 2 3 3 2" xfId="24045"/>
    <cellStyle name="Note 3 21 2 3 3 3" xfId="38498"/>
    <cellStyle name="Note 3 21 2 3 4" xfId="9051"/>
    <cellStyle name="Note 3 21 2 3 4 2" xfId="26486"/>
    <cellStyle name="Note 3 21 2 3 4 3" xfId="40939"/>
    <cellStyle name="Note 3 21 2 3 5" xfId="11471"/>
    <cellStyle name="Note 3 21 2 3 5 2" xfId="28906"/>
    <cellStyle name="Note 3 21 2 3 5 3" xfId="43359"/>
    <cellStyle name="Note 3 21 2 3 6" xfId="18478"/>
    <cellStyle name="Note 3 21 2 4" xfId="1638"/>
    <cellStyle name="Note 3 21 2 4 2" xfId="4149"/>
    <cellStyle name="Note 3 21 2 4 2 2" xfId="21585"/>
    <cellStyle name="Note 3 21 2 4 2 3" xfId="36038"/>
    <cellStyle name="Note 3 21 2 4 3" xfId="6611"/>
    <cellStyle name="Note 3 21 2 4 3 2" xfId="24046"/>
    <cellStyle name="Note 3 21 2 4 3 3" xfId="38499"/>
    <cellStyle name="Note 3 21 2 4 4" xfId="9052"/>
    <cellStyle name="Note 3 21 2 4 4 2" xfId="26487"/>
    <cellStyle name="Note 3 21 2 4 4 3" xfId="40940"/>
    <cellStyle name="Note 3 21 2 4 5" xfId="11472"/>
    <cellStyle name="Note 3 21 2 4 5 2" xfId="28907"/>
    <cellStyle name="Note 3 21 2 4 5 3" xfId="43360"/>
    <cellStyle name="Note 3 21 2 4 6" xfId="15179"/>
    <cellStyle name="Note 3 21 2 4 6 2" xfId="32614"/>
    <cellStyle name="Note 3 21 2 4 6 3" xfId="47067"/>
    <cellStyle name="Note 3 21 2 4 7" xfId="18479"/>
    <cellStyle name="Note 3 21 2 4 8" xfId="20341"/>
    <cellStyle name="Note 3 21 2 5" xfId="4146"/>
    <cellStyle name="Note 3 21 2 5 2" xfId="13735"/>
    <cellStyle name="Note 3 21 2 5 2 2" xfId="31170"/>
    <cellStyle name="Note 3 21 2 5 2 3" xfId="45623"/>
    <cellStyle name="Note 3 21 2 5 3" xfId="16196"/>
    <cellStyle name="Note 3 21 2 5 3 2" xfId="33631"/>
    <cellStyle name="Note 3 21 2 5 3 3" xfId="48084"/>
    <cellStyle name="Note 3 21 2 5 4" xfId="21582"/>
    <cellStyle name="Note 3 21 2 5 5" xfId="36035"/>
    <cellStyle name="Note 3 21 2 6" xfId="6608"/>
    <cellStyle name="Note 3 21 2 6 2" xfId="24043"/>
    <cellStyle name="Note 3 21 2 6 3" xfId="38496"/>
    <cellStyle name="Note 3 21 2 7" xfId="9049"/>
    <cellStyle name="Note 3 21 2 7 2" xfId="26484"/>
    <cellStyle name="Note 3 21 2 7 3" xfId="40937"/>
    <cellStyle name="Note 3 21 2 8" xfId="11469"/>
    <cellStyle name="Note 3 21 2 8 2" xfId="28904"/>
    <cellStyle name="Note 3 21 2 8 3" xfId="43357"/>
    <cellStyle name="Note 3 21 2 9" xfId="18476"/>
    <cellStyle name="Note 3 21 3" xfId="1639"/>
    <cellStyle name="Note 3 21 3 2" xfId="1640"/>
    <cellStyle name="Note 3 21 3 2 2" xfId="4151"/>
    <cellStyle name="Note 3 21 3 2 2 2" xfId="13739"/>
    <cellStyle name="Note 3 21 3 2 2 2 2" xfId="31174"/>
    <cellStyle name="Note 3 21 3 2 2 2 3" xfId="45627"/>
    <cellStyle name="Note 3 21 3 2 2 3" xfId="16200"/>
    <cellStyle name="Note 3 21 3 2 2 3 2" xfId="33635"/>
    <cellStyle name="Note 3 21 3 2 2 3 3" xfId="48088"/>
    <cellStyle name="Note 3 21 3 2 2 4" xfId="21587"/>
    <cellStyle name="Note 3 21 3 2 2 5" xfId="36040"/>
    <cellStyle name="Note 3 21 3 2 3" xfId="6613"/>
    <cellStyle name="Note 3 21 3 2 3 2" xfId="24048"/>
    <cellStyle name="Note 3 21 3 2 3 3" xfId="38501"/>
    <cellStyle name="Note 3 21 3 2 4" xfId="9054"/>
    <cellStyle name="Note 3 21 3 2 4 2" xfId="26489"/>
    <cellStyle name="Note 3 21 3 2 4 3" xfId="40942"/>
    <cellStyle name="Note 3 21 3 2 5" xfId="11474"/>
    <cellStyle name="Note 3 21 3 2 5 2" xfId="28909"/>
    <cellStyle name="Note 3 21 3 2 5 3" xfId="43362"/>
    <cellStyle name="Note 3 21 3 2 6" xfId="18481"/>
    <cellStyle name="Note 3 21 3 3" xfId="1641"/>
    <cellStyle name="Note 3 21 3 3 2" xfId="4152"/>
    <cellStyle name="Note 3 21 3 3 2 2" xfId="13740"/>
    <cellStyle name="Note 3 21 3 3 2 2 2" xfId="31175"/>
    <cellStyle name="Note 3 21 3 3 2 2 3" xfId="45628"/>
    <cellStyle name="Note 3 21 3 3 2 3" xfId="16201"/>
    <cellStyle name="Note 3 21 3 3 2 3 2" xfId="33636"/>
    <cellStyle name="Note 3 21 3 3 2 3 3" xfId="48089"/>
    <cellStyle name="Note 3 21 3 3 2 4" xfId="21588"/>
    <cellStyle name="Note 3 21 3 3 2 5" xfId="36041"/>
    <cellStyle name="Note 3 21 3 3 3" xfId="6614"/>
    <cellStyle name="Note 3 21 3 3 3 2" xfId="24049"/>
    <cellStyle name="Note 3 21 3 3 3 3" xfId="38502"/>
    <cellStyle name="Note 3 21 3 3 4" xfId="9055"/>
    <cellStyle name="Note 3 21 3 3 4 2" xfId="26490"/>
    <cellStyle name="Note 3 21 3 3 4 3" xfId="40943"/>
    <cellStyle name="Note 3 21 3 3 5" xfId="11475"/>
    <cellStyle name="Note 3 21 3 3 5 2" xfId="28910"/>
    <cellStyle name="Note 3 21 3 3 5 3" xfId="43363"/>
    <cellStyle name="Note 3 21 3 3 6" xfId="18482"/>
    <cellStyle name="Note 3 21 3 4" xfId="1642"/>
    <cellStyle name="Note 3 21 3 4 2" xfId="4153"/>
    <cellStyle name="Note 3 21 3 4 2 2" xfId="21589"/>
    <cellStyle name="Note 3 21 3 4 2 3" xfId="36042"/>
    <cellStyle name="Note 3 21 3 4 3" xfId="6615"/>
    <cellStyle name="Note 3 21 3 4 3 2" xfId="24050"/>
    <cellStyle name="Note 3 21 3 4 3 3" xfId="38503"/>
    <cellStyle name="Note 3 21 3 4 4" xfId="9056"/>
    <cellStyle name="Note 3 21 3 4 4 2" xfId="26491"/>
    <cellStyle name="Note 3 21 3 4 4 3" xfId="40944"/>
    <cellStyle name="Note 3 21 3 4 5" xfId="11476"/>
    <cellStyle name="Note 3 21 3 4 5 2" xfId="28911"/>
    <cellStyle name="Note 3 21 3 4 5 3" xfId="43364"/>
    <cellStyle name="Note 3 21 3 4 6" xfId="15180"/>
    <cellStyle name="Note 3 21 3 4 6 2" xfId="32615"/>
    <cellStyle name="Note 3 21 3 4 6 3" xfId="47068"/>
    <cellStyle name="Note 3 21 3 4 7" xfId="18483"/>
    <cellStyle name="Note 3 21 3 4 8" xfId="20342"/>
    <cellStyle name="Note 3 21 3 5" xfId="4150"/>
    <cellStyle name="Note 3 21 3 5 2" xfId="13738"/>
    <cellStyle name="Note 3 21 3 5 2 2" xfId="31173"/>
    <cellStyle name="Note 3 21 3 5 2 3" xfId="45626"/>
    <cellStyle name="Note 3 21 3 5 3" xfId="16199"/>
    <cellStyle name="Note 3 21 3 5 3 2" xfId="33634"/>
    <cellStyle name="Note 3 21 3 5 3 3" xfId="48087"/>
    <cellStyle name="Note 3 21 3 5 4" xfId="21586"/>
    <cellStyle name="Note 3 21 3 5 5" xfId="36039"/>
    <cellStyle name="Note 3 21 3 6" xfId="6612"/>
    <cellStyle name="Note 3 21 3 6 2" xfId="24047"/>
    <cellStyle name="Note 3 21 3 6 3" xfId="38500"/>
    <cellStyle name="Note 3 21 3 7" xfId="9053"/>
    <cellStyle name="Note 3 21 3 7 2" xfId="26488"/>
    <cellStyle name="Note 3 21 3 7 3" xfId="40941"/>
    <cellStyle name="Note 3 21 3 8" xfId="11473"/>
    <cellStyle name="Note 3 21 3 8 2" xfId="28908"/>
    <cellStyle name="Note 3 21 3 8 3" xfId="43361"/>
    <cellStyle name="Note 3 21 3 9" xfId="18480"/>
    <cellStyle name="Note 3 21 4" xfId="1643"/>
    <cellStyle name="Note 3 21 4 2" xfId="1644"/>
    <cellStyle name="Note 3 21 4 2 2" xfId="4155"/>
    <cellStyle name="Note 3 21 4 2 2 2" xfId="13742"/>
    <cellStyle name="Note 3 21 4 2 2 2 2" xfId="31177"/>
    <cellStyle name="Note 3 21 4 2 2 2 3" xfId="45630"/>
    <cellStyle name="Note 3 21 4 2 2 3" xfId="16203"/>
    <cellStyle name="Note 3 21 4 2 2 3 2" xfId="33638"/>
    <cellStyle name="Note 3 21 4 2 2 3 3" xfId="48091"/>
    <cellStyle name="Note 3 21 4 2 2 4" xfId="21591"/>
    <cellStyle name="Note 3 21 4 2 2 5" xfId="36044"/>
    <cellStyle name="Note 3 21 4 2 3" xfId="6617"/>
    <cellStyle name="Note 3 21 4 2 3 2" xfId="24052"/>
    <cellStyle name="Note 3 21 4 2 3 3" xfId="38505"/>
    <cellStyle name="Note 3 21 4 2 4" xfId="9058"/>
    <cellStyle name="Note 3 21 4 2 4 2" xfId="26493"/>
    <cellStyle name="Note 3 21 4 2 4 3" xfId="40946"/>
    <cellStyle name="Note 3 21 4 2 5" xfId="11478"/>
    <cellStyle name="Note 3 21 4 2 5 2" xfId="28913"/>
    <cellStyle name="Note 3 21 4 2 5 3" xfId="43366"/>
    <cellStyle name="Note 3 21 4 2 6" xfId="18485"/>
    <cellStyle name="Note 3 21 4 3" xfId="1645"/>
    <cellStyle name="Note 3 21 4 3 2" xfId="4156"/>
    <cellStyle name="Note 3 21 4 3 2 2" xfId="13743"/>
    <cellStyle name="Note 3 21 4 3 2 2 2" xfId="31178"/>
    <cellStyle name="Note 3 21 4 3 2 2 3" xfId="45631"/>
    <cellStyle name="Note 3 21 4 3 2 3" xfId="16204"/>
    <cellStyle name="Note 3 21 4 3 2 3 2" xfId="33639"/>
    <cellStyle name="Note 3 21 4 3 2 3 3" xfId="48092"/>
    <cellStyle name="Note 3 21 4 3 2 4" xfId="21592"/>
    <cellStyle name="Note 3 21 4 3 2 5" xfId="36045"/>
    <cellStyle name="Note 3 21 4 3 3" xfId="6618"/>
    <cellStyle name="Note 3 21 4 3 3 2" xfId="24053"/>
    <cellStyle name="Note 3 21 4 3 3 3" xfId="38506"/>
    <cellStyle name="Note 3 21 4 3 4" xfId="9059"/>
    <cellStyle name="Note 3 21 4 3 4 2" xfId="26494"/>
    <cellStyle name="Note 3 21 4 3 4 3" xfId="40947"/>
    <cellStyle name="Note 3 21 4 3 5" xfId="11479"/>
    <cellStyle name="Note 3 21 4 3 5 2" xfId="28914"/>
    <cellStyle name="Note 3 21 4 3 5 3" xfId="43367"/>
    <cellStyle name="Note 3 21 4 3 6" xfId="18486"/>
    <cellStyle name="Note 3 21 4 4" xfId="1646"/>
    <cellStyle name="Note 3 21 4 4 2" xfId="4157"/>
    <cellStyle name="Note 3 21 4 4 2 2" xfId="21593"/>
    <cellStyle name="Note 3 21 4 4 2 3" xfId="36046"/>
    <cellStyle name="Note 3 21 4 4 3" xfId="6619"/>
    <cellStyle name="Note 3 21 4 4 3 2" xfId="24054"/>
    <cellStyle name="Note 3 21 4 4 3 3" xfId="38507"/>
    <cellStyle name="Note 3 21 4 4 4" xfId="9060"/>
    <cellStyle name="Note 3 21 4 4 4 2" xfId="26495"/>
    <cellStyle name="Note 3 21 4 4 4 3" xfId="40948"/>
    <cellStyle name="Note 3 21 4 4 5" xfId="11480"/>
    <cellStyle name="Note 3 21 4 4 5 2" xfId="28915"/>
    <cellStyle name="Note 3 21 4 4 5 3" xfId="43368"/>
    <cellStyle name="Note 3 21 4 4 6" xfId="15181"/>
    <cellStyle name="Note 3 21 4 4 6 2" xfId="32616"/>
    <cellStyle name="Note 3 21 4 4 6 3" xfId="47069"/>
    <cellStyle name="Note 3 21 4 4 7" xfId="18487"/>
    <cellStyle name="Note 3 21 4 4 8" xfId="20343"/>
    <cellStyle name="Note 3 21 4 5" xfId="4154"/>
    <cellStyle name="Note 3 21 4 5 2" xfId="13741"/>
    <cellStyle name="Note 3 21 4 5 2 2" xfId="31176"/>
    <cellStyle name="Note 3 21 4 5 2 3" xfId="45629"/>
    <cellStyle name="Note 3 21 4 5 3" xfId="16202"/>
    <cellStyle name="Note 3 21 4 5 3 2" xfId="33637"/>
    <cellStyle name="Note 3 21 4 5 3 3" xfId="48090"/>
    <cellStyle name="Note 3 21 4 5 4" xfId="21590"/>
    <cellStyle name="Note 3 21 4 5 5" xfId="36043"/>
    <cellStyle name="Note 3 21 4 6" xfId="6616"/>
    <cellStyle name="Note 3 21 4 6 2" xfId="24051"/>
    <cellStyle name="Note 3 21 4 6 3" xfId="38504"/>
    <cellStyle name="Note 3 21 4 7" xfId="9057"/>
    <cellStyle name="Note 3 21 4 7 2" xfId="26492"/>
    <cellStyle name="Note 3 21 4 7 3" xfId="40945"/>
    <cellStyle name="Note 3 21 4 8" xfId="11477"/>
    <cellStyle name="Note 3 21 4 8 2" xfId="28912"/>
    <cellStyle name="Note 3 21 4 8 3" xfId="43365"/>
    <cellStyle name="Note 3 21 4 9" xfId="18484"/>
    <cellStyle name="Note 3 21 5" xfId="1647"/>
    <cellStyle name="Note 3 21 5 2" xfId="4158"/>
    <cellStyle name="Note 3 21 5 2 2" xfId="13744"/>
    <cellStyle name="Note 3 21 5 2 2 2" xfId="31179"/>
    <cellStyle name="Note 3 21 5 2 2 3" xfId="45632"/>
    <cellStyle name="Note 3 21 5 2 3" xfId="16205"/>
    <cellStyle name="Note 3 21 5 2 3 2" xfId="33640"/>
    <cellStyle name="Note 3 21 5 2 3 3" xfId="48093"/>
    <cellStyle name="Note 3 21 5 2 4" xfId="21594"/>
    <cellStyle name="Note 3 21 5 2 5" xfId="36047"/>
    <cellStyle name="Note 3 21 5 3" xfId="6620"/>
    <cellStyle name="Note 3 21 5 3 2" xfId="24055"/>
    <cellStyle name="Note 3 21 5 3 3" xfId="38508"/>
    <cellStyle name="Note 3 21 5 4" xfId="9061"/>
    <cellStyle name="Note 3 21 5 4 2" xfId="26496"/>
    <cellStyle name="Note 3 21 5 4 3" xfId="40949"/>
    <cellStyle name="Note 3 21 5 5" xfId="11481"/>
    <cellStyle name="Note 3 21 5 5 2" xfId="28916"/>
    <cellStyle name="Note 3 21 5 5 3" xfId="43369"/>
    <cellStyle name="Note 3 21 5 6" xfId="18488"/>
    <cellStyle name="Note 3 21 6" xfId="1648"/>
    <cellStyle name="Note 3 21 6 2" xfId="4159"/>
    <cellStyle name="Note 3 21 6 2 2" xfId="13745"/>
    <cellStyle name="Note 3 21 6 2 2 2" xfId="31180"/>
    <cellStyle name="Note 3 21 6 2 2 3" xfId="45633"/>
    <cellStyle name="Note 3 21 6 2 3" xfId="16206"/>
    <cellStyle name="Note 3 21 6 2 3 2" xfId="33641"/>
    <cellStyle name="Note 3 21 6 2 3 3" xfId="48094"/>
    <cellStyle name="Note 3 21 6 2 4" xfId="21595"/>
    <cellStyle name="Note 3 21 6 2 5" xfId="36048"/>
    <cellStyle name="Note 3 21 6 3" xfId="6621"/>
    <cellStyle name="Note 3 21 6 3 2" xfId="24056"/>
    <cellStyle name="Note 3 21 6 3 3" xfId="38509"/>
    <cellStyle name="Note 3 21 6 4" xfId="9062"/>
    <cellStyle name="Note 3 21 6 4 2" xfId="26497"/>
    <cellStyle name="Note 3 21 6 4 3" xfId="40950"/>
    <cellStyle name="Note 3 21 6 5" xfId="11482"/>
    <cellStyle name="Note 3 21 6 5 2" xfId="28917"/>
    <cellStyle name="Note 3 21 6 5 3" xfId="43370"/>
    <cellStyle name="Note 3 21 6 6" xfId="18489"/>
    <cellStyle name="Note 3 21 7" xfId="1649"/>
    <cellStyle name="Note 3 21 7 2" xfId="4160"/>
    <cellStyle name="Note 3 21 7 2 2" xfId="21596"/>
    <cellStyle name="Note 3 21 7 2 3" xfId="36049"/>
    <cellStyle name="Note 3 21 7 3" xfId="6622"/>
    <cellStyle name="Note 3 21 7 3 2" xfId="24057"/>
    <cellStyle name="Note 3 21 7 3 3" xfId="38510"/>
    <cellStyle name="Note 3 21 7 4" xfId="9063"/>
    <cellStyle name="Note 3 21 7 4 2" xfId="26498"/>
    <cellStyle name="Note 3 21 7 4 3" xfId="40951"/>
    <cellStyle name="Note 3 21 7 5" xfId="11483"/>
    <cellStyle name="Note 3 21 7 5 2" xfId="28918"/>
    <cellStyle name="Note 3 21 7 5 3" xfId="43371"/>
    <cellStyle name="Note 3 21 7 6" xfId="15182"/>
    <cellStyle name="Note 3 21 7 6 2" xfId="32617"/>
    <cellStyle name="Note 3 21 7 6 3" xfId="47070"/>
    <cellStyle name="Note 3 21 7 7" xfId="18490"/>
    <cellStyle name="Note 3 21 7 8" xfId="20344"/>
    <cellStyle name="Note 3 21 8" xfId="4145"/>
    <cellStyle name="Note 3 21 8 2" xfId="13734"/>
    <cellStyle name="Note 3 21 8 2 2" xfId="31169"/>
    <cellStyle name="Note 3 21 8 2 3" xfId="45622"/>
    <cellStyle name="Note 3 21 8 3" xfId="16195"/>
    <cellStyle name="Note 3 21 8 3 2" xfId="33630"/>
    <cellStyle name="Note 3 21 8 3 3" xfId="48083"/>
    <cellStyle name="Note 3 21 8 4" xfId="21581"/>
    <cellStyle name="Note 3 21 8 5" xfId="36034"/>
    <cellStyle name="Note 3 21 9" xfId="6607"/>
    <cellStyle name="Note 3 21 9 2" xfId="24042"/>
    <cellStyle name="Note 3 21 9 3" xfId="38495"/>
    <cellStyle name="Note 3 22" xfId="1650"/>
    <cellStyle name="Note 3 22 10" xfId="9064"/>
    <cellStyle name="Note 3 22 10 2" xfId="26499"/>
    <cellStyle name="Note 3 22 10 3" xfId="40952"/>
    <cellStyle name="Note 3 22 11" xfId="11484"/>
    <cellStyle name="Note 3 22 11 2" xfId="28919"/>
    <cellStyle name="Note 3 22 11 3" xfId="43372"/>
    <cellStyle name="Note 3 22 12" xfId="18491"/>
    <cellStyle name="Note 3 22 2" xfId="1651"/>
    <cellStyle name="Note 3 22 2 2" xfId="1652"/>
    <cellStyle name="Note 3 22 2 2 2" xfId="4163"/>
    <cellStyle name="Note 3 22 2 2 2 2" xfId="13748"/>
    <cellStyle name="Note 3 22 2 2 2 2 2" xfId="31183"/>
    <cellStyle name="Note 3 22 2 2 2 2 3" xfId="45636"/>
    <cellStyle name="Note 3 22 2 2 2 3" xfId="16209"/>
    <cellStyle name="Note 3 22 2 2 2 3 2" xfId="33644"/>
    <cellStyle name="Note 3 22 2 2 2 3 3" xfId="48097"/>
    <cellStyle name="Note 3 22 2 2 2 4" xfId="21599"/>
    <cellStyle name="Note 3 22 2 2 2 5" xfId="36052"/>
    <cellStyle name="Note 3 22 2 2 3" xfId="6625"/>
    <cellStyle name="Note 3 22 2 2 3 2" xfId="24060"/>
    <cellStyle name="Note 3 22 2 2 3 3" xfId="38513"/>
    <cellStyle name="Note 3 22 2 2 4" xfId="9066"/>
    <cellStyle name="Note 3 22 2 2 4 2" xfId="26501"/>
    <cellStyle name="Note 3 22 2 2 4 3" xfId="40954"/>
    <cellStyle name="Note 3 22 2 2 5" xfId="11486"/>
    <cellStyle name="Note 3 22 2 2 5 2" xfId="28921"/>
    <cellStyle name="Note 3 22 2 2 5 3" xfId="43374"/>
    <cellStyle name="Note 3 22 2 2 6" xfId="18493"/>
    <cellStyle name="Note 3 22 2 3" xfId="1653"/>
    <cellStyle name="Note 3 22 2 3 2" xfId="4164"/>
    <cellStyle name="Note 3 22 2 3 2 2" xfId="13749"/>
    <cellStyle name="Note 3 22 2 3 2 2 2" xfId="31184"/>
    <cellStyle name="Note 3 22 2 3 2 2 3" xfId="45637"/>
    <cellStyle name="Note 3 22 2 3 2 3" xfId="16210"/>
    <cellStyle name="Note 3 22 2 3 2 3 2" xfId="33645"/>
    <cellStyle name="Note 3 22 2 3 2 3 3" xfId="48098"/>
    <cellStyle name="Note 3 22 2 3 2 4" xfId="21600"/>
    <cellStyle name="Note 3 22 2 3 2 5" xfId="36053"/>
    <cellStyle name="Note 3 22 2 3 3" xfId="6626"/>
    <cellStyle name="Note 3 22 2 3 3 2" xfId="24061"/>
    <cellStyle name="Note 3 22 2 3 3 3" xfId="38514"/>
    <cellStyle name="Note 3 22 2 3 4" xfId="9067"/>
    <cellStyle name="Note 3 22 2 3 4 2" xfId="26502"/>
    <cellStyle name="Note 3 22 2 3 4 3" xfId="40955"/>
    <cellStyle name="Note 3 22 2 3 5" xfId="11487"/>
    <cellStyle name="Note 3 22 2 3 5 2" xfId="28922"/>
    <cellStyle name="Note 3 22 2 3 5 3" xfId="43375"/>
    <cellStyle name="Note 3 22 2 3 6" xfId="18494"/>
    <cellStyle name="Note 3 22 2 4" xfId="1654"/>
    <cellStyle name="Note 3 22 2 4 2" xfId="4165"/>
    <cellStyle name="Note 3 22 2 4 2 2" xfId="21601"/>
    <cellStyle name="Note 3 22 2 4 2 3" xfId="36054"/>
    <cellStyle name="Note 3 22 2 4 3" xfId="6627"/>
    <cellStyle name="Note 3 22 2 4 3 2" xfId="24062"/>
    <cellStyle name="Note 3 22 2 4 3 3" xfId="38515"/>
    <cellStyle name="Note 3 22 2 4 4" xfId="9068"/>
    <cellStyle name="Note 3 22 2 4 4 2" xfId="26503"/>
    <cellStyle name="Note 3 22 2 4 4 3" xfId="40956"/>
    <cellStyle name="Note 3 22 2 4 5" xfId="11488"/>
    <cellStyle name="Note 3 22 2 4 5 2" xfId="28923"/>
    <cellStyle name="Note 3 22 2 4 5 3" xfId="43376"/>
    <cellStyle name="Note 3 22 2 4 6" xfId="15183"/>
    <cellStyle name="Note 3 22 2 4 6 2" xfId="32618"/>
    <cellStyle name="Note 3 22 2 4 6 3" xfId="47071"/>
    <cellStyle name="Note 3 22 2 4 7" xfId="18495"/>
    <cellStyle name="Note 3 22 2 4 8" xfId="20345"/>
    <cellStyle name="Note 3 22 2 5" xfId="4162"/>
    <cellStyle name="Note 3 22 2 5 2" xfId="13747"/>
    <cellStyle name="Note 3 22 2 5 2 2" xfId="31182"/>
    <cellStyle name="Note 3 22 2 5 2 3" xfId="45635"/>
    <cellStyle name="Note 3 22 2 5 3" xfId="16208"/>
    <cellStyle name="Note 3 22 2 5 3 2" xfId="33643"/>
    <cellStyle name="Note 3 22 2 5 3 3" xfId="48096"/>
    <cellStyle name="Note 3 22 2 5 4" xfId="21598"/>
    <cellStyle name="Note 3 22 2 5 5" xfId="36051"/>
    <cellStyle name="Note 3 22 2 6" xfId="6624"/>
    <cellStyle name="Note 3 22 2 6 2" xfId="24059"/>
    <cellStyle name="Note 3 22 2 6 3" xfId="38512"/>
    <cellStyle name="Note 3 22 2 7" xfId="9065"/>
    <cellStyle name="Note 3 22 2 7 2" xfId="26500"/>
    <cellStyle name="Note 3 22 2 7 3" xfId="40953"/>
    <cellStyle name="Note 3 22 2 8" xfId="11485"/>
    <cellStyle name="Note 3 22 2 8 2" xfId="28920"/>
    <cellStyle name="Note 3 22 2 8 3" xfId="43373"/>
    <cellStyle name="Note 3 22 2 9" xfId="18492"/>
    <cellStyle name="Note 3 22 3" xfId="1655"/>
    <cellStyle name="Note 3 22 3 2" xfId="1656"/>
    <cellStyle name="Note 3 22 3 2 2" xfId="4167"/>
    <cellStyle name="Note 3 22 3 2 2 2" xfId="13751"/>
    <cellStyle name="Note 3 22 3 2 2 2 2" xfId="31186"/>
    <cellStyle name="Note 3 22 3 2 2 2 3" xfId="45639"/>
    <cellStyle name="Note 3 22 3 2 2 3" xfId="16212"/>
    <cellStyle name="Note 3 22 3 2 2 3 2" xfId="33647"/>
    <cellStyle name="Note 3 22 3 2 2 3 3" xfId="48100"/>
    <cellStyle name="Note 3 22 3 2 2 4" xfId="21603"/>
    <cellStyle name="Note 3 22 3 2 2 5" xfId="36056"/>
    <cellStyle name="Note 3 22 3 2 3" xfId="6629"/>
    <cellStyle name="Note 3 22 3 2 3 2" xfId="24064"/>
    <cellStyle name="Note 3 22 3 2 3 3" xfId="38517"/>
    <cellStyle name="Note 3 22 3 2 4" xfId="9070"/>
    <cellStyle name="Note 3 22 3 2 4 2" xfId="26505"/>
    <cellStyle name="Note 3 22 3 2 4 3" xfId="40958"/>
    <cellStyle name="Note 3 22 3 2 5" xfId="11490"/>
    <cellStyle name="Note 3 22 3 2 5 2" xfId="28925"/>
    <cellStyle name="Note 3 22 3 2 5 3" xfId="43378"/>
    <cellStyle name="Note 3 22 3 2 6" xfId="18497"/>
    <cellStyle name="Note 3 22 3 3" xfId="1657"/>
    <cellStyle name="Note 3 22 3 3 2" xfId="4168"/>
    <cellStyle name="Note 3 22 3 3 2 2" xfId="13752"/>
    <cellStyle name="Note 3 22 3 3 2 2 2" xfId="31187"/>
    <cellStyle name="Note 3 22 3 3 2 2 3" xfId="45640"/>
    <cellStyle name="Note 3 22 3 3 2 3" xfId="16213"/>
    <cellStyle name="Note 3 22 3 3 2 3 2" xfId="33648"/>
    <cellStyle name="Note 3 22 3 3 2 3 3" xfId="48101"/>
    <cellStyle name="Note 3 22 3 3 2 4" xfId="21604"/>
    <cellStyle name="Note 3 22 3 3 2 5" xfId="36057"/>
    <cellStyle name="Note 3 22 3 3 3" xfId="6630"/>
    <cellStyle name="Note 3 22 3 3 3 2" xfId="24065"/>
    <cellStyle name="Note 3 22 3 3 3 3" xfId="38518"/>
    <cellStyle name="Note 3 22 3 3 4" xfId="9071"/>
    <cellStyle name="Note 3 22 3 3 4 2" xfId="26506"/>
    <cellStyle name="Note 3 22 3 3 4 3" xfId="40959"/>
    <cellStyle name="Note 3 22 3 3 5" xfId="11491"/>
    <cellStyle name="Note 3 22 3 3 5 2" xfId="28926"/>
    <cellStyle name="Note 3 22 3 3 5 3" xfId="43379"/>
    <cellStyle name="Note 3 22 3 3 6" xfId="18498"/>
    <cellStyle name="Note 3 22 3 4" xfId="1658"/>
    <cellStyle name="Note 3 22 3 4 2" xfId="4169"/>
    <cellStyle name="Note 3 22 3 4 2 2" xfId="21605"/>
    <cellStyle name="Note 3 22 3 4 2 3" xfId="36058"/>
    <cellStyle name="Note 3 22 3 4 3" xfId="6631"/>
    <cellStyle name="Note 3 22 3 4 3 2" xfId="24066"/>
    <cellStyle name="Note 3 22 3 4 3 3" xfId="38519"/>
    <cellStyle name="Note 3 22 3 4 4" xfId="9072"/>
    <cellStyle name="Note 3 22 3 4 4 2" xfId="26507"/>
    <cellStyle name="Note 3 22 3 4 4 3" xfId="40960"/>
    <cellStyle name="Note 3 22 3 4 5" xfId="11492"/>
    <cellStyle name="Note 3 22 3 4 5 2" xfId="28927"/>
    <cellStyle name="Note 3 22 3 4 5 3" xfId="43380"/>
    <cellStyle name="Note 3 22 3 4 6" xfId="15184"/>
    <cellStyle name="Note 3 22 3 4 6 2" xfId="32619"/>
    <cellStyle name="Note 3 22 3 4 6 3" xfId="47072"/>
    <cellStyle name="Note 3 22 3 4 7" xfId="18499"/>
    <cellStyle name="Note 3 22 3 4 8" xfId="20346"/>
    <cellStyle name="Note 3 22 3 5" xfId="4166"/>
    <cellStyle name="Note 3 22 3 5 2" xfId="13750"/>
    <cellStyle name="Note 3 22 3 5 2 2" xfId="31185"/>
    <cellStyle name="Note 3 22 3 5 2 3" xfId="45638"/>
    <cellStyle name="Note 3 22 3 5 3" xfId="16211"/>
    <cellStyle name="Note 3 22 3 5 3 2" xfId="33646"/>
    <cellStyle name="Note 3 22 3 5 3 3" xfId="48099"/>
    <cellStyle name="Note 3 22 3 5 4" xfId="21602"/>
    <cellStyle name="Note 3 22 3 5 5" xfId="36055"/>
    <cellStyle name="Note 3 22 3 6" xfId="6628"/>
    <cellStyle name="Note 3 22 3 6 2" xfId="24063"/>
    <cellStyle name="Note 3 22 3 6 3" xfId="38516"/>
    <cellStyle name="Note 3 22 3 7" xfId="9069"/>
    <cellStyle name="Note 3 22 3 7 2" xfId="26504"/>
    <cellStyle name="Note 3 22 3 7 3" xfId="40957"/>
    <cellStyle name="Note 3 22 3 8" xfId="11489"/>
    <cellStyle name="Note 3 22 3 8 2" xfId="28924"/>
    <cellStyle name="Note 3 22 3 8 3" xfId="43377"/>
    <cellStyle name="Note 3 22 3 9" xfId="18496"/>
    <cellStyle name="Note 3 22 4" xfId="1659"/>
    <cellStyle name="Note 3 22 4 2" xfId="1660"/>
    <cellStyle name="Note 3 22 4 2 2" xfId="4171"/>
    <cellStyle name="Note 3 22 4 2 2 2" xfId="13754"/>
    <cellStyle name="Note 3 22 4 2 2 2 2" xfId="31189"/>
    <cellStyle name="Note 3 22 4 2 2 2 3" xfId="45642"/>
    <cellStyle name="Note 3 22 4 2 2 3" xfId="16215"/>
    <cellStyle name="Note 3 22 4 2 2 3 2" xfId="33650"/>
    <cellStyle name="Note 3 22 4 2 2 3 3" xfId="48103"/>
    <cellStyle name="Note 3 22 4 2 2 4" xfId="21607"/>
    <cellStyle name="Note 3 22 4 2 2 5" xfId="36060"/>
    <cellStyle name="Note 3 22 4 2 3" xfId="6633"/>
    <cellStyle name="Note 3 22 4 2 3 2" xfId="24068"/>
    <cellStyle name="Note 3 22 4 2 3 3" xfId="38521"/>
    <cellStyle name="Note 3 22 4 2 4" xfId="9074"/>
    <cellStyle name="Note 3 22 4 2 4 2" xfId="26509"/>
    <cellStyle name="Note 3 22 4 2 4 3" xfId="40962"/>
    <cellStyle name="Note 3 22 4 2 5" xfId="11494"/>
    <cellStyle name="Note 3 22 4 2 5 2" xfId="28929"/>
    <cellStyle name="Note 3 22 4 2 5 3" xfId="43382"/>
    <cellStyle name="Note 3 22 4 2 6" xfId="18501"/>
    <cellStyle name="Note 3 22 4 3" xfId="1661"/>
    <cellStyle name="Note 3 22 4 3 2" xfId="4172"/>
    <cellStyle name="Note 3 22 4 3 2 2" xfId="13755"/>
    <cellStyle name="Note 3 22 4 3 2 2 2" xfId="31190"/>
    <cellStyle name="Note 3 22 4 3 2 2 3" xfId="45643"/>
    <cellStyle name="Note 3 22 4 3 2 3" xfId="16216"/>
    <cellStyle name="Note 3 22 4 3 2 3 2" xfId="33651"/>
    <cellStyle name="Note 3 22 4 3 2 3 3" xfId="48104"/>
    <cellStyle name="Note 3 22 4 3 2 4" xfId="21608"/>
    <cellStyle name="Note 3 22 4 3 2 5" xfId="36061"/>
    <cellStyle name="Note 3 22 4 3 3" xfId="6634"/>
    <cellStyle name="Note 3 22 4 3 3 2" xfId="24069"/>
    <cellStyle name="Note 3 22 4 3 3 3" xfId="38522"/>
    <cellStyle name="Note 3 22 4 3 4" xfId="9075"/>
    <cellStyle name="Note 3 22 4 3 4 2" xfId="26510"/>
    <cellStyle name="Note 3 22 4 3 4 3" xfId="40963"/>
    <cellStyle name="Note 3 22 4 3 5" xfId="11495"/>
    <cellStyle name="Note 3 22 4 3 5 2" xfId="28930"/>
    <cellStyle name="Note 3 22 4 3 5 3" xfId="43383"/>
    <cellStyle name="Note 3 22 4 3 6" xfId="18502"/>
    <cellStyle name="Note 3 22 4 4" xfId="1662"/>
    <cellStyle name="Note 3 22 4 4 2" xfId="4173"/>
    <cellStyle name="Note 3 22 4 4 2 2" xfId="21609"/>
    <cellStyle name="Note 3 22 4 4 2 3" xfId="36062"/>
    <cellStyle name="Note 3 22 4 4 3" xfId="6635"/>
    <cellStyle name="Note 3 22 4 4 3 2" xfId="24070"/>
    <cellStyle name="Note 3 22 4 4 3 3" xfId="38523"/>
    <cellStyle name="Note 3 22 4 4 4" xfId="9076"/>
    <cellStyle name="Note 3 22 4 4 4 2" xfId="26511"/>
    <cellStyle name="Note 3 22 4 4 4 3" xfId="40964"/>
    <cellStyle name="Note 3 22 4 4 5" xfId="11496"/>
    <cellStyle name="Note 3 22 4 4 5 2" xfId="28931"/>
    <cellStyle name="Note 3 22 4 4 5 3" xfId="43384"/>
    <cellStyle name="Note 3 22 4 4 6" xfId="15185"/>
    <cellStyle name="Note 3 22 4 4 6 2" xfId="32620"/>
    <cellStyle name="Note 3 22 4 4 6 3" xfId="47073"/>
    <cellStyle name="Note 3 22 4 4 7" xfId="18503"/>
    <cellStyle name="Note 3 22 4 4 8" xfId="20347"/>
    <cellStyle name="Note 3 22 4 5" xfId="4170"/>
    <cellStyle name="Note 3 22 4 5 2" xfId="13753"/>
    <cellStyle name="Note 3 22 4 5 2 2" xfId="31188"/>
    <cellStyle name="Note 3 22 4 5 2 3" xfId="45641"/>
    <cellStyle name="Note 3 22 4 5 3" xfId="16214"/>
    <cellStyle name="Note 3 22 4 5 3 2" xfId="33649"/>
    <cellStyle name="Note 3 22 4 5 3 3" xfId="48102"/>
    <cellStyle name="Note 3 22 4 5 4" xfId="21606"/>
    <cellStyle name="Note 3 22 4 5 5" xfId="36059"/>
    <cellStyle name="Note 3 22 4 6" xfId="6632"/>
    <cellStyle name="Note 3 22 4 6 2" xfId="24067"/>
    <cellStyle name="Note 3 22 4 6 3" xfId="38520"/>
    <cellStyle name="Note 3 22 4 7" xfId="9073"/>
    <cellStyle name="Note 3 22 4 7 2" xfId="26508"/>
    <cellStyle name="Note 3 22 4 7 3" xfId="40961"/>
    <cellStyle name="Note 3 22 4 8" xfId="11493"/>
    <cellStyle name="Note 3 22 4 8 2" xfId="28928"/>
    <cellStyle name="Note 3 22 4 8 3" xfId="43381"/>
    <cellStyle name="Note 3 22 4 9" xfId="18500"/>
    <cellStyle name="Note 3 22 5" xfId="1663"/>
    <cellStyle name="Note 3 22 5 2" xfId="4174"/>
    <cellStyle name="Note 3 22 5 2 2" xfId="13756"/>
    <cellStyle name="Note 3 22 5 2 2 2" xfId="31191"/>
    <cellStyle name="Note 3 22 5 2 2 3" xfId="45644"/>
    <cellStyle name="Note 3 22 5 2 3" xfId="16217"/>
    <cellStyle name="Note 3 22 5 2 3 2" xfId="33652"/>
    <cellStyle name="Note 3 22 5 2 3 3" xfId="48105"/>
    <cellStyle name="Note 3 22 5 2 4" xfId="21610"/>
    <cellStyle name="Note 3 22 5 2 5" xfId="36063"/>
    <cellStyle name="Note 3 22 5 3" xfId="6636"/>
    <cellStyle name="Note 3 22 5 3 2" xfId="24071"/>
    <cellStyle name="Note 3 22 5 3 3" xfId="38524"/>
    <cellStyle name="Note 3 22 5 4" xfId="9077"/>
    <cellStyle name="Note 3 22 5 4 2" xfId="26512"/>
    <cellStyle name="Note 3 22 5 4 3" xfId="40965"/>
    <cellStyle name="Note 3 22 5 5" xfId="11497"/>
    <cellStyle name="Note 3 22 5 5 2" xfId="28932"/>
    <cellStyle name="Note 3 22 5 5 3" xfId="43385"/>
    <cellStyle name="Note 3 22 5 6" xfId="18504"/>
    <cellStyle name="Note 3 22 6" xfId="1664"/>
    <cellStyle name="Note 3 22 6 2" xfId="4175"/>
    <cellStyle name="Note 3 22 6 2 2" xfId="13757"/>
    <cellStyle name="Note 3 22 6 2 2 2" xfId="31192"/>
    <cellStyle name="Note 3 22 6 2 2 3" xfId="45645"/>
    <cellStyle name="Note 3 22 6 2 3" xfId="16218"/>
    <cellStyle name="Note 3 22 6 2 3 2" xfId="33653"/>
    <cellStyle name="Note 3 22 6 2 3 3" xfId="48106"/>
    <cellStyle name="Note 3 22 6 2 4" xfId="21611"/>
    <cellStyle name="Note 3 22 6 2 5" xfId="36064"/>
    <cellStyle name="Note 3 22 6 3" xfId="6637"/>
    <cellStyle name="Note 3 22 6 3 2" xfId="24072"/>
    <cellStyle name="Note 3 22 6 3 3" xfId="38525"/>
    <cellStyle name="Note 3 22 6 4" xfId="9078"/>
    <cellStyle name="Note 3 22 6 4 2" xfId="26513"/>
    <cellStyle name="Note 3 22 6 4 3" xfId="40966"/>
    <cellStyle name="Note 3 22 6 5" xfId="11498"/>
    <cellStyle name="Note 3 22 6 5 2" xfId="28933"/>
    <cellStyle name="Note 3 22 6 5 3" xfId="43386"/>
    <cellStyle name="Note 3 22 6 6" xfId="18505"/>
    <cellStyle name="Note 3 22 7" xfId="1665"/>
    <cellStyle name="Note 3 22 7 2" xfId="4176"/>
    <cellStyle name="Note 3 22 7 2 2" xfId="21612"/>
    <cellStyle name="Note 3 22 7 2 3" xfId="36065"/>
    <cellStyle name="Note 3 22 7 3" xfId="6638"/>
    <cellStyle name="Note 3 22 7 3 2" xfId="24073"/>
    <cellStyle name="Note 3 22 7 3 3" xfId="38526"/>
    <cellStyle name="Note 3 22 7 4" xfId="9079"/>
    <cellStyle name="Note 3 22 7 4 2" xfId="26514"/>
    <cellStyle name="Note 3 22 7 4 3" xfId="40967"/>
    <cellStyle name="Note 3 22 7 5" xfId="11499"/>
    <cellStyle name="Note 3 22 7 5 2" xfId="28934"/>
    <cellStyle name="Note 3 22 7 5 3" xfId="43387"/>
    <cellStyle name="Note 3 22 7 6" xfId="15186"/>
    <cellStyle name="Note 3 22 7 6 2" xfId="32621"/>
    <cellStyle name="Note 3 22 7 6 3" xfId="47074"/>
    <cellStyle name="Note 3 22 7 7" xfId="18506"/>
    <cellStyle name="Note 3 22 7 8" xfId="20348"/>
    <cellStyle name="Note 3 22 8" xfId="4161"/>
    <cellStyle name="Note 3 22 8 2" xfId="13746"/>
    <cellStyle name="Note 3 22 8 2 2" xfId="31181"/>
    <cellStyle name="Note 3 22 8 2 3" xfId="45634"/>
    <cellStyle name="Note 3 22 8 3" xfId="16207"/>
    <cellStyle name="Note 3 22 8 3 2" xfId="33642"/>
    <cellStyle name="Note 3 22 8 3 3" xfId="48095"/>
    <cellStyle name="Note 3 22 8 4" xfId="21597"/>
    <cellStyle name="Note 3 22 8 5" xfId="36050"/>
    <cellStyle name="Note 3 22 9" xfId="6623"/>
    <cellStyle name="Note 3 22 9 2" xfId="24058"/>
    <cellStyle name="Note 3 22 9 3" xfId="38511"/>
    <cellStyle name="Note 3 23" xfId="1666"/>
    <cellStyle name="Note 3 23 10" xfId="9080"/>
    <cellStyle name="Note 3 23 10 2" xfId="26515"/>
    <cellStyle name="Note 3 23 10 3" xfId="40968"/>
    <cellStyle name="Note 3 23 11" xfId="11500"/>
    <cellStyle name="Note 3 23 11 2" xfId="28935"/>
    <cellStyle name="Note 3 23 11 3" xfId="43388"/>
    <cellStyle name="Note 3 23 12" xfId="18507"/>
    <cellStyle name="Note 3 23 2" xfId="1667"/>
    <cellStyle name="Note 3 23 2 2" xfId="1668"/>
    <cellStyle name="Note 3 23 2 2 2" xfId="4179"/>
    <cellStyle name="Note 3 23 2 2 2 2" xfId="13760"/>
    <cellStyle name="Note 3 23 2 2 2 2 2" xfId="31195"/>
    <cellStyle name="Note 3 23 2 2 2 2 3" xfId="45648"/>
    <cellStyle name="Note 3 23 2 2 2 3" xfId="16221"/>
    <cellStyle name="Note 3 23 2 2 2 3 2" xfId="33656"/>
    <cellStyle name="Note 3 23 2 2 2 3 3" xfId="48109"/>
    <cellStyle name="Note 3 23 2 2 2 4" xfId="21615"/>
    <cellStyle name="Note 3 23 2 2 2 5" xfId="36068"/>
    <cellStyle name="Note 3 23 2 2 3" xfId="6641"/>
    <cellStyle name="Note 3 23 2 2 3 2" xfId="24076"/>
    <cellStyle name="Note 3 23 2 2 3 3" xfId="38529"/>
    <cellStyle name="Note 3 23 2 2 4" xfId="9082"/>
    <cellStyle name="Note 3 23 2 2 4 2" xfId="26517"/>
    <cellStyle name="Note 3 23 2 2 4 3" xfId="40970"/>
    <cellStyle name="Note 3 23 2 2 5" xfId="11502"/>
    <cellStyle name="Note 3 23 2 2 5 2" xfId="28937"/>
    <cellStyle name="Note 3 23 2 2 5 3" xfId="43390"/>
    <cellStyle name="Note 3 23 2 2 6" xfId="18509"/>
    <cellStyle name="Note 3 23 2 3" xfId="1669"/>
    <cellStyle name="Note 3 23 2 3 2" xfId="4180"/>
    <cellStyle name="Note 3 23 2 3 2 2" xfId="13761"/>
    <cellStyle name="Note 3 23 2 3 2 2 2" xfId="31196"/>
    <cellStyle name="Note 3 23 2 3 2 2 3" xfId="45649"/>
    <cellStyle name="Note 3 23 2 3 2 3" xfId="16222"/>
    <cellStyle name="Note 3 23 2 3 2 3 2" xfId="33657"/>
    <cellStyle name="Note 3 23 2 3 2 3 3" xfId="48110"/>
    <cellStyle name="Note 3 23 2 3 2 4" xfId="21616"/>
    <cellStyle name="Note 3 23 2 3 2 5" xfId="36069"/>
    <cellStyle name="Note 3 23 2 3 3" xfId="6642"/>
    <cellStyle name="Note 3 23 2 3 3 2" xfId="24077"/>
    <cellStyle name="Note 3 23 2 3 3 3" xfId="38530"/>
    <cellStyle name="Note 3 23 2 3 4" xfId="9083"/>
    <cellStyle name="Note 3 23 2 3 4 2" xfId="26518"/>
    <cellStyle name="Note 3 23 2 3 4 3" xfId="40971"/>
    <cellStyle name="Note 3 23 2 3 5" xfId="11503"/>
    <cellStyle name="Note 3 23 2 3 5 2" xfId="28938"/>
    <cellStyle name="Note 3 23 2 3 5 3" xfId="43391"/>
    <cellStyle name="Note 3 23 2 3 6" xfId="18510"/>
    <cellStyle name="Note 3 23 2 4" xfId="1670"/>
    <cellStyle name="Note 3 23 2 4 2" xfId="4181"/>
    <cellStyle name="Note 3 23 2 4 2 2" xfId="21617"/>
    <cellStyle name="Note 3 23 2 4 2 3" xfId="36070"/>
    <cellStyle name="Note 3 23 2 4 3" xfId="6643"/>
    <cellStyle name="Note 3 23 2 4 3 2" xfId="24078"/>
    <cellStyle name="Note 3 23 2 4 3 3" xfId="38531"/>
    <cellStyle name="Note 3 23 2 4 4" xfId="9084"/>
    <cellStyle name="Note 3 23 2 4 4 2" xfId="26519"/>
    <cellStyle name="Note 3 23 2 4 4 3" xfId="40972"/>
    <cellStyle name="Note 3 23 2 4 5" xfId="11504"/>
    <cellStyle name="Note 3 23 2 4 5 2" xfId="28939"/>
    <cellStyle name="Note 3 23 2 4 5 3" xfId="43392"/>
    <cellStyle name="Note 3 23 2 4 6" xfId="15187"/>
    <cellStyle name="Note 3 23 2 4 6 2" xfId="32622"/>
    <cellStyle name="Note 3 23 2 4 6 3" xfId="47075"/>
    <cellStyle name="Note 3 23 2 4 7" xfId="18511"/>
    <cellStyle name="Note 3 23 2 4 8" xfId="20349"/>
    <cellStyle name="Note 3 23 2 5" xfId="4178"/>
    <cellStyle name="Note 3 23 2 5 2" xfId="13759"/>
    <cellStyle name="Note 3 23 2 5 2 2" xfId="31194"/>
    <cellStyle name="Note 3 23 2 5 2 3" xfId="45647"/>
    <cellStyle name="Note 3 23 2 5 3" xfId="16220"/>
    <cellStyle name="Note 3 23 2 5 3 2" xfId="33655"/>
    <cellStyle name="Note 3 23 2 5 3 3" xfId="48108"/>
    <cellStyle name="Note 3 23 2 5 4" xfId="21614"/>
    <cellStyle name="Note 3 23 2 5 5" xfId="36067"/>
    <cellStyle name="Note 3 23 2 6" xfId="6640"/>
    <cellStyle name="Note 3 23 2 6 2" xfId="24075"/>
    <cellStyle name="Note 3 23 2 6 3" xfId="38528"/>
    <cellStyle name="Note 3 23 2 7" xfId="9081"/>
    <cellStyle name="Note 3 23 2 7 2" xfId="26516"/>
    <cellStyle name="Note 3 23 2 7 3" xfId="40969"/>
    <cellStyle name="Note 3 23 2 8" xfId="11501"/>
    <cellStyle name="Note 3 23 2 8 2" xfId="28936"/>
    <cellStyle name="Note 3 23 2 8 3" xfId="43389"/>
    <cellStyle name="Note 3 23 2 9" xfId="18508"/>
    <cellStyle name="Note 3 23 3" xfId="1671"/>
    <cellStyle name="Note 3 23 3 2" xfId="1672"/>
    <cellStyle name="Note 3 23 3 2 2" xfId="4183"/>
    <cellStyle name="Note 3 23 3 2 2 2" xfId="13763"/>
    <cellStyle name="Note 3 23 3 2 2 2 2" xfId="31198"/>
    <cellStyle name="Note 3 23 3 2 2 2 3" xfId="45651"/>
    <cellStyle name="Note 3 23 3 2 2 3" xfId="16224"/>
    <cellStyle name="Note 3 23 3 2 2 3 2" xfId="33659"/>
    <cellStyle name="Note 3 23 3 2 2 3 3" xfId="48112"/>
    <cellStyle name="Note 3 23 3 2 2 4" xfId="21619"/>
    <cellStyle name="Note 3 23 3 2 2 5" xfId="36072"/>
    <cellStyle name="Note 3 23 3 2 3" xfId="6645"/>
    <cellStyle name="Note 3 23 3 2 3 2" xfId="24080"/>
    <cellStyle name="Note 3 23 3 2 3 3" xfId="38533"/>
    <cellStyle name="Note 3 23 3 2 4" xfId="9086"/>
    <cellStyle name="Note 3 23 3 2 4 2" xfId="26521"/>
    <cellStyle name="Note 3 23 3 2 4 3" xfId="40974"/>
    <cellStyle name="Note 3 23 3 2 5" xfId="11506"/>
    <cellStyle name="Note 3 23 3 2 5 2" xfId="28941"/>
    <cellStyle name="Note 3 23 3 2 5 3" xfId="43394"/>
    <cellStyle name="Note 3 23 3 2 6" xfId="18513"/>
    <cellStyle name="Note 3 23 3 3" xfId="1673"/>
    <cellStyle name="Note 3 23 3 3 2" xfId="4184"/>
    <cellStyle name="Note 3 23 3 3 2 2" xfId="13764"/>
    <cellStyle name="Note 3 23 3 3 2 2 2" xfId="31199"/>
    <cellStyle name="Note 3 23 3 3 2 2 3" xfId="45652"/>
    <cellStyle name="Note 3 23 3 3 2 3" xfId="16225"/>
    <cellStyle name="Note 3 23 3 3 2 3 2" xfId="33660"/>
    <cellStyle name="Note 3 23 3 3 2 3 3" xfId="48113"/>
    <cellStyle name="Note 3 23 3 3 2 4" xfId="21620"/>
    <cellStyle name="Note 3 23 3 3 2 5" xfId="36073"/>
    <cellStyle name="Note 3 23 3 3 3" xfId="6646"/>
    <cellStyle name="Note 3 23 3 3 3 2" xfId="24081"/>
    <cellStyle name="Note 3 23 3 3 3 3" xfId="38534"/>
    <cellStyle name="Note 3 23 3 3 4" xfId="9087"/>
    <cellStyle name="Note 3 23 3 3 4 2" xfId="26522"/>
    <cellStyle name="Note 3 23 3 3 4 3" xfId="40975"/>
    <cellStyle name="Note 3 23 3 3 5" xfId="11507"/>
    <cellStyle name="Note 3 23 3 3 5 2" xfId="28942"/>
    <cellStyle name="Note 3 23 3 3 5 3" xfId="43395"/>
    <cellStyle name="Note 3 23 3 3 6" xfId="18514"/>
    <cellStyle name="Note 3 23 3 4" xfId="1674"/>
    <cellStyle name="Note 3 23 3 4 2" xfId="4185"/>
    <cellStyle name="Note 3 23 3 4 2 2" xfId="21621"/>
    <cellStyle name="Note 3 23 3 4 2 3" xfId="36074"/>
    <cellStyle name="Note 3 23 3 4 3" xfId="6647"/>
    <cellStyle name="Note 3 23 3 4 3 2" xfId="24082"/>
    <cellStyle name="Note 3 23 3 4 3 3" xfId="38535"/>
    <cellStyle name="Note 3 23 3 4 4" xfId="9088"/>
    <cellStyle name="Note 3 23 3 4 4 2" xfId="26523"/>
    <cellStyle name="Note 3 23 3 4 4 3" xfId="40976"/>
    <cellStyle name="Note 3 23 3 4 5" xfId="11508"/>
    <cellStyle name="Note 3 23 3 4 5 2" xfId="28943"/>
    <cellStyle name="Note 3 23 3 4 5 3" xfId="43396"/>
    <cellStyle name="Note 3 23 3 4 6" xfId="15188"/>
    <cellStyle name="Note 3 23 3 4 6 2" xfId="32623"/>
    <cellStyle name="Note 3 23 3 4 6 3" xfId="47076"/>
    <cellStyle name="Note 3 23 3 4 7" xfId="18515"/>
    <cellStyle name="Note 3 23 3 4 8" xfId="20350"/>
    <cellStyle name="Note 3 23 3 5" xfId="4182"/>
    <cellStyle name="Note 3 23 3 5 2" xfId="13762"/>
    <cellStyle name="Note 3 23 3 5 2 2" xfId="31197"/>
    <cellStyle name="Note 3 23 3 5 2 3" xfId="45650"/>
    <cellStyle name="Note 3 23 3 5 3" xfId="16223"/>
    <cellStyle name="Note 3 23 3 5 3 2" xfId="33658"/>
    <cellStyle name="Note 3 23 3 5 3 3" xfId="48111"/>
    <cellStyle name="Note 3 23 3 5 4" xfId="21618"/>
    <cellStyle name="Note 3 23 3 5 5" xfId="36071"/>
    <cellStyle name="Note 3 23 3 6" xfId="6644"/>
    <cellStyle name="Note 3 23 3 6 2" xfId="24079"/>
    <cellStyle name="Note 3 23 3 6 3" xfId="38532"/>
    <cellStyle name="Note 3 23 3 7" xfId="9085"/>
    <cellStyle name="Note 3 23 3 7 2" xfId="26520"/>
    <cellStyle name="Note 3 23 3 7 3" xfId="40973"/>
    <cellStyle name="Note 3 23 3 8" xfId="11505"/>
    <cellStyle name="Note 3 23 3 8 2" xfId="28940"/>
    <cellStyle name="Note 3 23 3 8 3" xfId="43393"/>
    <cellStyle name="Note 3 23 3 9" xfId="18512"/>
    <cellStyle name="Note 3 23 4" xfId="1675"/>
    <cellStyle name="Note 3 23 4 2" xfId="1676"/>
    <cellStyle name="Note 3 23 4 2 2" xfId="4187"/>
    <cellStyle name="Note 3 23 4 2 2 2" xfId="13766"/>
    <cellStyle name="Note 3 23 4 2 2 2 2" xfId="31201"/>
    <cellStyle name="Note 3 23 4 2 2 2 3" xfId="45654"/>
    <cellStyle name="Note 3 23 4 2 2 3" xfId="16227"/>
    <cellStyle name="Note 3 23 4 2 2 3 2" xfId="33662"/>
    <cellStyle name="Note 3 23 4 2 2 3 3" xfId="48115"/>
    <cellStyle name="Note 3 23 4 2 2 4" xfId="21623"/>
    <cellStyle name="Note 3 23 4 2 2 5" xfId="36076"/>
    <cellStyle name="Note 3 23 4 2 3" xfId="6649"/>
    <cellStyle name="Note 3 23 4 2 3 2" xfId="24084"/>
    <cellStyle name="Note 3 23 4 2 3 3" xfId="38537"/>
    <cellStyle name="Note 3 23 4 2 4" xfId="9090"/>
    <cellStyle name="Note 3 23 4 2 4 2" xfId="26525"/>
    <cellStyle name="Note 3 23 4 2 4 3" xfId="40978"/>
    <cellStyle name="Note 3 23 4 2 5" xfId="11510"/>
    <cellStyle name="Note 3 23 4 2 5 2" xfId="28945"/>
    <cellStyle name="Note 3 23 4 2 5 3" xfId="43398"/>
    <cellStyle name="Note 3 23 4 2 6" xfId="18517"/>
    <cellStyle name="Note 3 23 4 3" xfId="1677"/>
    <cellStyle name="Note 3 23 4 3 2" xfId="4188"/>
    <cellStyle name="Note 3 23 4 3 2 2" xfId="13767"/>
    <cellStyle name="Note 3 23 4 3 2 2 2" xfId="31202"/>
    <cellStyle name="Note 3 23 4 3 2 2 3" xfId="45655"/>
    <cellStyle name="Note 3 23 4 3 2 3" xfId="16228"/>
    <cellStyle name="Note 3 23 4 3 2 3 2" xfId="33663"/>
    <cellStyle name="Note 3 23 4 3 2 3 3" xfId="48116"/>
    <cellStyle name="Note 3 23 4 3 2 4" xfId="21624"/>
    <cellStyle name="Note 3 23 4 3 2 5" xfId="36077"/>
    <cellStyle name="Note 3 23 4 3 3" xfId="6650"/>
    <cellStyle name="Note 3 23 4 3 3 2" xfId="24085"/>
    <cellStyle name="Note 3 23 4 3 3 3" xfId="38538"/>
    <cellStyle name="Note 3 23 4 3 4" xfId="9091"/>
    <cellStyle name="Note 3 23 4 3 4 2" xfId="26526"/>
    <cellStyle name="Note 3 23 4 3 4 3" xfId="40979"/>
    <cellStyle name="Note 3 23 4 3 5" xfId="11511"/>
    <cellStyle name="Note 3 23 4 3 5 2" xfId="28946"/>
    <cellStyle name="Note 3 23 4 3 5 3" xfId="43399"/>
    <cellStyle name="Note 3 23 4 3 6" xfId="18518"/>
    <cellStyle name="Note 3 23 4 4" xfId="1678"/>
    <cellStyle name="Note 3 23 4 4 2" xfId="4189"/>
    <cellStyle name="Note 3 23 4 4 2 2" xfId="21625"/>
    <cellStyle name="Note 3 23 4 4 2 3" xfId="36078"/>
    <cellStyle name="Note 3 23 4 4 3" xfId="6651"/>
    <cellStyle name="Note 3 23 4 4 3 2" xfId="24086"/>
    <cellStyle name="Note 3 23 4 4 3 3" xfId="38539"/>
    <cellStyle name="Note 3 23 4 4 4" xfId="9092"/>
    <cellStyle name="Note 3 23 4 4 4 2" xfId="26527"/>
    <cellStyle name="Note 3 23 4 4 4 3" xfId="40980"/>
    <cellStyle name="Note 3 23 4 4 5" xfId="11512"/>
    <cellStyle name="Note 3 23 4 4 5 2" xfId="28947"/>
    <cellStyle name="Note 3 23 4 4 5 3" xfId="43400"/>
    <cellStyle name="Note 3 23 4 4 6" xfId="15189"/>
    <cellStyle name="Note 3 23 4 4 6 2" xfId="32624"/>
    <cellStyle name="Note 3 23 4 4 6 3" xfId="47077"/>
    <cellStyle name="Note 3 23 4 4 7" xfId="18519"/>
    <cellStyle name="Note 3 23 4 4 8" xfId="20351"/>
    <cellStyle name="Note 3 23 4 5" xfId="4186"/>
    <cellStyle name="Note 3 23 4 5 2" xfId="13765"/>
    <cellStyle name="Note 3 23 4 5 2 2" xfId="31200"/>
    <cellStyle name="Note 3 23 4 5 2 3" xfId="45653"/>
    <cellStyle name="Note 3 23 4 5 3" xfId="16226"/>
    <cellStyle name="Note 3 23 4 5 3 2" xfId="33661"/>
    <cellStyle name="Note 3 23 4 5 3 3" xfId="48114"/>
    <cellStyle name="Note 3 23 4 5 4" xfId="21622"/>
    <cellStyle name="Note 3 23 4 5 5" xfId="36075"/>
    <cellStyle name="Note 3 23 4 6" xfId="6648"/>
    <cellStyle name="Note 3 23 4 6 2" xfId="24083"/>
    <cellStyle name="Note 3 23 4 6 3" xfId="38536"/>
    <cellStyle name="Note 3 23 4 7" xfId="9089"/>
    <cellStyle name="Note 3 23 4 7 2" xfId="26524"/>
    <cellStyle name="Note 3 23 4 7 3" xfId="40977"/>
    <cellStyle name="Note 3 23 4 8" xfId="11509"/>
    <cellStyle name="Note 3 23 4 8 2" xfId="28944"/>
    <cellStyle name="Note 3 23 4 8 3" xfId="43397"/>
    <cellStyle name="Note 3 23 4 9" xfId="18516"/>
    <cellStyle name="Note 3 23 5" xfId="1679"/>
    <cellStyle name="Note 3 23 5 2" xfId="4190"/>
    <cellStyle name="Note 3 23 5 2 2" xfId="13768"/>
    <cellStyle name="Note 3 23 5 2 2 2" xfId="31203"/>
    <cellStyle name="Note 3 23 5 2 2 3" xfId="45656"/>
    <cellStyle name="Note 3 23 5 2 3" xfId="16229"/>
    <cellStyle name="Note 3 23 5 2 3 2" xfId="33664"/>
    <cellStyle name="Note 3 23 5 2 3 3" xfId="48117"/>
    <cellStyle name="Note 3 23 5 2 4" xfId="21626"/>
    <cellStyle name="Note 3 23 5 2 5" xfId="36079"/>
    <cellStyle name="Note 3 23 5 3" xfId="6652"/>
    <cellStyle name="Note 3 23 5 3 2" xfId="24087"/>
    <cellStyle name="Note 3 23 5 3 3" xfId="38540"/>
    <cellStyle name="Note 3 23 5 4" xfId="9093"/>
    <cellStyle name="Note 3 23 5 4 2" xfId="26528"/>
    <cellStyle name="Note 3 23 5 4 3" xfId="40981"/>
    <cellStyle name="Note 3 23 5 5" xfId="11513"/>
    <cellStyle name="Note 3 23 5 5 2" xfId="28948"/>
    <cellStyle name="Note 3 23 5 5 3" xfId="43401"/>
    <cellStyle name="Note 3 23 5 6" xfId="18520"/>
    <cellStyle name="Note 3 23 6" xfId="1680"/>
    <cellStyle name="Note 3 23 6 2" xfId="4191"/>
    <cellStyle name="Note 3 23 6 2 2" xfId="13769"/>
    <cellStyle name="Note 3 23 6 2 2 2" xfId="31204"/>
    <cellStyle name="Note 3 23 6 2 2 3" xfId="45657"/>
    <cellStyle name="Note 3 23 6 2 3" xfId="16230"/>
    <cellStyle name="Note 3 23 6 2 3 2" xfId="33665"/>
    <cellStyle name="Note 3 23 6 2 3 3" xfId="48118"/>
    <cellStyle name="Note 3 23 6 2 4" xfId="21627"/>
    <cellStyle name="Note 3 23 6 2 5" xfId="36080"/>
    <cellStyle name="Note 3 23 6 3" xfId="6653"/>
    <cellStyle name="Note 3 23 6 3 2" xfId="24088"/>
    <cellStyle name="Note 3 23 6 3 3" xfId="38541"/>
    <cellStyle name="Note 3 23 6 4" xfId="9094"/>
    <cellStyle name="Note 3 23 6 4 2" xfId="26529"/>
    <cellStyle name="Note 3 23 6 4 3" xfId="40982"/>
    <cellStyle name="Note 3 23 6 5" xfId="11514"/>
    <cellStyle name="Note 3 23 6 5 2" xfId="28949"/>
    <cellStyle name="Note 3 23 6 5 3" xfId="43402"/>
    <cellStyle name="Note 3 23 6 6" xfId="18521"/>
    <cellStyle name="Note 3 23 7" xfId="1681"/>
    <cellStyle name="Note 3 23 7 2" xfId="4192"/>
    <cellStyle name="Note 3 23 7 2 2" xfId="21628"/>
    <cellStyle name="Note 3 23 7 2 3" xfId="36081"/>
    <cellStyle name="Note 3 23 7 3" xfId="6654"/>
    <cellStyle name="Note 3 23 7 3 2" xfId="24089"/>
    <cellStyle name="Note 3 23 7 3 3" xfId="38542"/>
    <cellStyle name="Note 3 23 7 4" xfId="9095"/>
    <cellStyle name="Note 3 23 7 4 2" xfId="26530"/>
    <cellStyle name="Note 3 23 7 4 3" xfId="40983"/>
    <cellStyle name="Note 3 23 7 5" xfId="11515"/>
    <cellStyle name="Note 3 23 7 5 2" xfId="28950"/>
    <cellStyle name="Note 3 23 7 5 3" xfId="43403"/>
    <cellStyle name="Note 3 23 7 6" xfId="15190"/>
    <cellStyle name="Note 3 23 7 6 2" xfId="32625"/>
    <cellStyle name="Note 3 23 7 6 3" xfId="47078"/>
    <cellStyle name="Note 3 23 7 7" xfId="18522"/>
    <cellStyle name="Note 3 23 7 8" xfId="20352"/>
    <cellStyle name="Note 3 23 8" xfId="4177"/>
    <cellStyle name="Note 3 23 8 2" xfId="13758"/>
    <cellStyle name="Note 3 23 8 2 2" xfId="31193"/>
    <cellStyle name="Note 3 23 8 2 3" xfId="45646"/>
    <cellStyle name="Note 3 23 8 3" xfId="16219"/>
    <cellStyle name="Note 3 23 8 3 2" xfId="33654"/>
    <cellStyle name="Note 3 23 8 3 3" xfId="48107"/>
    <cellStyle name="Note 3 23 8 4" xfId="21613"/>
    <cellStyle name="Note 3 23 8 5" xfId="36066"/>
    <cellStyle name="Note 3 23 9" xfId="6639"/>
    <cellStyle name="Note 3 23 9 2" xfId="24074"/>
    <cellStyle name="Note 3 23 9 3" xfId="38527"/>
    <cellStyle name="Note 3 24" xfId="1682"/>
    <cellStyle name="Note 3 24 10" xfId="9096"/>
    <cellStyle name="Note 3 24 10 2" xfId="26531"/>
    <cellStyle name="Note 3 24 10 3" xfId="40984"/>
    <cellStyle name="Note 3 24 11" xfId="11516"/>
    <cellStyle name="Note 3 24 11 2" xfId="28951"/>
    <cellStyle name="Note 3 24 11 3" xfId="43404"/>
    <cellStyle name="Note 3 24 12" xfId="18523"/>
    <cellStyle name="Note 3 24 2" xfId="1683"/>
    <cellStyle name="Note 3 24 2 2" xfId="1684"/>
    <cellStyle name="Note 3 24 2 2 2" xfId="4195"/>
    <cellStyle name="Note 3 24 2 2 2 2" xfId="13772"/>
    <cellStyle name="Note 3 24 2 2 2 2 2" xfId="31207"/>
    <cellStyle name="Note 3 24 2 2 2 2 3" xfId="45660"/>
    <cellStyle name="Note 3 24 2 2 2 3" xfId="16233"/>
    <cellStyle name="Note 3 24 2 2 2 3 2" xfId="33668"/>
    <cellStyle name="Note 3 24 2 2 2 3 3" xfId="48121"/>
    <cellStyle name="Note 3 24 2 2 2 4" xfId="21631"/>
    <cellStyle name="Note 3 24 2 2 2 5" xfId="36084"/>
    <cellStyle name="Note 3 24 2 2 3" xfId="6657"/>
    <cellStyle name="Note 3 24 2 2 3 2" xfId="24092"/>
    <cellStyle name="Note 3 24 2 2 3 3" xfId="38545"/>
    <cellStyle name="Note 3 24 2 2 4" xfId="9098"/>
    <cellStyle name="Note 3 24 2 2 4 2" xfId="26533"/>
    <cellStyle name="Note 3 24 2 2 4 3" xfId="40986"/>
    <cellStyle name="Note 3 24 2 2 5" xfId="11518"/>
    <cellStyle name="Note 3 24 2 2 5 2" xfId="28953"/>
    <cellStyle name="Note 3 24 2 2 5 3" xfId="43406"/>
    <cellStyle name="Note 3 24 2 2 6" xfId="18525"/>
    <cellStyle name="Note 3 24 2 3" xfId="1685"/>
    <cellStyle name="Note 3 24 2 3 2" xfId="4196"/>
    <cellStyle name="Note 3 24 2 3 2 2" xfId="13773"/>
    <cellStyle name="Note 3 24 2 3 2 2 2" xfId="31208"/>
    <cellStyle name="Note 3 24 2 3 2 2 3" xfId="45661"/>
    <cellStyle name="Note 3 24 2 3 2 3" xfId="16234"/>
    <cellStyle name="Note 3 24 2 3 2 3 2" xfId="33669"/>
    <cellStyle name="Note 3 24 2 3 2 3 3" xfId="48122"/>
    <cellStyle name="Note 3 24 2 3 2 4" xfId="21632"/>
    <cellStyle name="Note 3 24 2 3 2 5" xfId="36085"/>
    <cellStyle name="Note 3 24 2 3 3" xfId="6658"/>
    <cellStyle name="Note 3 24 2 3 3 2" xfId="24093"/>
    <cellStyle name="Note 3 24 2 3 3 3" xfId="38546"/>
    <cellStyle name="Note 3 24 2 3 4" xfId="9099"/>
    <cellStyle name="Note 3 24 2 3 4 2" xfId="26534"/>
    <cellStyle name="Note 3 24 2 3 4 3" xfId="40987"/>
    <cellStyle name="Note 3 24 2 3 5" xfId="11519"/>
    <cellStyle name="Note 3 24 2 3 5 2" xfId="28954"/>
    <cellStyle name="Note 3 24 2 3 5 3" xfId="43407"/>
    <cellStyle name="Note 3 24 2 3 6" xfId="18526"/>
    <cellStyle name="Note 3 24 2 4" xfId="1686"/>
    <cellStyle name="Note 3 24 2 4 2" xfId="4197"/>
    <cellStyle name="Note 3 24 2 4 2 2" xfId="21633"/>
    <cellStyle name="Note 3 24 2 4 2 3" xfId="36086"/>
    <cellStyle name="Note 3 24 2 4 3" xfId="6659"/>
    <cellStyle name="Note 3 24 2 4 3 2" xfId="24094"/>
    <cellStyle name="Note 3 24 2 4 3 3" xfId="38547"/>
    <cellStyle name="Note 3 24 2 4 4" xfId="9100"/>
    <cellStyle name="Note 3 24 2 4 4 2" xfId="26535"/>
    <cellStyle name="Note 3 24 2 4 4 3" xfId="40988"/>
    <cellStyle name="Note 3 24 2 4 5" xfId="11520"/>
    <cellStyle name="Note 3 24 2 4 5 2" xfId="28955"/>
    <cellStyle name="Note 3 24 2 4 5 3" xfId="43408"/>
    <cellStyle name="Note 3 24 2 4 6" xfId="15191"/>
    <cellStyle name="Note 3 24 2 4 6 2" xfId="32626"/>
    <cellStyle name="Note 3 24 2 4 6 3" xfId="47079"/>
    <cellStyle name="Note 3 24 2 4 7" xfId="18527"/>
    <cellStyle name="Note 3 24 2 4 8" xfId="20353"/>
    <cellStyle name="Note 3 24 2 5" xfId="4194"/>
    <cellStyle name="Note 3 24 2 5 2" xfId="13771"/>
    <cellStyle name="Note 3 24 2 5 2 2" xfId="31206"/>
    <cellStyle name="Note 3 24 2 5 2 3" xfId="45659"/>
    <cellStyle name="Note 3 24 2 5 3" xfId="16232"/>
    <cellStyle name="Note 3 24 2 5 3 2" xfId="33667"/>
    <cellStyle name="Note 3 24 2 5 3 3" xfId="48120"/>
    <cellStyle name="Note 3 24 2 5 4" xfId="21630"/>
    <cellStyle name="Note 3 24 2 5 5" xfId="36083"/>
    <cellStyle name="Note 3 24 2 6" xfId="6656"/>
    <cellStyle name="Note 3 24 2 6 2" xfId="24091"/>
    <cellStyle name="Note 3 24 2 6 3" xfId="38544"/>
    <cellStyle name="Note 3 24 2 7" xfId="9097"/>
    <cellStyle name="Note 3 24 2 7 2" xfId="26532"/>
    <cellStyle name="Note 3 24 2 7 3" xfId="40985"/>
    <cellStyle name="Note 3 24 2 8" xfId="11517"/>
    <cellStyle name="Note 3 24 2 8 2" xfId="28952"/>
    <cellStyle name="Note 3 24 2 8 3" xfId="43405"/>
    <cellStyle name="Note 3 24 2 9" xfId="18524"/>
    <cellStyle name="Note 3 24 3" xfId="1687"/>
    <cellStyle name="Note 3 24 3 2" xfId="1688"/>
    <cellStyle name="Note 3 24 3 2 2" xfId="4199"/>
    <cellStyle name="Note 3 24 3 2 2 2" xfId="13775"/>
    <cellStyle name="Note 3 24 3 2 2 2 2" xfId="31210"/>
    <cellStyle name="Note 3 24 3 2 2 2 3" xfId="45663"/>
    <cellStyle name="Note 3 24 3 2 2 3" xfId="16236"/>
    <cellStyle name="Note 3 24 3 2 2 3 2" xfId="33671"/>
    <cellStyle name="Note 3 24 3 2 2 3 3" xfId="48124"/>
    <cellStyle name="Note 3 24 3 2 2 4" xfId="21635"/>
    <cellStyle name="Note 3 24 3 2 2 5" xfId="36088"/>
    <cellStyle name="Note 3 24 3 2 3" xfId="6661"/>
    <cellStyle name="Note 3 24 3 2 3 2" xfId="24096"/>
    <cellStyle name="Note 3 24 3 2 3 3" xfId="38549"/>
    <cellStyle name="Note 3 24 3 2 4" xfId="9102"/>
    <cellStyle name="Note 3 24 3 2 4 2" xfId="26537"/>
    <cellStyle name="Note 3 24 3 2 4 3" xfId="40990"/>
    <cellStyle name="Note 3 24 3 2 5" xfId="11522"/>
    <cellStyle name="Note 3 24 3 2 5 2" xfId="28957"/>
    <cellStyle name="Note 3 24 3 2 5 3" xfId="43410"/>
    <cellStyle name="Note 3 24 3 2 6" xfId="18529"/>
    <cellStyle name="Note 3 24 3 3" xfId="1689"/>
    <cellStyle name="Note 3 24 3 3 2" xfId="4200"/>
    <cellStyle name="Note 3 24 3 3 2 2" xfId="13776"/>
    <cellStyle name="Note 3 24 3 3 2 2 2" xfId="31211"/>
    <cellStyle name="Note 3 24 3 3 2 2 3" xfId="45664"/>
    <cellStyle name="Note 3 24 3 3 2 3" xfId="16237"/>
    <cellStyle name="Note 3 24 3 3 2 3 2" xfId="33672"/>
    <cellStyle name="Note 3 24 3 3 2 3 3" xfId="48125"/>
    <cellStyle name="Note 3 24 3 3 2 4" xfId="21636"/>
    <cellStyle name="Note 3 24 3 3 2 5" xfId="36089"/>
    <cellStyle name="Note 3 24 3 3 3" xfId="6662"/>
    <cellStyle name="Note 3 24 3 3 3 2" xfId="24097"/>
    <cellStyle name="Note 3 24 3 3 3 3" xfId="38550"/>
    <cellStyle name="Note 3 24 3 3 4" xfId="9103"/>
    <cellStyle name="Note 3 24 3 3 4 2" xfId="26538"/>
    <cellStyle name="Note 3 24 3 3 4 3" xfId="40991"/>
    <cellStyle name="Note 3 24 3 3 5" xfId="11523"/>
    <cellStyle name="Note 3 24 3 3 5 2" xfId="28958"/>
    <cellStyle name="Note 3 24 3 3 5 3" xfId="43411"/>
    <cellStyle name="Note 3 24 3 3 6" xfId="18530"/>
    <cellStyle name="Note 3 24 3 4" xfId="1690"/>
    <cellStyle name="Note 3 24 3 4 2" xfId="4201"/>
    <cellStyle name="Note 3 24 3 4 2 2" xfId="21637"/>
    <cellStyle name="Note 3 24 3 4 2 3" xfId="36090"/>
    <cellStyle name="Note 3 24 3 4 3" xfId="6663"/>
    <cellStyle name="Note 3 24 3 4 3 2" xfId="24098"/>
    <cellStyle name="Note 3 24 3 4 3 3" xfId="38551"/>
    <cellStyle name="Note 3 24 3 4 4" xfId="9104"/>
    <cellStyle name="Note 3 24 3 4 4 2" xfId="26539"/>
    <cellStyle name="Note 3 24 3 4 4 3" xfId="40992"/>
    <cellStyle name="Note 3 24 3 4 5" xfId="11524"/>
    <cellStyle name="Note 3 24 3 4 5 2" xfId="28959"/>
    <cellStyle name="Note 3 24 3 4 5 3" xfId="43412"/>
    <cellStyle name="Note 3 24 3 4 6" xfId="15192"/>
    <cellStyle name="Note 3 24 3 4 6 2" xfId="32627"/>
    <cellStyle name="Note 3 24 3 4 6 3" xfId="47080"/>
    <cellStyle name="Note 3 24 3 4 7" xfId="18531"/>
    <cellStyle name="Note 3 24 3 4 8" xfId="20354"/>
    <cellStyle name="Note 3 24 3 5" xfId="4198"/>
    <cellStyle name="Note 3 24 3 5 2" xfId="13774"/>
    <cellStyle name="Note 3 24 3 5 2 2" xfId="31209"/>
    <cellStyle name="Note 3 24 3 5 2 3" xfId="45662"/>
    <cellStyle name="Note 3 24 3 5 3" xfId="16235"/>
    <cellStyle name="Note 3 24 3 5 3 2" xfId="33670"/>
    <cellStyle name="Note 3 24 3 5 3 3" xfId="48123"/>
    <cellStyle name="Note 3 24 3 5 4" xfId="21634"/>
    <cellStyle name="Note 3 24 3 5 5" xfId="36087"/>
    <cellStyle name="Note 3 24 3 6" xfId="6660"/>
    <cellStyle name="Note 3 24 3 6 2" xfId="24095"/>
    <cellStyle name="Note 3 24 3 6 3" xfId="38548"/>
    <cellStyle name="Note 3 24 3 7" xfId="9101"/>
    <cellStyle name="Note 3 24 3 7 2" xfId="26536"/>
    <cellStyle name="Note 3 24 3 7 3" xfId="40989"/>
    <cellStyle name="Note 3 24 3 8" xfId="11521"/>
    <cellStyle name="Note 3 24 3 8 2" xfId="28956"/>
    <cellStyle name="Note 3 24 3 8 3" xfId="43409"/>
    <cellStyle name="Note 3 24 3 9" xfId="18528"/>
    <cellStyle name="Note 3 24 4" xfId="1691"/>
    <cellStyle name="Note 3 24 4 2" xfId="1692"/>
    <cellStyle name="Note 3 24 4 2 2" xfId="4203"/>
    <cellStyle name="Note 3 24 4 2 2 2" xfId="13778"/>
    <cellStyle name="Note 3 24 4 2 2 2 2" xfId="31213"/>
    <cellStyle name="Note 3 24 4 2 2 2 3" xfId="45666"/>
    <cellStyle name="Note 3 24 4 2 2 3" xfId="16239"/>
    <cellStyle name="Note 3 24 4 2 2 3 2" xfId="33674"/>
    <cellStyle name="Note 3 24 4 2 2 3 3" xfId="48127"/>
    <cellStyle name="Note 3 24 4 2 2 4" xfId="21639"/>
    <cellStyle name="Note 3 24 4 2 2 5" xfId="36092"/>
    <cellStyle name="Note 3 24 4 2 3" xfId="6665"/>
    <cellStyle name="Note 3 24 4 2 3 2" xfId="24100"/>
    <cellStyle name="Note 3 24 4 2 3 3" xfId="38553"/>
    <cellStyle name="Note 3 24 4 2 4" xfId="9106"/>
    <cellStyle name="Note 3 24 4 2 4 2" xfId="26541"/>
    <cellStyle name="Note 3 24 4 2 4 3" xfId="40994"/>
    <cellStyle name="Note 3 24 4 2 5" xfId="11526"/>
    <cellStyle name="Note 3 24 4 2 5 2" xfId="28961"/>
    <cellStyle name="Note 3 24 4 2 5 3" xfId="43414"/>
    <cellStyle name="Note 3 24 4 2 6" xfId="18533"/>
    <cellStyle name="Note 3 24 4 3" xfId="1693"/>
    <cellStyle name="Note 3 24 4 3 2" xfId="4204"/>
    <cellStyle name="Note 3 24 4 3 2 2" xfId="13779"/>
    <cellStyle name="Note 3 24 4 3 2 2 2" xfId="31214"/>
    <cellStyle name="Note 3 24 4 3 2 2 3" xfId="45667"/>
    <cellStyle name="Note 3 24 4 3 2 3" xfId="16240"/>
    <cellStyle name="Note 3 24 4 3 2 3 2" xfId="33675"/>
    <cellStyle name="Note 3 24 4 3 2 3 3" xfId="48128"/>
    <cellStyle name="Note 3 24 4 3 2 4" xfId="21640"/>
    <cellStyle name="Note 3 24 4 3 2 5" xfId="36093"/>
    <cellStyle name="Note 3 24 4 3 3" xfId="6666"/>
    <cellStyle name="Note 3 24 4 3 3 2" xfId="24101"/>
    <cellStyle name="Note 3 24 4 3 3 3" xfId="38554"/>
    <cellStyle name="Note 3 24 4 3 4" xfId="9107"/>
    <cellStyle name="Note 3 24 4 3 4 2" xfId="26542"/>
    <cellStyle name="Note 3 24 4 3 4 3" xfId="40995"/>
    <cellStyle name="Note 3 24 4 3 5" xfId="11527"/>
    <cellStyle name="Note 3 24 4 3 5 2" xfId="28962"/>
    <cellStyle name="Note 3 24 4 3 5 3" xfId="43415"/>
    <cellStyle name="Note 3 24 4 3 6" xfId="18534"/>
    <cellStyle name="Note 3 24 4 4" xfId="1694"/>
    <cellStyle name="Note 3 24 4 4 2" xfId="4205"/>
    <cellStyle name="Note 3 24 4 4 2 2" xfId="21641"/>
    <cellStyle name="Note 3 24 4 4 2 3" xfId="36094"/>
    <cellStyle name="Note 3 24 4 4 3" xfId="6667"/>
    <cellStyle name="Note 3 24 4 4 3 2" xfId="24102"/>
    <cellStyle name="Note 3 24 4 4 3 3" xfId="38555"/>
    <cellStyle name="Note 3 24 4 4 4" xfId="9108"/>
    <cellStyle name="Note 3 24 4 4 4 2" xfId="26543"/>
    <cellStyle name="Note 3 24 4 4 4 3" xfId="40996"/>
    <cellStyle name="Note 3 24 4 4 5" xfId="11528"/>
    <cellStyle name="Note 3 24 4 4 5 2" xfId="28963"/>
    <cellStyle name="Note 3 24 4 4 5 3" xfId="43416"/>
    <cellStyle name="Note 3 24 4 4 6" xfId="15193"/>
    <cellStyle name="Note 3 24 4 4 6 2" xfId="32628"/>
    <cellStyle name="Note 3 24 4 4 6 3" xfId="47081"/>
    <cellStyle name="Note 3 24 4 4 7" xfId="18535"/>
    <cellStyle name="Note 3 24 4 4 8" xfId="20355"/>
    <cellStyle name="Note 3 24 4 5" xfId="4202"/>
    <cellStyle name="Note 3 24 4 5 2" xfId="13777"/>
    <cellStyle name="Note 3 24 4 5 2 2" xfId="31212"/>
    <cellStyle name="Note 3 24 4 5 2 3" xfId="45665"/>
    <cellStyle name="Note 3 24 4 5 3" xfId="16238"/>
    <cellStyle name="Note 3 24 4 5 3 2" xfId="33673"/>
    <cellStyle name="Note 3 24 4 5 3 3" xfId="48126"/>
    <cellStyle name="Note 3 24 4 5 4" xfId="21638"/>
    <cellStyle name="Note 3 24 4 5 5" xfId="36091"/>
    <cellStyle name="Note 3 24 4 6" xfId="6664"/>
    <cellStyle name="Note 3 24 4 6 2" xfId="24099"/>
    <cellStyle name="Note 3 24 4 6 3" xfId="38552"/>
    <cellStyle name="Note 3 24 4 7" xfId="9105"/>
    <cellStyle name="Note 3 24 4 7 2" xfId="26540"/>
    <cellStyle name="Note 3 24 4 7 3" xfId="40993"/>
    <cellStyle name="Note 3 24 4 8" xfId="11525"/>
    <cellStyle name="Note 3 24 4 8 2" xfId="28960"/>
    <cellStyle name="Note 3 24 4 8 3" xfId="43413"/>
    <cellStyle name="Note 3 24 4 9" xfId="18532"/>
    <cellStyle name="Note 3 24 5" xfId="1695"/>
    <cellStyle name="Note 3 24 5 2" xfId="4206"/>
    <cellStyle name="Note 3 24 5 2 2" xfId="13780"/>
    <cellStyle name="Note 3 24 5 2 2 2" xfId="31215"/>
    <cellStyle name="Note 3 24 5 2 2 3" xfId="45668"/>
    <cellStyle name="Note 3 24 5 2 3" xfId="16241"/>
    <cellStyle name="Note 3 24 5 2 3 2" xfId="33676"/>
    <cellStyle name="Note 3 24 5 2 3 3" xfId="48129"/>
    <cellStyle name="Note 3 24 5 2 4" xfId="21642"/>
    <cellStyle name="Note 3 24 5 2 5" xfId="36095"/>
    <cellStyle name="Note 3 24 5 3" xfId="6668"/>
    <cellStyle name="Note 3 24 5 3 2" xfId="24103"/>
    <cellStyle name="Note 3 24 5 3 3" xfId="38556"/>
    <cellStyle name="Note 3 24 5 4" xfId="9109"/>
    <cellStyle name="Note 3 24 5 4 2" xfId="26544"/>
    <cellStyle name="Note 3 24 5 4 3" xfId="40997"/>
    <cellStyle name="Note 3 24 5 5" xfId="11529"/>
    <cellStyle name="Note 3 24 5 5 2" xfId="28964"/>
    <cellStyle name="Note 3 24 5 5 3" xfId="43417"/>
    <cellStyle name="Note 3 24 5 6" xfId="18536"/>
    <cellStyle name="Note 3 24 6" xfId="1696"/>
    <cellStyle name="Note 3 24 6 2" xfId="4207"/>
    <cellStyle name="Note 3 24 6 2 2" xfId="13781"/>
    <cellStyle name="Note 3 24 6 2 2 2" xfId="31216"/>
    <cellStyle name="Note 3 24 6 2 2 3" xfId="45669"/>
    <cellStyle name="Note 3 24 6 2 3" xfId="16242"/>
    <cellStyle name="Note 3 24 6 2 3 2" xfId="33677"/>
    <cellStyle name="Note 3 24 6 2 3 3" xfId="48130"/>
    <cellStyle name="Note 3 24 6 2 4" xfId="21643"/>
    <cellStyle name="Note 3 24 6 2 5" xfId="36096"/>
    <cellStyle name="Note 3 24 6 3" xfId="6669"/>
    <cellStyle name="Note 3 24 6 3 2" xfId="24104"/>
    <cellStyle name="Note 3 24 6 3 3" xfId="38557"/>
    <cellStyle name="Note 3 24 6 4" xfId="9110"/>
    <cellStyle name="Note 3 24 6 4 2" xfId="26545"/>
    <cellStyle name="Note 3 24 6 4 3" xfId="40998"/>
    <cellStyle name="Note 3 24 6 5" xfId="11530"/>
    <cellStyle name="Note 3 24 6 5 2" xfId="28965"/>
    <cellStyle name="Note 3 24 6 5 3" xfId="43418"/>
    <cellStyle name="Note 3 24 6 6" xfId="18537"/>
    <cellStyle name="Note 3 24 7" xfId="1697"/>
    <cellStyle name="Note 3 24 7 2" xfId="4208"/>
    <cellStyle name="Note 3 24 7 2 2" xfId="21644"/>
    <cellStyle name="Note 3 24 7 2 3" xfId="36097"/>
    <cellStyle name="Note 3 24 7 3" xfId="6670"/>
    <cellStyle name="Note 3 24 7 3 2" xfId="24105"/>
    <cellStyle name="Note 3 24 7 3 3" xfId="38558"/>
    <cellStyle name="Note 3 24 7 4" xfId="9111"/>
    <cellStyle name="Note 3 24 7 4 2" xfId="26546"/>
    <cellStyle name="Note 3 24 7 4 3" xfId="40999"/>
    <cellStyle name="Note 3 24 7 5" xfId="11531"/>
    <cellStyle name="Note 3 24 7 5 2" xfId="28966"/>
    <cellStyle name="Note 3 24 7 5 3" xfId="43419"/>
    <cellStyle name="Note 3 24 7 6" xfId="15194"/>
    <cellStyle name="Note 3 24 7 6 2" xfId="32629"/>
    <cellStyle name="Note 3 24 7 6 3" xfId="47082"/>
    <cellStyle name="Note 3 24 7 7" xfId="18538"/>
    <cellStyle name="Note 3 24 7 8" xfId="20356"/>
    <cellStyle name="Note 3 24 8" xfId="4193"/>
    <cellStyle name="Note 3 24 8 2" xfId="13770"/>
    <cellStyle name="Note 3 24 8 2 2" xfId="31205"/>
    <cellStyle name="Note 3 24 8 2 3" xfId="45658"/>
    <cellStyle name="Note 3 24 8 3" xfId="16231"/>
    <cellStyle name="Note 3 24 8 3 2" xfId="33666"/>
    <cellStyle name="Note 3 24 8 3 3" xfId="48119"/>
    <cellStyle name="Note 3 24 8 4" xfId="21629"/>
    <cellStyle name="Note 3 24 8 5" xfId="36082"/>
    <cellStyle name="Note 3 24 9" xfId="6655"/>
    <cellStyle name="Note 3 24 9 2" xfId="24090"/>
    <cellStyle name="Note 3 24 9 3" xfId="38543"/>
    <cellStyle name="Note 3 25" xfId="1698"/>
    <cellStyle name="Note 3 25 2" xfId="1699"/>
    <cellStyle name="Note 3 25 2 2" xfId="4210"/>
    <cellStyle name="Note 3 25 2 2 2" xfId="13783"/>
    <cellStyle name="Note 3 25 2 2 2 2" xfId="31218"/>
    <cellStyle name="Note 3 25 2 2 2 3" xfId="45671"/>
    <cellStyle name="Note 3 25 2 2 3" xfId="16244"/>
    <cellStyle name="Note 3 25 2 2 3 2" xfId="33679"/>
    <cellStyle name="Note 3 25 2 2 3 3" xfId="48132"/>
    <cellStyle name="Note 3 25 2 2 4" xfId="21646"/>
    <cellStyle name="Note 3 25 2 2 5" xfId="36099"/>
    <cellStyle name="Note 3 25 2 3" xfId="6672"/>
    <cellStyle name="Note 3 25 2 3 2" xfId="24107"/>
    <cellStyle name="Note 3 25 2 3 3" xfId="38560"/>
    <cellStyle name="Note 3 25 2 4" xfId="9113"/>
    <cellStyle name="Note 3 25 2 4 2" xfId="26548"/>
    <cellStyle name="Note 3 25 2 4 3" xfId="41001"/>
    <cellStyle name="Note 3 25 2 5" xfId="11533"/>
    <cellStyle name="Note 3 25 2 5 2" xfId="28968"/>
    <cellStyle name="Note 3 25 2 5 3" xfId="43421"/>
    <cellStyle name="Note 3 25 2 6" xfId="18540"/>
    <cellStyle name="Note 3 25 3" xfId="1700"/>
    <cellStyle name="Note 3 25 3 2" xfId="4211"/>
    <cellStyle name="Note 3 25 3 2 2" xfId="13784"/>
    <cellStyle name="Note 3 25 3 2 2 2" xfId="31219"/>
    <cellStyle name="Note 3 25 3 2 2 3" xfId="45672"/>
    <cellStyle name="Note 3 25 3 2 3" xfId="16245"/>
    <cellStyle name="Note 3 25 3 2 3 2" xfId="33680"/>
    <cellStyle name="Note 3 25 3 2 3 3" xfId="48133"/>
    <cellStyle name="Note 3 25 3 2 4" xfId="21647"/>
    <cellStyle name="Note 3 25 3 2 5" xfId="36100"/>
    <cellStyle name="Note 3 25 3 3" xfId="6673"/>
    <cellStyle name="Note 3 25 3 3 2" xfId="24108"/>
    <cellStyle name="Note 3 25 3 3 3" xfId="38561"/>
    <cellStyle name="Note 3 25 3 4" xfId="9114"/>
    <cellStyle name="Note 3 25 3 4 2" xfId="26549"/>
    <cellStyle name="Note 3 25 3 4 3" xfId="41002"/>
    <cellStyle name="Note 3 25 3 5" xfId="11534"/>
    <cellStyle name="Note 3 25 3 5 2" xfId="28969"/>
    <cellStyle name="Note 3 25 3 5 3" xfId="43422"/>
    <cellStyle name="Note 3 25 3 6" xfId="18541"/>
    <cellStyle name="Note 3 25 4" xfId="1701"/>
    <cellStyle name="Note 3 25 4 2" xfId="4212"/>
    <cellStyle name="Note 3 25 4 2 2" xfId="21648"/>
    <cellStyle name="Note 3 25 4 2 3" xfId="36101"/>
    <cellStyle name="Note 3 25 4 3" xfId="6674"/>
    <cellStyle name="Note 3 25 4 3 2" xfId="24109"/>
    <cellStyle name="Note 3 25 4 3 3" xfId="38562"/>
    <cellStyle name="Note 3 25 4 4" xfId="9115"/>
    <cellStyle name="Note 3 25 4 4 2" xfId="26550"/>
    <cellStyle name="Note 3 25 4 4 3" xfId="41003"/>
    <cellStyle name="Note 3 25 4 5" xfId="11535"/>
    <cellStyle name="Note 3 25 4 5 2" xfId="28970"/>
    <cellStyle name="Note 3 25 4 5 3" xfId="43423"/>
    <cellStyle name="Note 3 25 4 6" xfId="15195"/>
    <cellStyle name="Note 3 25 4 6 2" xfId="32630"/>
    <cellStyle name="Note 3 25 4 6 3" xfId="47083"/>
    <cellStyle name="Note 3 25 4 7" xfId="18542"/>
    <cellStyle name="Note 3 25 4 8" xfId="20357"/>
    <cellStyle name="Note 3 25 5" xfId="4209"/>
    <cellStyle name="Note 3 25 5 2" xfId="13782"/>
    <cellStyle name="Note 3 25 5 2 2" xfId="31217"/>
    <cellStyle name="Note 3 25 5 2 3" xfId="45670"/>
    <cellStyle name="Note 3 25 5 3" xfId="16243"/>
    <cellStyle name="Note 3 25 5 3 2" xfId="33678"/>
    <cellStyle name="Note 3 25 5 3 3" xfId="48131"/>
    <cellStyle name="Note 3 25 5 4" xfId="21645"/>
    <cellStyle name="Note 3 25 5 5" xfId="36098"/>
    <cellStyle name="Note 3 25 6" xfId="6671"/>
    <cellStyle name="Note 3 25 6 2" xfId="24106"/>
    <cellStyle name="Note 3 25 6 3" xfId="38559"/>
    <cellStyle name="Note 3 25 7" xfId="9112"/>
    <cellStyle name="Note 3 25 7 2" xfId="26547"/>
    <cellStyle name="Note 3 25 7 3" xfId="41000"/>
    <cellStyle name="Note 3 25 8" xfId="11532"/>
    <cellStyle name="Note 3 25 8 2" xfId="28967"/>
    <cellStyle name="Note 3 25 8 3" xfId="43420"/>
    <cellStyle name="Note 3 25 9" xfId="18539"/>
    <cellStyle name="Note 3 26" xfId="1702"/>
    <cellStyle name="Note 3 26 2" xfId="1703"/>
    <cellStyle name="Note 3 26 2 2" xfId="4214"/>
    <cellStyle name="Note 3 26 2 2 2" xfId="13786"/>
    <cellStyle name="Note 3 26 2 2 2 2" xfId="31221"/>
    <cellStyle name="Note 3 26 2 2 2 3" xfId="45674"/>
    <cellStyle name="Note 3 26 2 2 3" xfId="16247"/>
    <cellStyle name="Note 3 26 2 2 3 2" xfId="33682"/>
    <cellStyle name="Note 3 26 2 2 3 3" xfId="48135"/>
    <cellStyle name="Note 3 26 2 2 4" xfId="21650"/>
    <cellStyle name="Note 3 26 2 2 5" xfId="36103"/>
    <cellStyle name="Note 3 26 2 3" xfId="6676"/>
    <cellStyle name="Note 3 26 2 3 2" xfId="24111"/>
    <cellStyle name="Note 3 26 2 3 3" xfId="38564"/>
    <cellStyle name="Note 3 26 2 4" xfId="9117"/>
    <cellStyle name="Note 3 26 2 4 2" xfId="26552"/>
    <cellStyle name="Note 3 26 2 4 3" xfId="41005"/>
    <cellStyle name="Note 3 26 2 5" xfId="11537"/>
    <cellStyle name="Note 3 26 2 5 2" xfId="28972"/>
    <cellStyle name="Note 3 26 2 5 3" xfId="43425"/>
    <cellStyle name="Note 3 26 2 6" xfId="18544"/>
    <cellStyle name="Note 3 26 3" xfId="1704"/>
    <cellStyle name="Note 3 26 3 2" xfId="4215"/>
    <cellStyle name="Note 3 26 3 2 2" xfId="13787"/>
    <cellStyle name="Note 3 26 3 2 2 2" xfId="31222"/>
    <cellStyle name="Note 3 26 3 2 2 3" xfId="45675"/>
    <cellStyle name="Note 3 26 3 2 3" xfId="16248"/>
    <cellStyle name="Note 3 26 3 2 3 2" xfId="33683"/>
    <cellStyle name="Note 3 26 3 2 3 3" xfId="48136"/>
    <cellStyle name="Note 3 26 3 2 4" xfId="21651"/>
    <cellStyle name="Note 3 26 3 2 5" xfId="36104"/>
    <cellStyle name="Note 3 26 3 3" xfId="6677"/>
    <cellStyle name="Note 3 26 3 3 2" xfId="24112"/>
    <cellStyle name="Note 3 26 3 3 3" xfId="38565"/>
    <cellStyle name="Note 3 26 3 4" xfId="9118"/>
    <cellStyle name="Note 3 26 3 4 2" xfId="26553"/>
    <cellStyle name="Note 3 26 3 4 3" xfId="41006"/>
    <cellStyle name="Note 3 26 3 5" xfId="11538"/>
    <cellStyle name="Note 3 26 3 5 2" xfId="28973"/>
    <cellStyle name="Note 3 26 3 5 3" xfId="43426"/>
    <cellStyle name="Note 3 26 3 6" xfId="18545"/>
    <cellStyle name="Note 3 26 4" xfId="1705"/>
    <cellStyle name="Note 3 26 4 2" xfId="4216"/>
    <cellStyle name="Note 3 26 4 2 2" xfId="21652"/>
    <cellStyle name="Note 3 26 4 2 3" xfId="36105"/>
    <cellStyle name="Note 3 26 4 3" xfId="6678"/>
    <cellStyle name="Note 3 26 4 3 2" xfId="24113"/>
    <cellStyle name="Note 3 26 4 3 3" xfId="38566"/>
    <cellStyle name="Note 3 26 4 4" xfId="9119"/>
    <cellStyle name="Note 3 26 4 4 2" xfId="26554"/>
    <cellStyle name="Note 3 26 4 4 3" xfId="41007"/>
    <cellStyle name="Note 3 26 4 5" xfId="11539"/>
    <cellStyle name="Note 3 26 4 5 2" xfId="28974"/>
    <cellStyle name="Note 3 26 4 5 3" xfId="43427"/>
    <cellStyle name="Note 3 26 4 6" xfId="15196"/>
    <cellStyle name="Note 3 26 4 6 2" xfId="32631"/>
    <cellStyle name="Note 3 26 4 6 3" xfId="47084"/>
    <cellStyle name="Note 3 26 4 7" xfId="18546"/>
    <cellStyle name="Note 3 26 4 8" xfId="20358"/>
    <cellStyle name="Note 3 26 5" xfId="4213"/>
    <cellStyle name="Note 3 26 5 2" xfId="13785"/>
    <cellStyle name="Note 3 26 5 2 2" xfId="31220"/>
    <cellStyle name="Note 3 26 5 2 3" xfId="45673"/>
    <cellStyle name="Note 3 26 5 3" xfId="16246"/>
    <cellStyle name="Note 3 26 5 3 2" xfId="33681"/>
    <cellStyle name="Note 3 26 5 3 3" xfId="48134"/>
    <cellStyle name="Note 3 26 5 4" xfId="21649"/>
    <cellStyle name="Note 3 26 5 5" xfId="36102"/>
    <cellStyle name="Note 3 26 6" xfId="6675"/>
    <cellStyle name="Note 3 26 6 2" xfId="24110"/>
    <cellStyle name="Note 3 26 6 3" xfId="38563"/>
    <cellStyle name="Note 3 26 7" xfId="9116"/>
    <cellStyle name="Note 3 26 7 2" xfId="26551"/>
    <cellStyle name="Note 3 26 7 3" xfId="41004"/>
    <cellStyle name="Note 3 26 8" xfId="11536"/>
    <cellStyle name="Note 3 26 8 2" xfId="28971"/>
    <cellStyle name="Note 3 26 8 3" xfId="43424"/>
    <cellStyle name="Note 3 26 9" xfId="18543"/>
    <cellStyle name="Note 3 27" xfId="1706"/>
    <cellStyle name="Note 3 27 2" xfId="1707"/>
    <cellStyle name="Note 3 27 2 2" xfId="4218"/>
    <cellStyle name="Note 3 27 2 2 2" xfId="13789"/>
    <cellStyle name="Note 3 27 2 2 2 2" xfId="31224"/>
    <cellStyle name="Note 3 27 2 2 2 3" xfId="45677"/>
    <cellStyle name="Note 3 27 2 2 3" xfId="16250"/>
    <cellStyle name="Note 3 27 2 2 3 2" xfId="33685"/>
    <cellStyle name="Note 3 27 2 2 3 3" xfId="48138"/>
    <cellStyle name="Note 3 27 2 2 4" xfId="21654"/>
    <cellStyle name="Note 3 27 2 2 5" xfId="36107"/>
    <cellStyle name="Note 3 27 2 3" xfId="6680"/>
    <cellStyle name="Note 3 27 2 3 2" xfId="24115"/>
    <cellStyle name="Note 3 27 2 3 3" xfId="38568"/>
    <cellStyle name="Note 3 27 2 4" xfId="9121"/>
    <cellStyle name="Note 3 27 2 4 2" xfId="26556"/>
    <cellStyle name="Note 3 27 2 4 3" xfId="41009"/>
    <cellStyle name="Note 3 27 2 5" xfId="11541"/>
    <cellStyle name="Note 3 27 2 5 2" xfId="28976"/>
    <cellStyle name="Note 3 27 2 5 3" xfId="43429"/>
    <cellStyle name="Note 3 27 2 6" xfId="18548"/>
    <cellStyle name="Note 3 27 3" xfId="1708"/>
    <cellStyle name="Note 3 27 3 2" xfId="4219"/>
    <cellStyle name="Note 3 27 3 2 2" xfId="13790"/>
    <cellStyle name="Note 3 27 3 2 2 2" xfId="31225"/>
    <cellStyle name="Note 3 27 3 2 2 3" xfId="45678"/>
    <cellStyle name="Note 3 27 3 2 3" xfId="16251"/>
    <cellStyle name="Note 3 27 3 2 3 2" xfId="33686"/>
    <cellStyle name="Note 3 27 3 2 3 3" xfId="48139"/>
    <cellStyle name="Note 3 27 3 2 4" xfId="21655"/>
    <cellStyle name="Note 3 27 3 2 5" xfId="36108"/>
    <cellStyle name="Note 3 27 3 3" xfId="6681"/>
    <cellStyle name="Note 3 27 3 3 2" xfId="24116"/>
    <cellStyle name="Note 3 27 3 3 3" xfId="38569"/>
    <cellStyle name="Note 3 27 3 4" xfId="9122"/>
    <cellStyle name="Note 3 27 3 4 2" xfId="26557"/>
    <cellStyle name="Note 3 27 3 4 3" xfId="41010"/>
    <cellStyle name="Note 3 27 3 5" xfId="11542"/>
    <cellStyle name="Note 3 27 3 5 2" xfId="28977"/>
    <cellStyle name="Note 3 27 3 5 3" xfId="43430"/>
    <cellStyle name="Note 3 27 3 6" xfId="18549"/>
    <cellStyle name="Note 3 27 4" xfId="1709"/>
    <cellStyle name="Note 3 27 4 2" xfId="4220"/>
    <cellStyle name="Note 3 27 4 2 2" xfId="21656"/>
    <cellStyle name="Note 3 27 4 2 3" xfId="36109"/>
    <cellStyle name="Note 3 27 4 3" xfId="6682"/>
    <cellStyle name="Note 3 27 4 3 2" xfId="24117"/>
    <cellStyle name="Note 3 27 4 3 3" xfId="38570"/>
    <cellStyle name="Note 3 27 4 4" xfId="9123"/>
    <cellStyle name="Note 3 27 4 4 2" xfId="26558"/>
    <cellStyle name="Note 3 27 4 4 3" xfId="41011"/>
    <cellStyle name="Note 3 27 4 5" xfId="11543"/>
    <cellStyle name="Note 3 27 4 5 2" xfId="28978"/>
    <cellStyle name="Note 3 27 4 5 3" xfId="43431"/>
    <cellStyle name="Note 3 27 4 6" xfId="15197"/>
    <cellStyle name="Note 3 27 4 6 2" xfId="32632"/>
    <cellStyle name="Note 3 27 4 6 3" xfId="47085"/>
    <cellStyle name="Note 3 27 4 7" xfId="18550"/>
    <cellStyle name="Note 3 27 4 8" xfId="20359"/>
    <cellStyle name="Note 3 27 5" xfId="4217"/>
    <cellStyle name="Note 3 27 5 2" xfId="13788"/>
    <cellStyle name="Note 3 27 5 2 2" xfId="31223"/>
    <cellStyle name="Note 3 27 5 2 3" xfId="45676"/>
    <cellStyle name="Note 3 27 5 3" xfId="16249"/>
    <cellStyle name="Note 3 27 5 3 2" xfId="33684"/>
    <cellStyle name="Note 3 27 5 3 3" xfId="48137"/>
    <cellStyle name="Note 3 27 5 4" xfId="21653"/>
    <cellStyle name="Note 3 27 5 5" xfId="36106"/>
    <cellStyle name="Note 3 27 6" xfId="6679"/>
    <cellStyle name="Note 3 27 6 2" xfId="24114"/>
    <cellStyle name="Note 3 27 6 3" xfId="38567"/>
    <cellStyle name="Note 3 27 7" xfId="9120"/>
    <cellStyle name="Note 3 27 7 2" xfId="26555"/>
    <cellStyle name="Note 3 27 7 3" xfId="41008"/>
    <cellStyle name="Note 3 27 8" xfId="11540"/>
    <cellStyle name="Note 3 27 8 2" xfId="28975"/>
    <cellStyle name="Note 3 27 8 3" xfId="43428"/>
    <cellStyle name="Note 3 27 9" xfId="18547"/>
    <cellStyle name="Note 3 28" xfId="1710"/>
    <cellStyle name="Note 3 28 2" xfId="4221"/>
    <cellStyle name="Note 3 28 2 2" xfId="13791"/>
    <cellStyle name="Note 3 28 2 2 2" xfId="31226"/>
    <cellStyle name="Note 3 28 2 2 3" xfId="45679"/>
    <cellStyle name="Note 3 28 2 3" xfId="16252"/>
    <cellStyle name="Note 3 28 2 3 2" xfId="33687"/>
    <cellStyle name="Note 3 28 2 3 3" xfId="48140"/>
    <cellStyle name="Note 3 28 2 4" xfId="21657"/>
    <cellStyle name="Note 3 28 2 5" xfId="36110"/>
    <cellStyle name="Note 3 28 3" xfId="6683"/>
    <cellStyle name="Note 3 28 3 2" xfId="24118"/>
    <cellStyle name="Note 3 28 3 3" xfId="38571"/>
    <cellStyle name="Note 3 28 4" xfId="9124"/>
    <cellStyle name="Note 3 28 4 2" xfId="26559"/>
    <cellStyle name="Note 3 28 4 3" xfId="41012"/>
    <cellStyle name="Note 3 28 5" xfId="11544"/>
    <cellStyle name="Note 3 28 5 2" xfId="28979"/>
    <cellStyle name="Note 3 28 5 3" xfId="43432"/>
    <cellStyle name="Note 3 28 6" xfId="18551"/>
    <cellStyle name="Note 3 29" xfId="1711"/>
    <cellStyle name="Note 3 29 2" xfId="4222"/>
    <cellStyle name="Note 3 29 2 2" xfId="13792"/>
    <cellStyle name="Note 3 29 2 2 2" xfId="31227"/>
    <cellStyle name="Note 3 29 2 2 3" xfId="45680"/>
    <cellStyle name="Note 3 29 2 3" xfId="16253"/>
    <cellStyle name="Note 3 29 2 3 2" xfId="33688"/>
    <cellStyle name="Note 3 29 2 3 3" xfId="48141"/>
    <cellStyle name="Note 3 29 2 4" xfId="21658"/>
    <cellStyle name="Note 3 29 2 5" xfId="36111"/>
    <cellStyle name="Note 3 29 3" xfId="6684"/>
    <cellStyle name="Note 3 29 3 2" xfId="24119"/>
    <cellStyle name="Note 3 29 3 3" xfId="38572"/>
    <cellStyle name="Note 3 29 4" xfId="9125"/>
    <cellStyle name="Note 3 29 4 2" xfId="26560"/>
    <cellStyle name="Note 3 29 4 3" xfId="41013"/>
    <cellStyle name="Note 3 29 5" xfId="11545"/>
    <cellStyle name="Note 3 29 5 2" xfId="28980"/>
    <cellStyle name="Note 3 29 5 3" xfId="43433"/>
    <cellStyle name="Note 3 29 6" xfId="18552"/>
    <cellStyle name="Note 3 3" xfId="1712"/>
    <cellStyle name="Note 3 3 10" xfId="6685"/>
    <cellStyle name="Note 3 3 10 2" xfId="24120"/>
    <cellStyle name="Note 3 3 10 3" xfId="38573"/>
    <cellStyle name="Note 3 3 11" xfId="9126"/>
    <cellStyle name="Note 3 3 11 2" xfId="26561"/>
    <cellStyle name="Note 3 3 11 3" xfId="41014"/>
    <cellStyle name="Note 3 3 12" xfId="11546"/>
    <cellStyle name="Note 3 3 12 2" xfId="28981"/>
    <cellStyle name="Note 3 3 12 3" xfId="43434"/>
    <cellStyle name="Note 3 3 13" xfId="18553"/>
    <cellStyle name="Note 3 3 2" xfId="1713"/>
    <cellStyle name="Note 3 3 2 2" xfId="1714"/>
    <cellStyle name="Note 3 3 2 2 2" xfId="4225"/>
    <cellStyle name="Note 3 3 2 2 2 2" xfId="13795"/>
    <cellStyle name="Note 3 3 2 2 2 2 2" xfId="31230"/>
    <cellStyle name="Note 3 3 2 2 2 2 3" xfId="45683"/>
    <cellStyle name="Note 3 3 2 2 2 3" xfId="16256"/>
    <cellStyle name="Note 3 3 2 2 2 3 2" xfId="33691"/>
    <cellStyle name="Note 3 3 2 2 2 3 3" xfId="48144"/>
    <cellStyle name="Note 3 3 2 2 2 4" xfId="21661"/>
    <cellStyle name="Note 3 3 2 2 2 5" xfId="36114"/>
    <cellStyle name="Note 3 3 2 2 3" xfId="6687"/>
    <cellStyle name="Note 3 3 2 2 3 2" xfId="24122"/>
    <cellStyle name="Note 3 3 2 2 3 3" xfId="38575"/>
    <cellStyle name="Note 3 3 2 2 4" xfId="9128"/>
    <cellStyle name="Note 3 3 2 2 4 2" xfId="26563"/>
    <cellStyle name="Note 3 3 2 2 4 3" xfId="41016"/>
    <cellStyle name="Note 3 3 2 2 5" xfId="11548"/>
    <cellStyle name="Note 3 3 2 2 5 2" xfId="28983"/>
    <cellStyle name="Note 3 3 2 2 5 3" xfId="43436"/>
    <cellStyle name="Note 3 3 2 2 6" xfId="18555"/>
    <cellStyle name="Note 3 3 2 3" xfId="1715"/>
    <cellStyle name="Note 3 3 2 3 2" xfId="4226"/>
    <cellStyle name="Note 3 3 2 3 2 2" xfId="13796"/>
    <cellStyle name="Note 3 3 2 3 2 2 2" xfId="31231"/>
    <cellStyle name="Note 3 3 2 3 2 2 3" xfId="45684"/>
    <cellStyle name="Note 3 3 2 3 2 3" xfId="16257"/>
    <cellStyle name="Note 3 3 2 3 2 3 2" xfId="33692"/>
    <cellStyle name="Note 3 3 2 3 2 3 3" xfId="48145"/>
    <cellStyle name="Note 3 3 2 3 2 4" xfId="21662"/>
    <cellStyle name="Note 3 3 2 3 2 5" xfId="36115"/>
    <cellStyle name="Note 3 3 2 3 3" xfId="6688"/>
    <cellStyle name="Note 3 3 2 3 3 2" xfId="24123"/>
    <cellStyle name="Note 3 3 2 3 3 3" xfId="38576"/>
    <cellStyle name="Note 3 3 2 3 4" xfId="9129"/>
    <cellStyle name="Note 3 3 2 3 4 2" xfId="26564"/>
    <cellStyle name="Note 3 3 2 3 4 3" xfId="41017"/>
    <cellStyle name="Note 3 3 2 3 5" xfId="11549"/>
    <cellStyle name="Note 3 3 2 3 5 2" xfId="28984"/>
    <cellStyle name="Note 3 3 2 3 5 3" xfId="43437"/>
    <cellStyle name="Note 3 3 2 3 6" xfId="18556"/>
    <cellStyle name="Note 3 3 2 4" xfId="1716"/>
    <cellStyle name="Note 3 3 2 4 2" xfId="4227"/>
    <cellStyle name="Note 3 3 2 4 2 2" xfId="21663"/>
    <cellStyle name="Note 3 3 2 4 2 3" xfId="36116"/>
    <cellStyle name="Note 3 3 2 4 3" xfId="6689"/>
    <cellStyle name="Note 3 3 2 4 3 2" xfId="24124"/>
    <cellStyle name="Note 3 3 2 4 3 3" xfId="38577"/>
    <cellStyle name="Note 3 3 2 4 4" xfId="9130"/>
    <cellStyle name="Note 3 3 2 4 4 2" xfId="26565"/>
    <cellStyle name="Note 3 3 2 4 4 3" xfId="41018"/>
    <cellStyle name="Note 3 3 2 4 5" xfId="11550"/>
    <cellStyle name="Note 3 3 2 4 5 2" xfId="28985"/>
    <cellStyle name="Note 3 3 2 4 5 3" xfId="43438"/>
    <cellStyle name="Note 3 3 2 4 6" xfId="15198"/>
    <cellStyle name="Note 3 3 2 4 6 2" xfId="32633"/>
    <cellStyle name="Note 3 3 2 4 6 3" xfId="47086"/>
    <cellStyle name="Note 3 3 2 4 7" xfId="18557"/>
    <cellStyle name="Note 3 3 2 4 8" xfId="20360"/>
    <cellStyle name="Note 3 3 2 5" xfId="4224"/>
    <cellStyle name="Note 3 3 2 5 2" xfId="13794"/>
    <cellStyle name="Note 3 3 2 5 2 2" xfId="31229"/>
    <cellStyle name="Note 3 3 2 5 2 3" xfId="45682"/>
    <cellStyle name="Note 3 3 2 5 3" xfId="16255"/>
    <cellStyle name="Note 3 3 2 5 3 2" xfId="33690"/>
    <cellStyle name="Note 3 3 2 5 3 3" xfId="48143"/>
    <cellStyle name="Note 3 3 2 5 4" xfId="21660"/>
    <cellStyle name="Note 3 3 2 5 5" xfId="36113"/>
    <cellStyle name="Note 3 3 2 6" xfId="6686"/>
    <cellStyle name="Note 3 3 2 6 2" xfId="24121"/>
    <cellStyle name="Note 3 3 2 6 3" xfId="38574"/>
    <cellStyle name="Note 3 3 2 7" xfId="9127"/>
    <cellStyle name="Note 3 3 2 7 2" xfId="26562"/>
    <cellStyle name="Note 3 3 2 7 3" xfId="41015"/>
    <cellStyle name="Note 3 3 2 8" xfId="11547"/>
    <cellStyle name="Note 3 3 2 8 2" xfId="28982"/>
    <cellStyle name="Note 3 3 2 8 3" xfId="43435"/>
    <cellStyle name="Note 3 3 2 9" xfId="18554"/>
    <cellStyle name="Note 3 3 3" xfId="1717"/>
    <cellStyle name="Note 3 3 3 2" xfId="1718"/>
    <cellStyle name="Note 3 3 3 2 2" xfId="4229"/>
    <cellStyle name="Note 3 3 3 2 2 2" xfId="13798"/>
    <cellStyle name="Note 3 3 3 2 2 2 2" xfId="31233"/>
    <cellStyle name="Note 3 3 3 2 2 2 3" xfId="45686"/>
    <cellStyle name="Note 3 3 3 2 2 3" xfId="16259"/>
    <cellStyle name="Note 3 3 3 2 2 3 2" xfId="33694"/>
    <cellStyle name="Note 3 3 3 2 2 3 3" xfId="48147"/>
    <cellStyle name="Note 3 3 3 2 2 4" xfId="21665"/>
    <cellStyle name="Note 3 3 3 2 2 5" xfId="36118"/>
    <cellStyle name="Note 3 3 3 2 3" xfId="6691"/>
    <cellStyle name="Note 3 3 3 2 3 2" xfId="24126"/>
    <cellStyle name="Note 3 3 3 2 3 3" xfId="38579"/>
    <cellStyle name="Note 3 3 3 2 4" xfId="9132"/>
    <cellStyle name="Note 3 3 3 2 4 2" xfId="26567"/>
    <cellStyle name="Note 3 3 3 2 4 3" xfId="41020"/>
    <cellStyle name="Note 3 3 3 2 5" xfId="11552"/>
    <cellStyle name="Note 3 3 3 2 5 2" xfId="28987"/>
    <cellStyle name="Note 3 3 3 2 5 3" xfId="43440"/>
    <cellStyle name="Note 3 3 3 2 6" xfId="18559"/>
    <cellStyle name="Note 3 3 3 3" xfId="1719"/>
    <cellStyle name="Note 3 3 3 3 2" xfId="4230"/>
    <cellStyle name="Note 3 3 3 3 2 2" xfId="13799"/>
    <cellStyle name="Note 3 3 3 3 2 2 2" xfId="31234"/>
    <cellStyle name="Note 3 3 3 3 2 2 3" xfId="45687"/>
    <cellStyle name="Note 3 3 3 3 2 3" xfId="16260"/>
    <cellStyle name="Note 3 3 3 3 2 3 2" xfId="33695"/>
    <cellStyle name="Note 3 3 3 3 2 3 3" xfId="48148"/>
    <cellStyle name="Note 3 3 3 3 2 4" xfId="21666"/>
    <cellStyle name="Note 3 3 3 3 2 5" xfId="36119"/>
    <cellStyle name="Note 3 3 3 3 3" xfId="6692"/>
    <cellStyle name="Note 3 3 3 3 3 2" xfId="24127"/>
    <cellStyle name="Note 3 3 3 3 3 3" xfId="38580"/>
    <cellStyle name="Note 3 3 3 3 4" xfId="9133"/>
    <cellStyle name="Note 3 3 3 3 4 2" xfId="26568"/>
    <cellStyle name="Note 3 3 3 3 4 3" xfId="41021"/>
    <cellStyle name="Note 3 3 3 3 5" xfId="11553"/>
    <cellStyle name="Note 3 3 3 3 5 2" xfId="28988"/>
    <cellStyle name="Note 3 3 3 3 5 3" xfId="43441"/>
    <cellStyle name="Note 3 3 3 3 6" xfId="18560"/>
    <cellStyle name="Note 3 3 3 4" xfId="1720"/>
    <cellStyle name="Note 3 3 3 4 2" xfId="4231"/>
    <cellStyle name="Note 3 3 3 4 2 2" xfId="21667"/>
    <cellStyle name="Note 3 3 3 4 2 3" xfId="36120"/>
    <cellStyle name="Note 3 3 3 4 3" xfId="6693"/>
    <cellStyle name="Note 3 3 3 4 3 2" xfId="24128"/>
    <cellStyle name="Note 3 3 3 4 3 3" xfId="38581"/>
    <cellStyle name="Note 3 3 3 4 4" xfId="9134"/>
    <cellStyle name="Note 3 3 3 4 4 2" xfId="26569"/>
    <cellStyle name="Note 3 3 3 4 4 3" xfId="41022"/>
    <cellStyle name="Note 3 3 3 4 5" xfId="11554"/>
    <cellStyle name="Note 3 3 3 4 5 2" xfId="28989"/>
    <cellStyle name="Note 3 3 3 4 5 3" xfId="43442"/>
    <cellStyle name="Note 3 3 3 4 6" xfId="15199"/>
    <cellStyle name="Note 3 3 3 4 6 2" xfId="32634"/>
    <cellStyle name="Note 3 3 3 4 6 3" xfId="47087"/>
    <cellStyle name="Note 3 3 3 4 7" xfId="18561"/>
    <cellStyle name="Note 3 3 3 4 8" xfId="20361"/>
    <cellStyle name="Note 3 3 3 5" xfId="4228"/>
    <cellStyle name="Note 3 3 3 5 2" xfId="13797"/>
    <cellStyle name="Note 3 3 3 5 2 2" xfId="31232"/>
    <cellStyle name="Note 3 3 3 5 2 3" xfId="45685"/>
    <cellStyle name="Note 3 3 3 5 3" xfId="16258"/>
    <cellStyle name="Note 3 3 3 5 3 2" xfId="33693"/>
    <cellStyle name="Note 3 3 3 5 3 3" xfId="48146"/>
    <cellStyle name="Note 3 3 3 5 4" xfId="21664"/>
    <cellStyle name="Note 3 3 3 5 5" xfId="36117"/>
    <cellStyle name="Note 3 3 3 6" xfId="6690"/>
    <cellStyle name="Note 3 3 3 6 2" xfId="24125"/>
    <cellStyle name="Note 3 3 3 6 3" xfId="38578"/>
    <cellStyle name="Note 3 3 3 7" xfId="9131"/>
    <cellStyle name="Note 3 3 3 7 2" xfId="26566"/>
    <cellStyle name="Note 3 3 3 7 3" xfId="41019"/>
    <cellStyle name="Note 3 3 3 8" xfId="11551"/>
    <cellStyle name="Note 3 3 3 8 2" xfId="28986"/>
    <cellStyle name="Note 3 3 3 8 3" xfId="43439"/>
    <cellStyle name="Note 3 3 3 9" xfId="18558"/>
    <cellStyle name="Note 3 3 4" xfId="1721"/>
    <cellStyle name="Note 3 3 4 2" xfId="1722"/>
    <cellStyle name="Note 3 3 4 2 2" xfId="4233"/>
    <cellStyle name="Note 3 3 4 2 2 2" xfId="13801"/>
    <cellStyle name="Note 3 3 4 2 2 2 2" xfId="31236"/>
    <cellStyle name="Note 3 3 4 2 2 2 3" xfId="45689"/>
    <cellStyle name="Note 3 3 4 2 2 3" xfId="16262"/>
    <cellStyle name="Note 3 3 4 2 2 3 2" xfId="33697"/>
    <cellStyle name="Note 3 3 4 2 2 3 3" xfId="48150"/>
    <cellStyle name="Note 3 3 4 2 2 4" xfId="21669"/>
    <cellStyle name="Note 3 3 4 2 2 5" xfId="36122"/>
    <cellStyle name="Note 3 3 4 2 3" xfId="6695"/>
    <cellStyle name="Note 3 3 4 2 3 2" xfId="24130"/>
    <cellStyle name="Note 3 3 4 2 3 3" xfId="38583"/>
    <cellStyle name="Note 3 3 4 2 4" xfId="9136"/>
    <cellStyle name="Note 3 3 4 2 4 2" xfId="26571"/>
    <cellStyle name="Note 3 3 4 2 4 3" xfId="41024"/>
    <cellStyle name="Note 3 3 4 2 5" xfId="11556"/>
    <cellStyle name="Note 3 3 4 2 5 2" xfId="28991"/>
    <cellStyle name="Note 3 3 4 2 5 3" xfId="43444"/>
    <cellStyle name="Note 3 3 4 2 6" xfId="18563"/>
    <cellStyle name="Note 3 3 4 3" xfId="1723"/>
    <cellStyle name="Note 3 3 4 3 2" xfId="4234"/>
    <cellStyle name="Note 3 3 4 3 2 2" xfId="13802"/>
    <cellStyle name="Note 3 3 4 3 2 2 2" xfId="31237"/>
    <cellStyle name="Note 3 3 4 3 2 2 3" xfId="45690"/>
    <cellStyle name="Note 3 3 4 3 2 3" xfId="16263"/>
    <cellStyle name="Note 3 3 4 3 2 3 2" xfId="33698"/>
    <cellStyle name="Note 3 3 4 3 2 3 3" xfId="48151"/>
    <cellStyle name="Note 3 3 4 3 2 4" xfId="21670"/>
    <cellStyle name="Note 3 3 4 3 2 5" xfId="36123"/>
    <cellStyle name="Note 3 3 4 3 3" xfId="6696"/>
    <cellStyle name="Note 3 3 4 3 3 2" xfId="24131"/>
    <cellStyle name="Note 3 3 4 3 3 3" xfId="38584"/>
    <cellStyle name="Note 3 3 4 3 4" xfId="9137"/>
    <cellStyle name="Note 3 3 4 3 4 2" xfId="26572"/>
    <cellStyle name="Note 3 3 4 3 4 3" xfId="41025"/>
    <cellStyle name="Note 3 3 4 3 5" xfId="11557"/>
    <cellStyle name="Note 3 3 4 3 5 2" xfId="28992"/>
    <cellStyle name="Note 3 3 4 3 5 3" xfId="43445"/>
    <cellStyle name="Note 3 3 4 3 6" xfId="18564"/>
    <cellStyle name="Note 3 3 4 4" xfId="1724"/>
    <cellStyle name="Note 3 3 4 4 2" xfId="4235"/>
    <cellStyle name="Note 3 3 4 4 2 2" xfId="21671"/>
    <cellStyle name="Note 3 3 4 4 2 3" xfId="36124"/>
    <cellStyle name="Note 3 3 4 4 3" xfId="6697"/>
    <cellStyle name="Note 3 3 4 4 3 2" xfId="24132"/>
    <cellStyle name="Note 3 3 4 4 3 3" xfId="38585"/>
    <cellStyle name="Note 3 3 4 4 4" xfId="9138"/>
    <cellStyle name="Note 3 3 4 4 4 2" xfId="26573"/>
    <cellStyle name="Note 3 3 4 4 4 3" xfId="41026"/>
    <cellStyle name="Note 3 3 4 4 5" xfId="11558"/>
    <cellStyle name="Note 3 3 4 4 5 2" xfId="28993"/>
    <cellStyle name="Note 3 3 4 4 5 3" xfId="43446"/>
    <cellStyle name="Note 3 3 4 4 6" xfId="15200"/>
    <cellStyle name="Note 3 3 4 4 6 2" xfId="32635"/>
    <cellStyle name="Note 3 3 4 4 6 3" xfId="47088"/>
    <cellStyle name="Note 3 3 4 4 7" xfId="18565"/>
    <cellStyle name="Note 3 3 4 4 8" xfId="20362"/>
    <cellStyle name="Note 3 3 4 5" xfId="4232"/>
    <cellStyle name="Note 3 3 4 5 2" xfId="13800"/>
    <cellStyle name="Note 3 3 4 5 2 2" xfId="31235"/>
    <cellStyle name="Note 3 3 4 5 2 3" xfId="45688"/>
    <cellStyle name="Note 3 3 4 5 3" xfId="16261"/>
    <cellStyle name="Note 3 3 4 5 3 2" xfId="33696"/>
    <cellStyle name="Note 3 3 4 5 3 3" xfId="48149"/>
    <cellStyle name="Note 3 3 4 5 4" xfId="21668"/>
    <cellStyle name="Note 3 3 4 5 5" xfId="36121"/>
    <cellStyle name="Note 3 3 4 6" xfId="6694"/>
    <cellStyle name="Note 3 3 4 6 2" xfId="24129"/>
    <cellStyle name="Note 3 3 4 6 3" xfId="38582"/>
    <cellStyle name="Note 3 3 4 7" xfId="9135"/>
    <cellStyle name="Note 3 3 4 7 2" xfId="26570"/>
    <cellStyle name="Note 3 3 4 7 3" xfId="41023"/>
    <cellStyle name="Note 3 3 4 8" xfId="11555"/>
    <cellStyle name="Note 3 3 4 8 2" xfId="28990"/>
    <cellStyle name="Note 3 3 4 8 3" xfId="43443"/>
    <cellStyle name="Note 3 3 4 9" xfId="18562"/>
    <cellStyle name="Note 3 3 5" xfId="1725"/>
    <cellStyle name="Note 3 3 5 2" xfId="1726"/>
    <cellStyle name="Note 3 3 5 2 2" xfId="4237"/>
    <cellStyle name="Note 3 3 5 2 2 2" xfId="13804"/>
    <cellStyle name="Note 3 3 5 2 2 2 2" xfId="31239"/>
    <cellStyle name="Note 3 3 5 2 2 2 3" xfId="45692"/>
    <cellStyle name="Note 3 3 5 2 2 3" xfId="16265"/>
    <cellStyle name="Note 3 3 5 2 2 3 2" xfId="33700"/>
    <cellStyle name="Note 3 3 5 2 2 3 3" xfId="48153"/>
    <cellStyle name="Note 3 3 5 2 2 4" xfId="21673"/>
    <cellStyle name="Note 3 3 5 2 2 5" xfId="36126"/>
    <cellStyle name="Note 3 3 5 2 3" xfId="6699"/>
    <cellStyle name="Note 3 3 5 2 3 2" xfId="24134"/>
    <cellStyle name="Note 3 3 5 2 3 3" xfId="38587"/>
    <cellStyle name="Note 3 3 5 2 4" xfId="9140"/>
    <cellStyle name="Note 3 3 5 2 4 2" xfId="26575"/>
    <cellStyle name="Note 3 3 5 2 4 3" xfId="41028"/>
    <cellStyle name="Note 3 3 5 2 5" xfId="11560"/>
    <cellStyle name="Note 3 3 5 2 5 2" xfId="28995"/>
    <cellStyle name="Note 3 3 5 2 5 3" xfId="43448"/>
    <cellStyle name="Note 3 3 5 2 6" xfId="18567"/>
    <cellStyle name="Note 3 3 5 3" xfId="1727"/>
    <cellStyle name="Note 3 3 5 3 2" xfId="4238"/>
    <cellStyle name="Note 3 3 5 3 2 2" xfId="13805"/>
    <cellStyle name="Note 3 3 5 3 2 2 2" xfId="31240"/>
    <cellStyle name="Note 3 3 5 3 2 2 3" xfId="45693"/>
    <cellStyle name="Note 3 3 5 3 2 3" xfId="16266"/>
    <cellStyle name="Note 3 3 5 3 2 3 2" xfId="33701"/>
    <cellStyle name="Note 3 3 5 3 2 3 3" xfId="48154"/>
    <cellStyle name="Note 3 3 5 3 2 4" xfId="21674"/>
    <cellStyle name="Note 3 3 5 3 2 5" xfId="36127"/>
    <cellStyle name="Note 3 3 5 3 3" xfId="6700"/>
    <cellStyle name="Note 3 3 5 3 3 2" xfId="24135"/>
    <cellStyle name="Note 3 3 5 3 3 3" xfId="38588"/>
    <cellStyle name="Note 3 3 5 3 4" xfId="9141"/>
    <cellStyle name="Note 3 3 5 3 4 2" xfId="26576"/>
    <cellStyle name="Note 3 3 5 3 4 3" xfId="41029"/>
    <cellStyle name="Note 3 3 5 3 5" xfId="11561"/>
    <cellStyle name="Note 3 3 5 3 5 2" xfId="28996"/>
    <cellStyle name="Note 3 3 5 3 5 3" xfId="43449"/>
    <cellStyle name="Note 3 3 5 3 6" xfId="18568"/>
    <cellStyle name="Note 3 3 5 4" xfId="1728"/>
    <cellStyle name="Note 3 3 5 4 2" xfId="4239"/>
    <cellStyle name="Note 3 3 5 4 2 2" xfId="21675"/>
    <cellStyle name="Note 3 3 5 4 2 3" xfId="36128"/>
    <cellStyle name="Note 3 3 5 4 3" xfId="6701"/>
    <cellStyle name="Note 3 3 5 4 3 2" xfId="24136"/>
    <cellStyle name="Note 3 3 5 4 3 3" xfId="38589"/>
    <cellStyle name="Note 3 3 5 4 4" xfId="9142"/>
    <cellStyle name="Note 3 3 5 4 4 2" xfId="26577"/>
    <cellStyle name="Note 3 3 5 4 4 3" xfId="41030"/>
    <cellStyle name="Note 3 3 5 4 5" xfId="11562"/>
    <cellStyle name="Note 3 3 5 4 5 2" xfId="28997"/>
    <cellStyle name="Note 3 3 5 4 5 3" xfId="43450"/>
    <cellStyle name="Note 3 3 5 4 6" xfId="15201"/>
    <cellStyle name="Note 3 3 5 4 6 2" xfId="32636"/>
    <cellStyle name="Note 3 3 5 4 6 3" xfId="47089"/>
    <cellStyle name="Note 3 3 5 4 7" xfId="18569"/>
    <cellStyle name="Note 3 3 5 4 8" xfId="20363"/>
    <cellStyle name="Note 3 3 5 5" xfId="4236"/>
    <cellStyle name="Note 3 3 5 5 2" xfId="13803"/>
    <cellStyle name="Note 3 3 5 5 2 2" xfId="31238"/>
    <cellStyle name="Note 3 3 5 5 2 3" xfId="45691"/>
    <cellStyle name="Note 3 3 5 5 3" xfId="16264"/>
    <cellStyle name="Note 3 3 5 5 3 2" xfId="33699"/>
    <cellStyle name="Note 3 3 5 5 3 3" xfId="48152"/>
    <cellStyle name="Note 3 3 5 5 4" xfId="21672"/>
    <cellStyle name="Note 3 3 5 5 5" xfId="36125"/>
    <cellStyle name="Note 3 3 5 6" xfId="6698"/>
    <cellStyle name="Note 3 3 5 6 2" xfId="24133"/>
    <cellStyle name="Note 3 3 5 6 3" xfId="38586"/>
    <cellStyle name="Note 3 3 5 7" xfId="9139"/>
    <cellStyle name="Note 3 3 5 7 2" xfId="26574"/>
    <cellStyle name="Note 3 3 5 7 3" xfId="41027"/>
    <cellStyle name="Note 3 3 5 8" xfId="11559"/>
    <cellStyle name="Note 3 3 5 8 2" xfId="28994"/>
    <cellStyle name="Note 3 3 5 8 3" xfId="43447"/>
    <cellStyle name="Note 3 3 5 9" xfId="18566"/>
    <cellStyle name="Note 3 3 6" xfId="1729"/>
    <cellStyle name="Note 3 3 6 2" xfId="4240"/>
    <cellStyle name="Note 3 3 6 2 2" xfId="13806"/>
    <cellStyle name="Note 3 3 6 2 2 2" xfId="31241"/>
    <cellStyle name="Note 3 3 6 2 2 3" xfId="45694"/>
    <cellStyle name="Note 3 3 6 2 3" xfId="16267"/>
    <cellStyle name="Note 3 3 6 2 3 2" xfId="33702"/>
    <cellStyle name="Note 3 3 6 2 3 3" xfId="48155"/>
    <cellStyle name="Note 3 3 6 2 4" xfId="21676"/>
    <cellStyle name="Note 3 3 6 2 5" xfId="36129"/>
    <cellStyle name="Note 3 3 6 3" xfId="6702"/>
    <cellStyle name="Note 3 3 6 3 2" xfId="24137"/>
    <cellStyle name="Note 3 3 6 3 3" xfId="38590"/>
    <cellStyle name="Note 3 3 6 4" xfId="9143"/>
    <cellStyle name="Note 3 3 6 4 2" xfId="26578"/>
    <cellStyle name="Note 3 3 6 4 3" xfId="41031"/>
    <cellStyle name="Note 3 3 6 5" xfId="11563"/>
    <cellStyle name="Note 3 3 6 5 2" xfId="28998"/>
    <cellStyle name="Note 3 3 6 5 3" xfId="43451"/>
    <cellStyle name="Note 3 3 6 6" xfId="18570"/>
    <cellStyle name="Note 3 3 7" xfId="1730"/>
    <cellStyle name="Note 3 3 7 2" xfId="4241"/>
    <cellStyle name="Note 3 3 7 2 2" xfId="13807"/>
    <cellStyle name="Note 3 3 7 2 2 2" xfId="31242"/>
    <cellStyle name="Note 3 3 7 2 2 3" xfId="45695"/>
    <cellStyle name="Note 3 3 7 2 3" xfId="16268"/>
    <cellStyle name="Note 3 3 7 2 3 2" xfId="33703"/>
    <cellStyle name="Note 3 3 7 2 3 3" xfId="48156"/>
    <cellStyle name="Note 3 3 7 2 4" xfId="21677"/>
    <cellStyle name="Note 3 3 7 2 5" xfId="36130"/>
    <cellStyle name="Note 3 3 7 3" xfId="6703"/>
    <cellStyle name="Note 3 3 7 3 2" xfId="24138"/>
    <cellStyle name="Note 3 3 7 3 3" xfId="38591"/>
    <cellStyle name="Note 3 3 7 4" xfId="9144"/>
    <cellStyle name="Note 3 3 7 4 2" xfId="26579"/>
    <cellStyle name="Note 3 3 7 4 3" xfId="41032"/>
    <cellStyle name="Note 3 3 7 5" xfId="11564"/>
    <cellStyle name="Note 3 3 7 5 2" xfId="28999"/>
    <cellStyle name="Note 3 3 7 5 3" xfId="43452"/>
    <cellStyle name="Note 3 3 7 6" xfId="18571"/>
    <cellStyle name="Note 3 3 8" xfId="1731"/>
    <cellStyle name="Note 3 3 8 2" xfId="4242"/>
    <cellStyle name="Note 3 3 8 2 2" xfId="21678"/>
    <cellStyle name="Note 3 3 8 2 3" xfId="36131"/>
    <cellStyle name="Note 3 3 8 3" xfId="6704"/>
    <cellStyle name="Note 3 3 8 3 2" xfId="24139"/>
    <cellStyle name="Note 3 3 8 3 3" xfId="38592"/>
    <cellStyle name="Note 3 3 8 4" xfId="9145"/>
    <cellStyle name="Note 3 3 8 4 2" xfId="26580"/>
    <cellStyle name="Note 3 3 8 4 3" xfId="41033"/>
    <cellStyle name="Note 3 3 8 5" xfId="11565"/>
    <cellStyle name="Note 3 3 8 5 2" xfId="29000"/>
    <cellStyle name="Note 3 3 8 5 3" xfId="43453"/>
    <cellStyle name="Note 3 3 8 6" xfId="15202"/>
    <cellStyle name="Note 3 3 8 6 2" xfId="32637"/>
    <cellStyle name="Note 3 3 8 6 3" xfId="47090"/>
    <cellStyle name="Note 3 3 8 7" xfId="18572"/>
    <cellStyle name="Note 3 3 8 8" xfId="20364"/>
    <cellStyle name="Note 3 3 9" xfId="4223"/>
    <cellStyle name="Note 3 3 9 2" xfId="13793"/>
    <cellStyle name="Note 3 3 9 2 2" xfId="31228"/>
    <cellStyle name="Note 3 3 9 2 3" xfId="45681"/>
    <cellStyle name="Note 3 3 9 3" xfId="16254"/>
    <cellStyle name="Note 3 3 9 3 2" xfId="33689"/>
    <cellStyle name="Note 3 3 9 3 3" xfId="48142"/>
    <cellStyle name="Note 3 3 9 4" xfId="21659"/>
    <cellStyle name="Note 3 3 9 5" xfId="36112"/>
    <cellStyle name="Note 3 30" xfId="1732"/>
    <cellStyle name="Note 3 30 2" xfId="4243"/>
    <cellStyle name="Note 3 30 2 2" xfId="21679"/>
    <cellStyle name="Note 3 30 2 3" xfId="36132"/>
    <cellStyle name="Note 3 30 3" xfId="6705"/>
    <cellStyle name="Note 3 30 3 2" xfId="24140"/>
    <cellStyle name="Note 3 30 3 3" xfId="38593"/>
    <cellStyle name="Note 3 30 4" xfId="9146"/>
    <cellStyle name="Note 3 30 4 2" xfId="26581"/>
    <cellStyle name="Note 3 30 4 3" xfId="41034"/>
    <cellStyle name="Note 3 30 5" xfId="11566"/>
    <cellStyle name="Note 3 30 5 2" xfId="29001"/>
    <cellStyle name="Note 3 30 5 3" xfId="43454"/>
    <cellStyle name="Note 3 30 6" xfId="15203"/>
    <cellStyle name="Note 3 30 6 2" xfId="32638"/>
    <cellStyle name="Note 3 30 6 3" xfId="47091"/>
    <cellStyle name="Note 3 30 7" xfId="18573"/>
    <cellStyle name="Note 3 30 8" xfId="20365"/>
    <cellStyle name="Note 3 31" xfId="3904"/>
    <cellStyle name="Note 3 31 2" xfId="13553"/>
    <cellStyle name="Note 3 31 2 2" xfId="30988"/>
    <cellStyle name="Note 3 31 2 3" xfId="45441"/>
    <cellStyle name="Note 3 31 3" xfId="16014"/>
    <cellStyle name="Note 3 31 3 2" xfId="33449"/>
    <cellStyle name="Note 3 31 3 3" xfId="47902"/>
    <cellStyle name="Note 3 31 4" xfId="21340"/>
    <cellStyle name="Note 3 31 5" xfId="35793"/>
    <cellStyle name="Note 3 32" xfId="6366"/>
    <cellStyle name="Note 3 32 2" xfId="23801"/>
    <cellStyle name="Note 3 32 3" xfId="38254"/>
    <cellStyle name="Note 3 33" xfId="8807"/>
    <cellStyle name="Note 3 33 2" xfId="26242"/>
    <cellStyle name="Note 3 33 3" xfId="40695"/>
    <cellStyle name="Note 3 34" xfId="11227"/>
    <cellStyle name="Note 3 34 2" xfId="28662"/>
    <cellStyle name="Note 3 34 3" xfId="43115"/>
    <cellStyle name="Note 3 35" xfId="18234"/>
    <cellStyle name="Note 3 4" xfId="1733"/>
    <cellStyle name="Note 3 4 10" xfId="6706"/>
    <cellStyle name="Note 3 4 10 2" xfId="24141"/>
    <cellStyle name="Note 3 4 10 3" xfId="38594"/>
    <cellStyle name="Note 3 4 11" xfId="9147"/>
    <cellStyle name="Note 3 4 11 2" xfId="26582"/>
    <cellStyle name="Note 3 4 11 3" xfId="41035"/>
    <cellStyle name="Note 3 4 12" xfId="11567"/>
    <cellStyle name="Note 3 4 12 2" xfId="29002"/>
    <cellStyle name="Note 3 4 12 3" xfId="43455"/>
    <cellStyle name="Note 3 4 13" xfId="18574"/>
    <cellStyle name="Note 3 4 2" xfId="1734"/>
    <cellStyle name="Note 3 4 2 2" xfId="1735"/>
    <cellStyle name="Note 3 4 2 2 2" xfId="4246"/>
    <cellStyle name="Note 3 4 2 2 2 2" xfId="13810"/>
    <cellStyle name="Note 3 4 2 2 2 2 2" xfId="31245"/>
    <cellStyle name="Note 3 4 2 2 2 2 3" xfId="45698"/>
    <cellStyle name="Note 3 4 2 2 2 3" xfId="16271"/>
    <cellStyle name="Note 3 4 2 2 2 3 2" xfId="33706"/>
    <cellStyle name="Note 3 4 2 2 2 3 3" xfId="48159"/>
    <cellStyle name="Note 3 4 2 2 2 4" xfId="21682"/>
    <cellStyle name="Note 3 4 2 2 2 5" xfId="36135"/>
    <cellStyle name="Note 3 4 2 2 3" xfId="6708"/>
    <cellStyle name="Note 3 4 2 2 3 2" xfId="24143"/>
    <cellStyle name="Note 3 4 2 2 3 3" xfId="38596"/>
    <cellStyle name="Note 3 4 2 2 4" xfId="9149"/>
    <cellStyle name="Note 3 4 2 2 4 2" xfId="26584"/>
    <cellStyle name="Note 3 4 2 2 4 3" xfId="41037"/>
    <cellStyle name="Note 3 4 2 2 5" xfId="11569"/>
    <cellStyle name="Note 3 4 2 2 5 2" xfId="29004"/>
    <cellStyle name="Note 3 4 2 2 5 3" xfId="43457"/>
    <cellStyle name="Note 3 4 2 2 6" xfId="18576"/>
    <cellStyle name="Note 3 4 2 3" xfId="1736"/>
    <cellStyle name="Note 3 4 2 3 2" xfId="4247"/>
    <cellStyle name="Note 3 4 2 3 2 2" xfId="13811"/>
    <cellStyle name="Note 3 4 2 3 2 2 2" xfId="31246"/>
    <cellStyle name="Note 3 4 2 3 2 2 3" xfId="45699"/>
    <cellStyle name="Note 3 4 2 3 2 3" xfId="16272"/>
    <cellStyle name="Note 3 4 2 3 2 3 2" xfId="33707"/>
    <cellStyle name="Note 3 4 2 3 2 3 3" xfId="48160"/>
    <cellStyle name="Note 3 4 2 3 2 4" xfId="21683"/>
    <cellStyle name="Note 3 4 2 3 2 5" xfId="36136"/>
    <cellStyle name="Note 3 4 2 3 3" xfId="6709"/>
    <cellStyle name="Note 3 4 2 3 3 2" xfId="24144"/>
    <cellStyle name="Note 3 4 2 3 3 3" xfId="38597"/>
    <cellStyle name="Note 3 4 2 3 4" xfId="9150"/>
    <cellStyle name="Note 3 4 2 3 4 2" xfId="26585"/>
    <cellStyle name="Note 3 4 2 3 4 3" xfId="41038"/>
    <cellStyle name="Note 3 4 2 3 5" xfId="11570"/>
    <cellStyle name="Note 3 4 2 3 5 2" xfId="29005"/>
    <cellStyle name="Note 3 4 2 3 5 3" xfId="43458"/>
    <cellStyle name="Note 3 4 2 3 6" xfId="18577"/>
    <cellStyle name="Note 3 4 2 4" xfId="1737"/>
    <cellStyle name="Note 3 4 2 4 2" xfId="4248"/>
    <cellStyle name="Note 3 4 2 4 2 2" xfId="21684"/>
    <cellStyle name="Note 3 4 2 4 2 3" xfId="36137"/>
    <cellStyle name="Note 3 4 2 4 3" xfId="6710"/>
    <cellStyle name="Note 3 4 2 4 3 2" xfId="24145"/>
    <cellStyle name="Note 3 4 2 4 3 3" xfId="38598"/>
    <cellStyle name="Note 3 4 2 4 4" xfId="9151"/>
    <cellStyle name="Note 3 4 2 4 4 2" xfId="26586"/>
    <cellStyle name="Note 3 4 2 4 4 3" xfId="41039"/>
    <cellStyle name="Note 3 4 2 4 5" xfId="11571"/>
    <cellStyle name="Note 3 4 2 4 5 2" xfId="29006"/>
    <cellStyle name="Note 3 4 2 4 5 3" xfId="43459"/>
    <cellStyle name="Note 3 4 2 4 6" xfId="15204"/>
    <cellStyle name="Note 3 4 2 4 6 2" xfId="32639"/>
    <cellStyle name="Note 3 4 2 4 6 3" xfId="47092"/>
    <cellStyle name="Note 3 4 2 4 7" xfId="18578"/>
    <cellStyle name="Note 3 4 2 4 8" xfId="20366"/>
    <cellStyle name="Note 3 4 2 5" xfId="4245"/>
    <cellStyle name="Note 3 4 2 5 2" xfId="13809"/>
    <cellStyle name="Note 3 4 2 5 2 2" xfId="31244"/>
    <cellStyle name="Note 3 4 2 5 2 3" xfId="45697"/>
    <cellStyle name="Note 3 4 2 5 3" xfId="16270"/>
    <cellStyle name="Note 3 4 2 5 3 2" xfId="33705"/>
    <cellStyle name="Note 3 4 2 5 3 3" xfId="48158"/>
    <cellStyle name="Note 3 4 2 5 4" xfId="21681"/>
    <cellStyle name="Note 3 4 2 5 5" xfId="36134"/>
    <cellStyle name="Note 3 4 2 6" xfId="6707"/>
    <cellStyle name="Note 3 4 2 6 2" xfId="24142"/>
    <cellStyle name="Note 3 4 2 6 3" xfId="38595"/>
    <cellStyle name="Note 3 4 2 7" xfId="9148"/>
    <cellStyle name="Note 3 4 2 7 2" xfId="26583"/>
    <cellStyle name="Note 3 4 2 7 3" xfId="41036"/>
    <cellStyle name="Note 3 4 2 8" xfId="11568"/>
    <cellStyle name="Note 3 4 2 8 2" xfId="29003"/>
    <cellStyle name="Note 3 4 2 8 3" xfId="43456"/>
    <cellStyle name="Note 3 4 2 9" xfId="18575"/>
    <cellStyle name="Note 3 4 3" xfId="1738"/>
    <cellStyle name="Note 3 4 3 2" xfId="1739"/>
    <cellStyle name="Note 3 4 3 2 2" xfId="4250"/>
    <cellStyle name="Note 3 4 3 2 2 2" xfId="13813"/>
    <cellStyle name="Note 3 4 3 2 2 2 2" xfId="31248"/>
    <cellStyle name="Note 3 4 3 2 2 2 3" xfId="45701"/>
    <cellStyle name="Note 3 4 3 2 2 3" xfId="16274"/>
    <cellStyle name="Note 3 4 3 2 2 3 2" xfId="33709"/>
    <cellStyle name="Note 3 4 3 2 2 3 3" xfId="48162"/>
    <cellStyle name="Note 3 4 3 2 2 4" xfId="21686"/>
    <cellStyle name="Note 3 4 3 2 2 5" xfId="36139"/>
    <cellStyle name="Note 3 4 3 2 3" xfId="6712"/>
    <cellStyle name="Note 3 4 3 2 3 2" xfId="24147"/>
    <cellStyle name="Note 3 4 3 2 3 3" xfId="38600"/>
    <cellStyle name="Note 3 4 3 2 4" xfId="9153"/>
    <cellStyle name="Note 3 4 3 2 4 2" xfId="26588"/>
    <cellStyle name="Note 3 4 3 2 4 3" xfId="41041"/>
    <cellStyle name="Note 3 4 3 2 5" xfId="11573"/>
    <cellStyle name="Note 3 4 3 2 5 2" xfId="29008"/>
    <cellStyle name="Note 3 4 3 2 5 3" xfId="43461"/>
    <cellStyle name="Note 3 4 3 2 6" xfId="18580"/>
    <cellStyle name="Note 3 4 3 3" xfId="1740"/>
    <cellStyle name="Note 3 4 3 3 2" xfId="4251"/>
    <cellStyle name="Note 3 4 3 3 2 2" xfId="13814"/>
    <cellStyle name="Note 3 4 3 3 2 2 2" xfId="31249"/>
    <cellStyle name="Note 3 4 3 3 2 2 3" xfId="45702"/>
    <cellStyle name="Note 3 4 3 3 2 3" xfId="16275"/>
    <cellStyle name="Note 3 4 3 3 2 3 2" xfId="33710"/>
    <cellStyle name="Note 3 4 3 3 2 3 3" xfId="48163"/>
    <cellStyle name="Note 3 4 3 3 2 4" xfId="21687"/>
    <cellStyle name="Note 3 4 3 3 2 5" xfId="36140"/>
    <cellStyle name="Note 3 4 3 3 3" xfId="6713"/>
    <cellStyle name="Note 3 4 3 3 3 2" xfId="24148"/>
    <cellStyle name="Note 3 4 3 3 3 3" xfId="38601"/>
    <cellStyle name="Note 3 4 3 3 4" xfId="9154"/>
    <cellStyle name="Note 3 4 3 3 4 2" xfId="26589"/>
    <cellStyle name="Note 3 4 3 3 4 3" xfId="41042"/>
    <cellStyle name="Note 3 4 3 3 5" xfId="11574"/>
    <cellStyle name="Note 3 4 3 3 5 2" xfId="29009"/>
    <cellStyle name="Note 3 4 3 3 5 3" xfId="43462"/>
    <cellStyle name="Note 3 4 3 3 6" xfId="18581"/>
    <cellStyle name="Note 3 4 3 4" xfId="1741"/>
    <cellStyle name="Note 3 4 3 4 2" xfId="4252"/>
    <cellStyle name="Note 3 4 3 4 2 2" xfId="21688"/>
    <cellStyle name="Note 3 4 3 4 2 3" xfId="36141"/>
    <cellStyle name="Note 3 4 3 4 3" xfId="6714"/>
    <cellStyle name="Note 3 4 3 4 3 2" xfId="24149"/>
    <cellStyle name="Note 3 4 3 4 3 3" xfId="38602"/>
    <cellStyle name="Note 3 4 3 4 4" xfId="9155"/>
    <cellStyle name="Note 3 4 3 4 4 2" xfId="26590"/>
    <cellStyle name="Note 3 4 3 4 4 3" xfId="41043"/>
    <cellStyle name="Note 3 4 3 4 5" xfId="11575"/>
    <cellStyle name="Note 3 4 3 4 5 2" xfId="29010"/>
    <cellStyle name="Note 3 4 3 4 5 3" xfId="43463"/>
    <cellStyle name="Note 3 4 3 4 6" xfId="15205"/>
    <cellStyle name="Note 3 4 3 4 6 2" xfId="32640"/>
    <cellStyle name="Note 3 4 3 4 6 3" xfId="47093"/>
    <cellStyle name="Note 3 4 3 4 7" xfId="18582"/>
    <cellStyle name="Note 3 4 3 4 8" xfId="20367"/>
    <cellStyle name="Note 3 4 3 5" xfId="4249"/>
    <cellStyle name="Note 3 4 3 5 2" xfId="13812"/>
    <cellStyle name="Note 3 4 3 5 2 2" xfId="31247"/>
    <cellStyle name="Note 3 4 3 5 2 3" xfId="45700"/>
    <cellStyle name="Note 3 4 3 5 3" xfId="16273"/>
    <cellStyle name="Note 3 4 3 5 3 2" xfId="33708"/>
    <cellStyle name="Note 3 4 3 5 3 3" xfId="48161"/>
    <cellStyle name="Note 3 4 3 5 4" xfId="21685"/>
    <cellStyle name="Note 3 4 3 5 5" xfId="36138"/>
    <cellStyle name="Note 3 4 3 6" xfId="6711"/>
    <cellStyle name="Note 3 4 3 6 2" xfId="24146"/>
    <cellStyle name="Note 3 4 3 6 3" xfId="38599"/>
    <cellStyle name="Note 3 4 3 7" xfId="9152"/>
    <cellStyle name="Note 3 4 3 7 2" xfId="26587"/>
    <cellStyle name="Note 3 4 3 7 3" xfId="41040"/>
    <cellStyle name="Note 3 4 3 8" xfId="11572"/>
    <cellStyle name="Note 3 4 3 8 2" xfId="29007"/>
    <cellStyle name="Note 3 4 3 8 3" xfId="43460"/>
    <cellStyle name="Note 3 4 3 9" xfId="18579"/>
    <cellStyle name="Note 3 4 4" xfId="1742"/>
    <cellStyle name="Note 3 4 4 2" xfId="1743"/>
    <cellStyle name="Note 3 4 4 2 2" xfId="4254"/>
    <cellStyle name="Note 3 4 4 2 2 2" xfId="13816"/>
    <cellStyle name="Note 3 4 4 2 2 2 2" xfId="31251"/>
    <cellStyle name="Note 3 4 4 2 2 2 3" xfId="45704"/>
    <cellStyle name="Note 3 4 4 2 2 3" xfId="16277"/>
    <cellStyle name="Note 3 4 4 2 2 3 2" xfId="33712"/>
    <cellStyle name="Note 3 4 4 2 2 3 3" xfId="48165"/>
    <cellStyle name="Note 3 4 4 2 2 4" xfId="21690"/>
    <cellStyle name="Note 3 4 4 2 2 5" xfId="36143"/>
    <cellStyle name="Note 3 4 4 2 3" xfId="6716"/>
    <cellStyle name="Note 3 4 4 2 3 2" xfId="24151"/>
    <cellStyle name="Note 3 4 4 2 3 3" xfId="38604"/>
    <cellStyle name="Note 3 4 4 2 4" xfId="9157"/>
    <cellStyle name="Note 3 4 4 2 4 2" xfId="26592"/>
    <cellStyle name="Note 3 4 4 2 4 3" xfId="41045"/>
    <cellStyle name="Note 3 4 4 2 5" xfId="11577"/>
    <cellStyle name="Note 3 4 4 2 5 2" xfId="29012"/>
    <cellStyle name="Note 3 4 4 2 5 3" xfId="43465"/>
    <cellStyle name="Note 3 4 4 2 6" xfId="18584"/>
    <cellStyle name="Note 3 4 4 3" xfId="1744"/>
    <cellStyle name="Note 3 4 4 3 2" xfId="4255"/>
    <cellStyle name="Note 3 4 4 3 2 2" xfId="13817"/>
    <cellStyle name="Note 3 4 4 3 2 2 2" xfId="31252"/>
    <cellStyle name="Note 3 4 4 3 2 2 3" xfId="45705"/>
    <cellStyle name="Note 3 4 4 3 2 3" xfId="16278"/>
    <cellStyle name="Note 3 4 4 3 2 3 2" xfId="33713"/>
    <cellStyle name="Note 3 4 4 3 2 3 3" xfId="48166"/>
    <cellStyle name="Note 3 4 4 3 2 4" xfId="21691"/>
    <cellStyle name="Note 3 4 4 3 2 5" xfId="36144"/>
    <cellStyle name="Note 3 4 4 3 3" xfId="6717"/>
    <cellStyle name="Note 3 4 4 3 3 2" xfId="24152"/>
    <cellStyle name="Note 3 4 4 3 3 3" xfId="38605"/>
    <cellStyle name="Note 3 4 4 3 4" xfId="9158"/>
    <cellStyle name="Note 3 4 4 3 4 2" xfId="26593"/>
    <cellStyle name="Note 3 4 4 3 4 3" xfId="41046"/>
    <cellStyle name="Note 3 4 4 3 5" xfId="11578"/>
    <cellStyle name="Note 3 4 4 3 5 2" xfId="29013"/>
    <cellStyle name="Note 3 4 4 3 5 3" xfId="43466"/>
    <cellStyle name="Note 3 4 4 3 6" xfId="18585"/>
    <cellStyle name="Note 3 4 4 4" xfId="1745"/>
    <cellStyle name="Note 3 4 4 4 2" xfId="4256"/>
    <cellStyle name="Note 3 4 4 4 2 2" xfId="21692"/>
    <cellStyle name="Note 3 4 4 4 2 3" xfId="36145"/>
    <cellStyle name="Note 3 4 4 4 3" xfId="6718"/>
    <cellStyle name="Note 3 4 4 4 3 2" xfId="24153"/>
    <cellStyle name="Note 3 4 4 4 3 3" xfId="38606"/>
    <cellStyle name="Note 3 4 4 4 4" xfId="9159"/>
    <cellStyle name="Note 3 4 4 4 4 2" xfId="26594"/>
    <cellStyle name="Note 3 4 4 4 4 3" xfId="41047"/>
    <cellStyle name="Note 3 4 4 4 5" xfId="11579"/>
    <cellStyle name="Note 3 4 4 4 5 2" xfId="29014"/>
    <cellStyle name="Note 3 4 4 4 5 3" xfId="43467"/>
    <cellStyle name="Note 3 4 4 4 6" xfId="15206"/>
    <cellStyle name="Note 3 4 4 4 6 2" xfId="32641"/>
    <cellStyle name="Note 3 4 4 4 6 3" xfId="47094"/>
    <cellStyle name="Note 3 4 4 4 7" xfId="18586"/>
    <cellStyle name="Note 3 4 4 4 8" xfId="20368"/>
    <cellStyle name="Note 3 4 4 5" xfId="4253"/>
    <cellStyle name="Note 3 4 4 5 2" xfId="13815"/>
    <cellStyle name="Note 3 4 4 5 2 2" xfId="31250"/>
    <cellStyle name="Note 3 4 4 5 2 3" xfId="45703"/>
    <cellStyle name="Note 3 4 4 5 3" xfId="16276"/>
    <cellStyle name="Note 3 4 4 5 3 2" xfId="33711"/>
    <cellStyle name="Note 3 4 4 5 3 3" xfId="48164"/>
    <cellStyle name="Note 3 4 4 5 4" xfId="21689"/>
    <cellStyle name="Note 3 4 4 5 5" xfId="36142"/>
    <cellStyle name="Note 3 4 4 6" xfId="6715"/>
    <cellStyle name="Note 3 4 4 6 2" xfId="24150"/>
    <cellStyle name="Note 3 4 4 6 3" xfId="38603"/>
    <cellStyle name="Note 3 4 4 7" xfId="9156"/>
    <cellStyle name="Note 3 4 4 7 2" xfId="26591"/>
    <cellStyle name="Note 3 4 4 7 3" xfId="41044"/>
    <cellStyle name="Note 3 4 4 8" xfId="11576"/>
    <cellStyle name="Note 3 4 4 8 2" xfId="29011"/>
    <cellStyle name="Note 3 4 4 8 3" xfId="43464"/>
    <cellStyle name="Note 3 4 4 9" xfId="18583"/>
    <cellStyle name="Note 3 4 5" xfId="1746"/>
    <cellStyle name="Note 3 4 5 2" xfId="1747"/>
    <cellStyle name="Note 3 4 5 2 2" xfId="4258"/>
    <cellStyle name="Note 3 4 5 2 2 2" xfId="13819"/>
    <cellStyle name="Note 3 4 5 2 2 2 2" xfId="31254"/>
    <cellStyle name="Note 3 4 5 2 2 2 3" xfId="45707"/>
    <cellStyle name="Note 3 4 5 2 2 3" xfId="16280"/>
    <cellStyle name="Note 3 4 5 2 2 3 2" xfId="33715"/>
    <cellStyle name="Note 3 4 5 2 2 3 3" xfId="48168"/>
    <cellStyle name="Note 3 4 5 2 2 4" xfId="21694"/>
    <cellStyle name="Note 3 4 5 2 2 5" xfId="36147"/>
    <cellStyle name="Note 3 4 5 2 3" xfId="6720"/>
    <cellStyle name="Note 3 4 5 2 3 2" xfId="24155"/>
    <cellStyle name="Note 3 4 5 2 3 3" xfId="38608"/>
    <cellStyle name="Note 3 4 5 2 4" xfId="9161"/>
    <cellStyle name="Note 3 4 5 2 4 2" xfId="26596"/>
    <cellStyle name="Note 3 4 5 2 4 3" xfId="41049"/>
    <cellStyle name="Note 3 4 5 2 5" xfId="11581"/>
    <cellStyle name="Note 3 4 5 2 5 2" xfId="29016"/>
    <cellStyle name="Note 3 4 5 2 5 3" xfId="43469"/>
    <cellStyle name="Note 3 4 5 2 6" xfId="18588"/>
    <cellStyle name="Note 3 4 5 3" xfId="1748"/>
    <cellStyle name="Note 3 4 5 3 2" xfId="4259"/>
    <cellStyle name="Note 3 4 5 3 2 2" xfId="13820"/>
    <cellStyle name="Note 3 4 5 3 2 2 2" xfId="31255"/>
    <cellStyle name="Note 3 4 5 3 2 2 3" xfId="45708"/>
    <cellStyle name="Note 3 4 5 3 2 3" xfId="16281"/>
    <cellStyle name="Note 3 4 5 3 2 3 2" xfId="33716"/>
    <cellStyle name="Note 3 4 5 3 2 3 3" xfId="48169"/>
    <cellStyle name="Note 3 4 5 3 2 4" xfId="21695"/>
    <cellStyle name="Note 3 4 5 3 2 5" xfId="36148"/>
    <cellStyle name="Note 3 4 5 3 3" xfId="6721"/>
    <cellStyle name="Note 3 4 5 3 3 2" xfId="24156"/>
    <cellStyle name="Note 3 4 5 3 3 3" xfId="38609"/>
    <cellStyle name="Note 3 4 5 3 4" xfId="9162"/>
    <cellStyle name="Note 3 4 5 3 4 2" xfId="26597"/>
    <cellStyle name="Note 3 4 5 3 4 3" xfId="41050"/>
    <cellStyle name="Note 3 4 5 3 5" xfId="11582"/>
    <cellStyle name="Note 3 4 5 3 5 2" xfId="29017"/>
    <cellStyle name="Note 3 4 5 3 5 3" xfId="43470"/>
    <cellStyle name="Note 3 4 5 3 6" xfId="18589"/>
    <cellStyle name="Note 3 4 5 4" xfId="1749"/>
    <cellStyle name="Note 3 4 5 4 2" xfId="4260"/>
    <cellStyle name="Note 3 4 5 4 2 2" xfId="21696"/>
    <cellStyle name="Note 3 4 5 4 2 3" xfId="36149"/>
    <cellStyle name="Note 3 4 5 4 3" xfId="6722"/>
    <cellStyle name="Note 3 4 5 4 3 2" xfId="24157"/>
    <cellStyle name="Note 3 4 5 4 3 3" xfId="38610"/>
    <cellStyle name="Note 3 4 5 4 4" xfId="9163"/>
    <cellStyle name="Note 3 4 5 4 4 2" xfId="26598"/>
    <cellStyle name="Note 3 4 5 4 4 3" xfId="41051"/>
    <cellStyle name="Note 3 4 5 4 5" xfId="11583"/>
    <cellStyle name="Note 3 4 5 4 5 2" xfId="29018"/>
    <cellStyle name="Note 3 4 5 4 5 3" xfId="43471"/>
    <cellStyle name="Note 3 4 5 4 6" xfId="15207"/>
    <cellStyle name="Note 3 4 5 4 6 2" xfId="32642"/>
    <cellStyle name="Note 3 4 5 4 6 3" xfId="47095"/>
    <cellStyle name="Note 3 4 5 4 7" xfId="18590"/>
    <cellStyle name="Note 3 4 5 4 8" xfId="20369"/>
    <cellStyle name="Note 3 4 5 5" xfId="4257"/>
    <cellStyle name="Note 3 4 5 5 2" xfId="13818"/>
    <cellStyle name="Note 3 4 5 5 2 2" xfId="31253"/>
    <cellStyle name="Note 3 4 5 5 2 3" xfId="45706"/>
    <cellStyle name="Note 3 4 5 5 3" xfId="16279"/>
    <cellStyle name="Note 3 4 5 5 3 2" xfId="33714"/>
    <cellStyle name="Note 3 4 5 5 3 3" xfId="48167"/>
    <cellStyle name="Note 3 4 5 5 4" xfId="21693"/>
    <cellStyle name="Note 3 4 5 5 5" xfId="36146"/>
    <cellStyle name="Note 3 4 5 6" xfId="6719"/>
    <cellStyle name="Note 3 4 5 6 2" xfId="24154"/>
    <cellStyle name="Note 3 4 5 6 3" xfId="38607"/>
    <cellStyle name="Note 3 4 5 7" xfId="9160"/>
    <cellStyle name="Note 3 4 5 7 2" xfId="26595"/>
    <cellStyle name="Note 3 4 5 7 3" xfId="41048"/>
    <cellStyle name="Note 3 4 5 8" xfId="11580"/>
    <cellStyle name="Note 3 4 5 8 2" xfId="29015"/>
    <cellStyle name="Note 3 4 5 8 3" xfId="43468"/>
    <cellStyle name="Note 3 4 5 9" xfId="18587"/>
    <cellStyle name="Note 3 4 6" xfId="1750"/>
    <cellStyle name="Note 3 4 6 2" xfId="4261"/>
    <cellStyle name="Note 3 4 6 2 2" xfId="13821"/>
    <cellStyle name="Note 3 4 6 2 2 2" xfId="31256"/>
    <cellStyle name="Note 3 4 6 2 2 3" xfId="45709"/>
    <cellStyle name="Note 3 4 6 2 3" xfId="16282"/>
    <cellStyle name="Note 3 4 6 2 3 2" xfId="33717"/>
    <cellStyle name="Note 3 4 6 2 3 3" xfId="48170"/>
    <cellStyle name="Note 3 4 6 2 4" xfId="21697"/>
    <cellStyle name="Note 3 4 6 2 5" xfId="36150"/>
    <cellStyle name="Note 3 4 6 3" xfId="6723"/>
    <cellStyle name="Note 3 4 6 3 2" xfId="24158"/>
    <cellStyle name="Note 3 4 6 3 3" xfId="38611"/>
    <cellStyle name="Note 3 4 6 4" xfId="9164"/>
    <cellStyle name="Note 3 4 6 4 2" xfId="26599"/>
    <cellStyle name="Note 3 4 6 4 3" xfId="41052"/>
    <cellStyle name="Note 3 4 6 5" xfId="11584"/>
    <cellStyle name="Note 3 4 6 5 2" xfId="29019"/>
    <cellStyle name="Note 3 4 6 5 3" xfId="43472"/>
    <cellStyle name="Note 3 4 6 6" xfId="18591"/>
    <cellStyle name="Note 3 4 7" xfId="1751"/>
    <cellStyle name="Note 3 4 7 2" xfId="4262"/>
    <cellStyle name="Note 3 4 7 2 2" xfId="13822"/>
    <cellStyle name="Note 3 4 7 2 2 2" xfId="31257"/>
    <cellStyle name="Note 3 4 7 2 2 3" xfId="45710"/>
    <cellStyle name="Note 3 4 7 2 3" xfId="16283"/>
    <cellStyle name="Note 3 4 7 2 3 2" xfId="33718"/>
    <cellStyle name="Note 3 4 7 2 3 3" xfId="48171"/>
    <cellStyle name="Note 3 4 7 2 4" xfId="21698"/>
    <cellStyle name="Note 3 4 7 2 5" xfId="36151"/>
    <cellStyle name="Note 3 4 7 3" xfId="6724"/>
    <cellStyle name="Note 3 4 7 3 2" xfId="24159"/>
    <cellStyle name="Note 3 4 7 3 3" xfId="38612"/>
    <cellStyle name="Note 3 4 7 4" xfId="9165"/>
    <cellStyle name="Note 3 4 7 4 2" xfId="26600"/>
    <cellStyle name="Note 3 4 7 4 3" xfId="41053"/>
    <cellStyle name="Note 3 4 7 5" xfId="11585"/>
    <cellStyle name="Note 3 4 7 5 2" xfId="29020"/>
    <cellStyle name="Note 3 4 7 5 3" xfId="43473"/>
    <cellStyle name="Note 3 4 7 6" xfId="18592"/>
    <cellStyle name="Note 3 4 8" xfId="1752"/>
    <cellStyle name="Note 3 4 8 2" xfId="4263"/>
    <cellStyle name="Note 3 4 8 2 2" xfId="21699"/>
    <cellStyle name="Note 3 4 8 2 3" xfId="36152"/>
    <cellStyle name="Note 3 4 8 3" xfId="6725"/>
    <cellStyle name="Note 3 4 8 3 2" xfId="24160"/>
    <cellStyle name="Note 3 4 8 3 3" xfId="38613"/>
    <cellStyle name="Note 3 4 8 4" xfId="9166"/>
    <cellStyle name="Note 3 4 8 4 2" xfId="26601"/>
    <cellStyle name="Note 3 4 8 4 3" xfId="41054"/>
    <cellStyle name="Note 3 4 8 5" xfId="11586"/>
    <cellStyle name="Note 3 4 8 5 2" xfId="29021"/>
    <cellStyle name="Note 3 4 8 5 3" xfId="43474"/>
    <cellStyle name="Note 3 4 8 6" xfId="15208"/>
    <cellStyle name="Note 3 4 8 6 2" xfId="32643"/>
    <cellStyle name="Note 3 4 8 6 3" xfId="47096"/>
    <cellStyle name="Note 3 4 8 7" xfId="18593"/>
    <cellStyle name="Note 3 4 8 8" xfId="20370"/>
    <cellStyle name="Note 3 4 9" xfId="4244"/>
    <cellStyle name="Note 3 4 9 2" xfId="13808"/>
    <cellStyle name="Note 3 4 9 2 2" xfId="31243"/>
    <cellStyle name="Note 3 4 9 2 3" xfId="45696"/>
    <cellStyle name="Note 3 4 9 3" xfId="16269"/>
    <cellStyle name="Note 3 4 9 3 2" xfId="33704"/>
    <cellStyle name="Note 3 4 9 3 3" xfId="48157"/>
    <cellStyle name="Note 3 4 9 4" xfId="21680"/>
    <cellStyle name="Note 3 4 9 5" xfId="36133"/>
    <cellStyle name="Note 3 5" xfId="1753"/>
    <cellStyle name="Note 3 5 10" xfId="6726"/>
    <cellStyle name="Note 3 5 10 2" xfId="24161"/>
    <cellStyle name="Note 3 5 10 3" xfId="38614"/>
    <cellStyle name="Note 3 5 11" xfId="9167"/>
    <cellStyle name="Note 3 5 11 2" xfId="26602"/>
    <cellStyle name="Note 3 5 11 3" xfId="41055"/>
    <cellStyle name="Note 3 5 12" xfId="11587"/>
    <cellStyle name="Note 3 5 12 2" xfId="29022"/>
    <cellStyle name="Note 3 5 12 3" xfId="43475"/>
    <cellStyle name="Note 3 5 13" xfId="18594"/>
    <cellStyle name="Note 3 5 2" xfId="1754"/>
    <cellStyle name="Note 3 5 2 2" xfId="1755"/>
    <cellStyle name="Note 3 5 2 2 2" xfId="4266"/>
    <cellStyle name="Note 3 5 2 2 2 2" xfId="13825"/>
    <cellStyle name="Note 3 5 2 2 2 2 2" xfId="31260"/>
    <cellStyle name="Note 3 5 2 2 2 2 3" xfId="45713"/>
    <cellStyle name="Note 3 5 2 2 2 3" xfId="16286"/>
    <cellStyle name="Note 3 5 2 2 2 3 2" xfId="33721"/>
    <cellStyle name="Note 3 5 2 2 2 3 3" xfId="48174"/>
    <cellStyle name="Note 3 5 2 2 2 4" xfId="21702"/>
    <cellStyle name="Note 3 5 2 2 2 5" xfId="36155"/>
    <cellStyle name="Note 3 5 2 2 3" xfId="6728"/>
    <cellStyle name="Note 3 5 2 2 3 2" xfId="24163"/>
    <cellStyle name="Note 3 5 2 2 3 3" xfId="38616"/>
    <cellStyle name="Note 3 5 2 2 4" xfId="9169"/>
    <cellStyle name="Note 3 5 2 2 4 2" xfId="26604"/>
    <cellStyle name="Note 3 5 2 2 4 3" xfId="41057"/>
    <cellStyle name="Note 3 5 2 2 5" xfId="11589"/>
    <cellStyle name="Note 3 5 2 2 5 2" xfId="29024"/>
    <cellStyle name="Note 3 5 2 2 5 3" xfId="43477"/>
    <cellStyle name="Note 3 5 2 2 6" xfId="18596"/>
    <cellStyle name="Note 3 5 2 3" xfId="1756"/>
    <cellStyle name="Note 3 5 2 3 2" xfId="4267"/>
    <cellStyle name="Note 3 5 2 3 2 2" xfId="13826"/>
    <cellStyle name="Note 3 5 2 3 2 2 2" xfId="31261"/>
    <cellStyle name="Note 3 5 2 3 2 2 3" xfId="45714"/>
    <cellStyle name="Note 3 5 2 3 2 3" xfId="16287"/>
    <cellStyle name="Note 3 5 2 3 2 3 2" xfId="33722"/>
    <cellStyle name="Note 3 5 2 3 2 3 3" xfId="48175"/>
    <cellStyle name="Note 3 5 2 3 2 4" xfId="21703"/>
    <cellStyle name="Note 3 5 2 3 2 5" xfId="36156"/>
    <cellStyle name="Note 3 5 2 3 3" xfId="6729"/>
    <cellStyle name="Note 3 5 2 3 3 2" xfId="24164"/>
    <cellStyle name="Note 3 5 2 3 3 3" xfId="38617"/>
    <cellStyle name="Note 3 5 2 3 4" xfId="9170"/>
    <cellStyle name="Note 3 5 2 3 4 2" xfId="26605"/>
    <cellStyle name="Note 3 5 2 3 4 3" xfId="41058"/>
    <cellStyle name="Note 3 5 2 3 5" xfId="11590"/>
    <cellStyle name="Note 3 5 2 3 5 2" xfId="29025"/>
    <cellStyle name="Note 3 5 2 3 5 3" xfId="43478"/>
    <cellStyle name="Note 3 5 2 3 6" xfId="18597"/>
    <cellStyle name="Note 3 5 2 4" xfId="1757"/>
    <cellStyle name="Note 3 5 2 4 2" xfId="4268"/>
    <cellStyle name="Note 3 5 2 4 2 2" xfId="21704"/>
    <cellStyle name="Note 3 5 2 4 2 3" xfId="36157"/>
    <cellStyle name="Note 3 5 2 4 3" xfId="6730"/>
    <cellStyle name="Note 3 5 2 4 3 2" xfId="24165"/>
    <cellStyle name="Note 3 5 2 4 3 3" xfId="38618"/>
    <cellStyle name="Note 3 5 2 4 4" xfId="9171"/>
    <cellStyle name="Note 3 5 2 4 4 2" xfId="26606"/>
    <cellStyle name="Note 3 5 2 4 4 3" xfId="41059"/>
    <cellStyle name="Note 3 5 2 4 5" xfId="11591"/>
    <cellStyle name="Note 3 5 2 4 5 2" xfId="29026"/>
    <cellStyle name="Note 3 5 2 4 5 3" xfId="43479"/>
    <cellStyle name="Note 3 5 2 4 6" xfId="15209"/>
    <cellStyle name="Note 3 5 2 4 6 2" xfId="32644"/>
    <cellStyle name="Note 3 5 2 4 6 3" xfId="47097"/>
    <cellStyle name="Note 3 5 2 4 7" xfId="18598"/>
    <cellStyle name="Note 3 5 2 4 8" xfId="20371"/>
    <cellStyle name="Note 3 5 2 5" xfId="4265"/>
    <cellStyle name="Note 3 5 2 5 2" xfId="13824"/>
    <cellStyle name="Note 3 5 2 5 2 2" xfId="31259"/>
    <cellStyle name="Note 3 5 2 5 2 3" xfId="45712"/>
    <cellStyle name="Note 3 5 2 5 3" xfId="16285"/>
    <cellStyle name="Note 3 5 2 5 3 2" xfId="33720"/>
    <cellStyle name="Note 3 5 2 5 3 3" xfId="48173"/>
    <cellStyle name="Note 3 5 2 5 4" xfId="21701"/>
    <cellStyle name="Note 3 5 2 5 5" xfId="36154"/>
    <cellStyle name="Note 3 5 2 6" xfId="6727"/>
    <cellStyle name="Note 3 5 2 6 2" xfId="24162"/>
    <cellStyle name="Note 3 5 2 6 3" xfId="38615"/>
    <cellStyle name="Note 3 5 2 7" xfId="9168"/>
    <cellStyle name="Note 3 5 2 7 2" xfId="26603"/>
    <cellStyle name="Note 3 5 2 7 3" xfId="41056"/>
    <cellStyle name="Note 3 5 2 8" xfId="11588"/>
    <cellStyle name="Note 3 5 2 8 2" xfId="29023"/>
    <cellStyle name="Note 3 5 2 8 3" xfId="43476"/>
    <cellStyle name="Note 3 5 2 9" xfId="18595"/>
    <cellStyle name="Note 3 5 3" xfId="1758"/>
    <cellStyle name="Note 3 5 3 2" xfId="1759"/>
    <cellStyle name="Note 3 5 3 2 2" xfId="4270"/>
    <cellStyle name="Note 3 5 3 2 2 2" xfId="13828"/>
    <cellStyle name="Note 3 5 3 2 2 2 2" xfId="31263"/>
    <cellStyle name="Note 3 5 3 2 2 2 3" xfId="45716"/>
    <cellStyle name="Note 3 5 3 2 2 3" xfId="16289"/>
    <cellStyle name="Note 3 5 3 2 2 3 2" xfId="33724"/>
    <cellStyle name="Note 3 5 3 2 2 3 3" xfId="48177"/>
    <cellStyle name="Note 3 5 3 2 2 4" xfId="21706"/>
    <cellStyle name="Note 3 5 3 2 2 5" xfId="36159"/>
    <cellStyle name="Note 3 5 3 2 3" xfId="6732"/>
    <cellStyle name="Note 3 5 3 2 3 2" xfId="24167"/>
    <cellStyle name="Note 3 5 3 2 3 3" xfId="38620"/>
    <cellStyle name="Note 3 5 3 2 4" xfId="9173"/>
    <cellStyle name="Note 3 5 3 2 4 2" xfId="26608"/>
    <cellStyle name="Note 3 5 3 2 4 3" xfId="41061"/>
    <cellStyle name="Note 3 5 3 2 5" xfId="11593"/>
    <cellStyle name="Note 3 5 3 2 5 2" xfId="29028"/>
    <cellStyle name="Note 3 5 3 2 5 3" xfId="43481"/>
    <cellStyle name="Note 3 5 3 2 6" xfId="18600"/>
    <cellStyle name="Note 3 5 3 3" xfId="1760"/>
    <cellStyle name="Note 3 5 3 3 2" xfId="4271"/>
    <cellStyle name="Note 3 5 3 3 2 2" xfId="13829"/>
    <cellStyle name="Note 3 5 3 3 2 2 2" xfId="31264"/>
    <cellStyle name="Note 3 5 3 3 2 2 3" xfId="45717"/>
    <cellStyle name="Note 3 5 3 3 2 3" xfId="16290"/>
    <cellStyle name="Note 3 5 3 3 2 3 2" xfId="33725"/>
    <cellStyle name="Note 3 5 3 3 2 3 3" xfId="48178"/>
    <cellStyle name="Note 3 5 3 3 2 4" xfId="21707"/>
    <cellStyle name="Note 3 5 3 3 2 5" xfId="36160"/>
    <cellStyle name="Note 3 5 3 3 3" xfId="6733"/>
    <cellStyle name="Note 3 5 3 3 3 2" xfId="24168"/>
    <cellStyle name="Note 3 5 3 3 3 3" xfId="38621"/>
    <cellStyle name="Note 3 5 3 3 4" xfId="9174"/>
    <cellStyle name="Note 3 5 3 3 4 2" xfId="26609"/>
    <cellStyle name="Note 3 5 3 3 4 3" xfId="41062"/>
    <cellStyle name="Note 3 5 3 3 5" xfId="11594"/>
    <cellStyle name="Note 3 5 3 3 5 2" xfId="29029"/>
    <cellStyle name="Note 3 5 3 3 5 3" xfId="43482"/>
    <cellStyle name="Note 3 5 3 3 6" xfId="18601"/>
    <cellStyle name="Note 3 5 3 4" xfId="1761"/>
    <cellStyle name="Note 3 5 3 4 2" xfId="4272"/>
    <cellStyle name="Note 3 5 3 4 2 2" xfId="21708"/>
    <cellStyle name="Note 3 5 3 4 2 3" xfId="36161"/>
    <cellStyle name="Note 3 5 3 4 3" xfId="6734"/>
    <cellStyle name="Note 3 5 3 4 3 2" xfId="24169"/>
    <cellStyle name="Note 3 5 3 4 3 3" xfId="38622"/>
    <cellStyle name="Note 3 5 3 4 4" xfId="9175"/>
    <cellStyle name="Note 3 5 3 4 4 2" xfId="26610"/>
    <cellStyle name="Note 3 5 3 4 4 3" xfId="41063"/>
    <cellStyle name="Note 3 5 3 4 5" xfId="11595"/>
    <cellStyle name="Note 3 5 3 4 5 2" xfId="29030"/>
    <cellStyle name="Note 3 5 3 4 5 3" xfId="43483"/>
    <cellStyle name="Note 3 5 3 4 6" xfId="15210"/>
    <cellStyle name="Note 3 5 3 4 6 2" xfId="32645"/>
    <cellStyle name="Note 3 5 3 4 6 3" xfId="47098"/>
    <cellStyle name="Note 3 5 3 4 7" xfId="18602"/>
    <cellStyle name="Note 3 5 3 4 8" xfId="20372"/>
    <cellStyle name="Note 3 5 3 5" xfId="4269"/>
    <cellStyle name="Note 3 5 3 5 2" xfId="13827"/>
    <cellStyle name="Note 3 5 3 5 2 2" xfId="31262"/>
    <cellStyle name="Note 3 5 3 5 2 3" xfId="45715"/>
    <cellStyle name="Note 3 5 3 5 3" xfId="16288"/>
    <cellStyle name="Note 3 5 3 5 3 2" xfId="33723"/>
    <cellStyle name="Note 3 5 3 5 3 3" xfId="48176"/>
    <cellStyle name="Note 3 5 3 5 4" xfId="21705"/>
    <cellStyle name="Note 3 5 3 5 5" xfId="36158"/>
    <cellStyle name="Note 3 5 3 6" xfId="6731"/>
    <cellStyle name="Note 3 5 3 6 2" xfId="24166"/>
    <cellStyle name="Note 3 5 3 6 3" xfId="38619"/>
    <cellStyle name="Note 3 5 3 7" xfId="9172"/>
    <cellStyle name="Note 3 5 3 7 2" xfId="26607"/>
    <cellStyle name="Note 3 5 3 7 3" xfId="41060"/>
    <cellStyle name="Note 3 5 3 8" xfId="11592"/>
    <cellStyle name="Note 3 5 3 8 2" xfId="29027"/>
    <cellStyle name="Note 3 5 3 8 3" xfId="43480"/>
    <cellStyle name="Note 3 5 3 9" xfId="18599"/>
    <cellStyle name="Note 3 5 4" xfId="1762"/>
    <cellStyle name="Note 3 5 4 2" xfId="1763"/>
    <cellStyle name="Note 3 5 4 2 2" xfId="4274"/>
    <cellStyle name="Note 3 5 4 2 2 2" xfId="13831"/>
    <cellStyle name="Note 3 5 4 2 2 2 2" xfId="31266"/>
    <cellStyle name="Note 3 5 4 2 2 2 3" xfId="45719"/>
    <cellStyle name="Note 3 5 4 2 2 3" xfId="16292"/>
    <cellStyle name="Note 3 5 4 2 2 3 2" xfId="33727"/>
    <cellStyle name="Note 3 5 4 2 2 3 3" xfId="48180"/>
    <cellStyle name="Note 3 5 4 2 2 4" xfId="21710"/>
    <cellStyle name="Note 3 5 4 2 2 5" xfId="36163"/>
    <cellStyle name="Note 3 5 4 2 3" xfId="6736"/>
    <cellStyle name="Note 3 5 4 2 3 2" xfId="24171"/>
    <cellStyle name="Note 3 5 4 2 3 3" xfId="38624"/>
    <cellStyle name="Note 3 5 4 2 4" xfId="9177"/>
    <cellStyle name="Note 3 5 4 2 4 2" xfId="26612"/>
    <cellStyle name="Note 3 5 4 2 4 3" xfId="41065"/>
    <cellStyle name="Note 3 5 4 2 5" xfId="11597"/>
    <cellStyle name="Note 3 5 4 2 5 2" xfId="29032"/>
    <cellStyle name="Note 3 5 4 2 5 3" xfId="43485"/>
    <cellStyle name="Note 3 5 4 2 6" xfId="18604"/>
    <cellStyle name="Note 3 5 4 3" xfId="1764"/>
    <cellStyle name="Note 3 5 4 3 2" xfId="4275"/>
    <cellStyle name="Note 3 5 4 3 2 2" xfId="13832"/>
    <cellStyle name="Note 3 5 4 3 2 2 2" xfId="31267"/>
    <cellStyle name="Note 3 5 4 3 2 2 3" xfId="45720"/>
    <cellStyle name="Note 3 5 4 3 2 3" xfId="16293"/>
    <cellStyle name="Note 3 5 4 3 2 3 2" xfId="33728"/>
    <cellStyle name="Note 3 5 4 3 2 3 3" xfId="48181"/>
    <cellStyle name="Note 3 5 4 3 2 4" xfId="21711"/>
    <cellStyle name="Note 3 5 4 3 2 5" xfId="36164"/>
    <cellStyle name="Note 3 5 4 3 3" xfId="6737"/>
    <cellStyle name="Note 3 5 4 3 3 2" xfId="24172"/>
    <cellStyle name="Note 3 5 4 3 3 3" xfId="38625"/>
    <cellStyle name="Note 3 5 4 3 4" xfId="9178"/>
    <cellStyle name="Note 3 5 4 3 4 2" xfId="26613"/>
    <cellStyle name="Note 3 5 4 3 4 3" xfId="41066"/>
    <cellStyle name="Note 3 5 4 3 5" xfId="11598"/>
    <cellStyle name="Note 3 5 4 3 5 2" xfId="29033"/>
    <cellStyle name="Note 3 5 4 3 5 3" xfId="43486"/>
    <cellStyle name="Note 3 5 4 3 6" xfId="18605"/>
    <cellStyle name="Note 3 5 4 4" xfId="1765"/>
    <cellStyle name="Note 3 5 4 4 2" xfId="4276"/>
    <cellStyle name="Note 3 5 4 4 2 2" xfId="21712"/>
    <cellStyle name="Note 3 5 4 4 2 3" xfId="36165"/>
    <cellStyle name="Note 3 5 4 4 3" xfId="6738"/>
    <cellStyle name="Note 3 5 4 4 3 2" xfId="24173"/>
    <cellStyle name="Note 3 5 4 4 3 3" xfId="38626"/>
    <cellStyle name="Note 3 5 4 4 4" xfId="9179"/>
    <cellStyle name="Note 3 5 4 4 4 2" xfId="26614"/>
    <cellStyle name="Note 3 5 4 4 4 3" xfId="41067"/>
    <cellStyle name="Note 3 5 4 4 5" xfId="11599"/>
    <cellStyle name="Note 3 5 4 4 5 2" xfId="29034"/>
    <cellStyle name="Note 3 5 4 4 5 3" xfId="43487"/>
    <cellStyle name="Note 3 5 4 4 6" xfId="15211"/>
    <cellStyle name="Note 3 5 4 4 6 2" xfId="32646"/>
    <cellStyle name="Note 3 5 4 4 6 3" xfId="47099"/>
    <cellStyle name="Note 3 5 4 4 7" xfId="18606"/>
    <cellStyle name="Note 3 5 4 4 8" xfId="20373"/>
    <cellStyle name="Note 3 5 4 5" xfId="4273"/>
    <cellStyle name="Note 3 5 4 5 2" xfId="13830"/>
    <cellStyle name="Note 3 5 4 5 2 2" xfId="31265"/>
    <cellStyle name="Note 3 5 4 5 2 3" xfId="45718"/>
    <cellStyle name="Note 3 5 4 5 3" xfId="16291"/>
    <cellStyle name="Note 3 5 4 5 3 2" xfId="33726"/>
    <cellStyle name="Note 3 5 4 5 3 3" xfId="48179"/>
    <cellStyle name="Note 3 5 4 5 4" xfId="21709"/>
    <cellStyle name="Note 3 5 4 5 5" xfId="36162"/>
    <cellStyle name="Note 3 5 4 6" xfId="6735"/>
    <cellStyle name="Note 3 5 4 6 2" xfId="24170"/>
    <cellStyle name="Note 3 5 4 6 3" xfId="38623"/>
    <cellStyle name="Note 3 5 4 7" xfId="9176"/>
    <cellStyle name="Note 3 5 4 7 2" xfId="26611"/>
    <cellStyle name="Note 3 5 4 7 3" xfId="41064"/>
    <cellStyle name="Note 3 5 4 8" xfId="11596"/>
    <cellStyle name="Note 3 5 4 8 2" xfId="29031"/>
    <cellStyle name="Note 3 5 4 8 3" xfId="43484"/>
    <cellStyle name="Note 3 5 4 9" xfId="18603"/>
    <cellStyle name="Note 3 5 5" xfId="1766"/>
    <cellStyle name="Note 3 5 5 2" xfId="1767"/>
    <cellStyle name="Note 3 5 5 2 2" xfId="4278"/>
    <cellStyle name="Note 3 5 5 2 2 2" xfId="13834"/>
    <cellStyle name="Note 3 5 5 2 2 2 2" xfId="31269"/>
    <cellStyle name="Note 3 5 5 2 2 2 3" xfId="45722"/>
    <cellStyle name="Note 3 5 5 2 2 3" xfId="16295"/>
    <cellStyle name="Note 3 5 5 2 2 3 2" xfId="33730"/>
    <cellStyle name="Note 3 5 5 2 2 3 3" xfId="48183"/>
    <cellStyle name="Note 3 5 5 2 2 4" xfId="21714"/>
    <cellStyle name="Note 3 5 5 2 2 5" xfId="36167"/>
    <cellStyle name="Note 3 5 5 2 3" xfId="6740"/>
    <cellStyle name="Note 3 5 5 2 3 2" xfId="24175"/>
    <cellStyle name="Note 3 5 5 2 3 3" xfId="38628"/>
    <cellStyle name="Note 3 5 5 2 4" xfId="9181"/>
    <cellStyle name="Note 3 5 5 2 4 2" xfId="26616"/>
    <cellStyle name="Note 3 5 5 2 4 3" xfId="41069"/>
    <cellStyle name="Note 3 5 5 2 5" xfId="11601"/>
    <cellStyle name="Note 3 5 5 2 5 2" xfId="29036"/>
    <cellStyle name="Note 3 5 5 2 5 3" xfId="43489"/>
    <cellStyle name="Note 3 5 5 2 6" xfId="18608"/>
    <cellStyle name="Note 3 5 5 3" xfId="1768"/>
    <cellStyle name="Note 3 5 5 3 2" xfId="4279"/>
    <cellStyle name="Note 3 5 5 3 2 2" xfId="13835"/>
    <cellStyle name="Note 3 5 5 3 2 2 2" xfId="31270"/>
    <cellStyle name="Note 3 5 5 3 2 2 3" xfId="45723"/>
    <cellStyle name="Note 3 5 5 3 2 3" xfId="16296"/>
    <cellStyle name="Note 3 5 5 3 2 3 2" xfId="33731"/>
    <cellStyle name="Note 3 5 5 3 2 3 3" xfId="48184"/>
    <cellStyle name="Note 3 5 5 3 2 4" xfId="21715"/>
    <cellStyle name="Note 3 5 5 3 2 5" xfId="36168"/>
    <cellStyle name="Note 3 5 5 3 3" xfId="6741"/>
    <cellStyle name="Note 3 5 5 3 3 2" xfId="24176"/>
    <cellStyle name="Note 3 5 5 3 3 3" xfId="38629"/>
    <cellStyle name="Note 3 5 5 3 4" xfId="9182"/>
    <cellStyle name="Note 3 5 5 3 4 2" xfId="26617"/>
    <cellStyle name="Note 3 5 5 3 4 3" xfId="41070"/>
    <cellStyle name="Note 3 5 5 3 5" xfId="11602"/>
    <cellStyle name="Note 3 5 5 3 5 2" xfId="29037"/>
    <cellStyle name="Note 3 5 5 3 5 3" xfId="43490"/>
    <cellStyle name="Note 3 5 5 3 6" xfId="18609"/>
    <cellStyle name="Note 3 5 5 4" xfId="1769"/>
    <cellStyle name="Note 3 5 5 4 2" xfId="4280"/>
    <cellStyle name="Note 3 5 5 4 2 2" xfId="21716"/>
    <cellStyle name="Note 3 5 5 4 2 3" xfId="36169"/>
    <cellStyle name="Note 3 5 5 4 3" xfId="6742"/>
    <cellStyle name="Note 3 5 5 4 3 2" xfId="24177"/>
    <cellStyle name="Note 3 5 5 4 3 3" xfId="38630"/>
    <cellStyle name="Note 3 5 5 4 4" xfId="9183"/>
    <cellStyle name="Note 3 5 5 4 4 2" xfId="26618"/>
    <cellStyle name="Note 3 5 5 4 4 3" xfId="41071"/>
    <cellStyle name="Note 3 5 5 4 5" xfId="11603"/>
    <cellStyle name="Note 3 5 5 4 5 2" xfId="29038"/>
    <cellStyle name="Note 3 5 5 4 5 3" xfId="43491"/>
    <cellStyle name="Note 3 5 5 4 6" xfId="15212"/>
    <cellStyle name="Note 3 5 5 4 6 2" xfId="32647"/>
    <cellStyle name="Note 3 5 5 4 6 3" xfId="47100"/>
    <cellStyle name="Note 3 5 5 4 7" xfId="18610"/>
    <cellStyle name="Note 3 5 5 4 8" xfId="20374"/>
    <cellStyle name="Note 3 5 5 5" xfId="4277"/>
    <cellStyle name="Note 3 5 5 5 2" xfId="13833"/>
    <cellStyle name="Note 3 5 5 5 2 2" xfId="31268"/>
    <cellStyle name="Note 3 5 5 5 2 3" xfId="45721"/>
    <cellStyle name="Note 3 5 5 5 3" xfId="16294"/>
    <cellStyle name="Note 3 5 5 5 3 2" xfId="33729"/>
    <cellStyle name="Note 3 5 5 5 3 3" xfId="48182"/>
    <cellStyle name="Note 3 5 5 5 4" xfId="21713"/>
    <cellStyle name="Note 3 5 5 5 5" xfId="36166"/>
    <cellStyle name="Note 3 5 5 6" xfId="6739"/>
    <cellStyle name="Note 3 5 5 6 2" xfId="24174"/>
    <cellStyle name="Note 3 5 5 6 3" xfId="38627"/>
    <cellStyle name="Note 3 5 5 7" xfId="9180"/>
    <cellStyle name="Note 3 5 5 7 2" xfId="26615"/>
    <cellStyle name="Note 3 5 5 7 3" xfId="41068"/>
    <cellStyle name="Note 3 5 5 8" xfId="11600"/>
    <cellStyle name="Note 3 5 5 8 2" xfId="29035"/>
    <cellStyle name="Note 3 5 5 8 3" xfId="43488"/>
    <cellStyle name="Note 3 5 5 9" xfId="18607"/>
    <cellStyle name="Note 3 5 6" xfId="1770"/>
    <cellStyle name="Note 3 5 6 2" xfId="4281"/>
    <cellStyle name="Note 3 5 6 2 2" xfId="13836"/>
    <cellStyle name="Note 3 5 6 2 2 2" xfId="31271"/>
    <cellStyle name="Note 3 5 6 2 2 3" xfId="45724"/>
    <cellStyle name="Note 3 5 6 2 3" xfId="16297"/>
    <cellStyle name="Note 3 5 6 2 3 2" xfId="33732"/>
    <cellStyle name="Note 3 5 6 2 3 3" xfId="48185"/>
    <cellStyle name="Note 3 5 6 2 4" xfId="21717"/>
    <cellStyle name="Note 3 5 6 2 5" xfId="36170"/>
    <cellStyle name="Note 3 5 6 3" xfId="6743"/>
    <cellStyle name="Note 3 5 6 3 2" xfId="24178"/>
    <cellStyle name="Note 3 5 6 3 3" xfId="38631"/>
    <cellStyle name="Note 3 5 6 4" xfId="9184"/>
    <cellStyle name="Note 3 5 6 4 2" xfId="26619"/>
    <cellStyle name="Note 3 5 6 4 3" xfId="41072"/>
    <cellStyle name="Note 3 5 6 5" xfId="11604"/>
    <cellStyle name="Note 3 5 6 5 2" xfId="29039"/>
    <cellStyle name="Note 3 5 6 5 3" xfId="43492"/>
    <cellStyle name="Note 3 5 6 6" xfId="18611"/>
    <cellStyle name="Note 3 5 7" xfId="1771"/>
    <cellStyle name="Note 3 5 7 2" xfId="4282"/>
    <cellStyle name="Note 3 5 7 2 2" xfId="13837"/>
    <cellStyle name="Note 3 5 7 2 2 2" xfId="31272"/>
    <cellStyle name="Note 3 5 7 2 2 3" xfId="45725"/>
    <cellStyle name="Note 3 5 7 2 3" xfId="16298"/>
    <cellStyle name="Note 3 5 7 2 3 2" xfId="33733"/>
    <cellStyle name="Note 3 5 7 2 3 3" xfId="48186"/>
    <cellStyle name="Note 3 5 7 2 4" xfId="21718"/>
    <cellStyle name="Note 3 5 7 2 5" xfId="36171"/>
    <cellStyle name="Note 3 5 7 3" xfId="6744"/>
    <cellStyle name="Note 3 5 7 3 2" xfId="24179"/>
    <cellStyle name="Note 3 5 7 3 3" xfId="38632"/>
    <cellStyle name="Note 3 5 7 4" xfId="9185"/>
    <cellStyle name="Note 3 5 7 4 2" xfId="26620"/>
    <cellStyle name="Note 3 5 7 4 3" xfId="41073"/>
    <cellStyle name="Note 3 5 7 5" xfId="11605"/>
    <cellStyle name="Note 3 5 7 5 2" xfId="29040"/>
    <cellStyle name="Note 3 5 7 5 3" xfId="43493"/>
    <cellStyle name="Note 3 5 7 6" xfId="18612"/>
    <cellStyle name="Note 3 5 8" xfId="1772"/>
    <cellStyle name="Note 3 5 8 2" xfId="4283"/>
    <cellStyle name="Note 3 5 8 2 2" xfId="21719"/>
    <cellStyle name="Note 3 5 8 2 3" xfId="36172"/>
    <cellStyle name="Note 3 5 8 3" xfId="6745"/>
    <cellStyle name="Note 3 5 8 3 2" xfId="24180"/>
    <cellStyle name="Note 3 5 8 3 3" xfId="38633"/>
    <cellStyle name="Note 3 5 8 4" xfId="9186"/>
    <cellStyle name="Note 3 5 8 4 2" xfId="26621"/>
    <cellStyle name="Note 3 5 8 4 3" xfId="41074"/>
    <cellStyle name="Note 3 5 8 5" xfId="11606"/>
    <cellStyle name="Note 3 5 8 5 2" xfId="29041"/>
    <cellStyle name="Note 3 5 8 5 3" xfId="43494"/>
    <cellStyle name="Note 3 5 8 6" xfId="15213"/>
    <cellStyle name="Note 3 5 8 6 2" xfId="32648"/>
    <cellStyle name="Note 3 5 8 6 3" xfId="47101"/>
    <cellStyle name="Note 3 5 8 7" xfId="18613"/>
    <cellStyle name="Note 3 5 8 8" xfId="20375"/>
    <cellStyle name="Note 3 5 9" xfId="4264"/>
    <cellStyle name="Note 3 5 9 2" xfId="13823"/>
    <cellStyle name="Note 3 5 9 2 2" xfId="31258"/>
    <cellStyle name="Note 3 5 9 2 3" xfId="45711"/>
    <cellStyle name="Note 3 5 9 3" xfId="16284"/>
    <cellStyle name="Note 3 5 9 3 2" xfId="33719"/>
    <cellStyle name="Note 3 5 9 3 3" xfId="48172"/>
    <cellStyle name="Note 3 5 9 4" xfId="21700"/>
    <cellStyle name="Note 3 5 9 5" xfId="36153"/>
    <cellStyle name="Note 3 6" xfId="1773"/>
    <cellStyle name="Note 3 6 10" xfId="6746"/>
    <cellStyle name="Note 3 6 10 2" xfId="24181"/>
    <cellStyle name="Note 3 6 10 3" xfId="38634"/>
    <cellStyle name="Note 3 6 11" xfId="9187"/>
    <cellStyle name="Note 3 6 11 2" xfId="26622"/>
    <cellStyle name="Note 3 6 11 3" xfId="41075"/>
    <cellStyle name="Note 3 6 12" xfId="11607"/>
    <cellStyle name="Note 3 6 12 2" xfId="29042"/>
    <cellStyle name="Note 3 6 12 3" xfId="43495"/>
    <cellStyle name="Note 3 6 13" xfId="18614"/>
    <cellStyle name="Note 3 6 2" xfId="1774"/>
    <cellStyle name="Note 3 6 2 2" xfId="1775"/>
    <cellStyle name="Note 3 6 2 2 2" xfId="4286"/>
    <cellStyle name="Note 3 6 2 2 2 2" xfId="13840"/>
    <cellStyle name="Note 3 6 2 2 2 2 2" xfId="31275"/>
    <cellStyle name="Note 3 6 2 2 2 2 3" xfId="45728"/>
    <cellStyle name="Note 3 6 2 2 2 3" xfId="16301"/>
    <cellStyle name="Note 3 6 2 2 2 3 2" xfId="33736"/>
    <cellStyle name="Note 3 6 2 2 2 3 3" xfId="48189"/>
    <cellStyle name="Note 3 6 2 2 2 4" xfId="21722"/>
    <cellStyle name="Note 3 6 2 2 2 5" xfId="36175"/>
    <cellStyle name="Note 3 6 2 2 3" xfId="6748"/>
    <cellStyle name="Note 3 6 2 2 3 2" xfId="24183"/>
    <cellStyle name="Note 3 6 2 2 3 3" xfId="38636"/>
    <cellStyle name="Note 3 6 2 2 4" xfId="9189"/>
    <cellStyle name="Note 3 6 2 2 4 2" xfId="26624"/>
    <cellStyle name="Note 3 6 2 2 4 3" xfId="41077"/>
    <cellStyle name="Note 3 6 2 2 5" xfId="11609"/>
    <cellStyle name="Note 3 6 2 2 5 2" xfId="29044"/>
    <cellStyle name="Note 3 6 2 2 5 3" xfId="43497"/>
    <cellStyle name="Note 3 6 2 2 6" xfId="18616"/>
    <cellStyle name="Note 3 6 2 3" xfId="1776"/>
    <cellStyle name="Note 3 6 2 3 2" xfId="4287"/>
    <cellStyle name="Note 3 6 2 3 2 2" xfId="13841"/>
    <cellStyle name="Note 3 6 2 3 2 2 2" xfId="31276"/>
    <cellStyle name="Note 3 6 2 3 2 2 3" xfId="45729"/>
    <cellStyle name="Note 3 6 2 3 2 3" xfId="16302"/>
    <cellStyle name="Note 3 6 2 3 2 3 2" xfId="33737"/>
    <cellStyle name="Note 3 6 2 3 2 3 3" xfId="48190"/>
    <cellStyle name="Note 3 6 2 3 2 4" xfId="21723"/>
    <cellStyle name="Note 3 6 2 3 2 5" xfId="36176"/>
    <cellStyle name="Note 3 6 2 3 3" xfId="6749"/>
    <cellStyle name="Note 3 6 2 3 3 2" xfId="24184"/>
    <cellStyle name="Note 3 6 2 3 3 3" xfId="38637"/>
    <cellStyle name="Note 3 6 2 3 4" xfId="9190"/>
    <cellStyle name="Note 3 6 2 3 4 2" xfId="26625"/>
    <cellStyle name="Note 3 6 2 3 4 3" xfId="41078"/>
    <cellStyle name="Note 3 6 2 3 5" xfId="11610"/>
    <cellStyle name="Note 3 6 2 3 5 2" xfId="29045"/>
    <cellStyle name="Note 3 6 2 3 5 3" xfId="43498"/>
    <cellStyle name="Note 3 6 2 3 6" xfId="18617"/>
    <cellStyle name="Note 3 6 2 4" xfId="1777"/>
    <cellStyle name="Note 3 6 2 4 2" xfId="4288"/>
    <cellStyle name="Note 3 6 2 4 2 2" xfId="21724"/>
    <cellStyle name="Note 3 6 2 4 2 3" xfId="36177"/>
    <cellStyle name="Note 3 6 2 4 3" xfId="6750"/>
    <cellStyle name="Note 3 6 2 4 3 2" xfId="24185"/>
    <cellStyle name="Note 3 6 2 4 3 3" xfId="38638"/>
    <cellStyle name="Note 3 6 2 4 4" xfId="9191"/>
    <cellStyle name="Note 3 6 2 4 4 2" xfId="26626"/>
    <cellStyle name="Note 3 6 2 4 4 3" xfId="41079"/>
    <cellStyle name="Note 3 6 2 4 5" xfId="11611"/>
    <cellStyle name="Note 3 6 2 4 5 2" xfId="29046"/>
    <cellStyle name="Note 3 6 2 4 5 3" xfId="43499"/>
    <cellStyle name="Note 3 6 2 4 6" xfId="15214"/>
    <cellStyle name="Note 3 6 2 4 6 2" xfId="32649"/>
    <cellStyle name="Note 3 6 2 4 6 3" xfId="47102"/>
    <cellStyle name="Note 3 6 2 4 7" xfId="18618"/>
    <cellStyle name="Note 3 6 2 4 8" xfId="20376"/>
    <cellStyle name="Note 3 6 2 5" xfId="4285"/>
    <cellStyle name="Note 3 6 2 5 2" xfId="13839"/>
    <cellStyle name="Note 3 6 2 5 2 2" xfId="31274"/>
    <cellStyle name="Note 3 6 2 5 2 3" xfId="45727"/>
    <cellStyle name="Note 3 6 2 5 3" xfId="16300"/>
    <cellStyle name="Note 3 6 2 5 3 2" xfId="33735"/>
    <cellStyle name="Note 3 6 2 5 3 3" xfId="48188"/>
    <cellStyle name="Note 3 6 2 5 4" xfId="21721"/>
    <cellStyle name="Note 3 6 2 5 5" xfId="36174"/>
    <cellStyle name="Note 3 6 2 6" xfId="6747"/>
    <cellStyle name="Note 3 6 2 6 2" xfId="24182"/>
    <cellStyle name="Note 3 6 2 6 3" xfId="38635"/>
    <cellStyle name="Note 3 6 2 7" xfId="9188"/>
    <cellStyle name="Note 3 6 2 7 2" xfId="26623"/>
    <cellStyle name="Note 3 6 2 7 3" xfId="41076"/>
    <cellStyle name="Note 3 6 2 8" xfId="11608"/>
    <cellStyle name="Note 3 6 2 8 2" xfId="29043"/>
    <cellStyle name="Note 3 6 2 8 3" xfId="43496"/>
    <cellStyle name="Note 3 6 2 9" xfId="18615"/>
    <cellStyle name="Note 3 6 3" xfId="1778"/>
    <cellStyle name="Note 3 6 3 2" xfId="1779"/>
    <cellStyle name="Note 3 6 3 2 2" xfId="4290"/>
    <cellStyle name="Note 3 6 3 2 2 2" xfId="13843"/>
    <cellStyle name="Note 3 6 3 2 2 2 2" xfId="31278"/>
    <cellStyle name="Note 3 6 3 2 2 2 3" xfId="45731"/>
    <cellStyle name="Note 3 6 3 2 2 3" xfId="16304"/>
    <cellStyle name="Note 3 6 3 2 2 3 2" xfId="33739"/>
    <cellStyle name="Note 3 6 3 2 2 3 3" xfId="48192"/>
    <cellStyle name="Note 3 6 3 2 2 4" xfId="21726"/>
    <cellStyle name="Note 3 6 3 2 2 5" xfId="36179"/>
    <cellStyle name="Note 3 6 3 2 3" xfId="6752"/>
    <cellStyle name="Note 3 6 3 2 3 2" xfId="24187"/>
    <cellStyle name="Note 3 6 3 2 3 3" xfId="38640"/>
    <cellStyle name="Note 3 6 3 2 4" xfId="9193"/>
    <cellStyle name="Note 3 6 3 2 4 2" xfId="26628"/>
    <cellStyle name="Note 3 6 3 2 4 3" xfId="41081"/>
    <cellStyle name="Note 3 6 3 2 5" xfId="11613"/>
    <cellStyle name="Note 3 6 3 2 5 2" xfId="29048"/>
    <cellStyle name="Note 3 6 3 2 5 3" xfId="43501"/>
    <cellStyle name="Note 3 6 3 2 6" xfId="18620"/>
    <cellStyle name="Note 3 6 3 3" xfId="1780"/>
    <cellStyle name="Note 3 6 3 3 2" xfId="4291"/>
    <cellStyle name="Note 3 6 3 3 2 2" xfId="13844"/>
    <cellStyle name="Note 3 6 3 3 2 2 2" xfId="31279"/>
    <cellStyle name="Note 3 6 3 3 2 2 3" xfId="45732"/>
    <cellStyle name="Note 3 6 3 3 2 3" xfId="16305"/>
    <cellStyle name="Note 3 6 3 3 2 3 2" xfId="33740"/>
    <cellStyle name="Note 3 6 3 3 2 3 3" xfId="48193"/>
    <cellStyle name="Note 3 6 3 3 2 4" xfId="21727"/>
    <cellStyle name="Note 3 6 3 3 2 5" xfId="36180"/>
    <cellStyle name="Note 3 6 3 3 3" xfId="6753"/>
    <cellStyle name="Note 3 6 3 3 3 2" xfId="24188"/>
    <cellStyle name="Note 3 6 3 3 3 3" xfId="38641"/>
    <cellStyle name="Note 3 6 3 3 4" xfId="9194"/>
    <cellStyle name="Note 3 6 3 3 4 2" xfId="26629"/>
    <cellStyle name="Note 3 6 3 3 4 3" xfId="41082"/>
    <cellStyle name="Note 3 6 3 3 5" xfId="11614"/>
    <cellStyle name="Note 3 6 3 3 5 2" xfId="29049"/>
    <cellStyle name="Note 3 6 3 3 5 3" xfId="43502"/>
    <cellStyle name="Note 3 6 3 3 6" xfId="18621"/>
    <cellStyle name="Note 3 6 3 4" xfId="1781"/>
    <cellStyle name="Note 3 6 3 4 2" xfId="4292"/>
    <cellStyle name="Note 3 6 3 4 2 2" xfId="21728"/>
    <cellStyle name="Note 3 6 3 4 2 3" xfId="36181"/>
    <cellStyle name="Note 3 6 3 4 3" xfId="6754"/>
    <cellStyle name="Note 3 6 3 4 3 2" xfId="24189"/>
    <cellStyle name="Note 3 6 3 4 3 3" xfId="38642"/>
    <cellStyle name="Note 3 6 3 4 4" xfId="9195"/>
    <cellStyle name="Note 3 6 3 4 4 2" xfId="26630"/>
    <cellStyle name="Note 3 6 3 4 4 3" xfId="41083"/>
    <cellStyle name="Note 3 6 3 4 5" xfId="11615"/>
    <cellStyle name="Note 3 6 3 4 5 2" xfId="29050"/>
    <cellStyle name="Note 3 6 3 4 5 3" xfId="43503"/>
    <cellStyle name="Note 3 6 3 4 6" xfId="15215"/>
    <cellStyle name="Note 3 6 3 4 6 2" xfId="32650"/>
    <cellStyle name="Note 3 6 3 4 6 3" xfId="47103"/>
    <cellStyle name="Note 3 6 3 4 7" xfId="18622"/>
    <cellStyle name="Note 3 6 3 4 8" xfId="20377"/>
    <cellStyle name="Note 3 6 3 5" xfId="4289"/>
    <cellStyle name="Note 3 6 3 5 2" xfId="13842"/>
    <cellStyle name="Note 3 6 3 5 2 2" xfId="31277"/>
    <cellStyle name="Note 3 6 3 5 2 3" xfId="45730"/>
    <cellStyle name="Note 3 6 3 5 3" xfId="16303"/>
    <cellStyle name="Note 3 6 3 5 3 2" xfId="33738"/>
    <cellStyle name="Note 3 6 3 5 3 3" xfId="48191"/>
    <cellStyle name="Note 3 6 3 5 4" xfId="21725"/>
    <cellStyle name="Note 3 6 3 5 5" xfId="36178"/>
    <cellStyle name="Note 3 6 3 6" xfId="6751"/>
    <cellStyle name="Note 3 6 3 6 2" xfId="24186"/>
    <cellStyle name="Note 3 6 3 6 3" xfId="38639"/>
    <cellStyle name="Note 3 6 3 7" xfId="9192"/>
    <cellStyle name="Note 3 6 3 7 2" xfId="26627"/>
    <cellStyle name="Note 3 6 3 7 3" xfId="41080"/>
    <cellStyle name="Note 3 6 3 8" xfId="11612"/>
    <cellStyle name="Note 3 6 3 8 2" xfId="29047"/>
    <cellStyle name="Note 3 6 3 8 3" xfId="43500"/>
    <cellStyle name="Note 3 6 3 9" xfId="18619"/>
    <cellStyle name="Note 3 6 4" xfId="1782"/>
    <cellStyle name="Note 3 6 4 2" xfId="1783"/>
    <cellStyle name="Note 3 6 4 2 2" xfId="4294"/>
    <cellStyle name="Note 3 6 4 2 2 2" xfId="13846"/>
    <cellStyle name="Note 3 6 4 2 2 2 2" xfId="31281"/>
    <cellStyle name="Note 3 6 4 2 2 2 3" xfId="45734"/>
    <cellStyle name="Note 3 6 4 2 2 3" xfId="16307"/>
    <cellStyle name="Note 3 6 4 2 2 3 2" xfId="33742"/>
    <cellStyle name="Note 3 6 4 2 2 3 3" xfId="48195"/>
    <cellStyle name="Note 3 6 4 2 2 4" xfId="21730"/>
    <cellStyle name="Note 3 6 4 2 2 5" xfId="36183"/>
    <cellStyle name="Note 3 6 4 2 3" xfId="6756"/>
    <cellStyle name="Note 3 6 4 2 3 2" xfId="24191"/>
    <cellStyle name="Note 3 6 4 2 3 3" xfId="38644"/>
    <cellStyle name="Note 3 6 4 2 4" xfId="9197"/>
    <cellStyle name="Note 3 6 4 2 4 2" xfId="26632"/>
    <cellStyle name="Note 3 6 4 2 4 3" xfId="41085"/>
    <cellStyle name="Note 3 6 4 2 5" xfId="11617"/>
    <cellStyle name="Note 3 6 4 2 5 2" xfId="29052"/>
    <cellStyle name="Note 3 6 4 2 5 3" xfId="43505"/>
    <cellStyle name="Note 3 6 4 2 6" xfId="18624"/>
    <cellStyle name="Note 3 6 4 3" xfId="1784"/>
    <cellStyle name="Note 3 6 4 3 2" xfId="4295"/>
    <cellStyle name="Note 3 6 4 3 2 2" xfId="13847"/>
    <cellStyle name="Note 3 6 4 3 2 2 2" xfId="31282"/>
    <cellStyle name="Note 3 6 4 3 2 2 3" xfId="45735"/>
    <cellStyle name="Note 3 6 4 3 2 3" xfId="16308"/>
    <cellStyle name="Note 3 6 4 3 2 3 2" xfId="33743"/>
    <cellStyle name="Note 3 6 4 3 2 3 3" xfId="48196"/>
    <cellStyle name="Note 3 6 4 3 2 4" xfId="21731"/>
    <cellStyle name="Note 3 6 4 3 2 5" xfId="36184"/>
    <cellStyle name="Note 3 6 4 3 3" xfId="6757"/>
    <cellStyle name="Note 3 6 4 3 3 2" xfId="24192"/>
    <cellStyle name="Note 3 6 4 3 3 3" xfId="38645"/>
    <cellStyle name="Note 3 6 4 3 4" xfId="9198"/>
    <cellStyle name="Note 3 6 4 3 4 2" xfId="26633"/>
    <cellStyle name="Note 3 6 4 3 4 3" xfId="41086"/>
    <cellStyle name="Note 3 6 4 3 5" xfId="11618"/>
    <cellStyle name="Note 3 6 4 3 5 2" xfId="29053"/>
    <cellStyle name="Note 3 6 4 3 5 3" xfId="43506"/>
    <cellStyle name="Note 3 6 4 3 6" xfId="18625"/>
    <cellStyle name="Note 3 6 4 4" xfId="1785"/>
    <cellStyle name="Note 3 6 4 4 2" xfId="4296"/>
    <cellStyle name="Note 3 6 4 4 2 2" xfId="21732"/>
    <cellStyle name="Note 3 6 4 4 2 3" xfId="36185"/>
    <cellStyle name="Note 3 6 4 4 3" xfId="6758"/>
    <cellStyle name="Note 3 6 4 4 3 2" xfId="24193"/>
    <cellStyle name="Note 3 6 4 4 3 3" xfId="38646"/>
    <cellStyle name="Note 3 6 4 4 4" xfId="9199"/>
    <cellStyle name="Note 3 6 4 4 4 2" xfId="26634"/>
    <cellStyle name="Note 3 6 4 4 4 3" xfId="41087"/>
    <cellStyle name="Note 3 6 4 4 5" xfId="11619"/>
    <cellStyle name="Note 3 6 4 4 5 2" xfId="29054"/>
    <cellStyle name="Note 3 6 4 4 5 3" xfId="43507"/>
    <cellStyle name="Note 3 6 4 4 6" xfId="15216"/>
    <cellStyle name="Note 3 6 4 4 6 2" xfId="32651"/>
    <cellStyle name="Note 3 6 4 4 6 3" xfId="47104"/>
    <cellStyle name="Note 3 6 4 4 7" xfId="18626"/>
    <cellStyle name="Note 3 6 4 4 8" xfId="20378"/>
    <cellStyle name="Note 3 6 4 5" xfId="4293"/>
    <cellStyle name="Note 3 6 4 5 2" xfId="13845"/>
    <cellStyle name="Note 3 6 4 5 2 2" xfId="31280"/>
    <cellStyle name="Note 3 6 4 5 2 3" xfId="45733"/>
    <cellStyle name="Note 3 6 4 5 3" xfId="16306"/>
    <cellStyle name="Note 3 6 4 5 3 2" xfId="33741"/>
    <cellStyle name="Note 3 6 4 5 3 3" xfId="48194"/>
    <cellStyle name="Note 3 6 4 5 4" xfId="21729"/>
    <cellStyle name="Note 3 6 4 5 5" xfId="36182"/>
    <cellStyle name="Note 3 6 4 6" xfId="6755"/>
    <cellStyle name="Note 3 6 4 6 2" xfId="24190"/>
    <cellStyle name="Note 3 6 4 6 3" xfId="38643"/>
    <cellStyle name="Note 3 6 4 7" xfId="9196"/>
    <cellStyle name="Note 3 6 4 7 2" xfId="26631"/>
    <cellStyle name="Note 3 6 4 7 3" xfId="41084"/>
    <cellStyle name="Note 3 6 4 8" xfId="11616"/>
    <cellStyle name="Note 3 6 4 8 2" xfId="29051"/>
    <cellStyle name="Note 3 6 4 8 3" xfId="43504"/>
    <cellStyle name="Note 3 6 4 9" xfId="18623"/>
    <cellStyle name="Note 3 6 5" xfId="1786"/>
    <cellStyle name="Note 3 6 5 2" xfId="1787"/>
    <cellStyle name="Note 3 6 5 2 2" xfId="4298"/>
    <cellStyle name="Note 3 6 5 2 2 2" xfId="13849"/>
    <cellStyle name="Note 3 6 5 2 2 2 2" xfId="31284"/>
    <cellStyle name="Note 3 6 5 2 2 2 3" xfId="45737"/>
    <cellStyle name="Note 3 6 5 2 2 3" xfId="16310"/>
    <cellStyle name="Note 3 6 5 2 2 3 2" xfId="33745"/>
    <cellStyle name="Note 3 6 5 2 2 3 3" xfId="48198"/>
    <cellStyle name="Note 3 6 5 2 2 4" xfId="21734"/>
    <cellStyle name="Note 3 6 5 2 2 5" xfId="36187"/>
    <cellStyle name="Note 3 6 5 2 3" xfId="6760"/>
    <cellStyle name="Note 3 6 5 2 3 2" xfId="24195"/>
    <cellStyle name="Note 3 6 5 2 3 3" xfId="38648"/>
    <cellStyle name="Note 3 6 5 2 4" xfId="9201"/>
    <cellStyle name="Note 3 6 5 2 4 2" xfId="26636"/>
    <cellStyle name="Note 3 6 5 2 4 3" xfId="41089"/>
    <cellStyle name="Note 3 6 5 2 5" xfId="11621"/>
    <cellStyle name="Note 3 6 5 2 5 2" xfId="29056"/>
    <cellStyle name="Note 3 6 5 2 5 3" xfId="43509"/>
    <cellStyle name="Note 3 6 5 2 6" xfId="18628"/>
    <cellStyle name="Note 3 6 5 3" xfId="1788"/>
    <cellStyle name="Note 3 6 5 3 2" xfId="4299"/>
    <cellStyle name="Note 3 6 5 3 2 2" xfId="13850"/>
    <cellStyle name="Note 3 6 5 3 2 2 2" xfId="31285"/>
    <cellStyle name="Note 3 6 5 3 2 2 3" xfId="45738"/>
    <cellStyle name="Note 3 6 5 3 2 3" xfId="16311"/>
    <cellStyle name="Note 3 6 5 3 2 3 2" xfId="33746"/>
    <cellStyle name="Note 3 6 5 3 2 3 3" xfId="48199"/>
    <cellStyle name="Note 3 6 5 3 2 4" xfId="21735"/>
    <cellStyle name="Note 3 6 5 3 2 5" xfId="36188"/>
    <cellStyle name="Note 3 6 5 3 3" xfId="6761"/>
    <cellStyle name="Note 3 6 5 3 3 2" xfId="24196"/>
    <cellStyle name="Note 3 6 5 3 3 3" xfId="38649"/>
    <cellStyle name="Note 3 6 5 3 4" xfId="9202"/>
    <cellStyle name="Note 3 6 5 3 4 2" xfId="26637"/>
    <cellStyle name="Note 3 6 5 3 4 3" xfId="41090"/>
    <cellStyle name="Note 3 6 5 3 5" xfId="11622"/>
    <cellStyle name="Note 3 6 5 3 5 2" xfId="29057"/>
    <cellStyle name="Note 3 6 5 3 5 3" xfId="43510"/>
    <cellStyle name="Note 3 6 5 3 6" xfId="18629"/>
    <cellStyle name="Note 3 6 5 4" xfId="1789"/>
    <cellStyle name="Note 3 6 5 4 2" xfId="4300"/>
    <cellStyle name="Note 3 6 5 4 2 2" xfId="21736"/>
    <cellStyle name="Note 3 6 5 4 2 3" xfId="36189"/>
    <cellStyle name="Note 3 6 5 4 3" xfId="6762"/>
    <cellStyle name="Note 3 6 5 4 3 2" xfId="24197"/>
    <cellStyle name="Note 3 6 5 4 3 3" xfId="38650"/>
    <cellStyle name="Note 3 6 5 4 4" xfId="9203"/>
    <cellStyle name="Note 3 6 5 4 4 2" xfId="26638"/>
    <cellStyle name="Note 3 6 5 4 4 3" xfId="41091"/>
    <cellStyle name="Note 3 6 5 4 5" xfId="11623"/>
    <cellStyle name="Note 3 6 5 4 5 2" xfId="29058"/>
    <cellStyle name="Note 3 6 5 4 5 3" xfId="43511"/>
    <cellStyle name="Note 3 6 5 4 6" xfId="15217"/>
    <cellStyle name="Note 3 6 5 4 6 2" xfId="32652"/>
    <cellStyle name="Note 3 6 5 4 6 3" xfId="47105"/>
    <cellStyle name="Note 3 6 5 4 7" xfId="18630"/>
    <cellStyle name="Note 3 6 5 4 8" xfId="20379"/>
    <cellStyle name="Note 3 6 5 5" xfId="4297"/>
    <cellStyle name="Note 3 6 5 5 2" xfId="13848"/>
    <cellStyle name="Note 3 6 5 5 2 2" xfId="31283"/>
    <cellStyle name="Note 3 6 5 5 2 3" xfId="45736"/>
    <cellStyle name="Note 3 6 5 5 3" xfId="16309"/>
    <cellStyle name="Note 3 6 5 5 3 2" xfId="33744"/>
    <cellStyle name="Note 3 6 5 5 3 3" xfId="48197"/>
    <cellStyle name="Note 3 6 5 5 4" xfId="21733"/>
    <cellStyle name="Note 3 6 5 5 5" xfId="36186"/>
    <cellStyle name="Note 3 6 5 6" xfId="6759"/>
    <cellStyle name="Note 3 6 5 6 2" xfId="24194"/>
    <cellStyle name="Note 3 6 5 6 3" xfId="38647"/>
    <cellStyle name="Note 3 6 5 7" xfId="9200"/>
    <cellStyle name="Note 3 6 5 7 2" xfId="26635"/>
    <cellStyle name="Note 3 6 5 7 3" xfId="41088"/>
    <cellStyle name="Note 3 6 5 8" xfId="11620"/>
    <cellStyle name="Note 3 6 5 8 2" xfId="29055"/>
    <cellStyle name="Note 3 6 5 8 3" xfId="43508"/>
    <cellStyle name="Note 3 6 5 9" xfId="18627"/>
    <cellStyle name="Note 3 6 6" xfId="1790"/>
    <cellStyle name="Note 3 6 6 2" xfId="4301"/>
    <cellStyle name="Note 3 6 6 2 2" xfId="13851"/>
    <cellStyle name="Note 3 6 6 2 2 2" xfId="31286"/>
    <cellStyle name="Note 3 6 6 2 2 3" xfId="45739"/>
    <cellStyle name="Note 3 6 6 2 3" xfId="16312"/>
    <cellStyle name="Note 3 6 6 2 3 2" xfId="33747"/>
    <cellStyle name="Note 3 6 6 2 3 3" xfId="48200"/>
    <cellStyle name="Note 3 6 6 2 4" xfId="21737"/>
    <cellStyle name="Note 3 6 6 2 5" xfId="36190"/>
    <cellStyle name="Note 3 6 6 3" xfId="6763"/>
    <cellStyle name="Note 3 6 6 3 2" xfId="24198"/>
    <cellStyle name="Note 3 6 6 3 3" xfId="38651"/>
    <cellStyle name="Note 3 6 6 4" xfId="9204"/>
    <cellStyle name="Note 3 6 6 4 2" xfId="26639"/>
    <cellStyle name="Note 3 6 6 4 3" xfId="41092"/>
    <cellStyle name="Note 3 6 6 5" xfId="11624"/>
    <cellStyle name="Note 3 6 6 5 2" xfId="29059"/>
    <cellStyle name="Note 3 6 6 5 3" xfId="43512"/>
    <cellStyle name="Note 3 6 6 6" xfId="18631"/>
    <cellStyle name="Note 3 6 7" xfId="1791"/>
    <cellStyle name="Note 3 6 7 2" xfId="4302"/>
    <cellStyle name="Note 3 6 7 2 2" xfId="13852"/>
    <cellStyle name="Note 3 6 7 2 2 2" xfId="31287"/>
    <cellStyle name="Note 3 6 7 2 2 3" xfId="45740"/>
    <cellStyle name="Note 3 6 7 2 3" xfId="16313"/>
    <cellStyle name="Note 3 6 7 2 3 2" xfId="33748"/>
    <cellStyle name="Note 3 6 7 2 3 3" xfId="48201"/>
    <cellStyle name="Note 3 6 7 2 4" xfId="21738"/>
    <cellStyle name="Note 3 6 7 2 5" xfId="36191"/>
    <cellStyle name="Note 3 6 7 3" xfId="6764"/>
    <cellStyle name="Note 3 6 7 3 2" xfId="24199"/>
    <cellStyle name="Note 3 6 7 3 3" xfId="38652"/>
    <cellStyle name="Note 3 6 7 4" xfId="9205"/>
    <cellStyle name="Note 3 6 7 4 2" xfId="26640"/>
    <cellStyle name="Note 3 6 7 4 3" xfId="41093"/>
    <cellStyle name="Note 3 6 7 5" xfId="11625"/>
    <cellStyle name="Note 3 6 7 5 2" xfId="29060"/>
    <cellStyle name="Note 3 6 7 5 3" xfId="43513"/>
    <cellStyle name="Note 3 6 7 6" xfId="18632"/>
    <cellStyle name="Note 3 6 8" xfId="1792"/>
    <cellStyle name="Note 3 6 8 2" xfId="4303"/>
    <cellStyle name="Note 3 6 8 2 2" xfId="21739"/>
    <cellStyle name="Note 3 6 8 2 3" xfId="36192"/>
    <cellStyle name="Note 3 6 8 3" xfId="6765"/>
    <cellStyle name="Note 3 6 8 3 2" xfId="24200"/>
    <cellStyle name="Note 3 6 8 3 3" xfId="38653"/>
    <cellStyle name="Note 3 6 8 4" xfId="9206"/>
    <cellStyle name="Note 3 6 8 4 2" xfId="26641"/>
    <cellStyle name="Note 3 6 8 4 3" xfId="41094"/>
    <cellStyle name="Note 3 6 8 5" xfId="11626"/>
    <cellStyle name="Note 3 6 8 5 2" xfId="29061"/>
    <cellStyle name="Note 3 6 8 5 3" xfId="43514"/>
    <cellStyle name="Note 3 6 8 6" xfId="15218"/>
    <cellStyle name="Note 3 6 8 6 2" xfId="32653"/>
    <cellStyle name="Note 3 6 8 6 3" xfId="47106"/>
    <cellStyle name="Note 3 6 8 7" xfId="18633"/>
    <cellStyle name="Note 3 6 8 8" xfId="20380"/>
    <cellStyle name="Note 3 6 9" xfId="4284"/>
    <cellStyle name="Note 3 6 9 2" xfId="13838"/>
    <cellStyle name="Note 3 6 9 2 2" xfId="31273"/>
    <cellStyle name="Note 3 6 9 2 3" xfId="45726"/>
    <cellStyle name="Note 3 6 9 3" xfId="16299"/>
    <cellStyle name="Note 3 6 9 3 2" xfId="33734"/>
    <cellStyle name="Note 3 6 9 3 3" xfId="48187"/>
    <cellStyle name="Note 3 6 9 4" xfId="21720"/>
    <cellStyle name="Note 3 6 9 5" xfId="36173"/>
    <cellStyle name="Note 3 7" xfId="1793"/>
    <cellStyle name="Note 3 7 10" xfId="6766"/>
    <cellStyle name="Note 3 7 10 2" xfId="24201"/>
    <cellStyle name="Note 3 7 10 3" xfId="38654"/>
    <cellStyle name="Note 3 7 11" xfId="9207"/>
    <cellStyle name="Note 3 7 11 2" xfId="26642"/>
    <cellStyle name="Note 3 7 11 3" xfId="41095"/>
    <cellStyle name="Note 3 7 12" xfId="11627"/>
    <cellStyle name="Note 3 7 12 2" xfId="29062"/>
    <cellStyle name="Note 3 7 12 3" xfId="43515"/>
    <cellStyle name="Note 3 7 13" xfId="18634"/>
    <cellStyle name="Note 3 7 2" xfId="1794"/>
    <cellStyle name="Note 3 7 2 2" xfId="1795"/>
    <cellStyle name="Note 3 7 2 2 2" xfId="4306"/>
    <cellStyle name="Note 3 7 2 2 2 2" xfId="13855"/>
    <cellStyle name="Note 3 7 2 2 2 2 2" xfId="31290"/>
    <cellStyle name="Note 3 7 2 2 2 2 3" xfId="45743"/>
    <cellStyle name="Note 3 7 2 2 2 3" xfId="16316"/>
    <cellStyle name="Note 3 7 2 2 2 3 2" xfId="33751"/>
    <cellStyle name="Note 3 7 2 2 2 3 3" xfId="48204"/>
    <cellStyle name="Note 3 7 2 2 2 4" xfId="21742"/>
    <cellStyle name="Note 3 7 2 2 2 5" xfId="36195"/>
    <cellStyle name="Note 3 7 2 2 3" xfId="6768"/>
    <cellStyle name="Note 3 7 2 2 3 2" xfId="24203"/>
    <cellStyle name="Note 3 7 2 2 3 3" xfId="38656"/>
    <cellStyle name="Note 3 7 2 2 4" xfId="9209"/>
    <cellStyle name="Note 3 7 2 2 4 2" xfId="26644"/>
    <cellStyle name="Note 3 7 2 2 4 3" xfId="41097"/>
    <cellStyle name="Note 3 7 2 2 5" xfId="11629"/>
    <cellStyle name="Note 3 7 2 2 5 2" xfId="29064"/>
    <cellStyle name="Note 3 7 2 2 5 3" xfId="43517"/>
    <cellStyle name="Note 3 7 2 2 6" xfId="18636"/>
    <cellStyle name="Note 3 7 2 3" xfId="1796"/>
    <cellStyle name="Note 3 7 2 3 2" xfId="4307"/>
    <cellStyle name="Note 3 7 2 3 2 2" xfId="13856"/>
    <cellStyle name="Note 3 7 2 3 2 2 2" xfId="31291"/>
    <cellStyle name="Note 3 7 2 3 2 2 3" xfId="45744"/>
    <cellStyle name="Note 3 7 2 3 2 3" xfId="16317"/>
    <cellStyle name="Note 3 7 2 3 2 3 2" xfId="33752"/>
    <cellStyle name="Note 3 7 2 3 2 3 3" xfId="48205"/>
    <cellStyle name="Note 3 7 2 3 2 4" xfId="21743"/>
    <cellStyle name="Note 3 7 2 3 2 5" xfId="36196"/>
    <cellStyle name="Note 3 7 2 3 3" xfId="6769"/>
    <cellStyle name="Note 3 7 2 3 3 2" xfId="24204"/>
    <cellStyle name="Note 3 7 2 3 3 3" xfId="38657"/>
    <cellStyle name="Note 3 7 2 3 4" xfId="9210"/>
    <cellStyle name="Note 3 7 2 3 4 2" xfId="26645"/>
    <cellStyle name="Note 3 7 2 3 4 3" xfId="41098"/>
    <cellStyle name="Note 3 7 2 3 5" xfId="11630"/>
    <cellStyle name="Note 3 7 2 3 5 2" xfId="29065"/>
    <cellStyle name="Note 3 7 2 3 5 3" xfId="43518"/>
    <cellStyle name="Note 3 7 2 3 6" xfId="18637"/>
    <cellStyle name="Note 3 7 2 4" xfId="1797"/>
    <cellStyle name="Note 3 7 2 4 2" xfId="4308"/>
    <cellStyle name="Note 3 7 2 4 2 2" xfId="21744"/>
    <cellStyle name="Note 3 7 2 4 2 3" xfId="36197"/>
    <cellStyle name="Note 3 7 2 4 3" xfId="6770"/>
    <cellStyle name="Note 3 7 2 4 3 2" xfId="24205"/>
    <cellStyle name="Note 3 7 2 4 3 3" xfId="38658"/>
    <cellStyle name="Note 3 7 2 4 4" xfId="9211"/>
    <cellStyle name="Note 3 7 2 4 4 2" xfId="26646"/>
    <cellStyle name="Note 3 7 2 4 4 3" xfId="41099"/>
    <cellStyle name="Note 3 7 2 4 5" xfId="11631"/>
    <cellStyle name="Note 3 7 2 4 5 2" xfId="29066"/>
    <cellStyle name="Note 3 7 2 4 5 3" xfId="43519"/>
    <cellStyle name="Note 3 7 2 4 6" xfId="15219"/>
    <cellStyle name="Note 3 7 2 4 6 2" xfId="32654"/>
    <cellStyle name="Note 3 7 2 4 6 3" xfId="47107"/>
    <cellStyle name="Note 3 7 2 4 7" xfId="18638"/>
    <cellStyle name="Note 3 7 2 4 8" xfId="20381"/>
    <cellStyle name="Note 3 7 2 5" xfId="4305"/>
    <cellStyle name="Note 3 7 2 5 2" xfId="13854"/>
    <cellStyle name="Note 3 7 2 5 2 2" xfId="31289"/>
    <cellStyle name="Note 3 7 2 5 2 3" xfId="45742"/>
    <cellStyle name="Note 3 7 2 5 3" xfId="16315"/>
    <cellStyle name="Note 3 7 2 5 3 2" xfId="33750"/>
    <cellStyle name="Note 3 7 2 5 3 3" xfId="48203"/>
    <cellStyle name="Note 3 7 2 5 4" xfId="21741"/>
    <cellStyle name="Note 3 7 2 5 5" xfId="36194"/>
    <cellStyle name="Note 3 7 2 6" xfId="6767"/>
    <cellStyle name="Note 3 7 2 6 2" xfId="24202"/>
    <cellStyle name="Note 3 7 2 6 3" xfId="38655"/>
    <cellStyle name="Note 3 7 2 7" xfId="9208"/>
    <cellStyle name="Note 3 7 2 7 2" xfId="26643"/>
    <cellStyle name="Note 3 7 2 7 3" xfId="41096"/>
    <cellStyle name="Note 3 7 2 8" xfId="11628"/>
    <cellStyle name="Note 3 7 2 8 2" xfId="29063"/>
    <cellStyle name="Note 3 7 2 8 3" xfId="43516"/>
    <cellStyle name="Note 3 7 2 9" xfId="18635"/>
    <cellStyle name="Note 3 7 3" xfId="1798"/>
    <cellStyle name="Note 3 7 3 2" xfId="1799"/>
    <cellStyle name="Note 3 7 3 2 2" xfId="4310"/>
    <cellStyle name="Note 3 7 3 2 2 2" xfId="13858"/>
    <cellStyle name="Note 3 7 3 2 2 2 2" xfId="31293"/>
    <cellStyle name="Note 3 7 3 2 2 2 3" xfId="45746"/>
    <cellStyle name="Note 3 7 3 2 2 3" xfId="16319"/>
    <cellStyle name="Note 3 7 3 2 2 3 2" xfId="33754"/>
    <cellStyle name="Note 3 7 3 2 2 3 3" xfId="48207"/>
    <cellStyle name="Note 3 7 3 2 2 4" xfId="21746"/>
    <cellStyle name="Note 3 7 3 2 2 5" xfId="36199"/>
    <cellStyle name="Note 3 7 3 2 3" xfId="6772"/>
    <cellStyle name="Note 3 7 3 2 3 2" xfId="24207"/>
    <cellStyle name="Note 3 7 3 2 3 3" xfId="38660"/>
    <cellStyle name="Note 3 7 3 2 4" xfId="9213"/>
    <cellStyle name="Note 3 7 3 2 4 2" xfId="26648"/>
    <cellStyle name="Note 3 7 3 2 4 3" xfId="41101"/>
    <cellStyle name="Note 3 7 3 2 5" xfId="11633"/>
    <cellStyle name="Note 3 7 3 2 5 2" xfId="29068"/>
    <cellStyle name="Note 3 7 3 2 5 3" xfId="43521"/>
    <cellStyle name="Note 3 7 3 2 6" xfId="18640"/>
    <cellStyle name="Note 3 7 3 3" xfId="1800"/>
    <cellStyle name="Note 3 7 3 3 2" xfId="4311"/>
    <cellStyle name="Note 3 7 3 3 2 2" xfId="13859"/>
    <cellStyle name="Note 3 7 3 3 2 2 2" xfId="31294"/>
    <cellStyle name="Note 3 7 3 3 2 2 3" xfId="45747"/>
    <cellStyle name="Note 3 7 3 3 2 3" xfId="16320"/>
    <cellStyle name="Note 3 7 3 3 2 3 2" xfId="33755"/>
    <cellStyle name="Note 3 7 3 3 2 3 3" xfId="48208"/>
    <cellStyle name="Note 3 7 3 3 2 4" xfId="21747"/>
    <cellStyle name="Note 3 7 3 3 2 5" xfId="36200"/>
    <cellStyle name="Note 3 7 3 3 3" xfId="6773"/>
    <cellStyle name="Note 3 7 3 3 3 2" xfId="24208"/>
    <cellStyle name="Note 3 7 3 3 3 3" xfId="38661"/>
    <cellStyle name="Note 3 7 3 3 4" xfId="9214"/>
    <cellStyle name="Note 3 7 3 3 4 2" xfId="26649"/>
    <cellStyle name="Note 3 7 3 3 4 3" xfId="41102"/>
    <cellStyle name="Note 3 7 3 3 5" xfId="11634"/>
    <cellStyle name="Note 3 7 3 3 5 2" xfId="29069"/>
    <cellStyle name="Note 3 7 3 3 5 3" xfId="43522"/>
    <cellStyle name="Note 3 7 3 3 6" xfId="18641"/>
    <cellStyle name="Note 3 7 3 4" xfId="1801"/>
    <cellStyle name="Note 3 7 3 4 2" xfId="4312"/>
    <cellStyle name="Note 3 7 3 4 2 2" xfId="21748"/>
    <cellStyle name="Note 3 7 3 4 2 3" xfId="36201"/>
    <cellStyle name="Note 3 7 3 4 3" xfId="6774"/>
    <cellStyle name="Note 3 7 3 4 3 2" xfId="24209"/>
    <cellStyle name="Note 3 7 3 4 3 3" xfId="38662"/>
    <cellStyle name="Note 3 7 3 4 4" xfId="9215"/>
    <cellStyle name="Note 3 7 3 4 4 2" xfId="26650"/>
    <cellStyle name="Note 3 7 3 4 4 3" xfId="41103"/>
    <cellStyle name="Note 3 7 3 4 5" xfId="11635"/>
    <cellStyle name="Note 3 7 3 4 5 2" xfId="29070"/>
    <cellStyle name="Note 3 7 3 4 5 3" xfId="43523"/>
    <cellStyle name="Note 3 7 3 4 6" xfId="15220"/>
    <cellStyle name="Note 3 7 3 4 6 2" xfId="32655"/>
    <cellStyle name="Note 3 7 3 4 6 3" xfId="47108"/>
    <cellStyle name="Note 3 7 3 4 7" xfId="18642"/>
    <cellStyle name="Note 3 7 3 4 8" xfId="20382"/>
    <cellStyle name="Note 3 7 3 5" xfId="4309"/>
    <cellStyle name="Note 3 7 3 5 2" xfId="13857"/>
    <cellStyle name="Note 3 7 3 5 2 2" xfId="31292"/>
    <cellStyle name="Note 3 7 3 5 2 3" xfId="45745"/>
    <cellStyle name="Note 3 7 3 5 3" xfId="16318"/>
    <cellStyle name="Note 3 7 3 5 3 2" xfId="33753"/>
    <cellStyle name="Note 3 7 3 5 3 3" xfId="48206"/>
    <cellStyle name="Note 3 7 3 5 4" xfId="21745"/>
    <cellStyle name="Note 3 7 3 5 5" xfId="36198"/>
    <cellStyle name="Note 3 7 3 6" xfId="6771"/>
    <cellStyle name="Note 3 7 3 6 2" xfId="24206"/>
    <cellStyle name="Note 3 7 3 6 3" xfId="38659"/>
    <cellStyle name="Note 3 7 3 7" xfId="9212"/>
    <cellStyle name="Note 3 7 3 7 2" xfId="26647"/>
    <cellStyle name="Note 3 7 3 7 3" xfId="41100"/>
    <cellStyle name="Note 3 7 3 8" xfId="11632"/>
    <cellStyle name="Note 3 7 3 8 2" xfId="29067"/>
    <cellStyle name="Note 3 7 3 8 3" xfId="43520"/>
    <cellStyle name="Note 3 7 3 9" xfId="18639"/>
    <cellStyle name="Note 3 7 4" xfId="1802"/>
    <cellStyle name="Note 3 7 4 2" xfId="1803"/>
    <cellStyle name="Note 3 7 4 2 2" xfId="4314"/>
    <cellStyle name="Note 3 7 4 2 2 2" xfId="13861"/>
    <cellStyle name="Note 3 7 4 2 2 2 2" xfId="31296"/>
    <cellStyle name="Note 3 7 4 2 2 2 3" xfId="45749"/>
    <cellStyle name="Note 3 7 4 2 2 3" xfId="16322"/>
    <cellStyle name="Note 3 7 4 2 2 3 2" xfId="33757"/>
    <cellStyle name="Note 3 7 4 2 2 3 3" xfId="48210"/>
    <cellStyle name="Note 3 7 4 2 2 4" xfId="21750"/>
    <cellStyle name="Note 3 7 4 2 2 5" xfId="36203"/>
    <cellStyle name="Note 3 7 4 2 3" xfId="6776"/>
    <cellStyle name="Note 3 7 4 2 3 2" xfId="24211"/>
    <cellStyle name="Note 3 7 4 2 3 3" xfId="38664"/>
    <cellStyle name="Note 3 7 4 2 4" xfId="9217"/>
    <cellStyle name="Note 3 7 4 2 4 2" xfId="26652"/>
    <cellStyle name="Note 3 7 4 2 4 3" xfId="41105"/>
    <cellStyle name="Note 3 7 4 2 5" xfId="11637"/>
    <cellStyle name="Note 3 7 4 2 5 2" xfId="29072"/>
    <cellStyle name="Note 3 7 4 2 5 3" xfId="43525"/>
    <cellStyle name="Note 3 7 4 2 6" xfId="18644"/>
    <cellStyle name="Note 3 7 4 3" xfId="1804"/>
    <cellStyle name="Note 3 7 4 3 2" xfId="4315"/>
    <cellStyle name="Note 3 7 4 3 2 2" xfId="13862"/>
    <cellStyle name="Note 3 7 4 3 2 2 2" xfId="31297"/>
    <cellStyle name="Note 3 7 4 3 2 2 3" xfId="45750"/>
    <cellStyle name="Note 3 7 4 3 2 3" xfId="16323"/>
    <cellStyle name="Note 3 7 4 3 2 3 2" xfId="33758"/>
    <cellStyle name="Note 3 7 4 3 2 3 3" xfId="48211"/>
    <cellStyle name="Note 3 7 4 3 2 4" xfId="21751"/>
    <cellStyle name="Note 3 7 4 3 2 5" xfId="36204"/>
    <cellStyle name="Note 3 7 4 3 3" xfId="6777"/>
    <cellStyle name="Note 3 7 4 3 3 2" xfId="24212"/>
    <cellStyle name="Note 3 7 4 3 3 3" xfId="38665"/>
    <cellStyle name="Note 3 7 4 3 4" xfId="9218"/>
    <cellStyle name="Note 3 7 4 3 4 2" xfId="26653"/>
    <cellStyle name="Note 3 7 4 3 4 3" xfId="41106"/>
    <cellStyle name="Note 3 7 4 3 5" xfId="11638"/>
    <cellStyle name="Note 3 7 4 3 5 2" xfId="29073"/>
    <cellStyle name="Note 3 7 4 3 5 3" xfId="43526"/>
    <cellStyle name="Note 3 7 4 3 6" xfId="18645"/>
    <cellStyle name="Note 3 7 4 4" xfId="1805"/>
    <cellStyle name="Note 3 7 4 4 2" xfId="4316"/>
    <cellStyle name="Note 3 7 4 4 2 2" xfId="21752"/>
    <cellStyle name="Note 3 7 4 4 2 3" xfId="36205"/>
    <cellStyle name="Note 3 7 4 4 3" xfId="6778"/>
    <cellStyle name="Note 3 7 4 4 3 2" xfId="24213"/>
    <cellStyle name="Note 3 7 4 4 3 3" xfId="38666"/>
    <cellStyle name="Note 3 7 4 4 4" xfId="9219"/>
    <cellStyle name="Note 3 7 4 4 4 2" xfId="26654"/>
    <cellStyle name="Note 3 7 4 4 4 3" xfId="41107"/>
    <cellStyle name="Note 3 7 4 4 5" xfId="11639"/>
    <cellStyle name="Note 3 7 4 4 5 2" xfId="29074"/>
    <cellStyle name="Note 3 7 4 4 5 3" xfId="43527"/>
    <cellStyle name="Note 3 7 4 4 6" xfId="15221"/>
    <cellStyle name="Note 3 7 4 4 6 2" xfId="32656"/>
    <cellStyle name="Note 3 7 4 4 6 3" xfId="47109"/>
    <cellStyle name="Note 3 7 4 4 7" xfId="18646"/>
    <cellStyle name="Note 3 7 4 4 8" xfId="20383"/>
    <cellStyle name="Note 3 7 4 5" xfId="4313"/>
    <cellStyle name="Note 3 7 4 5 2" xfId="13860"/>
    <cellStyle name="Note 3 7 4 5 2 2" xfId="31295"/>
    <cellStyle name="Note 3 7 4 5 2 3" xfId="45748"/>
    <cellStyle name="Note 3 7 4 5 3" xfId="16321"/>
    <cellStyle name="Note 3 7 4 5 3 2" xfId="33756"/>
    <cellStyle name="Note 3 7 4 5 3 3" xfId="48209"/>
    <cellStyle name="Note 3 7 4 5 4" xfId="21749"/>
    <cellStyle name="Note 3 7 4 5 5" xfId="36202"/>
    <cellStyle name="Note 3 7 4 6" xfId="6775"/>
    <cellStyle name="Note 3 7 4 6 2" xfId="24210"/>
    <cellStyle name="Note 3 7 4 6 3" xfId="38663"/>
    <cellStyle name="Note 3 7 4 7" xfId="9216"/>
    <cellStyle name="Note 3 7 4 7 2" xfId="26651"/>
    <cellStyle name="Note 3 7 4 7 3" xfId="41104"/>
    <cellStyle name="Note 3 7 4 8" xfId="11636"/>
    <cellStyle name="Note 3 7 4 8 2" xfId="29071"/>
    <cellStyle name="Note 3 7 4 8 3" xfId="43524"/>
    <cellStyle name="Note 3 7 4 9" xfId="18643"/>
    <cellStyle name="Note 3 7 5" xfId="1806"/>
    <cellStyle name="Note 3 7 5 2" xfId="1807"/>
    <cellStyle name="Note 3 7 5 2 2" xfId="4318"/>
    <cellStyle name="Note 3 7 5 2 2 2" xfId="13864"/>
    <cellStyle name="Note 3 7 5 2 2 2 2" xfId="31299"/>
    <cellStyle name="Note 3 7 5 2 2 2 3" xfId="45752"/>
    <cellStyle name="Note 3 7 5 2 2 3" xfId="16325"/>
    <cellStyle name="Note 3 7 5 2 2 3 2" xfId="33760"/>
    <cellStyle name="Note 3 7 5 2 2 3 3" xfId="48213"/>
    <cellStyle name="Note 3 7 5 2 2 4" xfId="21754"/>
    <cellStyle name="Note 3 7 5 2 2 5" xfId="36207"/>
    <cellStyle name="Note 3 7 5 2 3" xfId="6780"/>
    <cellStyle name="Note 3 7 5 2 3 2" xfId="24215"/>
    <cellStyle name="Note 3 7 5 2 3 3" xfId="38668"/>
    <cellStyle name="Note 3 7 5 2 4" xfId="9221"/>
    <cellStyle name="Note 3 7 5 2 4 2" xfId="26656"/>
    <cellStyle name="Note 3 7 5 2 4 3" xfId="41109"/>
    <cellStyle name="Note 3 7 5 2 5" xfId="11641"/>
    <cellStyle name="Note 3 7 5 2 5 2" xfId="29076"/>
    <cellStyle name="Note 3 7 5 2 5 3" xfId="43529"/>
    <cellStyle name="Note 3 7 5 2 6" xfId="18648"/>
    <cellStyle name="Note 3 7 5 3" xfId="1808"/>
    <cellStyle name="Note 3 7 5 3 2" xfId="4319"/>
    <cellStyle name="Note 3 7 5 3 2 2" xfId="13865"/>
    <cellStyle name="Note 3 7 5 3 2 2 2" xfId="31300"/>
    <cellStyle name="Note 3 7 5 3 2 2 3" xfId="45753"/>
    <cellStyle name="Note 3 7 5 3 2 3" xfId="16326"/>
    <cellStyle name="Note 3 7 5 3 2 3 2" xfId="33761"/>
    <cellStyle name="Note 3 7 5 3 2 3 3" xfId="48214"/>
    <cellStyle name="Note 3 7 5 3 2 4" xfId="21755"/>
    <cellStyle name="Note 3 7 5 3 2 5" xfId="36208"/>
    <cellStyle name="Note 3 7 5 3 3" xfId="6781"/>
    <cellStyle name="Note 3 7 5 3 3 2" xfId="24216"/>
    <cellStyle name="Note 3 7 5 3 3 3" xfId="38669"/>
    <cellStyle name="Note 3 7 5 3 4" xfId="9222"/>
    <cellStyle name="Note 3 7 5 3 4 2" xfId="26657"/>
    <cellStyle name="Note 3 7 5 3 4 3" xfId="41110"/>
    <cellStyle name="Note 3 7 5 3 5" xfId="11642"/>
    <cellStyle name="Note 3 7 5 3 5 2" xfId="29077"/>
    <cellStyle name="Note 3 7 5 3 5 3" xfId="43530"/>
    <cellStyle name="Note 3 7 5 3 6" xfId="18649"/>
    <cellStyle name="Note 3 7 5 4" xfId="1809"/>
    <cellStyle name="Note 3 7 5 4 2" xfId="4320"/>
    <cellStyle name="Note 3 7 5 4 2 2" xfId="21756"/>
    <cellStyle name="Note 3 7 5 4 2 3" xfId="36209"/>
    <cellStyle name="Note 3 7 5 4 3" xfId="6782"/>
    <cellStyle name="Note 3 7 5 4 3 2" xfId="24217"/>
    <cellStyle name="Note 3 7 5 4 3 3" xfId="38670"/>
    <cellStyle name="Note 3 7 5 4 4" xfId="9223"/>
    <cellStyle name="Note 3 7 5 4 4 2" xfId="26658"/>
    <cellStyle name="Note 3 7 5 4 4 3" xfId="41111"/>
    <cellStyle name="Note 3 7 5 4 5" xfId="11643"/>
    <cellStyle name="Note 3 7 5 4 5 2" xfId="29078"/>
    <cellStyle name="Note 3 7 5 4 5 3" xfId="43531"/>
    <cellStyle name="Note 3 7 5 4 6" xfId="15222"/>
    <cellStyle name="Note 3 7 5 4 6 2" xfId="32657"/>
    <cellStyle name="Note 3 7 5 4 6 3" xfId="47110"/>
    <cellStyle name="Note 3 7 5 4 7" xfId="18650"/>
    <cellStyle name="Note 3 7 5 4 8" xfId="20384"/>
    <cellStyle name="Note 3 7 5 5" xfId="4317"/>
    <cellStyle name="Note 3 7 5 5 2" xfId="13863"/>
    <cellStyle name="Note 3 7 5 5 2 2" xfId="31298"/>
    <cellStyle name="Note 3 7 5 5 2 3" xfId="45751"/>
    <cellStyle name="Note 3 7 5 5 3" xfId="16324"/>
    <cellStyle name="Note 3 7 5 5 3 2" xfId="33759"/>
    <cellStyle name="Note 3 7 5 5 3 3" xfId="48212"/>
    <cellStyle name="Note 3 7 5 5 4" xfId="21753"/>
    <cellStyle name="Note 3 7 5 5 5" xfId="36206"/>
    <cellStyle name="Note 3 7 5 6" xfId="6779"/>
    <cellStyle name="Note 3 7 5 6 2" xfId="24214"/>
    <cellStyle name="Note 3 7 5 6 3" xfId="38667"/>
    <cellStyle name="Note 3 7 5 7" xfId="9220"/>
    <cellStyle name="Note 3 7 5 7 2" xfId="26655"/>
    <cellStyle name="Note 3 7 5 7 3" xfId="41108"/>
    <cellStyle name="Note 3 7 5 8" xfId="11640"/>
    <cellStyle name="Note 3 7 5 8 2" xfId="29075"/>
    <cellStyle name="Note 3 7 5 8 3" xfId="43528"/>
    <cellStyle name="Note 3 7 5 9" xfId="18647"/>
    <cellStyle name="Note 3 7 6" xfId="1810"/>
    <cellStyle name="Note 3 7 6 2" xfId="4321"/>
    <cellStyle name="Note 3 7 6 2 2" xfId="13866"/>
    <cellStyle name="Note 3 7 6 2 2 2" xfId="31301"/>
    <cellStyle name="Note 3 7 6 2 2 3" xfId="45754"/>
    <cellStyle name="Note 3 7 6 2 3" xfId="16327"/>
    <cellStyle name="Note 3 7 6 2 3 2" xfId="33762"/>
    <cellStyle name="Note 3 7 6 2 3 3" xfId="48215"/>
    <cellStyle name="Note 3 7 6 2 4" xfId="21757"/>
    <cellStyle name="Note 3 7 6 2 5" xfId="36210"/>
    <cellStyle name="Note 3 7 6 3" xfId="6783"/>
    <cellStyle name="Note 3 7 6 3 2" xfId="24218"/>
    <cellStyle name="Note 3 7 6 3 3" xfId="38671"/>
    <cellStyle name="Note 3 7 6 4" xfId="9224"/>
    <cellStyle name="Note 3 7 6 4 2" xfId="26659"/>
    <cellStyle name="Note 3 7 6 4 3" xfId="41112"/>
    <cellStyle name="Note 3 7 6 5" xfId="11644"/>
    <cellStyle name="Note 3 7 6 5 2" xfId="29079"/>
    <cellStyle name="Note 3 7 6 5 3" xfId="43532"/>
    <cellStyle name="Note 3 7 6 6" xfId="18651"/>
    <cellStyle name="Note 3 7 7" xfId="1811"/>
    <cellStyle name="Note 3 7 7 2" xfId="4322"/>
    <cellStyle name="Note 3 7 7 2 2" xfId="13867"/>
    <cellStyle name="Note 3 7 7 2 2 2" xfId="31302"/>
    <cellStyle name="Note 3 7 7 2 2 3" xfId="45755"/>
    <cellStyle name="Note 3 7 7 2 3" xfId="16328"/>
    <cellStyle name="Note 3 7 7 2 3 2" xfId="33763"/>
    <cellStyle name="Note 3 7 7 2 3 3" xfId="48216"/>
    <cellStyle name="Note 3 7 7 2 4" xfId="21758"/>
    <cellStyle name="Note 3 7 7 2 5" xfId="36211"/>
    <cellStyle name="Note 3 7 7 3" xfId="6784"/>
    <cellStyle name="Note 3 7 7 3 2" xfId="24219"/>
    <cellStyle name="Note 3 7 7 3 3" xfId="38672"/>
    <cellStyle name="Note 3 7 7 4" xfId="9225"/>
    <cellStyle name="Note 3 7 7 4 2" xfId="26660"/>
    <cellStyle name="Note 3 7 7 4 3" xfId="41113"/>
    <cellStyle name="Note 3 7 7 5" xfId="11645"/>
    <cellStyle name="Note 3 7 7 5 2" xfId="29080"/>
    <cellStyle name="Note 3 7 7 5 3" xfId="43533"/>
    <cellStyle name="Note 3 7 7 6" xfId="18652"/>
    <cellStyle name="Note 3 7 8" xfId="1812"/>
    <cellStyle name="Note 3 7 8 2" xfId="4323"/>
    <cellStyle name="Note 3 7 8 2 2" xfId="21759"/>
    <cellStyle name="Note 3 7 8 2 3" xfId="36212"/>
    <cellStyle name="Note 3 7 8 3" xfId="6785"/>
    <cellStyle name="Note 3 7 8 3 2" xfId="24220"/>
    <cellStyle name="Note 3 7 8 3 3" xfId="38673"/>
    <cellStyle name="Note 3 7 8 4" xfId="9226"/>
    <cellStyle name="Note 3 7 8 4 2" xfId="26661"/>
    <cellStyle name="Note 3 7 8 4 3" xfId="41114"/>
    <cellStyle name="Note 3 7 8 5" xfId="11646"/>
    <cellStyle name="Note 3 7 8 5 2" xfId="29081"/>
    <cellStyle name="Note 3 7 8 5 3" xfId="43534"/>
    <cellStyle name="Note 3 7 8 6" xfId="15223"/>
    <cellStyle name="Note 3 7 8 6 2" xfId="32658"/>
    <cellStyle name="Note 3 7 8 6 3" xfId="47111"/>
    <cellStyle name="Note 3 7 8 7" xfId="18653"/>
    <cellStyle name="Note 3 7 8 8" xfId="20385"/>
    <cellStyle name="Note 3 7 9" xfId="4304"/>
    <cellStyle name="Note 3 7 9 2" xfId="13853"/>
    <cellStyle name="Note 3 7 9 2 2" xfId="31288"/>
    <cellStyle name="Note 3 7 9 2 3" xfId="45741"/>
    <cellStyle name="Note 3 7 9 3" xfId="16314"/>
    <cellStyle name="Note 3 7 9 3 2" xfId="33749"/>
    <cellStyle name="Note 3 7 9 3 3" xfId="48202"/>
    <cellStyle name="Note 3 7 9 4" xfId="21740"/>
    <cellStyle name="Note 3 7 9 5" xfId="36193"/>
    <cellStyle name="Note 3 8" xfId="1813"/>
    <cellStyle name="Note 3 8 10" xfId="6786"/>
    <cellStyle name="Note 3 8 10 2" xfId="24221"/>
    <cellStyle name="Note 3 8 10 3" xfId="38674"/>
    <cellStyle name="Note 3 8 11" xfId="9227"/>
    <cellStyle name="Note 3 8 11 2" xfId="26662"/>
    <cellStyle name="Note 3 8 11 3" xfId="41115"/>
    <cellStyle name="Note 3 8 12" xfId="11647"/>
    <cellStyle name="Note 3 8 12 2" xfId="29082"/>
    <cellStyle name="Note 3 8 12 3" xfId="43535"/>
    <cellStyle name="Note 3 8 13" xfId="18654"/>
    <cellStyle name="Note 3 8 2" xfId="1814"/>
    <cellStyle name="Note 3 8 2 2" xfId="1815"/>
    <cellStyle name="Note 3 8 2 2 2" xfId="4326"/>
    <cellStyle name="Note 3 8 2 2 2 2" xfId="13870"/>
    <cellStyle name="Note 3 8 2 2 2 2 2" xfId="31305"/>
    <cellStyle name="Note 3 8 2 2 2 2 3" xfId="45758"/>
    <cellStyle name="Note 3 8 2 2 2 3" xfId="16331"/>
    <cellStyle name="Note 3 8 2 2 2 3 2" xfId="33766"/>
    <cellStyle name="Note 3 8 2 2 2 3 3" xfId="48219"/>
    <cellStyle name="Note 3 8 2 2 2 4" xfId="21762"/>
    <cellStyle name="Note 3 8 2 2 2 5" xfId="36215"/>
    <cellStyle name="Note 3 8 2 2 3" xfId="6788"/>
    <cellStyle name="Note 3 8 2 2 3 2" xfId="24223"/>
    <cellStyle name="Note 3 8 2 2 3 3" xfId="38676"/>
    <cellStyle name="Note 3 8 2 2 4" xfId="9229"/>
    <cellStyle name="Note 3 8 2 2 4 2" xfId="26664"/>
    <cellStyle name="Note 3 8 2 2 4 3" xfId="41117"/>
    <cellStyle name="Note 3 8 2 2 5" xfId="11649"/>
    <cellStyle name="Note 3 8 2 2 5 2" xfId="29084"/>
    <cellStyle name="Note 3 8 2 2 5 3" xfId="43537"/>
    <cellStyle name="Note 3 8 2 2 6" xfId="18656"/>
    <cellStyle name="Note 3 8 2 3" xfId="1816"/>
    <cellStyle name="Note 3 8 2 3 2" xfId="4327"/>
    <cellStyle name="Note 3 8 2 3 2 2" xfId="13871"/>
    <cellStyle name="Note 3 8 2 3 2 2 2" xfId="31306"/>
    <cellStyle name="Note 3 8 2 3 2 2 3" xfId="45759"/>
    <cellStyle name="Note 3 8 2 3 2 3" xfId="16332"/>
    <cellStyle name="Note 3 8 2 3 2 3 2" xfId="33767"/>
    <cellStyle name="Note 3 8 2 3 2 3 3" xfId="48220"/>
    <cellStyle name="Note 3 8 2 3 2 4" xfId="21763"/>
    <cellStyle name="Note 3 8 2 3 2 5" xfId="36216"/>
    <cellStyle name="Note 3 8 2 3 3" xfId="6789"/>
    <cellStyle name="Note 3 8 2 3 3 2" xfId="24224"/>
    <cellStyle name="Note 3 8 2 3 3 3" xfId="38677"/>
    <cellStyle name="Note 3 8 2 3 4" xfId="9230"/>
    <cellStyle name="Note 3 8 2 3 4 2" xfId="26665"/>
    <cellStyle name="Note 3 8 2 3 4 3" xfId="41118"/>
    <cellStyle name="Note 3 8 2 3 5" xfId="11650"/>
    <cellStyle name="Note 3 8 2 3 5 2" xfId="29085"/>
    <cellStyle name="Note 3 8 2 3 5 3" xfId="43538"/>
    <cellStyle name="Note 3 8 2 3 6" xfId="18657"/>
    <cellStyle name="Note 3 8 2 4" xfId="1817"/>
    <cellStyle name="Note 3 8 2 4 2" xfId="4328"/>
    <cellStyle name="Note 3 8 2 4 2 2" xfId="21764"/>
    <cellStyle name="Note 3 8 2 4 2 3" xfId="36217"/>
    <cellStyle name="Note 3 8 2 4 3" xfId="6790"/>
    <cellStyle name="Note 3 8 2 4 3 2" xfId="24225"/>
    <cellStyle name="Note 3 8 2 4 3 3" xfId="38678"/>
    <cellStyle name="Note 3 8 2 4 4" xfId="9231"/>
    <cellStyle name="Note 3 8 2 4 4 2" xfId="26666"/>
    <cellStyle name="Note 3 8 2 4 4 3" xfId="41119"/>
    <cellStyle name="Note 3 8 2 4 5" xfId="11651"/>
    <cellStyle name="Note 3 8 2 4 5 2" xfId="29086"/>
    <cellStyle name="Note 3 8 2 4 5 3" xfId="43539"/>
    <cellStyle name="Note 3 8 2 4 6" xfId="15224"/>
    <cellStyle name="Note 3 8 2 4 6 2" xfId="32659"/>
    <cellStyle name="Note 3 8 2 4 6 3" xfId="47112"/>
    <cellStyle name="Note 3 8 2 4 7" xfId="18658"/>
    <cellStyle name="Note 3 8 2 4 8" xfId="20386"/>
    <cellStyle name="Note 3 8 2 5" xfId="4325"/>
    <cellStyle name="Note 3 8 2 5 2" xfId="13869"/>
    <cellStyle name="Note 3 8 2 5 2 2" xfId="31304"/>
    <cellStyle name="Note 3 8 2 5 2 3" xfId="45757"/>
    <cellStyle name="Note 3 8 2 5 3" xfId="16330"/>
    <cellStyle name="Note 3 8 2 5 3 2" xfId="33765"/>
    <cellStyle name="Note 3 8 2 5 3 3" xfId="48218"/>
    <cellStyle name="Note 3 8 2 5 4" xfId="21761"/>
    <cellStyle name="Note 3 8 2 5 5" xfId="36214"/>
    <cellStyle name="Note 3 8 2 6" xfId="6787"/>
    <cellStyle name="Note 3 8 2 6 2" xfId="24222"/>
    <cellStyle name="Note 3 8 2 6 3" xfId="38675"/>
    <cellStyle name="Note 3 8 2 7" xfId="9228"/>
    <cellStyle name="Note 3 8 2 7 2" xfId="26663"/>
    <cellStyle name="Note 3 8 2 7 3" xfId="41116"/>
    <cellStyle name="Note 3 8 2 8" xfId="11648"/>
    <cellStyle name="Note 3 8 2 8 2" xfId="29083"/>
    <cellStyle name="Note 3 8 2 8 3" xfId="43536"/>
    <cellStyle name="Note 3 8 2 9" xfId="18655"/>
    <cellStyle name="Note 3 8 3" xfId="1818"/>
    <cellStyle name="Note 3 8 3 2" xfId="1819"/>
    <cellStyle name="Note 3 8 3 2 2" xfId="4330"/>
    <cellStyle name="Note 3 8 3 2 2 2" xfId="13873"/>
    <cellStyle name="Note 3 8 3 2 2 2 2" xfId="31308"/>
    <cellStyle name="Note 3 8 3 2 2 2 3" xfId="45761"/>
    <cellStyle name="Note 3 8 3 2 2 3" xfId="16334"/>
    <cellStyle name="Note 3 8 3 2 2 3 2" xfId="33769"/>
    <cellStyle name="Note 3 8 3 2 2 3 3" xfId="48222"/>
    <cellStyle name="Note 3 8 3 2 2 4" xfId="21766"/>
    <cellStyle name="Note 3 8 3 2 2 5" xfId="36219"/>
    <cellStyle name="Note 3 8 3 2 3" xfId="6792"/>
    <cellStyle name="Note 3 8 3 2 3 2" xfId="24227"/>
    <cellStyle name="Note 3 8 3 2 3 3" xfId="38680"/>
    <cellStyle name="Note 3 8 3 2 4" xfId="9233"/>
    <cellStyle name="Note 3 8 3 2 4 2" xfId="26668"/>
    <cellStyle name="Note 3 8 3 2 4 3" xfId="41121"/>
    <cellStyle name="Note 3 8 3 2 5" xfId="11653"/>
    <cellStyle name="Note 3 8 3 2 5 2" xfId="29088"/>
    <cellStyle name="Note 3 8 3 2 5 3" xfId="43541"/>
    <cellStyle name="Note 3 8 3 2 6" xfId="18660"/>
    <cellStyle name="Note 3 8 3 3" xfId="1820"/>
    <cellStyle name="Note 3 8 3 3 2" xfId="4331"/>
    <cellStyle name="Note 3 8 3 3 2 2" xfId="13874"/>
    <cellStyle name="Note 3 8 3 3 2 2 2" xfId="31309"/>
    <cellStyle name="Note 3 8 3 3 2 2 3" xfId="45762"/>
    <cellStyle name="Note 3 8 3 3 2 3" xfId="16335"/>
    <cellStyle name="Note 3 8 3 3 2 3 2" xfId="33770"/>
    <cellStyle name="Note 3 8 3 3 2 3 3" xfId="48223"/>
    <cellStyle name="Note 3 8 3 3 2 4" xfId="21767"/>
    <cellStyle name="Note 3 8 3 3 2 5" xfId="36220"/>
    <cellStyle name="Note 3 8 3 3 3" xfId="6793"/>
    <cellStyle name="Note 3 8 3 3 3 2" xfId="24228"/>
    <cellStyle name="Note 3 8 3 3 3 3" xfId="38681"/>
    <cellStyle name="Note 3 8 3 3 4" xfId="9234"/>
    <cellStyle name="Note 3 8 3 3 4 2" xfId="26669"/>
    <cellStyle name="Note 3 8 3 3 4 3" xfId="41122"/>
    <cellStyle name="Note 3 8 3 3 5" xfId="11654"/>
    <cellStyle name="Note 3 8 3 3 5 2" xfId="29089"/>
    <cellStyle name="Note 3 8 3 3 5 3" xfId="43542"/>
    <cellStyle name="Note 3 8 3 3 6" xfId="18661"/>
    <cellStyle name="Note 3 8 3 4" xfId="1821"/>
    <cellStyle name="Note 3 8 3 4 2" xfId="4332"/>
    <cellStyle name="Note 3 8 3 4 2 2" xfId="21768"/>
    <cellStyle name="Note 3 8 3 4 2 3" xfId="36221"/>
    <cellStyle name="Note 3 8 3 4 3" xfId="6794"/>
    <cellStyle name="Note 3 8 3 4 3 2" xfId="24229"/>
    <cellStyle name="Note 3 8 3 4 3 3" xfId="38682"/>
    <cellStyle name="Note 3 8 3 4 4" xfId="9235"/>
    <cellStyle name="Note 3 8 3 4 4 2" xfId="26670"/>
    <cellStyle name="Note 3 8 3 4 4 3" xfId="41123"/>
    <cellStyle name="Note 3 8 3 4 5" xfId="11655"/>
    <cellStyle name="Note 3 8 3 4 5 2" xfId="29090"/>
    <cellStyle name="Note 3 8 3 4 5 3" xfId="43543"/>
    <cellStyle name="Note 3 8 3 4 6" xfId="15225"/>
    <cellStyle name="Note 3 8 3 4 6 2" xfId="32660"/>
    <cellStyle name="Note 3 8 3 4 6 3" xfId="47113"/>
    <cellStyle name="Note 3 8 3 4 7" xfId="18662"/>
    <cellStyle name="Note 3 8 3 4 8" xfId="20387"/>
    <cellStyle name="Note 3 8 3 5" xfId="4329"/>
    <cellStyle name="Note 3 8 3 5 2" xfId="13872"/>
    <cellStyle name="Note 3 8 3 5 2 2" xfId="31307"/>
    <cellStyle name="Note 3 8 3 5 2 3" xfId="45760"/>
    <cellStyle name="Note 3 8 3 5 3" xfId="16333"/>
    <cellStyle name="Note 3 8 3 5 3 2" xfId="33768"/>
    <cellStyle name="Note 3 8 3 5 3 3" xfId="48221"/>
    <cellStyle name="Note 3 8 3 5 4" xfId="21765"/>
    <cellStyle name="Note 3 8 3 5 5" xfId="36218"/>
    <cellStyle name="Note 3 8 3 6" xfId="6791"/>
    <cellStyle name="Note 3 8 3 6 2" xfId="24226"/>
    <cellStyle name="Note 3 8 3 6 3" xfId="38679"/>
    <cellStyle name="Note 3 8 3 7" xfId="9232"/>
    <cellStyle name="Note 3 8 3 7 2" xfId="26667"/>
    <cellStyle name="Note 3 8 3 7 3" xfId="41120"/>
    <cellStyle name="Note 3 8 3 8" xfId="11652"/>
    <cellStyle name="Note 3 8 3 8 2" xfId="29087"/>
    <cellStyle name="Note 3 8 3 8 3" xfId="43540"/>
    <cellStyle name="Note 3 8 3 9" xfId="18659"/>
    <cellStyle name="Note 3 8 4" xfId="1822"/>
    <cellStyle name="Note 3 8 4 2" xfId="1823"/>
    <cellStyle name="Note 3 8 4 2 2" xfId="4334"/>
    <cellStyle name="Note 3 8 4 2 2 2" xfId="13876"/>
    <cellStyle name="Note 3 8 4 2 2 2 2" xfId="31311"/>
    <cellStyle name="Note 3 8 4 2 2 2 3" xfId="45764"/>
    <cellStyle name="Note 3 8 4 2 2 3" xfId="16337"/>
    <cellStyle name="Note 3 8 4 2 2 3 2" xfId="33772"/>
    <cellStyle name="Note 3 8 4 2 2 3 3" xfId="48225"/>
    <cellStyle name="Note 3 8 4 2 2 4" xfId="21770"/>
    <cellStyle name="Note 3 8 4 2 2 5" xfId="36223"/>
    <cellStyle name="Note 3 8 4 2 3" xfId="6796"/>
    <cellStyle name="Note 3 8 4 2 3 2" xfId="24231"/>
    <cellStyle name="Note 3 8 4 2 3 3" xfId="38684"/>
    <cellStyle name="Note 3 8 4 2 4" xfId="9237"/>
    <cellStyle name="Note 3 8 4 2 4 2" xfId="26672"/>
    <cellStyle name="Note 3 8 4 2 4 3" xfId="41125"/>
    <cellStyle name="Note 3 8 4 2 5" xfId="11657"/>
    <cellStyle name="Note 3 8 4 2 5 2" xfId="29092"/>
    <cellStyle name="Note 3 8 4 2 5 3" xfId="43545"/>
    <cellStyle name="Note 3 8 4 2 6" xfId="18664"/>
    <cellStyle name="Note 3 8 4 3" xfId="1824"/>
    <cellStyle name="Note 3 8 4 3 2" xfId="4335"/>
    <cellStyle name="Note 3 8 4 3 2 2" xfId="13877"/>
    <cellStyle name="Note 3 8 4 3 2 2 2" xfId="31312"/>
    <cellStyle name="Note 3 8 4 3 2 2 3" xfId="45765"/>
    <cellStyle name="Note 3 8 4 3 2 3" xfId="16338"/>
    <cellStyle name="Note 3 8 4 3 2 3 2" xfId="33773"/>
    <cellStyle name="Note 3 8 4 3 2 3 3" xfId="48226"/>
    <cellStyle name="Note 3 8 4 3 2 4" xfId="21771"/>
    <cellStyle name="Note 3 8 4 3 2 5" xfId="36224"/>
    <cellStyle name="Note 3 8 4 3 3" xfId="6797"/>
    <cellStyle name="Note 3 8 4 3 3 2" xfId="24232"/>
    <cellStyle name="Note 3 8 4 3 3 3" xfId="38685"/>
    <cellStyle name="Note 3 8 4 3 4" xfId="9238"/>
    <cellStyle name="Note 3 8 4 3 4 2" xfId="26673"/>
    <cellStyle name="Note 3 8 4 3 4 3" xfId="41126"/>
    <cellStyle name="Note 3 8 4 3 5" xfId="11658"/>
    <cellStyle name="Note 3 8 4 3 5 2" xfId="29093"/>
    <cellStyle name="Note 3 8 4 3 5 3" xfId="43546"/>
    <cellStyle name="Note 3 8 4 3 6" xfId="18665"/>
    <cellStyle name="Note 3 8 4 4" xfId="1825"/>
    <cellStyle name="Note 3 8 4 4 2" xfId="4336"/>
    <cellStyle name="Note 3 8 4 4 2 2" xfId="21772"/>
    <cellStyle name="Note 3 8 4 4 2 3" xfId="36225"/>
    <cellStyle name="Note 3 8 4 4 3" xfId="6798"/>
    <cellStyle name="Note 3 8 4 4 3 2" xfId="24233"/>
    <cellStyle name="Note 3 8 4 4 3 3" xfId="38686"/>
    <cellStyle name="Note 3 8 4 4 4" xfId="9239"/>
    <cellStyle name="Note 3 8 4 4 4 2" xfId="26674"/>
    <cellStyle name="Note 3 8 4 4 4 3" xfId="41127"/>
    <cellStyle name="Note 3 8 4 4 5" xfId="11659"/>
    <cellStyle name="Note 3 8 4 4 5 2" xfId="29094"/>
    <cellStyle name="Note 3 8 4 4 5 3" xfId="43547"/>
    <cellStyle name="Note 3 8 4 4 6" xfId="15226"/>
    <cellStyle name="Note 3 8 4 4 6 2" xfId="32661"/>
    <cellStyle name="Note 3 8 4 4 6 3" xfId="47114"/>
    <cellStyle name="Note 3 8 4 4 7" xfId="18666"/>
    <cellStyle name="Note 3 8 4 4 8" xfId="20388"/>
    <cellStyle name="Note 3 8 4 5" xfId="4333"/>
    <cellStyle name="Note 3 8 4 5 2" xfId="13875"/>
    <cellStyle name="Note 3 8 4 5 2 2" xfId="31310"/>
    <cellStyle name="Note 3 8 4 5 2 3" xfId="45763"/>
    <cellStyle name="Note 3 8 4 5 3" xfId="16336"/>
    <cellStyle name="Note 3 8 4 5 3 2" xfId="33771"/>
    <cellStyle name="Note 3 8 4 5 3 3" xfId="48224"/>
    <cellStyle name="Note 3 8 4 5 4" xfId="21769"/>
    <cellStyle name="Note 3 8 4 5 5" xfId="36222"/>
    <cellStyle name="Note 3 8 4 6" xfId="6795"/>
    <cellStyle name="Note 3 8 4 6 2" xfId="24230"/>
    <cellStyle name="Note 3 8 4 6 3" xfId="38683"/>
    <cellStyle name="Note 3 8 4 7" xfId="9236"/>
    <cellStyle name="Note 3 8 4 7 2" xfId="26671"/>
    <cellStyle name="Note 3 8 4 7 3" xfId="41124"/>
    <cellStyle name="Note 3 8 4 8" xfId="11656"/>
    <cellStyle name="Note 3 8 4 8 2" xfId="29091"/>
    <cellStyle name="Note 3 8 4 8 3" xfId="43544"/>
    <cellStyle name="Note 3 8 4 9" xfId="18663"/>
    <cellStyle name="Note 3 8 5" xfId="1826"/>
    <cellStyle name="Note 3 8 5 2" xfId="1827"/>
    <cellStyle name="Note 3 8 5 2 2" xfId="4338"/>
    <cellStyle name="Note 3 8 5 2 2 2" xfId="13879"/>
    <cellStyle name="Note 3 8 5 2 2 2 2" xfId="31314"/>
    <cellStyle name="Note 3 8 5 2 2 2 3" xfId="45767"/>
    <cellStyle name="Note 3 8 5 2 2 3" xfId="16340"/>
    <cellStyle name="Note 3 8 5 2 2 3 2" xfId="33775"/>
    <cellStyle name="Note 3 8 5 2 2 3 3" xfId="48228"/>
    <cellStyle name="Note 3 8 5 2 2 4" xfId="21774"/>
    <cellStyle name="Note 3 8 5 2 2 5" xfId="36227"/>
    <cellStyle name="Note 3 8 5 2 3" xfId="6800"/>
    <cellStyle name="Note 3 8 5 2 3 2" xfId="24235"/>
    <cellStyle name="Note 3 8 5 2 3 3" xfId="38688"/>
    <cellStyle name="Note 3 8 5 2 4" xfId="9241"/>
    <cellStyle name="Note 3 8 5 2 4 2" xfId="26676"/>
    <cellStyle name="Note 3 8 5 2 4 3" xfId="41129"/>
    <cellStyle name="Note 3 8 5 2 5" xfId="11661"/>
    <cellStyle name="Note 3 8 5 2 5 2" xfId="29096"/>
    <cellStyle name="Note 3 8 5 2 5 3" xfId="43549"/>
    <cellStyle name="Note 3 8 5 2 6" xfId="18668"/>
    <cellStyle name="Note 3 8 5 3" xfId="1828"/>
    <cellStyle name="Note 3 8 5 3 2" xfId="4339"/>
    <cellStyle name="Note 3 8 5 3 2 2" xfId="13880"/>
    <cellStyle name="Note 3 8 5 3 2 2 2" xfId="31315"/>
    <cellStyle name="Note 3 8 5 3 2 2 3" xfId="45768"/>
    <cellStyle name="Note 3 8 5 3 2 3" xfId="16341"/>
    <cellStyle name="Note 3 8 5 3 2 3 2" xfId="33776"/>
    <cellStyle name="Note 3 8 5 3 2 3 3" xfId="48229"/>
    <cellStyle name="Note 3 8 5 3 2 4" xfId="21775"/>
    <cellStyle name="Note 3 8 5 3 2 5" xfId="36228"/>
    <cellStyle name="Note 3 8 5 3 3" xfId="6801"/>
    <cellStyle name="Note 3 8 5 3 3 2" xfId="24236"/>
    <cellStyle name="Note 3 8 5 3 3 3" xfId="38689"/>
    <cellStyle name="Note 3 8 5 3 4" xfId="9242"/>
    <cellStyle name="Note 3 8 5 3 4 2" xfId="26677"/>
    <cellStyle name="Note 3 8 5 3 4 3" xfId="41130"/>
    <cellStyle name="Note 3 8 5 3 5" xfId="11662"/>
    <cellStyle name="Note 3 8 5 3 5 2" xfId="29097"/>
    <cellStyle name="Note 3 8 5 3 5 3" xfId="43550"/>
    <cellStyle name="Note 3 8 5 3 6" xfId="18669"/>
    <cellStyle name="Note 3 8 5 4" xfId="1829"/>
    <cellStyle name="Note 3 8 5 4 2" xfId="4340"/>
    <cellStyle name="Note 3 8 5 4 2 2" xfId="21776"/>
    <cellStyle name="Note 3 8 5 4 2 3" xfId="36229"/>
    <cellStyle name="Note 3 8 5 4 3" xfId="6802"/>
    <cellStyle name="Note 3 8 5 4 3 2" xfId="24237"/>
    <cellStyle name="Note 3 8 5 4 3 3" xfId="38690"/>
    <cellStyle name="Note 3 8 5 4 4" xfId="9243"/>
    <cellStyle name="Note 3 8 5 4 4 2" xfId="26678"/>
    <cellStyle name="Note 3 8 5 4 4 3" xfId="41131"/>
    <cellStyle name="Note 3 8 5 4 5" xfId="11663"/>
    <cellStyle name="Note 3 8 5 4 5 2" xfId="29098"/>
    <cellStyle name="Note 3 8 5 4 5 3" xfId="43551"/>
    <cellStyle name="Note 3 8 5 4 6" xfId="15227"/>
    <cellStyle name="Note 3 8 5 4 6 2" xfId="32662"/>
    <cellStyle name="Note 3 8 5 4 6 3" xfId="47115"/>
    <cellStyle name="Note 3 8 5 4 7" xfId="18670"/>
    <cellStyle name="Note 3 8 5 4 8" xfId="20389"/>
    <cellStyle name="Note 3 8 5 5" xfId="4337"/>
    <cellStyle name="Note 3 8 5 5 2" xfId="13878"/>
    <cellStyle name="Note 3 8 5 5 2 2" xfId="31313"/>
    <cellStyle name="Note 3 8 5 5 2 3" xfId="45766"/>
    <cellStyle name="Note 3 8 5 5 3" xfId="16339"/>
    <cellStyle name="Note 3 8 5 5 3 2" xfId="33774"/>
    <cellStyle name="Note 3 8 5 5 3 3" xfId="48227"/>
    <cellStyle name="Note 3 8 5 5 4" xfId="21773"/>
    <cellStyle name="Note 3 8 5 5 5" xfId="36226"/>
    <cellStyle name="Note 3 8 5 6" xfId="6799"/>
    <cellStyle name="Note 3 8 5 6 2" xfId="24234"/>
    <cellStyle name="Note 3 8 5 6 3" xfId="38687"/>
    <cellStyle name="Note 3 8 5 7" xfId="9240"/>
    <cellStyle name="Note 3 8 5 7 2" xfId="26675"/>
    <cellStyle name="Note 3 8 5 7 3" xfId="41128"/>
    <cellStyle name="Note 3 8 5 8" xfId="11660"/>
    <cellStyle name="Note 3 8 5 8 2" xfId="29095"/>
    <cellStyle name="Note 3 8 5 8 3" xfId="43548"/>
    <cellStyle name="Note 3 8 5 9" xfId="18667"/>
    <cellStyle name="Note 3 8 6" xfId="1830"/>
    <cellStyle name="Note 3 8 6 2" xfId="4341"/>
    <cellStyle name="Note 3 8 6 2 2" xfId="13881"/>
    <cellStyle name="Note 3 8 6 2 2 2" xfId="31316"/>
    <cellStyle name="Note 3 8 6 2 2 3" xfId="45769"/>
    <cellStyle name="Note 3 8 6 2 3" xfId="16342"/>
    <cellStyle name="Note 3 8 6 2 3 2" xfId="33777"/>
    <cellStyle name="Note 3 8 6 2 3 3" xfId="48230"/>
    <cellStyle name="Note 3 8 6 2 4" xfId="21777"/>
    <cellStyle name="Note 3 8 6 2 5" xfId="36230"/>
    <cellStyle name="Note 3 8 6 3" xfId="6803"/>
    <cellStyle name="Note 3 8 6 3 2" xfId="24238"/>
    <cellStyle name="Note 3 8 6 3 3" xfId="38691"/>
    <cellStyle name="Note 3 8 6 4" xfId="9244"/>
    <cellStyle name="Note 3 8 6 4 2" xfId="26679"/>
    <cellStyle name="Note 3 8 6 4 3" xfId="41132"/>
    <cellStyle name="Note 3 8 6 5" xfId="11664"/>
    <cellStyle name="Note 3 8 6 5 2" xfId="29099"/>
    <cellStyle name="Note 3 8 6 5 3" xfId="43552"/>
    <cellStyle name="Note 3 8 6 6" xfId="18671"/>
    <cellStyle name="Note 3 8 7" xfId="1831"/>
    <cellStyle name="Note 3 8 7 2" xfId="4342"/>
    <cellStyle name="Note 3 8 7 2 2" xfId="13882"/>
    <cellStyle name="Note 3 8 7 2 2 2" xfId="31317"/>
    <cellStyle name="Note 3 8 7 2 2 3" xfId="45770"/>
    <cellStyle name="Note 3 8 7 2 3" xfId="16343"/>
    <cellStyle name="Note 3 8 7 2 3 2" xfId="33778"/>
    <cellStyle name="Note 3 8 7 2 3 3" xfId="48231"/>
    <cellStyle name="Note 3 8 7 2 4" xfId="21778"/>
    <cellStyle name="Note 3 8 7 2 5" xfId="36231"/>
    <cellStyle name="Note 3 8 7 3" xfId="6804"/>
    <cellStyle name="Note 3 8 7 3 2" xfId="24239"/>
    <cellStyle name="Note 3 8 7 3 3" xfId="38692"/>
    <cellStyle name="Note 3 8 7 4" xfId="9245"/>
    <cellStyle name="Note 3 8 7 4 2" xfId="26680"/>
    <cellStyle name="Note 3 8 7 4 3" xfId="41133"/>
    <cellStyle name="Note 3 8 7 5" xfId="11665"/>
    <cellStyle name="Note 3 8 7 5 2" xfId="29100"/>
    <cellStyle name="Note 3 8 7 5 3" xfId="43553"/>
    <cellStyle name="Note 3 8 7 6" xfId="18672"/>
    <cellStyle name="Note 3 8 8" xfId="1832"/>
    <cellStyle name="Note 3 8 8 2" xfId="4343"/>
    <cellStyle name="Note 3 8 8 2 2" xfId="21779"/>
    <cellStyle name="Note 3 8 8 2 3" xfId="36232"/>
    <cellStyle name="Note 3 8 8 3" xfId="6805"/>
    <cellStyle name="Note 3 8 8 3 2" xfId="24240"/>
    <cellStyle name="Note 3 8 8 3 3" xfId="38693"/>
    <cellStyle name="Note 3 8 8 4" xfId="9246"/>
    <cellStyle name="Note 3 8 8 4 2" xfId="26681"/>
    <cellStyle name="Note 3 8 8 4 3" xfId="41134"/>
    <cellStyle name="Note 3 8 8 5" xfId="11666"/>
    <cellStyle name="Note 3 8 8 5 2" xfId="29101"/>
    <cellStyle name="Note 3 8 8 5 3" xfId="43554"/>
    <cellStyle name="Note 3 8 8 6" xfId="15228"/>
    <cellStyle name="Note 3 8 8 6 2" xfId="32663"/>
    <cellStyle name="Note 3 8 8 6 3" xfId="47116"/>
    <cellStyle name="Note 3 8 8 7" xfId="18673"/>
    <cellStyle name="Note 3 8 8 8" xfId="20390"/>
    <cellStyle name="Note 3 8 9" xfId="4324"/>
    <cellStyle name="Note 3 8 9 2" xfId="13868"/>
    <cellStyle name="Note 3 8 9 2 2" xfId="31303"/>
    <cellStyle name="Note 3 8 9 2 3" xfId="45756"/>
    <cellStyle name="Note 3 8 9 3" xfId="16329"/>
    <cellStyle name="Note 3 8 9 3 2" xfId="33764"/>
    <cellStyle name="Note 3 8 9 3 3" xfId="48217"/>
    <cellStyle name="Note 3 8 9 4" xfId="21760"/>
    <cellStyle name="Note 3 8 9 5" xfId="36213"/>
    <cellStyle name="Note 3 9" xfId="1833"/>
    <cellStyle name="Note 3 9 10" xfId="6806"/>
    <cellStyle name="Note 3 9 10 2" xfId="24241"/>
    <cellStyle name="Note 3 9 10 3" xfId="38694"/>
    <cellStyle name="Note 3 9 11" xfId="9247"/>
    <cellStyle name="Note 3 9 11 2" xfId="26682"/>
    <cellStyle name="Note 3 9 11 3" xfId="41135"/>
    <cellStyle name="Note 3 9 12" xfId="11667"/>
    <cellStyle name="Note 3 9 12 2" xfId="29102"/>
    <cellStyle name="Note 3 9 12 3" xfId="43555"/>
    <cellStyle name="Note 3 9 13" xfId="18674"/>
    <cellStyle name="Note 3 9 2" xfId="1834"/>
    <cellStyle name="Note 3 9 2 2" xfId="1835"/>
    <cellStyle name="Note 3 9 2 2 2" xfId="4346"/>
    <cellStyle name="Note 3 9 2 2 2 2" xfId="13885"/>
    <cellStyle name="Note 3 9 2 2 2 2 2" xfId="31320"/>
    <cellStyle name="Note 3 9 2 2 2 2 3" xfId="45773"/>
    <cellStyle name="Note 3 9 2 2 2 3" xfId="16346"/>
    <cellStyle name="Note 3 9 2 2 2 3 2" xfId="33781"/>
    <cellStyle name="Note 3 9 2 2 2 3 3" xfId="48234"/>
    <cellStyle name="Note 3 9 2 2 2 4" xfId="21782"/>
    <cellStyle name="Note 3 9 2 2 2 5" xfId="36235"/>
    <cellStyle name="Note 3 9 2 2 3" xfId="6808"/>
    <cellStyle name="Note 3 9 2 2 3 2" xfId="24243"/>
    <cellStyle name="Note 3 9 2 2 3 3" xfId="38696"/>
    <cellStyle name="Note 3 9 2 2 4" xfId="9249"/>
    <cellStyle name="Note 3 9 2 2 4 2" xfId="26684"/>
    <cellStyle name="Note 3 9 2 2 4 3" xfId="41137"/>
    <cellStyle name="Note 3 9 2 2 5" xfId="11669"/>
    <cellStyle name="Note 3 9 2 2 5 2" xfId="29104"/>
    <cellStyle name="Note 3 9 2 2 5 3" xfId="43557"/>
    <cellStyle name="Note 3 9 2 2 6" xfId="18676"/>
    <cellStyle name="Note 3 9 2 3" xfId="1836"/>
    <cellStyle name="Note 3 9 2 3 2" xfId="4347"/>
    <cellStyle name="Note 3 9 2 3 2 2" xfId="13886"/>
    <cellStyle name="Note 3 9 2 3 2 2 2" xfId="31321"/>
    <cellStyle name="Note 3 9 2 3 2 2 3" xfId="45774"/>
    <cellStyle name="Note 3 9 2 3 2 3" xfId="16347"/>
    <cellStyle name="Note 3 9 2 3 2 3 2" xfId="33782"/>
    <cellStyle name="Note 3 9 2 3 2 3 3" xfId="48235"/>
    <cellStyle name="Note 3 9 2 3 2 4" xfId="21783"/>
    <cellStyle name="Note 3 9 2 3 2 5" xfId="36236"/>
    <cellStyle name="Note 3 9 2 3 3" xfId="6809"/>
    <cellStyle name="Note 3 9 2 3 3 2" xfId="24244"/>
    <cellStyle name="Note 3 9 2 3 3 3" xfId="38697"/>
    <cellStyle name="Note 3 9 2 3 4" xfId="9250"/>
    <cellStyle name="Note 3 9 2 3 4 2" xfId="26685"/>
    <cellStyle name="Note 3 9 2 3 4 3" xfId="41138"/>
    <cellStyle name="Note 3 9 2 3 5" xfId="11670"/>
    <cellStyle name="Note 3 9 2 3 5 2" xfId="29105"/>
    <cellStyle name="Note 3 9 2 3 5 3" xfId="43558"/>
    <cellStyle name="Note 3 9 2 3 6" xfId="18677"/>
    <cellStyle name="Note 3 9 2 4" xfId="1837"/>
    <cellStyle name="Note 3 9 2 4 2" xfId="4348"/>
    <cellStyle name="Note 3 9 2 4 2 2" xfId="21784"/>
    <cellStyle name="Note 3 9 2 4 2 3" xfId="36237"/>
    <cellStyle name="Note 3 9 2 4 3" xfId="6810"/>
    <cellStyle name="Note 3 9 2 4 3 2" xfId="24245"/>
    <cellStyle name="Note 3 9 2 4 3 3" xfId="38698"/>
    <cellStyle name="Note 3 9 2 4 4" xfId="9251"/>
    <cellStyle name="Note 3 9 2 4 4 2" xfId="26686"/>
    <cellStyle name="Note 3 9 2 4 4 3" xfId="41139"/>
    <cellStyle name="Note 3 9 2 4 5" xfId="11671"/>
    <cellStyle name="Note 3 9 2 4 5 2" xfId="29106"/>
    <cellStyle name="Note 3 9 2 4 5 3" xfId="43559"/>
    <cellStyle name="Note 3 9 2 4 6" xfId="15229"/>
    <cellStyle name="Note 3 9 2 4 6 2" xfId="32664"/>
    <cellStyle name="Note 3 9 2 4 6 3" xfId="47117"/>
    <cellStyle name="Note 3 9 2 4 7" xfId="18678"/>
    <cellStyle name="Note 3 9 2 4 8" xfId="20391"/>
    <cellStyle name="Note 3 9 2 5" xfId="4345"/>
    <cellStyle name="Note 3 9 2 5 2" xfId="13884"/>
    <cellStyle name="Note 3 9 2 5 2 2" xfId="31319"/>
    <cellStyle name="Note 3 9 2 5 2 3" xfId="45772"/>
    <cellStyle name="Note 3 9 2 5 3" xfId="16345"/>
    <cellStyle name="Note 3 9 2 5 3 2" xfId="33780"/>
    <cellStyle name="Note 3 9 2 5 3 3" xfId="48233"/>
    <cellStyle name="Note 3 9 2 5 4" xfId="21781"/>
    <cellStyle name="Note 3 9 2 5 5" xfId="36234"/>
    <cellStyle name="Note 3 9 2 6" xfId="6807"/>
    <cellStyle name="Note 3 9 2 6 2" xfId="24242"/>
    <cellStyle name="Note 3 9 2 6 3" xfId="38695"/>
    <cellStyle name="Note 3 9 2 7" xfId="9248"/>
    <cellStyle name="Note 3 9 2 7 2" xfId="26683"/>
    <cellStyle name="Note 3 9 2 7 3" xfId="41136"/>
    <cellStyle name="Note 3 9 2 8" xfId="11668"/>
    <cellStyle name="Note 3 9 2 8 2" xfId="29103"/>
    <cellStyle name="Note 3 9 2 8 3" xfId="43556"/>
    <cellStyle name="Note 3 9 2 9" xfId="18675"/>
    <cellStyle name="Note 3 9 3" xfId="1838"/>
    <cellStyle name="Note 3 9 3 2" xfId="1839"/>
    <cellStyle name="Note 3 9 3 2 2" xfId="4350"/>
    <cellStyle name="Note 3 9 3 2 2 2" xfId="13888"/>
    <cellStyle name="Note 3 9 3 2 2 2 2" xfId="31323"/>
    <cellStyle name="Note 3 9 3 2 2 2 3" xfId="45776"/>
    <cellStyle name="Note 3 9 3 2 2 3" xfId="16349"/>
    <cellStyle name="Note 3 9 3 2 2 3 2" xfId="33784"/>
    <cellStyle name="Note 3 9 3 2 2 3 3" xfId="48237"/>
    <cellStyle name="Note 3 9 3 2 2 4" xfId="21786"/>
    <cellStyle name="Note 3 9 3 2 2 5" xfId="36239"/>
    <cellStyle name="Note 3 9 3 2 3" xfId="6812"/>
    <cellStyle name="Note 3 9 3 2 3 2" xfId="24247"/>
    <cellStyle name="Note 3 9 3 2 3 3" xfId="38700"/>
    <cellStyle name="Note 3 9 3 2 4" xfId="9253"/>
    <cellStyle name="Note 3 9 3 2 4 2" xfId="26688"/>
    <cellStyle name="Note 3 9 3 2 4 3" xfId="41141"/>
    <cellStyle name="Note 3 9 3 2 5" xfId="11673"/>
    <cellStyle name="Note 3 9 3 2 5 2" xfId="29108"/>
    <cellStyle name="Note 3 9 3 2 5 3" xfId="43561"/>
    <cellStyle name="Note 3 9 3 2 6" xfId="18680"/>
    <cellStyle name="Note 3 9 3 3" xfId="1840"/>
    <cellStyle name="Note 3 9 3 3 2" xfId="4351"/>
    <cellStyle name="Note 3 9 3 3 2 2" xfId="13889"/>
    <cellStyle name="Note 3 9 3 3 2 2 2" xfId="31324"/>
    <cellStyle name="Note 3 9 3 3 2 2 3" xfId="45777"/>
    <cellStyle name="Note 3 9 3 3 2 3" xfId="16350"/>
    <cellStyle name="Note 3 9 3 3 2 3 2" xfId="33785"/>
    <cellStyle name="Note 3 9 3 3 2 3 3" xfId="48238"/>
    <cellStyle name="Note 3 9 3 3 2 4" xfId="21787"/>
    <cellStyle name="Note 3 9 3 3 2 5" xfId="36240"/>
    <cellStyle name="Note 3 9 3 3 3" xfId="6813"/>
    <cellStyle name="Note 3 9 3 3 3 2" xfId="24248"/>
    <cellStyle name="Note 3 9 3 3 3 3" xfId="38701"/>
    <cellStyle name="Note 3 9 3 3 4" xfId="9254"/>
    <cellStyle name="Note 3 9 3 3 4 2" xfId="26689"/>
    <cellStyle name="Note 3 9 3 3 4 3" xfId="41142"/>
    <cellStyle name="Note 3 9 3 3 5" xfId="11674"/>
    <cellStyle name="Note 3 9 3 3 5 2" xfId="29109"/>
    <cellStyle name="Note 3 9 3 3 5 3" xfId="43562"/>
    <cellStyle name="Note 3 9 3 3 6" xfId="18681"/>
    <cellStyle name="Note 3 9 3 4" xfId="1841"/>
    <cellStyle name="Note 3 9 3 4 2" xfId="4352"/>
    <cellStyle name="Note 3 9 3 4 2 2" xfId="21788"/>
    <cellStyle name="Note 3 9 3 4 2 3" xfId="36241"/>
    <cellStyle name="Note 3 9 3 4 3" xfId="6814"/>
    <cellStyle name="Note 3 9 3 4 3 2" xfId="24249"/>
    <cellStyle name="Note 3 9 3 4 3 3" xfId="38702"/>
    <cellStyle name="Note 3 9 3 4 4" xfId="9255"/>
    <cellStyle name="Note 3 9 3 4 4 2" xfId="26690"/>
    <cellStyle name="Note 3 9 3 4 4 3" xfId="41143"/>
    <cellStyle name="Note 3 9 3 4 5" xfId="11675"/>
    <cellStyle name="Note 3 9 3 4 5 2" xfId="29110"/>
    <cellStyle name="Note 3 9 3 4 5 3" xfId="43563"/>
    <cellStyle name="Note 3 9 3 4 6" xfId="15230"/>
    <cellStyle name="Note 3 9 3 4 6 2" xfId="32665"/>
    <cellStyle name="Note 3 9 3 4 6 3" xfId="47118"/>
    <cellStyle name="Note 3 9 3 4 7" xfId="18682"/>
    <cellStyle name="Note 3 9 3 4 8" xfId="20392"/>
    <cellStyle name="Note 3 9 3 5" xfId="4349"/>
    <cellStyle name="Note 3 9 3 5 2" xfId="13887"/>
    <cellStyle name="Note 3 9 3 5 2 2" xfId="31322"/>
    <cellStyle name="Note 3 9 3 5 2 3" xfId="45775"/>
    <cellStyle name="Note 3 9 3 5 3" xfId="16348"/>
    <cellStyle name="Note 3 9 3 5 3 2" xfId="33783"/>
    <cellStyle name="Note 3 9 3 5 3 3" xfId="48236"/>
    <cellStyle name="Note 3 9 3 5 4" xfId="21785"/>
    <cellStyle name="Note 3 9 3 5 5" xfId="36238"/>
    <cellStyle name="Note 3 9 3 6" xfId="6811"/>
    <cellStyle name="Note 3 9 3 6 2" xfId="24246"/>
    <cellStyle name="Note 3 9 3 6 3" xfId="38699"/>
    <cellStyle name="Note 3 9 3 7" xfId="9252"/>
    <cellStyle name="Note 3 9 3 7 2" xfId="26687"/>
    <cellStyle name="Note 3 9 3 7 3" xfId="41140"/>
    <cellStyle name="Note 3 9 3 8" xfId="11672"/>
    <cellStyle name="Note 3 9 3 8 2" xfId="29107"/>
    <cellStyle name="Note 3 9 3 8 3" xfId="43560"/>
    <cellStyle name="Note 3 9 3 9" xfId="18679"/>
    <cellStyle name="Note 3 9 4" xfId="1842"/>
    <cellStyle name="Note 3 9 4 2" xfId="1843"/>
    <cellStyle name="Note 3 9 4 2 2" xfId="4354"/>
    <cellStyle name="Note 3 9 4 2 2 2" xfId="13891"/>
    <cellStyle name="Note 3 9 4 2 2 2 2" xfId="31326"/>
    <cellStyle name="Note 3 9 4 2 2 2 3" xfId="45779"/>
    <cellStyle name="Note 3 9 4 2 2 3" xfId="16352"/>
    <cellStyle name="Note 3 9 4 2 2 3 2" xfId="33787"/>
    <cellStyle name="Note 3 9 4 2 2 3 3" xfId="48240"/>
    <cellStyle name="Note 3 9 4 2 2 4" xfId="21790"/>
    <cellStyle name="Note 3 9 4 2 2 5" xfId="36243"/>
    <cellStyle name="Note 3 9 4 2 3" xfId="6816"/>
    <cellStyle name="Note 3 9 4 2 3 2" xfId="24251"/>
    <cellStyle name="Note 3 9 4 2 3 3" xfId="38704"/>
    <cellStyle name="Note 3 9 4 2 4" xfId="9257"/>
    <cellStyle name="Note 3 9 4 2 4 2" xfId="26692"/>
    <cellStyle name="Note 3 9 4 2 4 3" xfId="41145"/>
    <cellStyle name="Note 3 9 4 2 5" xfId="11677"/>
    <cellStyle name="Note 3 9 4 2 5 2" xfId="29112"/>
    <cellStyle name="Note 3 9 4 2 5 3" xfId="43565"/>
    <cellStyle name="Note 3 9 4 2 6" xfId="18684"/>
    <cellStyle name="Note 3 9 4 3" xfId="1844"/>
    <cellStyle name="Note 3 9 4 3 2" xfId="4355"/>
    <cellStyle name="Note 3 9 4 3 2 2" xfId="13892"/>
    <cellStyle name="Note 3 9 4 3 2 2 2" xfId="31327"/>
    <cellStyle name="Note 3 9 4 3 2 2 3" xfId="45780"/>
    <cellStyle name="Note 3 9 4 3 2 3" xfId="16353"/>
    <cellStyle name="Note 3 9 4 3 2 3 2" xfId="33788"/>
    <cellStyle name="Note 3 9 4 3 2 3 3" xfId="48241"/>
    <cellStyle name="Note 3 9 4 3 2 4" xfId="21791"/>
    <cellStyle name="Note 3 9 4 3 2 5" xfId="36244"/>
    <cellStyle name="Note 3 9 4 3 3" xfId="6817"/>
    <cellStyle name="Note 3 9 4 3 3 2" xfId="24252"/>
    <cellStyle name="Note 3 9 4 3 3 3" xfId="38705"/>
    <cellStyle name="Note 3 9 4 3 4" xfId="9258"/>
    <cellStyle name="Note 3 9 4 3 4 2" xfId="26693"/>
    <cellStyle name="Note 3 9 4 3 4 3" xfId="41146"/>
    <cellStyle name="Note 3 9 4 3 5" xfId="11678"/>
    <cellStyle name="Note 3 9 4 3 5 2" xfId="29113"/>
    <cellStyle name="Note 3 9 4 3 5 3" xfId="43566"/>
    <cellStyle name="Note 3 9 4 3 6" xfId="18685"/>
    <cellStyle name="Note 3 9 4 4" xfId="1845"/>
    <cellStyle name="Note 3 9 4 4 2" xfId="4356"/>
    <cellStyle name="Note 3 9 4 4 2 2" xfId="21792"/>
    <cellStyle name="Note 3 9 4 4 2 3" xfId="36245"/>
    <cellStyle name="Note 3 9 4 4 3" xfId="6818"/>
    <cellStyle name="Note 3 9 4 4 3 2" xfId="24253"/>
    <cellStyle name="Note 3 9 4 4 3 3" xfId="38706"/>
    <cellStyle name="Note 3 9 4 4 4" xfId="9259"/>
    <cellStyle name="Note 3 9 4 4 4 2" xfId="26694"/>
    <cellStyle name="Note 3 9 4 4 4 3" xfId="41147"/>
    <cellStyle name="Note 3 9 4 4 5" xfId="11679"/>
    <cellStyle name="Note 3 9 4 4 5 2" xfId="29114"/>
    <cellStyle name="Note 3 9 4 4 5 3" xfId="43567"/>
    <cellStyle name="Note 3 9 4 4 6" xfId="15231"/>
    <cellStyle name="Note 3 9 4 4 6 2" xfId="32666"/>
    <cellStyle name="Note 3 9 4 4 6 3" xfId="47119"/>
    <cellStyle name="Note 3 9 4 4 7" xfId="18686"/>
    <cellStyle name="Note 3 9 4 4 8" xfId="20393"/>
    <cellStyle name="Note 3 9 4 5" xfId="4353"/>
    <cellStyle name="Note 3 9 4 5 2" xfId="13890"/>
    <cellStyle name="Note 3 9 4 5 2 2" xfId="31325"/>
    <cellStyle name="Note 3 9 4 5 2 3" xfId="45778"/>
    <cellStyle name="Note 3 9 4 5 3" xfId="16351"/>
    <cellStyle name="Note 3 9 4 5 3 2" xfId="33786"/>
    <cellStyle name="Note 3 9 4 5 3 3" xfId="48239"/>
    <cellStyle name="Note 3 9 4 5 4" xfId="21789"/>
    <cellStyle name="Note 3 9 4 5 5" xfId="36242"/>
    <cellStyle name="Note 3 9 4 6" xfId="6815"/>
    <cellStyle name="Note 3 9 4 6 2" xfId="24250"/>
    <cellStyle name="Note 3 9 4 6 3" xfId="38703"/>
    <cellStyle name="Note 3 9 4 7" xfId="9256"/>
    <cellStyle name="Note 3 9 4 7 2" xfId="26691"/>
    <cellStyle name="Note 3 9 4 7 3" xfId="41144"/>
    <cellStyle name="Note 3 9 4 8" xfId="11676"/>
    <cellStyle name="Note 3 9 4 8 2" xfId="29111"/>
    <cellStyle name="Note 3 9 4 8 3" xfId="43564"/>
    <cellStyle name="Note 3 9 4 9" xfId="18683"/>
    <cellStyle name="Note 3 9 5" xfId="1846"/>
    <cellStyle name="Note 3 9 5 2" xfId="1847"/>
    <cellStyle name="Note 3 9 5 2 2" xfId="4358"/>
    <cellStyle name="Note 3 9 5 2 2 2" xfId="13894"/>
    <cellStyle name="Note 3 9 5 2 2 2 2" xfId="31329"/>
    <cellStyle name="Note 3 9 5 2 2 2 3" xfId="45782"/>
    <cellStyle name="Note 3 9 5 2 2 3" xfId="16355"/>
    <cellStyle name="Note 3 9 5 2 2 3 2" xfId="33790"/>
    <cellStyle name="Note 3 9 5 2 2 3 3" xfId="48243"/>
    <cellStyle name="Note 3 9 5 2 2 4" xfId="21794"/>
    <cellStyle name="Note 3 9 5 2 2 5" xfId="36247"/>
    <cellStyle name="Note 3 9 5 2 3" xfId="6820"/>
    <cellStyle name="Note 3 9 5 2 3 2" xfId="24255"/>
    <cellStyle name="Note 3 9 5 2 3 3" xfId="38708"/>
    <cellStyle name="Note 3 9 5 2 4" xfId="9261"/>
    <cellStyle name="Note 3 9 5 2 4 2" xfId="26696"/>
    <cellStyle name="Note 3 9 5 2 4 3" xfId="41149"/>
    <cellStyle name="Note 3 9 5 2 5" xfId="11681"/>
    <cellStyle name="Note 3 9 5 2 5 2" xfId="29116"/>
    <cellStyle name="Note 3 9 5 2 5 3" xfId="43569"/>
    <cellStyle name="Note 3 9 5 2 6" xfId="18688"/>
    <cellStyle name="Note 3 9 5 3" xfId="1848"/>
    <cellStyle name="Note 3 9 5 3 2" xfId="4359"/>
    <cellStyle name="Note 3 9 5 3 2 2" xfId="13895"/>
    <cellStyle name="Note 3 9 5 3 2 2 2" xfId="31330"/>
    <cellStyle name="Note 3 9 5 3 2 2 3" xfId="45783"/>
    <cellStyle name="Note 3 9 5 3 2 3" xfId="16356"/>
    <cellStyle name="Note 3 9 5 3 2 3 2" xfId="33791"/>
    <cellStyle name="Note 3 9 5 3 2 3 3" xfId="48244"/>
    <cellStyle name="Note 3 9 5 3 2 4" xfId="21795"/>
    <cellStyle name="Note 3 9 5 3 2 5" xfId="36248"/>
    <cellStyle name="Note 3 9 5 3 3" xfId="6821"/>
    <cellStyle name="Note 3 9 5 3 3 2" xfId="24256"/>
    <cellStyle name="Note 3 9 5 3 3 3" xfId="38709"/>
    <cellStyle name="Note 3 9 5 3 4" xfId="9262"/>
    <cellStyle name="Note 3 9 5 3 4 2" xfId="26697"/>
    <cellStyle name="Note 3 9 5 3 4 3" xfId="41150"/>
    <cellStyle name="Note 3 9 5 3 5" xfId="11682"/>
    <cellStyle name="Note 3 9 5 3 5 2" xfId="29117"/>
    <cellStyle name="Note 3 9 5 3 5 3" xfId="43570"/>
    <cellStyle name="Note 3 9 5 3 6" xfId="18689"/>
    <cellStyle name="Note 3 9 5 4" xfId="1849"/>
    <cellStyle name="Note 3 9 5 4 2" xfId="4360"/>
    <cellStyle name="Note 3 9 5 4 2 2" xfId="21796"/>
    <cellStyle name="Note 3 9 5 4 2 3" xfId="36249"/>
    <cellStyle name="Note 3 9 5 4 3" xfId="6822"/>
    <cellStyle name="Note 3 9 5 4 3 2" xfId="24257"/>
    <cellStyle name="Note 3 9 5 4 3 3" xfId="38710"/>
    <cellStyle name="Note 3 9 5 4 4" xfId="9263"/>
    <cellStyle name="Note 3 9 5 4 4 2" xfId="26698"/>
    <cellStyle name="Note 3 9 5 4 4 3" xfId="41151"/>
    <cellStyle name="Note 3 9 5 4 5" xfId="11683"/>
    <cellStyle name="Note 3 9 5 4 5 2" xfId="29118"/>
    <cellStyle name="Note 3 9 5 4 5 3" xfId="43571"/>
    <cellStyle name="Note 3 9 5 4 6" xfId="15232"/>
    <cellStyle name="Note 3 9 5 4 6 2" xfId="32667"/>
    <cellStyle name="Note 3 9 5 4 6 3" xfId="47120"/>
    <cellStyle name="Note 3 9 5 4 7" xfId="18690"/>
    <cellStyle name="Note 3 9 5 4 8" xfId="20394"/>
    <cellStyle name="Note 3 9 5 5" xfId="4357"/>
    <cellStyle name="Note 3 9 5 5 2" xfId="13893"/>
    <cellStyle name="Note 3 9 5 5 2 2" xfId="31328"/>
    <cellStyle name="Note 3 9 5 5 2 3" xfId="45781"/>
    <cellStyle name="Note 3 9 5 5 3" xfId="16354"/>
    <cellStyle name="Note 3 9 5 5 3 2" xfId="33789"/>
    <cellStyle name="Note 3 9 5 5 3 3" xfId="48242"/>
    <cellStyle name="Note 3 9 5 5 4" xfId="21793"/>
    <cellStyle name="Note 3 9 5 5 5" xfId="36246"/>
    <cellStyle name="Note 3 9 5 6" xfId="6819"/>
    <cellStyle name="Note 3 9 5 6 2" xfId="24254"/>
    <cellStyle name="Note 3 9 5 6 3" xfId="38707"/>
    <cellStyle name="Note 3 9 5 7" xfId="9260"/>
    <cellStyle name="Note 3 9 5 7 2" xfId="26695"/>
    <cellStyle name="Note 3 9 5 7 3" xfId="41148"/>
    <cellStyle name="Note 3 9 5 8" xfId="11680"/>
    <cellStyle name="Note 3 9 5 8 2" xfId="29115"/>
    <cellStyle name="Note 3 9 5 8 3" xfId="43568"/>
    <cellStyle name="Note 3 9 5 9" xfId="18687"/>
    <cellStyle name="Note 3 9 6" xfId="1850"/>
    <cellStyle name="Note 3 9 6 2" xfId="4361"/>
    <cellStyle name="Note 3 9 6 2 2" xfId="13896"/>
    <cellStyle name="Note 3 9 6 2 2 2" xfId="31331"/>
    <cellStyle name="Note 3 9 6 2 2 3" xfId="45784"/>
    <cellStyle name="Note 3 9 6 2 3" xfId="16357"/>
    <cellStyle name="Note 3 9 6 2 3 2" xfId="33792"/>
    <cellStyle name="Note 3 9 6 2 3 3" xfId="48245"/>
    <cellStyle name="Note 3 9 6 2 4" xfId="21797"/>
    <cellStyle name="Note 3 9 6 2 5" xfId="36250"/>
    <cellStyle name="Note 3 9 6 3" xfId="6823"/>
    <cellStyle name="Note 3 9 6 3 2" xfId="24258"/>
    <cellStyle name="Note 3 9 6 3 3" xfId="38711"/>
    <cellStyle name="Note 3 9 6 4" xfId="9264"/>
    <cellStyle name="Note 3 9 6 4 2" xfId="26699"/>
    <cellStyle name="Note 3 9 6 4 3" xfId="41152"/>
    <cellStyle name="Note 3 9 6 5" xfId="11684"/>
    <cellStyle name="Note 3 9 6 5 2" xfId="29119"/>
    <cellStyle name="Note 3 9 6 5 3" xfId="43572"/>
    <cellStyle name="Note 3 9 6 6" xfId="18691"/>
    <cellStyle name="Note 3 9 7" xfId="1851"/>
    <cellStyle name="Note 3 9 7 2" xfId="4362"/>
    <cellStyle name="Note 3 9 7 2 2" xfId="13897"/>
    <cellStyle name="Note 3 9 7 2 2 2" xfId="31332"/>
    <cellStyle name="Note 3 9 7 2 2 3" xfId="45785"/>
    <cellStyle name="Note 3 9 7 2 3" xfId="16358"/>
    <cellStyle name="Note 3 9 7 2 3 2" xfId="33793"/>
    <cellStyle name="Note 3 9 7 2 3 3" xfId="48246"/>
    <cellStyle name="Note 3 9 7 2 4" xfId="21798"/>
    <cellStyle name="Note 3 9 7 2 5" xfId="36251"/>
    <cellStyle name="Note 3 9 7 3" xfId="6824"/>
    <cellStyle name="Note 3 9 7 3 2" xfId="24259"/>
    <cellStyle name="Note 3 9 7 3 3" xfId="38712"/>
    <cellStyle name="Note 3 9 7 4" xfId="9265"/>
    <cellStyle name="Note 3 9 7 4 2" xfId="26700"/>
    <cellStyle name="Note 3 9 7 4 3" xfId="41153"/>
    <cellStyle name="Note 3 9 7 5" xfId="11685"/>
    <cellStyle name="Note 3 9 7 5 2" xfId="29120"/>
    <cellStyle name="Note 3 9 7 5 3" xfId="43573"/>
    <cellStyle name="Note 3 9 7 6" xfId="18692"/>
    <cellStyle name="Note 3 9 8" xfId="1852"/>
    <cellStyle name="Note 3 9 8 2" xfId="4363"/>
    <cellStyle name="Note 3 9 8 2 2" xfId="21799"/>
    <cellStyle name="Note 3 9 8 2 3" xfId="36252"/>
    <cellStyle name="Note 3 9 8 3" xfId="6825"/>
    <cellStyle name="Note 3 9 8 3 2" xfId="24260"/>
    <cellStyle name="Note 3 9 8 3 3" xfId="38713"/>
    <cellStyle name="Note 3 9 8 4" xfId="9266"/>
    <cellStyle name="Note 3 9 8 4 2" xfId="26701"/>
    <cellStyle name="Note 3 9 8 4 3" xfId="41154"/>
    <cellStyle name="Note 3 9 8 5" xfId="11686"/>
    <cellStyle name="Note 3 9 8 5 2" xfId="29121"/>
    <cellStyle name="Note 3 9 8 5 3" xfId="43574"/>
    <cellStyle name="Note 3 9 8 6" xfId="15233"/>
    <cellStyle name="Note 3 9 8 6 2" xfId="32668"/>
    <cellStyle name="Note 3 9 8 6 3" xfId="47121"/>
    <cellStyle name="Note 3 9 8 7" xfId="18693"/>
    <cellStyle name="Note 3 9 8 8" xfId="20395"/>
    <cellStyle name="Note 3 9 9" xfId="4344"/>
    <cellStyle name="Note 3 9 9 2" xfId="13883"/>
    <cellStyle name="Note 3 9 9 2 2" xfId="31318"/>
    <cellStyle name="Note 3 9 9 2 3" xfId="45771"/>
    <cellStyle name="Note 3 9 9 3" xfId="16344"/>
    <cellStyle name="Note 3 9 9 3 2" xfId="33779"/>
    <cellStyle name="Note 3 9 9 3 3" xfId="48232"/>
    <cellStyle name="Note 3 9 9 4" xfId="21780"/>
    <cellStyle name="Note 3 9 9 5" xfId="36233"/>
    <cellStyle name="Note 30" xfId="1853"/>
    <cellStyle name="Note 30 2" xfId="1854"/>
    <cellStyle name="Note 30 2 2" xfId="4365"/>
    <cellStyle name="Note 30 2 2 2" xfId="13899"/>
    <cellStyle name="Note 30 2 2 2 2" xfId="31334"/>
    <cellStyle name="Note 30 2 2 2 3" xfId="45787"/>
    <cellStyle name="Note 30 2 2 3" xfId="16360"/>
    <cellStyle name="Note 30 2 2 3 2" xfId="33795"/>
    <cellStyle name="Note 30 2 2 3 3" xfId="48248"/>
    <cellStyle name="Note 30 2 2 4" xfId="21801"/>
    <cellStyle name="Note 30 2 2 5" xfId="36254"/>
    <cellStyle name="Note 30 2 3" xfId="6827"/>
    <cellStyle name="Note 30 2 3 2" xfId="24262"/>
    <cellStyle name="Note 30 2 3 3" xfId="38715"/>
    <cellStyle name="Note 30 2 4" xfId="9268"/>
    <cellStyle name="Note 30 2 4 2" xfId="26703"/>
    <cellStyle name="Note 30 2 4 3" xfId="41156"/>
    <cellStyle name="Note 30 2 5" xfId="11688"/>
    <cellStyle name="Note 30 2 5 2" xfId="29123"/>
    <cellStyle name="Note 30 2 5 3" xfId="43576"/>
    <cellStyle name="Note 30 2 6" xfId="18695"/>
    <cellStyle name="Note 30 3" xfId="1855"/>
    <cellStyle name="Note 30 3 2" xfId="4366"/>
    <cellStyle name="Note 30 3 2 2" xfId="13900"/>
    <cellStyle name="Note 30 3 2 2 2" xfId="31335"/>
    <cellStyle name="Note 30 3 2 2 3" xfId="45788"/>
    <cellStyle name="Note 30 3 2 3" xfId="16361"/>
    <cellStyle name="Note 30 3 2 3 2" xfId="33796"/>
    <cellStyle name="Note 30 3 2 3 3" xfId="48249"/>
    <cellStyle name="Note 30 3 2 4" xfId="21802"/>
    <cellStyle name="Note 30 3 2 5" xfId="36255"/>
    <cellStyle name="Note 30 3 3" xfId="6828"/>
    <cellStyle name="Note 30 3 3 2" xfId="24263"/>
    <cellStyle name="Note 30 3 3 3" xfId="38716"/>
    <cellStyle name="Note 30 3 4" xfId="9269"/>
    <cellStyle name="Note 30 3 4 2" xfId="26704"/>
    <cellStyle name="Note 30 3 4 3" xfId="41157"/>
    <cellStyle name="Note 30 3 5" xfId="11689"/>
    <cellStyle name="Note 30 3 5 2" xfId="29124"/>
    <cellStyle name="Note 30 3 5 3" xfId="43577"/>
    <cellStyle name="Note 30 3 6" xfId="18696"/>
    <cellStyle name="Note 30 4" xfId="1856"/>
    <cellStyle name="Note 30 4 2" xfId="4367"/>
    <cellStyle name="Note 30 4 2 2" xfId="21803"/>
    <cellStyle name="Note 30 4 2 3" xfId="36256"/>
    <cellStyle name="Note 30 4 3" xfId="6829"/>
    <cellStyle name="Note 30 4 3 2" xfId="24264"/>
    <cellStyle name="Note 30 4 3 3" xfId="38717"/>
    <cellStyle name="Note 30 4 4" xfId="9270"/>
    <cellStyle name="Note 30 4 4 2" xfId="26705"/>
    <cellStyle name="Note 30 4 4 3" xfId="41158"/>
    <cellStyle name="Note 30 4 5" xfId="11690"/>
    <cellStyle name="Note 30 4 5 2" xfId="29125"/>
    <cellStyle name="Note 30 4 5 3" xfId="43578"/>
    <cellStyle name="Note 30 4 6" xfId="15234"/>
    <cellStyle name="Note 30 4 6 2" xfId="32669"/>
    <cellStyle name="Note 30 4 6 3" xfId="47122"/>
    <cellStyle name="Note 30 4 7" xfId="18697"/>
    <cellStyle name="Note 30 4 8" xfId="20396"/>
    <cellStyle name="Note 30 5" xfId="4364"/>
    <cellStyle name="Note 30 5 2" xfId="13898"/>
    <cellStyle name="Note 30 5 2 2" xfId="31333"/>
    <cellStyle name="Note 30 5 2 3" xfId="45786"/>
    <cellStyle name="Note 30 5 3" xfId="16359"/>
    <cellStyle name="Note 30 5 3 2" xfId="33794"/>
    <cellStyle name="Note 30 5 3 3" xfId="48247"/>
    <cellStyle name="Note 30 5 4" xfId="21800"/>
    <cellStyle name="Note 30 5 5" xfId="36253"/>
    <cellStyle name="Note 30 6" xfId="6826"/>
    <cellStyle name="Note 30 6 2" xfId="24261"/>
    <cellStyle name="Note 30 6 3" xfId="38714"/>
    <cellStyle name="Note 30 7" xfId="9267"/>
    <cellStyle name="Note 30 7 2" xfId="26702"/>
    <cellStyle name="Note 30 7 3" xfId="41155"/>
    <cellStyle name="Note 30 8" xfId="11687"/>
    <cellStyle name="Note 30 8 2" xfId="29122"/>
    <cellStyle name="Note 30 8 3" xfId="43575"/>
    <cellStyle name="Note 30 9" xfId="18694"/>
    <cellStyle name="Note 31" xfId="1857"/>
    <cellStyle name="Note 31 2" xfId="1858"/>
    <cellStyle name="Note 31 2 2" xfId="4369"/>
    <cellStyle name="Note 31 2 2 2" xfId="13902"/>
    <cellStyle name="Note 31 2 2 2 2" xfId="31337"/>
    <cellStyle name="Note 31 2 2 2 3" xfId="45790"/>
    <cellStyle name="Note 31 2 2 3" xfId="16363"/>
    <cellStyle name="Note 31 2 2 3 2" xfId="33798"/>
    <cellStyle name="Note 31 2 2 3 3" xfId="48251"/>
    <cellStyle name="Note 31 2 2 4" xfId="21805"/>
    <cellStyle name="Note 31 2 2 5" xfId="36258"/>
    <cellStyle name="Note 31 2 3" xfId="6831"/>
    <cellStyle name="Note 31 2 3 2" xfId="24266"/>
    <cellStyle name="Note 31 2 3 3" xfId="38719"/>
    <cellStyle name="Note 31 2 4" xfId="9272"/>
    <cellStyle name="Note 31 2 4 2" xfId="26707"/>
    <cellStyle name="Note 31 2 4 3" xfId="41160"/>
    <cellStyle name="Note 31 2 5" xfId="11692"/>
    <cellStyle name="Note 31 2 5 2" xfId="29127"/>
    <cellStyle name="Note 31 2 5 3" xfId="43580"/>
    <cellStyle name="Note 31 2 6" xfId="18699"/>
    <cellStyle name="Note 31 3" xfId="1859"/>
    <cellStyle name="Note 31 3 2" xfId="4370"/>
    <cellStyle name="Note 31 3 2 2" xfId="13903"/>
    <cellStyle name="Note 31 3 2 2 2" xfId="31338"/>
    <cellStyle name="Note 31 3 2 2 3" xfId="45791"/>
    <cellStyle name="Note 31 3 2 3" xfId="16364"/>
    <cellStyle name="Note 31 3 2 3 2" xfId="33799"/>
    <cellStyle name="Note 31 3 2 3 3" xfId="48252"/>
    <cellStyle name="Note 31 3 2 4" xfId="21806"/>
    <cellStyle name="Note 31 3 2 5" xfId="36259"/>
    <cellStyle name="Note 31 3 3" xfId="6832"/>
    <cellStyle name="Note 31 3 3 2" xfId="24267"/>
    <cellStyle name="Note 31 3 3 3" xfId="38720"/>
    <cellStyle name="Note 31 3 4" xfId="9273"/>
    <cellStyle name="Note 31 3 4 2" xfId="26708"/>
    <cellStyle name="Note 31 3 4 3" xfId="41161"/>
    <cellStyle name="Note 31 3 5" xfId="11693"/>
    <cellStyle name="Note 31 3 5 2" xfId="29128"/>
    <cellStyle name="Note 31 3 5 3" xfId="43581"/>
    <cellStyle name="Note 31 3 6" xfId="18700"/>
    <cellStyle name="Note 31 4" xfId="1860"/>
    <cellStyle name="Note 31 4 2" xfId="4371"/>
    <cellStyle name="Note 31 4 2 2" xfId="21807"/>
    <cellStyle name="Note 31 4 2 3" xfId="36260"/>
    <cellStyle name="Note 31 4 3" xfId="6833"/>
    <cellStyle name="Note 31 4 3 2" xfId="24268"/>
    <cellStyle name="Note 31 4 3 3" xfId="38721"/>
    <cellStyle name="Note 31 4 4" xfId="9274"/>
    <cellStyle name="Note 31 4 4 2" xfId="26709"/>
    <cellStyle name="Note 31 4 4 3" xfId="41162"/>
    <cellStyle name="Note 31 4 5" xfId="11694"/>
    <cellStyle name="Note 31 4 5 2" xfId="29129"/>
    <cellStyle name="Note 31 4 5 3" xfId="43582"/>
    <cellStyle name="Note 31 4 6" xfId="15235"/>
    <cellStyle name="Note 31 4 6 2" xfId="32670"/>
    <cellStyle name="Note 31 4 6 3" xfId="47123"/>
    <cellStyle name="Note 31 4 7" xfId="18701"/>
    <cellStyle name="Note 31 4 8" xfId="20397"/>
    <cellStyle name="Note 31 5" xfId="4368"/>
    <cellStyle name="Note 31 5 2" xfId="13901"/>
    <cellStyle name="Note 31 5 2 2" xfId="31336"/>
    <cellStyle name="Note 31 5 2 3" xfId="45789"/>
    <cellStyle name="Note 31 5 3" xfId="16362"/>
    <cellStyle name="Note 31 5 3 2" xfId="33797"/>
    <cellStyle name="Note 31 5 3 3" xfId="48250"/>
    <cellStyle name="Note 31 5 4" xfId="21804"/>
    <cellStyle name="Note 31 5 5" xfId="36257"/>
    <cellStyle name="Note 31 6" xfId="6830"/>
    <cellStyle name="Note 31 6 2" xfId="24265"/>
    <cellStyle name="Note 31 6 3" xfId="38718"/>
    <cellStyle name="Note 31 7" xfId="9271"/>
    <cellStyle name="Note 31 7 2" xfId="26706"/>
    <cellStyle name="Note 31 7 3" xfId="41159"/>
    <cellStyle name="Note 31 8" xfId="11691"/>
    <cellStyle name="Note 31 8 2" xfId="29126"/>
    <cellStyle name="Note 31 8 3" xfId="43579"/>
    <cellStyle name="Note 31 9" xfId="18698"/>
    <cellStyle name="Note 32" xfId="1861"/>
    <cellStyle name="Note 32 2" xfId="1862"/>
    <cellStyle name="Note 32 2 2" xfId="4373"/>
    <cellStyle name="Note 32 2 2 2" xfId="13905"/>
    <cellStyle name="Note 32 2 2 2 2" xfId="31340"/>
    <cellStyle name="Note 32 2 2 2 3" xfId="45793"/>
    <cellStyle name="Note 32 2 2 3" xfId="16366"/>
    <cellStyle name="Note 32 2 2 3 2" xfId="33801"/>
    <cellStyle name="Note 32 2 2 3 3" xfId="48254"/>
    <cellStyle name="Note 32 2 2 4" xfId="21809"/>
    <cellStyle name="Note 32 2 2 5" xfId="36262"/>
    <cellStyle name="Note 32 2 3" xfId="6835"/>
    <cellStyle name="Note 32 2 3 2" xfId="24270"/>
    <cellStyle name="Note 32 2 3 3" xfId="38723"/>
    <cellStyle name="Note 32 2 4" xfId="9276"/>
    <cellStyle name="Note 32 2 4 2" xfId="26711"/>
    <cellStyle name="Note 32 2 4 3" xfId="41164"/>
    <cellStyle name="Note 32 2 5" xfId="11696"/>
    <cellStyle name="Note 32 2 5 2" xfId="29131"/>
    <cellStyle name="Note 32 2 5 3" xfId="43584"/>
    <cellStyle name="Note 32 2 6" xfId="18703"/>
    <cellStyle name="Note 32 3" xfId="1863"/>
    <cellStyle name="Note 32 3 2" xfId="4374"/>
    <cellStyle name="Note 32 3 2 2" xfId="13906"/>
    <cellStyle name="Note 32 3 2 2 2" xfId="31341"/>
    <cellStyle name="Note 32 3 2 2 3" xfId="45794"/>
    <cellStyle name="Note 32 3 2 3" xfId="16367"/>
    <cellStyle name="Note 32 3 2 3 2" xfId="33802"/>
    <cellStyle name="Note 32 3 2 3 3" xfId="48255"/>
    <cellStyle name="Note 32 3 2 4" xfId="21810"/>
    <cellStyle name="Note 32 3 2 5" xfId="36263"/>
    <cellStyle name="Note 32 3 3" xfId="6836"/>
    <cellStyle name="Note 32 3 3 2" xfId="24271"/>
    <cellStyle name="Note 32 3 3 3" xfId="38724"/>
    <cellStyle name="Note 32 3 4" xfId="9277"/>
    <cellStyle name="Note 32 3 4 2" xfId="26712"/>
    <cellStyle name="Note 32 3 4 3" xfId="41165"/>
    <cellStyle name="Note 32 3 5" xfId="11697"/>
    <cellStyle name="Note 32 3 5 2" xfId="29132"/>
    <cellStyle name="Note 32 3 5 3" xfId="43585"/>
    <cellStyle name="Note 32 3 6" xfId="18704"/>
    <cellStyle name="Note 32 4" xfId="1864"/>
    <cellStyle name="Note 32 4 2" xfId="4375"/>
    <cellStyle name="Note 32 4 2 2" xfId="21811"/>
    <cellStyle name="Note 32 4 2 3" xfId="36264"/>
    <cellStyle name="Note 32 4 3" xfId="6837"/>
    <cellStyle name="Note 32 4 3 2" xfId="24272"/>
    <cellStyle name="Note 32 4 3 3" xfId="38725"/>
    <cellStyle name="Note 32 4 4" xfId="9278"/>
    <cellStyle name="Note 32 4 4 2" xfId="26713"/>
    <cellStyle name="Note 32 4 4 3" xfId="41166"/>
    <cellStyle name="Note 32 4 5" xfId="11698"/>
    <cellStyle name="Note 32 4 5 2" xfId="29133"/>
    <cellStyle name="Note 32 4 5 3" xfId="43586"/>
    <cellStyle name="Note 32 4 6" xfId="15236"/>
    <cellStyle name="Note 32 4 6 2" xfId="32671"/>
    <cellStyle name="Note 32 4 6 3" xfId="47124"/>
    <cellStyle name="Note 32 4 7" xfId="18705"/>
    <cellStyle name="Note 32 4 8" xfId="20398"/>
    <cellStyle name="Note 32 5" xfId="4372"/>
    <cellStyle name="Note 32 5 2" xfId="13904"/>
    <cellStyle name="Note 32 5 2 2" xfId="31339"/>
    <cellStyle name="Note 32 5 2 3" xfId="45792"/>
    <cellStyle name="Note 32 5 3" xfId="16365"/>
    <cellStyle name="Note 32 5 3 2" xfId="33800"/>
    <cellStyle name="Note 32 5 3 3" xfId="48253"/>
    <cellStyle name="Note 32 5 4" xfId="21808"/>
    <cellStyle name="Note 32 5 5" xfId="36261"/>
    <cellStyle name="Note 32 6" xfId="6834"/>
    <cellStyle name="Note 32 6 2" xfId="24269"/>
    <cellStyle name="Note 32 6 3" xfId="38722"/>
    <cellStyle name="Note 32 7" xfId="9275"/>
    <cellStyle name="Note 32 7 2" xfId="26710"/>
    <cellStyle name="Note 32 7 3" xfId="41163"/>
    <cellStyle name="Note 32 8" xfId="11695"/>
    <cellStyle name="Note 32 8 2" xfId="29130"/>
    <cellStyle name="Note 32 8 3" xfId="43583"/>
    <cellStyle name="Note 32 9" xfId="18702"/>
    <cellStyle name="Note 33" xfId="1865"/>
    <cellStyle name="Note 33 2" xfId="1866"/>
    <cellStyle name="Note 33 2 2" xfId="4377"/>
    <cellStyle name="Note 33 2 2 2" xfId="13908"/>
    <cellStyle name="Note 33 2 2 2 2" xfId="31343"/>
    <cellStyle name="Note 33 2 2 2 3" xfId="45796"/>
    <cellStyle name="Note 33 2 2 3" xfId="16369"/>
    <cellStyle name="Note 33 2 2 3 2" xfId="33804"/>
    <cellStyle name="Note 33 2 2 3 3" xfId="48257"/>
    <cellStyle name="Note 33 2 2 4" xfId="21813"/>
    <cellStyle name="Note 33 2 2 5" xfId="36266"/>
    <cellStyle name="Note 33 2 3" xfId="6839"/>
    <cellStyle name="Note 33 2 3 2" xfId="24274"/>
    <cellStyle name="Note 33 2 3 3" xfId="38727"/>
    <cellStyle name="Note 33 2 4" xfId="9280"/>
    <cellStyle name="Note 33 2 4 2" xfId="26715"/>
    <cellStyle name="Note 33 2 4 3" xfId="41168"/>
    <cellStyle name="Note 33 2 5" xfId="11700"/>
    <cellStyle name="Note 33 2 5 2" xfId="29135"/>
    <cellStyle name="Note 33 2 5 3" xfId="43588"/>
    <cellStyle name="Note 33 2 6" xfId="18707"/>
    <cellStyle name="Note 33 3" xfId="1867"/>
    <cellStyle name="Note 33 3 2" xfId="4378"/>
    <cellStyle name="Note 33 3 2 2" xfId="13909"/>
    <cellStyle name="Note 33 3 2 2 2" xfId="31344"/>
    <cellStyle name="Note 33 3 2 2 3" xfId="45797"/>
    <cellStyle name="Note 33 3 2 3" xfId="16370"/>
    <cellStyle name="Note 33 3 2 3 2" xfId="33805"/>
    <cellStyle name="Note 33 3 2 3 3" xfId="48258"/>
    <cellStyle name="Note 33 3 2 4" xfId="21814"/>
    <cellStyle name="Note 33 3 2 5" xfId="36267"/>
    <cellStyle name="Note 33 3 3" xfId="6840"/>
    <cellStyle name="Note 33 3 3 2" xfId="24275"/>
    <cellStyle name="Note 33 3 3 3" xfId="38728"/>
    <cellStyle name="Note 33 3 4" xfId="9281"/>
    <cellStyle name="Note 33 3 4 2" xfId="26716"/>
    <cellStyle name="Note 33 3 4 3" xfId="41169"/>
    <cellStyle name="Note 33 3 5" xfId="11701"/>
    <cellStyle name="Note 33 3 5 2" xfId="29136"/>
    <cellStyle name="Note 33 3 5 3" xfId="43589"/>
    <cellStyle name="Note 33 3 6" xfId="18708"/>
    <cellStyle name="Note 33 4" xfId="1868"/>
    <cellStyle name="Note 33 4 2" xfId="4379"/>
    <cellStyle name="Note 33 4 2 2" xfId="21815"/>
    <cellStyle name="Note 33 4 2 3" xfId="36268"/>
    <cellStyle name="Note 33 4 3" xfId="6841"/>
    <cellStyle name="Note 33 4 3 2" xfId="24276"/>
    <cellStyle name="Note 33 4 3 3" xfId="38729"/>
    <cellStyle name="Note 33 4 4" xfId="9282"/>
    <cellStyle name="Note 33 4 4 2" xfId="26717"/>
    <cellStyle name="Note 33 4 4 3" xfId="41170"/>
    <cellStyle name="Note 33 4 5" xfId="11702"/>
    <cellStyle name="Note 33 4 5 2" xfId="29137"/>
    <cellStyle name="Note 33 4 5 3" xfId="43590"/>
    <cellStyle name="Note 33 4 6" xfId="15237"/>
    <cellStyle name="Note 33 4 6 2" xfId="32672"/>
    <cellStyle name="Note 33 4 6 3" xfId="47125"/>
    <cellStyle name="Note 33 4 7" xfId="18709"/>
    <cellStyle name="Note 33 4 8" xfId="20399"/>
    <cellStyle name="Note 33 5" xfId="4376"/>
    <cellStyle name="Note 33 5 2" xfId="13907"/>
    <cellStyle name="Note 33 5 2 2" xfId="31342"/>
    <cellStyle name="Note 33 5 2 3" xfId="45795"/>
    <cellStyle name="Note 33 5 3" xfId="16368"/>
    <cellStyle name="Note 33 5 3 2" xfId="33803"/>
    <cellStyle name="Note 33 5 3 3" xfId="48256"/>
    <cellStyle name="Note 33 5 4" xfId="21812"/>
    <cellStyle name="Note 33 5 5" xfId="36265"/>
    <cellStyle name="Note 33 6" xfId="6838"/>
    <cellStyle name="Note 33 6 2" xfId="24273"/>
    <cellStyle name="Note 33 6 3" xfId="38726"/>
    <cellStyle name="Note 33 7" xfId="9279"/>
    <cellStyle name="Note 33 7 2" xfId="26714"/>
    <cellStyle name="Note 33 7 3" xfId="41167"/>
    <cellStyle name="Note 33 8" xfId="11699"/>
    <cellStyle name="Note 33 8 2" xfId="29134"/>
    <cellStyle name="Note 33 8 3" xfId="43587"/>
    <cellStyle name="Note 33 9" xfId="18706"/>
    <cellStyle name="Note 34" xfId="1869"/>
    <cellStyle name="Note 34 2" xfId="1870"/>
    <cellStyle name="Note 34 2 2" xfId="4381"/>
    <cellStyle name="Note 34 2 2 2" xfId="13911"/>
    <cellStyle name="Note 34 2 2 2 2" xfId="31346"/>
    <cellStyle name="Note 34 2 2 2 3" xfId="45799"/>
    <cellStyle name="Note 34 2 2 3" xfId="16372"/>
    <cellStyle name="Note 34 2 2 3 2" xfId="33807"/>
    <cellStyle name="Note 34 2 2 3 3" xfId="48260"/>
    <cellStyle name="Note 34 2 2 4" xfId="21817"/>
    <cellStyle name="Note 34 2 2 5" xfId="36270"/>
    <cellStyle name="Note 34 2 3" xfId="6843"/>
    <cellStyle name="Note 34 2 3 2" xfId="24278"/>
    <cellStyle name="Note 34 2 3 3" xfId="38731"/>
    <cellStyle name="Note 34 2 4" xfId="9284"/>
    <cellStyle name="Note 34 2 4 2" xfId="26719"/>
    <cellStyle name="Note 34 2 4 3" xfId="41172"/>
    <cellStyle name="Note 34 2 5" xfId="11704"/>
    <cellStyle name="Note 34 2 5 2" xfId="29139"/>
    <cellStyle name="Note 34 2 5 3" xfId="43592"/>
    <cellStyle name="Note 34 2 6" xfId="18711"/>
    <cellStyle name="Note 34 3" xfId="1871"/>
    <cellStyle name="Note 34 3 2" xfId="4382"/>
    <cellStyle name="Note 34 3 2 2" xfId="13912"/>
    <cellStyle name="Note 34 3 2 2 2" xfId="31347"/>
    <cellStyle name="Note 34 3 2 2 3" xfId="45800"/>
    <cellStyle name="Note 34 3 2 3" xfId="16373"/>
    <cellStyle name="Note 34 3 2 3 2" xfId="33808"/>
    <cellStyle name="Note 34 3 2 3 3" xfId="48261"/>
    <cellStyle name="Note 34 3 2 4" xfId="21818"/>
    <cellStyle name="Note 34 3 2 5" xfId="36271"/>
    <cellStyle name="Note 34 3 3" xfId="6844"/>
    <cellStyle name="Note 34 3 3 2" xfId="24279"/>
    <cellStyle name="Note 34 3 3 3" xfId="38732"/>
    <cellStyle name="Note 34 3 4" xfId="9285"/>
    <cellStyle name="Note 34 3 4 2" xfId="26720"/>
    <cellStyle name="Note 34 3 4 3" xfId="41173"/>
    <cellStyle name="Note 34 3 5" xfId="11705"/>
    <cellStyle name="Note 34 3 5 2" xfId="29140"/>
    <cellStyle name="Note 34 3 5 3" xfId="43593"/>
    <cellStyle name="Note 34 3 6" xfId="18712"/>
    <cellStyle name="Note 34 4" xfId="1872"/>
    <cellStyle name="Note 34 4 2" xfId="4383"/>
    <cellStyle name="Note 34 4 2 2" xfId="21819"/>
    <cellStyle name="Note 34 4 2 3" xfId="36272"/>
    <cellStyle name="Note 34 4 3" xfId="6845"/>
    <cellStyle name="Note 34 4 3 2" xfId="24280"/>
    <cellStyle name="Note 34 4 3 3" xfId="38733"/>
    <cellStyle name="Note 34 4 4" xfId="9286"/>
    <cellStyle name="Note 34 4 4 2" xfId="26721"/>
    <cellStyle name="Note 34 4 4 3" xfId="41174"/>
    <cellStyle name="Note 34 4 5" xfId="11706"/>
    <cellStyle name="Note 34 4 5 2" xfId="29141"/>
    <cellStyle name="Note 34 4 5 3" xfId="43594"/>
    <cellStyle name="Note 34 4 6" xfId="15238"/>
    <cellStyle name="Note 34 4 6 2" xfId="32673"/>
    <cellStyle name="Note 34 4 6 3" xfId="47126"/>
    <cellStyle name="Note 34 4 7" xfId="18713"/>
    <cellStyle name="Note 34 4 8" xfId="20400"/>
    <cellStyle name="Note 34 5" xfId="4380"/>
    <cellStyle name="Note 34 5 2" xfId="13910"/>
    <cellStyle name="Note 34 5 2 2" xfId="31345"/>
    <cellStyle name="Note 34 5 2 3" xfId="45798"/>
    <cellStyle name="Note 34 5 3" xfId="16371"/>
    <cellStyle name="Note 34 5 3 2" xfId="33806"/>
    <cellStyle name="Note 34 5 3 3" xfId="48259"/>
    <cellStyle name="Note 34 5 4" xfId="21816"/>
    <cellStyle name="Note 34 5 5" xfId="36269"/>
    <cellStyle name="Note 34 6" xfId="6842"/>
    <cellStyle name="Note 34 6 2" xfId="24277"/>
    <cellStyle name="Note 34 6 3" xfId="38730"/>
    <cellStyle name="Note 34 7" xfId="9283"/>
    <cellStyle name="Note 34 7 2" xfId="26718"/>
    <cellStyle name="Note 34 7 3" xfId="41171"/>
    <cellStyle name="Note 34 8" xfId="11703"/>
    <cellStyle name="Note 34 8 2" xfId="29138"/>
    <cellStyle name="Note 34 8 3" xfId="43591"/>
    <cellStyle name="Note 34 9" xfId="18710"/>
    <cellStyle name="Note 35" xfId="1873"/>
    <cellStyle name="Note 35 2" xfId="1874"/>
    <cellStyle name="Note 35 2 2" xfId="4385"/>
    <cellStyle name="Note 35 2 2 2" xfId="13914"/>
    <cellStyle name="Note 35 2 2 2 2" xfId="31349"/>
    <cellStyle name="Note 35 2 2 2 3" xfId="45802"/>
    <cellStyle name="Note 35 2 2 3" xfId="16375"/>
    <cellStyle name="Note 35 2 2 3 2" xfId="33810"/>
    <cellStyle name="Note 35 2 2 3 3" xfId="48263"/>
    <cellStyle name="Note 35 2 2 4" xfId="21821"/>
    <cellStyle name="Note 35 2 2 5" xfId="36274"/>
    <cellStyle name="Note 35 2 3" xfId="6847"/>
    <cellStyle name="Note 35 2 3 2" xfId="24282"/>
    <cellStyle name="Note 35 2 3 3" xfId="38735"/>
    <cellStyle name="Note 35 2 4" xfId="9288"/>
    <cellStyle name="Note 35 2 4 2" xfId="26723"/>
    <cellStyle name="Note 35 2 4 3" xfId="41176"/>
    <cellStyle name="Note 35 2 5" xfId="11708"/>
    <cellStyle name="Note 35 2 5 2" xfId="29143"/>
    <cellStyle name="Note 35 2 5 3" xfId="43596"/>
    <cellStyle name="Note 35 2 6" xfId="18715"/>
    <cellStyle name="Note 35 3" xfId="1875"/>
    <cellStyle name="Note 35 3 2" xfId="4386"/>
    <cellStyle name="Note 35 3 2 2" xfId="13915"/>
    <cellStyle name="Note 35 3 2 2 2" xfId="31350"/>
    <cellStyle name="Note 35 3 2 2 3" xfId="45803"/>
    <cellStyle name="Note 35 3 2 3" xfId="16376"/>
    <cellStyle name="Note 35 3 2 3 2" xfId="33811"/>
    <cellStyle name="Note 35 3 2 3 3" xfId="48264"/>
    <cellStyle name="Note 35 3 2 4" xfId="21822"/>
    <cellStyle name="Note 35 3 2 5" xfId="36275"/>
    <cellStyle name="Note 35 3 3" xfId="6848"/>
    <cellStyle name="Note 35 3 3 2" xfId="24283"/>
    <cellStyle name="Note 35 3 3 3" xfId="38736"/>
    <cellStyle name="Note 35 3 4" xfId="9289"/>
    <cellStyle name="Note 35 3 4 2" xfId="26724"/>
    <cellStyle name="Note 35 3 4 3" xfId="41177"/>
    <cellStyle name="Note 35 3 5" xfId="11709"/>
    <cellStyle name="Note 35 3 5 2" xfId="29144"/>
    <cellStyle name="Note 35 3 5 3" xfId="43597"/>
    <cellStyle name="Note 35 3 6" xfId="18716"/>
    <cellStyle name="Note 35 4" xfId="1876"/>
    <cellStyle name="Note 35 4 2" xfId="4387"/>
    <cellStyle name="Note 35 4 2 2" xfId="21823"/>
    <cellStyle name="Note 35 4 2 3" xfId="36276"/>
    <cellStyle name="Note 35 4 3" xfId="6849"/>
    <cellStyle name="Note 35 4 3 2" xfId="24284"/>
    <cellStyle name="Note 35 4 3 3" xfId="38737"/>
    <cellStyle name="Note 35 4 4" xfId="9290"/>
    <cellStyle name="Note 35 4 4 2" xfId="26725"/>
    <cellStyle name="Note 35 4 4 3" xfId="41178"/>
    <cellStyle name="Note 35 4 5" xfId="11710"/>
    <cellStyle name="Note 35 4 5 2" xfId="29145"/>
    <cellStyle name="Note 35 4 5 3" xfId="43598"/>
    <cellStyle name="Note 35 4 6" xfId="15239"/>
    <cellStyle name="Note 35 4 6 2" xfId="32674"/>
    <cellStyle name="Note 35 4 6 3" xfId="47127"/>
    <cellStyle name="Note 35 4 7" xfId="18717"/>
    <cellStyle name="Note 35 4 8" xfId="20401"/>
    <cellStyle name="Note 35 5" xfId="4384"/>
    <cellStyle name="Note 35 5 2" xfId="13913"/>
    <cellStyle name="Note 35 5 2 2" xfId="31348"/>
    <cellStyle name="Note 35 5 2 3" xfId="45801"/>
    <cellStyle name="Note 35 5 3" xfId="16374"/>
    <cellStyle name="Note 35 5 3 2" xfId="33809"/>
    <cellStyle name="Note 35 5 3 3" xfId="48262"/>
    <cellStyle name="Note 35 5 4" xfId="21820"/>
    <cellStyle name="Note 35 5 5" xfId="36273"/>
    <cellStyle name="Note 35 6" xfId="6846"/>
    <cellStyle name="Note 35 6 2" xfId="24281"/>
    <cellStyle name="Note 35 6 3" xfId="38734"/>
    <cellStyle name="Note 35 7" xfId="9287"/>
    <cellStyle name="Note 35 7 2" xfId="26722"/>
    <cellStyle name="Note 35 7 3" xfId="41175"/>
    <cellStyle name="Note 35 8" xfId="11707"/>
    <cellStyle name="Note 35 8 2" xfId="29142"/>
    <cellStyle name="Note 35 8 3" xfId="43595"/>
    <cellStyle name="Note 35 9" xfId="18714"/>
    <cellStyle name="Note 36" xfId="1877"/>
    <cellStyle name="Note 36 2" xfId="1878"/>
    <cellStyle name="Note 36 2 2" xfId="4389"/>
    <cellStyle name="Note 36 2 2 2" xfId="13917"/>
    <cellStyle name="Note 36 2 2 2 2" xfId="31352"/>
    <cellStyle name="Note 36 2 2 2 3" xfId="45805"/>
    <cellStyle name="Note 36 2 2 3" xfId="16378"/>
    <cellStyle name="Note 36 2 2 3 2" xfId="33813"/>
    <cellStyle name="Note 36 2 2 3 3" xfId="48266"/>
    <cellStyle name="Note 36 2 2 4" xfId="21825"/>
    <cellStyle name="Note 36 2 2 5" xfId="36278"/>
    <cellStyle name="Note 36 2 3" xfId="6851"/>
    <cellStyle name="Note 36 2 3 2" xfId="24286"/>
    <cellStyle name="Note 36 2 3 3" xfId="38739"/>
    <cellStyle name="Note 36 2 4" xfId="9292"/>
    <cellStyle name="Note 36 2 4 2" xfId="26727"/>
    <cellStyle name="Note 36 2 4 3" xfId="41180"/>
    <cellStyle name="Note 36 2 5" xfId="11712"/>
    <cellStyle name="Note 36 2 5 2" xfId="29147"/>
    <cellStyle name="Note 36 2 5 3" xfId="43600"/>
    <cellStyle name="Note 36 2 6" xfId="18719"/>
    <cellStyle name="Note 36 3" xfId="1879"/>
    <cellStyle name="Note 36 3 2" xfId="4390"/>
    <cellStyle name="Note 36 3 2 2" xfId="13918"/>
    <cellStyle name="Note 36 3 2 2 2" xfId="31353"/>
    <cellStyle name="Note 36 3 2 2 3" xfId="45806"/>
    <cellStyle name="Note 36 3 2 3" xfId="16379"/>
    <cellStyle name="Note 36 3 2 3 2" xfId="33814"/>
    <cellStyle name="Note 36 3 2 3 3" xfId="48267"/>
    <cellStyle name="Note 36 3 2 4" xfId="21826"/>
    <cellStyle name="Note 36 3 2 5" xfId="36279"/>
    <cellStyle name="Note 36 3 3" xfId="6852"/>
    <cellStyle name="Note 36 3 3 2" xfId="24287"/>
    <cellStyle name="Note 36 3 3 3" xfId="38740"/>
    <cellStyle name="Note 36 3 4" xfId="9293"/>
    <cellStyle name="Note 36 3 4 2" xfId="26728"/>
    <cellStyle name="Note 36 3 4 3" xfId="41181"/>
    <cellStyle name="Note 36 3 5" xfId="11713"/>
    <cellStyle name="Note 36 3 5 2" xfId="29148"/>
    <cellStyle name="Note 36 3 5 3" xfId="43601"/>
    <cellStyle name="Note 36 3 6" xfId="18720"/>
    <cellStyle name="Note 36 4" xfId="1880"/>
    <cellStyle name="Note 36 4 2" xfId="4391"/>
    <cellStyle name="Note 36 4 2 2" xfId="21827"/>
    <cellStyle name="Note 36 4 2 3" xfId="36280"/>
    <cellStyle name="Note 36 4 3" xfId="6853"/>
    <cellStyle name="Note 36 4 3 2" xfId="24288"/>
    <cellStyle name="Note 36 4 3 3" xfId="38741"/>
    <cellStyle name="Note 36 4 4" xfId="9294"/>
    <cellStyle name="Note 36 4 4 2" xfId="26729"/>
    <cellStyle name="Note 36 4 4 3" xfId="41182"/>
    <cellStyle name="Note 36 4 5" xfId="11714"/>
    <cellStyle name="Note 36 4 5 2" xfId="29149"/>
    <cellStyle name="Note 36 4 5 3" xfId="43602"/>
    <cellStyle name="Note 36 4 6" xfId="15240"/>
    <cellStyle name="Note 36 4 6 2" xfId="32675"/>
    <cellStyle name="Note 36 4 6 3" xfId="47128"/>
    <cellStyle name="Note 36 4 7" xfId="18721"/>
    <cellStyle name="Note 36 4 8" xfId="20402"/>
    <cellStyle name="Note 36 5" xfId="4388"/>
    <cellStyle name="Note 36 5 2" xfId="13916"/>
    <cellStyle name="Note 36 5 2 2" xfId="31351"/>
    <cellStyle name="Note 36 5 2 3" xfId="45804"/>
    <cellStyle name="Note 36 5 3" xfId="16377"/>
    <cellStyle name="Note 36 5 3 2" xfId="33812"/>
    <cellStyle name="Note 36 5 3 3" xfId="48265"/>
    <cellStyle name="Note 36 5 4" xfId="21824"/>
    <cellStyle name="Note 36 5 5" xfId="36277"/>
    <cellStyle name="Note 36 6" xfId="6850"/>
    <cellStyle name="Note 36 6 2" xfId="24285"/>
    <cellStyle name="Note 36 6 3" xfId="38738"/>
    <cellStyle name="Note 36 7" xfId="9291"/>
    <cellStyle name="Note 36 7 2" xfId="26726"/>
    <cellStyle name="Note 36 7 3" xfId="41179"/>
    <cellStyle name="Note 36 8" xfId="11711"/>
    <cellStyle name="Note 36 8 2" xfId="29146"/>
    <cellStyle name="Note 36 8 3" xfId="43599"/>
    <cellStyle name="Note 36 9" xfId="18718"/>
    <cellStyle name="Note 37" xfId="1881"/>
    <cellStyle name="Note 37 2" xfId="1882"/>
    <cellStyle name="Note 37 2 2" xfId="4393"/>
    <cellStyle name="Note 37 2 2 2" xfId="13920"/>
    <cellStyle name="Note 37 2 2 2 2" xfId="31355"/>
    <cellStyle name="Note 37 2 2 2 3" xfId="45808"/>
    <cellStyle name="Note 37 2 2 3" xfId="16381"/>
    <cellStyle name="Note 37 2 2 3 2" xfId="33816"/>
    <cellStyle name="Note 37 2 2 3 3" xfId="48269"/>
    <cellStyle name="Note 37 2 2 4" xfId="21829"/>
    <cellStyle name="Note 37 2 2 5" xfId="36282"/>
    <cellStyle name="Note 37 2 3" xfId="6855"/>
    <cellStyle name="Note 37 2 3 2" xfId="24290"/>
    <cellStyle name="Note 37 2 3 3" xfId="38743"/>
    <cellStyle name="Note 37 2 4" xfId="9296"/>
    <cellStyle name="Note 37 2 4 2" xfId="26731"/>
    <cellStyle name="Note 37 2 4 3" xfId="41184"/>
    <cellStyle name="Note 37 2 5" xfId="11716"/>
    <cellStyle name="Note 37 2 5 2" xfId="29151"/>
    <cellStyle name="Note 37 2 5 3" xfId="43604"/>
    <cellStyle name="Note 37 2 6" xfId="18723"/>
    <cellStyle name="Note 37 3" xfId="1883"/>
    <cellStyle name="Note 37 3 2" xfId="4394"/>
    <cellStyle name="Note 37 3 2 2" xfId="13921"/>
    <cellStyle name="Note 37 3 2 2 2" xfId="31356"/>
    <cellStyle name="Note 37 3 2 2 3" xfId="45809"/>
    <cellStyle name="Note 37 3 2 3" xfId="16382"/>
    <cellStyle name="Note 37 3 2 3 2" xfId="33817"/>
    <cellStyle name="Note 37 3 2 3 3" xfId="48270"/>
    <cellStyle name="Note 37 3 2 4" xfId="21830"/>
    <cellStyle name="Note 37 3 2 5" xfId="36283"/>
    <cellStyle name="Note 37 3 3" xfId="6856"/>
    <cellStyle name="Note 37 3 3 2" xfId="24291"/>
    <cellStyle name="Note 37 3 3 3" xfId="38744"/>
    <cellStyle name="Note 37 3 4" xfId="9297"/>
    <cellStyle name="Note 37 3 4 2" xfId="26732"/>
    <cellStyle name="Note 37 3 4 3" xfId="41185"/>
    <cellStyle name="Note 37 3 5" xfId="11717"/>
    <cellStyle name="Note 37 3 5 2" xfId="29152"/>
    <cellStyle name="Note 37 3 5 3" xfId="43605"/>
    <cellStyle name="Note 37 3 6" xfId="18724"/>
    <cellStyle name="Note 37 4" xfId="1884"/>
    <cellStyle name="Note 37 4 2" xfId="4395"/>
    <cellStyle name="Note 37 4 2 2" xfId="21831"/>
    <cellStyle name="Note 37 4 2 3" xfId="36284"/>
    <cellStyle name="Note 37 4 3" xfId="6857"/>
    <cellStyle name="Note 37 4 3 2" xfId="24292"/>
    <cellStyle name="Note 37 4 3 3" xfId="38745"/>
    <cellStyle name="Note 37 4 4" xfId="9298"/>
    <cellStyle name="Note 37 4 4 2" xfId="26733"/>
    <cellStyle name="Note 37 4 4 3" xfId="41186"/>
    <cellStyle name="Note 37 4 5" xfId="11718"/>
    <cellStyle name="Note 37 4 5 2" xfId="29153"/>
    <cellStyle name="Note 37 4 5 3" xfId="43606"/>
    <cellStyle name="Note 37 4 6" xfId="15241"/>
    <cellStyle name="Note 37 4 6 2" xfId="32676"/>
    <cellStyle name="Note 37 4 6 3" xfId="47129"/>
    <cellStyle name="Note 37 4 7" xfId="18725"/>
    <cellStyle name="Note 37 4 8" xfId="20403"/>
    <cellStyle name="Note 37 5" xfId="4392"/>
    <cellStyle name="Note 37 5 2" xfId="13919"/>
    <cellStyle name="Note 37 5 2 2" xfId="31354"/>
    <cellStyle name="Note 37 5 2 3" xfId="45807"/>
    <cellStyle name="Note 37 5 3" xfId="16380"/>
    <cellStyle name="Note 37 5 3 2" xfId="33815"/>
    <cellStyle name="Note 37 5 3 3" xfId="48268"/>
    <cellStyle name="Note 37 5 4" xfId="21828"/>
    <cellStyle name="Note 37 5 5" xfId="36281"/>
    <cellStyle name="Note 37 6" xfId="6854"/>
    <cellStyle name="Note 37 6 2" xfId="24289"/>
    <cellStyle name="Note 37 6 3" xfId="38742"/>
    <cellStyle name="Note 37 7" xfId="9295"/>
    <cellStyle name="Note 37 7 2" xfId="26730"/>
    <cellStyle name="Note 37 7 3" xfId="41183"/>
    <cellStyle name="Note 37 8" xfId="11715"/>
    <cellStyle name="Note 37 8 2" xfId="29150"/>
    <cellStyle name="Note 37 8 3" xfId="43603"/>
    <cellStyle name="Note 37 9" xfId="18722"/>
    <cellStyle name="Note 38" xfId="1885"/>
    <cellStyle name="Note 38 2" xfId="1886"/>
    <cellStyle name="Note 38 2 2" xfId="4397"/>
    <cellStyle name="Note 38 2 2 2" xfId="13923"/>
    <cellStyle name="Note 38 2 2 2 2" xfId="31358"/>
    <cellStyle name="Note 38 2 2 2 3" xfId="45811"/>
    <cellStyle name="Note 38 2 2 3" xfId="16384"/>
    <cellStyle name="Note 38 2 2 3 2" xfId="33819"/>
    <cellStyle name="Note 38 2 2 3 3" xfId="48272"/>
    <cellStyle name="Note 38 2 2 4" xfId="21833"/>
    <cellStyle name="Note 38 2 2 5" xfId="36286"/>
    <cellStyle name="Note 38 2 3" xfId="6859"/>
    <cellStyle name="Note 38 2 3 2" xfId="24294"/>
    <cellStyle name="Note 38 2 3 3" xfId="38747"/>
    <cellStyle name="Note 38 2 4" xfId="9300"/>
    <cellStyle name="Note 38 2 4 2" xfId="26735"/>
    <cellStyle name="Note 38 2 4 3" xfId="41188"/>
    <cellStyle name="Note 38 2 5" xfId="11720"/>
    <cellStyle name="Note 38 2 5 2" xfId="29155"/>
    <cellStyle name="Note 38 2 5 3" xfId="43608"/>
    <cellStyle name="Note 38 2 6" xfId="18727"/>
    <cellStyle name="Note 38 3" xfId="1887"/>
    <cellStyle name="Note 38 3 2" xfId="4398"/>
    <cellStyle name="Note 38 3 2 2" xfId="13924"/>
    <cellStyle name="Note 38 3 2 2 2" xfId="31359"/>
    <cellStyle name="Note 38 3 2 2 3" xfId="45812"/>
    <cellStyle name="Note 38 3 2 3" xfId="16385"/>
    <cellStyle name="Note 38 3 2 3 2" xfId="33820"/>
    <cellStyle name="Note 38 3 2 3 3" xfId="48273"/>
    <cellStyle name="Note 38 3 2 4" xfId="21834"/>
    <cellStyle name="Note 38 3 2 5" xfId="36287"/>
    <cellStyle name="Note 38 3 3" xfId="6860"/>
    <cellStyle name="Note 38 3 3 2" xfId="24295"/>
    <cellStyle name="Note 38 3 3 3" xfId="38748"/>
    <cellStyle name="Note 38 3 4" xfId="9301"/>
    <cellStyle name="Note 38 3 4 2" xfId="26736"/>
    <cellStyle name="Note 38 3 4 3" xfId="41189"/>
    <cellStyle name="Note 38 3 5" xfId="11721"/>
    <cellStyle name="Note 38 3 5 2" xfId="29156"/>
    <cellStyle name="Note 38 3 5 3" xfId="43609"/>
    <cellStyle name="Note 38 3 6" xfId="18728"/>
    <cellStyle name="Note 38 4" xfId="1888"/>
    <cellStyle name="Note 38 4 2" xfId="4399"/>
    <cellStyle name="Note 38 4 2 2" xfId="21835"/>
    <cellStyle name="Note 38 4 2 3" xfId="36288"/>
    <cellStyle name="Note 38 4 3" xfId="6861"/>
    <cellStyle name="Note 38 4 3 2" xfId="24296"/>
    <cellStyle name="Note 38 4 3 3" xfId="38749"/>
    <cellStyle name="Note 38 4 4" xfId="9302"/>
    <cellStyle name="Note 38 4 4 2" xfId="26737"/>
    <cellStyle name="Note 38 4 4 3" xfId="41190"/>
    <cellStyle name="Note 38 4 5" xfId="11722"/>
    <cellStyle name="Note 38 4 5 2" xfId="29157"/>
    <cellStyle name="Note 38 4 5 3" xfId="43610"/>
    <cellStyle name="Note 38 4 6" xfId="15242"/>
    <cellStyle name="Note 38 4 6 2" xfId="32677"/>
    <cellStyle name="Note 38 4 6 3" xfId="47130"/>
    <cellStyle name="Note 38 4 7" xfId="18729"/>
    <cellStyle name="Note 38 4 8" xfId="20404"/>
    <cellStyle name="Note 38 5" xfId="4396"/>
    <cellStyle name="Note 38 5 2" xfId="13922"/>
    <cellStyle name="Note 38 5 2 2" xfId="31357"/>
    <cellStyle name="Note 38 5 2 3" xfId="45810"/>
    <cellStyle name="Note 38 5 3" xfId="16383"/>
    <cellStyle name="Note 38 5 3 2" xfId="33818"/>
    <cellStyle name="Note 38 5 3 3" xfId="48271"/>
    <cellStyle name="Note 38 5 4" xfId="21832"/>
    <cellStyle name="Note 38 5 5" xfId="36285"/>
    <cellStyle name="Note 38 6" xfId="6858"/>
    <cellStyle name="Note 38 6 2" xfId="24293"/>
    <cellStyle name="Note 38 6 3" xfId="38746"/>
    <cellStyle name="Note 38 7" xfId="9299"/>
    <cellStyle name="Note 38 7 2" xfId="26734"/>
    <cellStyle name="Note 38 7 3" xfId="41187"/>
    <cellStyle name="Note 38 8" xfId="11719"/>
    <cellStyle name="Note 38 8 2" xfId="29154"/>
    <cellStyle name="Note 38 8 3" xfId="43607"/>
    <cellStyle name="Note 38 9" xfId="18726"/>
    <cellStyle name="Note 39" xfId="1889"/>
    <cellStyle name="Note 39 2" xfId="1890"/>
    <cellStyle name="Note 39 2 2" xfId="4401"/>
    <cellStyle name="Note 39 2 2 2" xfId="13926"/>
    <cellStyle name="Note 39 2 2 2 2" xfId="31361"/>
    <cellStyle name="Note 39 2 2 2 3" xfId="45814"/>
    <cellStyle name="Note 39 2 2 3" xfId="16387"/>
    <cellStyle name="Note 39 2 2 3 2" xfId="33822"/>
    <cellStyle name="Note 39 2 2 3 3" xfId="48275"/>
    <cellStyle name="Note 39 2 2 4" xfId="21837"/>
    <cellStyle name="Note 39 2 2 5" xfId="36290"/>
    <cellStyle name="Note 39 2 3" xfId="6863"/>
    <cellStyle name="Note 39 2 3 2" xfId="24298"/>
    <cellStyle name="Note 39 2 3 3" xfId="38751"/>
    <cellStyle name="Note 39 2 4" xfId="9304"/>
    <cellStyle name="Note 39 2 4 2" xfId="26739"/>
    <cellStyle name="Note 39 2 4 3" xfId="41192"/>
    <cellStyle name="Note 39 2 5" xfId="11724"/>
    <cellStyle name="Note 39 2 5 2" xfId="29159"/>
    <cellStyle name="Note 39 2 5 3" xfId="43612"/>
    <cellStyle name="Note 39 2 6" xfId="18731"/>
    <cellStyle name="Note 39 3" xfId="1891"/>
    <cellStyle name="Note 39 3 2" xfId="4402"/>
    <cellStyle name="Note 39 3 2 2" xfId="13927"/>
    <cellStyle name="Note 39 3 2 2 2" xfId="31362"/>
    <cellStyle name="Note 39 3 2 2 3" xfId="45815"/>
    <cellStyle name="Note 39 3 2 3" xfId="16388"/>
    <cellStyle name="Note 39 3 2 3 2" xfId="33823"/>
    <cellStyle name="Note 39 3 2 3 3" xfId="48276"/>
    <cellStyle name="Note 39 3 2 4" xfId="21838"/>
    <cellStyle name="Note 39 3 2 5" xfId="36291"/>
    <cellStyle name="Note 39 3 3" xfId="6864"/>
    <cellStyle name="Note 39 3 3 2" xfId="24299"/>
    <cellStyle name="Note 39 3 3 3" xfId="38752"/>
    <cellStyle name="Note 39 3 4" xfId="9305"/>
    <cellStyle name="Note 39 3 4 2" xfId="26740"/>
    <cellStyle name="Note 39 3 4 3" xfId="41193"/>
    <cellStyle name="Note 39 3 5" xfId="11725"/>
    <cellStyle name="Note 39 3 5 2" xfId="29160"/>
    <cellStyle name="Note 39 3 5 3" xfId="43613"/>
    <cellStyle name="Note 39 3 6" xfId="18732"/>
    <cellStyle name="Note 39 4" xfId="1892"/>
    <cellStyle name="Note 39 4 2" xfId="4403"/>
    <cellStyle name="Note 39 4 2 2" xfId="21839"/>
    <cellStyle name="Note 39 4 2 3" xfId="36292"/>
    <cellStyle name="Note 39 4 3" xfId="6865"/>
    <cellStyle name="Note 39 4 3 2" xfId="24300"/>
    <cellStyle name="Note 39 4 3 3" xfId="38753"/>
    <cellStyle name="Note 39 4 4" xfId="9306"/>
    <cellStyle name="Note 39 4 4 2" xfId="26741"/>
    <cellStyle name="Note 39 4 4 3" xfId="41194"/>
    <cellStyle name="Note 39 4 5" xfId="11726"/>
    <cellStyle name="Note 39 4 5 2" xfId="29161"/>
    <cellStyle name="Note 39 4 5 3" xfId="43614"/>
    <cellStyle name="Note 39 4 6" xfId="15243"/>
    <cellStyle name="Note 39 4 6 2" xfId="32678"/>
    <cellStyle name="Note 39 4 6 3" xfId="47131"/>
    <cellStyle name="Note 39 4 7" xfId="18733"/>
    <cellStyle name="Note 39 4 8" xfId="20405"/>
    <cellStyle name="Note 39 5" xfId="4400"/>
    <cellStyle name="Note 39 5 2" xfId="13925"/>
    <cellStyle name="Note 39 5 2 2" xfId="31360"/>
    <cellStyle name="Note 39 5 2 3" xfId="45813"/>
    <cellStyle name="Note 39 5 3" xfId="16386"/>
    <cellStyle name="Note 39 5 3 2" xfId="33821"/>
    <cellStyle name="Note 39 5 3 3" xfId="48274"/>
    <cellStyle name="Note 39 5 4" xfId="21836"/>
    <cellStyle name="Note 39 5 5" xfId="36289"/>
    <cellStyle name="Note 39 6" xfId="6862"/>
    <cellStyle name="Note 39 6 2" xfId="24297"/>
    <cellStyle name="Note 39 6 3" xfId="38750"/>
    <cellStyle name="Note 39 7" xfId="9303"/>
    <cellStyle name="Note 39 7 2" xfId="26738"/>
    <cellStyle name="Note 39 7 3" xfId="41191"/>
    <cellStyle name="Note 39 8" xfId="11723"/>
    <cellStyle name="Note 39 8 2" xfId="29158"/>
    <cellStyle name="Note 39 8 3" xfId="43611"/>
    <cellStyle name="Note 39 9" xfId="18730"/>
    <cellStyle name="Note 4" xfId="1893"/>
    <cellStyle name="Note 4 10" xfId="1894"/>
    <cellStyle name="Note 4 10 10" xfId="6867"/>
    <cellStyle name="Note 4 10 10 2" xfId="24302"/>
    <cellStyle name="Note 4 10 10 3" xfId="38755"/>
    <cellStyle name="Note 4 10 11" xfId="9308"/>
    <cellStyle name="Note 4 10 11 2" xfId="26743"/>
    <cellStyle name="Note 4 10 11 3" xfId="41196"/>
    <cellStyle name="Note 4 10 12" xfId="11728"/>
    <cellStyle name="Note 4 10 12 2" xfId="29163"/>
    <cellStyle name="Note 4 10 12 3" xfId="43616"/>
    <cellStyle name="Note 4 10 13" xfId="18735"/>
    <cellStyle name="Note 4 10 2" xfId="1895"/>
    <cellStyle name="Note 4 10 2 2" xfId="1896"/>
    <cellStyle name="Note 4 10 2 2 2" xfId="4407"/>
    <cellStyle name="Note 4 10 2 2 2 2" xfId="13931"/>
    <cellStyle name="Note 4 10 2 2 2 2 2" xfId="31366"/>
    <cellStyle name="Note 4 10 2 2 2 2 3" xfId="45819"/>
    <cellStyle name="Note 4 10 2 2 2 3" xfId="16392"/>
    <cellStyle name="Note 4 10 2 2 2 3 2" xfId="33827"/>
    <cellStyle name="Note 4 10 2 2 2 3 3" xfId="48280"/>
    <cellStyle name="Note 4 10 2 2 2 4" xfId="21843"/>
    <cellStyle name="Note 4 10 2 2 2 5" xfId="36296"/>
    <cellStyle name="Note 4 10 2 2 3" xfId="6869"/>
    <cellStyle name="Note 4 10 2 2 3 2" xfId="24304"/>
    <cellStyle name="Note 4 10 2 2 3 3" xfId="38757"/>
    <cellStyle name="Note 4 10 2 2 4" xfId="9310"/>
    <cellStyle name="Note 4 10 2 2 4 2" xfId="26745"/>
    <cellStyle name="Note 4 10 2 2 4 3" xfId="41198"/>
    <cellStyle name="Note 4 10 2 2 5" xfId="11730"/>
    <cellStyle name="Note 4 10 2 2 5 2" xfId="29165"/>
    <cellStyle name="Note 4 10 2 2 5 3" xfId="43618"/>
    <cellStyle name="Note 4 10 2 2 6" xfId="18737"/>
    <cellStyle name="Note 4 10 2 3" xfId="1897"/>
    <cellStyle name="Note 4 10 2 3 2" xfId="4408"/>
    <cellStyle name="Note 4 10 2 3 2 2" xfId="13932"/>
    <cellStyle name="Note 4 10 2 3 2 2 2" xfId="31367"/>
    <cellStyle name="Note 4 10 2 3 2 2 3" xfId="45820"/>
    <cellStyle name="Note 4 10 2 3 2 3" xfId="16393"/>
    <cellStyle name="Note 4 10 2 3 2 3 2" xfId="33828"/>
    <cellStyle name="Note 4 10 2 3 2 3 3" xfId="48281"/>
    <cellStyle name="Note 4 10 2 3 2 4" xfId="21844"/>
    <cellStyle name="Note 4 10 2 3 2 5" xfId="36297"/>
    <cellStyle name="Note 4 10 2 3 3" xfId="6870"/>
    <cellStyle name="Note 4 10 2 3 3 2" xfId="24305"/>
    <cellStyle name="Note 4 10 2 3 3 3" xfId="38758"/>
    <cellStyle name="Note 4 10 2 3 4" xfId="9311"/>
    <cellStyle name="Note 4 10 2 3 4 2" xfId="26746"/>
    <cellStyle name="Note 4 10 2 3 4 3" xfId="41199"/>
    <cellStyle name="Note 4 10 2 3 5" xfId="11731"/>
    <cellStyle name="Note 4 10 2 3 5 2" xfId="29166"/>
    <cellStyle name="Note 4 10 2 3 5 3" xfId="43619"/>
    <cellStyle name="Note 4 10 2 3 6" xfId="18738"/>
    <cellStyle name="Note 4 10 2 4" xfId="1898"/>
    <cellStyle name="Note 4 10 2 4 2" xfId="4409"/>
    <cellStyle name="Note 4 10 2 4 2 2" xfId="21845"/>
    <cellStyle name="Note 4 10 2 4 2 3" xfId="36298"/>
    <cellStyle name="Note 4 10 2 4 3" xfId="6871"/>
    <cellStyle name="Note 4 10 2 4 3 2" xfId="24306"/>
    <cellStyle name="Note 4 10 2 4 3 3" xfId="38759"/>
    <cellStyle name="Note 4 10 2 4 4" xfId="9312"/>
    <cellStyle name="Note 4 10 2 4 4 2" xfId="26747"/>
    <cellStyle name="Note 4 10 2 4 4 3" xfId="41200"/>
    <cellStyle name="Note 4 10 2 4 5" xfId="11732"/>
    <cellStyle name="Note 4 10 2 4 5 2" xfId="29167"/>
    <cellStyle name="Note 4 10 2 4 5 3" xfId="43620"/>
    <cellStyle name="Note 4 10 2 4 6" xfId="15244"/>
    <cellStyle name="Note 4 10 2 4 6 2" xfId="32679"/>
    <cellStyle name="Note 4 10 2 4 6 3" xfId="47132"/>
    <cellStyle name="Note 4 10 2 4 7" xfId="18739"/>
    <cellStyle name="Note 4 10 2 4 8" xfId="20406"/>
    <cellStyle name="Note 4 10 2 5" xfId="4406"/>
    <cellStyle name="Note 4 10 2 5 2" xfId="13930"/>
    <cellStyle name="Note 4 10 2 5 2 2" xfId="31365"/>
    <cellStyle name="Note 4 10 2 5 2 3" xfId="45818"/>
    <cellStyle name="Note 4 10 2 5 3" xfId="16391"/>
    <cellStyle name="Note 4 10 2 5 3 2" xfId="33826"/>
    <cellStyle name="Note 4 10 2 5 3 3" xfId="48279"/>
    <cellStyle name="Note 4 10 2 5 4" xfId="21842"/>
    <cellStyle name="Note 4 10 2 5 5" xfId="36295"/>
    <cellStyle name="Note 4 10 2 6" xfId="6868"/>
    <cellStyle name="Note 4 10 2 6 2" xfId="24303"/>
    <cellStyle name="Note 4 10 2 6 3" xfId="38756"/>
    <cellStyle name="Note 4 10 2 7" xfId="9309"/>
    <cellStyle name="Note 4 10 2 7 2" xfId="26744"/>
    <cellStyle name="Note 4 10 2 7 3" xfId="41197"/>
    <cellStyle name="Note 4 10 2 8" xfId="11729"/>
    <cellStyle name="Note 4 10 2 8 2" xfId="29164"/>
    <cellStyle name="Note 4 10 2 8 3" xfId="43617"/>
    <cellStyle name="Note 4 10 2 9" xfId="18736"/>
    <cellStyle name="Note 4 10 3" xfId="1899"/>
    <cellStyle name="Note 4 10 3 2" xfId="1900"/>
    <cellStyle name="Note 4 10 3 2 2" xfId="4411"/>
    <cellStyle name="Note 4 10 3 2 2 2" xfId="13934"/>
    <cellStyle name="Note 4 10 3 2 2 2 2" xfId="31369"/>
    <cellStyle name="Note 4 10 3 2 2 2 3" xfId="45822"/>
    <cellStyle name="Note 4 10 3 2 2 3" xfId="16395"/>
    <cellStyle name="Note 4 10 3 2 2 3 2" xfId="33830"/>
    <cellStyle name="Note 4 10 3 2 2 3 3" xfId="48283"/>
    <cellStyle name="Note 4 10 3 2 2 4" xfId="21847"/>
    <cellStyle name="Note 4 10 3 2 2 5" xfId="36300"/>
    <cellStyle name="Note 4 10 3 2 3" xfId="6873"/>
    <cellStyle name="Note 4 10 3 2 3 2" xfId="24308"/>
    <cellStyle name="Note 4 10 3 2 3 3" xfId="38761"/>
    <cellStyle name="Note 4 10 3 2 4" xfId="9314"/>
    <cellStyle name="Note 4 10 3 2 4 2" xfId="26749"/>
    <cellStyle name="Note 4 10 3 2 4 3" xfId="41202"/>
    <cellStyle name="Note 4 10 3 2 5" xfId="11734"/>
    <cellStyle name="Note 4 10 3 2 5 2" xfId="29169"/>
    <cellStyle name="Note 4 10 3 2 5 3" xfId="43622"/>
    <cellStyle name="Note 4 10 3 2 6" xfId="18741"/>
    <cellStyle name="Note 4 10 3 3" xfId="1901"/>
    <cellStyle name="Note 4 10 3 3 2" xfId="4412"/>
    <cellStyle name="Note 4 10 3 3 2 2" xfId="13935"/>
    <cellStyle name="Note 4 10 3 3 2 2 2" xfId="31370"/>
    <cellStyle name="Note 4 10 3 3 2 2 3" xfId="45823"/>
    <cellStyle name="Note 4 10 3 3 2 3" xfId="16396"/>
    <cellStyle name="Note 4 10 3 3 2 3 2" xfId="33831"/>
    <cellStyle name="Note 4 10 3 3 2 3 3" xfId="48284"/>
    <cellStyle name="Note 4 10 3 3 2 4" xfId="21848"/>
    <cellStyle name="Note 4 10 3 3 2 5" xfId="36301"/>
    <cellStyle name="Note 4 10 3 3 3" xfId="6874"/>
    <cellStyle name="Note 4 10 3 3 3 2" xfId="24309"/>
    <cellStyle name="Note 4 10 3 3 3 3" xfId="38762"/>
    <cellStyle name="Note 4 10 3 3 4" xfId="9315"/>
    <cellStyle name="Note 4 10 3 3 4 2" xfId="26750"/>
    <cellStyle name="Note 4 10 3 3 4 3" xfId="41203"/>
    <cellStyle name="Note 4 10 3 3 5" xfId="11735"/>
    <cellStyle name="Note 4 10 3 3 5 2" xfId="29170"/>
    <cellStyle name="Note 4 10 3 3 5 3" xfId="43623"/>
    <cellStyle name="Note 4 10 3 3 6" xfId="18742"/>
    <cellStyle name="Note 4 10 3 4" xfId="1902"/>
    <cellStyle name="Note 4 10 3 4 2" xfId="4413"/>
    <cellStyle name="Note 4 10 3 4 2 2" xfId="21849"/>
    <cellStyle name="Note 4 10 3 4 2 3" xfId="36302"/>
    <cellStyle name="Note 4 10 3 4 3" xfId="6875"/>
    <cellStyle name="Note 4 10 3 4 3 2" xfId="24310"/>
    <cellStyle name="Note 4 10 3 4 3 3" xfId="38763"/>
    <cellStyle name="Note 4 10 3 4 4" xfId="9316"/>
    <cellStyle name="Note 4 10 3 4 4 2" xfId="26751"/>
    <cellStyle name="Note 4 10 3 4 4 3" xfId="41204"/>
    <cellStyle name="Note 4 10 3 4 5" xfId="11736"/>
    <cellStyle name="Note 4 10 3 4 5 2" xfId="29171"/>
    <cellStyle name="Note 4 10 3 4 5 3" xfId="43624"/>
    <cellStyle name="Note 4 10 3 4 6" xfId="15245"/>
    <cellStyle name="Note 4 10 3 4 6 2" xfId="32680"/>
    <cellStyle name="Note 4 10 3 4 6 3" xfId="47133"/>
    <cellStyle name="Note 4 10 3 4 7" xfId="18743"/>
    <cellStyle name="Note 4 10 3 4 8" xfId="20407"/>
    <cellStyle name="Note 4 10 3 5" xfId="4410"/>
    <cellStyle name="Note 4 10 3 5 2" xfId="13933"/>
    <cellStyle name="Note 4 10 3 5 2 2" xfId="31368"/>
    <cellStyle name="Note 4 10 3 5 2 3" xfId="45821"/>
    <cellStyle name="Note 4 10 3 5 3" xfId="16394"/>
    <cellStyle name="Note 4 10 3 5 3 2" xfId="33829"/>
    <cellStyle name="Note 4 10 3 5 3 3" xfId="48282"/>
    <cellStyle name="Note 4 10 3 5 4" xfId="21846"/>
    <cellStyle name="Note 4 10 3 5 5" xfId="36299"/>
    <cellStyle name="Note 4 10 3 6" xfId="6872"/>
    <cellStyle name="Note 4 10 3 6 2" xfId="24307"/>
    <cellStyle name="Note 4 10 3 6 3" xfId="38760"/>
    <cellStyle name="Note 4 10 3 7" xfId="9313"/>
    <cellStyle name="Note 4 10 3 7 2" xfId="26748"/>
    <cellStyle name="Note 4 10 3 7 3" xfId="41201"/>
    <cellStyle name="Note 4 10 3 8" xfId="11733"/>
    <cellStyle name="Note 4 10 3 8 2" xfId="29168"/>
    <cellStyle name="Note 4 10 3 8 3" xfId="43621"/>
    <cellStyle name="Note 4 10 3 9" xfId="18740"/>
    <cellStyle name="Note 4 10 4" xfId="1903"/>
    <cellStyle name="Note 4 10 4 2" xfId="1904"/>
    <cellStyle name="Note 4 10 4 2 2" xfId="4415"/>
    <cellStyle name="Note 4 10 4 2 2 2" xfId="13937"/>
    <cellStyle name="Note 4 10 4 2 2 2 2" xfId="31372"/>
    <cellStyle name="Note 4 10 4 2 2 2 3" xfId="45825"/>
    <cellStyle name="Note 4 10 4 2 2 3" xfId="16398"/>
    <cellStyle name="Note 4 10 4 2 2 3 2" xfId="33833"/>
    <cellStyle name="Note 4 10 4 2 2 3 3" xfId="48286"/>
    <cellStyle name="Note 4 10 4 2 2 4" xfId="21851"/>
    <cellStyle name="Note 4 10 4 2 2 5" xfId="36304"/>
    <cellStyle name="Note 4 10 4 2 3" xfId="6877"/>
    <cellStyle name="Note 4 10 4 2 3 2" xfId="24312"/>
    <cellStyle name="Note 4 10 4 2 3 3" xfId="38765"/>
    <cellStyle name="Note 4 10 4 2 4" xfId="9318"/>
    <cellStyle name="Note 4 10 4 2 4 2" xfId="26753"/>
    <cellStyle name="Note 4 10 4 2 4 3" xfId="41206"/>
    <cellStyle name="Note 4 10 4 2 5" xfId="11738"/>
    <cellStyle name="Note 4 10 4 2 5 2" xfId="29173"/>
    <cellStyle name="Note 4 10 4 2 5 3" xfId="43626"/>
    <cellStyle name="Note 4 10 4 2 6" xfId="18745"/>
    <cellStyle name="Note 4 10 4 3" xfId="1905"/>
    <cellStyle name="Note 4 10 4 3 2" xfId="4416"/>
    <cellStyle name="Note 4 10 4 3 2 2" xfId="13938"/>
    <cellStyle name="Note 4 10 4 3 2 2 2" xfId="31373"/>
    <cellStyle name="Note 4 10 4 3 2 2 3" xfId="45826"/>
    <cellStyle name="Note 4 10 4 3 2 3" xfId="16399"/>
    <cellStyle name="Note 4 10 4 3 2 3 2" xfId="33834"/>
    <cellStyle name="Note 4 10 4 3 2 3 3" xfId="48287"/>
    <cellStyle name="Note 4 10 4 3 2 4" xfId="21852"/>
    <cellStyle name="Note 4 10 4 3 2 5" xfId="36305"/>
    <cellStyle name="Note 4 10 4 3 3" xfId="6878"/>
    <cellStyle name="Note 4 10 4 3 3 2" xfId="24313"/>
    <cellStyle name="Note 4 10 4 3 3 3" xfId="38766"/>
    <cellStyle name="Note 4 10 4 3 4" xfId="9319"/>
    <cellStyle name="Note 4 10 4 3 4 2" xfId="26754"/>
    <cellStyle name="Note 4 10 4 3 4 3" xfId="41207"/>
    <cellStyle name="Note 4 10 4 3 5" xfId="11739"/>
    <cellStyle name="Note 4 10 4 3 5 2" xfId="29174"/>
    <cellStyle name="Note 4 10 4 3 5 3" xfId="43627"/>
    <cellStyle name="Note 4 10 4 3 6" xfId="18746"/>
    <cellStyle name="Note 4 10 4 4" xfId="1906"/>
    <cellStyle name="Note 4 10 4 4 2" xfId="4417"/>
    <cellStyle name="Note 4 10 4 4 2 2" xfId="21853"/>
    <cellStyle name="Note 4 10 4 4 2 3" xfId="36306"/>
    <cellStyle name="Note 4 10 4 4 3" xfId="6879"/>
    <cellStyle name="Note 4 10 4 4 3 2" xfId="24314"/>
    <cellStyle name="Note 4 10 4 4 3 3" xfId="38767"/>
    <cellStyle name="Note 4 10 4 4 4" xfId="9320"/>
    <cellStyle name="Note 4 10 4 4 4 2" xfId="26755"/>
    <cellStyle name="Note 4 10 4 4 4 3" xfId="41208"/>
    <cellStyle name="Note 4 10 4 4 5" xfId="11740"/>
    <cellStyle name="Note 4 10 4 4 5 2" xfId="29175"/>
    <cellStyle name="Note 4 10 4 4 5 3" xfId="43628"/>
    <cellStyle name="Note 4 10 4 4 6" xfId="15246"/>
    <cellStyle name="Note 4 10 4 4 6 2" xfId="32681"/>
    <cellStyle name="Note 4 10 4 4 6 3" xfId="47134"/>
    <cellStyle name="Note 4 10 4 4 7" xfId="18747"/>
    <cellStyle name="Note 4 10 4 4 8" xfId="20408"/>
    <cellStyle name="Note 4 10 4 5" xfId="4414"/>
    <cellStyle name="Note 4 10 4 5 2" xfId="13936"/>
    <cellStyle name="Note 4 10 4 5 2 2" xfId="31371"/>
    <cellStyle name="Note 4 10 4 5 2 3" xfId="45824"/>
    <cellStyle name="Note 4 10 4 5 3" xfId="16397"/>
    <cellStyle name="Note 4 10 4 5 3 2" xfId="33832"/>
    <cellStyle name="Note 4 10 4 5 3 3" xfId="48285"/>
    <cellStyle name="Note 4 10 4 5 4" xfId="21850"/>
    <cellStyle name="Note 4 10 4 5 5" xfId="36303"/>
    <cellStyle name="Note 4 10 4 6" xfId="6876"/>
    <cellStyle name="Note 4 10 4 6 2" xfId="24311"/>
    <cellStyle name="Note 4 10 4 6 3" xfId="38764"/>
    <cellStyle name="Note 4 10 4 7" xfId="9317"/>
    <cellStyle name="Note 4 10 4 7 2" xfId="26752"/>
    <cellStyle name="Note 4 10 4 7 3" xfId="41205"/>
    <cellStyle name="Note 4 10 4 8" xfId="11737"/>
    <cellStyle name="Note 4 10 4 8 2" xfId="29172"/>
    <cellStyle name="Note 4 10 4 8 3" xfId="43625"/>
    <cellStyle name="Note 4 10 4 9" xfId="18744"/>
    <cellStyle name="Note 4 10 5" xfId="1907"/>
    <cellStyle name="Note 4 10 5 2" xfId="1908"/>
    <cellStyle name="Note 4 10 5 2 2" xfId="4419"/>
    <cellStyle name="Note 4 10 5 2 2 2" xfId="13940"/>
    <cellStyle name="Note 4 10 5 2 2 2 2" xfId="31375"/>
    <cellStyle name="Note 4 10 5 2 2 2 3" xfId="45828"/>
    <cellStyle name="Note 4 10 5 2 2 3" xfId="16401"/>
    <cellStyle name="Note 4 10 5 2 2 3 2" xfId="33836"/>
    <cellStyle name="Note 4 10 5 2 2 3 3" xfId="48289"/>
    <cellStyle name="Note 4 10 5 2 2 4" xfId="21855"/>
    <cellStyle name="Note 4 10 5 2 2 5" xfId="36308"/>
    <cellStyle name="Note 4 10 5 2 3" xfId="6881"/>
    <cellStyle name="Note 4 10 5 2 3 2" xfId="24316"/>
    <cellStyle name="Note 4 10 5 2 3 3" xfId="38769"/>
    <cellStyle name="Note 4 10 5 2 4" xfId="9322"/>
    <cellStyle name="Note 4 10 5 2 4 2" xfId="26757"/>
    <cellStyle name="Note 4 10 5 2 4 3" xfId="41210"/>
    <cellStyle name="Note 4 10 5 2 5" xfId="11742"/>
    <cellStyle name="Note 4 10 5 2 5 2" xfId="29177"/>
    <cellStyle name="Note 4 10 5 2 5 3" xfId="43630"/>
    <cellStyle name="Note 4 10 5 2 6" xfId="18749"/>
    <cellStyle name="Note 4 10 5 3" xfId="1909"/>
    <cellStyle name="Note 4 10 5 3 2" xfId="4420"/>
    <cellStyle name="Note 4 10 5 3 2 2" xfId="13941"/>
    <cellStyle name="Note 4 10 5 3 2 2 2" xfId="31376"/>
    <cellStyle name="Note 4 10 5 3 2 2 3" xfId="45829"/>
    <cellStyle name="Note 4 10 5 3 2 3" xfId="16402"/>
    <cellStyle name="Note 4 10 5 3 2 3 2" xfId="33837"/>
    <cellStyle name="Note 4 10 5 3 2 3 3" xfId="48290"/>
    <cellStyle name="Note 4 10 5 3 2 4" xfId="21856"/>
    <cellStyle name="Note 4 10 5 3 2 5" xfId="36309"/>
    <cellStyle name="Note 4 10 5 3 3" xfId="6882"/>
    <cellStyle name="Note 4 10 5 3 3 2" xfId="24317"/>
    <cellStyle name="Note 4 10 5 3 3 3" xfId="38770"/>
    <cellStyle name="Note 4 10 5 3 4" xfId="9323"/>
    <cellStyle name="Note 4 10 5 3 4 2" xfId="26758"/>
    <cellStyle name="Note 4 10 5 3 4 3" xfId="41211"/>
    <cellStyle name="Note 4 10 5 3 5" xfId="11743"/>
    <cellStyle name="Note 4 10 5 3 5 2" xfId="29178"/>
    <cellStyle name="Note 4 10 5 3 5 3" xfId="43631"/>
    <cellStyle name="Note 4 10 5 3 6" xfId="18750"/>
    <cellStyle name="Note 4 10 5 4" xfId="1910"/>
    <cellStyle name="Note 4 10 5 4 2" xfId="4421"/>
    <cellStyle name="Note 4 10 5 4 2 2" xfId="21857"/>
    <cellStyle name="Note 4 10 5 4 2 3" xfId="36310"/>
    <cellStyle name="Note 4 10 5 4 3" xfId="6883"/>
    <cellStyle name="Note 4 10 5 4 3 2" xfId="24318"/>
    <cellStyle name="Note 4 10 5 4 3 3" xfId="38771"/>
    <cellStyle name="Note 4 10 5 4 4" xfId="9324"/>
    <cellStyle name="Note 4 10 5 4 4 2" xfId="26759"/>
    <cellStyle name="Note 4 10 5 4 4 3" xfId="41212"/>
    <cellStyle name="Note 4 10 5 4 5" xfId="11744"/>
    <cellStyle name="Note 4 10 5 4 5 2" xfId="29179"/>
    <cellStyle name="Note 4 10 5 4 5 3" xfId="43632"/>
    <cellStyle name="Note 4 10 5 4 6" xfId="15247"/>
    <cellStyle name="Note 4 10 5 4 6 2" xfId="32682"/>
    <cellStyle name="Note 4 10 5 4 6 3" xfId="47135"/>
    <cellStyle name="Note 4 10 5 4 7" xfId="18751"/>
    <cellStyle name="Note 4 10 5 4 8" xfId="20409"/>
    <cellStyle name="Note 4 10 5 5" xfId="4418"/>
    <cellStyle name="Note 4 10 5 5 2" xfId="13939"/>
    <cellStyle name="Note 4 10 5 5 2 2" xfId="31374"/>
    <cellStyle name="Note 4 10 5 5 2 3" xfId="45827"/>
    <cellStyle name="Note 4 10 5 5 3" xfId="16400"/>
    <cellStyle name="Note 4 10 5 5 3 2" xfId="33835"/>
    <cellStyle name="Note 4 10 5 5 3 3" xfId="48288"/>
    <cellStyle name="Note 4 10 5 5 4" xfId="21854"/>
    <cellStyle name="Note 4 10 5 5 5" xfId="36307"/>
    <cellStyle name="Note 4 10 5 6" xfId="6880"/>
    <cellStyle name="Note 4 10 5 6 2" xfId="24315"/>
    <cellStyle name="Note 4 10 5 6 3" xfId="38768"/>
    <cellStyle name="Note 4 10 5 7" xfId="9321"/>
    <cellStyle name="Note 4 10 5 7 2" xfId="26756"/>
    <cellStyle name="Note 4 10 5 7 3" xfId="41209"/>
    <cellStyle name="Note 4 10 5 8" xfId="11741"/>
    <cellStyle name="Note 4 10 5 8 2" xfId="29176"/>
    <cellStyle name="Note 4 10 5 8 3" xfId="43629"/>
    <cellStyle name="Note 4 10 5 9" xfId="18748"/>
    <cellStyle name="Note 4 10 6" xfId="1911"/>
    <cellStyle name="Note 4 10 6 2" xfId="4422"/>
    <cellStyle name="Note 4 10 6 2 2" xfId="13942"/>
    <cellStyle name="Note 4 10 6 2 2 2" xfId="31377"/>
    <cellStyle name="Note 4 10 6 2 2 3" xfId="45830"/>
    <cellStyle name="Note 4 10 6 2 3" xfId="16403"/>
    <cellStyle name="Note 4 10 6 2 3 2" xfId="33838"/>
    <cellStyle name="Note 4 10 6 2 3 3" xfId="48291"/>
    <cellStyle name="Note 4 10 6 2 4" xfId="21858"/>
    <cellStyle name="Note 4 10 6 2 5" xfId="36311"/>
    <cellStyle name="Note 4 10 6 3" xfId="6884"/>
    <cellStyle name="Note 4 10 6 3 2" xfId="24319"/>
    <cellStyle name="Note 4 10 6 3 3" xfId="38772"/>
    <cellStyle name="Note 4 10 6 4" xfId="9325"/>
    <cellStyle name="Note 4 10 6 4 2" xfId="26760"/>
    <cellStyle name="Note 4 10 6 4 3" xfId="41213"/>
    <cellStyle name="Note 4 10 6 5" xfId="11745"/>
    <cellStyle name="Note 4 10 6 5 2" xfId="29180"/>
    <cellStyle name="Note 4 10 6 5 3" xfId="43633"/>
    <cellStyle name="Note 4 10 6 6" xfId="18752"/>
    <cellStyle name="Note 4 10 7" xfId="1912"/>
    <cellStyle name="Note 4 10 7 2" xfId="4423"/>
    <cellStyle name="Note 4 10 7 2 2" xfId="13943"/>
    <cellStyle name="Note 4 10 7 2 2 2" xfId="31378"/>
    <cellStyle name="Note 4 10 7 2 2 3" xfId="45831"/>
    <cellStyle name="Note 4 10 7 2 3" xfId="16404"/>
    <cellStyle name="Note 4 10 7 2 3 2" xfId="33839"/>
    <cellStyle name="Note 4 10 7 2 3 3" xfId="48292"/>
    <cellStyle name="Note 4 10 7 2 4" xfId="21859"/>
    <cellStyle name="Note 4 10 7 2 5" xfId="36312"/>
    <cellStyle name="Note 4 10 7 3" xfId="6885"/>
    <cellStyle name="Note 4 10 7 3 2" xfId="24320"/>
    <cellStyle name="Note 4 10 7 3 3" xfId="38773"/>
    <cellStyle name="Note 4 10 7 4" xfId="9326"/>
    <cellStyle name="Note 4 10 7 4 2" xfId="26761"/>
    <cellStyle name="Note 4 10 7 4 3" xfId="41214"/>
    <cellStyle name="Note 4 10 7 5" xfId="11746"/>
    <cellStyle name="Note 4 10 7 5 2" xfId="29181"/>
    <cellStyle name="Note 4 10 7 5 3" xfId="43634"/>
    <cellStyle name="Note 4 10 7 6" xfId="18753"/>
    <cellStyle name="Note 4 10 8" xfId="1913"/>
    <cellStyle name="Note 4 10 8 2" xfId="4424"/>
    <cellStyle name="Note 4 10 8 2 2" xfId="21860"/>
    <cellStyle name="Note 4 10 8 2 3" xfId="36313"/>
    <cellStyle name="Note 4 10 8 3" xfId="6886"/>
    <cellStyle name="Note 4 10 8 3 2" xfId="24321"/>
    <cellStyle name="Note 4 10 8 3 3" xfId="38774"/>
    <cellStyle name="Note 4 10 8 4" xfId="9327"/>
    <cellStyle name="Note 4 10 8 4 2" xfId="26762"/>
    <cellStyle name="Note 4 10 8 4 3" xfId="41215"/>
    <cellStyle name="Note 4 10 8 5" xfId="11747"/>
    <cellStyle name="Note 4 10 8 5 2" xfId="29182"/>
    <cellStyle name="Note 4 10 8 5 3" xfId="43635"/>
    <cellStyle name="Note 4 10 8 6" xfId="15248"/>
    <cellStyle name="Note 4 10 8 6 2" xfId="32683"/>
    <cellStyle name="Note 4 10 8 6 3" xfId="47136"/>
    <cellStyle name="Note 4 10 8 7" xfId="18754"/>
    <cellStyle name="Note 4 10 8 8" xfId="20410"/>
    <cellStyle name="Note 4 10 9" xfId="4405"/>
    <cellStyle name="Note 4 10 9 2" xfId="13929"/>
    <cellStyle name="Note 4 10 9 2 2" xfId="31364"/>
    <cellStyle name="Note 4 10 9 2 3" xfId="45817"/>
    <cellStyle name="Note 4 10 9 3" xfId="16390"/>
    <cellStyle name="Note 4 10 9 3 2" xfId="33825"/>
    <cellStyle name="Note 4 10 9 3 3" xfId="48278"/>
    <cellStyle name="Note 4 10 9 4" xfId="21841"/>
    <cellStyle name="Note 4 10 9 5" xfId="36294"/>
    <cellStyle name="Note 4 11" xfId="1914"/>
    <cellStyle name="Note 4 11 10" xfId="6887"/>
    <cellStyle name="Note 4 11 10 2" xfId="24322"/>
    <cellStyle name="Note 4 11 10 3" xfId="38775"/>
    <cellStyle name="Note 4 11 11" xfId="9328"/>
    <cellStyle name="Note 4 11 11 2" xfId="26763"/>
    <cellStyle name="Note 4 11 11 3" xfId="41216"/>
    <cellStyle name="Note 4 11 12" xfId="11748"/>
    <cellStyle name="Note 4 11 12 2" xfId="29183"/>
    <cellStyle name="Note 4 11 12 3" xfId="43636"/>
    <cellStyle name="Note 4 11 13" xfId="18755"/>
    <cellStyle name="Note 4 11 2" xfId="1915"/>
    <cellStyle name="Note 4 11 2 2" xfId="1916"/>
    <cellStyle name="Note 4 11 2 2 2" xfId="4427"/>
    <cellStyle name="Note 4 11 2 2 2 2" xfId="13946"/>
    <cellStyle name="Note 4 11 2 2 2 2 2" xfId="31381"/>
    <cellStyle name="Note 4 11 2 2 2 2 3" xfId="45834"/>
    <cellStyle name="Note 4 11 2 2 2 3" xfId="16407"/>
    <cellStyle name="Note 4 11 2 2 2 3 2" xfId="33842"/>
    <cellStyle name="Note 4 11 2 2 2 3 3" xfId="48295"/>
    <cellStyle name="Note 4 11 2 2 2 4" xfId="21863"/>
    <cellStyle name="Note 4 11 2 2 2 5" xfId="36316"/>
    <cellStyle name="Note 4 11 2 2 3" xfId="6889"/>
    <cellStyle name="Note 4 11 2 2 3 2" xfId="24324"/>
    <cellStyle name="Note 4 11 2 2 3 3" xfId="38777"/>
    <cellStyle name="Note 4 11 2 2 4" xfId="9330"/>
    <cellStyle name="Note 4 11 2 2 4 2" xfId="26765"/>
    <cellStyle name="Note 4 11 2 2 4 3" xfId="41218"/>
    <cellStyle name="Note 4 11 2 2 5" xfId="11750"/>
    <cellStyle name="Note 4 11 2 2 5 2" xfId="29185"/>
    <cellStyle name="Note 4 11 2 2 5 3" xfId="43638"/>
    <cellStyle name="Note 4 11 2 2 6" xfId="18757"/>
    <cellStyle name="Note 4 11 2 3" xfId="1917"/>
    <cellStyle name="Note 4 11 2 3 2" xfId="4428"/>
    <cellStyle name="Note 4 11 2 3 2 2" xfId="13947"/>
    <cellStyle name="Note 4 11 2 3 2 2 2" xfId="31382"/>
    <cellStyle name="Note 4 11 2 3 2 2 3" xfId="45835"/>
    <cellStyle name="Note 4 11 2 3 2 3" xfId="16408"/>
    <cellStyle name="Note 4 11 2 3 2 3 2" xfId="33843"/>
    <cellStyle name="Note 4 11 2 3 2 3 3" xfId="48296"/>
    <cellStyle name="Note 4 11 2 3 2 4" xfId="21864"/>
    <cellStyle name="Note 4 11 2 3 2 5" xfId="36317"/>
    <cellStyle name="Note 4 11 2 3 3" xfId="6890"/>
    <cellStyle name="Note 4 11 2 3 3 2" xfId="24325"/>
    <cellStyle name="Note 4 11 2 3 3 3" xfId="38778"/>
    <cellStyle name="Note 4 11 2 3 4" xfId="9331"/>
    <cellStyle name="Note 4 11 2 3 4 2" xfId="26766"/>
    <cellStyle name="Note 4 11 2 3 4 3" xfId="41219"/>
    <cellStyle name="Note 4 11 2 3 5" xfId="11751"/>
    <cellStyle name="Note 4 11 2 3 5 2" xfId="29186"/>
    <cellStyle name="Note 4 11 2 3 5 3" xfId="43639"/>
    <cellStyle name="Note 4 11 2 3 6" xfId="18758"/>
    <cellStyle name="Note 4 11 2 4" xfId="1918"/>
    <cellStyle name="Note 4 11 2 4 2" xfId="4429"/>
    <cellStyle name="Note 4 11 2 4 2 2" xfId="21865"/>
    <cellStyle name="Note 4 11 2 4 2 3" xfId="36318"/>
    <cellStyle name="Note 4 11 2 4 3" xfId="6891"/>
    <cellStyle name="Note 4 11 2 4 3 2" xfId="24326"/>
    <cellStyle name="Note 4 11 2 4 3 3" xfId="38779"/>
    <cellStyle name="Note 4 11 2 4 4" xfId="9332"/>
    <cellStyle name="Note 4 11 2 4 4 2" xfId="26767"/>
    <cellStyle name="Note 4 11 2 4 4 3" xfId="41220"/>
    <cellStyle name="Note 4 11 2 4 5" xfId="11752"/>
    <cellStyle name="Note 4 11 2 4 5 2" xfId="29187"/>
    <cellStyle name="Note 4 11 2 4 5 3" xfId="43640"/>
    <cellStyle name="Note 4 11 2 4 6" xfId="15249"/>
    <cellStyle name="Note 4 11 2 4 6 2" xfId="32684"/>
    <cellStyle name="Note 4 11 2 4 6 3" xfId="47137"/>
    <cellStyle name="Note 4 11 2 4 7" xfId="18759"/>
    <cellStyle name="Note 4 11 2 4 8" xfId="20411"/>
    <cellStyle name="Note 4 11 2 5" xfId="4426"/>
    <cellStyle name="Note 4 11 2 5 2" xfId="13945"/>
    <cellStyle name="Note 4 11 2 5 2 2" xfId="31380"/>
    <cellStyle name="Note 4 11 2 5 2 3" xfId="45833"/>
    <cellStyle name="Note 4 11 2 5 3" xfId="16406"/>
    <cellStyle name="Note 4 11 2 5 3 2" xfId="33841"/>
    <cellStyle name="Note 4 11 2 5 3 3" xfId="48294"/>
    <cellStyle name="Note 4 11 2 5 4" xfId="21862"/>
    <cellStyle name="Note 4 11 2 5 5" xfId="36315"/>
    <cellStyle name="Note 4 11 2 6" xfId="6888"/>
    <cellStyle name="Note 4 11 2 6 2" xfId="24323"/>
    <cellStyle name="Note 4 11 2 6 3" xfId="38776"/>
    <cellStyle name="Note 4 11 2 7" xfId="9329"/>
    <cellStyle name="Note 4 11 2 7 2" xfId="26764"/>
    <cellStyle name="Note 4 11 2 7 3" xfId="41217"/>
    <cellStyle name="Note 4 11 2 8" xfId="11749"/>
    <cellStyle name="Note 4 11 2 8 2" xfId="29184"/>
    <cellStyle name="Note 4 11 2 8 3" xfId="43637"/>
    <cellStyle name="Note 4 11 2 9" xfId="18756"/>
    <cellStyle name="Note 4 11 3" xfId="1919"/>
    <cellStyle name="Note 4 11 3 2" xfId="1920"/>
    <cellStyle name="Note 4 11 3 2 2" xfId="4431"/>
    <cellStyle name="Note 4 11 3 2 2 2" xfId="13949"/>
    <cellStyle name="Note 4 11 3 2 2 2 2" xfId="31384"/>
    <cellStyle name="Note 4 11 3 2 2 2 3" xfId="45837"/>
    <cellStyle name="Note 4 11 3 2 2 3" xfId="16410"/>
    <cellStyle name="Note 4 11 3 2 2 3 2" xfId="33845"/>
    <cellStyle name="Note 4 11 3 2 2 3 3" xfId="48298"/>
    <cellStyle name="Note 4 11 3 2 2 4" xfId="21867"/>
    <cellStyle name="Note 4 11 3 2 2 5" xfId="36320"/>
    <cellStyle name="Note 4 11 3 2 3" xfId="6893"/>
    <cellStyle name="Note 4 11 3 2 3 2" xfId="24328"/>
    <cellStyle name="Note 4 11 3 2 3 3" xfId="38781"/>
    <cellStyle name="Note 4 11 3 2 4" xfId="9334"/>
    <cellStyle name="Note 4 11 3 2 4 2" xfId="26769"/>
    <cellStyle name="Note 4 11 3 2 4 3" xfId="41222"/>
    <cellStyle name="Note 4 11 3 2 5" xfId="11754"/>
    <cellStyle name="Note 4 11 3 2 5 2" xfId="29189"/>
    <cellStyle name="Note 4 11 3 2 5 3" xfId="43642"/>
    <cellStyle name="Note 4 11 3 2 6" xfId="18761"/>
    <cellStyle name="Note 4 11 3 3" xfId="1921"/>
    <cellStyle name="Note 4 11 3 3 2" xfId="4432"/>
    <cellStyle name="Note 4 11 3 3 2 2" xfId="13950"/>
    <cellStyle name="Note 4 11 3 3 2 2 2" xfId="31385"/>
    <cellStyle name="Note 4 11 3 3 2 2 3" xfId="45838"/>
    <cellStyle name="Note 4 11 3 3 2 3" xfId="16411"/>
    <cellStyle name="Note 4 11 3 3 2 3 2" xfId="33846"/>
    <cellStyle name="Note 4 11 3 3 2 3 3" xfId="48299"/>
    <cellStyle name="Note 4 11 3 3 2 4" xfId="21868"/>
    <cellStyle name="Note 4 11 3 3 2 5" xfId="36321"/>
    <cellStyle name="Note 4 11 3 3 3" xfId="6894"/>
    <cellStyle name="Note 4 11 3 3 3 2" xfId="24329"/>
    <cellStyle name="Note 4 11 3 3 3 3" xfId="38782"/>
    <cellStyle name="Note 4 11 3 3 4" xfId="9335"/>
    <cellStyle name="Note 4 11 3 3 4 2" xfId="26770"/>
    <cellStyle name="Note 4 11 3 3 4 3" xfId="41223"/>
    <cellStyle name="Note 4 11 3 3 5" xfId="11755"/>
    <cellStyle name="Note 4 11 3 3 5 2" xfId="29190"/>
    <cellStyle name="Note 4 11 3 3 5 3" xfId="43643"/>
    <cellStyle name="Note 4 11 3 3 6" xfId="18762"/>
    <cellStyle name="Note 4 11 3 4" xfId="1922"/>
    <cellStyle name="Note 4 11 3 4 2" xfId="4433"/>
    <cellStyle name="Note 4 11 3 4 2 2" xfId="21869"/>
    <cellStyle name="Note 4 11 3 4 2 3" xfId="36322"/>
    <cellStyle name="Note 4 11 3 4 3" xfId="6895"/>
    <cellStyle name="Note 4 11 3 4 3 2" xfId="24330"/>
    <cellStyle name="Note 4 11 3 4 3 3" xfId="38783"/>
    <cellStyle name="Note 4 11 3 4 4" xfId="9336"/>
    <cellStyle name="Note 4 11 3 4 4 2" xfId="26771"/>
    <cellStyle name="Note 4 11 3 4 4 3" xfId="41224"/>
    <cellStyle name="Note 4 11 3 4 5" xfId="11756"/>
    <cellStyle name="Note 4 11 3 4 5 2" xfId="29191"/>
    <cellStyle name="Note 4 11 3 4 5 3" xfId="43644"/>
    <cellStyle name="Note 4 11 3 4 6" xfId="15250"/>
    <cellStyle name="Note 4 11 3 4 6 2" xfId="32685"/>
    <cellStyle name="Note 4 11 3 4 6 3" xfId="47138"/>
    <cellStyle name="Note 4 11 3 4 7" xfId="18763"/>
    <cellStyle name="Note 4 11 3 4 8" xfId="20412"/>
    <cellStyle name="Note 4 11 3 5" xfId="4430"/>
    <cellStyle name="Note 4 11 3 5 2" xfId="13948"/>
    <cellStyle name="Note 4 11 3 5 2 2" xfId="31383"/>
    <cellStyle name="Note 4 11 3 5 2 3" xfId="45836"/>
    <cellStyle name="Note 4 11 3 5 3" xfId="16409"/>
    <cellStyle name="Note 4 11 3 5 3 2" xfId="33844"/>
    <cellStyle name="Note 4 11 3 5 3 3" xfId="48297"/>
    <cellStyle name="Note 4 11 3 5 4" xfId="21866"/>
    <cellStyle name="Note 4 11 3 5 5" xfId="36319"/>
    <cellStyle name="Note 4 11 3 6" xfId="6892"/>
    <cellStyle name="Note 4 11 3 6 2" xfId="24327"/>
    <cellStyle name="Note 4 11 3 6 3" xfId="38780"/>
    <cellStyle name="Note 4 11 3 7" xfId="9333"/>
    <cellStyle name="Note 4 11 3 7 2" xfId="26768"/>
    <cellStyle name="Note 4 11 3 7 3" xfId="41221"/>
    <cellStyle name="Note 4 11 3 8" xfId="11753"/>
    <cellStyle name="Note 4 11 3 8 2" xfId="29188"/>
    <cellStyle name="Note 4 11 3 8 3" xfId="43641"/>
    <cellStyle name="Note 4 11 3 9" xfId="18760"/>
    <cellStyle name="Note 4 11 4" xfId="1923"/>
    <cellStyle name="Note 4 11 4 2" xfId="1924"/>
    <cellStyle name="Note 4 11 4 2 2" xfId="4435"/>
    <cellStyle name="Note 4 11 4 2 2 2" xfId="13952"/>
    <cellStyle name="Note 4 11 4 2 2 2 2" xfId="31387"/>
    <cellStyle name="Note 4 11 4 2 2 2 3" xfId="45840"/>
    <cellStyle name="Note 4 11 4 2 2 3" xfId="16413"/>
    <cellStyle name="Note 4 11 4 2 2 3 2" xfId="33848"/>
    <cellStyle name="Note 4 11 4 2 2 3 3" xfId="48301"/>
    <cellStyle name="Note 4 11 4 2 2 4" xfId="21871"/>
    <cellStyle name="Note 4 11 4 2 2 5" xfId="36324"/>
    <cellStyle name="Note 4 11 4 2 3" xfId="6897"/>
    <cellStyle name="Note 4 11 4 2 3 2" xfId="24332"/>
    <cellStyle name="Note 4 11 4 2 3 3" xfId="38785"/>
    <cellStyle name="Note 4 11 4 2 4" xfId="9338"/>
    <cellStyle name="Note 4 11 4 2 4 2" xfId="26773"/>
    <cellStyle name="Note 4 11 4 2 4 3" xfId="41226"/>
    <cellStyle name="Note 4 11 4 2 5" xfId="11758"/>
    <cellStyle name="Note 4 11 4 2 5 2" xfId="29193"/>
    <cellStyle name="Note 4 11 4 2 5 3" xfId="43646"/>
    <cellStyle name="Note 4 11 4 2 6" xfId="18765"/>
    <cellStyle name="Note 4 11 4 3" xfId="1925"/>
    <cellStyle name="Note 4 11 4 3 2" xfId="4436"/>
    <cellStyle name="Note 4 11 4 3 2 2" xfId="13953"/>
    <cellStyle name="Note 4 11 4 3 2 2 2" xfId="31388"/>
    <cellStyle name="Note 4 11 4 3 2 2 3" xfId="45841"/>
    <cellStyle name="Note 4 11 4 3 2 3" xfId="16414"/>
    <cellStyle name="Note 4 11 4 3 2 3 2" xfId="33849"/>
    <cellStyle name="Note 4 11 4 3 2 3 3" xfId="48302"/>
    <cellStyle name="Note 4 11 4 3 2 4" xfId="21872"/>
    <cellStyle name="Note 4 11 4 3 2 5" xfId="36325"/>
    <cellStyle name="Note 4 11 4 3 3" xfId="6898"/>
    <cellStyle name="Note 4 11 4 3 3 2" xfId="24333"/>
    <cellStyle name="Note 4 11 4 3 3 3" xfId="38786"/>
    <cellStyle name="Note 4 11 4 3 4" xfId="9339"/>
    <cellStyle name="Note 4 11 4 3 4 2" xfId="26774"/>
    <cellStyle name="Note 4 11 4 3 4 3" xfId="41227"/>
    <cellStyle name="Note 4 11 4 3 5" xfId="11759"/>
    <cellStyle name="Note 4 11 4 3 5 2" xfId="29194"/>
    <cellStyle name="Note 4 11 4 3 5 3" xfId="43647"/>
    <cellStyle name="Note 4 11 4 3 6" xfId="18766"/>
    <cellStyle name="Note 4 11 4 4" xfId="1926"/>
    <cellStyle name="Note 4 11 4 4 2" xfId="4437"/>
    <cellStyle name="Note 4 11 4 4 2 2" xfId="21873"/>
    <cellStyle name="Note 4 11 4 4 2 3" xfId="36326"/>
    <cellStyle name="Note 4 11 4 4 3" xfId="6899"/>
    <cellStyle name="Note 4 11 4 4 3 2" xfId="24334"/>
    <cellStyle name="Note 4 11 4 4 3 3" xfId="38787"/>
    <cellStyle name="Note 4 11 4 4 4" xfId="9340"/>
    <cellStyle name="Note 4 11 4 4 4 2" xfId="26775"/>
    <cellStyle name="Note 4 11 4 4 4 3" xfId="41228"/>
    <cellStyle name="Note 4 11 4 4 5" xfId="11760"/>
    <cellStyle name="Note 4 11 4 4 5 2" xfId="29195"/>
    <cellStyle name="Note 4 11 4 4 5 3" xfId="43648"/>
    <cellStyle name="Note 4 11 4 4 6" xfId="15251"/>
    <cellStyle name="Note 4 11 4 4 6 2" xfId="32686"/>
    <cellStyle name="Note 4 11 4 4 6 3" xfId="47139"/>
    <cellStyle name="Note 4 11 4 4 7" xfId="18767"/>
    <cellStyle name="Note 4 11 4 4 8" xfId="20413"/>
    <cellStyle name="Note 4 11 4 5" xfId="4434"/>
    <cellStyle name="Note 4 11 4 5 2" xfId="13951"/>
    <cellStyle name="Note 4 11 4 5 2 2" xfId="31386"/>
    <cellStyle name="Note 4 11 4 5 2 3" xfId="45839"/>
    <cellStyle name="Note 4 11 4 5 3" xfId="16412"/>
    <cellStyle name="Note 4 11 4 5 3 2" xfId="33847"/>
    <cellStyle name="Note 4 11 4 5 3 3" xfId="48300"/>
    <cellStyle name="Note 4 11 4 5 4" xfId="21870"/>
    <cellStyle name="Note 4 11 4 5 5" xfId="36323"/>
    <cellStyle name="Note 4 11 4 6" xfId="6896"/>
    <cellStyle name="Note 4 11 4 6 2" xfId="24331"/>
    <cellStyle name="Note 4 11 4 6 3" xfId="38784"/>
    <cellStyle name="Note 4 11 4 7" xfId="9337"/>
    <cellStyle name="Note 4 11 4 7 2" xfId="26772"/>
    <cellStyle name="Note 4 11 4 7 3" xfId="41225"/>
    <cellStyle name="Note 4 11 4 8" xfId="11757"/>
    <cellStyle name="Note 4 11 4 8 2" xfId="29192"/>
    <cellStyle name="Note 4 11 4 8 3" xfId="43645"/>
    <cellStyle name="Note 4 11 4 9" xfId="18764"/>
    <cellStyle name="Note 4 11 5" xfId="1927"/>
    <cellStyle name="Note 4 11 5 2" xfId="1928"/>
    <cellStyle name="Note 4 11 5 2 2" xfId="4439"/>
    <cellStyle name="Note 4 11 5 2 2 2" xfId="13955"/>
    <cellStyle name="Note 4 11 5 2 2 2 2" xfId="31390"/>
    <cellStyle name="Note 4 11 5 2 2 2 3" xfId="45843"/>
    <cellStyle name="Note 4 11 5 2 2 3" xfId="16416"/>
    <cellStyle name="Note 4 11 5 2 2 3 2" xfId="33851"/>
    <cellStyle name="Note 4 11 5 2 2 3 3" xfId="48304"/>
    <cellStyle name="Note 4 11 5 2 2 4" xfId="21875"/>
    <cellStyle name="Note 4 11 5 2 2 5" xfId="36328"/>
    <cellStyle name="Note 4 11 5 2 3" xfId="6901"/>
    <cellStyle name="Note 4 11 5 2 3 2" xfId="24336"/>
    <cellStyle name="Note 4 11 5 2 3 3" xfId="38789"/>
    <cellStyle name="Note 4 11 5 2 4" xfId="9342"/>
    <cellStyle name="Note 4 11 5 2 4 2" xfId="26777"/>
    <cellStyle name="Note 4 11 5 2 4 3" xfId="41230"/>
    <cellStyle name="Note 4 11 5 2 5" xfId="11762"/>
    <cellStyle name="Note 4 11 5 2 5 2" xfId="29197"/>
    <cellStyle name="Note 4 11 5 2 5 3" xfId="43650"/>
    <cellStyle name="Note 4 11 5 2 6" xfId="18769"/>
    <cellStyle name="Note 4 11 5 3" xfId="1929"/>
    <cellStyle name="Note 4 11 5 3 2" xfId="4440"/>
    <cellStyle name="Note 4 11 5 3 2 2" xfId="13956"/>
    <cellStyle name="Note 4 11 5 3 2 2 2" xfId="31391"/>
    <cellStyle name="Note 4 11 5 3 2 2 3" xfId="45844"/>
    <cellStyle name="Note 4 11 5 3 2 3" xfId="16417"/>
    <cellStyle name="Note 4 11 5 3 2 3 2" xfId="33852"/>
    <cellStyle name="Note 4 11 5 3 2 3 3" xfId="48305"/>
    <cellStyle name="Note 4 11 5 3 2 4" xfId="21876"/>
    <cellStyle name="Note 4 11 5 3 2 5" xfId="36329"/>
    <cellStyle name="Note 4 11 5 3 3" xfId="6902"/>
    <cellStyle name="Note 4 11 5 3 3 2" xfId="24337"/>
    <cellStyle name="Note 4 11 5 3 3 3" xfId="38790"/>
    <cellStyle name="Note 4 11 5 3 4" xfId="9343"/>
    <cellStyle name="Note 4 11 5 3 4 2" xfId="26778"/>
    <cellStyle name="Note 4 11 5 3 4 3" xfId="41231"/>
    <cellStyle name="Note 4 11 5 3 5" xfId="11763"/>
    <cellStyle name="Note 4 11 5 3 5 2" xfId="29198"/>
    <cellStyle name="Note 4 11 5 3 5 3" xfId="43651"/>
    <cellStyle name="Note 4 11 5 3 6" xfId="18770"/>
    <cellStyle name="Note 4 11 5 4" xfId="1930"/>
    <cellStyle name="Note 4 11 5 4 2" xfId="4441"/>
    <cellStyle name="Note 4 11 5 4 2 2" xfId="21877"/>
    <cellStyle name="Note 4 11 5 4 2 3" xfId="36330"/>
    <cellStyle name="Note 4 11 5 4 3" xfId="6903"/>
    <cellStyle name="Note 4 11 5 4 3 2" xfId="24338"/>
    <cellStyle name="Note 4 11 5 4 3 3" xfId="38791"/>
    <cellStyle name="Note 4 11 5 4 4" xfId="9344"/>
    <cellStyle name="Note 4 11 5 4 4 2" xfId="26779"/>
    <cellStyle name="Note 4 11 5 4 4 3" xfId="41232"/>
    <cellStyle name="Note 4 11 5 4 5" xfId="11764"/>
    <cellStyle name="Note 4 11 5 4 5 2" xfId="29199"/>
    <cellStyle name="Note 4 11 5 4 5 3" xfId="43652"/>
    <cellStyle name="Note 4 11 5 4 6" xfId="15252"/>
    <cellStyle name="Note 4 11 5 4 6 2" xfId="32687"/>
    <cellStyle name="Note 4 11 5 4 6 3" xfId="47140"/>
    <cellStyle name="Note 4 11 5 4 7" xfId="18771"/>
    <cellStyle name="Note 4 11 5 4 8" xfId="20414"/>
    <cellStyle name="Note 4 11 5 5" xfId="4438"/>
    <cellStyle name="Note 4 11 5 5 2" xfId="13954"/>
    <cellStyle name="Note 4 11 5 5 2 2" xfId="31389"/>
    <cellStyle name="Note 4 11 5 5 2 3" xfId="45842"/>
    <cellStyle name="Note 4 11 5 5 3" xfId="16415"/>
    <cellStyle name="Note 4 11 5 5 3 2" xfId="33850"/>
    <cellStyle name="Note 4 11 5 5 3 3" xfId="48303"/>
    <cellStyle name="Note 4 11 5 5 4" xfId="21874"/>
    <cellStyle name="Note 4 11 5 5 5" xfId="36327"/>
    <cellStyle name="Note 4 11 5 6" xfId="6900"/>
    <cellStyle name="Note 4 11 5 6 2" xfId="24335"/>
    <cellStyle name="Note 4 11 5 6 3" xfId="38788"/>
    <cellStyle name="Note 4 11 5 7" xfId="9341"/>
    <cellStyle name="Note 4 11 5 7 2" xfId="26776"/>
    <cellStyle name="Note 4 11 5 7 3" xfId="41229"/>
    <cellStyle name="Note 4 11 5 8" xfId="11761"/>
    <cellStyle name="Note 4 11 5 8 2" xfId="29196"/>
    <cellStyle name="Note 4 11 5 8 3" xfId="43649"/>
    <cellStyle name="Note 4 11 5 9" xfId="18768"/>
    <cellStyle name="Note 4 11 6" xfId="1931"/>
    <cellStyle name="Note 4 11 6 2" xfId="4442"/>
    <cellStyle name="Note 4 11 6 2 2" xfId="13957"/>
    <cellStyle name="Note 4 11 6 2 2 2" xfId="31392"/>
    <cellStyle name="Note 4 11 6 2 2 3" xfId="45845"/>
    <cellStyle name="Note 4 11 6 2 3" xfId="16418"/>
    <cellStyle name="Note 4 11 6 2 3 2" xfId="33853"/>
    <cellStyle name="Note 4 11 6 2 3 3" xfId="48306"/>
    <cellStyle name="Note 4 11 6 2 4" xfId="21878"/>
    <cellStyle name="Note 4 11 6 2 5" xfId="36331"/>
    <cellStyle name="Note 4 11 6 3" xfId="6904"/>
    <cellStyle name="Note 4 11 6 3 2" xfId="24339"/>
    <cellStyle name="Note 4 11 6 3 3" xfId="38792"/>
    <cellStyle name="Note 4 11 6 4" xfId="9345"/>
    <cellStyle name="Note 4 11 6 4 2" xfId="26780"/>
    <cellStyle name="Note 4 11 6 4 3" xfId="41233"/>
    <cellStyle name="Note 4 11 6 5" xfId="11765"/>
    <cellStyle name="Note 4 11 6 5 2" xfId="29200"/>
    <cellStyle name="Note 4 11 6 5 3" xfId="43653"/>
    <cellStyle name="Note 4 11 6 6" xfId="18772"/>
    <cellStyle name="Note 4 11 7" xfId="1932"/>
    <cellStyle name="Note 4 11 7 2" xfId="4443"/>
    <cellStyle name="Note 4 11 7 2 2" xfId="13958"/>
    <cellStyle name="Note 4 11 7 2 2 2" xfId="31393"/>
    <cellStyle name="Note 4 11 7 2 2 3" xfId="45846"/>
    <cellStyle name="Note 4 11 7 2 3" xfId="16419"/>
    <cellStyle name="Note 4 11 7 2 3 2" xfId="33854"/>
    <cellStyle name="Note 4 11 7 2 3 3" xfId="48307"/>
    <cellStyle name="Note 4 11 7 2 4" xfId="21879"/>
    <cellStyle name="Note 4 11 7 2 5" xfId="36332"/>
    <cellStyle name="Note 4 11 7 3" xfId="6905"/>
    <cellStyle name="Note 4 11 7 3 2" xfId="24340"/>
    <cellStyle name="Note 4 11 7 3 3" xfId="38793"/>
    <cellStyle name="Note 4 11 7 4" xfId="9346"/>
    <cellStyle name="Note 4 11 7 4 2" xfId="26781"/>
    <cellStyle name="Note 4 11 7 4 3" xfId="41234"/>
    <cellStyle name="Note 4 11 7 5" xfId="11766"/>
    <cellStyle name="Note 4 11 7 5 2" xfId="29201"/>
    <cellStyle name="Note 4 11 7 5 3" xfId="43654"/>
    <cellStyle name="Note 4 11 7 6" xfId="18773"/>
    <cellStyle name="Note 4 11 8" xfId="1933"/>
    <cellStyle name="Note 4 11 8 2" xfId="4444"/>
    <cellStyle name="Note 4 11 8 2 2" xfId="21880"/>
    <cellStyle name="Note 4 11 8 2 3" xfId="36333"/>
    <cellStyle name="Note 4 11 8 3" xfId="6906"/>
    <cellStyle name="Note 4 11 8 3 2" xfId="24341"/>
    <cellStyle name="Note 4 11 8 3 3" xfId="38794"/>
    <cellStyle name="Note 4 11 8 4" xfId="9347"/>
    <cellStyle name="Note 4 11 8 4 2" xfId="26782"/>
    <cellStyle name="Note 4 11 8 4 3" xfId="41235"/>
    <cellStyle name="Note 4 11 8 5" xfId="11767"/>
    <cellStyle name="Note 4 11 8 5 2" xfId="29202"/>
    <cellStyle name="Note 4 11 8 5 3" xfId="43655"/>
    <cellStyle name="Note 4 11 8 6" xfId="15253"/>
    <cellStyle name="Note 4 11 8 6 2" xfId="32688"/>
    <cellStyle name="Note 4 11 8 6 3" xfId="47141"/>
    <cellStyle name="Note 4 11 8 7" xfId="18774"/>
    <cellStyle name="Note 4 11 8 8" xfId="20415"/>
    <cellStyle name="Note 4 11 9" xfId="4425"/>
    <cellStyle name="Note 4 11 9 2" xfId="13944"/>
    <cellStyle name="Note 4 11 9 2 2" xfId="31379"/>
    <cellStyle name="Note 4 11 9 2 3" xfId="45832"/>
    <cellStyle name="Note 4 11 9 3" xfId="16405"/>
    <cellStyle name="Note 4 11 9 3 2" xfId="33840"/>
    <cellStyle name="Note 4 11 9 3 3" xfId="48293"/>
    <cellStyle name="Note 4 11 9 4" xfId="21861"/>
    <cellStyle name="Note 4 11 9 5" xfId="36314"/>
    <cellStyle name="Note 4 12" xfId="1934"/>
    <cellStyle name="Note 4 12 10" xfId="6907"/>
    <cellStyle name="Note 4 12 10 2" xfId="24342"/>
    <cellStyle name="Note 4 12 10 3" xfId="38795"/>
    <cellStyle name="Note 4 12 11" xfId="9348"/>
    <cellStyle name="Note 4 12 11 2" xfId="26783"/>
    <cellStyle name="Note 4 12 11 3" xfId="41236"/>
    <cellStyle name="Note 4 12 12" xfId="11768"/>
    <cellStyle name="Note 4 12 12 2" xfId="29203"/>
    <cellStyle name="Note 4 12 12 3" xfId="43656"/>
    <cellStyle name="Note 4 12 13" xfId="18775"/>
    <cellStyle name="Note 4 12 2" xfId="1935"/>
    <cellStyle name="Note 4 12 2 2" xfId="1936"/>
    <cellStyle name="Note 4 12 2 2 2" xfId="4447"/>
    <cellStyle name="Note 4 12 2 2 2 2" xfId="13961"/>
    <cellStyle name="Note 4 12 2 2 2 2 2" xfId="31396"/>
    <cellStyle name="Note 4 12 2 2 2 2 3" xfId="45849"/>
    <cellStyle name="Note 4 12 2 2 2 3" xfId="16422"/>
    <cellStyle name="Note 4 12 2 2 2 3 2" xfId="33857"/>
    <cellStyle name="Note 4 12 2 2 2 3 3" xfId="48310"/>
    <cellStyle name="Note 4 12 2 2 2 4" xfId="21883"/>
    <cellStyle name="Note 4 12 2 2 2 5" xfId="36336"/>
    <cellStyle name="Note 4 12 2 2 3" xfId="6909"/>
    <cellStyle name="Note 4 12 2 2 3 2" xfId="24344"/>
    <cellStyle name="Note 4 12 2 2 3 3" xfId="38797"/>
    <cellStyle name="Note 4 12 2 2 4" xfId="9350"/>
    <cellStyle name="Note 4 12 2 2 4 2" xfId="26785"/>
    <cellStyle name="Note 4 12 2 2 4 3" xfId="41238"/>
    <cellStyle name="Note 4 12 2 2 5" xfId="11770"/>
    <cellStyle name="Note 4 12 2 2 5 2" xfId="29205"/>
    <cellStyle name="Note 4 12 2 2 5 3" xfId="43658"/>
    <cellStyle name="Note 4 12 2 2 6" xfId="18777"/>
    <cellStyle name="Note 4 12 2 3" xfId="1937"/>
    <cellStyle name="Note 4 12 2 3 2" xfId="4448"/>
    <cellStyle name="Note 4 12 2 3 2 2" xfId="13962"/>
    <cellStyle name="Note 4 12 2 3 2 2 2" xfId="31397"/>
    <cellStyle name="Note 4 12 2 3 2 2 3" xfId="45850"/>
    <cellStyle name="Note 4 12 2 3 2 3" xfId="16423"/>
    <cellStyle name="Note 4 12 2 3 2 3 2" xfId="33858"/>
    <cellStyle name="Note 4 12 2 3 2 3 3" xfId="48311"/>
    <cellStyle name="Note 4 12 2 3 2 4" xfId="21884"/>
    <cellStyle name="Note 4 12 2 3 2 5" xfId="36337"/>
    <cellStyle name="Note 4 12 2 3 3" xfId="6910"/>
    <cellStyle name="Note 4 12 2 3 3 2" xfId="24345"/>
    <cellStyle name="Note 4 12 2 3 3 3" xfId="38798"/>
    <cellStyle name="Note 4 12 2 3 4" xfId="9351"/>
    <cellStyle name="Note 4 12 2 3 4 2" xfId="26786"/>
    <cellStyle name="Note 4 12 2 3 4 3" xfId="41239"/>
    <cellStyle name="Note 4 12 2 3 5" xfId="11771"/>
    <cellStyle name="Note 4 12 2 3 5 2" xfId="29206"/>
    <cellStyle name="Note 4 12 2 3 5 3" xfId="43659"/>
    <cellStyle name="Note 4 12 2 3 6" xfId="18778"/>
    <cellStyle name="Note 4 12 2 4" xfId="1938"/>
    <cellStyle name="Note 4 12 2 4 2" xfId="4449"/>
    <cellStyle name="Note 4 12 2 4 2 2" xfId="21885"/>
    <cellStyle name="Note 4 12 2 4 2 3" xfId="36338"/>
    <cellStyle name="Note 4 12 2 4 3" xfId="6911"/>
    <cellStyle name="Note 4 12 2 4 3 2" xfId="24346"/>
    <cellStyle name="Note 4 12 2 4 3 3" xfId="38799"/>
    <cellStyle name="Note 4 12 2 4 4" xfId="9352"/>
    <cellStyle name="Note 4 12 2 4 4 2" xfId="26787"/>
    <cellStyle name="Note 4 12 2 4 4 3" xfId="41240"/>
    <cellStyle name="Note 4 12 2 4 5" xfId="11772"/>
    <cellStyle name="Note 4 12 2 4 5 2" xfId="29207"/>
    <cellStyle name="Note 4 12 2 4 5 3" xfId="43660"/>
    <cellStyle name="Note 4 12 2 4 6" xfId="15254"/>
    <cellStyle name="Note 4 12 2 4 6 2" xfId="32689"/>
    <cellStyle name="Note 4 12 2 4 6 3" xfId="47142"/>
    <cellStyle name="Note 4 12 2 4 7" xfId="18779"/>
    <cellStyle name="Note 4 12 2 4 8" xfId="20416"/>
    <cellStyle name="Note 4 12 2 5" xfId="4446"/>
    <cellStyle name="Note 4 12 2 5 2" xfId="13960"/>
    <cellStyle name="Note 4 12 2 5 2 2" xfId="31395"/>
    <cellStyle name="Note 4 12 2 5 2 3" xfId="45848"/>
    <cellStyle name="Note 4 12 2 5 3" xfId="16421"/>
    <cellStyle name="Note 4 12 2 5 3 2" xfId="33856"/>
    <cellStyle name="Note 4 12 2 5 3 3" xfId="48309"/>
    <cellStyle name="Note 4 12 2 5 4" xfId="21882"/>
    <cellStyle name="Note 4 12 2 5 5" xfId="36335"/>
    <cellStyle name="Note 4 12 2 6" xfId="6908"/>
    <cellStyle name="Note 4 12 2 6 2" xfId="24343"/>
    <cellStyle name="Note 4 12 2 6 3" xfId="38796"/>
    <cellStyle name="Note 4 12 2 7" xfId="9349"/>
    <cellStyle name="Note 4 12 2 7 2" xfId="26784"/>
    <cellStyle name="Note 4 12 2 7 3" xfId="41237"/>
    <cellStyle name="Note 4 12 2 8" xfId="11769"/>
    <cellStyle name="Note 4 12 2 8 2" xfId="29204"/>
    <cellStyle name="Note 4 12 2 8 3" xfId="43657"/>
    <cellStyle name="Note 4 12 2 9" xfId="18776"/>
    <cellStyle name="Note 4 12 3" xfId="1939"/>
    <cellStyle name="Note 4 12 3 2" xfId="1940"/>
    <cellStyle name="Note 4 12 3 2 2" xfId="4451"/>
    <cellStyle name="Note 4 12 3 2 2 2" xfId="13964"/>
    <cellStyle name="Note 4 12 3 2 2 2 2" xfId="31399"/>
    <cellStyle name="Note 4 12 3 2 2 2 3" xfId="45852"/>
    <cellStyle name="Note 4 12 3 2 2 3" xfId="16425"/>
    <cellStyle name="Note 4 12 3 2 2 3 2" xfId="33860"/>
    <cellStyle name="Note 4 12 3 2 2 3 3" xfId="48313"/>
    <cellStyle name="Note 4 12 3 2 2 4" xfId="21887"/>
    <cellStyle name="Note 4 12 3 2 2 5" xfId="36340"/>
    <cellStyle name="Note 4 12 3 2 3" xfId="6913"/>
    <cellStyle name="Note 4 12 3 2 3 2" xfId="24348"/>
    <cellStyle name="Note 4 12 3 2 3 3" xfId="38801"/>
    <cellStyle name="Note 4 12 3 2 4" xfId="9354"/>
    <cellStyle name="Note 4 12 3 2 4 2" xfId="26789"/>
    <cellStyle name="Note 4 12 3 2 4 3" xfId="41242"/>
    <cellStyle name="Note 4 12 3 2 5" xfId="11774"/>
    <cellStyle name="Note 4 12 3 2 5 2" xfId="29209"/>
    <cellStyle name="Note 4 12 3 2 5 3" xfId="43662"/>
    <cellStyle name="Note 4 12 3 2 6" xfId="18781"/>
    <cellStyle name="Note 4 12 3 3" xfId="1941"/>
    <cellStyle name="Note 4 12 3 3 2" xfId="4452"/>
    <cellStyle name="Note 4 12 3 3 2 2" xfId="13965"/>
    <cellStyle name="Note 4 12 3 3 2 2 2" xfId="31400"/>
    <cellStyle name="Note 4 12 3 3 2 2 3" xfId="45853"/>
    <cellStyle name="Note 4 12 3 3 2 3" xfId="16426"/>
    <cellStyle name="Note 4 12 3 3 2 3 2" xfId="33861"/>
    <cellStyle name="Note 4 12 3 3 2 3 3" xfId="48314"/>
    <cellStyle name="Note 4 12 3 3 2 4" xfId="21888"/>
    <cellStyle name="Note 4 12 3 3 2 5" xfId="36341"/>
    <cellStyle name="Note 4 12 3 3 3" xfId="6914"/>
    <cellStyle name="Note 4 12 3 3 3 2" xfId="24349"/>
    <cellStyle name="Note 4 12 3 3 3 3" xfId="38802"/>
    <cellStyle name="Note 4 12 3 3 4" xfId="9355"/>
    <cellStyle name="Note 4 12 3 3 4 2" xfId="26790"/>
    <cellStyle name="Note 4 12 3 3 4 3" xfId="41243"/>
    <cellStyle name="Note 4 12 3 3 5" xfId="11775"/>
    <cellStyle name="Note 4 12 3 3 5 2" xfId="29210"/>
    <cellStyle name="Note 4 12 3 3 5 3" xfId="43663"/>
    <cellStyle name="Note 4 12 3 3 6" xfId="18782"/>
    <cellStyle name="Note 4 12 3 4" xfId="1942"/>
    <cellStyle name="Note 4 12 3 4 2" xfId="4453"/>
    <cellStyle name="Note 4 12 3 4 2 2" xfId="21889"/>
    <cellStyle name="Note 4 12 3 4 2 3" xfId="36342"/>
    <cellStyle name="Note 4 12 3 4 3" xfId="6915"/>
    <cellStyle name="Note 4 12 3 4 3 2" xfId="24350"/>
    <cellStyle name="Note 4 12 3 4 3 3" xfId="38803"/>
    <cellStyle name="Note 4 12 3 4 4" xfId="9356"/>
    <cellStyle name="Note 4 12 3 4 4 2" xfId="26791"/>
    <cellStyle name="Note 4 12 3 4 4 3" xfId="41244"/>
    <cellStyle name="Note 4 12 3 4 5" xfId="11776"/>
    <cellStyle name="Note 4 12 3 4 5 2" xfId="29211"/>
    <cellStyle name="Note 4 12 3 4 5 3" xfId="43664"/>
    <cellStyle name="Note 4 12 3 4 6" xfId="15255"/>
    <cellStyle name="Note 4 12 3 4 6 2" xfId="32690"/>
    <cellStyle name="Note 4 12 3 4 6 3" xfId="47143"/>
    <cellStyle name="Note 4 12 3 4 7" xfId="18783"/>
    <cellStyle name="Note 4 12 3 4 8" xfId="20417"/>
    <cellStyle name="Note 4 12 3 5" xfId="4450"/>
    <cellStyle name="Note 4 12 3 5 2" xfId="13963"/>
    <cellStyle name="Note 4 12 3 5 2 2" xfId="31398"/>
    <cellStyle name="Note 4 12 3 5 2 3" xfId="45851"/>
    <cellStyle name="Note 4 12 3 5 3" xfId="16424"/>
    <cellStyle name="Note 4 12 3 5 3 2" xfId="33859"/>
    <cellStyle name="Note 4 12 3 5 3 3" xfId="48312"/>
    <cellStyle name="Note 4 12 3 5 4" xfId="21886"/>
    <cellStyle name="Note 4 12 3 5 5" xfId="36339"/>
    <cellStyle name="Note 4 12 3 6" xfId="6912"/>
    <cellStyle name="Note 4 12 3 6 2" xfId="24347"/>
    <cellStyle name="Note 4 12 3 6 3" xfId="38800"/>
    <cellStyle name="Note 4 12 3 7" xfId="9353"/>
    <cellStyle name="Note 4 12 3 7 2" xfId="26788"/>
    <cellStyle name="Note 4 12 3 7 3" xfId="41241"/>
    <cellStyle name="Note 4 12 3 8" xfId="11773"/>
    <cellStyle name="Note 4 12 3 8 2" xfId="29208"/>
    <cellStyle name="Note 4 12 3 8 3" xfId="43661"/>
    <cellStyle name="Note 4 12 3 9" xfId="18780"/>
    <cellStyle name="Note 4 12 4" xfId="1943"/>
    <cellStyle name="Note 4 12 4 2" xfId="1944"/>
    <cellStyle name="Note 4 12 4 2 2" xfId="4455"/>
    <cellStyle name="Note 4 12 4 2 2 2" xfId="13967"/>
    <cellStyle name="Note 4 12 4 2 2 2 2" xfId="31402"/>
    <cellStyle name="Note 4 12 4 2 2 2 3" xfId="45855"/>
    <cellStyle name="Note 4 12 4 2 2 3" xfId="16428"/>
    <cellStyle name="Note 4 12 4 2 2 3 2" xfId="33863"/>
    <cellStyle name="Note 4 12 4 2 2 3 3" xfId="48316"/>
    <cellStyle name="Note 4 12 4 2 2 4" xfId="21891"/>
    <cellStyle name="Note 4 12 4 2 2 5" xfId="36344"/>
    <cellStyle name="Note 4 12 4 2 3" xfId="6917"/>
    <cellStyle name="Note 4 12 4 2 3 2" xfId="24352"/>
    <cellStyle name="Note 4 12 4 2 3 3" xfId="38805"/>
    <cellStyle name="Note 4 12 4 2 4" xfId="9358"/>
    <cellStyle name="Note 4 12 4 2 4 2" xfId="26793"/>
    <cellStyle name="Note 4 12 4 2 4 3" xfId="41246"/>
    <cellStyle name="Note 4 12 4 2 5" xfId="11778"/>
    <cellStyle name="Note 4 12 4 2 5 2" xfId="29213"/>
    <cellStyle name="Note 4 12 4 2 5 3" xfId="43666"/>
    <cellStyle name="Note 4 12 4 2 6" xfId="18785"/>
    <cellStyle name="Note 4 12 4 3" xfId="1945"/>
    <cellStyle name="Note 4 12 4 3 2" xfId="4456"/>
    <cellStyle name="Note 4 12 4 3 2 2" xfId="13968"/>
    <cellStyle name="Note 4 12 4 3 2 2 2" xfId="31403"/>
    <cellStyle name="Note 4 12 4 3 2 2 3" xfId="45856"/>
    <cellStyle name="Note 4 12 4 3 2 3" xfId="16429"/>
    <cellStyle name="Note 4 12 4 3 2 3 2" xfId="33864"/>
    <cellStyle name="Note 4 12 4 3 2 3 3" xfId="48317"/>
    <cellStyle name="Note 4 12 4 3 2 4" xfId="21892"/>
    <cellStyle name="Note 4 12 4 3 2 5" xfId="36345"/>
    <cellStyle name="Note 4 12 4 3 3" xfId="6918"/>
    <cellStyle name="Note 4 12 4 3 3 2" xfId="24353"/>
    <cellStyle name="Note 4 12 4 3 3 3" xfId="38806"/>
    <cellStyle name="Note 4 12 4 3 4" xfId="9359"/>
    <cellStyle name="Note 4 12 4 3 4 2" xfId="26794"/>
    <cellStyle name="Note 4 12 4 3 4 3" xfId="41247"/>
    <cellStyle name="Note 4 12 4 3 5" xfId="11779"/>
    <cellStyle name="Note 4 12 4 3 5 2" xfId="29214"/>
    <cellStyle name="Note 4 12 4 3 5 3" xfId="43667"/>
    <cellStyle name="Note 4 12 4 3 6" xfId="18786"/>
    <cellStyle name="Note 4 12 4 4" xfId="1946"/>
    <cellStyle name="Note 4 12 4 4 2" xfId="4457"/>
    <cellStyle name="Note 4 12 4 4 2 2" xfId="21893"/>
    <cellStyle name="Note 4 12 4 4 2 3" xfId="36346"/>
    <cellStyle name="Note 4 12 4 4 3" xfId="6919"/>
    <cellStyle name="Note 4 12 4 4 3 2" xfId="24354"/>
    <cellStyle name="Note 4 12 4 4 3 3" xfId="38807"/>
    <cellStyle name="Note 4 12 4 4 4" xfId="9360"/>
    <cellStyle name="Note 4 12 4 4 4 2" xfId="26795"/>
    <cellStyle name="Note 4 12 4 4 4 3" xfId="41248"/>
    <cellStyle name="Note 4 12 4 4 5" xfId="11780"/>
    <cellStyle name="Note 4 12 4 4 5 2" xfId="29215"/>
    <cellStyle name="Note 4 12 4 4 5 3" xfId="43668"/>
    <cellStyle name="Note 4 12 4 4 6" xfId="15256"/>
    <cellStyle name="Note 4 12 4 4 6 2" xfId="32691"/>
    <cellStyle name="Note 4 12 4 4 6 3" xfId="47144"/>
    <cellStyle name="Note 4 12 4 4 7" xfId="18787"/>
    <cellStyle name="Note 4 12 4 4 8" xfId="20418"/>
    <cellStyle name="Note 4 12 4 5" xfId="4454"/>
    <cellStyle name="Note 4 12 4 5 2" xfId="13966"/>
    <cellStyle name="Note 4 12 4 5 2 2" xfId="31401"/>
    <cellStyle name="Note 4 12 4 5 2 3" xfId="45854"/>
    <cellStyle name="Note 4 12 4 5 3" xfId="16427"/>
    <cellStyle name="Note 4 12 4 5 3 2" xfId="33862"/>
    <cellStyle name="Note 4 12 4 5 3 3" xfId="48315"/>
    <cellStyle name="Note 4 12 4 5 4" xfId="21890"/>
    <cellStyle name="Note 4 12 4 5 5" xfId="36343"/>
    <cellStyle name="Note 4 12 4 6" xfId="6916"/>
    <cellStyle name="Note 4 12 4 6 2" xfId="24351"/>
    <cellStyle name="Note 4 12 4 6 3" xfId="38804"/>
    <cellStyle name="Note 4 12 4 7" xfId="9357"/>
    <cellStyle name="Note 4 12 4 7 2" xfId="26792"/>
    <cellStyle name="Note 4 12 4 7 3" xfId="41245"/>
    <cellStyle name="Note 4 12 4 8" xfId="11777"/>
    <cellStyle name="Note 4 12 4 8 2" xfId="29212"/>
    <cellStyle name="Note 4 12 4 8 3" xfId="43665"/>
    <cellStyle name="Note 4 12 4 9" xfId="18784"/>
    <cellStyle name="Note 4 12 5" xfId="1947"/>
    <cellStyle name="Note 4 12 5 2" xfId="1948"/>
    <cellStyle name="Note 4 12 5 2 2" xfId="4459"/>
    <cellStyle name="Note 4 12 5 2 2 2" xfId="13970"/>
    <cellStyle name="Note 4 12 5 2 2 2 2" xfId="31405"/>
    <cellStyle name="Note 4 12 5 2 2 2 3" xfId="45858"/>
    <cellStyle name="Note 4 12 5 2 2 3" xfId="16431"/>
    <cellStyle name="Note 4 12 5 2 2 3 2" xfId="33866"/>
    <cellStyle name="Note 4 12 5 2 2 3 3" xfId="48319"/>
    <cellStyle name="Note 4 12 5 2 2 4" xfId="21895"/>
    <cellStyle name="Note 4 12 5 2 2 5" xfId="36348"/>
    <cellStyle name="Note 4 12 5 2 3" xfId="6921"/>
    <cellStyle name="Note 4 12 5 2 3 2" xfId="24356"/>
    <cellStyle name="Note 4 12 5 2 3 3" xfId="38809"/>
    <cellStyle name="Note 4 12 5 2 4" xfId="9362"/>
    <cellStyle name="Note 4 12 5 2 4 2" xfId="26797"/>
    <cellStyle name="Note 4 12 5 2 4 3" xfId="41250"/>
    <cellStyle name="Note 4 12 5 2 5" xfId="11782"/>
    <cellStyle name="Note 4 12 5 2 5 2" xfId="29217"/>
    <cellStyle name="Note 4 12 5 2 5 3" xfId="43670"/>
    <cellStyle name="Note 4 12 5 2 6" xfId="18789"/>
    <cellStyle name="Note 4 12 5 3" xfId="1949"/>
    <cellStyle name="Note 4 12 5 3 2" xfId="4460"/>
    <cellStyle name="Note 4 12 5 3 2 2" xfId="13971"/>
    <cellStyle name="Note 4 12 5 3 2 2 2" xfId="31406"/>
    <cellStyle name="Note 4 12 5 3 2 2 3" xfId="45859"/>
    <cellStyle name="Note 4 12 5 3 2 3" xfId="16432"/>
    <cellStyle name="Note 4 12 5 3 2 3 2" xfId="33867"/>
    <cellStyle name="Note 4 12 5 3 2 3 3" xfId="48320"/>
    <cellStyle name="Note 4 12 5 3 2 4" xfId="21896"/>
    <cellStyle name="Note 4 12 5 3 2 5" xfId="36349"/>
    <cellStyle name="Note 4 12 5 3 3" xfId="6922"/>
    <cellStyle name="Note 4 12 5 3 3 2" xfId="24357"/>
    <cellStyle name="Note 4 12 5 3 3 3" xfId="38810"/>
    <cellStyle name="Note 4 12 5 3 4" xfId="9363"/>
    <cellStyle name="Note 4 12 5 3 4 2" xfId="26798"/>
    <cellStyle name="Note 4 12 5 3 4 3" xfId="41251"/>
    <cellStyle name="Note 4 12 5 3 5" xfId="11783"/>
    <cellStyle name="Note 4 12 5 3 5 2" xfId="29218"/>
    <cellStyle name="Note 4 12 5 3 5 3" xfId="43671"/>
    <cellStyle name="Note 4 12 5 3 6" xfId="18790"/>
    <cellStyle name="Note 4 12 5 4" xfId="1950"/>
    <cellStyle name="Note 4 12 5 4 2" xfId="4461"/>
    <cellStyle name="Note 4 12 5 4 2 2" xfId="21897"/>
    <cellStyle name="Note 4 12 5 4 2 3" xfId="36350"/>
    <cellStyle name="Note 4 12 5 4 3" xfId="6923"/>
    <cellStyle name="Note 4 12 5 4 3 2" xfId="24358"/>
    <cellStyle name="Note 4 12 5 4 3 3" xfId="38811"/>
    <cellStyle name="Note 4 12 5 4 4" xfId="9364"/>
    <cellStyle name="Note 4 12 5 4 4 2" xfId="26799"/>
    <cellStyle name="Note 4 12 5 4 4 3" xfId="41252"/>
    <cellStyle name="Note 4 12 5 4 5" xfId="11784"/>
    <cellStyle name="Note 4 12 5 4 5 2" xfId="29219"/>
    <cellStyle name="Note 4 12 5 4 5 3" xfId="43672"/>
    <cellStyle name="Note 4 12 5 4 6" xfId="15257"/>
    <cellStyle name="Note 4 12 5 4 6 2" xfId="32692"/>
    <cellStyle name="Note 4 12 5 4 6 3" xfId="47145"/>
    <cellStyle name="Note 4 12 5 4 7" xfId="18791"/>
    <cellStyle name="Note 4 12 5 4 8" xfId="20419"/>
    <cellStyle name="Note 4 12 5 5" xfId="4458"/>
    <cellStyle name="Note 4 12 5 5 2" xfId="13969"/>
    <cellStyle name="Note 4 12 5 5 2 2" xfId="31404"/>
    <cellStyle name="Note 4 12 5 5 2 3" xfId="45857"/>
    <cellStyle name="Note 4 12 5 5 3" xfId="16430"/>
    <cellStyle name="Note 4 12 5 5 3 2" xfId="33865"/>
    <cellStyle name="Note 4 12 5 5 3 3" xfId="48318"/>
    <cellStyle name="Note 4 12 5 5 4" xfId="21894"/>
    <cellStyle name="Note 4 12 5 5 5" xfId="36347"/>
    <cellStyle name="Note 4 12 5 6" xfId="6920"/>
    <cellStyle name="Note 4 12 5 6 2" xfId="24355"/>
    <cellStyle name="Note 4 12 5 6 3" xfId="38808"/>
    <cellStyle name="Note 4 12 5 7" xfId="9361"/>
    <cellStyle name="Note 4 12 5 7 2" xfId="26796"/>
    <cellStyle name="Note 4 12 5 7 3" xfId="41249"/>
    <cellStyle name="Note 4 12 5 8" xfId="11781"/>
    <cellStyle name="Note 4 12 5 8 2" xfId="29216"/>
    <cellStyle name="Note 4 12 5 8 3" xfId="43669"/>
    <cellStyle name="Note 4 12 5 9" xfId="18788"/>
    <cellStyle name="Note 4 12 6" xfId="1951"/>
    <cellStyle name="Note 4 12 6 2" xfId="4462"/>
    <cellStyle name="Note 4 12 6 2 2" xfId="13972"/>
    <cellStyle name="Note 4 12 6 2 2 2" xfId="31407"/>
    <cellStyle name="Note 4 12 6 2 2 3" xfId="45860"/>
    <cellStyle name="Note 4 12 6 2 3" xfId="16433"/>
    <cellStyle name="Note 4 12 6 2 3 2" xfId="33868"/>
    <cellStyle name="Note 4 12 6 2 3 3" xfId="48321"/>
    <cellStyle name="Note 4 12 6 2 4" xfId="21898"/>
    <cellStyle name="Note 4 12 6 2 5" xfId="36351"/>
    <cellStyle name="Note 4 12 6 3" xfId="6924"/>
    <cellStyle name="Note 4 12 6 3 2" xfId="24359"/>
    <cellStyle name="Note 4 12 6 3 3" xfId="38812"/>
    <cellStyle name="Note 4 12 6 4" xfId="9365"/>
    <cellStyle name="Note 4 12 6 4 2" xfId="26800"/>
    <cellStyle name="Note 4 12 6 4 3" xfId="41253"/>
    <cellStyle name="Note 4 12 6 5" xfId="11785"/>
    <cellStyle name="Note 4 12 6 5 2" xfId="29220"/>
    <cellStyle name="Note 4 12 6 5 3" xfId="43673"/>
    <cellStyle name="Note 4 12 6 6" xfId="18792"/>
    <cellStyle name="Note 4 12 7" xfId="1952"/>
    <cellStyle name="Note 4 12 7 2" xfId="4463"/>
    <cellStyle name="Note 4 12 7 2 2" xfId="13973"/>
    <cellStyle name="Note 4 12 7 2 2 2" xfId="31408"/>
    <cellStyle name="Note 4 12 7 2 2 3" xfId="45861"/>
    <cellStyle name="Note 4 12 7 2 3" xfId="16434"/>
    <cellStyle name="Note 4 12 7 2 3 2" xfId="33869"/>
    <cellStyle name="Note 4 12 7 2 3 3" xfId="48322"/>
    <cellStyle name="Note 4 12 7 2 4" xfId="21899"/>
    <cellStyle name="Note 4 12 7 2 5" xfId="36352"/>
    <cellStyle name="Note 4 12 7 3" xfId="6925"/>
    <cellStyle name="Note 4 12 7 3 2" xfId="24360"/>
    <cellStyle name="Note 4 12 7 3 3" xfId="38813"/>
    <cellStyle name="Note 4 12 7 4" xfId="9366"/>
    <cellStyle name="Note 4 12 7 4 2" xfId="26801"/>
    <cellStyle name="Note 4 12 7 4 3" xfId="41254"/>
    <cellStyle name="Note 4 12 7 5" xfId="11786"/>
    <cellStyle name="Note 4 12 7 5 2" xfId="29221"/>
    <cellStyle name="Note 4 12 7 5 3" xfId="43674"/>
    <cellStyle name="Note 4 12 7 6" xfId="18793"/>
    <cellStyle name="Note 4 12 8" xfId="1953"/>
    <cellStyle name="Note 4 12 8 2" xfId="4464"/>
    <cellStyle name="Note 4 12 8 2 2" xfId="21900"/>
    <cellStyle name="Note 4 12 8 2 3" xfId="36353"/>
    <cellStyle name="Note 4 12 8 3" xfId="6926"/>
    <cellStyle name="Note 4 12 8 3 2" xfId="24361"/>
    <cellStyle name="Note 4 12 8 3 3" xfId="38814"/>
    <cellStyle name="Note 4 12 8 4" xfId="9367"/>
    <cellStyle name="Note 4 12 8 4 2" xfId="26802"/>
    <cellStyle name="Note 4 12 8 4 3" xfId="41255"/>
    <cellStyle name="Note 4 12 8 5" xfId="11787"/>
    <cellStyle name="Note 4 12 8 5 2" xfId="29222"/>
    <cellStyle name="Note 4 12 8 5 3" xfId="43675"/>
    <cellStyle name="Note 4 12 8 6" xfId="15258"/>
    <cellStyle name="Note 4 12 8 6 2" xfId="32693"/>
    <cellStyle name="Note 4 12 8 6 3" xfId="47146"/>
    <cellStyle name="Note 4 12 8 7" xfId="18794"/>
    <cellStyle name="Note 4 12 8 8" xfId="20420"/>
    <cellStyle name="Note 4 12 9" xfId="4445"/>
    <cellStyle name="Note 4 12 9 2" xfId="13959"/>
    <cellStyle name="Note 4 12 9 2 2" xfId="31394"/>
    <cellStyle name="Note 4 12 9 2 3" xfId="45847"/>
    <cellStyle name="Note 4 12 9 3" xfId="16420"/>
    <cellStyle name="Note 4 12 9 3 2" xfId="33855"/>
    <cellStyle name="Note 4 12 9 3 3" xfId="48308"/>
    <cellStyle name="Note 4 12 9 4" xfId="21881"/>
    <cellStyle name="Note 4 12 9 5" xfId="36334"/>
    <cellStyle name="Note 4 13" xfId="1954"/>
    <cellStyle name="Note 4 13 10" xfId="6927"/>
    <cellStyle name="Note 4 13 10 2" xfId="24362"/>
    <cellStyle name="Note 4 13 10 3" xfId="38815"/>
    <cellStyle name="Note 4 13 11" xfId="9368"/>
    <cellStyle name="Note 4 13 11 2" xfId="26803"/>
    <cellStyle name="Note 4 13 11 3" xfId="41256"/>
    <cellStyle name="Note 4 13 12" xfId="11788"/>
    <cellStyle name="Note 4 13 12 2" xfId="29223"/>
    <cellStyle name="Note 4 13 12 3" xfId="43676"/>
    <cellStyle name="Note 4 13 13" xfId="18795"/>
    <cellStyle name="Note 4 13 2" xfId="1955"/>
    <cellStyle name="Note 4 13 2 2" xfId="1956"/>
    <cellStyle name="Note 4 13 2 2 2" xfId="4467"/>
    <cellStyle name="Note 4 13 2 2 2 2" xfId="13976"/>
    <cellStyle name="Note 4 13 2 2 2 2 2" xfId="31411"/>
    <cellStyle name="Note 4 13 2 2 2 2 3" xfId="45864"/>
    <cellStyle name="Note 4 13 2 2 2 3" xfId="16437"/>
    <cellStyle name="Note 4 13 2 2 2 3 2" xfId="33872"/>
    <cellStyle name="Note 4 13 2 2 2 3 3" xfId="48325"/>
    <cellStyle name="Note 4 13 2 2 2 4" xfId="21903"/>
    <cellStyle name="Note 4 13 2 2 2 5" xfId="36356"/>
    <cellStyle name="Note 4 13 2 2 3" xfId="6929"/>
    <cellStyle name="Note 4 13 2 2 3 2" xfId="24364"/>
    <cellStyle name="Note 4 13 2 2 3 3" xfId="38817"/>
    <cellStyle name="Note 4 13 2 2 4" xfId="9370"/>
    <cellStyle name="Note 4 13 2 2 4 2" xfId="26805"/>
    <cellStyle name="Note 4 13 2 2 4 3" xfId="41258"/>
    <cellStyle name="Note 4 13 2 2 5" xfId="11790"/>
    <cellStyle name="Note 4 13 2 2 5 2" xfId="29225"/>
    <cellStyle name="Note 4 13 2 2 5 3" xfId="43678"/>
    <cellStyle name="Note 4 13 2 2 6" xfId="18797"/>
    <cellStyle name="Note 4 13 2 3" xfId="1957"/>
    <cellStyle name="Note 4 13 2 3 2" xfId="4468"/>
    <cellStyle name="Note 4 13 2 3 2 2" xfId="13977"/>
    <cellStyle name="Note 4 13 2 3 2 2 2" xfId="31412"/>
    <cellStyle name="Note 4 13 2 3 2 2 3" xfId="45865"/>
    <cellStyle name="Note 4 13 2 3 2 3" xfId="16438"/>
    <cellStyle name="Note 4 13 2 3 2 3 2" xfId="33873"/>
    <cellStyle name="Note 4 13 2 3 2 3 3" xfId="48326"/>
    <cellStyle name="Note 4 13 2 3 2 4" xfId="21904"/>
    <cellStyle name="Note 4 13 2 3 2 5" xfId="36357"/>
    <cellStyle name="Note 4 13 2 3 3" xfId="6930"/>
    <cellStyle name="Note 4 13 2 3 3 2" xfId="24365"/>
    <cellStyle name="Note 4 13 2 3 3 3" xfId="38818"/>
    <cellStyle name="Note 4 13 2 3 4" xfId="9371"/>
    <cellStyle name="Note 4 13 2 3 4 2" xfId="26806"/>
    <cellStyle name="Note 4 13 2 3 4 3" xfId="41259"/>
    <cellStyle name="Note 4 13 2 3 5" xfId="11791"/>
    <cellStyle name="Note 4 13 2 3 5 2" xfId="29226"/>
    <cellStyle name="Note 4 13 2 3 5 3" xfId="43679"/>
    <cellStyle name="Note 4 13 2 3 6" xfId="18798"/>
    <cellStyle name="Note 4 13 2 4" xfId="1958"/>
    <cellStyle name="Note 4 13 2 4 2" xfId="4469"/>
    <cellStyle name="Note 4 13 2 4 2 2" xfId="21905"/>
    <cellStyle name="Note 4 13 2 4 2 3" xfId="36358"/>
    <cellStyle name="Note 4 13 2 4 3" xfId="6931"/>
    <cellStyle name="Note 4 13 2 4 3 2" xfId="24366"/>
    <cellStyle name="Note 4 13 2 4 3 3" xfId="38819"/>
    <cellStyle name="Note 4 13 2 4 4" xfId="9372"/>
    <cellStyle name="Note 4 13 2 4 4 2" xfId="26807"/>
    <cellStyle name="Note 4 13 2 4 4 3" xfId="41260"/>
    <cellStyle name="Note 4 13 2 4 5" xfId="11792"/>
    <cellStyle name="Note 4 13 2 4 5 2" xfId="29227"/>
    <cellStyle name="Note 4 13 2 4 5 3" xfId="43680"/>
    <cellStyle name="Note 4 13 2 4 6" xfId="15259"/>
    <cellStyle name="Note 4 13 2 4 6 2" xfId="32694"/>
    <cellStyle name="Note 4 13 2 4 6 3" xfId="47147"/>
    <cellStyle name="Note 4 13 2 4 7" xfId="18799"/>
    <cellStyle name="Note 4 13 2 4 8" xfId="20421"/>
    <cellStyle name="Note 4 13 2 5" xfId="4466"/>
    <cellStyle name="Note 4 13 2 5 2" xfId="13975"/>
    <cellStyle name="Note 4 13 2 5 2 2" xfId="31410"/>
    <cellStyle name="Note 4 13 2 5 2 3" xfId="45863"/>
    <cellStyle name="Note 4 13 2 5 3" xfId="16436"/>
    <cellStyle name="Note 4 13 2 5 3 2" xfId="33871"/>
    <cellStyle name="Note 4 13 2 5 3 3" xfId="48324"/>
    <cellStyle name="Note 4 13 2 5 4" xfId="21902"/>
    <cellStyle name="Note 4 13 2 5 5" xfId="36355"/>
    <cellStyle name="Note 4 13 2 6" xfId="6928"/>
    <cellStyle name="Note 4 13 2 6 2" xfId="24363"/>
    <cellStyle name="Note 4 13 2 6 3" xfId="38816"/>
    <cellStyle name="Note 4 13 2 7" xfId="9369"/>
    <cellStyle name="Note 4 13 2 7 2" xfId="26804"/>
    <cellStyle name="Note 4 13 2 7 3" xfId="41257"/>
    <cellStyle name="Note 4 13 2 8" xfId="11789"/>
    <cellStyle name="Note 4 13 2 8 2" xfId="29224"/>
    <cellStyle name="Note 4 13 2 8 3" xfId="43677"/>
    <cellStyle name="Note 4 13 2 9" xfId="18796"/>
    <cellStyle name="Note 4 13 3" xfId="1959"/>
    <cellStyle name="Note 4 13 3 2" xfId="1960"/>
    <cellStyle name="Note 4 13 3 2 2" xfId="4471"/>
    <cellStyle name="Note 4 13 3 2 2 2" xfId="13979"/>
    <cellStyle name="Note 4 13 3 2 2 2 2" xfId="31414"/>
    <cellStyle name="Note 4 13 3 2 2 2 3" xfId="45867"/>
    <cellStyle name="Note 4 13 3 2 2 3" xfId="16440"/>
    <cellStyle name="Note 4 13 3 2 2 3 2" xfId="33875"/>
    <cellStyle name="Note 4 13 3 2 2 3 3" xfId="48328"/>
    <cellStyle name="Note 4 13 3 2 2 4" xfId="21907"/>
    <cellStyle name="Note 4 13 3 2 2 5" xfId="36360"/>
    <cellStyle name="Note 4 13 3 2 3" xfId="6933"/>
    <cellStyle name="Note 4 13 3 2 3 2" xfId="24368"/>
    <cellStyle name="Note 4 13 3 2 3 3" xfId="38821"/>
    <cellStyle name="Note 4 13 3 2 4" xfId="9374"/>
    <cellStyle name="Note 4 13 3 2 4 2" xfId="26809"/>
    <cellStyle name="Note 4 13 3 2 4 3" xfId="41262"/>
    <cellStyle name="Note 4 13 3 2 5" xfId="11794"/>
    <cellStyle name="Note 4 13 3 2 5 2" xfId="29229"/>
    <cellStyle name="Note 4 13 3 2 5 3" xfId="43682"/>
    <cellStyle name="Note 4 13 3 2 6" xfId="18801"/>
    <cellStyle name="Note 4 13 3 3" xfId="1961"/>
    <cellStyle name="Note 4 13 3 3 2" xfId="4472"/>
    <cellStyle name="Note 4 13 3 3 2 2" xfId="13980"/>
    <cellStyle name="Note 4 13 3 3 2 2 2" xfId="31415"/>
    <cellStyle name="Note 4 13 3 3 2 2 3" xfId="45868"/>
    <cellStyle name="Note 4 13 3 3 2 3" xfId="16441"/>
    <cellStyle name="Note 4 13 3 3 2 3 2" xfId="33876"/>
    <cellStyle name="Note 4 13 3 3 2 3 3" xfId="48329"/>
    <cellStyle name="Note 4 13 3 3 2 4" xfId="21908"/>
    <cellStyle name="Note 4 13 3 3 2 5" xfId="36361"/>
    <cellStyle name="Note 4 13 3 3 3" xfId="6934"/>
    <cellStyle name="Note 4 13 3 3 3 2" xfId="24369"/>
    <cellStyle name="Note 4 13 3 3 3 3" xfId="38822"/>
    <cellStyle name="Note 4 13 3 3 4" xfId="9375"/>
    <cellStyle name="Note 4 13 3 3 4 2" xfId="26810"/>
    <cellStyle name="Note 4 13 3 3 4 3" xfId="41263"/>
    <cellStyle name="Note 4 13 3 3 5" xfId="11795"/>
    <cellStyle name="Note 4 13 3 3 5 2" xfId="29230"/>
    <cellStyle name="Note 4 13 3 3 5 3" xfId="43683"/>
    <cellStyle name="Note 4 13 3 3 6" xfId="18802"/>
    <cellStyle name="Note 4 13 3 4" xfId="1962"/>
    <cellStyle name="Note 4 13 3 4 2" xfId="4473"/>
    <cellStyle name="Note 4 13 3 4 2 2" xfId="21909"/>
    <cellStyle name="Note 4 13 3 4 2 3" xfId="36362"/>
    <cellStyle name="Note 4 13 3 4 3" xfId="6935"/>
    <cellStyle name="Note 4 13 3 4 3 2" xfId="24370"/>
    <cellStyle name="Note 4 13 3 4 3 3" xfId="38823"/>
    <cellStyle name="Note 4 13 3 4 4" xfId="9376"/>
    <cellStyle name="Note 4 13 3 4 4 2" xfId="26811"/>
    <cellStyle name="Note 4 13 3 4 4 3" xfId="41264"/>
    <cellStyle name="Note 4 13 3 4 5" xfId="11796"/>
    <cellStyle name="Note 4 13 3 4 5 2" xfId="29231"/>
    <cellStyle name="Note 4 13 3 4 5 3" xfId="43684"/>
    <cellStyle name="Note 4 13 3 4 6" xfId="15260"/>
    <cellStyle name="Note 4 13 3 4 6 2" xfId="32695"/>
    <cellStyle name="Note 4 13 3 4 6 3" xfId="47148"/>
    <cellStyle name="Note 4 13 3 4 7" xfId="18803"/>
    <cellStyle name="Note 4 13 3 4 8" xfId="20422"/>
    <cellStyle name="Note 4 13 3 5" xfId="4470"/>
    <cellStyle name="Note 4 13 3 5 2" xfId="13978"/>
    <cellStyle name="Note 4 13 3 5 2 2" xfId="31413"/>
    <cellStyle name="Note 4 13 3 5 2 3" xfId="45866"/>
    <cellStyle name="Note 4 13 3 5 3" xfId="16439"/>
    <cellStyle name="Note 4 13 3 5 3 2" xfId="33874"/>
    <cellStyle name="Note 4 13 3 5 3 3" xfId="48327"/>
    <cellStyle name="Note 4 13 3 5 4" xfId="21906"/>
    <cellStyle name="Note 4 13 3 5 5" xfId="36359"/>
    <cellStyle name="Note 4 13 3 6" xfId="6932"/>
    <cellStyle name="Note 4 13 3 6 2" xfId="24367"/>
    <cellStyle name="Note 4 13 3 6 3" xfId="38820"/>
    <cellStyle name="Note 4 13 3 7" xfId="9373"/>
    <cellStyle name="Note 4 13 3 7 2" xfId="26808"/>
    <cellStyle name="Note 4 13 3 7 3" xfId="41261"/>
    <cellStyle name="Note 4 13 3 8" xfId="11793"/>
    <cellStyle name="Note 4 13 3 8 2" xfId="29228"/>
    <cellStyle name="Note 4 13 3 8 3" xfId="43681"/>
    <cellStyle name="Note 4 13 3 9" xfId="18800"/>
    <cellStyle name="Note 4 13 4" xfId="1963"/>
    <cellStyle name="Note 4 13 4 2" xfId="1964"/>
    <cellStyle name="Note 4 13 4 2 2" xfId="4475"/>
    <cellStyle name="Note 4 13 4 2 2 2" xfId="13982"/>
    <cellStyle name="Note 4 13 4 2 2 2 2" xfId="31417"/>
    <cellStyle name="Note 4 13 4 2 2 2 3" xfId="45870"/>
    <cellStyle name="Note 4 13 4 2 2 3" xfId="16443"/>
    <cellStyle name="Note 4 13 4 2 2 3 2" xfId="33878"/>
    <cellStyle name="Note 4 13 4 2 2 3 3" xfId="48331"/>
    <cellStyle name="Note 4 13 4 2 2 4" xfId="21911"/>
    <cellStyle name="Note 4 13 4 2 2 5" xfId="36364"/>
    <cellStyle name="Note 4 13 4 2 3" xfId="6937"/>
    <cellStyle name="Note 4 13 4 2 3 2" xfId="24372"/>
    <cellStyle name="Note 4 13 4 2 3 3" xfId="38825"/>
    <cellStyle name="Note 4 13 4 2 4" xfId="9378"/>
    <cellStyle name="Note 4 13 4 2 4 2" xfId="26813"/>
    <cellStyle name="Note 4 13 4 2 4 3" xfId="41266"/>
    <cellStyle name="Note 4 13 4 2 5" xfId="11798"/>
    <cellStyle name="Note 4 13 4 2 5 2" xfId="29233"/>
    <cellStyle name="Note 4 13 4 2 5 3" xfId="43686"/>
    <cellStyle name="Note 4 13 4 2 6" xfId="18805"/>
    <cellStyle name="Note 4 13 4 3" xfId="1965"/>
    <cellStyle name="Note 4 13 4 3 2" xfId="4476"/>
    <cellStyle name="Note 4 13 4 3 2 2" xfId="13983"/>
    <cellStyle name="Note 4 13 4 3 2 2 2" xfId="31418"/>
    <cellStyle name="Note 4 13 4 3 2 2 3" xfId="45871"/>
    <cellStyle name="Note 4 13 4 3 2 3" xfId="16444"/>
    <cellStyle name="Note 4 13 4 3 2 3 2" xfId="33879"/>
    <cellStyle name="Note 4 13 4 3 2 3 3" xfId="48332"/>
    <cellStyle name="Note 4 13 4 3 2 4" xfId="21912"/>
    <cellStyle name="Note 4 13 4 3 2 5" xfId="36365"/>
    <cellStyle name="Note 4 13 4 3 3" xfId="6938"/>
    <cellStyle name="Note 4 13 4 3 3 2" xfId="24373"/>
    <cellStyle name="Note 4 13 4 3 3 3" xfId="38826"/>
    <cellStyle name="Note 4 13 4 3 4" xfId="9379"/>
    <cellStyle name="Note 4 13 4 3 4 2" xfId="26814"/>
    <cellStyle name="Note 4 13 4 3 4 3" xfId="41267"/>
    <cellStyle name="Note 4 13 4 3 5" xfId="11799"/>
    <cellStyle name="Note 4 13 4 3 5 2" xfId="29234"/>
    <cellStyle name="Note 4 13 4 3 5 3" xfId="43687"/>
    <cellStyle name="Note 4 13 4 3 6" xfId="18806"/>
    <cellStyle name="Note 4 13 4 4" xfId="1966"/>
    <cellStyle name="Note 4 13 4 4 2" xfId="4477"/>
    <cellStyle name="Note 4 13 4 4 2 2" xfId="21913"/>
    <cellStyle name="Note 4 13 4 4 2 3" xfId="36366"/>
    <cellStyle name="Note 4 13 4 4 3" xfId="6939"/>
    <cellStyle name="Note 4 13 4 4 3 2" xfId="24374"/>
    <cellStyle name="Note 4 13 4 4 3 3" xfId="38827"/>
    <cellStyle name="Note 4 13 4 4 4" xfId="9380"/>
    <cellStyle name="Note 4 13 4 4 4 2" xfId="26815"/>
    <cellStyle name="Note 4 13 4 4 4 3" xfId="41268"/>
    <cellStyle name="Note 4 13 4 4 5" xfId="11800"/>
    <cellStyle name="Note 4 13 4 4 5 2" xfId="29235"/>
    <cellStyle name="Note 4 13 4 4 5 3" xfId="43688"/>
    <cellStyle name="Note 4 13 4 4 6" xfId="15261"/>
    <cellStyle name="Note 4 13 4 4 6 2" xfId="32696"/>
    <cellStyle name="Note 4 13 4 4 6 3" xfId="47149"/>
    <cellStyle name="Note 4 13 4 4 7" xfId="18807"/>
    <cellStyle name="Note 4 13 4 4 8" xfId="20423"/>
    <cellStyle name="Note 4 13 4 5" xfId="4474"/>
    <cellStyle name="Note 4 13 4 5 2" xfId="13981"/>
    <cellStyle name="Note 4 13 4 5 2 2" xfId="31416"/>
    <cellStyle name="Note 4 13 4 5 2 3" xfId="45869"/>
    <cellStyle name="Note 4 13 4 5 3" xfId="16442"/>
    <cellStyle name="Note 4 13 4 5 3 2" xfId="33877"/>
    <cellStyle name="Note 4 13 4 5 3 3" xfId="48330"/>
    <cellStyle name="Note 4 13 4 5 4" xfId="21910"/>
    <cellStyle name="Note 4 13 4 5 5" xfId="36363"/>
    <cellStyle name="Note 4 13 4 6" xfId="6936"/>
    <cellStyle name="Note 4 13 4 6 2" xfId="24371"/>
    <cellStyle name="Note 4 13 4 6 3" xfId="38824"/>
    <cellStyle name="Note 4 13 4 7" xfId="9377"/>
    <cellStyle name="Note 4 13 4 7 2" xfId="26812"/>
    <cellStyle name="Note 4 13 4 7 3" xfId="41265"/>
    <cellStyle name="Note 4 13 4 8" xfId="11797"/>
    <cellStyle name="Note 4 13 4 8 2" xfId="29232"/>
    <cellStyle name="Note 4 13 4 8 3" xfId="43685"/>
    <cellStyle name="Note 4 13 4 9" xfId="18804"/>
    <cellStyle name="Note 4 13 5" xfId="1967"/>
    <cellStyle name="Note 4 13 5 2" xfId="1968"/>
    <cellStyle name="Note 4 13 5 2 2" xfId="4479"/>
    <cellStyle name="Note 4 13 5 2 2 2" xfId="13985"/>
    <cellStyle name="Note 4 13 5 2 2 2 2" xfId="31420"/>
    <cellStyle name="Note 4 13 5 2 2 2 3" xfId="45873"/>
    <cellStyle name="Note 4 13 5 2 2 3" xfId="16446"/>
    <cellStyle name="Note 4 13 5 2 2 3 2" xfId="33881"/>
    <cellStyle name="Note 4 13 5 2 2 3 3" xfId="48334"/>
    <cellStyle name="Note 4 13 5 2 2 4" xfId="21915"/>
    <cellStyle name="Note 4 13 5 2 2 5" xfId="36368"/>
    <cellStyle name="Note 4 13 5 2 3" xfId="6941"/>
    <cellStyle name="Note 4 13 5 2 3 2" xfId="24376"/>
    <cellStyle name="Note 4 13 5 2 3 3" xfId="38829"/>
    <cellStyle name="Note 4 13 5 2 4" xfId="9382"/>
    <cellStyle name="Note 4 13 5 2 4 2" xfId="26817"/>
    <cellStyle name="Note 4 13 5 2 4 3" xfId="41270"/>
    <cellStyle name="Note 4 13 5 2 5" xfId="11802"/>
    <cellStyle name="Note 4 13 5 2 5 2" xfId="29237"/>
    <cellStyle name="Note 4 13 5 2 5 3" xfId="43690"/>
    <cellStyle name="Note 4 13 5 2 6" xfId="18809"/>
    <cellStyle name="Note 4 13 5 3" xfId="1969"/>
    <cellStyle name="Note 4 13 5 3 2" xfId="4480"/>
    <cellStyle name="Note 4 13 5 3 2 2" xfId="13986"/>
    <cellStyle name="Note 4 13 5 3 2 2 2" xfId="31421"/>
    <cellStyle name="Note 4 13 5 3 2 2 3" xfId="45874"/>
    <cellStyle name="Note 4 13 5 3 2 3" xfId="16447"/>
    <cellStyle name="Note 4 13 5 3 2 3 2" xfId="33882"/>
    <cellStyle name="Note 4 13 5 3 2 3 3" xfId="48335"/>
    <cellStyle name="Note 4 13 5 3 2 4" xfId="21916"/>
    <cellStyle name="Note 4 13 5 3 2 5" xfId="36369"/>
    <cellStyle name="Note 4 13 5 3 3" xfId="6942"/>
    <cellStyle name="Note 4 13 5 3 3 2" xfId="24377"/>
    <cellStyle name="Note 4 13 5 3 3 3" xfId="38830"/>
    <cellStyle name="Note 4 13 5 3 4" xfId="9383"/>
    <cellStyle name="Note 4 13 5 3 4 2" xfId="26818"/>
    <cellStyle name="Note 4 13 5 3 4 3" xfId="41271"/>
    <cellStyle name="Note 4 13 5 3 5" xfId="11803"/>
    <cellStyle name="Note 4 13 5 3 5 2" xfId="29238"/>
    <cellStyle name="Note 4 13 5 3 5 3" xfId="43691"/>
    <cellStyle name="Note 4 13 5 3 6" xfId="18810"/>
    <cellStyle name="Note 4 13 5 4" xfId="1970"/>
    <cellStyle name="Note 4 13 5 4 2" xfId="4481"/>
    <cellStyle name="Note 4 13 5 4 2 2" xfId="21917"/>
    <cellStyle name="Note 4 13 5 4 2 3" xfId="36370"/>
    <cellStyle name="Note 4 13 5 4 3" xfId="6943"/>
    <cellStyle name="Note 4 13 5 4 3 2" xfId="24378"/>
    <cellStyle name="Note 4 13 5 4 3 3" xfId="38831"/>
    <cellStyle name="Note 4 13 5 4 4" xfId="9384"/>
    <cellStyle name="Note 4 13 5 4 4 2" xfId="26819"/>
    <cellStyle name="Note 4 13 5 4 4 3" xfId="41272"/>
    <cellStyle name="Note 4 13 5 4 5" xfId="11804"/>
    <cellStyle name="Note 4 13 5 4 5 2" xfId="29239"/>
    <cellStyle name="Note 4 13 5 4 5 3" xfId="43692"/>
    <cellStyle name="Note 4 13 5 4 6" xfId="15262"/>
    <cellStyle name="Note 4 13 5 4 6 2" xfId="32697"/>
    <cellStyle name="Note 4 13 5 4 6 3" xfId="47150"/>
    <cellStyle name="Note 4 13 5 4 7" xfId="18811"/>
    <cellStyle name="Note 4 13 5 4 8" xfId="20424"/>
    <cellStyle name="Note 4 13 5 5" xfId="4478"/>
    <cellStyle name="Note 4 13 5 5 2" xfId="13984"/>
    <cellStyle name="Note 4 13 5 5 2 2" xfId="31419"/>
    <cellStyle name="Note 4 13 5 5 2 3" xfId="45872"/>
    <cellStyle name="Note 4 13 5 5 3" xfId="16445"/>
    <cellStyle name="Note 4 13 5 5 3 2" xfId="33880"/>
    <cellStyle name="Note 4 13 5 5 3 3" xfId="48333"/>
    <cellStyle name="Note 4 13 5 5 4" xfId="21914"/>
    <cellStyle name="Note 4 13 5 5 5" xfId="36367"/>
    <cellStyle name="Note 4 13 5 6" xfId="6940"/>
    <cellStyle name="Note 4 13 5 6 2" xfId="24375"/>
    <cellStyle name="Note 4 13 5 6 3" xfId="38828"/>
    <cellStyle name="Note 4 13 5 7" xfId="9381"/>
    <cellStyle name="Note 4 13 5 7 2" xfId="26816"/>
    <cellStyle name="Note 4 13 5 7 3" xfId="41269"/>
    <cellStyle name="Note 4 13 5 8" xfId="11801"/>
    <cellStyle name="Note 4 13 5 8 2" xfId="29236"/>
    <cellStyle name="Note 4 13 5 8 3" xfId="43689"/>
    <cellStyle name="Note 4 13 5 9" xfId="18808"/>
    <cellStyle name="Note 4 13 6" xfId="1971"/>
    <cellStyle name="Note 4 13 6 2" xfId="4482"/>
    <cellStyle name="Note 4 13 6 2 2" xfId="13987"/>
    <cellStyle name="Note 4 13 6 2 2 2" xfId="31422"/>
    <cellStyle name="Note 4 13 6 2 2 3" xfId="45875"/>
    <cellStyle name="Note 4 13 6 2 3" xfId="16448"/>
    <cellStyle name="Note 4 13 6 2 3 2" xfId="33883"/>
    <cellStyle name="Note 4 13 6 2 3 3" xfId="48336"/>
    <cellStyle name="Note 4 13 6 2 4" xfId="21918"/>
    <cellStyle name="Note 4 13 6 2 5" xfId="36371"/>
    <cellStyle name="Note 4 13 6 3" xfId="6944"/>
    <cellStyle name="Note 4 13 6 3 2" xfId="24379"/>
    <cellStyle name="Note 4 13 6 3 3" xfId="38832"/>
    <cellStyle name="Note 4 13 6 4" xfId="9385"/>
    <cellStyle name="Note 4 13 6 4 2" xfId="26820"/>
    <cellStyle name="Note 4 13 6 4 3" xfId="41273"/>
    <cellStyle name="Note 4 13 6 5" xfId="11805"/>
    <cellStyle name="Note 4 13 6 5 2" xfId="29240"/>
    <cellStyle name="Note 4 13 6 5 3" xfId="43693"/>
    <cellStyle name="Note 4 13 6 6" xfId="18812"/>
    <cellStyle name="Note 4 13 7" xfId="1972"/>
    <cellStyle name="Note 4 13 7 2" xfId="4483"/>
    <cellStyle name="Note 4 13 7 2 2" xfId="13988"/>
    <cellStyle name="Note 4 13 7 2 2 2" xfId="31423"/>
    <cellStyle name="Note 4 13 7 2 2 3" xfId="45876"/>
    <cellStyle name="Note 4 13 7 2 3" xfId="16449"/>
    <cellStyle name="Note 4 13 7 2 3 2" xfId="33884"/>
    <cellStyle name="Note 4 13 7 2 3 3" xfId="48337"/>
    <cellStyle name="Note 4 13 7 2 4" xfId="21919"/>
    <cellStyle name="Note 4 13 7 2 5" xfId="36372"/>
    <cellStyle name="Note 4 13 7 3" xfId="6945"/>
    <cellStyle name="Note 4 13 7 3 2" xfId="24380"/>
    <cellStyle name="Note 4 13 7 3 3" xfId="38833"/>
    <cellStyle name="Note 4 13 7 4" xfId="9386"/>
    <cellStyle name="Note 4 13 7 4 2" xfId="26821"/>
    <cellStyle name="Note 4 13 7 4 3" xfId="41274"/>
    <cellStyle name="Note 4 13 7 5" xfId="11806"/>
    <cellStyle name="Note 4 13 7 5 2" xfId="29241"/>
    <cellStyle name="Note 4 13 7 5 3" xfId="43694"/>
    <cellStyle name="Note 4 13 7 6" xfId="18813"/>
    <cellStyle name="Note 4 13 8" xfId="1973"/>
    <cellStyle name="Note 4 13 8 2" xfId="4484"/>
    <cellStyle name="Note 4 13 8 2 2" xfId="21920"/>
    <cellStyle name="Note 4 13 8 2 3" xfId="36373"/>
    <cellStyle name="Note 4 13 8 3" xfId="6946"/>
    <cellStyle name="Note 4 13 8 3 2" xfId="24381"/>
    <cellStyle name="Note 4 13 8 3 3" xfId="38834"/>
    <cellStyle name="Note 4 13 8 4" xfId="9387"/>
    <cellStyle name="Note 4 13 8 4 2" xfId="26822"/>
    <cellStyle name="Note 4 13 8 4 3" xfId="41275"/>
    <cellStyle name="Note 4 13 8 5" xfId="11807"/>
    <cellStyle name="Note 4 13 8 5 2" xfId="29242"/>
    <cellStyle name="Note 4 13 8 5 3" xfId="43695"/>
    <cellStyle name="Note 4 13 8 6" xfId="15263"/>
    <cellStyle name="Note 4 13 8 6 2" xfId="32698"/>
    <cellStyle name="Note 4 13 8 6 3" xfId="47151"/>
    <cellStyle name="Note 4 13 8 7" xfId="18814"/>
    <cellStyle name="Note 4 13 8 8" xfId="20425"/>
    <cellStyle name="Note 4 13 9" xfId="4465"/>
    <cellStyle name="Note 4 13 9 2" xfId="13974"/>
    <cellStyle name="Note 4 13 9 2 2" xfId="31409"/>
    <cellStyle name="Note 4 13 9 2 3" xfId="45862"/>
    <cellStyle name="Note 4 13 9 3" xfId="16435"/>
    <cellStyle name="Note 4 13 9 3 2" xfId="33870"/>
    <cellStyle name="Note 4 13 9 3 3" xfId="48323"/>
    <cellStyle name="Note 4 13 9 4" xfId="21901"/>
    <cellStyle name="Note 4 13 9 5" xfId="36354"/>
    <cellStyle name="Note 4 14" xfId="1974"/>
    <cellStyle name="Note 4 14 10" xfId="6947"/>
    <cellStyle name="Note 4 14 10 2" xfId="24382"/>
    <cellStyle name="Note 4 14 10 3" xfId="38835"/>
    <cellStyle name="Note 4 14 11" xfId="9388"/>
    <cellStyle name="Note 4 14 11 2" xfId="26823"/>
    <cellStyle name="Note 4 14 11 3" xfId="41276"/>
    <cellStyle name="Note 4 14 12" xfId="11808"/>
    <cellStyle name="Note 4 14 12 2" xfId="29243"/>
    <cellStyle name="Note 4 14 12 3" xfId="43696"/>
    <cellStyle name="Note 4 14 13" xfId="18815"/>
    <cellStyle name="Note 4 14 2" xfId="1975"/>
    <cellStyle name="Note 4 14 2 2" xfId="1976"/>
    <cellStyle name="Note 4 14 2 2 2" xfId="4487"/>
    <cellStyle name="Note 4 14 2 2 2 2" xfId="13991"/>
    <cellStyle name="Note 4 14 2 2 2 2 2" xfId="31426"/>
    <cellStyle name="Note 4 14 2 2 2 2 3" xfId="45879"/>
    <cellStyle name="Note 4 14 2 2 2 3" xfId="16452"/>
    <cellStyle name="Note 4 14 2 2 2 3 2" xfId="33887"/>
    <cellStyle name="Note 4 14 2 2 2 3 3" xfId="48340"/>
    <cellStyle name="Note 4 14 2 2 2 4" xfId="21923"/>
    <cellStyle name="Note 4 14 2 2 2 5" xfId="36376"/>
    <cellStyle name="Note 4 14 2 2 3" xfId="6949"/>
    <cellStyle name="Note 4 14 2 2 3 2" xfId="24384"/>
    <cellStyle name="Note 4 14 2 2 3 3" xfId="38837"/>
    <cellStyle name="Note 4 14 2 2 4" xfId="9390"/>
    <cellStyle name="Note 4 14 2 2 4 2" xfId="26825"/>
    <cellStyle name="Note 4 14 2 2 4 3" xfId="41278"/>
    <cellStyle name="Note 4 14 2 2 5" xfId="11810"/>
    <cellStyle name="Note 4 14 2 2 5 2" xfId="29245"/>
    <cellStyle name="Note 4 14 2 2 5 3" xfId="43698"/>
    <cellStyle name="Note 4 14 2 2 6" xfId="18817"/>
    <cellStyle name="Note 4 14 2 3" xfId="1977"/>
    <cellStyle name="Note 4 14 2 3 2" xfId="4488"/>
    <cellStyle name="Note 4 14 2 3 2 2" xfId="13992"/>
    <cellStyle name="Note 4 14 2 3 2 2 2" xfId="31427"/>
    <cellStyle name="Note 4 14 2 3 2 2 3" xfId="45880"/>
    <cellStyle name="Note 4 14 2 3 2 3" xfId="16453"/>
    <cellStyle name="Note 4 14 2 3 2 3 2" xfId="33888"/>
    <cellStyle name="Note 4 14 2 3 2 3 3" xfId="48341"/>
    <cellStyle name="Note 4 14 2 3 2 4" xfId="21924"/>
    <cellStyle name="Note 4 14 2 3 2 5" xfId="36377"/>
    <cellStyle name="Note 4 14 2 3 3" xfId="6950"/>
    <cellStyle name="Note 4 14 2 3 3 2" xfId="24385"/>
    <cellStyle name="Note 4 14 2 3 3 3" xfId="38838"/>
    <cellStyle name="Note 4 14 2 3 4" xfId="9391"/>
    <cellStyle name="Note 4 14 2 3 4 2" xfId="26826"/>
    <cellStyle name="Note 4 14 2 3 4 3" xfId="41279"/>
    <cellStyle name="Note 4 14 2 3 5" xfId="11811"/>
    <cellStyle name="Note 4 14 2 3 5 2" xfId="29246"/>
    <cellStyle name="Note 4 14 2 3 5 3" xfId="43699"/>
    <cellStyle name="Note 4 14 2 3 6" xfId="18818"/>
    <cellStyle name="Note 4 14 2 4" xfId="1978"/>
    <cellStyle name="Note 4 14 2 4 2" xfId="4489"/>
    <cellStyle name="Note 4 14 2 4 2 2" xfId="21925"/>
    <cellStyle name="Note 4 14 2 4 2 3" xfId="36378"/>
    <cellStyle name="Note 4 14 2 4 3" xfId="6951"/>
    <cellStyle name="Note 4 14 2 4 3 2" xfId="24386"/>
    <cellStyle name="Note 4 14 2 4 3 3" xfId="38839"/>
    <cellStyle name="Note 4 14 2 4 4" xfId="9392"/>
    <cellStyle name="Note 4 14 2 4 4 2" xfId="26827"/>
    <cellStyle name="Note 4 14 2 4 4 3" xfId="41280"/>
    <cellStyle name="Note 4 14 2 4 5" xfId="11812"/>
    <cellStyle name="Note 4 14 2 4 5 2" xfId="29247"/>
    <cellStyle name="Note 4 14 2 4 5 3" xfId="43700"/>
    <cellStyle name="Note 4 14 2 4 6" xfId="15264"/>
    <cellStyle name="Note 4 14 2 4 6 2" xfId="32699"/>
    <cellStyle name="Note 4 14 2 4 6 3" xfId="47152"/>
    <cellStyle name="Note 4 14 2 4 7" xfId="18819"/>
    <cellStyle name="Note 4 14 2 4 8" xfId="20426"/>
    <cellStyle name="Note 4 14 2 5" xfId="4486"/>
    <cellStyle name="Note 4 14 2 5 2" xfId="13990"/>
    <cellStyle name="Note 4 14 2 5 2 2" xfId="31425"/>
    <cellStyle name="Note 4 14 2 5 2 3" xfId="45878"/>
    <cellStyle name="Note 4 14 2 5 3" xfId="16451"/>
    <cellStyle name="Note 4 14 2 5 3 2" xfId="33886"/>
    <cellStyle name="Note 4 14 2 5 3 3" xfId="48339"/>
    <cellStyle name="Note 4 14 2 5 4" xfId="21922"/>
    <cellStyle name="Note 4 14 2 5 5" xfId="36375"/>
    <cellStyle name="Note 4 14 2 6" xfId="6948"/>
    <cellStyle name="Note 4 14 2 6 2" xfId="24383"/>
    <cellStyle name="Note 4 14 2 6 3" xfId="38836"/>
    <cellStyle name="Note 4 14 2 7" xfId="9389"/>
    <cellStyle name="Note 4 14 2 7 2" xfId="26824"/>
    <cellStyle name="Note 4 14 2 7 3" xfId="41277"/>
    <cellStyle name="Note 4 14 2 8" xfId="11809"/>
    <cellStyle name="Note 4 14 2 8 2" xfId="29244"/>
    <cellStyle name="Note 4 14 2 8 3" xfId="43697"/>
    <cellStyle name="Note 4 14 2 9" xfId="18816"/>
    <cellStyle name="Note 4 14 3" xfId="1979"/>
    <cellStyle name="Note 4 14 3 2" xfId="1980"/>
    <cellStyle name="Note 4 14 3 2 2" xfId="4491"/>
    <cellStyle name="Note 4 14 3 2 2 2" xfId="13994"/>
    <cellStyle name="Note 4 14 3 2 2 2 2" xfId="31429"/>
    <cellStyle name="Note 4 14 3 2 2 2 3" xfId="45882"/>
    <cellStyle name="Note 4 14 3 2 2 3" xfId="16455"/>
    <cellStyle name="Note 4 14 3 2 2 3 2" xfId="33890"/>
    <cellStyle name="Note 4 14 3 2 2 3 3" xfId="48343"/>
    <cellStyle name="Note 4 14 3 2 2 4" xfId="21927"/>
    <cellStyle name="Note 4 14 3 2 2 5" xfId="36380"/>
    <cellStyle name="Note 4 14 3 2 3" xfId="6953"/>
    <cellStyle name="Note 4 14 3 2 3 2" xfId="24388"/>
    <cellStyle name="Note 4 14 3 2 3 3" xfId="38841"/>
    <cellStyle name="Note 4 14 3 2 4" xfId="9394"/>
    <cellStyle name="Note 4 14 3 2 4 2" xfId="26829"/>
    <cellStyle name="Note 4 14 3 2 4 3" xfId="41282"/>
    <cellStyle name="Note 4 14 3 2 5" xfId="11814"/>
    <cellStyle name="Note 4 14 3 2 5 2" xfId="29249"/>
    <cellStyle name="Note 4 14 3 2 5 3" xfId="43702"/>
    <cellStyle name="Note 4 14 3 2 6" xfId="18821"/>
    <cellStyle name="Note 4 14 3 3" xfId="1981"/>
    <cellStyle name="Note 4 14 3 3 2" xfId="4492"/>
    <cellStyle name="Note 4 14 3 3 2 2" xfId="13995"/>
    <cellStyle name="Note 4 14 3 3 2 2 2" xfId="31430"/>
    <cellStyle name="Note 4 14 3 3 2 2 3" xfId="45883"/>
    <cellStyle name="Note 4 14 3 3 2 3" xfId="16456"/>
    <cellStyle name="Note 4 14 3 3 2 3 2" xfId="33891"/>
    <cellStyle name="Note 4 14 3 3 2 3 3" xfId="48344"/>
    <cellStyle name="Note 4 14 3 3 2 4" xfId="21928"/>
    <cellStyle name="Note 4 14 3 3 2 5" xfId="36381"/>
    <cellStyle name="Note 4 14 3 3 3" xfId="6954"/>
    <cellStyle name="Note 4 14 3 3 3 2" xfId="24389"/>
    <cellStyle name="Note 4 14 3 3 3 3" xfId="38842"/>
    <cellStyle name="Note 4 14 3 3 4" xfId="9395"/>
    <cellStyle name="Note 4 14 3 3 4 2" xfId="26830"/>
    <cellStyle name="Note 4 14 3 3 4 3" xfId="41283"/>
    <cellStyle name="Note 4 14 3 3 5" xfId="11815"/>
    <cellStyle name="Note 4 14 3 3 5 2" xfId="29250"/>
    <cellStyle name="Note 4 14 3 3 5 3" xfId="43703"/>
    <cellStyle name="Note 4 14 3 3 6" xfId="18822"/>
    <cellStyle name="Note 4 14 3 4" xfId="1982"/>
    <cellStyle name="Note 4 14 3 4 2" xfId="4493"/>
    <cellStyle name="Note 4 14 3 4 2 2" xfId="21929"/>
    <cellStyle name="Note 4 14 3 4 2 3" xfId="36382"/>
    <cellStyle name="Note 4 14 3 4 3" xfId="6955"/>
    <cellStyle name="Note 4 14 3 4 3 2" xfId="24390"/>
    <cellStyle name="Note 4 14 3 4 3 3" xfId="38843"/>
    <cellStyle name="Note 4 14 3 4 4" xfId="9396"/>
    <cellStyle name="Note 4 14 3 4 4 2" xfId="26831"/>
    <cellStyle name="Note 4 14 3 4 4 3" xfId="41284"/>
    <cellStyle name="Note 4 14 3 4 5" xfId="11816"/>
    <cellStyle name="Note 4 14 3 4 5 2" xfId="29251"/>
    <cellStyle name="Note 4 14 3 4 5 3" xfId="43704"/>
    <cellStyle name="Note 4 14 3 4 6" xfId="15265"/>
    <cellStyle name="Note 4 14 3 4 6 2" xfId="32700"/>
    <cellStyle name="Note 4 14 3 4 6 3" xfId="47153"/>
    <cellStyle name="Note 4 14 3 4 7" xfId="18823"/>
    <cellStyle name="Note 4 14 3 4 8" xfId="20427"/>
    <cellStyle name="Note 4 14 3 5" xfId="4490"/>
    <cellStyle name="Note 4 14 3 5 2" xfId="13993"/>
    <cellStyle name="Note 4 14 3 5 2 2" xfId="31428"/>
    <cellStyle name="Note 4 14 3 5 2 3" xfId="45881"/>
    <cellStyle name="Note 4 14 3 5 3" xfId="16454"/>
    <cellStyle name="Note 4 14 3 5 3 2" xfId="33889"/>
    <cellStyle name="Note 4 14 3 5 3 3" xfId="48342"/>
    <cellStyle name="Note 4 14 3 5 4" xfId="21926"/>
    <cellStyle name="Note 4 14 3 5 5" xfId="36379"/>
    <cellStyle name="Note 4 14 3 6" xfId="6952"/>
    <cellStyle name="Note 4 14 3 6 2" xfId="24387"/>
    <cellStyle name="Note 4 14 3 6 3" xfId="38840"/>
    <cellStyle name="Note 4 14 3 7" xfId="9393"/>
    <cellStyle name="Note 4 14 3 7 2" xfId="26828"/>
    <cellStyle name="Note 4 14 3 7 3" xfId="41281"/>
    <cellStyle name="Note 4 14 3 8" xfId="11813"/>
    <cellStyle name="Note 4 14 3 8 2" xfId="29248"/>
    <cellStyle name="Note 4 14 3 8 3" xfId="43701"/>
    <cellStyle name="Note 4 14 3 9" xfId="18820"/>
    <cellStyle name="Note 4 14 4" xfId="1983"/>
    <cellStyle name="Note 4 14 4 2" xfId="1984"/>
    <cellStyle name="Note 4 14 4 2 2" xfId="4495"/>
    <cellStyle name="Note 4 14 4 2 2 2" xfId="13997"/>
    <cellStyle name="Note 4 14 4 2 2 2 2" xfId="31432"/>
    <cellStyle name="Note 4 14 4 2 2 2 3" xfId="45885"/>
    <cellStyle name="Note 4 14 4 2 2 3" xfId="16458"/>
    <cellStyle name="Note 4 14 4 2 2 3 2" xfId="33893"/>
    <cellStyle name="Note 4 14 4 2 2 3 3" xfId="48346"/>
    <cellStyle name="Note 4 14 4 2 2 4" xfId="21931"/>
    <cellStyle name="Note 4 14 4 2 2 5" xfId="36384"/>
    <cellStyle name="Note 4 14 4 2 3" xfId="6957"/>
    <cellStyle name="Note 4 14 4 2 3 2" xfId="24392"/>
    <cellStyle name="Note 4 14 4 2 3 3" xfId="38845"/>
    <cellStyle name="Note 4 14 4 2 4" xfId="9398"/>
    <cellStyle name="Note 4 14 4 2 4 2" xfId="26833"/>
    <cellStyle name="Note 4 14 4 2 4 3" xfId="41286"/>
    <cellStyle name="Note 4 14 4 2 5" xfId="11818"/>
    <cellStyle name="Note 4 14 4 2 5 2" xfId="29253"/>
    <cellStyle name="Note 4 14 4 2 5 3" xfId="43706"/>
    <cellStyle name="Note 4 14 4 2 6" xfId="18825"/>
    <cellStyle name="Note 4 14 4 3" xfId="1985"/>
    <cellStyle name="Note 4 14 4 3 2" xfId="4496"/>
    <cellStyle name="Note 4 14 4 3 2 2" xfId="13998"/>
    <cellStyle name="Note 4 14 4 3 2 2 2" xfId="31433"/>
    <cellStyle name="Note 4 14 4 3 2 2 3" xfId="45886"/>
    <cellStyle name="Note 4 14 4 3 2 3" xfId="16459"/>
    <cellStyle name="Note 4 14 4 3 2 3 2" xfId="33894"/>
    <cellStyle name="Note 4 14 4 3 2 3 3" xfId="48347"/>
    <cellStyle name="Note 4 14 4 3 2 4" xfId="21932"/>
    <cellStyle name="Note 4 14 4 3 2 5" xfId="36385"/>
    <cellStyle name="Note 4 14 4 3 3" xfId="6958"/>
    <cellStyle name="Note 4 14 4 3 3 2" xfId="24393"/>
    <cellStyle name="Note 4 14 4 3 3 3" xfId="38846"/>
    <cellStyle name="Note 4 14 4 3 4" xfId="9399"/>
    <cellStyle name="Note 4 14 4 3 4 2" xfId="26834"/>
    <cellStyle name="Note 4 14 4 3 4 3" xfId="41287"/>
    <cellStyle name="Note 4 14 4 3 5" xfId="11819"/>
    <cellStyle name="Note 4 14 4 3 5 2" xfId="29254"/>
    <cellStyle name="Note 4 14 4 3 5 3" xfId="43707"/>
    <cellStyle name="Note 4 14 4 3 6" xfId="18826"/>
    <cellStyle name="Note 4 14 4 4" xfId="1986"/>
    <cellStyle name="Note 4 14 4 4 2" xfId="4497"/>
    <cellStyle name="Note 4 14 4 4 2 2" xfId="21933"/>
    <cellStyle name="Note 4 14 4 4 2 3" xfId="36386"/>
    <cellStyle name="Note 4 14 4 4 3" xfId="6959"/>
    <cellStyle name="Note 4 14 4 4 3 2" xfId="24394"/>
    <cellStyle name="Note 4 14 4 4 3 3" xfId="38847"/>
    <cellStyle name="Note 4 14 4 4 4" xfId="9400"/>
    <cellStyle name="Note 4 14 4 4 4 2" xfId="26835"/>
    <cellStyle name="Note 4 14 4 4 4 3" xfId="41288"/>
    <cellStyle name="Note 4 14 4 4 5" xfId="11820"/>
    <cellStyle name="Note 4 14 4 4 5 2" xfId="29255"/>
    <cellStyle name="Note 4 14 4 4 5 3" xfId="43708"/>
    <cellStyle name="Note 4 14 4 4 6" xfId="15266"/>
    <cellStyle name="Note 4 14 4 4 6 2" xfId="32701"/>
    <cellStyle name="Note 4 14 4 4 6 3" xfId="47154"/>
    <cellStyle name="Note 4 14 4 4 7" xfId="18827"/>
    <cellStyle name="Note 4 14 4 4 8" xfId="20428"/>
    <cellStyle name="Note 4 14 4 5" xfId="4494"/>
    <cellStyle name="Note 4 14 4 5 2" xfId="13996"/>
    <cellStyle name="Note 4 14 4 5 2 2" xfId="31431"/>
    <cellStyle name="Note 4 14 4 5 2 3" xfId="45884"/>
    <cellStyle name="Note 4 14 4 5 3" xfId="16457"/>
    <cellStyle name="Note 4 14 4 5 3 2" xfId="33892"/>
    <cellStyle name="Note 4 14 4 5 3 3" xfId="48345"/>
    <cellStyle name="Note 4 14 4 5 4" xfId="21930"/>
    <cellStyle name="Note 4 14 4 5 5" xfId="36383"/>
    <cellStyle name="Note 4 14 4 6" xfId="6956"/>
    <cellStyle name="Note 4 14 4 6 2" xfId="24391"/>
    <cellStyle name="Note 4 14 4 6 3" xfId="38844"/>
    <cellStyle name="Note 4 14 4 7" xfId="9397"/>
    <cellStyle name="Note 4 14 4 7 2" xfId="26832"/>
    <cellStyle name="Note 4 14 4 7 3" xfId="41285"/>
    <cellStyle name="Note 4 14 4 8" xfId="11817"/>
    <cellStyle name="Note 4 14 4 8 2" xfId="29252"/>
    <cellStyle name="Note 4 14 4 8 3" xfId="43705"/>
    <cellStyle name="Note 4 14 4 9" xfId="18824"/>
    <cellStyle name="Note 4 14 5" xfId="1987"/>
    <cellStyle name="Note 4 14 5 2" xfId="1988"/>
    <cellStyle name="Note 4 14 5 2 2" xfId="4499"/>
    <cellStyle name="Note 4 14 5 2 2 2" xfId="14000"/>
    <cellStyle name="Note 4 14 5 2 2 2 2" xfId="31435"/>
    <cellStyle name="Note 4 14 5 2 2 2 3" xfId="45888"/>
    <cellStyle name="Note 4 14 5 2 2 3" xfId="16461"/>
    <cellStyle name="Note 4 14 5 2 2 3 2" xfId="33896"/>
    <cellStyle name="Note 4 14 5 2 2 3 3" xfId="48349"/>
    <cellStyle name="Note 4 14 5 2 2 4" xfId="21935"/>
    <cellStyle name="Note 4 14 5 2 2 5" xfId="36388"/>
    <cellStyle name="Note 4 14 5 2 3" xfId="6961"/>
    <cellStyle name="Note 4 14 5 2 3 2" xfId="24396"/>
    <cellStyle name="Note 4 14 5 2 3 3" xfId="38849"/>
    <cellStyle name="Note 4 14 5 2 4" xfId="9402"/>
    <cellStyle name="Note 4 14 5 2 4 2" xfId="26837"/>
    <cellStyle name="Note 4 14 5 2 4 3" xfId="41290"/>
    <cellStyle name="Note 4 14 5 2 5" xfId="11822"/>
    <cellStyle name="Note 4 14 5 2 5 2" xfId="29257"/>
    <cellStyle name="Note 4 14 5 2 5 3" xfId="43710"/>
    <cellStyle name="Note 4 14 5 2 6" xfId="18829"/>
    <cellStyle name="Note 4 14 5 3" xfId="1989"/>
    <cellStyle name="Note 4 14 5 3 2" xfId="4500"/>
    <cellStyle name="Note 4 14 5 3 2 2" xfId="14001"/>
    <cellStyle name="Note 4 14 5 3 2 2 2" xfId="31436"/>
    <cellStyle name="Note 4 14 5 3 2 2 3" xfId="45889"/>
    <cellStyle name="Note 4 14 5 3 2 3" xfId="16462"/>
    <cellStyle name="Note 4 14 5 3 2 3 2" xfId="33897"/>
    <cellStyle name="Note 4 14 5 3 2 3 3" xfId="48350"/>
    <cellStyle name="Note 4 14 5 3 2 4" xfId="21936"/>
    <cellStyle name="Note 4 14 5 3 2 5" xfId="36389"/>
    <cellStyle name="Note 4 14 5 3 3" xfId="6962"/>
    <cellStyle name="Note 4 14 5 3 3 2" xfId="24397"/>
    <cellStyle name="Note 4 14 5 3 3 3" xfId="38850"/>
    <cellStyle name="Note 4 14 5 3 4" xfId="9403"/>
    <cellStyle name="Note 4 14 5 3 4 2" xfId="26838"/>
    <cellStyle name="Note 4 14 5 3 4 3" xfId="41291"/>
    <cellStyle name="Note 4 14 5 3 5" xfId="11823"/>
    <cellStyle name="Note 4 14 5 3 5 2" xfId="29258"/>
    <cellStyle name="Note 4 14 5 3 5 3" xfId="43711"/>
    <cellStyle name="Note 4 14 5 3 6" xfId="18830"/>
    <cellStyle name="Note 4 14 5 4" xfId="1990"/>
    <cellStyle name="Note 4 14 5 4 2" xfId="4501"/>
    <cellStyle name="Note 4 14 5 4 2 2" xfId="21937"/>
    <cellStyle name="Note 4 14 5 4 2 3" xfId="36390"/>
    <cellStyle name="Note 4 14 5 4 3" xfId="6963"/>
    <cellStyle name="Note 4 14 5 4 3 2" xfId="24398"/>
    <cellStyle name="Note 4 14 5 4 3 3" xfId="38851"/>
    <cellStyle name="Note 4 14 5 4 4" xfId="9404"/>
    <cellStyle name="Note 4 14 5 4 4 2" xfId="26839"/>
    <cellStyle name="Note 4 14 5 4 4 3" xfId="41292"/>
    <cellStyle name="Note 4 14 5 4 5" xfId="11824"/>
    <cellStyle name="Note 4 14 5 4 5 2" xfId="29259"/>
    <cellStyle name="Note 4 14 5 4 5 3" xfId="43712"/>
    <cellStyle name="Note 4 14 5 4 6" xfId="15267"/>
    <cellStyle name="Note 4 14 5 4 6 2" xfId="32702"/>
    <cellStyle name="Note 4 14 5 4 6 3" xfId="47155"/>
    <cellStyle name="Note 4 14 5 4 7" xfId="18831"/>
    <cellStyle name="Note 4 14 5 4 8" xfId="20429"/>
    <cellStyle name="Note 4 14 5 5" xfId="4498"/>
    <cellStyle name="Note 4 14 5 5 2" xfId="13999"/>
    <cellStyle name="Note 4 14 5 5 2 2" xfId="31434"/>
    <cellStyle name="Note 4 14 5 5 2 3" xfId="45887"/>
    <cellStyle name="Note 4 14 5 5 3" xfId="16460"/>
    <cellStyle name="Note 4 14 5 5 3 2" xfId="33895"/>
    <cellStyle name="Note 4 14 5 5 3 3" xfId="48348"/>
    <cellStyle name="Note 4 14 5 5 4" xfId="21934"/>
    <cellStyle name="Note 4 14 5 5 5" xfId="36387"/>
    <cellStyle name="Note 4 14 5 6" xfId="6960"/>
    <cellStyle name="Note 4 14 5 6 2" xfId="24395"/>
    <cellStyle name="Note 4 14 5 6 3" xfId="38848"/>
    <cellStyle name="Note 4 14 5 7" xfId="9401"/>
    <cellStyle name="Note 4 14 5 7 2" xfId="26836"/>
    <cellStyle name="Note 4 14 5 7 3" xfId="41289"/>
    <cellStyle name="Note 4 14 5 8" xfId="11821"/>
    <cellStyle name="Note 4 14 5 8 2" xfId="29256"/>
    <cellStyle name="Note 4 14 5 8 3" xfId="43709"/>
    <cellStyle name="Note 4 14 5 9" xfId="18828"/>
    <cellStyle name="Note 4 14 6" xfId="1991"/>
    <cellStyle name="Note 4 14 6 2" xfId="4502"/>
    <cellStyle name="Note 4 14 6 2 2" xfId="14002"/>
    <cellStyle name="Note 4 14 6 2 2 2" xfId="31437"/>
    <cellStyle name="Note 4 14 6 2 2 3" xfId="45890"/>
    <cellStyle name="Note 4 14 6 2 3" xfId="16463"/>
    <cellStyle name="Note 4 14 6 2 3 2" xfId="33898"/>
    <cellStyle name="Note 4 14 6 2 3 3" xfId="48351"/>
    <cellStyle name="Note 4 14 6 2 4" xfId="21938"/>
    <cellStyle name="Note 4 14 6 2 5" xfId="36391"/>
    <cellStyle name="Note 4 14 6 3" xfId="6964"/>
    <cellStyle name="Note 4 14 6 3 2" xfId="24399"/>
    <cellStyle name="Note 4 14 6 3 3" xfId="38852"/>
    <cellStyle name="Note 4 14 6 4" xfId="9405"/>
    <cellStyle name="Note 4 14 6 4 2" xfId="26840"/>
    <cellStyle name="Note 4 14 6 4 3" xfId="41293"/>
    <cellStyle name="Note 4 14 6 5" xfId="11825"/>
    <cellStyle name="Note 4 14 6 5 2" xfId="29260"/>
    <cellStyle name="Note 4 14 6 5 3" xfId="43713"/>
    <cellStyle name="Note 4 14 6 6" xfId="18832"/>
    <cellStyle name="Note 4 14 7" xfId="1992"/>
    <cellStyle name="Note 4 14 7 2" xfId="4503"/>
    <cellStyle name="Note 4 14 7 2 2" xfId="14003"/>
    <cellStyle name="Note 4 14 7 2 2 2" xfId="31438"/>
    <cellStyle name="Note 4 14 7 2 2 3" xfId="45891"/>
    <cellStyle name="Note 4 14 7 2 3" xfId="16464"/>
    <cellStyle name="Note 4 14 7 2 3 2" xfId="33899"/>
    <cellStyle name="Note 4 14 7 2 3 3" xfId="48352"/>
    <cellStyle name="Note 4 14 7 2 4" xfId="21939"/>
    <cellStyle name="Note 4 14 7 2 5" xfId="36392"/>
    <cellStyle name="Note 4 14 7 3" xfId="6965"/>
    <cellStyle name="Note 4 14 7 3 2" xfId="24400"/>
    <cellStyle name="Note 4 14 7 3 3" xfId="38853"/>
    <cellStyle name="Note 4 14 7 4" xfId="9406"/>
    <cellStyle name="Note 4 14 7 4 2" xfId="26841"/>
    <cellStyle name="Note 4 14 7 4 3" xfId="41294"/>
    <cellStyle name="Note 4 14 7 5" xfId="11826"/>
    <cellStyle name="Note 4 14 7 5 2" xfId="29261"/>
    <cellStyle name="Note 4 14 7 5 3" xfId="43714"/>
    <cellStyle name="Note 4 14 7 6" xfId="18833"/>
    <cellStyle name="Note 4 14 8" xfId="1993"/>
    <cellStyle name="Note 4 14 8 2" xfId="4504"/>
    <cellStyle name="Note 4 14 8 2 2" xfId="21940"/>
    <cellStyle name="Note 4 14 8 2 3" xfId="36393"/>
    <cellStyle name="Note 4 14 8 3" xfId="6966"/>
    <cellStyle name="Note 4 14 8 3 2" xfId="24401"/>
    <cellStyle name="Note 4 14 8 3 3" xfId="38854"/>
    <cellStyle name="Note 4 14 8 4" xfId="9407"/>
    <cellStyle name="Note 4 14 8 4 2" xfId="26842"/>
    <cellStyle name="Note 4 14 8 4 3" xfId="41295"/>
    <cellStyle name="Note 4 14 8 5" xfId="11827"/>
    <cellStyle name="Note 4 14 8 5 2" xfId="29262"/>
    <cellStyle name="Note 4 14 8 5 3" xfId="43715"/>
    <cellStyle name="Note 4 14 8 6" xfId="15268"/>
    <cellStyle name="Note 4 14 8 6 2" xfId="32703"/>
    <cellStyle name="Note 4 14 8 6 3" xfId="47156"/>
    <cellStyle name="Note 4 14 8 7" xfId="18834"/>
    <cellStyle name="Note 4 14 8 8" xfId="20430"/>
    <cellStyle name="Note 4 14 9" xfId="4485"/>
    <cellStyle name="Note 4 14 9 2" xfId="13989"/>
    <cellStyle name="Note 4 14 9 2 2" xfId="31424"/>
    <cellStyle name="Note 4 14 9 2 3" xfId="45877"/>
    <cellStyle name="Note 4 14 9 3" xfId="16450"/>
    <cellStyle name="Note 4 14 9 3 2" xfId="33885"/>
    <cellStyle name="Note 4 14 9 3 3" xfId="48338"/>
    <cellStyle name="Note 4 14 9 4" xfId="21921"/>
    <cellStyle name="Note 4 14 9 5" xfId="36374"/>
    <cellStyle name="Note 4 15" xfId="1994"/>
    <cellStyle name="Note 4 15 10" xfId="6967"/>
    <cellStyle name="Note 4 15 10 2" xfId="24402"/>
    <cellStyle name="Note 4 15 10 3" xfId="38855"/>
    <cellStyle name="Note 4 15 11" xfId="9408"/>
    <cellStyle name="Note 4 15 11 2" xfId="26843"/>
    <cellStyle name="Note 4 15 11 3" xfId="41296"/>
    <cellStyle name="Note 4 15 12" xfId="11828"/>
    <cellStyle name="Note 4 15 12 2" xfId="29263"/>
    <cellStyle name="Note 4 15 12 3" xfId="43716"/>
    <cellStyle name="Note 4 15 13" xfId="18835"/>
    <cellStyle name="Note 4 15 2" xfId="1995"/>
    <cellStyle name="Note 4 15 2 2" xfId="1996"/>
    <cellStyle name="Note 4 15 2 2 2" xfId="4507"/>
    <cellStyle name="Note 4 15 2 2 2 2" xfId="14006"/>
    <cellStyle name="Note 4 15 2 2 2 2 2" xfId="31441"/>
    <cellStyle name="Note 4 15 2 2 2 2 3" xfId="45894"/>
    <cellStyle name="Note 4 15 2 2 2 3" xfId="16467"/>
    <cellStyle name="Note 4 15 2 2 2 3 2" xfId="33902"/>
    <cellStyle name="Note 4 15 2 2 2 3 3" xfId="48355"/>
    <cellStyle name="Note 4 15 2 2 2 4" xfId="21943"/>
    <cellStyle name="Note 4 15 2 2 2 5" xfId="36396"/>
    <cellStyle name="Note 4 15 2 2 3" xfId="6969"/>
    <cellStyle name="Note 4 15 2 2 3 2" xfId="24404"/>
    <cellStyle name="Note 4 15 2 2 3 3" xfId="38857"/>
    <cellStyle name="Note 4 15 2 2 4" xfId="9410"/>
    <cellStyle name="Note 4 15 2 2 4 2" xfId="26845"/>
    <cellStyle name="Note 4 15 2 2 4 3" xfId="41298"/>
    <cellStyle name="Note 4 15 2 2 5" xfId="11830"/>
    <cellStyle name="Note 4 15 2 2 5 2" xfId="29265"/>
    <cellStyle name="Note 4 15 2 2 5 3" xfId="43718"/>
    <cellStyle name="Note 4 15 2 2 6" xfId="18837"/>
    <cellStyle name="Note 4 15 2 3" xfId="1997"/>
    <cellStyle name="Note 4 15 2 3 2" xfId="4508"/>
    <cellStyle name="Note 4 15 2 3 2 2" xfId="14007"/>
    <cellStyle name="Note 4 15 2 3 2 2 2" xfId="31442"/>
    <cellStyle name="Note 4 15 2 3 2 2 3" xfId="45895"/>
    <cellStyle name="Note 4 15 2 3 2 3" xfId="16468"/>
    <cellStyle name="Note 4 15 2 3 2 3 2" xfId="33903"/>
    <cellStyle name="Note 4 15 2 3 2 3 3" xfId="48356"/>
    <cellStyle name="Note 4 15 2 3 2 4" xfId="21944"/>
    <cellStyle name="Note 4 15 2 3 2 5" xfId="36397"/>
    <cellStyle name="Note 4 15 2 3 3" xfId="6970"/>
    <cellStyle name="Note 4 15 2 3 3 2" xfId="24405"/>
    <cellStyle name="Note 4 15 2 3 3 3" xfId="38858"/>
    <cellStyle name="Note 4 15 2 3 4" xfId="9411"/>
    <cellStyle name="Note 4 15 2 3 4 2" xfId="26846"/>
    <cellStyle name="Note 4 15 2 3 4 3" xfId="41299"/>
    <cellStyle name="Note 4 15 2 3 5" xfId="11831"/>
    <cellStyle name="Note 4 15 2 3 5 2" xfId="29266"/>
    <cellStyle name="Note 4 15 2 3 5 3" xfId="43719"/>
    <cellStyle name="Note 4 15 2 3 6" xfId="18838"/>
    <cellStyle name="Note 4 15 2 4" xfId="1998"/>
    <cellStyle name="Note 4 15 2 4 2" xfId="4509"/>
    <cellStyle name="Note 4 15 2 4 2 2" xfId="21945"/>
    <cellStyle name="Note 4 15 2 4 2 3" xfId="36398"/>
    <cellStyle name="Note 4 15 2 4 3" xfId="6971"/>
    <cellStyle name="Note 4 15 2 4 3 2" xfId="24406"/>
    <cellStyle name="Note 4 15 2 4 3 3" xfId="38859"/>
    <cellStyle name="Note 4 15 2 4 4" xfId="9412"/>
    <cellStyle name="Note 4 15 2 4 4 2" xfId="26847"/>
    <cellStyle name="Note 4 15 2 4 4 3" xfId="41300"/>
    <cellStyle name="Note 4 15 2 4 5" xfId="11832"/>
    <cellStyle name="Note 4 15 2 4 5 2" xfId="29267"/>
    <cellStyle name="Note 4 15 2 4 5 3" xfId="43720"/>
    <cellStyle name="Note 4 15 2 4 6" xfId="15269"/>
    <cellStyle name="Note 4 15 2 4 6 2" xfId="32704"/>
    <cellStyle name="Note 4 15 2 4 6 3" xfId="47157"/>
    <cellStyle name="Note 4 15 2 4 7" xfId="18839"/>
    <cellStyle name="Note 4 15 2 4 8" xfId="20431"/>
    <cellStyle name="Note 4 15 2 5" xfId="4506"/>
    <cellStyle name="Note 4 15 2 5 2" xfId="14005"/>
    <cellStyle name="Note 4 15 2 5 2 2" xfId="31440"/>
    <cellStyle name="Note 4 15 2 5 2 3" xfId="45893"/>
    <cellStyle name="Note 4 15 2 5 3" xfId="16466"/>
    <cellStyle name="Note 4 15 2 5 3 2" xfId="33901"/>
    <cellStyle name="Note 4 15 2 5 3 3" xfId="48354"/>
    <cellStyle name="Note 4 15 2 5 4" xfId="21942"/>
    <cellStyle name="Note 4 15 2 5 5" xfId="36395"/>
    <cellStyle name="Note 4 15 2 6" xfId="6968"/>
    <cellStyle name="Note 4 15 2 6 2" xfId="24403"/>
    <cellStyle name="Note 4 15 2 6 3" xfId="38856"/>
    <cellStyle name="Note 4 15 2 7" xfId="9409"/>
    <cellStyle name="Note 4 15 2 7 2" xfId="26844"/>
    <cellStyle name="Note 4 15 2 7 3" xfId="41297"/>
    <cellStyle name="Note 4 15 2 8" xfId="11829"/>
    <cellStyle name="Note 4 15 2 8 2" xfId="29264"/>
    <cellStyle name="Note 4 15 2 8 3" xfId="43717"/>
    <cellStyle name="Note 4 15 2 9" xfId="18836"/>
    <cellStyle name="Note 4 15 3" xfId="1999"/>
    <cellStyle name="Note 4 15 3 2" xfId="2000"/>
    <cellStyle name="Note 4 15 3 2 2" xfId="4511"/>
    <cellStyle name="Note 4 15 3 2 2 2" xfId="14009"/>
    <cellStyle name="Note 4 15 3 2 2 2 2" xfId="31444"/>
    <cellStyle name="Note 4 15 3 2 2 2 3" xfId="45897"/>
    <cellStyle name="Note 4 15 3 2 2 3" xfId="16470"/>
    <cellStyle name="Note 4 15 3 2 2 3 2" xfId="33905"/>
    <cellStyle name="Note 4 15 3 2 2 3 3" xfId="48358"/>
    <cellStyle name="Note 4 15 3 2 2 4" xfId="21947"/>
    <cellStyle name="Note 4 15 3 2 2 5" xfId="36400"/>
    <cellStyle name="Note 4 15 3 2 3" xfId="6973"/>
    <cellStyle name="Note 4 15 3 2 3 2" xfId="24408"/>
    <cellStyle name="Note 4 15 3 2 3 3" xfId="38861"/>
    <cellStyle name="Note 4 15 3 2 4" xfId="9414"/>
    <cellStyle name="Note 4 15 3 2 4 2" xfId="26849"/>
    <cellStyle name="Note 4 15 3 2 4 3" xfId="41302"/>
    <cellStyle name="Note 4 15 3 2 5" xfId="11834"/>
    <cellStyle name="Note 4 15 3 2 5 2" xfId="29269"/>
    <cellStyle name="Note 4 15 3 2 5 3" xfId="43722"/>
    <cellStyle name="Note 4 15 3 2 6" xfId="18841"/>
    <cellStyle name="Note 4 15 3 3" xfId="2001"/>
    <cellStyle name="Note 4 15 3 3 2" xfId="4512"/>
    <cellStyle name="Note 4 15 3 3 2 2" xfId="14010"/>
    <cellStyle name="Note 4 15 3 3 2 2 2" xfId="31445"/>
    <cellStyle name="Note 4 15 3 3 2 2 3" xfId="45898"/>
    <cellStyle name="Note 4 15 3 3 2 3" xfId="16471"/>
    <cellStyle name="Note 4 15 3 3 2 3 2" xfId="33906"/>
    <cellStyle name="Note 4 15 3 3 2 3 3" xfId="48359"/>
    <cellStyle name="Note 4 15 3 3 2 4" xfId="21948"/>
    <cellStyle name="Note 4 15 3 3 2 5" xfId="36401"/>
    <cellStyle name="Note 4 15 3 3 3" xfId="6974"/>
    <cellStyle name="Note 4 15 3 3 3 2" xfId="24409"/>
    <cellStyle name="Note 4 15 3 3 3 3" xfId="38862"/>
    <cellStyle name="Note 4 15 3 3 4" xfId="9415"/>
    <cellStyle name="Note 4 15 3 3 4 2" xfId="26850"/>
    <cellStyle name="Note 4 15 3 3 4 3" xfId="41303"/>
    <cellStyle name="Note 4 15 3 3 5" xfId="11835"/>
    <cellStyle name="Note 4 15 3 3 5 2" xfId="29270"/>
    <cellStyle name="Note 4 15 3 3 5 3" xfId="43723"/>
    <cellStyle name="Note 4 15 3 3 6" xfId="18842"/>
    <cellStyle name="Note 4 15 3 4" xfId="2002"/>
    <cellStyle name="Note 4 15 3 4 2" xfId="4513"/>
    <cellStyle name="Note 4 15 3 4 2 2" xfId="21949"/>
    <cellStyle name="Note 4 15 3 4 2 3" xfId="36402"/>
    <cellStyle name="Note 4 15 3 4 3" xfId="6975"/>
    <cellStyle name="Note 4 15 3 4 3 2" xfId="24410"/>
    <cellStyle name="Note 4 15 3 4 3 3" xfId="38863"/>
    <cellStyle name="Note 4 15 3 4 4" xfId="9416"/>
    <cellStyle name="Note 4 15 3 4 4 2" xfId="26851"/>
    <cellStyle name="Note 4 15 3 4 4 3" xfId="41304"/>
    <cellStyle name="Note 4 15 3 4 5" xfId="11836"/>
    <cellStyle name="Note 4 15 3 4 5 2" xfId="29271"/>
    <cellStyle name="Note 4 15 3 4 5 3" xfId="43724"/>
    <cellStyle name="Note 4 15 3 4 6" xfId="15270"/>
    <cellStyle name="Note 4 15 3 4 6 2" xfId="32705"/>
    <cellStyle name="Note 4 15 3 4 6 3" xfId="47158"/>
    <cellStyle name="Note 4 15 3 4 7" xfId="18843"/>
    <cellStyle name="Note 4 15 3 4 8" xfId="20432"/>
    <cellStyle name="Note 4 15 3 5" xfId="4510"/>
    <cellStyle name="Note 4 15 3 5 2" xfId="14008"/>
    <cellStyle name="Note 4 15 3 5 2 2" xfId="31443"/>
    <cellStyle name="Note 4 15 3 5 2 3" xfId="45896"/>
    <cellStyle name="Note 4 15 3 5 3" xfId="16469"/>
    <cellStyle name="Note 4 15 3 5 3 2" xfId="33904"/>
    <cellStyle name="Note 4 15 3 5 3 3" xfId="48357"/>
    <cellStyle name="Note 4 15 3 5 4" xfId="21946"/>
    <cellStyle name="Note 4 15 3 5 5" xfId="36399"/>
    <cellStyle name="Note 4 15 3 6" xfId="6972"/>
    <cellStyle name="Note 4 15 3 6 2" xfId="24407"/>
    <cellStyle name="Note 4 15 3 6 3" xfId="38860"/>
    <cellStyle name="Note 4 15 3 7" xfId="9413"/>
    <cellStyle name="Note 4 15 3 7 2" xfId="26848"/>
    <cellStyle name="Note 4 15 3 7 3" xfId="41301"/>
    <cellStyle name="Note 4 15 3 8" xfId="11833"/>
    <cellStyle name="Note 4 15 3 8 2" xfId="29268"/>
    <cellStyle name="Note 4 15 3 8 3" xfId="43721"/>
    <cellStyle name="Note 4 15 3 9" xfId="18840"/>
    <cellStyle name="Note 4 15 4" xfId="2003"/>
    <cellStyle name="Note 4 15 4 2" xfId="2004"/>
    <cellStyle name="Note 4 15 4 2 2" xfId="4515"/>
    <cellStyle name="Note 4 15 4 2 2 2" xfId="14012"/>
    <cellStyle name="Note 4 15 4 2 2 2 2" xfId="31447"/>
    <cellStyle name="Note 4 15 4 2 2 2 3" xfId="45900"/>
    <cellStyle name="Note 4 15 4 2 2 3" xfId="16473"/>
    <cellStyle name="Note 4 15 4 2 2 3 2" xfId="33908"/>
    <cellStyle name="Note 4 15 4 2 2 3 3" xfId="48361"/>
    <cellStyle name="Note 4 15 4 2 2 4" xfId="21951"/>
    <cellStyle name="Note 4 15 4 2 2 5" xfId="36404"/>
    <cellStyle name="Note 4 15 4 2 3" xfId="6977"/>
    <cellStyle name="Note 4 15 4 2 3 2" xfId="24412"/>
    <cellStyle name="Note 4 15 4 2 3 3" xfId="38865"/>
    <cellStyle name="Note 4 15 4 2 4" xfId="9418"/>
    <cellStyle name="Note 4 15 4 2 4 2" xfId="26853"/>
    <cellStyle name="Note 4 15 4 2 4 3" xfId="41306"/>
    <cellStyle name="Note 4 15 4 2 5" xfId="11838"/>
    <cellStyle name="Note 4 15 4 2 5 2" xfId="29273"/>
    <cellStyle name="Note 4 15 4 2 5 3" xfId="43726"/>
    <cellStyle name="Note 4 15 4 2 6" xfId="18845"/>
    <cellStyle name="Note 4 15 4 3" xfId="2005"/>
    <cellStyle name="Note 4 15 4 3 2" xfId="4516"/>
    <cellStyle name="Note 4 15 4 3 2 2" xfId="14013"/>
    <cellStyle name="Note 4 15 4 3 2 2 2" xfId="31448"/>
    <cellStyle name="Note 4 15 4 3 2 2 3" xfId="45901"/>
    <cellStyle name="Note 4 15 4 3 2 3" xfId="16474"/>
    <cellStyle name="Note 4 15 4 3 2 3 2" xfId="33909"/>
    <cellStyle name="Note 4 15 4 3 2 3 3" xfId="48362"/>
    <cellStyle name="Note 4 15 4 3 2 4" xfId="21952"/>
    <cellStyle name="Note 4 15 4 3 2 5" xfId="36405"/>
    <cellStyle name="Note 4 15 4 3 3" xfId="6978"/>
    <cellStyle name="Note 4 15 4 3 3 2" xfId="24413"/>
    <cellStyle name="Note 4 15 4 3 3 3" xfId="38866"/>
    <cellStyle name="Note 4 15 4 3 4" xfId="9419"/>
    <cellStyle name="Note 4 15 4 3 4 2" xfId="26854"/>
    <cellStyle name="Note 4 15 4 3 4 3" xfId="41307"/>
    <cellStyle name="Note 4 15 4 3 5" xfId="11839"/>
    <cellStyle name="Note 4 15 4 3 5 2" xfId="29274"/>
    <cellStyle name="Note 4 15 4 3 5 3" xfId="43727"/>
    <cellStyle name="Note 4 15 4 3 6" xfId="18846"/>
    <cellStyle name="Note 4 15 4 4" xfId="2006"/>
    <cellStyle name="Note 4 15 4 4 2" xfId="4517"/>
    <cellStyle name="Note 4 15 4 4 2 2" xfId="21953"/>
    <cellStyle name="Note 4 15 4 4 2 3" xfId="36406"/>
    <cellStyle name="Note 4 15 4 4 3" xfId="6979"/>
    <cellStyle name="Note 4 15 4 4 3 2" xfId="24414"/>
    <cellStyle name="Note 4 15 4 4 3 3" xfId="38867"/>
    <cellStyle name="Note 4 15 4 4 4" xfId="9420"/>
    <cellStyle name="Note 4 15 4 4 4 2" xfId="26855"/>
    <cellStyle name="Note 4 15 4 4 4 3" xfId="41308"/>
    <cellStyle name="Note 4 15 4 4 5" xfId="11840"/>
    <cellStyle name="Note 4 15 4 4 5 2" xfId="29275"/>
    <cellStyle name="Note 4 15 4 4 5 3" xfId="43728"/>
    <cellStyle name="Note 4 15 4 4 6" xfId="15271"/>
    <cellStyle name="Note 4 15 4 4 6 2" xfId="32706"/>
    <cellStyle name="Note 4 15 4 4 6 3" xfId="47159"/>
    <cellStyle name="Note 4 15 4 4 7" xfId="18847"/>
    <cellStyle name="Note 4 15 4 4 8" xfId="20433"/>
    <cellStyle name="Note 4 15 4 5" xfId="4514"/>
    <cellStyle name="Note 4 15 4 5 2" xfId="14011"/>
    <cellStyle name="Note 4 15 4 5 2 2" xfId="31446"/>
    <cellStyle name="Note 4 15 4 5 2 3" xfId="45899"/>
    <cellStyle name="Note 4 15 4 5 3" xfId="16472"/>
    <cellStyle name="Note 4 15 4 5 3 2" xfId="33907"/>
    <cellStyle name="Note 4 15 4 5 3 3" xfId="48360"/>
    <cellStyle name="Note 4 15 4 5 4" xfId="21950"/>
    <cellStyle name="Note 4 15 4 5 5" xfId="36403"/>
    <cellStyle name="Note 4 15 4 6" xfId="6976"/>
    <cellStyle name="Note 4 15 4 6 2" xfId="24411"/>
    <cellStyle name="Note 4 15 4 6 3" xfId="38864"/>
    <cellStyle name="Note 4 15 4 7" xfId="9417"/>
    <cellStyle name="Note 4 15 4 7 2" xfId="26852"/>
    <cellStyle name="Note 4 15 4 7 3" xfId="41305"/>
    <cellStyle name="Note 4 15 4 8" xfId="11837"/>
    <cellStyle name="Note 4 15 4 8 2" xfId="29272"/>
    <cellStyle name="Note 4 15 4 8 3" xfId="43725"/>
    <cellStyle name="Note 4 15 4 9" xfId="18844"/>
    <cellStyle name="Note 4 15 5" xfId="2007"/>
    <cellStyle name="Note 4 15 5 2" xfId="2008"/>
    <cellStyle name="Note 4 15 5 2 2" xfId="4519"/>
    <cellStyle name="Note 4 15 5 2 2 2" xfId="14015"/>
    <cellStyle name="Note 4 15 5 2 2 2 2" xfId="31450"/>
    <cellStyle name="Note 4 15 5 2 2 2 3" xfId="45903"/>
    <cellStyle name="Note 4 15 5 2 2 3" xfId="16476"/>
    <cellStyle name="Note 4 15 5 2 2 3 2" xfId="33911"/>
    <cellStyle name="Note 4 15 5 2 2 3 3" xfId="48364"/>
    <cellStyle name="Note 4 15 5 2 2 4" xfId="21955"/>
    <cellStyle name="Note 4 15 5 2 2 5" xfId="36408"/>
    <cellStyle name="Note 4 15 5 2 3" xfId="6981"/>
    <cellStyle name="Note 4 15 5 2 3 2" xfId="24416"/>
    <cellStyle name="Note 4 15 5 2 3 3" xfId="38869"/>
    <cellStyle name="Note 4 15 5 2 4" xfId="9422"/>
    <cellStyle name="Note 4 15 5 2 4 2" xfId="26857"/>
    <cellStyle name="Note 4 15 5 2 4 3" xfId="41310"/>
    <cellStyle name="Note 4 15 5 2 5" xfId="11842"/>
    <cellStyle name="Note 4 15 5 2 5 2" xfId="29277"/>
    <cellStyle name="Note 4 15 5 2 5 3" xfId="43730"/>
    <cellStyle name="Note 4 15 5 2 6" xfId="18849"/>
    <cellStyle name="Note 4 15 5 3" xfId="2009"/>
    <cellStyle name="Note 4 15 5 3 2" xfId="4520"/>
    <cellStyle name="Note 4 15 5 3 2 2" xfId="14016"/>
    <cellStyle name="Note 4 15 5 3 2 2 2" xfId="31451"/>
    <cellStyle name="Note 4 15 5 3 2 2 3" xfId="45904"/>
    <cellStyle name="Note 4 15 5 3 2 3" xfId="16477"/>
    <cellStyle name="Note 4 15 5 3 2 3 2" xfId="33912"/>
    <cellStyle name="Note 4 15 5 3 2 3 3" xfId="48365"/>
    <cellStyle name="Note 4 15 5 3 2 4" xfId="21956"/>
    <cellStyle name="Note 4 15 5 3 2 5" xfId="36409"/>
    <cellStyle name="Note 4 15 5 3 3" xfId="6982"/>
    <cellStyle name="Note 4 15 5 3 3 2" xfId="24417"/>
    <cellStyle name="Note 4 15 5 3 3 3" xfId="38870"/>
    <cellStyle name="Note 4 15 5 3 4" xfId="9423"/>
    <cellStyle name="Note 4 15 5 3 4 2" xfId="26858"/>
    <cellStyle name="Note 4 15 5 3 4 3" xfId="41311"/>
    <cellStyle name="Note 4 15 5 3 5" xfId="11843"/>
    <cellStyle name="Note 4 15 5 3 5 2" xfId="29278"/>
    <cellStyle name="Note 4 15 5 3 5 3" xfId="43731"/>
    <cellStyle name="Note 4 15 5 3 6" xfId="18850"/>
    <cellStyle name="Note 4 15 5 4" xfId="2010"/>
    <cellStyle name="Note 4 15 5 4 2" xfId="4521"/>
    <cellStyle name="Note 4 15 5 4 2 2" xfId="21957"/>
    <cellStyle name="Note 4 15 5 4 2 3" xfId="36410"/>
    <cellStyle name="Note 4 15 5 4 3" xfId="6983"/>
    <cellStyle name="Note 4 15 5 4 3 2" xfId="24418"/>
    <cellStyle name="Note 4 15 5 4 3 3" xfId="38871"/>
    <cellStyle name="Note 4 15 5 4 4" xfId="9424"/>
    <cellStyle name="Note 4 15 5 4 4 2" xfId="26859"/>
    <cellStyle name="Note 4 15 5 4 4 3" xfId="41312"/>
    <cellStyle name="Note 4 15 5 4 5" xfId="11844"/>
    <cellStyle name="Note 4 15 5 4 5 2" xfId="29279"/>
    <cellStyle name="Note 4 15 5 4 5 3" xfId="43732"/>
    <cellStyle name="Note 4 15 5 4 6" xfId="15272"/>
    <cellStyle name="Note 4 15 5 4 6 2" xfId="32707"/>
    <cellStyle name="Note 4 15 5 4 6 3" xfId="47160"/>
    <cellStyle name="Note 4 15 5 4 7" xfId="18851"/>
    <cellStyle name="Note 4 15 5 4 8" xfId="20434"/>
    <cellStyle name="Note 4 15 5 5" xfId="4518"/>
    <cellStyle name="Note 4 15 5 5 2" xfId="14014"/>
    <cellStyle name="Note 4 15 5 5 2 2" xfId="31449"/>
    <cellStyle name="Note 4 15 5 5 2 3" xfId="45902"/>
    <cellStyle name="Note 4 15 5 5 3" xfId="16475"/>
    <cellStyle name="Note 4 15 5 5 3 2" xfId="33910"/>
    <cellStyle name="Note 4 15 5 5 3 3" xfId="48363"/>
    <cellStyle name="Note 4 15 5 5 4" xfId="21954"/>
    <cellStyle name="Note 4 15 5 5 5" xfId="36407"/>
    <cellStyle name="Note 4 15 5 6" xfId="6980"/>
    <cellStyle name="Note 4 15 5 6 2" xfId="24415"/>
    <cellStyle name="Note 4 15 5 6 3" xfId="38868"/>
    <cellStyle name="Note 4 15 5 7" xfId="9421"/>
    <cellStyle name="Note 4 15 5 7 2" xfId="26856"/>
    <cellStyle name="Note 4 15 5 7 3" xfId="41309"/>
    <cellStyle name="Note 4 15 5 8" xfId="11841"/>
    <cellStyle name="Note 4 15 5 8 2" xfId="29276"/>
    <cellStyle name="Note 4 15 5 8 3" xfId="43729"/>
    <cellStyle name="Note 4 15 5 9" xfId="18848"/>
    <cellStyle name="Note 4 15 6" xfId="2011"/>
    <cellStyle name="Note 4 15 6 2" xfId="4522"/>
    <cellStyle name="Note 4 15 6 2 2" xfId="14017"/>
    <cellStyle name="Note 4 15 6 2 2 2" xfId="31452"/>
    <cellStyle name="Note 4 15 6 2 2 3" xfId="45905"/>
    <cellStyle name="Note 4 15 6 2 3" xfId="16478"/>
    <cellStyle name="Note 4 15 6 2 3 2" xfId="33913"/>
    <cellStyle name="Note 4 15 6 2 3 3" xfId="48366"/>
    <cellStyle name="Note 4 15 6 2 4" xfId="21958"/>
    <cellStyle name="Note 4 15 6 2 5" xfId="36411"/>
    <cellStyle name="Note 4 15 6 3" xfId="6984"/>
    <cellStyle name="Note 4 15 6 3 2" xfId="24419"/>
    <cellStyle name="Note 4 15 6 3 3" xfId="38872"/>
    <cellStyle name="Note 4 15 6 4" xfId="9425"/>
    <cellStyle name="Note 4 15 6 4 2" xfId="26860"/>
    <cellStyle name="Note 4 15 6 4 3" xfId="41313"/>
    <cellStyle name="Note 4 15 6 5" xfId="11845"/>
    <cellStyle name="Note 4 15 6 5 2" xfId="29280"/>
    <cellStyle name="Note 4 15 6 5 3" xfId="43733"/>
    <cellStyle name="Note 4 15 6 6" xfId="18852"/>
    <cellStyle name="Note 4 15 7" xfId="2012"/>
    <cellStyle name="Note 4 15 7 2" xfId="4523"/>
    <cellStyle name="Note 4 15 7 2 2" xfId="14018"/>
    <cellStyle name="Note 4 15 7 2 2 2" xfId="31453"/>
    <cellStyle name="Note 4 15 7 2 2 3" xfId="45906"/>
    <cellStyle name="Note 4 15 7 2 3" xfId="16479"/>
    <cellStyle name="Note 4 15 7 2 3 2" xfId="33914"/>
    <cellStyle name="Note 4 15 7 2 3 3" xfId="48367"/>
    <cellStyle name="Note 4 15 7 2 4" xfId="21959"/>
    <cellStyle name="Note 4 15 7 2 5" xfId="36412"/>
    <cellStyle name="Note 4 15 7 3" xfId="6985"/>
    <cellStyle name="Note 4 15 7 3 2" xfId="24420"/>
    <cellStyle name="Note 4 15 7 3 3" xfId="38873"/>
    <cellStyle name="Note 4 15 7 4" xfId="9426"/>
    <cellStyle name="Note 4 15 7 4 2" xfId="26861"/>
    <cellStyle name="Note 4 15 7 4 3" xfId="41314"/>
    <cellStyle name="Note 4 15 7 5" xfId="11846"/>
    <cellStyle name="Note 4 15 7 5 2" xfId="29281"/>
    <cellStyle name="Note 4 15 7 5 3" xfId="43734"/>
    <cellStyle name="Note 4 15 7 6" xfId="18853"/>
    <cellStyle name="Note 4 15 8" xfId="2013"/>
    <cellStyle name="Note 4 15 8 2" xfId="4524"/>
    <cellStyle name="Note 4 15 8 2 2" xfId="21960"/>
    <cellStyle name="Note 4 15 8 2 3" xfId="36413"/>
    <cellStyle name="Note 4 15 8 3" xfId="6986"/>
    <cellStyle name="Note 4 15 8 3 2" xfId="24421"/>
    <cellStyle name="Note 4 15 8 3 3" xfId="38874"/>
    <cellStyle name="Note 4 15 8 4" xfId="9427"/>
    <cellStyle name="Note 4 15 8 4 2" xfId="26862"/>
    <cellStyle name="Note 4 15 8 4 3" xfId="41315"/>
    <cellStyle name="Note 4 15 8 5" xfId="11847"/>
    <cellStyle name="Note 4 15 8 5 2" xfId="29282"/>
    <cellStyle name="Note 4 15 8 5 3" xfId="43735"/>
    <cellStyle name="Note 4 15 8 6" xfId="15273"/>
    <cellStyle name="Note 4 15 8 6 2" xfId="32708"/>
    <cellStyle name="Note 4 15 8 6 3" xfId="47161"/>
    <cellStyle name="Note 4 15 8 7" xfId="18854"/>
    <cellStyle name="Note 4 15 8 8" xfId="20435"/>
    <cellStyle name="Note 4 15 9" xfId="4505"/>
    <cellStyle name="Note 4 15 9 2" xfId="14004"/>
    <cellStyle name="Note 4 15 9 2 2" xfId="31439"/>
    <cellStyle name="Note 4 15 9 2 3" xfId="45892"/>
    <cellStyle name="Note 4 15 9 3" xfId="16465"/>
    <cellStyle name="Note 4 15 9 3 2" xfId="33900"/>
    <cellStyle name="Note 4 15 9 3 3" xfId="48353"/>
    <cellStyle name="Note 4 15 9 4" xfId="21941"/>
    <cellStyle name="Note 4 15 9 5" xfId="36394"/>
    <cellStyle name="Note 4 16" xfId="2014"/>
    <cellStyle name="Note 4 16 10" xfId="6987"/>
    <cellStyle name="Note 4 16 10 2" xfId="24422"/>
    <cellStyle name="Note 4 16 10 3" xfId="38875"/>
    <cellStyle name="Note 4 16 11" xfId="9428"/>
    <cellStyle name="Note 4 16 11 2" xfId="26863"/>
    <cellStyle name="Note 4 16 11 3" xfId="41316"/>
    <cellStyle name="Note 4 16 12" xfId="11848"/>
    <cellStyle name="Note 4 16 12 2" xfId="29283"/>
    <cellStyle name="Note 4 16 12 3" xfId="43736"/>
    <cellStyle name="Note 4 16 13" xfId="18855"/>
    <cellStyle name="Note 4 16 2" xfId="2015"/>
    <cellStyle name="Note 4 16 2 2" xfId="2016"/>
    <cellStyle name="Note 4 16 2 2 2" xfId="4527"/>
    <cellStyle name="Note 4 16 2 2 2 2" xfId="14021"/>
    <cellStyle name="Note 4 16 2 2 2 2 2" xfId="31456"/>
    <cellStyle name="Note 4 16 2 2 2 2 3" xfId="45909"/>
    <cellStyle name="Note 4 16 2 2 2 3" xfId="16482"/>
    <cellStyle name="Note 4 16 2 2 2 3 2" xfId="33917"/>
    <cellStyle name="Note 4 16 2 2 2 3 3" xfId="48370"/>
    <cellStyle name="Note 4 16 2 2 2 4" xfId="21963"/>
    <cellStyle name="Note 4 16 2 2 2 5" xfId="36416"/>
    <cellStyle name="Note 4 16 2 2 3" xfId="6989"/>
    <cellStyle name="Note 4 16 2 2 3 2" xfId="24424"/>
    <cellStyle name="Note 4 16 2 2 3 3" xfId="38877"/>
    <cellStyle name="Note 4 16 2 2 4" xfId="9430"/>
    <cellStyle name="Note 4 16 2 2 4 2" xfId="26865"/>
    <cellStyle name="Note 4 16 2 2 4 3" xfId="41318"/>
    <cellStyle name="Note 4 16 2 2 5" xfId="11850"/>
    <cellStyle name="Note 4 16 2 2 5 2" xfId="29285"/>
    <cellStyle name="Note 4 16 2 2 5 3" xfId="43738"/>
    <cellStyle name="Note 4 16 2 2 6" xfId="18857"/>
    <cellStyle name="Note 4 16 2 3" xfId="2017"/>
    <cellStyle name="Note 4 16 2 3 2" xfId="4528"/>
    <cellStyle name="Note 4 16 2 3 2 2" xfId="14022"/>
    <cellStyle name="Note 4 16 2 3 2 2 2" xfId="31457"/>
    <cellStyle name="Note 4 16 2 3 2 2 3" xfId="45910"/>
    <cellStyle name="Note 4 16 2 3 2 3" xfId="16483"/>
    <cellStyle name="Note 4 16 2 3 2 3 2" xfId="33918"/>
    <cellStyle name="Note 4 16 2 3 2 3 3" xfId="48371"/>
    <cellStyle name="Note 4 16 2 3 2 4" xfId="21964"/>
    <cellStyle name="Note 4 16 2 3 2 5" xfId="36417"/>
    <cellStyle name="Note 4 16 2 3 3" xfId="6990"/>
    <cellStyle name="Note 4 16 2 3 3 2" xfId="24425"/>
    <cellStyle name="Note 4 16 2 3 3 3" xfId="38878"/>
    <cellStyle name="Note 4 16 2 3 4" xfId="9431"/>
    <cellStyle name="Note 4 16 2 3 4 2" xfId="26866"/>
    <cellStyle name="Note 4 16 2 3 4 3" xfId="41319"/>
    <cellStyle name="Note 4 16 2 3 5" xfId="11851"/>
    <cellStyle name="Note 4 16 2 3 5 2" xfId="29286"/>
    <cellStyle name="Note 4 16 2 3 5 3" xfId="43739"/>
    <cellStyle name="Note 4 16 2 3 6" xfId="18858"/>
    <cellStyle name="Note 4 16 2 4" xfId="2018"/>
    <cellStyle name="Note 4 16 2 4 2" xfId="4529"/>
    <cellStyle name="Note 4 16 2 4 2 2" xfId="21965"/>
    <cellStyle name="Note 4 16 2 4 2 3" xfId="36418"/>
    <cellStyle name="Note 4 16 2 4 3" xfId="6991"/>
    <cellStyle name="Note 4 16 2 4 3 2" xfId="24426"/>
    <cellStyle name="Note 4 16 2 4 3 3" xfId="38879"/>
    <cellStyle name="Note 4 16 2 4 4" xfId="9432"/>
    <cellStyle name="Note 4 16 2 4 4 2" xfId="26867"/>
    <cellStyle name="Note 4 16 2 4 4 3" xfId="41320"/>
    <cellStyle name="Note 4 16 2 4 5" xfId="11852"/>
    <cellStyle name="Note 4 16 2 4 5 2" xfId="29287"/>
    <cellStyle name="Note 4 16 2 4 5 3" xfId="43740"/>
    <cellStyle name="Note 4 16 2 4 6" xfId="15274"/>
    <cellStyle name="Note 4 16 2 4 6 2" xfId="32709"/>
    <cellStyle name="Note 4 16 2 4 6 3" xfId="47162"/>
    <cellStyle name="Note 4 16 2 4 7" xfId="18859"/>
    <cellStyle name="Note 4 16 2 4 8" xfId="20436"/>
    <cellStyle name="Note 4 16 2 5" xfId="4526"/>
    <cellStyle name="Note 4 16 2 5 2" xfId="14020"/>
    <cellStyle name="Note 4 16 2 5 2 2" xfId="31455"/>
    <cellStyle name="Note 4 16 2 5 2 3" xfId="45908"/>
    <cellStyle name="Note 4 16 2 5 3" xfId="16481"/>
    <cellStyle name="Note 4 16 2 5 3 2" xfId="33916"/>
    <cellStyle name="Note 4 16 2 5 3 3" xfId="48369"/>
    <cellStyle name="Note 4 16 2 5 4" xfId="21962"/>
    <cellStyle name="Note 4 16 2 5 5" xfId="36415"/>
    <cellStyle name="Note 4 16 2 6" xfId="6988"/>
    <cellStyle name="Note 4 16 2 6 2" xfId="24423"/>
    <cellStyle name="Note 4 16 2 6 3" xfId="38876"/>
    <cellStyle name="Note 4 16 2 7" xfId="9429"/>
    <cellStyle name="Note 4 16 2 7 2" xfId="26864"/>
    <cellStyle name="Note 4 16 2 7 3" xfId="41317"/>
    <cellStyle name="Note 4 16 2 8" xfId="11849"/>
    <cellStyle name="Note 4 16 2 8 2" xfId="29284"/>
    <cellStyle name="Note 4 16 2 8 3" xfId="43737"/>
    <cellStyle name="Note 4 16 2 9" xfId="18856"/>
    <cellStyle name="Note 4 16 3" xfId="2019"/>
    <cellStyle name="Note 4 16 3 2" xfId="2020"/>
    <cellStyle name="Note 4 16 3 2 2" xfId="4531"/>
    <cellStyle name="Note 4 16 3 2 2 2" xfId="14024"/>
    <cellStyle name="Note 4 16 3 2 2 2 2" xfId="31459"/>
    <cellStyle name="Note 4 16 3 2 2 2 3" xfId="45912"/>
    <cellStyle name="Note 4 16 3 2 2 3" xfId="16485"/>
    <cellStyle name="Note 4 16 3 2 2 3 2" xfId="33920"/>
    <cellStyle name="Note 4 16 3 2 2 3 3" xfId="48373"/>
    <cellStyle name="Note 4 16 3 2 2 4" xfId="21967"/>
    <cellStyle name="Note 4 16 3 2 2 5" xfId="36420"/>
    <cellStyle name="Note 4 16 3 2 3" xfId="6993"/>
    <cellStyle name="Note 4 16 3 2 3 2" xfId="24428"/>
    <cellStyle name="Note 4 16 3 2 3 3" xfId="38881"/>
    <cellStyle name="Note 4 16 3 2 4" xfId="9434"/>
    <cellStyle name="Note 4 16 3 2 4 2" xfId="26869"/>
    <cellStyle name="Note 4 16 3 2 4 3" xfId="41322"/>
    <cellStyle name="Note 4 16 3 2 5" xfId="11854"/>
    <cellStyle name="Note 4 16 3 2 5 2" xfId="29289"/>
    <cellStyle name="Note 4 16 3 2 5 3" xfId="43742"/>
    <cellStyle name="Note 4 16 3 2 6" xfId="18861"/>
    <cellStyle name="Note 4 16 3 3" xfId="2021"/>
    <cellStyle name="Note 4 16 3 3 2" xfId="4532"/>
    <cellStyle name="Note 4 16 3 3 2 2" xfId="14025"/>
    <cellStyle name="Note 4 16 3 3 2 2 2" xfId="31460"/>
    <cellStyle name="Note 4 16 3 3 2 2 3" xfId="45913"/>
    <cellStyle name="Note 4 16 3 3 2 3" xfId="16486"/>
    <cellStyle name="Note 4 16 3 3 2 3 2" xfId="33921"/>
    <cellStyle name="Note 4 16 3 3 2 3 3" xfId="48374"/>
    <cellStyle name="Note 4 16 3 3 2 4" xfId="21968"/>
    <cellStyle name="Note 4 16 3 3 2 5" xfId="36421"/>
    <cellStyle name="Note 4 16 3 3 3" xfId="6994"/>
    <cellStyle name="Note 4 16 3 3 3 2" xfId="24429"/>
    <cellStyle name="Note 4 16 3 3 3 3" xfId="38882"/>
    <cellStyle name="Note 4 16 3 3 4" xfId="9435"/>
    <cellStyle name="Note 4 16 3 3 4 2" xfId="26870"/>
    <cellStyle name="Note 4 16 3 3 4 3" xfId="41323"/>
    <cellStyle name="Note 4 16 3 3 5" xfId="11855"/>
    <cellStyle name="Note 4 16 3 3 5 2" xfId="29290"/>
    <cellStyle name="Note 4 16 3 3 5 3" xfId="43743"/>
    <cellStyle name="Note 4 16 3 3 6" xfId="18862"/>
    <cellStyle name="Note 4 16 3 4" xfId="2022"/>
    <cellStyle name="Note 4 16 3 4 2" xfId="4533"/>
    <cellStyle name="Note 4 16 3 4 2 2" xfId="21969"/>
    <cellStyle name="Note 4 16 3 4 2 3" xfId="36422"/>
    <cellStyle name="Note 4 16 3 4 3" xfId="6995"/>
    <cellStyle name="Note 4 16 3 4 3 2" xfId="24430"/>
    <cellStyle name="Note 4 16 3 4 3 3" xfId="38883"/>
    <cellStyle name="Note 4 16 3 4 4" xfId="9436"/>
    <cellStyle name="Note 4 16 3 4 4 2" xfId="26871"/>
    <cellStyle name="Note 4 16 3 4 4 3" xfId="41324"/>
    <cellStyle name="Note 4 16 3 4 5" xfId="11856"/>
    <cellStyle name="Note 4 16 3 4 5 2" xfId="29291"/>
    <cellStyle name="Note 4 16 3 4 5 3" xfId="43744"/>
    <cellStyle name="Note 4 16 3 4 6" xfId="15275"/>
    <cellStyle name="Note 4 16 3 4 6 2" xfId="32710"/>
    <cellStyle name="Note 4 16 3 4 6 3" xfId="47163"/>
    <cellStyle name="Note 4 16 3 4 7" xfId="18863"/>
    <cellStyle name="Note 4 16 3 4 8" xfId="20437"/>
    <cellStyle name="Note 4 16 3 5" xfId="4530"/>
    <cellStyle name="Note 4 16 3 5 2" xfId="14023"/>
    <cellStyle name="Note 4 16 3 5 2 2" xfId="31458"/>
    <cellStyle name="Note 4 16 3 5 2 3" xfId="45911"/>
    <cellStyle name="Note 4 16 3 5 3" xfId="16484"/>
    <cellStyle name="Note 4 16 3 5 3 2" xfId="33919"/>
    <cellStyle name="Note 4 16 3 5 3 3" xfId="48372"/>
    <cellStyle name="Note 4 16 3 5 4" xfId="21966"/>
    <cellStyle name="Note 4 16 3 5 5" xfId="36419"/>
    <cellStyle name="Note 4 16 3 6" xfId="6992"/>
    <cellStyle name="Note 4 16 3 6 2" xfId="24427"/>
    <cellStyle name="Note 4 16 3 6 3" xfId="38880"/>
    <cellStyle name="Note 4 16 3 7" xfId="9433"/>
    <cellStyle name="Note 4 16 3 7 2" xfId="26868"/>
    <cellStyle name="Note 4 16 3 7 3" xfId="41321"/>
    <cellStyle name="Note 4 16 3 8" xfId="11853"/>
    <cellStyle name="Note 4 16 3 8 2" xfId="29288"/>
    <cellStyle name="Note 4 16 3 8 3" xfId="43741"/>
    <cellStyle name="Note 4 16 3 9" xfId="18860"/>
    <cellStyle name="Note 4 16 4" xfId="2023"/>
    <cellStyle name="Note 4 16 4 2" xfId="2024"/>
    <cellStyle name="Note 4 16 4 2 2" xfId="4535"/>
    <cellStyle name="Note 4 16 4 2 2 2" xfId="14027"/>
    <cellStyle name="Note 4 16 4 2 2 2 2" xfId="31462"/>
    <cellStyle name="Note 4 16 4 2 2 2 3" xfId="45915"/>
    <cellStyle name="Note 4 16 4 2 2 3" xfId="16488"/>
    <cellStyle name="Note 4 16 4 2 2 3 2" xfId="33923"/>
    <cellStyle name="Note 4 16 4 2 2 3 3" xfId="48376"/>
    <cellStyle name="Note 4 16 4 2 2 4" xfId="21971"/>
    <cellStyle name="Note 4 16 4 2 2 5" xfId="36424"/>
    <cellStyle name="Note 4 16 4 2 3" xfId="6997"/>
    <cellStyle name="Note 4 16 4 2 3 2" xfId="24432"/>
    <cellStyle name="Note 4 16 4 2 3 3" xfId="38885"/>
    <cellStyle name="Note 4 16 4 2 4" xfId="9438"/>
    <cellStyle name="Note 4 16 4 2 4 2" xfId="26873"/>
    <cellStyle name="Note 4 16 4 2 4 3" xfId="41326"/>
    <cellStyle name="Note 4 16 4 2 5" xfId="11858"/>
    <cellStyle name="Note 4 16 4 2 5 2" xfId="29293"/>
    <cellStyle name="Note 4 16 4 2 5 3" xfId="43746"/>
    <cellStyle name="Note 4 16 4 2 6" xfId="18865"/>
    <cellStyle name="Note 4 16 4 3" xfId="2025"/>
    <cellStyle name="Note 4 16 4 3 2" xfId="4536"/>
    <cellStyle name="Note 4 16 4 3 2 2" xfId="14028"/>
    <cellStyle name="Note 4 16 4 3 2 2 2" xfId="31463"/>
    <cellStyle name="Note 4 16 4 3 2 2 3" xfId="45916"/>
    <cellStyle name="Note 4 16 4 3 2 3" xfId="16489"/>
    <cellStyle name="Note 4 16 4 3 2 3 2" xfId="33924"/>
    <cellStyle name="Note 4 16 4 3 2 3 3" xfId="48377"/>
    <cellStyle name="Note 4 16 4 3 2 4" xfId="21972"/>
    <cellStyle name="Note 4 16 4 3 2 5" xfId="36425"/>
    <cellStyle name="Note 4 16 4 3 3" xfId="6998"/>
    <cellStyle name="Note 4 16 4 3 3 2" xfId="24433"/>
    <cellStyle name="Note 4 16 4 3 3 3" xfId="38886"/>
    <cellStyle name="Note 4 16 4 3 4" xfId="9439"/>
    <cellStyle name="Note 4 16 4 3 4 2" xfId="26874"/>
    <cellStyle name="Note 4 16 4 3 4 3" xfId="41327"/>
    <cellStyle name="Note 4 16 4 3 5" xfId="11859"/>
    <cellStyle name="Note 4 16 4 3 5 2" xfId="29294"/>
    <cellStyle name="Note 4 16 4 3 5 3" xfId="43747"/>
    <cellStyle name="Note 4 16 4 3 6" xfId="18866"/>
    <cellStyle name="Note 4 16 4 4" xfId="2026"/>
    <cellStyle name="Note 4 16 4 4 2" xfId="4537"/>
    <cellStyle name="Note 4 16 4 4 2 2" xfId="21973"/>
    <cellStyle name="Note 4 16 4 4 2 3" xfId="36426"/>
    <cellStyle name="Note 4 16 4 4 3" xfId="6999"/>
    <cellStyle name="Note 4 16 4 4 3 2" xfId="24434"/>
    <cellStyle name="Note 4 16 4 4 3 3" xfId="38887"/>
    <cellStyle name="Note 4 16 4 4 4" xfId="9440"/>
    <cellStyle name="Note 4 16 4 4 4 2" xfId="26875"/>
    <cellStyle name="Note 4 16 4 4 4 3" xfId="41328"/>
    <cellStyle name="Note 4 16 4 4 5" xfId="11860"/>
    <cellStyle name="Note 4 16 4 4 5 2" xfId="29295"/>
    <cellStyle name="Note 4 16 4 4 5 3" xfId="43748"/>
    <cellStyle name="Note 4 16 4 4 6" xfId="15276"/>
    <cellStyle name="Note 4 16 4 4 6 2" xfId="32711"/>
    <cellStyle name="Note 4 16 4 4 6 3" xfId="47164"/>
    <cellStyle name="Note 4 16 4 4 7" xfId="18867"/>
    <cellStyle name="Note 4 16 4 4 8" xfId="20438"/>
    <cellStyle name="Note 4 16 4 5" xfId="4534"/>
    <cellStyle name="Note 4 16 4 5 2" xfId="14026"/>
    <cellStyle name="Note 4 16 4 5 2 2" xfId="31461"/>
    <cellStyle name="Note 4 16 4 5 2 3" xfId="45914"/>
    <cellStyle name="Note 4 16 4 5 3" xfId="16487"/>
    <cellStyle name="Note 4 16 4 5 3 2" xfId="33922"/>
    <cellStyle name="Note 4 16 4 5 3 3" xfId="48375"/>
    <cellStyle name="Note 4 16 4 5 4" xfId="21970"/>
    <cellStyle name="Note 4 16 4 5 5" xfId="36423"/>
    <cellStyle name="Note 4 16 4 6" xfId="6996"/>
    <cellStyle name="Note 4 16 4 6 2" xfId="24431"/>
    <cellStyle name="Note 4 16 4 6 3" xfId="38884"/>
    <cellStyle name="Note 4 16 4 7" xfId="9437"/>
    <cellStyle name="Note 4 16 4 7 2" xfId="26872"/>
    <cellStyle name="Note 4 16 4 7 3" xfId="41325"/>
    <cellStyle name="Note 4 16 4 8" xfId="11857"/>
    <cellStyle name="Note 4 16 4 8 2" xfId="29292"/>
    <cellStyle name="Note 4 16 4 8 3" xfId="43745"/>
    <cellStyle name="Note 4 16 4 9" xfId="18864"/>
    <cellStyle name="Note 4 16 5" xfId="2027"/>
    <cellStyle name="Note 4 16 5 2" xfId="2028"/>
    <cellStyle name="Note 4 16 5 2 2" xfId="4539"/>
    <cellStyle name="Note 4 16 5 2 2 2" xfId="14030"/>
    <cellStyle name="Note 4 16 5 2 2 2 2" xfId="31465"/>
    <cellStyle name="Note 4 16 5 2 2 2 3" xfId="45918"/>
    <cellStyle name="Note 4 16 5 2 2 3" xfId="16491"/>
    <cellStyle name="Note 4 16 5 2 2 3 2" xfId="33926"/>
    <cellStyle name="Note 4 16 5 2 2 3 3" xfId="48379"/>
    <cellStyle name="Note 4 16 5 2 2 4" xfId="21975"/>
    <cellStyle name="Note 4 16 5 2 2 5" xfId="36428"/>
    <cellStyle name="Note 4 16 5 2 3" xfId="7001"/>
    <cellStyle name="Note 4 16 5 2 3 2" xfId="24436"/>
    <cellStyle name="Note 4 16 5 2 3 3" xfId="38889"/>
    <cellStyle name="Note 4 16 5 2 4" xfId="9442"/>
    <cellStyle name="Note 4 16 5 2 4 2" xfId="26877"/>
    <cellStyle name="Note 4 16 5 2 4 3" xfId="41330"/>
    <cellStyle name="Note 4 16 5 2 5" xfId="11862"/>
    <cellStyle name="Note 4 16 5 2 5 2" xfId="29297"/>
    <cellStyle name="Note 4 16 5 2 5 3" xfId="43750"/>
    <cellStyle name="Note 4 16 5 2 6" xfId="18869"/>
    <cellStyle name="Note 4 16 5 3" xfId="2029"/>
    <cellStyle name="Note 4 16 5 3 2" xfId="4540"/>
    <cellStyle name="Note 4 16 5 3 2 2" xfId="14031"/>
    <cellStyle name="Note 4 16 5 3 2 2 2" xfId="31466"/>
    <cellStyle name="Note 4 16 5 3 2 2 3" xfId="45919"/>
    <cellStyle name="Note 4 16 5 3 2 3" xfId="16492"/>
    <cellStyle name="Note 4 16 5 3 2 3 2" xfId="33927"/>
    <cellStyle name="Note 4 16 5 3 2 3 3" xfId="48380"/>
    <cellStyle name="Note 4 16 5 3 2 4" xfId="21976"/>
    <cellStyle name="Note 4 16 5 3 2 5" xfId="36429"/>
    <cellStyle name="Note 4 16 5 3 3" xfId="7002"/>
    <cellStyle name="Note 4 16 5 3 3 2" xfId="24437"/>
    <cellStyle name="Note 4 16 5 3 3 3" xfId="38890"/>
    <cellStyle name="Note 4 16 5 3 4" xfId="9443"/>
    <cellStyle name="Note 4 16 5 3 4 2" xfId="26878"/>
    <cellStyle name="Note 4 16 5 3 4 3" xfId="41331"/>
    <cellStyle name="Note 4 16 5 3 5" xfId="11863"/>
    <cellStyle name="Note 4 16 5 3 5 2" xfId="29298"/>
    <cellStyle name="Note 4 16 5 3 5 3" xfId="43751"/>
    <cellStyle name="Note 4 16 5 3 6" xfId="18870"/>
    <cellStyle name="Note 4 16 5 4" xfId="2030"/>
    <cellStyle name="Note 4 16 5 4 2" xfId="4541"/>
    <cellStyle name="Note 4 16 5 4 2 2" xfId="21977"/>
    <cellStyle name="Note 4 16 5 4 2 3" xfId="36430"/>
    <cellStyle name="Note 4 16 5 4 3" xfId="7003"/>
    <cellStyle name="Note 4 16 5 4 3 2" xfId="24438"/>
    <cellStyle name="Note 4 16 5 4 3 3" xfId="38891"/>
    <cellStyle name="Note 4 16 5 4 4" xfId="9444"/>
    <cellStyle name="Note 4 16 5 4 4 2" xfId="26879"/>
    <cellStyle name="Note 4 16 5 4 4 3" xfId="41332"/>
    <cellStyle name="Note 4 16 5 4 5" xfId="11864"/>
    <cellStyle name="Note 4 16 5 4 5 2" xfId="29299"/>
    <cellStyle name="Note 4 16 5 4 5 3" xfId="43752"/>
    <cellStyle name="Note 4 16 5 4 6" xfId="15277"/>
    <cellStyle name="Note 4 16 5 4 6 2" xfId="32712"/>
    <cellStyle name="Note 4 16 5 4 6 3" xfId="47165"/>
    <cellStyle name="Note 4 16 5 4 7" xfId="18871"/>
    <cellStyle name="Note 4 16 5 4 8" xfId="20439"/>
    <cellStyle name="Note 4 16 5 5" xfId="4538"/>
    <cellStyle name="Note 4 16 5 5 2" xfId="14029"/>
    <cellStyle name="Note 4 16 5 5 2 2" xfId="31464"/>
    <cellStyle name="Note 4 16 5 5 2 3" xfId="45917"/>
    <cellStyle name="Note 4 16 5 5 3" xfId="16490"/>
    <cellStyle name="Note 4 16 5 5 3 2" xfId="33925"/>
    <cellStyle name="Note 4 16 5 5 3 3" xfId="48378"/>
    <cellStyle name="Note 4 16 5 5 4" xfId="21974"/>
    <cellStyle name="Note 4 16 5 5 5" xfId="36427"/>
    <cellStyle name="Note 4 16 5 6" xfId="7000"/>
    <cellStyle name="Note 4 16 5 6 2" xfId="24435"/>
    <cellStyle name="Note 4 16 5 6 3" xfId="38888"/>
    <cellStyle name="Note 4 16 5 7" xfId="9441"/>
    <cellStyle name="Note 4 16 5 7 2" xfId="26876"/>
    <cellStyle name="Note 4 16 5 7 3" xfId="41329"/>
    <cellStyle name="Note 4 16 5 8" xfId="11861"/>
    <cellStyle name="Note 4 16 5 8 2" xfId="29296"/>
    <cellStyle name="Note 4 16 5 8 3" xfId="43749"/>
    <cellStyle name="Note 4 16 5 9" xfId="18868"/>
    <cellStyle name="Note 4 16 6" xfId="2031"/>
    <cellStyle name="Note 4 16 6 2" xfId="4542"/>
    <cellStyle name="Note 4 16 6 2 2" xfId="14032"/>
    <cellStyle name="Note 4 16 6 2 2 2" xfId="31467"/>
    <cellStyle name="Note 4 16 6 2 2 3" xfId="45920"/>
    <cellStyle name="Note 4 16 6 2 3" xfId="16493"/>
    <cellStyle name="Note 4 16 6 2 3 2" xfId="33928"/>
    <cellStyle name="Note 4 16 6 2 3 3" xfId="48381"/>
    <cellStyle name="Note 4 16 6 2 4" xfId="21978"/>
    <cellStyle name="Note 4 16 6 2 5" xfId="36431"/>
    <cellStyle name="Note 4 16 6 3" xfId="7004"/>
    <cellStyle name="Note 4 16 6 3 2" xfId="24439"/>
    <cellStyle name="Note 4 16 6 3 3" xfId="38892"/>
    <cellStyle name="Note 4 16 6 4" xfId="9445"/>
    <cellStyle name="Note 4 16 6 4 2" xfId="26880"/>
    <cellStyle name="Note 4 16 6 4 3" xfId="41333"/>
    <cellStyle name="Note 4 16 6 5" xfId="11865"/>
    <cellStyle name="Note 4 16 6 5 2" xfId="29300"/>
    <cellStyle name="Note 4 16 6 5 3" xfId="43753"/>
    <cellStyle name="Note 4 16 6 6" xfId="18872"/>
    <cellStyle name="Note 4 16 7" xfId="2032"/>
    <cellStyle name="Note 4 16 7 2" xfId="4543"/>
    <cellStyle name="Note 4 16 7 2 2" xfId="14033"/>
    <cellStyle name="Note 4 16 7 2 2 2" xfId="31468"/>
    <cellStyle name="Note 4 16 7 2 2 3" xfId="45921"/>
    <cellStyle name="Note 4 16 7 2 3" xfId="16494"/>
    <cellStyle name="Note 4 16 7 2 3 2" xfId="33929"/>
    <cellStyle name="Note 4 16 7 2 3 3" xfId="48382"/>
    <cellStyle name="Note 4 16 7 2 4" xfId="21979"/>
    <cellStyle name="Note 4 16 7 2 5" xfId="36432"/>
    <cellStyle name="Note 4 16 7 3" xfId="7005"/>
    <cellStyle name="Note 4 16 7 3 2" xfId="24440"/>
    <cellStyle name="Note 4 16 7 3 3" xfId="38893"/>
    <cellStyle name="Note 4 16 7 4" xfId="9446"/>
    <cellStyle name="Note 4 16 7 4 2" xfId="26881"/>
    <cellStyle name="Note 4 16 7 4 3" xfId="41334"/>
    <cellStyle name="Note 4 16 7 5" xfId="11866"/>
    <cellStyle name="Note 4 16 7 5 2" xfId="29301"/>
    <cellStyle name="Note 4 16 7 5 3" xfId="43754"/>
    <cellStyle name="Note 4 16 7 6" xfId="18873"/>
    <cellStyle name="Note 4 16 8" xfId="2033"/>
    <cellStyle name="Note 4 16 8 2" xfId="4544"/>
    <cellStyle name="Note 4 16 8 2 2" xfId="21980"/>
    <cellStyle name="Note 4 16 8 2 3" xfId="36433"/>
    <cellStyle name="Note 4 16 8 3" xfId="7006"/>
    <cellStyle name="Note 4 16 8 3 2" xfId="24441"/>
    <cellStyle name="Note 4 16 8 3 3" xfId="38894"/>
    <cellStyle name="Note 4 16 8 4" xfId="9447"/>
    <cellStyle name="Note 4 16 8 4 2" xfId="26882"/>
    <cellStyle name="Note 4 16 8 4 3" xfId="41335"/>
    <cellStyle name="Note 4 16 8 5" xfId="11867"/>
    <cellStyle name="Note 4 16 8 5 2" xfId="29302"/>
    <cellStyle name="Note 4 16 8 5 3" xfId="43755"/>
    <cellStyle name="Note 4 16 8 6" xfId="15278"/>
    <cellStyle name="Note 4 16 8 6 2" xfId="32713"/>
    <cellStyle name="Note 4 16 8 6 3" xfId="47166"/>
    <cellStyle name="Note 4 16 8 7" xfId="18874"/>
    <cellStyle name="Note 4 16 8 8" xfId="20440"/>
    <cellStyle name="Note 4 16 9" xfId="4525"/>
    <cellStyle name="Note 4 16 9 2" xfId="14019"/>
    <cellStyle name="Note 4 16 9 2 2" xfId="31454"/>
    <cellStyle name="Note 4 16 9 2 3" xfId="45907"/>
    <cellStyle name="Note 4 16 9 3" xfId="16480"/>
    <cellStyle name="Note 4 16 9 3 2" xfId="33915"/>
    <cellStyle name="Note 4 16 9 3 3" xfId="48368"/>
    <cellStyle name="Note 4 16 9 4" xfId="21961"/>
    <cellStyle name="Note 4 16 9 5" xfId="36414"/>
    <cellStyle name="Note 4 17" xfId="2034"/>
    <cellStyle name="Note 4 17 10" xfId="7007"/>
    <cellStyle name="Note 4 17 10 2" xfId="24442"/>
    <cellStyle name="Note 4 17 10 3" xfId="38895"/>
    <cellStyle name="Note 4 17 11" xfId="9448"/>
    <cellStyle name="Note 4 17 11 2" xfId="26883"/>
    <cellStyle name="Note 4 17 11 3" xfId="41336"/>
    <cellStyle name="Note 4 17 12" xfId="11868"/>
    <cellStyle name="Note 4 17 12 2" xfId="29303"/>
    <cellStyle name="Note 4 17 12 3" xfId="43756"/>
    <cellStyle name="Note 4 17 13" xfId="18875"/>
    <cellStyle name="Note 4 17 2" xfId="2035"/>
    <cellStyle name="Note 4 17 2 2" xfId="2036"/>
    <cellStyle name="Note 4 17 2 2 2" xfId="4547"/>
    <cellStyle name="Note 4 17 2 2 2 2" xfId="14036"/>
    <cellStyle name="Note 4 17 2 2 2 2 2" xfId="31471"/>
    <cellStyle name="Note 4 17 2 2 2 2 3" xfId="45924"/>
    <cellStyle name="Note 4 17 2 2 2 3" xfId="16497"/>
    <cellStyle name="Note 4 17 2 2 2 3 2" xfId="33932"/>
    <cellStyle name="Note 4 17 2 2 2 3 3" xfId="48385"/>
    <cellStyle name="Note 4 17 2 2 2 4" xfId="21983"/>
    <cellStyle name="Note 4 17 2 2 2 5" xfId="36436"/>
    <cellStyle name="Note 4 17 2 2 3" xfId="7009"/>
    <cellStyle name="Note 4 17 2 2 3 2" xfId="24444"/>
    <cellStyle name="Note 4 17 2 2 3 3" xfId="38897"/>
    <cellStyle name="Note 4 17 2 2 4" xfId="9450"/>
    <cellStyle name="Note 4 17 2 2 4 2" xfId="26885"/>
    <cellStyle name="Note 4 17 2 2 4 3" xfId="41338"/>
    <cellStyle name="Note 4 17 2 2 5" xfId="11870"/>
    <cellStyle name="Note 4 17 2 2 5 2" xfId="29305"/>
    <cellStyle name="Note 4 17 2 2 5 3" xfId="43758"/>
    <cellStyle name="Note 4 17 2 2 6" xfId="18877"/>
    <cellStyle name="Note 4 17 2 3" xfId="2037"/>
    <cellStyle name="Note 4 17 2 3 2" xfId="4548"/>
    <cellStyle name="Note 4 17 2 3 2 2" xfId="14037"/>
    <cellStyle name="Note 4 17 2 3 2 2 2" xfId="31472"/>
    <cellStyle name="Note 4 17 2 3 2 2 3" xfId="45925"/>
    <cellStyle name="Note 4 17 2 3 2 3" xfId="16498"/>
    <cellStyle name="Note 4 17 2 3 2 3 2" xfId="33933"/>
    <cellStyle name="Note 4 17 2 3 2 3 3" xfId="48386"/>
    <cellStyle name="Note 4 17 2 3 2 4" xfId="21984"/>
    <cellStyle name="Note 4 17 2 3 2 5" xfId="36437"/>
    <cellStyle name="Note 4 17 2 3 3" xfId="7010"/>
    <cellStyle name="Note 4 17 2 3 3 2" xfId="24445"/>
    <cellStyle name="Note 4 17 2 3 3 3" xfId="38898"/>
    <cellStyle name="Note 4 17 2 3 4" xfId="9451"/>
    <cellStyle name="Note 4 17 2 3 4 2" xfId="26886"/>
    <cellStyle name="Note 4 17 2 3 4 3" xfId="41339"/>
    <cellStyle name="Note 4 17 2 3 5" xfId="11871"/>
    <cellStyle name="Note 4 17 2 3 5 2" xfId="29306"/>
    <cellStyle name="Note 4 17 2 3 5 3" xfId="43759"/>
    <cellStyle name="Note 4 17 2 3 6" xfId="18878"/>
    <cellStyle name="Note 4 17 2 4" xfId="2038"/>
    <cellStyle name="Note 4 17 2 4 2" xfId="4549"/>
    <cellStyle name="Note 4 17 2 4 2 2" xfId="21985"/>
    <cellStyle name="Note 4 17 2 4 2 3" xfId="36438"/>
    <cellStyle name="Note 4 17 2 4 3" xfId="7011"/>
    <cellStyle name="Note 4 17 2 4 3 2" xfId="24446"/>
    <cellStyle name="Note 4 17 2 4 3 3" xfId="38899"/>
    <cellStyle name="Note 4 17 2 4 4" xfId="9452"/>
    <cellStyle name="Note 4 17 2 4 4 2" xfId="26887"/>
    <cellStyle name="Note 4 17 2 4 4 3" xfId="41340"/>
    <cellStyle name="Note 4 17 2 4 5" xfId="11872"/>
    <cellStyle name="Note 4 17 2 4 5 2" xfId="29307"/>
    <cellStyle name="Note 4 17 2 4 5 3" xfId="43760"/>
    <cellStyle name="Note 4 17 2 4 6" xfId="15279"/>
    <cellStyle name="Note 4 17 2 4 6 2" xfId="32714"/>
    <cellStyle name="Note 4 17 2 4 6 3" xfId="47167"/>
    <cellStyle name="Note 4 17 2 4 7" xfId="18879"/>
    <cellStyle name="Note 4 17 2 4 8" xfId="20441"/>
    <cellStyle name="Note 4 17 2 5" xfId="4546"/>
    <cellStyle name="Note 4 17 2 5 2" xfId="14035"/>
    <cellStyle name="Note 4 17 2 5 2 2" xfId="31470"/>
    <cellStyle name="Note 4 17 2 5 2 3" xfId="45923"/>
    <cellStyle name="Note 4 17 2 5 3" xfId="16496"/>
    <cellStyle name="Note 4 17 2 5 3 2" xfId="33931"/>
    <cellStyle name="Note 4 17 2 5 3 3" xfId="48384"/>
    <cellStyle name="Note 4 17 2 5 4" xfId="21982"/>
    <cellStyle name="Note 4 17 2 5 5" xfId="36435"/>
    <cellStyle name="Note 4 17 2 6" xfId="7008"/>
    <cellStyle name="Note 4 17 2 6 2" xfId="24443"/>
    <cellStyle name="Note 4 17 2 6 3" xfId="38896"/>
    <cellStyle name="Note 4 17 2 7" xfId="9449"/>
    <cellStyle name="Note 4 17 2 7 2" xfId="26884"/>
    <cellStyle name="Note 4 17 2 7 3" xfId="41337"/>
    <cellStyle name="Note 4 17 2 8" xfId="11869"/>
    <cellStyle name="Note 4 17 2 8 2" xfId="29304"/>
    <cellStyle name="Note 4 17 2 8 3" xfId="43757"/>
    <cellStyle name="Note 4 17 2 9" xfId="18876"/>
    <cellStyle name="Note 4 17 3" xfId="2039"/>
    <cellStyle name="Note 4 17 3 2" xfId="2040"/>
    <cellStyle name="Note 4 17 3 2 2" xfId="4551"/>
    <cellStyle name="Note 4 17 3 2 2 2" xfId="14039"/>
    <cellStyle name="Note 4 17 3 2 2 2 2" xfId="31474"/>
    <cellStyle name="Note 4 17 3 2 2 2 3" xfId="45927"/>
    <cellStyle name="Note 4 17 3 2 2 3" xfId="16500"/>
    <cellStyle name="Note 4 17 3 2 2 3 2" xfId="33935"/>
    <cellStyle name="Note 4 17 3 2 2 3 3" xfId="48388"/>
    <cellStyle name="Note 4 17 3 2 2 4" xfId="21987"/>
    <cellStyle name="Note 4 17 3 2 2 5" xfId="36440"/>
    <cellStyle name="Note 4 17 3 2 3" xfId="7013"/>
    <cellStyle name="Note 4 17 3 2 3 2" xfId="24448"/>
    <cellStyle name="Note 4 17 3 2 3 3" xfId="38901"/>
    <cellStyle name="Note 4 17 3 2 4" xfId="9454"/>
    <cellStyle name="Note 4 17 3 2 4 2" xfId="26889"/>
    <cellStyle name="Note 4 17 3 2 4 3" xfId="41342"/>
    <cellStyle name="Note 4 17 3 2 5" xfId="11874"/>
    <cellStyle name="Note 4 17 3 2 5 2" xfId="29309"/>
    <cellStyle name="Note 4 17 3 2 5 3" xfId="43762"/>
    <cellStyle name="Note 4 17 3 2 6" xfId="18881"/>
    <cellStyle name="Note 4 17 3 3" xfId="2041"/>
    <cellStyle name="Note 4 17 3 3 2" xfId="4552"/>
    <cellStyle name="Note 4 17 3 3 2 2" xfId="14040"/>
    <cellStyle name="Note 4 17 3 3 2 2 2" xfId="31475"/>
    <cellStyle name="Note 4 17 3 3 2 2 3" xfId="45928"/>
    <cellStyle name="Note 4 17 3 3 2 3" xfId="16501"/>
    <cellStyle name="Note 4 17 3 3 2 3 2" xfId="33936"/>
    <cellStyle name="Note 4 17 3 3 2 3 3" xfId="48389"/>
    <cellStyle name="Note 4 17 3 3 2 4" xfId="21988"/>
    <cellStyle name="Note 4 17 3 3 2 5" xfId="36441"/>
    <cellStyle name="Note 4 17 3 3 3" xfId="7014"/>
    <cellStyle name="Note 4 17 3 3 3 2" xfId="24449"/>
    <cellStyle name="Note 4 17 3 3 3 3" xfId="38902"/>
    <cellStyle name="Note 4 17 3 3 4" xfId="9455"/>
    <cellStyle name="Note 4 17 3 3 4 2" xfId="26890"/>
    <cellStyle name="Note 4 17 3 3 4 3" xfId="41343"/>
    <cellStyle name="Note 4 17 3 3 5" xfId="11875"/>
    <cellStyle name="Note 4 17 3 3 5 2" xfId="29310"/>
    <cellStyle name="Note 4 17 3 3 5 3" xfId="43763"/>
    <cellStyle name="Note 4 17 3 3 6" xfId="18882"/>
    <cellStyle name="Note 4 17 3 4" xfId="2042"/>
    <cellStyle name="Note 4 17 3 4 2" xfId="4553"/>
    <cellStyle name="Note 4 17 3 4 2 2" xfId="21989"/>
    <cellStyle name="Note 4 17 3 4 2 3" xfId="36442"/>
    <cellStyle name="Note 4 17 3 4 3" xfId="7015"/>
    <cellStyle name="Note 4 17 3 4 3 2" xfId="24450"/>
    <cellStyle name="Note 4 17 3 4 3 3" xfId="38903"/>
    <cellStyle name="Note 4 17 3 4 4" xfId="9456"/>
    <cellStyle name="Note 4 17 3 4 4 2" xfId="26891"/>
    <cellStyle name="Note 4 17 3 4 4 3" xfId="41344"/>
    <cellStyle name="Note 4 17 3 4 5" xfId="11876"/>
    <cellStyle name="Note 4 17 3 4 5 2" xfId="29311"/>
    <cellStyle name="Note 4 17 3 4 5 3" xfId="43764"/>
    <cellStyle name="Note 4 17 3 4 6" xfId="15280"/>
    <cellStyle name="Note 4 17 3 4 6 2" xfId="32715"/>
    <cellStyle name="Note 4 17 3 4 6 3" xfId="47168"/>
    <cellStyle name="Note 4 17 3 4 7" xfId="18883"/>
    <cellStyle name="Note 4 17 3 4 8" xfId="20442"/>
    <cellStyle name="Note 4 17 3 5" xfId="4550"/>
    <cellStyle name="Note 4 17 3 5 2" xfId="14038"/>
    <cellStyle name="Note 4 17 3 5 2 2" xfId="31473"/>
    <cellStyle name="Note 4 17 3 5 2 3" xfId="45926"/>
    <cellStyle name="Note 4 17 3 5 3" xfId="16499"/>
    <cellStyle name="Note 4 17 3 5 3 2" xfId="33934"/>
    <cellStyle name="Note 4 17 3 5 3 3" xfId="48387"/>
    <cellStyle name="Note 4 17 3 5 4" xfId="21986"/>
    <cellStyle name="Note 4 17 3 5 5" xfId="36439"/>
    <cellStyle name="Note 4 17 3 6" xfId="7012"/>
    <cellStyle name="Note 4 17 3 6 2" xfId="24447"/>
    <cellStyle name="Note 4 17 3 6 3" xfId="38900"/>
    <cellStyle name="Note 4 17 3 7" xfId="9453"/>
    <cellStyle name="Note 4 17 3 7 2" xfId="26888"/>
    <cellStyle name="Note 4 17 3 7 3" xfId="41341"/>
    <cellStyle name="Note 4 17 3 8" xfId="11873"/>
    <cellStyle name="Note 4 17 3 8 2" xfId="29308"/>
    <cellStyle name="Note 4 17 3 8 3" xfId="43761"/>
    <cellStyle name="Note 4 17 3 9" xfId="18880"/>
    <cellStyle name="Note 4 17 4" xfId="2043"/>
    <cellStyle name="Note 4 17 4 2" xfId="2044"/>
    <cellStyle name="Note 4 17 4 2 2" xfId="4555"/>
    <cellStyle name="Note 4 17 4 2 2 2" xfId="14042"/>
    <cellStyle name="Note 4 17 4 2 2 2 2" xfId="31477"/>
    <cellStyle name="Note 4 17 4 2 2 2 3" xfId="45930"/>
    <cellStyle name="Note 4 17 4 2 2 3" xfId="16503"/>
    <cellStyle name="Note 4 17 4 2 2 3 2" xfId="33938"/>
    <cellStyle name="Note 4 17 4 2 2 3 3" xfId="48391"/>
    <cellStyle name="Note 4 17 4 2 2 4" xfId="21991"/>
    <cellStyle name="Note 4 17 4 2 2 5" xfId="36444"/>
    <cellStyle name="Note 4 17 4 2 3" xfId="7017"/>
    <cellStyle name="Note 4 17 4 2 3 2" xfId="24452"/>
    <cellStyle name="Note 4 17 4 2 3 3" xfId="38905"/>
    <cellStyle name="Note 4 17 4 2 4" xfId="9458"/>
    <cellStyle name="Note 4 17 4 2 4 2" xfId="26893"/>
    <cellStyle name="Note 4 17 4 2 4 3" xfId="41346"/>
    <cellStyle name="Note 4 17 4 2 5" xfId="11878"/>
    <cellStyle name="Note 4 17 4 2 5 2" xfId="29313"/>
    <cellStyle name="Note 4 17 4 2 5 3" xfId="43766"/>
    <cellStyle name="Note 4 17 4 2 6" xfId="18885"/>
    <cellStyle name="Note 4 17 4 3" xfId="2045"/>
    <cellStyle name="Note 4 17 4 3 2" xfId="4556"/>
    <cellStyle name="Note 4 17 4 3 2 2" xfId="14043"/>
    <cellStyle name="Note 4 17 4 3 2 2 2" xfId="31478"/>
    <cellStyle name="Note 4 17 4 3 2 2 3" xfId="45931"/>
    <cellStyle name="Note 4 17 4 3 2 3" xfId="16504"/>
    <cellStyle name="Note 4 17 4 3 2 3 2" xfId="33939"/>
    <cellStyle name="Note 4 17 4 3 2 3 3" xfId="48392"/>
    <cellStyle name="Note 4 17 4 3 2 4" xfId="21992"/>
    <cellStyle name="Note 4 17 4 3 2 5" xfId="36445"/>
    <cellStyle name="Note 4 17 4 3 3" xfId="7018"/>
    <cellStyle name="Note 4 17 4 3 3 2" xfId="24453"/>
    <cellStyle name="Note 4 17 4 3 3 3" xfId="38906"/>
    <cellStyle name="Note 4 17 4 3 4" xfId="9459"/>
    <cellStyle name="Note 4 17 4 3 4 2" xfId="26894"/>
    <cellStyle name="Note 4 17 4 3 4 3" xfId="41347"/>
    <cellStyle name="Note 4 17 4 3 5" xfId="11879"/>
    <cellStyle name="Note 4 17 4 3 5 2" xfId="29314"/>
    <cellStyle name="Note 4 17 4 3 5 3" xfId="43767"/>
    <cellStyle name="Note 4 17 4 3 6" xfId="18886"/>
    <cellStyle name="Note 4 17 4 4" xfId="2046"/>
    <cellStyle name="Note 4 17 4 4 2" xfId="4557"/>
    <cellStyle name="Note 4 17 4 4 2 2" xfId="21993"/>
    <cellStyle name="Note 4 17 4 4 2 3" xfId="36446"/>
    <cellStyle name="Note 4 17 4 4 3" xfId="7019"/>
    <cellStyle name="Note 4 17 4 4 3 2" xfId="24454"/>
    <cellStyle name="Note 4 17 4 4 3 3" xfId="38907"/>
    <cellStyle name="Note 4 17 4 4 4" xfId="9460"/>
    <cellStyle name="Note 4 17 4 4 4 2" xfId="26895"/>
    <cellStyle name="Note 4 17 4 4 4 3" xfId="41348"/>
    <cellStyle name="Note 4 17 4 4 5" xfId="11880"/>
    <cellStyle name="Note 4 17 4 4 5 2" xfId="29315"/>
    <cellStyle name="Note 4 17 4 4 5 3" xfId="43768"/>
    <cellStyle name="Note 4 17 4 4 6" xfId="15281"/>
    <cellStyle name="Note 4 17 4 4 6 2" xfId="32716"/>
    <cellStyle name="Note 4 17 4 4 6 3" xfId="47169"/>
    <cellStyle name="Note 4 17 4 4 7" xfId="18887"/>
    <cellStyle name="Note 4 17 4 4 8" xfId="20443"/>
    <cellStyle name="Note 4 17 4 5" xfId="4554"/>
    <cellStyle name="Note 4 17 4 5 2" xfId="14041"/>
    <cellStyle name="Note 4 17 4 5 2 2" xfId="31476"/>
    <cellStyle name="Note 4 17 4 5 2 3" xfId="45929"/>
    <cellStyle name="Note 4 17 4 5 3" xfId="16502"/>
    <cellStyle name="Note 4 17 4 5 3 2" xfId="33937"/>
    <cellStyle name="Note 4 17 4 5 3 3" xfId="48390"/>
    <cellStyle name="Note 4 17 4 5 4" xfId="21990"/>
    <cellStyle name="Note 4 17 4 5 5" xfId="36443"/>
    <cellStyle name="Note 4 17 4 6" xfId="7016"/>
    <cellStyle name="Note 4 17 4 6 2" xfId="24451"/>
    <cellStyle name="Note 4 17 4 6 3" xfId="38904"/>
    <cellStyle name="Note 4 17 4 7" xfId="9457"/>
    <cellStyle name="Note 4 17 4 7 2" xfId="26892"/>
    <cellStyle name="Note 4 17 4 7 3" xfId="41345"/>
    <cellStyle name="Note 4 17 4 8" xfId="11877"/>
    <cellStyle name="Note 4 17 4 8 2" xfId="29312"/>
    <cellStyle name="Note 4 17 4 8 3" xfId="43765"/>
    <cellStyle name="Note 4 17 4 9" xfId="18884"/>
    <cellStyle name="Note 4 17 5" xfId="2047"/>
    <cellStyle name="Note 4 17 5 2" xfId="2048"/>
    <cellStyle name="Note 4 17 5 2 2" xfId="4559"/>
    <cellStyle name="Note 4 17 5 2 2 2" xfId="14045"/>
    <cellStyle name="Note 4 17 5 2 2 2 2" xfId="31480"/>
    <cellStyle name="Note 4 17 5 2 2 2 3" xfId="45933"/>
    <cellStyle name="Note 4 17 5 2 2 3" xfId="16506"/>
    <cellStyle name="Note 4 17 5 2 2 3 2" xfId="33941"/>
    <cellStyle name="Note 4 17 5 2 2 3 3" xfId="48394"/>
    <cellStyle name="Note 4 17 5 2 2 4" xfId="21995"/>
    <cellStyle name="Note 4 17 5 2 2 5" xfId="36448"/>
    <cellStyle name="Note 4 17 5 2 3" xfId="7021"/>
    <cellStyle name="Note 4 17 5 2 3 2" xfId="24456"/>
    <cellStyle name="Note 4 17 5 2 3 3" xfId="38909"/>
    <cellStyle name="Note 4 17 5 2 4" xfId="9462"/>
    <cellStyle name="Note 4 17 5 2 4 2" xfId="26897"/>
    <cellStyle name="Note 4 17 5 2 4 3" xfId="41350"/>
    <cellStyle name="Note 4 17 5 2 5" xfId="11882"/>
    <cellStyle name="Note 4 17 5 2 5 2" xfId="29317"/>
    <cellStyle name="Note 4 17 5 2 5 3" xfId="43770"/>
    <cellStyle name="Note 4 17 5 2 6" xfId="18889"/>
    <cellStyle name="Note 4 17 5 3" xfId="2049"/>
    <cellStyle name="Note 4 17 5 3 2" xfId="4560"/>
    <cellStyle name="Note 4 17 5 3 2 2" xfId="14046"/>
    <cellStyle name="Note 4 17 5 3 2 2 2" xfId="31481"/>
    <cellStyle name="Note 4 17 5 3 2 2 3" xfId="45934"/>
    <cellStyle name="Note 4 17 5 3 2 3" xfId="16507"/>
    <cellStyle name="Note 4 17 5 3 2 3 2" xfId="33942"/>
    <cellStyle name="Note 4 17 5 3 2 3 3" xfId="48395"/>
    <cellStyle name="Note 4 17 5 3 2 4" xfId="21996"/>
    <cellStyle name="Note 4 17 5 3 2 5" xfId="36449"/>
    <cellStyle name="Note 4 17 5 3 3" xfId="7022"/>
    <cellStyle name="Note 4 17 5 3 3 2" xfId="24457"/>
    <cellStyle name="Note 4 17 5 3 3 3" xfId="38910"/>
    <cellStyle name="Note 4 17 5 3 4" xfId="9463"/>
    <cellStyle name="Note 4 17 5 3 4 2" xfId="26898"/>
    <cellStyle name="Note 4 17 5 3 4 3" xfId="41351"/>
    <cellStyle name="Note 4 17 5 3 5" xfId="11883"/>
    <cellStyle name="Note 4 17 5 3 5 2" xfId="29318"/>
    <cellStyle name="Note 4 17 5 3 5 3" xfId="43771"/>
    <cellStyle name="Note 4 17 5 3 6" xfId="18890"/>
    <cellStyle name="Note 4 17 5 4" xfId="2050"/>
    <cellStyle name="Note 4 17 5 4 2" xfId="4561"/>
    <cellStyle name="Note 4 17 5 4 2 2" xfId="21997"/>
    <cellStyle name="Note 4 17 5 4 2 3" xfId="36450"/>
    <cellStyle name="Note 4 17 5 4 3" xfId="7023"/>
    <cellStyle name="Note 4 17 5 4 3 2" xfId="24458"/>
    <cellStyle name="Note 4 17 5 4 3 3" xfId="38911"/>
    <cellStyle name="Note 4 17 5 4 4" xfId="9464"/>
    <cellStyle name="Note 4 17 5 4 4 2" xfId="26899"/>
    <cellStyle name="Note 4 17 5 4 4 3" xfId="41352"/>
    <cellStyle name="Note 4 17 5 4 5" xfId="11884"/>
    <cellStyle name="Note 4 17 5 4 5 2" xfId="29319"/>
    <cellStyle name="Note 4 17 5 4 5 3" xfId="43772"/>
    <cellStyle name="Note 4 17 5 4 6" xfId="15282"/>
    <cellStyle name="Note 4 17 5 4 6 2" xfId="32717"/>
    <cellStyle name="Note 4 17 5 4 6 3" xfId="47170"/>
    <cellStyle name="Note 4 17 5 4 7" xfId="18891"/>
    <cellStyle name="Note 4 17 5 4 8" xfId="20444"/>
    <cellStyle name="Note 4 17 5 5" xfId="4558"/>
    <cellStyle name="Note 4 17 5 5 2" xfId="14044"/>
    <cellStyle name="Note 4 17 5 5 2 2" xfId="31479"/>
    <cellStyle name="Note 4 17 5 5 2 3" xfId="45932"/>
    <cellStyle name="Note 4 17 5 5 3" xfId="16505"/>
    <cellStyle name="Note 4 17 5 5 3 2" xfId="33940"/>
    <cellStyle name="Note 4 17 5 5 3 3" xfId="48393"/>
    <cellStyle name="Note 4 17 5 5 4" xfId="21994"/>
    <cellStyle name="Note 4 17 5 5 5" xfId="36447"/>
    <cellStyle name="Note 4 17 5 6" xfId="7020"/>
    <cellStyle name="Note 4 17 5 6 2" xfId="24455"/>
    <cellStyle name="Note 4 17 5 6 3" xfId="38908"/>
    <cellStyle name="Note 4 17 5 7" xfId="9461"/>
    <cellStyle name="Note 4 17 5 7 2" xfId="26896"/>
    <cellStyle name="Note 4 17 5 7 3" xfId="41349"/>
    <cellStyle name="Note 4 17 5 8" xfId="11881"/>
    <cellStyle name="Note 4 17 5 8 2" xfId="29316"/>
    <cellStyle name="Note 4 17 5 8 3" xfId="43769"/>
    <cellStyle name="Note 4 17 5 9" xfId="18888"/>
    <cellStyle name="Note 4 17 6" xfId="2051"/>
    <cellStyle name="Note 4 17 6 2" xfId="4562"/>
    <cellStyle name="Note 4 17 6 2 2" xfId="14047"/>
    <cellStyle name="Note 4 17 6 2 2 2" xfId="31482"/>
    <cellStyle name="Note 4 17 6 2 2 3" xfId="45935"/>
    <cellStyle name="Note 4 17 6 2 3" xfId="16508"/>
    <cellStyle name="Note 4 17 6 2 3 2" xfId="33943"/>
    <cellStyle name="Note 4 17 6 2 3 3" xfId="48396"/>
    <cellStyle name="Note 4 17 6 2 4" xfId="21998"/>
    <cellStyle name="Note 4 17 6 2 5" xfId="36451"/>
    <cellStyle name="Note 4 17 6 3" xfId="7024"/>
    <cellStyle name="Note 4 17 6 3 2" xfId="24459"/>
    <cellStyle name="Note 4 17 6 3 3" xfId="38912"/>
    <cellStyle name="Note 4 17 6 4" xfId="9465"/>
    <cellStyle name="Note 4 17 6 4 2" xfId="26900"/>
    <cellStyle name="Note 4 17 6 4 3" xfId="41353"/>
    <cellStyle name="Note 4 17 6 5" xfId="11885"/>
    <cellStyle name="Note 4 17 6 5 2" xfId="29320"/>
    <cellStyle name="Note 4 17 6 5 3" xfId="43773"/>
    <cellStyle name="Note 4 17 6 6" xfId="18892"/>
    <cellStyle name="Note 4 17 7" xfId="2052"/>
    <cellStyle name="Note 4 17 7 2" xfId="4563"/>
    <cellStyle name="Note 4 17 7 2 2" xfId="14048"/>
    <cellStyle name="Note 4 17 7 2 2 2" xfId="31483"/>
    <cellStyle name="Note 4 17 7 2 2 3" xfId="45936"/>
    <cellStyle name="Note 4 17 7 2 3" xfId="16509"/>
    <cellStyle name="Note 4 17 7 2 3 2" xfId="33944"/>
    <cellStyle name="Note 4 17 7 2 3 3" xfId="48397"/>
    <cellStyle name="Note 4 17 7 2 4" xfId="21999"/>
    <cellStyle name="Note 4 17 7 2 5" xfId="36452"/>
    <cellStyle name="Note 4 17 7 3" xfId="7025"/>
    <cellStyle name="Note 4 17 7 3 2" xfId="24460"/>
    <cellStyle name="Note 4 17 7 3 3" xfId="38913"/>
    <cellStyle name="Note 4 17 7 4" xfId="9466"/>
    <cellStyle name="Note 4 17 7 4 2" xfId="26901"/>
    <cellStyle name="Note 4 17 7 4 3" xfId="41354"/>
    <cellStyle name="Note 4 17 7 5" xfId="11886"/>
    <cellStyle name="Note 4 17 7 5 2" xfId="29321"/>
    <cellStyle name="Note 4 17 7 5 3" xfId="43774"/>
    <cellStyle name="Note 4 17 7 6" xfId="18893"/>
    <cellStyle name="Note 4 17 8" xfId="2053"/>
    <cellStyle name="Note 4 17 8 2" xfId="4564"/>
    <cellStyle name="Note 4 17 8 2 2" xfId="22000"/>
    <cellStyle name="Note 4 17 8 2 3" xfId="36453"/>
    <cellStyle name="Note 4 17 8 3" xfId="7026"/>
    <cellStyle name="Note 4 17 8 3 2" xfId="24461"/>
    <cellStyle name="Note 4 17 8 3 3" xfId="38914"/>
    <cellStyle name="Note 4 17 8 4" xfId="9467"/>
    <cellStyle name="Note 4 17 8 4 2" xfId="26902"/>
    <cellStyle name="Note 4 17 8 4 3" xfId="41355"/>
    <cellStyle name="Note 4 17 8 5" xfId="11887"/>
    <cellStyle name="Note 4 17 8 5 2" xfId="29322"/>
    <cellStyle name="Note 4 17 8 5 3" xfId="43775"/>
    <cellStyle name="Note 4 17 8 6" xfId="15283"/>
    <cellStyle name="Note 4 17 8 6 2" xfId="32718"/>
    <cellStyle name="Note 4 17 8 6 3" xfId="47171"/>
    <cellStyle name="Note 4 17 8 7" xfId="18894"/>
    <cellStyle name="Note 4 17 8 8" xfId="20445"/>
    <cellStyle name="Note 4 17 9" xfId="4545"/>
    <cellStyle name="Note 4 17 9 2" xfId="14034"/>
    <cellStyle name="Note 4 17 9 2 2" xfId="31469"/>
    <cellStyle name="Note 4 17 9 2 3" xfId="45922"/>
    <cellStyle name="Note 4 17 9 3" xfId="16495"/>
    <cellStyle name="Note 4 17 9 3 2" xfId="33930"/>
    <cellStyle name="Note 4 17 9 3 3" xfId="48383"/>
    <cellStyle name="Note 4 17 9 4" xfId="21981"/>
    <cellStyle name="Note 4 17 9 5" xfId="36434"/>
    <cellStyle name="Note 4 18" xfId="2054"/>
    <cellStyle name="Note 4 18 10" xfId="7027"/>
    <cellStyle name="Note 4 18 10 2" xfId="24462"/>
    <cellStyle name="Note 4 18 10 3" xfId="38915"/>
    <cellStyle name="Note 4 18 11" xfId="9468"/>
    <cellStyle name="Note 4 18 11 2" xfId="26903"/>
    <cellStyle name="Note 4 18 11 3" xfId="41356"/>
    <cellStyle name="Note 4 18 12" xfId="11888"/>
    <cellStyle name="Note 4 18 12 2" xfId="29323"/>
    <cellStyle name="Note 4 18 12 3" xfId="43776"/>
    <cellStyle name="Note 4 18 13" xfId="18895"/>
    <cellStyle name="Note 4 18 2" xfId="2055"/>
    <cellStyle name="Note 4 18 2 2" xfId="2056"/>
    <cellStyle name="Note 4 18 2 2 2" xfId="4567"/>
    <cellStyle name="Note 4 18 2 2 2 2" xfId="14051"/>
    <cellStyle name="Note 4 18 2 2 2 2 2" xfId="31486"/>
    <cellStyle name="Note 4 18 2 2 2 2 3" xfId="45939"/>
    <cellStyle name="Note 4 18 2 2 2 3" xfId="16512"/>
    <cellStyle name="Note 4 18 2 2 2 3 2" xfId="33947"/>
    <cellStyle name="Note 4 18 2 2 2 3 3" xfId="48400"/>
    <cellStyle name="Note 4 18 2 2 2 4" xfId="22003"/>
    <cellStyle name="Note 4 18 2 2 2 5" xfId="36456"/>
    <cellStyle name="Note 4 18 2 2 3" xfId="7029"/>
    <cellStyle name="Note 4 18 2 2 3 2" xfId="24464"/>
    <cellStyle name="Note 4 18 2 2 3 3" xfId="38917"/>
    <cellStyle name="Note 4 18 2 2 4" xfId="9470"/>
    <cellStyle name="Note 4 18 2 2 4 2" xfId="26905"/>
    <cellStyle name="Note 4 18 2 2 4 3" xfId="41358"/>
    <cellStyle name="Note 4 18 2 2 5" xfId="11890"/>
    <cellStyle name="Note 4 18 2 2 5 2" xfId="29325"/>
    <cellStyle name="Note 4 18 2 2 5 3" xfId="43778"/>
    <cellStyle name="Note 4 18 2 2 6" xfId="18897"/>
    <cellStyle name="Note 4 18 2 3" xfId="2057"/>
    <cellStyle name="Note 4 18 2 3 2" xfId="4568"/>
    <cellStyle name="Note 4 18 2 3 2 2" xfId="14052"/>
    <cellStyle name="Note 4 18 2 3 2 2 2" xfId="31487"/>
    <cellStyle name="Note 4 18 2 3 2 2 3" xfId="45940"/>
    <cellStyle name="Note 4 18 2 3 2 3" xfId="16513"/>
    <cellStyle name="Note 4 18 2 3 2 3 2" xfId="33948"/>
    <cellStyle name="Note 4 18 2 3 2 3 3" xfId="48401"/>
    <cellStyle name="Note 4 18 2 3 2 4" xfId="22004"/>
    <cellStyle name="Note 4 18 2 3 2 5" xfId="36457"/>
    <cellStyle name="Note 4 18 2 3 3" xfId="7030"/>
    <cellStyle name="Note 4 18 2 3 3 2" xfId="24465"/>
    <cellStyle name="Note 4 18 2 3 3 3" xfId="38918"/>
    <cellStyle name="Note 4 18 2 3 4" xfId="9471"/>
    <cellStyle name="Note 4 18 2 3 4 2" xfId="26906"/>
    <cellStyle name="Note 4 18 2 3 4 3" xfId="41359"/>
    <cellStyle name="Note 4 18 2 3 5" xfId="11891"/>
    <cellStyle name="Note 4 18 2 3 5 2" xfId="29326"/>
    <cellStyle name="Note 4 18 2 3 5 3" xfId="43779"/>
    <cellStyle name="Note 4 18 2 3 6" xfId="18898"/>
    <cellStyle name="Note 4 18 2 4" xfId="2058"/>
    <cellStyle name="Note 4 18 2 4 2" xfId="4569"/>
    <cellStyle name="Note 4 18 2 4 2 2" xfId="22005"/>
    <cellStyle name="Note 4 18 2 4 2 3" xfId="36458"/>
    <cellStyle name="Note 4 18 2 4 3" xfId="7031"/>
    <cellStyle name="Note 4 18 2 4 3 2" xfId="24466"/>
    <cellStyle name="Note 4 18 2 4 3 3" xfId="38919"/>
    <cellStyle name="Note 4 18 2 4 4" xfId="9472"/>
    <cellStyle name="Note 4 18 2 4 4 2" xfId="26907"/>
    <cellStyle name="Note 4 18 2 4 4 3" xfId="41360"/>
    <cellStyle name="Note 4 18 2 4 5" xfId="11892"/>
    <cellStyle name="Note 4 18 2 4 5 2" xfId="29327"/>
    <cellStyle name="Note 4 18 2 4 5 3" xfId="43780"/>
    <cellStyle name="Note 4 18 2 4 6" xfId="15284"/>
    <cellStyle name="Note 4 18 2 4 6 2" xfId="32719"/>
    <cellStyle name="Note 4 18 2 4 6 3" xfId="47172"/>
    <cellStyle name="Note 4 18 2 4 7" xfId="18899"/>
    <cellStyle name="Note 4 18 2 4 8" xfId="20446"/>
    <cellStyle name="Note 4 18 2 5" xfId="4566"/>
    <cellStyle name="Note 4 18 2 5 2" xfId="14050"/>
    <cellStyle name="Note 4 18 2 5 2 2" xfId="31485"/>
    <cellStyle name="Note 4 18 2 5 2 3" xfId="45938"/>
    <cellStyle name="Note 4 18 2 5 3" xfId="16511"/>
    <cellStyle name="Note 4 18 2 5 3 2" xfId="33946"/>
    <cellStyle name="Note 4 18 2 5 3 3" xfId="48399"/>
    <cellStyle name="Note 4 18 2 5 4" xfId="22002"/>
    <cellStyle name="Note 4 18 2 5 5" xfId="36455"/>
    <cellStyle name="Note 4 18 2 6" xfId="7028"/>
    <cellStyle name="Note 4 18 2 6 2" xfId="24463"/>
    <cellStyle name="Note 4 18 2 6 3" xfId="38916"/>
    <cellStyle name="Note 4 18 2 7" xfId="9469"/>
    <cellStyle name="Note 4 18 2 7 2" xfId="26904"/>
    <cellStyle name="Note 4 18 2 7 3" xfId="41357"/>
    <cellStyle name="Note 4 18 2 8" xfId="11889"/>
    <cellStyle name="Note 4 18 2 8 2" xfId="29324"/>
    <cellStyle name="Note 4 18 2 8 3" xfId="43777"/>
    <cellStyle name="Note 4 18 2 9" xfId="18896"/>
    <cellStyle name="Note 4 18 3" xfId="2059"/>
    <cellStyle name="Note 4 18 3 2" xfId="2060"/>
    <cellStyle name="Note 4 18 3 2 2" xfId="4571"/>
    <cellStyle name="Note 4 18 3 2 2 2" xfId="14054"/>
    <cellStyle name="Note 4 18 3 2 2 2 2" xfId="31489"/>
    <cellStyle name="Note 4 18 3 2 2 2 3" xfId="45942"/>
    <cellStyle name="Note 4 18 3 2 2 3" xfId="16515"/>
    <cellStyle name="Note 4 18 3 2 2 3 2" xfId="33950"/>
    <cellStyle name="Note 4 18 3 2 2 3 3" xfId="48403"/>
    <cellStyle name="Note 4 18 3 2 2 4" xfId="22007"/>
    <cellStyle name="Note 4 18 3 2 2 5" xfId="36460"/>
    <cellStyle name="Note 4 18 3 2 3" xfId="7033"/>
    <cellStyle name="Note 4 18 3 2 3 2" xfId="24468"/>
    <cellStyle name="Note 4 18 3 2 3 3" xfId="38921"/>
    <cellStyle name="Note 4 18 3 2 4" xfId="9474"/>
    <cellStyle name="Note 4 18 3 2 4 2" xfId="26909"/>
    <cellStyle name="Note 4 18 3 2 4 3" xfId="41362"/>
    <cellStyle name="Note 4 18 3 2 5" xfId="11894"/>
    <cellStyle name="Note 4 18 3 2 5 2" xfId="29329"/>
    <cellStyle name="Note 4 18 3 2 5 3" xfId="43782"/>
    <cellStyle name="Note 4 18 3 2 6" xfId="18901"/>
    <cellStyle name="Note 4 18 3 3" xfId="2061"/>
    <cellStyle name="Note 4 18 3 3 2" xfId="4572"/>
    <cellStyle name="Note 4 18 3 3 2 2" xfId="14055"/>
    <cellStyle name="Note 4 18 3 3 2 2 2" xfId="31490"/>
    <cellStyle name="Note 4 18 3 3 2 2 3" xfId="45943"/>
    <cellStyle name="Note 4 18 3 3 2 3" xfId="16516"/>
    <cellStyle name="Note 4 18 3 3 2 3 2" xfId="33951"/>
    <cellStyle name="Note 4 18 3 3 2 3 3" xfId="48404"/>
    <cellStyle name="Note 4 18 3 3 2 4" xfId="22008"/>
    <cellStyle name="Note 4 18 3 3 2 5" xfId="36461"/>
    <cellStyle name="Note 4 18 3 3 3" xfId="7034"/>
    <cellStyle name="Note 4 18 3 3 3 2" xfId="24469"/>
    <cellStyle name="Note 4 18 3 3 3 3" xfId="38922"/>
    <cellStyle name="Note 4 18 3 3 4" xfId="9475"/>
    <cellStyle name="Note 4 18 3 3 4 2" xfId="26910"/>
    <cellStyle name="Note 4 18 3 3 4 3" xfId="41363"/>
    <cellStyle name="Note 4 18 3 3 5" xfId="11895"/>
    <cellStyle name="Note 4 18 3 3 5 2" xfId="29330"/>
    <cellStyle name="Note 4 18 3 3 5 3" xfId="43783"/>
    <cellStyle name="Note 4 18 3 3 6" xfId="18902"/>
    <cellStyle name="Note 4 18 3 4" xfId="2062"/>
    <cellStyle name="Note 4 18 3 4 2" xfId="4573"/>
    <cellStyle name="Note 4 18 3 4 2 2" xfId="22009"/>
    <cellStyle name="Note 4 18 3 4 2 3" xfId="36462"/>
    <cellStyle name="Note 4 18 3 4 3" xfId="7035"/>
    <cellStyle name="Note 4 18 3 4 3 2" xfId="24470"/>
    <cellStyle name="Note 4 18 3 4 3 3" xfId="38923"/>
    <cellStyle name="Note 4 18 3 4 4" xfId="9476"/>
    <cellStyle name="Note 4 18 3 4 4 2" xfId="26911"/>
    <cellStyle name="Note 4 18 3 4 4 3" xfId="41364"/>
    <cellStyle name="Note 4 18 3 4 5" xfId="11896"/>
    <cellStyle name="Note 4 18 3 4 5 2" xfId="29331"/>
    <cellStyle name="Note 4 18 3 4 5 3" xfId="43784"/>
    <cellStyle name="Note 4 18 3 4 6" xfId="15285"/>
    <cellStyle name="Note 4 18 3 4 6 2" xfId="32720"/>
    <cellStyle name="Note 4 18 3 4 6 3" xfId="47173"/>
    <cellStyle name="Note 4 18 3 4 7" xfId="18903"/>
    <cellStyle name="Note 4 18 3 4 8" xfId="20447"/>
    <cellStyle name="Note 4 18 3 5" xfId="4570"/>
    <cellStyle name="Note 4 18 3 5 2" xfId="14053"/>
    <cellStyle name="Note 4 18 3 5 2 2" xfId="31488"/>
    <cellStyle name="Note 4 18 3 5 2 3" xfId="45941"/>
    <cellStyle name="Note 4 18 3 5 3" xfId="16514"/>
    <cellStyle name="Note 4 18 3 5 3 2" xfId="33949"/>
    <cellStyle name="Note 4 18 3 5 3 3" xfId="48402"/>
    <cellStyle name="Note 4 18 3 5 4" xfId="22006"/>
    <cellStyle name="Note 4 18 3 5 5" xfId="36459"/>
    <cellStyle name="Note 4 18 3 6" xfId="7032"/>
    <cellStyle name="Note 4 18 3 6 2" xfId="24467"/>
    <cellStyle name="Note 4 18 3 6 3" xfId="38920"/>
    <cellStyle name="Note 4 18 3 7" xfId="9473"/>
    <cellStyle name="Note 4 18 3 7 2" xfId="26908"/>
    <cellStyle name="Note 4 18 3 7 3" xfId="41361"/>
    <cellStyle name="Note 4 18 3 8" xfId="11893"/>
    <cellStyle name="Note 4 18 3 8 2" xfId="29328"/>
    <cellStyle name="Note 4 18 3 8 3" xfId="43781"/>
    <cellStyle name="Note 4 18 3 9" xfId="18900"/>
    <cellStyle name="Note 4 18 4" xfId="2063"/>
    <cellStyle name="Note 4 18 4 2" xfId="2064"/>
    <cellStyle name="Note 4 18 4 2 2" xfId="4575"/>
    <cellStyle name="Note 4 18 4 2 2 2" xfId="14057"/>
    <cellStyle name="Note 4 18 4 2 2 2 2" xfId="31492"/>
    <cellStyle name="Note 4 18 4 2 2 2 3" xfId="45945"/>
    <cellStyle name="Note 4 18 4 2 2 3" xfId="16518"/>
    <cellStyle name="Note 4 18 4 2 2 3 2" xfId="33953"/>
    <cellStyle name="Note 4 18 4 2 2 3 3" xfId="48406"/>
    <cellStyle name="Note 4 18 4 2 2 4" xfId="22011"/>
    <cellStyle name="Note 4 18 4 2 2 5" xfId="36464"/>
    <cellStyle name="Note 4 18 4 2 3" xfId="7037"/>
    <cellStyle name="Note 4 18 4 2 3 2" xfId="24472"/>
    <cellStyle name="Note 4 18 4 2 3 3" xfId="38925"/>
    <cellStyle name="Note 4 18 4 2 4" xfId="9478"/>
    <cellStyle name="Note 4 18 4 2 4 2" xfId="26913"/>
    <cellStyle name="Note 4 18 4 2 4 3" xfId="41366"/>
    <cellStyle name="Note 4 18 4 2 5" xfId="11898"/>
    <cellStyle name="Note 4 18 4 2 5 2" xfId="29333"/>
    <cellStyle name="Note 4 18 4 2 5 3" xfId="43786"/>
    <cellStyle name="Note 4 18 4 2 6" xfId="18905"/>
    <cellStyle name="Note 4 18 4 3" xfId="2065"/>
    <cellStyle name="Note 4 18 4 3 2" xfId="4576"/>
    <cellStyle name="Note 4 18 4 3 2 2" xfId="14058"/>
    <cellStyle name="Note 4 18 4 3 2 2 2" xfId="31493"/>
    <cellStyle name="Note 4 18 4 3 2 2 3" xfId="45946"/>
    <cellStyle name="Note 4 18 4 3 2 3" xfId="16519"/>
    <cellStyle name="Note 4 18 4 3 2 3 2" xfId="33954"/>
    <cellStyle name="Note 4 18 4 3 2 3 3" xfId="48407"/>
    <cellStyle name="Note 4 18 4 3 2 4" xfId="22012"/>
    <cellStyle name="Note 4 18 4 3 2 5" xfId="36465"/>
    <cellStyle name="Note 4 18 4 3 3" xfId="7038"/>
    <cellStyle name="Note 4 18 4 3 3 2" xfId="24473"/>
    <cellStyle name="Note 4 18 4 3 3 3" xfId="38926"/>
    <cellStyle name="Note 4 18 4 3 4" xfId="9479"/>
    <cellStyle name="Note 4 18 4 3 4 2" xfId="26914"/>
    <cellStyle name="Note 4 18 4 3 4 3" xfId="41367"/>
    <cellStyle name="Note 4 18 4 3 5" xfId="11899"/>
    <cellStyle name="Note 4 18 4 3 5 2" xfId="29334"/>
    <cellStyle name="Note 4 18 4 3 5 3" xfId="43787"/>
    <cellStyle name="Note 4 18 4 3 6" xfId="18906"/>
    <cellStyle name="Note 4 18 4 4" xfId="2066"/>
    <cellStyle name="Note 4 18 4 4 2" xfId="4577"/>
    <cellStyle name="Note 4 18 4 4 2 2" xfId="22013"/>
    <cellStyle name="Note 4 18 4 4 2 3" xfId="36466"/>
    <cellStyle name="Note 4 18 4 4 3" xfId="7039"/>
    <cellStyle name="Note 4 18 4 4 3 2" xfId="24474"/>
    <cellStyle name="Note 4 18 4 4 3 3" xfId="38927"/>
    <cellStyle name="Note 4 18 4 4 4" xfId="9480"/>
    <cellStyle name="Note 4 18 4 4 4 2" xfId="26915"/>
    <cellStyle name="Note 4 18 4 4 4 3" xfId="41368"/>
    <cellStyle name="Note 4 18 4 4 5" xfId="11900"/>
    <cellStyle name="Note 4 18 4 4 5 2" xfId="29335"/>
    <cellStyle name="Note 4 18 4 4 5 3" xfId="43788"/>
    <cellStyle name="Note 4 18 4 4 6" xfId="15286"/>
    <cellStyle name="Note 4 18 4 4 6 2" xfId="32721"/>
    <cellStyle name="Note 4 18 4 4 6 3" xfId="47174"/>
    <cellStyle name="Note 4 18 4 4 7" xfId="18907"/>
    <cellStyle name="Note 4 18 4 4 8" xfId="20448"/>
    <cellStyle name="Note 4 18 4 5" xfId="4574"/>
    <cellStyle name="Note 4 18 4 5 2" xfId="14056"/>
    <cellStyle name="Note 4 18 4 5 2 2" xfId="31491"/>
    <cellStyle name="Note 4 18 4 5 2 3" xfId="45944"/>
    <cellStyle name="Note 4 18 4 5 3" xfId="16517"/>
    <cellStyle name="Note 4 18 4 5 3 2" xfId="33952"/>
    <cellStyle name="Note 4 18 4 5 3 3" xfId="48405"/>
    <cellStyle name="Note 4 18 4 5 4" xfId="22010"/>
    <cellStyle name="Note 4 18 4 5 5" xfId="36463"/>
    <cellStyle name="Note 4 18 4 6" xfId="7036"/>
    <cellStyle name="Note 4 18 4 6 2" xfId="24471"/>
    <cellStyle name="Note 4 18 4 6 3" xfId="38924"/>
    <cellStyle name="Note 4 18 4 7" xfId="9477"/>
    <cellStyle name="Note 4 18 4 7 2" xfId="26912"/>
    <cellStyle name="Note 4 18 4 7 3" xfId="41365"/>
    <cellStyle name="Note 4 18 4 8" xfId="11897"/>
    <cellStyle name="Note 4 18 4 8 2" xfId="29332"/>
    <cellStyle name="Note 4 18 4 8 3" xfId="43785"/>
    <cellStyle name="Note 4 18 4 9" xfId="18904"/>
    <cellStyle name="Note 4 18 5" xfId="2067"/>
    <cellStyle name="Note 4 18 5 2" xfId="2068"/>
    <cellStyle name="Note 4 18 5 2 2" xfId="4579"/>
    <cellStyle name="Note 4 18 5 2 2 2" xfId="14060"/>
    <cellStyle name="Note 4 18 5 2 2 2 2" xfId="31495"/>
    <cellStyle name="Note 4 18 5 2 2 2 3" xfId="45948"/>
    <cellStyle name="Note 4 18 5 2 2 3" xfId="16521"/>
    <cellStyle name="Note 4 18 5 2 2 3 2" xfId="33956"/>
    <cellStyle name="Note 4 18 5 2 2 3 3" xfId="48409"/>
    <cellStyle name="Note 4 18 5 2 2 4" xfId="22015"/>
    <cellStyle name="Note 4 18 5 2 2 5" xfId="36468"/>
    <cellStyle name="Note 4 18 5 2 3" xfId="7041"/>
    <cellStyle name="Note 4 18 5 2 3 2" xfId="24476"/>
    <cellStyle name="Note 4 18 5 2 3 3" xfId="38929"/>
    <cellStyle name="Note 4 18 5 2 4" xfId="9482"/>
    <cellStyle name="Note 4 18 5 2 4 2" xfId="26917"/>
    <cellStyle name="Note 4 18 5 2 4 3" xfId="41370"/>
    <cellStyle name="Note 4 18 5 2 5" xfId="11902"/>
    <cellStyle name="Note 4 18 5 2 5 2" xfId="29337"/>
    <cellStyle name="Note 4 18 5 2 5 3" xfId="43790"/>
    <cellStyle name="Note 4 18 5 2 6" xfId="18909"/>
    <cellStyle name="Note 4 18 5 3" xfId="2069"/>
    <cellStyle name="Note 4 18 5 3 2" xfId="4580"/>
    <cellStyle name="Note 4 18 5 3 2 2" xfId="14061"/>
    <cellStyle name="Note 4 18 5 3 2 2 2" xfId="31496"/>
    <cellStyle name="Note 4 18 5 3 2 2 3" xfId="45949"/>
    <cellStyle name="Note 4 18 5 3 2 3" xfId="16522"/>
    <cellStyle name="Note 4 18 5 3 2 3 2" xfId="33957"/>
    <cellStyle name="Note 4 18 5 3 2 3 3" xfId="48410"/>
    <cellStyle name="Note 4 18 5 3 2 4" xfId="22016"/>
    <cellStyle name="Note 4 18 5 3 2 5" xfId="36469"/>
    <cellStyle name="Note 4 18 5 3 3" xfId="7042"/>
    <cellStyle name="Note 4 18 5 3 3 2" xfId="24477"/>
    <cellStyle name="Note 4 18 5 3 3 3" xfId="38930"/>
    <cellStyle name="Note 4 18 5 3 4" xfId="9483"/>
    <cellStyle name="Note 4 18 5 3 4 2" xfId="26918"/>
    <cellStyle name="Note 4 18 5 3 4 3" xfId="41371"/>
    <cellStyle name="Note 4 18 5 3 5" xfId="11903"/>
    <cellStyle name="Note 4 18 5 3 5 2" xfId="29338"/>
    <cellStyle name="Note 4 18 5 3 5 3" xfId="43791"/>
    <cellStyle name="Note 4 18 5 3 6" xfId="18910"/>
    <cellStyle name="Note 4 18 5 4" xfId="2070"/>
    <cellStyle name="Note 4 18 5 4 2" xfId="4581"/>
    <cellStyle name="Note 4 18 5 4 2 2" xfId="22017"/>
    <cellStyle name="Note 4 18 5 4 2 3" xfId="36470"/>
    <cellStyle name="Note 4 18 5 4 3" xfId="7043"/>
    <cellStyle name="Note 4 18 5 4 3 2" xfId="24478"/>
    <cellStyle name="Note 4 18 5 4 3 3" xfId="38931"/>
    <cellStyle name="Note 4 18 5 4 4" xfId="9484"/>
    <cellStyle name="Note 4 18 5 4 4 2" xfId="26919"/>
    <cellStyle name="Note 4 18 5 4 4 3" xfId="41372"/>
    <cellStyle name="Note 4 18 5 4 5" xfId="11904"/>
    <cellStyle name="Note 4 18 5 4 5 2" xfId="29339"/>
    <cellStyle name="Note 4 18 5 4 5 3" xfId="43792"/>
    <cellStyle name="Note 4 18 5 4 6" xfId="15287"/>
    <cellStyle name="Note 4 18 5 4 6 2" xfId="32722"/>
    <cellStyle name="Note 4 18 5 4 6 3" xfId="47175"/>
    <cellStyle name="Note 4 18 5 4 7" xfId="18911"/>
    <cellStyle name="Note 4 18 5 4 8" xfId="20449"/>
    <cellStyle name="Note 4 18 5 5" xfId="4578"/>
    <cellStyle name="Note 4 18 5 5 2" xfId="14059"/>
    <cellStyle name="Note 4 18 5 5 2 2" xfId="31494"/>
    <cellStyle name="Note 4 18 5 5 2 3" xfId="45947"/>
    <cellStyle name="Note 4 18 5 5 3" xfId="16520"/>
    <cellStyle name="Note 4 18 5 5 3 2" xfId="33955"/>
    <cellStyle name="Note 4 18 5 5 3 3" xfId="48408"/>
    <cellStyle name="Note 4 18 5 5 4" xfId="22014"/>
    <cellStyle name="Note 4 18 5 5 5" xfId="36467"/>
    <cellStyle name="Note 4 18 5 6" xfId="7040"/>
    <cellStyle name="Note 4 18 5 6 2" xfId="24475"/>
    <cellStyle name="Note 4 18 5 6 3" xfId="38928"/>
    <cellStyle name="Note 4 18 5 7" xfId="9481"/>
    <cellStyle name="Note 4 18 5 7 2" xfId="26916"/>
    <cellStyle name="Note 4 18 5 7 3" xfId="41369"/>
    <cellStyle name="Note 4 18 5 8" xfId="11901"/>
    <cellStyle name="Note 4 18 5 8 2" xfId="29336"/>
    <cellStyle name="Note 4 18 5 8 3" xfId="43789"/>
    <cellStyle name="Note 4 18 5 9" xfId="18908"/>
    <cellStyle name="Note 4 18 6" xfId="2071"/>
    <cellStyle name="Note 4 18 6 2" xfId="4582"/>
    <cellStyle name="Note 4 18 6 2 2" xfId="14062"/>
    <cellStyle name="Note 4 18 6 2 2 2" xfId="31497"/>
    <cellStyle name="Note 4 18 6 2 2 3" xfId="45950"/>
    <cellStyle name="Note 4 18 6 2 3" xfId="16523"/>
    <cellStyle name="Note 4 18 6 2 3 2" xfId="33958"/>
    <cellStyle name="Note 4 18 6 2 3 3" xfId="48411"/>
    <cellStyle name="Note 4 18 6 2 4" xfId="22018"/>
    <cellStyle name="Note 4 18 6 2 5" xfId="36471"/>
    <cellStyle name="Note 4 18 6 3" xfId="7044"/>
    <cellStyle name="Note 4 18 6 3 2" xfId="24479"/>
    <cellStyle name="Note 4 18 6 3 3" xfId="38932"/>
    <cellStyle name="Note 4 18 6 4" xfId="9485"/>
    <cellStyle name="Note 4 18 6 4 2" xfId="26920"/>
    <cellStyle name="Note 4 18 6 4 3" xfId="41373"/>
    <cellStyle name="Note 4 18 6 5" xfId="11905"/>
    <cellStyle name="Note 4 18 6 5 2" xfId="29340"/>
    <cellStyle name="Note 4 18 6 5 3" xfId="43793"/>
    <cellStyle name="Note 4 18 6 6" xfId="18912"/>
    <cellStyle name="Note 4 18 7" xfId="2072"/>
    <cellStyle name="Note 4 18 7 2" xfId="4583"/>
    <cellStyle name="Note 4 18 7 2 2" xfId="14063"/>
    <cellStyle name="Note 4 18 7 2 2 2" xfId="31498"/>
    <cellStyle name="Note 4 18 7 2 2 3" xfId="45951"/>
    <cellStyle name="Note 4 18 7 2 3" xfId="16524"/>
    <cellStyle name="Note 4 18 7 2 3 2" xfId="33959"/>
    <cellStyle name="Note 4 18 7 2 3 3" xfId="48412"/>
    <cellStyle name="Note 4 18 7 2 4" xfId="22019"/>
    <cellStyle name="Note 4 18 7 2 5" xfId="36472"/>
    <cellStyle name="Note 4 18 7 3" xfId="7045"/>
    <cellStyle name="Note 4 18 7 3 2" xfId="24480"/>
    <cellStyle name="Note 4 18 7 3 3" xfId="38933"/>
    <cellStyle name="Note 4 18 7 4" xfId="9486"/>
    <cellStyle name="Note 4 18 7 4 2" xfId="26921"/>
    <cellStyle name="Note 4 18 7 4 3" xfId="41374"/>
    <cellStyle name="Note 4 18 7 5" xfId="11906"/>
    <cellStyle name="Note 4 18 7 5 2" xfId="29341"/>
    <cellStyle name="Note 4 18 7 5 3" xfId="43794"/>
    <cellStyle name="Note 4 18 7 6" xfId="18913"/>
    <cellStyle name="Note 4 18 8" xfId="2073"/>
    <cellStyle name="Note 4 18 8 2" xfId="4584"/>
    <cellStyle name="Note 4 18 8 2 2" xfId="22020"/>
    <cellStyle name="Note 4 18 8 2 3" xfId="36473"/>
    <cellStyle name="Note 4 18 8 3" xfId="7046"/>
    <cellStyle name="Note 4 18 8 3 2" xfId="24481"/>
    <cellStyle name="Note 4 18 8 3 3" xfId="38934"/>
    <cellStyle name="Note 4 18 8 4" xfId="9487"/>
    <cellStyle name="Note 4 18 8 4 2" xfId="26922"/>
    <cellStyle name="Note 4 18 8 4 3" xfId="41375"/>
    <cellStyle name="Note 4 18 8 5" xfId="11907"/>
    <cellStyle name="Note 4 18 8 5 2" xfId="29342"/>
    <cellStyle name="Note 4 18 8 5 3" xfId="43795"/>
    <cellStyle name="Note 4 18 8 6" xfId="15288"/>
    <cellStyle name="Note 4 18 8 6 2" xfId="32723"/>
    <cellStyle name="Note 4 18 8 6 3" xfId="47176"/>
    <cellStyle name="Note 4 18 8 7" xfId="18914"/>
    <cellStyle name="Note 4 18 8 8" xfId="20450"/>
    <cellStyle name="Note 4 18 9" xfId="4565"/>
    <cellStyle name="Note 4 18 9 2" xfId="14049"/>
    <cellStyle name="Note 4 18 9 2 2" xfId="31484"/>
    <cellStyle name="Note 4 18 9 2 3" xfId="45937"/>
    <cellStyle name="Note 4 18 9 3" xfId="16510"/>
    <cellStyle name="Note 4 18 9 3 2" xfId="33945"/>
    <cellStyle name="Note 4 18 9 3 3" xfId="48398"/>
    <cellStyle name="Note 4 18 9 4" xfId="22001"/>
    <cellStyle name="Note 4 18 9 5" xfId="36454"/>
    <cellStyle name="Note 4 19" xfId="2074"/>
    <cellStyle name="Note 4 19 10" xfId="7047"/>
    <cellStyle name="Note 4 19 10 2" xfId="24482"/>
    <cellStyle name="Note 4 19 10 3" xfId="38935"/>
    <cellStyle name="Note 4 19 11" xfId="9488"/>
    <cellStyle name="Note 4 19 11 2" xfId="26923"/>
    <cellStyle name="Note 4 19 11 3" xfId="41376"/>
    <cellStyle name="Note 4 19 12" xfId="11908"/>
    <cellStyle name="Note 4 19 12 2" xfId="29343"/>
    <cellStyle name="Note 4 19 12 3" xfId="43796"/>
    <cellStyle name="Note 4 19 13" xfId="18915"/>
    <cellStyle name="Note 4 19 2" xfId="2075"/>
    <cellStyle name="Note 4 19 2 2" xfId="2076"/>
    <cellStyle name="Note 4 19 2 2 2" xfId="4587"/>
    <cellStyle name="Note 4 19 2 2 2 2" xfId="14066"/>
    <cellStyle name="Note 4 19 2 2 2 2 2" xfId="31501"/>
    <cellStyle name="Note 4 19 2 2 2 2 3" xfId="45954"/>
    <cellStyle name="Note 4 19 2 2 2 3" xfId="16527"/>
    <cellStyle name="Note 4 19 2 2 2 3 2" xfId="33962"/>
    <cellStyle name="Note 4 19 2 2 2 3 3" xfId="48415"/>
    <cellStyle name="Note 4 19 2 2 2 4" xfId="22023"/>
    <cellStyle name="Note 4 19 2 2 2 5" xfId="36476"/>
    <cellStyle name="Note 4 19 2 2 3" xfId="7049"/>
    <cellStyle name="Note 4 19 2 2 3 2" xfId="24484"/>
    <cellStyle name="Note 4 19 2 2 3 3" xfId="38937"/>
    <cellStyle name="Note 4 19 2 2 4" xfId="9490"/>
    <cellStyle name="Note 4 19 2 2 4 2" xfId="26925"/>
    <cellStyle name="Note 4 19 2 2 4 3" xfId="41378"/>
    <cellStyle name="Note 4 19 2 2 5" xfId="11910"/>
    <cellStyle name="Note 4 19 2 2 5 2" xfId="29345"/>
    <cellStyle name="Note 4 19 2 2 5 3" xfId="43798"/>
    <cellStyle name="Note 4 19 2 2 6" xfId="18917"/>
    <cellStyle name="Note 4 19 2 3" xfId="2077"/>
    <cellStyle name="Note 4 19 2 3 2" xfId="4588"/>
    <cellStyle name="Note 4 19 2 3 2 2" xfId="14067"/>
    <cellStyle name="Note 4 19 2 3 2 2 2" xfId="31502"/>
    <cellStyle name="Note 4 19 2 3 2 2 3" xfId="45955"/>
    <cellStyle name="Note 4 19 2 3 2 3" xfId="16528"/>
    <cellStyle name="Note 4 19 2 3 2 3 2" xfId="33963"/>
    <cellStyle name="Note 4 19 2 3 2 3 3" xfId="48416"/>
    <cellStyle name="Note 4 19 2 3 2 4" xfId="22024"/>
    <cellStyle name="Note 4 19 2 3 2 5" xfId="36477"/>
    <cellStyle name="Note 4 19 2 3 3" xfId="7050"/>
    <cellStyle name="Note 4 19 2 3 3 2" xfId="24485"/>
    <cellStyle name="Note 4 19 2 3 3 3" xfId="38938"/>
    <cellStyle name="Note 4 19 2 3 4" xfId="9491"/>
    <cellStyle name="Note 4 19 2 3 4 2" xfId="26926"/>
    <cellStyle name="Note 4 19 2 3 4 3" xfId="41379"/>
    <cellStyle name="Note 4 19 2 3 5" xfId="11911"/>
    <cellStyle name="Note 4 19 2 3 5 2" xfId="29346"/>
    <cellStyle name="Note 4 19 2 3 5 3" xfId="43799"/>
    <cellStyle name="Note 4 19 2 3 6" xfId="18918"/>
    <cellStyle name="Note 4 19 2 4" xfId="2078"/>
    <cellStyle name="Note 4 19 2 4 2" xfId="4589"/>
    <cellStyle name="Note 4 19 2 4 2 2" xfId="22025"/>
    <cellStyle name="Note 4 19 2 4 2 3" xfId="36478"/>
    <cellStyle name="Note 4 19 2 4 3" xfId="7051"/>
    <cellStyle name="Note 4 19 2 4 3 2" xfId="24486"/>
    <cellStyle name="Note 4 19 2 4 3 3" xfId="38939"/>
    <cellStyle name="Note 4 19 2 4 4" xfId="9492"/>
    <cellStyle name="Note 4 19 2 4 4 2" xfId="26927"/>
    <cellStyle name="Note 4 19 2 4 4 3" xfId="41380"/>
    <cellStyle name="Note 4 19 2 4 5" xfId="11912"/>
    <cellStyle name="Note 4 19 2 4 5 2" xfId="29347"/>
    <cellStyle name="Note 4 19 2 4 5 3" xfId="43800"/>
    <cellStyle name="Note 4 19 2 4 6" xfId="15289"/>
    <cellStyle name="Note 4 19 2 4 6 2" xfId="32724"/>
    <cellStyle name="Note 4 19 2 4 6 3" xfId="47177"/>
    <cellStyle name="Note 4 19 2 4 7" xfId="18919"/>
    <cellStyle name="Note 4 19 2 4 8" xfId="20451"/>
    <cellStyle name="Note 4 19 2 5" xfId="4586"/>
    <cellStyle name="Note 4 19 2 5 2" xfId="14065"/>
    <cellStyle name="Note 4 19 2 5 2 2" xfId="31500"/>
    <cellStyle name="Note 4 19 2 5 2 3" xfId="45953"/>
    <cellStyle name="Note 4 19 2 5 3" xfId="16526"/>
    <cellStyle name="Note 4 19 2 5 3 2" xfId="33961"/>
    <cellStyle name="Note 4 19 2 5 3 3" xfId="48414"/>
    <cellStyle name="Note 4 19 2 5 4" xfId="22022"/>
    <cellStyle name="Note 4 19 2 5 5" xfId="36475"/>
    <cellStyle name="Note 4 19 2 6" xfId="7048"/>
    <cellStyle name="Note 4 19 2 6 2" xfId="24483"/>
    <cellStyle name="Note 4 19 2 6 3" xfId="38936"/>
    <cellStyle name="Note 4 19 2 7" xfId="9489"/>
    <cellStyle name="Note 4 19 2 7 2" xfId="26924"/>
    <cellStyle name="Note 4 19 2 7 3" xfId="41377"/>
    <cellStyle name="Note 4 19 2 8" xfId="11909"/>
    <cellStyle name="Note 4 19 2 8 2" xfId="29344"/>
    <cellStyle name="Note 4 19 2 8 3" xfId="43797"/>
    <cellStyle name="Note 4 19 2 9" xfId="18916"/>
    <cellStyle name="Note 4 19 3" xfId="2079"/>
    <cellStyle name="Note 4 19 3 2" xfId="2080"/>
    <cellStyle name="Note 4 19 3 2 2" xfId="4591"/>
    <cellStyle name="Note 4 19 3 2 2 2" xfId="14069"/>
    <cellStyle name="Note 4 19 3 2 2 2 2" xfId="31504"/>
    <cellStyle name="Note 4 19 3 2 2 2 3" xfId="45957"/>
    <cellStyle name="Note 4 19 3 2 2 3" xfId="16530"/>
    <cellStyle name="Note 4 19 3 2 2 3 2" xfId="33965"/>
    <cellStyle name="Note 4 19 3 2 2 3 3" xfId="48418"/>
    <cellStyle name="Note 4 19 3 2 2 4" xfId="22027"/>
    <cellStyle name="Note 4 19 3 2 2 5" xfId="36480"/>
    <cellStyle name="Note 4 19 3 2 3" xfId="7053"/>
    <cellStyle name="Note 4 19 3 2 3 2" xfId="24488"/>
    <cellStyle name="Note 4 19 3 2 3 3" xfId="38941"/>
    <cellStyle name="Note 4 19 3 2 4" xfId="9494"/>
    <cellStyle name="Note 4 19 3 2 4 2" xfId="26929"/>
    <cellStyle name="Note 4 19 3 2 4 3" xfId="41382"/>
    <cellStyle name="Note 4 19 3 2 5" xfId="11914"/>
    <cellStyle name="Note 4 19 3 2 5 2" xfId="29349"/>
    <cellStyle name="Note 4 19 3 2 5 3" xfId="43802"/>
    <cellStyle name="Note 4 19 3 2 6" xfId="18921"/>
    <cellStyle name="Note 4 19 3 3" xfId="2081"/>
    <cellStyle name="Note 4 19 3 3 2" xfId="4592"/>
    <cellStyle name="Note 4 19 3 3 2 2" xfId="14070"/>
    <cellStyle name="Note 4 19 3 3 2 2 2" xfId="31505"/>
    <cellStyle name="Note 4 19 3 3 2 2 3" xfId="45958"/>
    <cellStyle name="Note 4 19 3 3 2 3" xfId="16531"/>
    <cellStyle name="Note 4 19 3 3 2 3 2" xfId="33966"/>
    <cellStyle name="Note 4 19 3 3 2 3 3" xfId="48419"/>
    <cellStyle name="Note 4 19 3 3 2 4" xfId="22028"/>
    <cellStyle name="Note 4 19 3 3 2 5" xfId="36481"/>
    <cellStyle name="Note 4 19 3 3 3" xfId="7054"/>
    <cellStyle name="Note 4 19 3 3 3 2" xfId="24489"/>
    <cellStyle name="Note 4 19 3 3 3 3" xfId="38942"/>
    <cellStyle name="Note 4 19 3 3 4" xfId="9495"/>
    <cellStyle name="Note 4 19 3 3 4 2" xfId="26930"/>
    <cellStyle name="Note 4 19 3 3 4 3" xfId="41383"/>
    <cellStyle name="Note 4 19 3 3 5" xfId="11915"/>
    <cellStyle name="Note 4 19 3 3 5 2" xfId="29350"/>
    <cellStyle name="Note 4 19 3 3 5 3" xfId="43803"/>
    <cellStyle name="Note 4 19 3 3 6" xfId="18922"/>
    <cellStyle name="Note 4 19 3 4" xfId="2082"/>
    <cellStyle name="Note 4 19 3 4 2" xfId="4593"/>
    <cellStyle name="Note 4 19 3 4 2 2" xfId="22029"/>
    <cellStyle name="Note 4 19 3 4 2 3" xfId="36482"/>
    <cellStyle name="Note 4 19 3 4 3" xfId="7055"/>
    <cellStyle name="Note 4 19 3 4 3 2" xfId="24490"/>
    <cellStyle name="Note 4 19 3 4 3 3" xfId="38943"/>
    <cellStyle name="Note 4 19 3 4 4" xfId="9496"/>
    <cellStyle name="Note 4 19 3 4 4 2" xfId="26931"/>
    <cellStyle name="Note 4 19 3 4 4 3" xfId="41384"/>
    <cellStyle name="Note 4 19 3 4 5" xfId="11916"/>
    <cellStyle name="Note 4 19 3 4 5 2" xfId="29351"/>
    <cellStyle name="Note 4 19 3 4 5 3" xfId="43804"/>
    <cellStyle name="Note 4 19 3 4 6" xfId="15290"/>
    <cellStyle name="Note 4 19 3 4 6 2" xfId="32725"/>
    <cellStyle name="Note 4 19 3 4 6 3" xfId="47178"/>
    <cellStyle name="Note 4 19 3 4 7" xfId="18923"/>
    <cellStyle name="Note 4 19 3 4 8" xfId="20452"/>
    <cellStyle name="Note 4 19 3 5" xfId="4590"/>
    <cellStyle name="Note 4 19 3 5 2" xfId="14068"/>
    <cellStyle name="Note 4 19 3 5 2 2" xfId="31503"/>
    <cellStyle name="Note 4 19 3 5 2 3" xfId="45956"/>
    <cellStyle name="Note 4 19 3 5 3" xfId="16529"/>
    <cellStyle name="Note 4 19 3 5 3 2" xfId="33964"/>
    <cellStyle name="Note 4 19 3 5 3 3" xfId="48417"/>
    <cellStyle name="Note 4 19 3 5 4" xfId="22026"/>
    <cellStyle name="Note 4 19 3 5 5" xfId="36479"/>
    <cellStyle name="Note 4 19 3 6" xfId="7052"/>
    <cellStyle name="Note 4 19 3 6 2" xfId="24487"/>
    <cellStyle name="Note 4 19 3 6 3" xfId="38940"/>
    <cellStyle name="Note 4 19 3 7" xfId="9493"/>
    <cellStyle name="Note 4 19 3 7 2" xfId="26928"/>
    <cellStyle name="Note 4 19 3 7 3" xfId="41381"/>
    <cellStyle name="Note 4 19 3 8" xfId="11913"/>
    <cellStyle name="Note 4 19 3 8 2" xfId="29348"/>
    <cellStyle name="Note 4 19 3 8 3" xfId="43801"/>
    <cellStyle name="Note 4 19 3 9" xfId="18920"/>
    <cellStyle name="Note 4 19 4" xfId="2083"/>
    <cellStyle name="Note 4 19 4 2" xfId="2084"/>
    <cellStyle name="Note 4 19 4 2 2" xfId="4595"/>
    <cellStyle name="Note 4 19 4 2 2 2" xfId="14072"/>
    <cellStyle name="Note 4 19 4 2 2 2 2" xfId="31507"/>
    <cellStyle name="Note 4 19 4 2 2 2 3" xfId="45960"/>
    <cellStyle name="Note 4 19 4 2 2 3" xfId="16533"/>
    <cellStyle name="Note 4 19 4 2 2 3 2" xfId="33968"/>
    <cellStyle name="Note 4 19 4 2 2 3 3" xfId="48421"/>
    <cellStyle name="Note 4 19 4 2 2 4" xfId="22031"/>
    <cellStyle name="Note 4 19 4 2 2 5" xfId="36484"/>
    <cellStyle name="Note 4 19 4 2 3" xfId="7057"/>
    <cellStyle name="Note 4 19 4 2 3 2" xfId="24492"/>
    <cellStyle name="Note 4 19 4 2 3 3" xfId="38945"/>
    <cellStyle name="Note 4 19 4 2 4" xfId="9498"/>
    <cellStyle name="Note 4 19 4 2 4 2" xfId="26933"/>
    <cellStyle name="Note 4 19 4 2 4 3" xfId="41386"/>
    <cellStyle name="Note 4 19 4 2 5" xfId="11918"/>
    <cellStyle name="Note 4 19 4 2 5 2" xfId="29353"/>
    <cellStyle name="Note 4 19 4 2 5 3" xfId="43806"/>
    <cellStyle name="Note 4 19 4 2 6" xfId="18925"/>
    <cellStyle name="Note 4 19 4 3" xfId="2085"/>
    <cellStyle name="Note 4 19 4 3 2" xfId="4596"/>
    <cellStyle name="Note 4 19 4 3 2 2" xfId="14073"/>
    <cellStyle name="Note 4 19 4 3 2 2 2" xfId="31508"/>
    <cellStyle name="Note 4 19 4 3 2 2 3" xfId="45961"/>
    <cellStyle name="Note 4 19 4 3 2 3" xfId="16534"/>
    <cellStyle name="Note 4 19 4 3 2 3 2" xfId="33969"/>
    <cellStyle name="Note 4 19 4 3 2 3 3" xfId="48422"/>
    <cellStyle name="Note 4 19 4 3 2 4" xfId="22032"/>
    <cellStyle name="Note 4 19 4 3 2 5" xfId="36485"/>
    <cellStyle name="Note 4 19 4 3 3" xfId="7058"/>
    <cellStyle name="Note 4 19 4 3 3 2" xfId="24493"/>
    <cellStyle name="Note 4 19 4 3 3 3" xfId="38946"/>
    <cellStyle name="Note 4 19 4 3 4" xfId="9499"/>
    <cellStyle name="Note 4 19 4 3 4 2" xfId="26934"/>
    <cellStyle name="Note 4 19 4 3 4 3" xfId="41387"/>
    <cellStyle name="Note 4 19 4 3 5" xfId="11919"/>
    <cellStyle name="Note 4 19 4 3 5 2" xfId="29354"/>
    <cellStyle name="Note 4 19 4 3 5 3" xfId="43807"/>
    <cellStyle name="Note 4 19 4 3 6" xfId="18926"/>
    <cellStyle name="Note 4 19 4 4" xfId="2086"/>
    <cellStyle name="Note 4 19 4 4 2" xfId="4597"/>
    <cellStyle name="Note 4 19 4 4 2 2" xfId="22033"/>
    <cellStyle name="Note 4 19 4 4 2 3" xfId="36486"/>
    <cellStyle name="Note 4 19 4 4 3" xfId="7059"/>
    <cellStyle name="Note 4 19 4 4 3 2" xfId="24494"/>
    <cellStyle name="Note 4 19 4 4 3 3" xfId="38947"/>
    <cellStyle name="Note 4 19 4 4 4" xfId="9500"/>
    <cellStyle name="Note 4 19 4 4 4 2" xfId="26935"/>
    <cellStyle name="Note 4 19 4 4 4 3" xfId="41388"/>
    <cellStyle name="Note 4 19 4 4 5" xfId="11920"/>
    <cellStyle name="Note 4 19 4 4 5 2" xfId="29355"/>
    <cellStyle name="Note 4 19 4 4 5 3" xfId="43808"/>
    <cellStyle name="Note 4 19 4 4 6" xfId="15291"/>
    <cellStyle name="Note 4 19 4 4 6 2" xfId="32726"/>
    <cellStyle name="Note 4 19 4 4 6 3" xfId="47179"/>
    <cellStyle name="Note 4 19 4 4 7" xfId="18927"/>
    <cellStyle name="Note 4 19 4 4 8" xfId="20453"/>
    <cellStyle name="Note 4 19 4 5" xfId="4594"/>
    <cellStyle name="Note 4 19 4 5 2" xfId="14071"/>
    <cellStyle name="Note 4 19 4 5 2 2" xfId="31506"/>
    <cellStyle name="Note 4 19 4 5 2 3" xfId="45959"/>
    <cellStyle name="Note 4 19 4 5 3" xfId="16532"/>
    <cellStyle name="Note 4 19 4 5 3 2" xfId="33967"/>
    <cellStyle name="Note 4 19 4 5 3 3" xfId="48420"/>
    <cellStyle name="Note 4 19 4 5 4" xfId="22030"/>
    <cellStyle name="Note 4 19 4 5 5" xfId="36483"/>
    <cellStyle name="Note 4 19 4 6" xfId="7056"/>
    <cellStyle name="Note 4 19 4 6 2" xfId="24491"/>
    <cellStyle name="Note 4 19 4 6 3" xfId="38944"/>
    <cellStyle name="Note 4 19 4 7" xfId="9497"/>
    <cellStyle name="Note 4 19 4 7 2" xfId="26932"/>
    <cellStyle name="Note 4 19 4 7 3" xfId="41385"/>
    <cellStyle name="Note 4 19 4 8" xfId="11917"/>
    <cellStyle name="Note 4 19 4 8 2" xfId="29352"/>
    <cellStyle name="Note 4 19 4 8 3" xfId="43805"/>
    <cellStyle name="Note 4 19 4 9" xfId="18924"/>
    <cellStyle name="Note 4 19 5" xfId="2087"/>
    <cellStyle name="Note 4 19 5 2" xfId="2088"/>
    <cellStyle name="Note 4 19 5 2 2" xfId="4599"/>
    <cellStyle name="Note 4 19 5 2 2 2" xfId="14075"/>
    <cellStyle name="Note 4 19 5 2 2 2 2" xfId="31510"/>
    <cellStyle name="Note 4 19 5 2 2 2 3" xfId="45963"/>
    <cellStyle name="Note 4 19 5 2 2 3" xfId="16536"/>
    <cellStyle name="Note 4 19 5 2 2 3 2" xfId="33971"/>
    <cellStyle name="Note 4 19 5 2 2 3 3" xfId="48424"/>
    <cellStyle name="Note 4 19 5 2 2 4" xfId="22035"/>
    <cellStyle name="Note 4 19 5 2 2 5" xfId="36488"/>
    <cellStyle name="Note 4 19 5 2 3" xfId="7061"/>
    <cellStyle name="Note 4 19 5 2 3 2" xfId="24496"/>
    <cellStyle name="Note 4 19 5 2 3 3" xfId="38949"/>
    <cellStyle name="Note 4 19 5 2 4" xfId="9502"/>
    <cellStyle name="Note 4 19 5 2 4 2" xfId="26937"/>
    <cellStyle name="Note 4 19 5 2 4 3" xfId="41390"/>
    <cellStyle name="Note 4 19 5 2 5" xfId="11922"/>
    <cellStyle name="Note 4 19 5 2 5 2" xfId="29357"/>
    <cellStyle name="Note 4 19 5 2 5 3" xfId="43810"/>
    <cellStyle name="Note 4 19 5 2 6" xfId="18929"/>
    <cellStyle name="Note 4 19 5 3" xfId="2089"/>
    <cellStyle name="Note 4 19 5 3 2" xfId="4600"/>
    <cellStyle name="Note 4 19 5 3 2 2" xfId="14076"/>
    <cellStyle name="Note 4 19 5 3 2 2 2" xfId="31511"/>
    <cellStyle name="Note 4 19 5 3 2 2 3" xfId="45964"/>
    <cellStyle name="Note 4 19 5 3 2 3" xfId="16537"/>
    <cellStyle name="Note 4 19 5 3 2 3 2" xfId="33972"/>
    <cellStyle name="Note 4 19 5 3 2 3 3" xfId="48425"/>
    <cellStyle name="Note 4 19 5 3 2 4" xfId="22036"/>
    <cellStyle name="Note 4 19 5 3 2 5" xfId="36489"/>
    <cellStyle name="Note 4 19 5 3 3" xfId="7062"/>
    <cellStyle name="Note 4 19 5 3 3 2" xfId="24497"/>
    <cellStyle name="Note 4 19 5 3 3 3" xfId="38950"/>
    <cellStyle name="Note 4 19 5 3 4" xfId="9503"/>
    <cellStyle name="Note 4 19 5 3 4 2" xfId="26938"/>
    <cellStyle name="Note 4 19 5 3 4 3" xfId="41391"/>
    <cellStyle name="Note 4 19 5 3 5" xfId="11923"/>
    <cellStyle name="Note 4 19 5 3 5 2" xfId="29358"/>
    <cellStyle name="Note 4 19 5 3 5 3" xfId="43811"/>
    <cellStyle name="Note 4 19 5 3 6" xfId="18930"/>
    <cellStyle name="Note 4 19 5 4" xfId="2090"/>
    <cellStyle name="Note 4 19 5 4 2" xfId="4601"/>
    <cellStyle name="Note 4 19 5 4 2 2" xfId="22037"/>
    <cellStyle name="Note 4 19 5 4 2 3" xfId="36490"/>
    <cellStyle name="Note 4 19 5 4 3" xfId="7063"/>
    <cellStyle name="Note 4 19 5 4 3 2" xfId="24498"/>
    <cellStyle name="Note 4 19 5 4 3 3" xfId="38951"/>
    <cellStyle name="Note 4 19 5 4 4" xfId="9504"/>
    <cellStyle name="Note 4 19 5 4 4 2" xfId="26939"/>
    <cellStyle name="Note 4 19 5 4 4 3" xfId="41392"/>
    <cellStyle name="Note 4 19 5 4 5" xfId="11924"/>
    <cellStyle name="Note 4 19 5 4 5 2" xfId="29359"/>
    <cellStyle name="Note 4 19 5 4 5 3" xfId="43812"/>
    <cellStyle name="Note 4 19 5 4 6" xfId="15292"/>
    <cellStyle name="Note 4 19 5 4 6 2" xfId="32727"/>
    <cellStyle name="Note 4 19 5 4 6 3" xfId="47180"/>
    <cellStyle name="Note 4 19 5 4 7" xfId="18931"/>
    <cellStyle name="Note 4 19 5 4 8" xfId="20454"/>
    <cellStyle name="Note 4 19 5 5" xfId="4598"/>
    <cellStyle name="Note 4 19 5 5 2" xfId="14074"/>
    <cellStyle name="Note 4 19 5 5 2 2" xfId="31509"/>
    <cellStyle name="Note 4 19 5 5 2 3" xfId="45962"/>
    <cellStyle name="Note 4 19 5 5 3" xfId="16535"/>
    <cellStyle name="Note 4 19 5 5 3 2" xfId="33970"/>
    <cellStyle name="Note 4 19 5 5 3 3" xfId="48423"/>
    <cellStyle name="Note 4 19 5 5 4" xfId="22034"/>
    <cellStyle name="Note 4 19 5 5 5" xfId="36487"/>
    <cellStyle name="Note 4 19 5 6" xfId="7060"/>
    <cellStyle name="Note 4 19 5 6 2" xfId="24495"/>
    <cellStyle name="Note 4 19 5 6 3" xfId="38948"/>
    <cellStyle name="Note 4 19 5 7" xfId="9501"/>
    <cellStyle name="Note 4 19 5 7 2" xfId="26936"/>
    <cellStyle name="Note 4 19 5 7 3" xfId="41389"/>
    <cellStyle name="Note 4 19 5 8" xfId="11921"/>
    <cellStyle name="Note 4 19 5 8 2" xfId="29356"/>
    <cellStyle name="Note 4 19 5 8 3" xfId="43809"/>
    <cellStyle name="Note 4 19 5 9" xfId="18928"/>
    <cellStyle name="Note 4 19 6" xfId="2091"/>
    <cellStyle name="Note 4 19 6 2" xfId="4602"/>
    <cellStyle name="Note 4 19 6 2 2" xfId="14077"/>
    <cellStyle name="Note 4 19 6 2 2 2" xfId="31512"/>
    <cellStyle name="Note 4 19 6 2 2 3" xfId="45965"/>
    <cellStyle name="Note 4 19 6 2 3" xfId="16538"/>
    <cellStyle name="Note 4 19 6 2 3 2" xfId="33973"/>
    <cellStyle name="Note 4 19 6 2 3 3" xfId="48426"/>
    <cellStyle name="Note 4 19 6 2 4" xfId="22038"/>
    <cellStyle name="Note 4 19 6 2 5" xfId="36491"/>
    <cellStyle name="Note 4 19 6 3" xfId="7064"/>
    <cellStyle name="Note 4 19 6 3 2" xfId="24499"/>
    <cellStyle name="Note 4 19 6 3 3" xfId="38952"/>
    <cellStyle name="Note 4 19 6 4" xfId="9505"/>
    <cellStyle name="Note 4 19 6 4 2" xfId="26940"/>
    <cellStyle name="Note 4 19 6 4 3" xfId="41393"/>
    <cellStyle name="Note 4 19 6 5" xfId="11925"/>
    <cellStyle name="Note 4 19 6 5 2" xfId="29360"/>
    <cellStyle name="Note 4 19 6 5 3" xfId="43813"/>
    <cellStyle name="Note 4 19 6 6" xfId="18932"/>
    <cellStyle name="Note 4 19 7" xfId="2092"/>
    <cellStyle name="Note 4 19 7 2" xfId="4603"/>
    <cellStyle name="Note 4 19 7 2 2" xfId="14078"/>
    <cellStyle name="Note 4 19 7 2 2 2" xfId="31513"/>
    <cellStyle name="Note 4 19 7 2 2 3" xfId="45966"/>
    <cellStyle name="Note 4 19 7 2 3" xfId="16539"/>
    <cellStyle name="Note 4 19 7 2 3 2" xfId="33974"/>
    <cellStyle name="Note 4 19 7 2 3 3" xfId="48427"/>
    <cellStyle name="Note 4 19 7 2 4" xfId="22039"/>
    <cellStyle name="Note 4 19 7 2 5" xfId="36492"/>
    <cellStyle name="Note 4 19 7 3" xfId="7065"/>
    <cellStyle name="Note 4 19 7 3 2" xfId="24500"/>
    <cellStyle name="Note 4 19 7 3 3" xfId="38953"/>
    <cellStyle name="Note 4 19 7 4" xfId="9506"/>
    <cellStyle name="Note 4 19 7 4 2" xfId="26941"/>
    <cellStyle name="Note 4 19 7 4 3" xfId="41394"/>
    <cellStyle name="Note 4 19 7 5" xfId="11926"/>
    <cellStyle name="Note 4 19 7 5 2" xfId="29361"/>
    <cellStyle name="Note 4 19 7 5 3" xfId="43814"/>
    <cellStyle name="Note 4 19 7 6" xfId="18933"/>
    <cellStyle name="Note 4 19 8" xfId="2093"/>
    <cellStyle name="Note 4 19 8 2" xfId="4604"/>
    <cellStyle name="Note 4 19 8 2 2" xfId="22040"/>
    <cellStyle name="Note 4 19 8 2 3" xfId="36493"/>
    <cellStyle name="Note 4 19 8 3" xfId="7066"/>
    <cellStyle name="Note 4 19 8 3 2" xfId="24501"/>
    <cellStyle name="Note 4 19 8 3 3" xfId="38954"/>
    <cellStyle name="Note 4 19 8 4" xfId="9507"/>
    <cellStyle name="Note 4 19 8 4 2" xfId="26942"/>
    <cellStyle name="Note 4 19 8 4 3" xfId="41395"/>
    <cellStyle name="Note 4 19 8 5" xfId="11927"/>
    <cellStyle name="Note 4 19 8 5 2" xfId="29362"/>
    <cellStyle name="Note 4 19 8 5 3" xfId="43815"/>
    <cellStyle name="Note 4 19 8 6" xfId="15293"/>
    <cellStyle name="Note 4 19 8 6 2" xfId="32728"/>
    <cellStyle name="Note 4 19 8 6 3" xfId="47181"/>
    <cellStyle name="Note 4 19 8 7" xfId="18934"/>
    <cellStyle name="Note 4 19 8 8" xfId="20455"/>
    <cellStyle name="Note 4 19 9" xfId="4585"/>
    <cellStyle name="Note 4 19 9 2" xfId="14064"/>
    <cellStyle name="Note 4 19 9 2 2" xfId="31499"/>
    <cellStyle name="Note 4 19 9 2 3" xfId="45952"/>
    <cellStyle name="Note 4 19 9 3" xfId="16525"/>
    <cellStyle name="Note 4 19 9 3 2" xfId="33960"/>
    <cellStyle name="Note 4 19 9 3 3" xfId="48413"/>
    <cellStyle name="Note 4 19 9 4" xfId="22021"/>
    <cellStyle name="Note 4 19 9 5" xfId="36474"/>
    <cellStyle name="Note 4 2" xfId="2094"/>
    <cellStyle name="Note 4 2 10" xfId="7067"/>
    <cellStyle name="Note 4 2 10 2" xfId="24502"/>
    <cellStyle name="Note 4 2 10 3" xfId="38955"/>
    <cellStyle name="Note 4 2 11" xfId="9508"/>
    <cellStyle name="Note 4 2 11 2" xfId="26943"/>
    <cellStyle name="Note 4 2 11 3" xfId="41396"/>
    <cellStyle name="Note 4 2 12" xfId="11928"/>
    <cellStyle name="Note 4 2 12 2" xfId="29363"/>
    <cellStyle name="Note 4 2 12 3" xfId="43816"/>
    <cellStyle name="Note 4 2 13" xfId="18935"/>
    <cellStyle name="Note 4 2 2" xfId="2095"/>
    <cellStyle name="Note 4 2 2 2" xfId="2096"/>
    <cellStyle name="Note 4 2 2 2 2" xfId="4607"/>
    <cellStyle name="Note 4 2 2 2 2 2" xfId="14081"/>
    <cellStyle name="Note 4 2 2 2 2 2 2" xfId="31516"/>
    <cellStyle name="Note 4 2 2 2 2 2 3" xfId="45969"/>
    <cellStyle name="Note 4 2 2 2 2 3" xfId="16542"/>
    <cellStyle name="Note 4 2 2 2 2 3 2" xfId="33977"/>
    <cellStyle name="Note 4 2 2 2 2 3 3" xfId="48430"/>
    <cellStyle name="Note 4 2 2 2 2 4" xfId="22043"/>
    <cellStyle name="Note 4 2 2 2 2 5" xfId="36496"/>
    <cellStyle name="Note 4 2 2 2 3" xfId="7069"/>
    <cellStyle name="Note 4 2 2 2 3 2" xfId="24504"/>
    <cellStyle name="Note 4 2 2 2 3 3" xfId="38957"/>
    <cellStyle name="Note 4 2 2 2 4" xfId="9510"/>
    <cellStyle name="Note 4 2 2 2 4 2" xfId="26945"/>
    <cellStyle name="Note 4 2 2 2 4 3" xfId="41398"/>
    <cellStyle name="Note 4 2 2 2 5" xfId="11930"/>
    <cellStyle name="Note 4 2 2 2 5 2" xfId="29365"/>
    <cellStyle name="Note 4 2 2 2 5 3" xfId="43818"/>
    <cellStyle name="Note 4 2 2 2 6" xfId="18937"/>
    <cellStyle name="Note 4 2 2 3" xfId="2097"/>
    <cellStyle name="Note 4 2 2 3 2" xfId="4608"/>
    <cellStyle name="Note 4 2 2 3 2 2" xfId="14082"/>
    <cellStyle name="Note 4 2 2 3 2 2 2" xfId="31517"/>
    <cellStyle name="Note 4 2 2 3 2 2 3" xfId="45970"/>
    <cellStyle name="Note 4 2 2 3 2 3" xfId="16543"/>
    <cellStyle name="Note 4 2 2 3 2 3 2" xfId="33978"/>
    <cellStyle name="Note 4 2 2 3 2 3 3" xfId="48431"/>
    <cellStyle name="Note 4 2 2 3 2 4" xfId="22044"/>
    <cellStyle name="Note 4 2 2 3 2 5" xfId="36497"/>
    <cellStyle name="Note 4 2 2 3 3" xfId="7070"/>
    <cellStyle name="Note 4 2 2 3 3 2" xfId="24505"/>
    <cellStyle name="Note 4 2 2 3 3 3" xfId="38958"/>
    <cellStyle name="Note 4 2 2 3 4" xfId="9511"/>
    <cellStyle name="Note 4 2 2 3 4 2" xfId="26946"/>
    <cellStyle name="Note 4 2 2 3 4 3" xfId="41399"/>
    <cellStyle name="Note 4 2 2 3 5" xfId="11931"/>
    <cellStyle name="Note 4 2 2 3 5 2" xfId="29366"/>
    <cellStyle name="Note 4 2 2 3 5 3" xfId="43819"/>
    <cellStyle name="Note 4 2 2 3 6" xfId="18938"/>
    <cellStyle name="Note 4 2 2 4" xfId="2098"/>
    <cellStyle name="Note 4 2 2 4 2" xfId="4609"/>
    <cellStyle name="Note 4 2 2 4 2 2" xfId="22045"/>
    <cellStyle name="Note 4 2 2 4 2 3" xfId="36498"/>
    <cellStyle name="Note 4 2 2 4 3" xfId="7071"/>
    <cellStyle name="Note 4 2 2 4 3 2" xfId="24506"/>
    <cellStyle name="Note 4 2 2 4 3 3" xfId="38959"/>
    <cellStyle name="Note 4 2 2 4 4" xfId="9512"/>
    <cellStyle name="Note 4 2 2 4 4 2" xfId="26947"/>
    <cellStyle name="Note 4 2 2 4 4 3" xfId="41400"/>
    <cellStyle name="Note 4 2 2 4 5" xfId="11932"/>
    <cellStyle name="Note 4 2 2 4 5 2" xfId="29367"/>
    <cellStyle name="Note 4 2 2 4 5 3" xfId="43820"/>
    <cellStyle name="Note 4 2 2 4 6" xfId="15294"/>
    <cellStyle name="Note 4 2 2 4 6 2" xfId="32729"/>
    <cellStyle name="Note 4 2 2 4 6 3" xfId="47182"/>
    <cellStyle name="Note 4 2 2 4 7" xfId="18939"/>
    <cellStyle name="Note 4 2 2 4 8" xfId="20456"/>
    <cellStyle name="Note 4 2 2 5" xfId="4606"/>
    <cellStyle name="Note 4 2 2 5 2" xfId="14080"/>
    <cellStyle name="Note 4 2 2 5 2 2" xfId="31515"/>
    <cellStyle name="Note 4 2 2 5 2 3" xfId="45968"/>
    <cellStyle name="Note 4 2 2 5 3" xfId="16541"/>
    <cellStyle name="Note 4 2 2 5 3 2" xfId="33976"/>
    <cellStyle name="Note 4 2 2 5 3 3" xfId="48429"/>
    <cellStyle name="Note 4 2 2 5 4" xfId="22042"/>
    <cellStyle name="Note 4 2 2 5 5" xfId="36495"/>
    <cellStyle name="Note 4 2 2 6" xfId="7068"/>
    <cellStyle name="Note 4 2 2 6 2" xfId="24503"/>
    <cellStyle name="Note 4 2 2 6 3" xfId="38956"/>
    <cellStyle name="Note 4 2 2 7" xfId="9509"/>
    <cellStyle name="Note 4 2 2 7 2" xfId="26944"/>
    <cellStyle name="Note 4 2 2 7 3" xfId="41397"/>
    <cellStyle name="Note 4 2 2 8" xfId="11929"/>
    <cellStyle name="Note 4 2 2 8 2" xfId="29364"/>
    <cellStyle name="Note 4 2 2 8 3" xfId="43817"/>
    <cellStyle name="Note 4 2 2 9" xfId="18936"/>
    <cellStyle name="Note 4 2 3" xfId="2099"/>
    <cellStyle name="Note 4 2 3 2" xfId="2100"/>
    <cellStyle name="Note 4 2 3 2 2" xfId="4611"/>
    <cellStyle name="Note 4 2 3 2 2 2" xfId="14084"/>
    <cellStyle name="Note 4 2 3 2 2 2 2" xfId="31519"/>
    <cellStyle name="Note 4 2 3 2 2 2 3" xfId="45972"/>
    <cellStyle name="Note 4 2 3 2 2 3" xfId="16545"/>
    <cellStyle name="Note 4 2 3 2 2 3 2" xfId="33980"/>
    <cellStyle name="Note 4 2 3 2 2 3 3" xfId="48433"/>
    <cellStyle name="Note 4 2 3 2 2 4" xfId="22047"/>
    <cellStyle name="Note 4 2 3 2 2 5" xfId="36500"/>
    <cellStyle name="Note 4 2 3 2 3" xfId="7073"/>
    <cellStyle name="Note 4 2 3 2 3 2" xfId="24508"/>
    <cellStyle name="Note 4 2 3 2 3 3" xfId="38961"/>
    <cellStyle name="Note 4 2 3 2 4" xfId="9514"/>
    <cellStyle name="Note 4 2 3 2 4 2" xfId="26949"/>
    <cellStyle name="Note 4 2 3 2 4 3" xfId="41402"/>
    <cellStyle name="Note 4 2 3 2 5" xfId="11934"/>
    <cellStyle name="Note 4 2 3 2 5 2" xfId="29369"/>
    <cellStyle name="Note 4 2 3 2 5 3" xfId="43822"/>
    <cellStyle name="Note 4 2 3 2 6" xfId="18941"/>
    <cellStyle name="Note 4 2 3 3" xfId="2101"/>
    <cellStyle name="Note 4 2 3 3 2" xfId="4612"/>
    <cellStyle name="Note 4 2 3 3 2 2" xfId="14085"/>
    <cellStyle name="Note 4 2 3 3 2 2 2" xfId="31520"/>
    <cellStyle name="Note 4 2 3 3 2 2 3" xfId="45973"/>
    <cellStyle name="Note 4 2 3 3 2 3" xfId="16546"/>
    <cellStyle name="Note 4 2 3 3 2 3 2" xfId="33981"/>
    <cellStyle name="Note 4 2 3 3 2 3 3" xfId="48434"/>
    <cellStyle name="Note 4 2 3 3 2 4" xfId="22048"/>
    <cellStyle name="Note 4 2 3 3 2 5" xfId="36501"/>
    <cellStyle name="Note 4 2 3 3 3" xfId="7074"/>
    <cellStyle name="Note 4 2 3 3 3 2" xfId="24509"/>
    <cellStyle name="Note 4 2 3 3 3 3" xfId="38962"/>
    <cellStyle name="Note 4 2 3 3 4" xfId="9515"/>
    <cellStyle name="Note 4 2 3 3 4 2" xfId="26950"/>
    <cellStyle name="Note 4 2 3 3 4 3" xfId="41403"/>
    <cellStyle name="Note 4 2 3 3 5" xfId="11935"/>
    <cellStyle name="Note 4 2 3 3 5 2" xfId="29370"/>
    <cellStyle name="Note 4 2 3 3 5 3" xfId="43823"/>
    <cellStyle name="Note 4 2 3 3 6" xfId="18942"/>
    <cellStyle name="Note 4 2 3 4" xfId="2102"/>
    <cellStyle name="Note 4 2 3 4 2" xfId="4613"/>
    <cellStyle name="Note 4 2 3 4 2 2" xfId="22049"/>
    <cellStyle name="Note 4 2 3 4 2 3" xfId="36502"/>
    <cellStyle name="Note 4 2 3 4 3" xfId="7075"/>
    <cellStyle name="Note 4 2 3 4 3 2" xfId="24510"/>
    <cellStyle name="Note 4 2 3 4 3 3" xfId="38963"/>
    <cellStyle name="Note 4 2 3 4 4" xfId="9516"/>
    <cellStyle name="Note 4 2 3 4 4 2" xfId="26951"/>
    <cellStyle name="Note 4 2 3 4 4 3" xfId="41404"/>
    <cellStyle name="Note 4 2 3 4 5" xfId="11936"/>
    <cellStyle name="Note 4 2 3 4 5 2" xfId="29371"/>
    <cellStyle name="Note 4 2 3 4 5 3" xfId="43824"/>
    <cellStyle name="Note 4 2 3 4 6" xfId="15295"/>
    <cellStyle name="Note 4 2 3 4 6 2" xfId="32730"/>
    <cellStyle name="Note 4 2 3 4 6 3" xfId="47183"/>
    <cellStyle name="Note 4 2 3 4 7" xfId="18943"/>
    <cellStyle name="Note 4 2 3 4 8" xfId="20457"/>
    <cellStyle name="Note 4 2 3 5" xfId="4610"/>
    <cellStyle name="Note 4 2 3 5 2" xfId="14083"/>
    <cellStyle name="Note 4 2 3 5 2 2" xfId="31518"/>
    <cellStyle name="Note 4 2 3 5 2 3" xfId="45971"/>
    <cellStyle name="Note 4 2 3 5 3" xfId="16544"/>
    <cellStyle name="Note 4 2 3 5 3 2" xfId="33979"/>
    <cellStyle name="Note 4 2 3 5 3 3" xfId="48432"/>
    <cellStyle name="Note 4 2 3 5 4" xfId="22046"/>
    <cellStyle name="Note 4 2 3 5 5" xfId="36499"/>
    <cellStyle name="Note 4 2 3 6" xfId="7072"/>
    <cellStyle name="Note 4 2 3 6 2" xfId="24507"/>
    <cellStyle name="Note 4 2 3 6 3" xfId="38960"/>
    <cellStyle name="Note 4 2 3 7" xfId="9513"/>
    <cellStyle name="Note 4 2 3 7 2" xfId="26948"/>
    <cellStyle name="Note 4 2 3 7 3" xfId="41401"/>
    <cellStyle name="Note 4 2 3 8" xfId="11933"/>
    <cellStyle name="Note 4 2 3 8 2" xfId="29368"/>
    <cellStyle name="Note 4 2 3 8 3" xfId="43821"/>
    <cellStyle name="Note 4 2 3 9" xfId="18940"/>
    <cellStyle name="Note 4 2 4" xfId="2103"/>
    <cellStyle name="Note 4 2 4 2" xfId="2104"/>
    <cellStyle name="Note 4 2 4 2 2" xfId="4615"/>
    <cellStyle name="Note 4 2 4 2 2 2" xfId="14087"/>
    <cellStyle name="Note 4 2 4 2 2 2 2" xfId="31522"/>
    <cellStyle name="Note 4 2 4 2 2 2 3" xfId="45975"/>
    <cellStyle name="Note 4 2 4 2 2 3" xfId="16548"/>
    <cellStyle name="Note 4 2 4 2 2 3 2" xfId="33983"/>
    <cellStyle name="Note 4 2 4 2 2 3 3" xfId="48436"/>
    <cellStyle name="Note 4 2 4 2 2 4" xfId="22051"/>
    <cellStyle name="Note 4 2 4 2 2 5" xfId="36504"/>
    <cellStyle name="Note 4 2 4 2 3" xfId="7077"/>
    <cellStyle name="Note 4 2 4 2 3 2" xfId="24512"/>
    <cellStyle name="Note 4 2 4 2 3 3" xfId="38965"/>
    <cellStyle name="Note 4 2 4 2 4" xfId="9518"/>
    <cellStyle name="Note 4 2 4 2 4 2" xfId="26953"/>
    <cellStyle name="Note 4 2 4 2 4 3" xfId="41406"/>
    <cellStyle name="Note 4 2 4 2 5" xfId="11938"/>
    <cellStyle name="Note 4 2 4 2 5 2" xfId="29373"/>
    <cellStyle name="Note 4 2 4 2 5 3" xfId="43826"/>
    <cellStyle name="Note 4 2 4 2 6" xfId="18945"/>
    <cellStyle name="Note 4 2 4 3" xfId="2105"/>
    <cellStyle name="Note 4 2 4 3 2" xfId="4616"/>
    <cellStyle name="Note 4 2 4 3 2 2" xfId="14088"/>
    <cellStyle name="Note 4 2 4 3 2 2 2" xfId="31523"/>
    <cellStyle name="Note 4 2 4 3 2 2 3" xfId="45976"/>
    <cellStyle name="Note 4 2 4 3 2 3" xfId="16549"/>
    <cellStyle name="Note 4 2 4 3 2 3 2" xfId="33984"/>
    <cellStyle name="Note 4 2 4 3 2 3 3" xfId="48437"/>
    <cellStyle name="Note 4 2 4 3 2 4" xfId="22052"/>
    <cellStyle name="Note 4 2 4 3 2 5" xfId="36505"/>
    <cellStyle name="Note 4 2 4 3 3" xfId="7078"/>
    <cellStyle name="Note 4 2 4 3 3 2" xfId="24513"/>
    <cellStyle name="Note 4 2 4 3 3 3" xfId="38966"/>
    <cellStyle name="Note 4 2 4 3 4" xfId="9519"/>
    <cellStyle name="Note 4 2 4 3 4 2" xfId="26954"/>
    <cellStyle name="Note 4 2 4 3 4 3" xfId="41407"/>
    <cellStyle name="Note 4 2 4 3 5" xfId="11939"/>
    <cellStyle name="Note 4 2 4 3 5 2" xfId="29374"/>
    <cellStyle name="Note 4 2 4 3 5 3" xfId="43827"/>
    <cellStyle name="Note 4 2 4 3 6" xfId="18946"/>
    <cellStyle name="Note 4 2 4 4" xfId="2106"/>
    <cellStyle name="Note 4 2 4 4 2" xfId="4617"/>
    <cellStyle name="Note 4 2 4 4 2 2" xfId="22053"/>
    <cellStyle name="Note 4 2 4 4 2 3" xfId="36506"/>
    <cellStyle name="Note 4 2 4 4 3" xfId="7079"/>
    <cellStyle name="Note 4 2 4 4 3 2" xfId="24514"/>
    <cellStyle name="Note 4 2 4 4 3 3" xfId="38967"/>
    <cellStyle name="Note 4 2 4 4 4" xfId="9520"/>
    <cellStyle name="Note 4 2 4 4 4 2" xfId="26955"/>
    <cellStyle name="Note 4 2 4 4 4 3" xfId="41408"/>
    <cellStyle name="Note 4 2 4 4 5" xfId="11940"/>
    <cellStyle name="Note 4 2 4 4 5 2" xfId="29375"/>
    <cellStyle name="Note 4 2 4 4 5 3" xfId="43828"/>
    <cellStyle name="Note 4 2 4 4 6" xfId="15296"/>
    <cellStyle name="Note 4 2 4 4 6 2" xfId="32731"/>
    <cellStyle name="Note 4 2 4 4 6 3" xfId="47184"/>
    <cellStyle name="Note 4 2 4 4 7" xfId="18947"/>
    <cellStyle name="Note 4 2 4 4 8" xfId="20458"/>
    <cellStyle name="Note 4 2 4 5" xfId="4614"/>
    <cellStyle name="Note 4 2 4 5 2" xfId="14086"/>
    <cellStyle name="Note 4 2 4 5 2 2" xfId="31521"/>
    <cellStyle name="Note 4 2 4 5 2 3" xfId="45974"/>
    <cellStyle name="Note 4 2 4 5 3" xfId="16547"/>
    <cellStyle name="Note 4 2 4 5 3 2" xfId="33982"/>
    <cellStyle name="Note 4 2 4 5 3 3" xfId="48435"/>
    <cellStyle name="Note 4 2 4 5 4" xfId="22050"/>
    <cellStyle name="Note 4 2 4 5 5" xfId="36503"/>
    <cellStyle name="Note 4 2 4 6" xfId="7076"/>
    <cellStyle name="Note 4 2 4 6 2" xfId="24511"/>
    <cellStyle name="Note 4 2 4 6 3" xfId="38964"/>
    <cellStyle name="Note 4 2 4 7" xfId="9517"/>
    <cellStyle name="Note 4 2 4 7 2" xfId="26952"/>
    <cellStyle name="Note 4 2 4 7 3" xfId="41405"/>
    <cellStyle name="Note 4 2 4 8" xfId="11937"/>
    <cellStyle name="Note 4 2 4 8 2" xfId="29372"/>
    <cellStyle name="Note 4 2 4 8 3" xfId="43825"/>
    <cellStyle name="Note 4 2 4 9" xfId="18944"/>
    <cellStyle name="Note 4 2 5" xfId="2107"/>
    <cellStyle name="Note 4 2 5 2" xfId="2108"/>
    <cellStyle name="Note 4 2 5 2 2" xfId="4619"/>
    <cellStyle name="Note 4 2 5 2 2 2" xfId="14090"/>
    <cellStyle name="Note 4 2 5 2 2 2 2" xfId="31525"/>
    <cellStyle name="Note 4 2 5 2 2 2 3" xfId="45978"/>
    <cellStyle name="Note 4 2 5 2 2 3" xfId="16551"/>
    <cellStyle name="Note 4 2 5 2 2 3 2" xfId="33986"/>
    <cellStyle name="Note 4 2 5 2 2 3 3" xfId="48439"/>
    <cellStyle name="Note 4 2 5 2 2 4" xfId="22055"/>
    <cellStyle name="Note 4 2 5 2 2 5" xfId="36508"/>
    <cellStyle name="Note 4 2 5 2 3" xfId="7081"/>
    <cellStyle name="Note 4 2 5 2 3 2" xfId="24516"/>
    <cellStyle name="Note 4 2 5 2 3 3" xfId="38969"/>
    <cellStyle name="Note 4 2 5 2 4" xfId="9522"/>
    <cellStyle name="Note 4 2 5 2 4 2" xfId="26957"/>
    <cellStyle name="Note 4 2 5 2 4 3" xfId="41410"/>
    <cellStyle name="Note 4 2 5 2 5" xfId="11942"/>
    <cellStyle name="Note 4 2 5 2 5 2" xfId="29377"/>
    <cellStyle name="Note 4 2 5 2 5 3" xfId="43830"/>
    <cellStyle name="Note 4 2 5 2 6" xfId="18949"/>
    <cellStyle name="Note 4 2 5 3" xfId="2109"/>
    <cellStyle name="Note 4 2 5 3 2" xfId="4620"/>
    <cellStyle name="Note 4 2 5 3 2 2" xfId="14091"/>
    <cellStyle name="Note 4 2 5 3 2 2 2" xfId="31526"/>
    <cellStyle name="Note 4 2 5 3 2 2 3" xfId="45979"/>
    <cellStyle name="Note 4 2 5 3 2 3" xfId="16552"/>
    <cellStyle name="Note 4 2 5 3 2 3 2" xfId="33987"/>
    <cellStyle name="Note 4 2 5 3 2 3 3" xfId="48440"/>
    <cellStyle name="Note 4 2 5 3 2 4" xfId="22056"/>
    <cellStyle name="Note 4 2 5 3 2 5" xfId="36509"/>
    <cellStyle name="Note 4 2 5 3 3" xfId="7082"/>
    <cellStyle name="Note 4 2 5 3 3 2" xfId="24517"/>
    <cellStyle name="Note 4 2 5 3 3 3" xfId="38970"/>
    <cellStyle name="Note 4 2 5 3 4" xfId="9523"/>
    <cellStyle name="Note 4 2 5 3 4 2" xfId="26958"/>
    <cellStyle name="Note 4 2 5 3 4 3" xfId="41411"/>
    <cellStyle name="Note 4 2 5 3 5" xfId="11943"/>
    <cellStyle name="Note 4 2 5 3 5 2" xfId="29378"/>
    <cellStyle name="Note 4 2 5 3 5 3" xfId="43831"/>
    <cellStyle name="Note 4 2 5 3 6" xfId="18950"/>
    <cellStyle name="Note 4 2 5 4" xfId="2110"/>
    <cellStyle name="Note 4 2 5 4 2" xfId="4621"/>
    <cellStyle name="Note 4 2 5 4 2 2" xfId="22057"/>
    <cellStyle name="Note 4 2 5 4 2 3" xfId="36510"/>
    <cellStyle name="Note 4 2 5 4 3" xfId="7083"/>
    <cellStyle name="Note 4 2 5 4 3 2" xfId="24518"/>
    <cellStyle name="Note 4 2 5 4 3 3" xfId="38971"/>
    <cellStyle name="Note 4 2 5 4 4" xfId="9524"/>
    <cellStyle name="Note 4 2 5 4 4 2" xfId="26959"/>
    <cellStyle name="Note 4 2 5 4 4 3" xfId="41412"/>
    <cellStyle name="Note 4 2 5 4 5" xfId="11944"/>
    <cellStyle name="Note 4 2 5 4 5 2" xfId="29379"/>
    <cellStyle name="Note 4 2 5 4 5 3" xfId="43832"/>
    <cellStyle name="Note 4 2 5 4 6" xfId="15297"/>
    <cellStyle name="Note 4 2 5 4 6 2" xfId="32732"/>
    <cellStyle name="Note 4 2 5 4 6 3" xfId="47185"/>
    <cellStyle name="Note 4 2 5 4 7" xfId="18951"/>
    <cellStyle name="Note 4 2 5 4 8" xfId="20459"/>
    <cellStyle name="Note 4 2 5 5" xfId="4618"/>
    <cellStyle name="Note 4 2 5 5 2" xfId="14089"/>
    <cellStyle name="Note 4 2 5 5 2 2" xfId="31524"/>
    <cellStyle name="Note 4 2 5 5 2 3" xfId="45977"/>
    <cellStyle name="Note 4 2 5 5 3" xfId="16550"/>
    <cellStyle name="Note 4 2 5 5 3 2" xfId="33985"/>
    <cellStyle name="Note 4 2 5 5 3 3" xfId="48438"/>
    <cellStyle name="Note 4 2 5 5 4" xfId="22054"/>
    <cellStyle name="Note 4 2 5 5 5" xfId="36507"/>
    <cellStyle name="Note 4 2 5 6" xfId="7080"/>
    <cellStyle name="Note 4 2 5 6 2" xfId="24515"/>
    <cellStyle name="Note 4 2 5 6 3" xfId="38968"/>
    <cellStyle name="Note 4 2 5 7" xfId="9521"/>
    <cellStyle name="Note 4 2 5 7 2" xfId="26956"/>
    <cellStyle name="Note 4 2 5 7 3" xfId="41409"/>
    <cellStyle name="Note 4 2 5 8" xfId="11941"/>
    <cellStyle name="Note 4 2 5 8 2" xfId="29376"/>
    <cellStyle name="Note 4 2 5 8 3" xfId="43829"/>
    <cellStyle name="Note 4 2 5 9" xfId="18948"/>
    <cellStyle name="Note 4 2 6" xfId="2111"/>
    <cellStyle name="Note 4 2 6 2" xfId="4622"/>
    <cellStyle name="Note 4 2 6 2 2" xfId="14092"/>
    <cellStyle name="Note 4 2 6 2 2 2" xfId="31527"/>
    <cellStyle name="Note 4 2 6 2 2 3" xfId="45980"/>
    <cellStyle name="Note 4 2 6 2 3" xfId="16553"/>
    <cellStyle name="Note 4 2 6 2 3 2" xfId="33988"/>
    <cellStyle name="Note 4 2 6 2 3 3" xfId="48441"/>
    <cellStyle name="Note 4 2 6 2 4" xfId="22058"/>
    <cellStyle name="Note 4 2 6 2 5" xfId="36511"/>
    <cellStyle name="Note 4 2 6 3" xfId="7084"/>
    <cellStyle name="Note 4 2 6 3 2" xfId="24519"/>
    <cellStyle name="Note 4 2 6 3 3" xfId="38972"/>
    <cellStyle name="Note 4 2 6 4" xfId="9525"/>
    <cellStyle name="Note 4 2 6 4 2" xfId="26960"/>
    <cellStyle name="Note 4 2 6 4 3" xfId="41413"/>
    <cellStyle name="Note 4 2 6 5" xfId="11945"/>
    <cellStyle name="Note 4 2 6 5 2" xfId="29380"/>
    <cellStyle name="Note 4 2 6 5 3" xfId="43833"/>
    <cellStyle name="Note 4 2 6 6" xfId="18952"/>
    <cellStyle name="Note 4 2 7" xfId="2112"/>
    <cellStyle name="Note 4 2 7 2" xfId="4623"/>
    <cellStyle name="Note 4 2 7 2 2" xfId="14093"/>
    <cellStyle name="Note 4 2 7 2 2 2" xfId="31528"/>
    <cellStyle name="Note 4 2 7 2 2 3" xfId="45981"/>
    <cellStyle name="Note 4 2 7 2 3" xfId="16554"/>
    <cellStyle name="Note 4 2 7 2 3 2" xfId="33989"/>
    <cellStyle name="Note 4 2 7 2 3 3" xfId="48442"/>
    <cellStyle name="Note 4 2 7 2 4" xfId="22059"/>
    <cellStyle name="Note 4 2 7 2 5" xfId="36512"/>
    <cellStyle name="Note 4 2 7 3" xfId="7085"/>
    <cellStyle name="Note 4 2 7 3 2" xfId="24520"/>
    <cellStyle name="Note 4 2 7 3 3" xfId="38973"/>
    <cellStyle name="Note 4 2 7 4" xfId="9526"/>
    <cellStyle name="Note 4 2 7 4 2" xfId="26961"/>
    <cellStyle name="Note 4 2 7 4 3" xfId="41414"/>
    <cellStyle name="Note 4 2 7 5" xfId="11946"/>
    <cellStyle name="Note 4 2 7 5 2" xfId="29381"/>
    <cellStyle name="Note 4 2 7 5 3" xfId="43834"/>
    <cellStyle name="Note 4 2 7 6" xfId="18953"/>
    <cellStyle name="Note 4 2 8" xfId="2113"/>
    <cellStyle name="Note 4 2 8 2" xfId="4624"/>
    <cellStyle name="Note 4 2 8 2 2" xfId="22060"/>
    <cellStyle name="Note 4 2 8 2 3" xfId="36513"/>
    <cellStyle name="Note 4 2 8 3" xfId="7086"/>
    <cellStyle name="Note 4 2 8 3 2" xfId="24521"/>
    <cellStyle name="Note 4 2 8 3 3" xfId="38974"/>
    <cellStyle name="Note 4 2 8 4" xfId="9527"/>
    <cellStyle name="Note 4 2 8 4 2" xfId="26962"/>
    <cellStyle name="Note 4 2 8 4 3" xfId="41415"/>
    <cellStyle name="Note 4 2 8 5" xfId="11947"/>
    <cellStyle name="Note 4 2 8 5 2" xfId="29382"/>
    <cellStyle name="Note 4 2 8 5 3" xfId="43835"/>
    <cellStyle name="Note 4 2 8 6" xfId="15298"/>
    <cellStyle name="Note 4 2 8 6 2" xfId="32733"/>
    <cellStyle name="Note 4 2 8 6 3" xfId="47186"/>
    <cellStyle name="Note 4 2 8 7" xfId="18954"/>
    <cellStyle name="Note 4 2 8 8" xfId="20460"/>
    <cellStyle name="Note 4 2 9" xfId="4605"/>
    <cellStyle name="Note 4 2 9 2" xfId="14079"/>
    <cellStyle name="Note 4 2 9 2 2" xfId="31514"/>
    <cellStyle name="Note 4 2 9 2 3" xfId="45967"/>
    <cellStyle name="Note 4 2 9 3" xfId="16540"/>
    <cellStyle name="Note 4 2 9 3 2" xfId="33975"/>
    <cellStyle name="Note 4 2 9 3 3" xfId="48428"/>
    <cellStyle name="Note 4 2 9 4" xfId="22041"/>
    <cellStyle name="Note 4 2 9 5" xfId="36494"/>
    <cellStyle name="Note 4 20" xfId="2114"/>
    <cellStyle name="Note 4 20 10" xfId="18955"/>
    <cellStyle name="Note 4 20 2" xfId="2115"/>
    <cellStyle name="Note 4 20 2 10" xfId="9529"/>
    <cellStyle name="Note 4 20 2 10 2" xfId="26964"/>
    <cellStyle name="Note 4 20 2 10 3" xfId="41417"/>
    <cellStyle name="Note 4 20 2 11" xfId="11949"/>
    <cellStyle name="Note 4 20 2 11 2" xfId="29384"/>
    <cellStyle name="Note 4 20 2 11 3" xfId="43837"/>
    <cellStyle name="Note 4 20 2 12" xfId="18956"/>
    <cellStyle name="Note 4 20 2 2" xfId="2116"/>
    <cellStyle name="Note 4 20 2 2 2" xfId="2117"/>
    <cellStyle name="Note 4 20 2 2 2 2" xfId="4628"/>
    <cellStyle name="Note 4 20 2 2 2 2 2" xfId="14097"/>
    <cellStyle name="Note 4 20 2 2 2 2 2 2" xfId="31532"/>
    <cellStyle name="Note 4 20 2 2 2 2 2 3" xfId="45985"/>
    <cellStyle name="Note 4 20 2 2 2 2 3" xfId="16558"/>
    <cellStyle name="Note 4 20 2 2 2 2 3 2" xfId="33993"/>
    <cellStyle name="Note 4 20 2 2 2 2 3 3" xfId="48446"/>
    <cellStyle name="Note 4 20 2 2 2 2 4" xfId="22064"/>
    <cellStyle name="Note 4 20 2 2 2 2 5" xfId="36517"/>
    <cellStyle name="Note 4 20 2 2 2 3" xfId="7090"/>
    <cellStyle name="Note 4 20 2 2 2 3 2" xfId="24525"/>
    <cellStyle name="Note 4 20 2 2 2 3 3" xfId="38978"/>
    <cellStyle name="Note 4 20 2 2 2 4" xfId="9531"/>
    <cellStyle name="Note 4 20 2 2 2 4 2" xfId="26966"/>
    <cellStyle name="Note 4 20 2 2 2 4 3" xfId="41419"/>
    <cellStyle name="Note 4 20 2 2 2 5" xfId="11951"/>
    <cellStyle name="Note 4 20 2 2 2 5 2" xfId="29386"/>
    <cellStyle name="Note 4 20 2 2 2 5 3" xfId="43839"/>
    <cellStyle name="Note 4 20 2 2 2 6" xfId="18958"/>
    <cellStyle name="Note 4 20 2 2 3" xfId="2118"/>
    <cellStyle name="Note 4 20 2 2 3 2" xfId="4629"/>
    <cellStyle name="Note 4 20 2 2 3 2 2" xfId="14098"/>
    <cellStyle name="Note 4 20 2 2 3 2 2 2" xfId="31533"/>
    <cellStyle name="Note 4 20 2 2 3 2 2 3" xfId="45986"/>
    <cellStyle name="Note 4 20 2 2 3 2 3" xfId="16559"/>
    <cellStyle name="Note 4 20 2 2 3 2 3 2" xfId="33994"/>
    <cellStyle name="Note 4 20 2 2 3 2 3 3" xfId="48447"/>
    <cellStyle name="Note 4 20 2 2 3 2 4" xfId="22065"/>
    <cellStyle name="Note 4 20 2 2 3 2 5" xfId="36518"/>
    <cellStyle name="Note 4 20 2 2 3 3" xfId="7091"/>
    <cellStyle name="Note 4 20 2 2 3 3 2" xfId="24526"/>
    <cellStyle name="Note 4 20 2 2 3 3 3" xfId="38979"/>
    <cellStyle name="Note 4 20 2 2 3 4" xfId="9532"/>
    <cellStyle name="Note 4 20 2 2 3 4 2" xfId="26967"/>
    <cellStyle name="Note 4 20 2 2 3 4 3" xfId="41420"/>
    <cellStyle name="Note 4 20 2 2 3 5" xfId="11952"/>
    <cellStyle name="Note 4 20 2 2 3 5 2" xfId="29387"/>
    <cellStyle name="Note 4 20 2 2 3 5 3" xfId="43840"/>
    <cellStyle name="Note 4 20 2 2 3 6" xfId="18959"/>
    <cellStyle name="Note 4 20 2 2 4" xfId="2119"/>
    <cellStyle name="Note 4 20 2 2 4 2" xfId="4630"/>
    <cellStyle name="Note 4 20 2 2 4 2 2" xfId="22066"/>
    <cellStyle name="Note 4 20 2 2 4 2 3" xfId="36519"/>
    <cellStyle name="Note 4 20 2 2 4 3" xfId="7092"/>
    <cellStyle name="Note 4 20 2 2 4 3 2" xfId="24527"/>
    <cellStyle name="Note 4 20 2 2 4 3 3" xfId="38980"/>
    <cellStyle name="Note 4 20 2 2 4 4" xfId="9533"/>
    <cellStyle name="Note 4 20 2 2 4 4 2" xfId="26968"/>
    <cellStyle name="Note 4 20 2 2 4 4 3" xfId="41421"/>
    <cellStyle name="Note 4 20 2 2 4 5" xfId="11953"/>
    <cellStyle name="Note 4 20 2 2 4 5 2" xfId="29388"/>
    <cellStyle name="Note 4 20 2 2 4 5 3" xfId="43841"/>
    <cellStyle name="Note 4 20 2 2 4 6" xfId="15299"/>
    <cellStyle name="Note 4 20 2 2 4 6 2" xfId="32734"/>
    <cellStyle name="Note 4 20 2 2 4 6 3" xfId="47187"/>
    <cellStyle name="Note 4 20 2 2 4 7" xfId="18960"/>
    <cellStyle name="Note 4 20 2 2 4 8" xfId="20461"/>
    <cellStyle name="Note 4 20 2 2 5" xfId="4627"/>
    <cellStyle name="Note 4 20 2 2 5 2" xfId="14096"/>
    <cellStyle name="Note 4 20 2 2 5 2 2" xfId="31531"/>
    <cellStyle name="Note 4 20 2 2 5 2 3" xfId="45984"/>
    <cellStyle name="Note 4 20 2 2 5 3" xfId="16557"/>
    <cellStyle name="Note 4 20 2 2 5 3 2" xfId="33992"/>
    <cellStyle name="Note 4 20 2 2 5 3 3" xfId="48445"/>
    <cellStyle name="Note 4 20 2 2 5 4" xfId="22063"/>
    <cellStyle name="Note 4 20 2 2 5 5" xfId="36516"/>
    <cellStyle name="Note 4 20 2 2 6" xfId="7089"/>
    <cellStyle name="Note 4 20 2 2 6 2" xfId="24524"/>
    <cellStyle name="Note 4 20 2 2 6 3" xfId="38977"/>
    <cellStyle name="Note 4 20 2 2 7" xfId="9530"/>
    <cellStyle name="Note 4 20 2 2 7 2" xfId="26965"/>
    <cellStyle name="Note 4 20 2 2 7 3" xfId="41418"/>
    <cellStyle name="Note 4 20 2 2 8" xfId="11950"/>
    <cellStyle name="Note 4 20 2 2 8 2" xfId="29385"/>
    <cellStyle name="Note 4 20 2 2 8 3" xfId="43838"/>
    <cellStyle name="Note 4 20 2 2 9" xfId="18957"/>
    <cellStyle name="Note 4 20 2 3" xfId="2120"/>
    <cellStyle name="Note 4 20 2 3 2" xfId="2121"/>
    <cellStyle name="Note 4 20 2 3 2 2" xfId="4632"/>
    <cellStyle name="Note 4 20 2 3 2 2 2" xfId="14100"/>
    <cellStyle name="Note 4 20 2 3 2 2 2 2" xfId="31535"/>
    <cellStyle name="Note 4 20 2 3 2 2 2 3" xfId="45988"/>
    <cellStyle name="Note 4 20 2 3 2 2 3" xfId="16561"/>
    <cellStyle name="Note 4 20 2 3 2 2 3 2" xfId="33996"/>
    <cellStyle name="Note 4 20 2 3 2 2 3 3" xfId="48449"/>
    <cellStyle name="Note 4 20 2 3 2 2 4" xfId="22068"/>
    <cellStyle name="Note 4 20 2 3 2 2 5" xfId="36521"/>
    <cellStyle name="Note 4 20 2 3 2 3" xfId="7094"/>
    <cellStyle name="Note 4 20 2 3 2 3 2" xfId="24529"/>
    <cellStyle name="Note 4 20 2 3 2 3 3" xfId="38982"/>
    <cellStyle name="Note 4 20 2 3 2 4" xfId="9535"/>
    <cellStyle name="Note 4 20 2 3 2 4 2" xfId="26970"/>
    <cellStyle name="Note 4 20 2 3 2 4 3" xfId="41423"/>
    <cellStyle name="Note 4 20 2 3 2 5" xfId="11955"/>
    <cellStyle name="Note 4 20 2 3 2 5 2" xfId="29390"/>
    <cellStyle name="Note 4 20 2 3 2 5 3" xfId="43843"/>
    <cellStyle name="Note 4 20 2 3 2 6" xfId="18962"/>
    <cellStyle name="Note 4 20 2 3 3" xfId="2122"/>
    <cellStyle name="Note 4 20 2 3 3 2" xfId="4633"/>
    <cellStyle name="Note 4 20 2 3 3 2 2" xfId="14101"/>
    <cellStyle name="Note 4 20 2 3 3 2 2 2" xfId="31536"/>
    <cellStyle name="Note 4 20 2 3 3 2 2 3" xfId="45989"/>
    <cellStyle name="Note 4 20 2 3 3 2 3" xfId="16562"/>
    <cellStyle name="Note 4 20 2 3 3 2 3 2" xfId="33997"/>
    <cellStyle name="Note 4 20 2 3 3 2 3 3" xfId="48450"/>
    <cellStyle name="Note 4 20 2 3 3 2 4" xfId="22069"/>
    <cellStyle name="Note 4 20 2 3 3 2 5" xfId="36522"/>
    <cellStyle name="Note 4 20 2 3 3 3" xfId="7095"/>
    <cellStyle name="Note 4 20 2 3 3 3 2" xfId="24530"/>
    <cellStyle name="Note 4 20 2 3 3 3 3" xfId="38983"/>
    <cellStyle name="Note 4 20 2 3 3 4" xfId="9536"/>
    <cellStyle name="Note 4 20 2 3 3 4 2" xfId="26971"/>
    <cellStyle name="Note 4 20 2 3 3 4 3" xfId="41424"/>
    <cellStyle name="Note 4 20 2 3 3 5" xfId="11956"/>
    <cellStyle name="Note 4 20 2 3 3 5 2" xfId="29391"/>
    <cellStyle name="Note 4 20 2 3 3 5 3" xfId="43844"/>
    <cellStyle name="Note 4 20 2 3 3 6" xfId="18963"/>
    <cellStyle name="Note 4 20 2 3 4" xfId="2123"/>
    <cellStyle name="Note 4 20 2 3 4 2" xfId="4634"/>
    <cellStyle name="Note 4 20 2 3 4 2 2" xfId="22070"/>
    <cellStyle name="Note 4 20 2 3 4 2 3" xfId="36523"/>
    <cellStyle name="Note 4 20 2 3 4 3" xfId="7096"/>
    <cellStyle name="Note 4 20 2 3 4 3 2" xfId="24531"/>
    <cellStyle name="Note 4 20 2 3 4 3 3" xfId="38984"/>
    <cellStyle name="Note 4 20 2 3 4 4" xfId="9537"/>
    <cellStyle name="Note 4 20 2 3 4 4 2" xfId="26972"/>
    <cellStyle name="Note 4 20 2 3 4 4 3" xfId="41425"/>
    <cellStyle name="Note 4 20 2 3 4 5" xfId="11957"/>
    <cellStyle name="Note 4 20 2 3 4 5 2" xfId="29392"/>
    <cellStyle name="Note 4 20 2 3 4 5 3" xfId="43845"/>
    <cellStyle name="Note 4 20 2 3 4 6" xfId="15300"/>
    <cellStyle name="Note 4 20 2 3 4 6 2" xfId="32735"/>
    <cellStyle name="Note 4 20 2 3 4 6 3" xfId="47188"/>
    <cellStyle name="Note 4 20 2 3 4 7" xfId="18964"/>
    <cellStyle name="Note 4 20 2 3 4 8" xfId="20462"/>
    <cellStyle name="Note 4 20 2 3 5" xfId="4631"/>
    <cellStyle name="Note 4 20 2 3 5 2" xfId="14099"/>
    <cellStyle name="Note 4 20 2 3 5 2 2" xfId="31534"/>
    <cellStyle name="Note 4 20 2 3 5 2 3" xfId="45987"/>
    <cellStyle name="Note 4 20 2 3 5 3" xfId="16560"/>
    <cellStyle name="Note 4 20 2 3 5 3 2" xfId="33995"/>
    <cellStyle name="Note 4 20 2 3 5 3 3" xfId="48448"/>
    <cellStyle name="Note 4 20 2 3 5 4" xfId="22067"/>
    <cellStyle name="Note 4 20 2 3 5 5" xfId="36520"/>
    <cellStyle name="Note 4 20 2 3 6" xfId="7093"/>
    <cellStyle name="Note 4 20 2 3 6 2" xfId="24528"/>
    <cellStyle name="Note 4 20 2 3 6 3" xfId="38981"/>
    <cellStyle name="Note 4 20 2 3 7" xfId="9534"/>
    <cellStyle name="Note 4 20 2 3 7 2" xfId="26969"/>
    <cellStyle name="Note 4 20 2 3 7 3" xfId="41422"/>
    <cellStyle name="Note 4 20 2 3 8" xfId="11954"/>
    <cellStyle name="Note 4 20 2 3 8 2" xfId="29389"/>
    <cellStyle name="Note 4 20 2 3 8 3" xfId="43842"/>
    <cellStyle name="Note 4 20 2 3 9" xfId="18961"/>
    <cellStyle name="Note 4 20 2 4" xfId="2124"/>
    <cellStyle name="Note 4 20 2 4 2" xfId="2125"/>
    <cellStyle name="Note 4 20 2 4 2 2" xfId="4636"/>
    <cellStyle name="Note 4 20 2 4 2 2 2" xfId="14103"/>
    <cellStyle name="Note 4 20 2 4 2 2 2 2" xfId="31538"/>
    <cellStyle name="Note 4 20 2 4 2 2 2 3" xfId="45991"/>
    <cellStyle name="Note 4 20 2 4 2 2 3" xfId="16564"/>
    <cellStyle name="Note 4 20 2 4 2 2 3 2" xfId="33999"/>
    <cellStyle name="Note 4 20 2 4 2 2 3 3" xfId="48452"/>
    <cellStyle name="Note 4 20 2 4 2 2 4" xfId="22072"/>
    <cellStyle name="Note 4 20 2 4 2 2 5" xfId="36525"/>
    <cellStyle name="Note 4 20 2 4 2 3" xfId="7098"/>
    <cellStyle name="Note 4 20 2 4 2 3 2" xfId="24533"/>
    <cellStyle name="Note 4 20 2 4 2 3 3" xfId="38986"/>
    <cellStyle name="Note 4 20 2 4 2 4" xfId="9539"/>
    <cellStyle name="Note 4 20 2 4 2 4 2" xfId="26974"/>
    <cellStyle name="Note 4 20 2 4 2 4 3" xfId="41427"/>
    <cellStyle name="Note 4 20 2 4 2 5" xfId="11959"/>
    <cellStyle name="Note 4 20 2 4 2 5 2" xfId="29394"/>
    <cellStyle name="Note 4 20 2 4 2 5 3" xfId="43847"/>
    <cellStyle name="Note 4 20 2 4 2 6" xfId="18966"/>
    <cellStyle name="Note 4 20 2 4 3" xfId="2126"/>
    <cellStyle name="Note 4 20 2 4 3 2" xfId="4637"/>
    <cellStyle name="Note 4 20 2 4 3 2 2" xfId="14104"/>
    <cellStyle name="Note 4 20 2 4 3 2 2 2" xfId="31539"/>
    <cellStyle name="Note 4 20 2 4 3 2 2 3" xfId="45992"/>
    <cellStyle name="Note 4 20 2 4 3 2 3" xfId="16565"/>
    <cellStyle name="Note 4 20 2 4 3 2 3 2" xfId="34000"/>
    <cellStyle name="Note 4 20 2 4 3 2 3 3" xfId="48453"/>
    <cellStyle name="Note 4 20 2 4 3 2 4" xfId="22073"/>
    <cellStyle name="Note 4 20 2 4 3 2 5" xfId="36526"/>
    <cellStyle name="Note 4 20 2 4 3 3" xfId="7099"/>
    <cellStyle name="Note 4 20 2 4 3 3 2" xfId="24534"/>
    <cellStyle name="Note 4 20 2 4 3 3 3" xfId="38987"/>
    <cellStyle name="Note 4 20 2 4 3 4" xfId="9540"/>
    <cellStyle name="Note 4 20 2 4 3 4 2" xfId="26975"/>
    <cellStyle name="Note 4 20 2 4 3 4 3" xfId="41428"/>
    <cellStyle name="Note 4 20 2 4 3 5" xfId="11960"/>
    <cellStyle name="Note 4 20 2 4 3 5 2" xfId="29395"/>
    <cellStyle name="Note 4 20 2 4 3 5 3" xfId="43848"/>
    <cellStyle name="Note 4 20 2 4 3 6" xfId="18967"/>
    <cellStyle name="Note 4 20 2 4 4" xfId="2127"/>
    <cellStyle name="Note 4 20 2 4 4 2" xfId="4638"/>
    <cellStyle name="Note 4 20 2 4 4 2 2" xfId="22074"/>
    <cellStyle name="Note 4 20 2 4 4 2 3" xfId="36527"/>
    <cellStyle name="Note 4 20 2 4 4 3" xfId="7100"/>
    <cellStyle name="Note 4 20 2 4 4 3 2" xfId="24535"/>
    <cellStyle name="Note 4 20 2 4 4 3 3" xfId="38988"/>
    <cellStyle name="Note 4 20 2 4 4 4" xfId="9541"/>
    <cellStyle name="Note 4 20 2 4 4 4 2" xfId="26976"/>
    <cellStyle name="Note 4 20 2 4 4 4 3" xfId="41429"/>
    <cellStyle name="Note 4 20 2 4 4 5" xfId="11961"/>
    <cellStyle name="Note 4 20 2 4 4 5 2" xfId="29396"/>
    <cellStyle name="Note 4 20 2 4 4 5 3" xfId="43849"/>
    <cellStyle name="Note 4 20 2 4 4 6" xfId="15301"/>
    <cellStyle name="Note 4 20 2 4 4 6 2" xfId="32736"/>
    <cellStyle name="Note 4 20 2 4 4 6 3" xfId="47189"/>
    <cellStyle name="Note 4 20 2 4 4 7" xfId="18968"/>
    <cellStyle name="Note 4 20 2 4 4 8" xfId="20463"/>
    <cellStyle name="Note 4 20 2 4 5" xfId="4635"/>
    <cellStyle name="Note 4 20 2 4 5 2" xfId="14102"/>
    <cellStyle name="Note 4 20 2 4 5 2 2" xfId="31537"/>
    <cellStyle name="Note 4 20 2 4 5 2 3" xfId="45990"/>
    <cellStyle name="Note 4 20 2 4 5 3" xfId="16563"/>
    <cellStyle name="Note 4 20 2 4 5 3 2" xfId="33998"/>
    <cellStyle name="Note 4 20 2 4 5 3 3" xfId="48451"/>
    <cellStyle name="Note 4 20 2 4 5 4" xfId="22071"/>
    <cellStyle name="Note 4 20 2 4 5 5" xfId="36524"/>
    <cellStyle name="Note 4 20 2 4 6" xfId="7097"/>
    <cellStyle name="Note 4 20 2 4 6 2" xfId="24532"/>
    <cellStyle name="Note 4 20 2 4 6 3" xfId="38985"/>
    <cellStyle name="Note 4 20 2 4 7" xfId="9538"/>
    <cellStyle name="Note 4 20 2 4 7 2" xfId="26973"/>
    <cellStyle name="Note 4 20 2 4 7 3" xfId="41426"/>
    <cellStyle name="Note 4 20 2 4 8" xfId="11958"/>
    <cellStyle name="Note 4 20 2 4 8 2" xfId="29393"/>
    <cellStyle name="Note 4 20 2 4 8 3" xfId="43846"/>
    <cellStyle name="Note 4 20 2 4 9" xfId="18965"/>
    <cellStyle name="Note 4 20 2 5" xfId="2128"/>
    <cellStyle name="Note 4 20 2 5 2" xfId="4639"/>
    <cellStyle name="Note 4 20 2 5 2 2" xfId="14105"/>
    <cellStyle name="Note 4 20 2 5 2 2 2" xfId="31540"/>
    <cellStyle name="Note 4 20 2 5 2 2 3" xfId="45993"/>
    <cellStyle name="Note 4 20 2 5 2 3" xfId="16566"/>
    <cellStyle name="Note 4 20 2 5 2 3 2" xfId="34001"/>
    <cellStyle name="Note 4 20 2 5 2 3 3" xfId="48454"/>
    <cellStyle name="Note 4 20 2 5 2 4" xfId="22075"/>
    <cellStyle name="Note 4 20 2 5 2 5" xfId="36528"/>
    <cellStyle name="Note 4 20 2 5 3" xfId="7101"/>
    <cellStyle name="Note 4 20 2 5 3 2" xfId="24536"/>
    <cellStyle name="Note 4 20 2 5 3 3" xfId="38989"/>
    <cellStyle name="Note 4 20 2 5 4" xfId="9542"/>
    <cellStyle name="Note 4 20 2 5 4 2" xfId="26977"/>
    <cellStyle name="Note 4 20 2 5 4 3" xfId="41430"/>
    <cellStyle name="Note 4 20 2 5 5" xfId="11962"/>
    <cellStyle name="Note 4 20 2 5 5 2" xfId="29397"/>
    <cellStyle name="Note 4 20 2 5 5 3" xfId="43850"/>
    <cellStyle name="Note 4 20 2 5 6" xfId="18969"/>
    <cellStyle name="Note 4 20 2 6" xfId="2129"/>
    <cellStyle name="Note 4 20 2 6 2" xfId="4640"/>
    <cellStyle name="Note 4 20 2 6 2 2" xfId="14106"/>
    <cellStyle name="Note 4 20 2 6 2 2 2" xfId="31541"/>
    <cellStyle name="Note 4 20 2 6 2 2 3" xfId="45994"/>
    <cellStyle name="Note 4 20 2 6 2 3" xfId="16567"/>
    <cellStyle name="Note 4 20 2 6 2 3 2" xfId="34002"/>
    <cellStyle name="Note 4 20 2 6 2 3 3" xfId="48455"/>
    <cellStyle name="Note 4 20 2 6 2 4" xfId="22076"/>
    <cellStyle name="Note 4 20 2 6 2 5" xfId="36529"/>
    <cellStyle name="Note 4 20 2 6 3" xfId="7102"/>
    <cellStyle name="Note 4 20 2 6 3 2" xfId="24537"/>
    <cellStyle name="Note 4 20 2 6 3 3" xfId="38990"/>
    <cellStyle name="Note 4 20 2 6 4" xfId="9543"/>
    <cellStyle name="Note 4 20 2 6 4 2" xfId="26978"/>
    <cellStyle name="Note 4 20 2 6 4 3" xfId="41431"/>
    <cellStyle name="Note 4 20 2 6 5" xfId="11963"/>
    <cellStyle name="Note 4 20 2 6 5 2" xfId="29398"/>
    <cellStyle name="Note 4 20 2 6 5 3" xfId="43851"/>
    <cellStyle name="Note 4 20 2 6 6" xfId="18970"/>
    <cellStyle name="Note 4 20 2 7" xfId="2130"/>
    <cellStyle name="Note 4 20 2 7 2" xfId="4641"/>
    <cellStyle name="Note 4 20 2 7 2 2" xfId="22077"/>
    <cellStyle name="Note 4 20 2 7 2 3" xfId="36530"/>
    <cellStyle name="Note 4 20 2 7 3" xfId="7103"/>
    <cellStyle name="Note 4 20 2 7 3 2" xfId="24538"/>
    <cellStyle name="Note 4 20 2 7 3 3" xfId="38991"/>
    <cellStyle name="Note 4 20 2 7 4" xfId="9544"/>
    <cellStyle name="Note 4 20 2 7 4 2" xfId="26979"/>
    <cellStyle name="Note 4 20 2 7 4 3" xfId="41432"/>
    <cellStyle name="Note 4 20 2 7 5" xfId="11964"/>
    <cellStyle name="Note 4 20 2 7 5 2" xfId="29399"/>
    <cellStyle name="Note 4 20 2 7 5 3" xfId="43852"/>
    <cellStyle name="Note 4 20 2 7 6" xfId="15302"/>
    <cellStyle name="Note 4 20 2 7 6 2" xfId="32737"/>
    <cellStyle name="Note 4 20 2 7 6 3" xfId="47190"/>
    <cellStyle name="Note 4 20 2 7 7" xfId="18971"/>
    <cellStyle name="Note 4 20 2 7 8" xfId="20464"/>
    <cellStyle name="Note 4 20 2 8" xfId="4626"/>
    <cellStyle name="Note 4 20 2 8 2" xfId="14095"/>
    <cellStyle name="Note 4 20 2 8 2 2" xfId="31530"/>
    <cellStyle name="Note 4 20 2 8 2 3" xfId="45983"/>
    <cellStyle name="Note 4 20 2 8 3" xfId="16556"/>
    <cellStyle name="Note 4 20 2 8 3 2" xfId="33991"/>
    <cellStyle name="Note 4 20 2 8 3 3" xfId="48444"/>
    <cellStyle name="Note 4 20 2 8 4" xfId="22062"/>
    <cellStyle name="Note 4 20 2 8 5" xfId="36515"/>
    <cellStyle name="Note 4 20 2 9" xfId="7088"/>
    <cellStyle name="Note 4 20 2 9 2" xfId="24523"/>
    <cellStyle name="Note 4 20 2 9 3" xfId="38976"/>
    <cellStyle name="Note 4 20 3" xfId="2131"/>
    <cellStyle name="Note 4 20 3 2" xfId="4642"/>
    <cellStyle name="Note 4 20 3 2 2" xfId="14107"/>
    <cellStyle name="Note 4 20 3 2 2 2" xfId="31542"/>
    <cellStyle name="Note 4 20 3 2 2 3" xfId="45995"/>
    <cellStyle name="Note 4 20 3 2 3" xfId="16568"/>
    <cellStyle name="Note 4 20 3 2 3 2" xfId="34003"/>
    <cellStyle name="Note 4 20 3 2 3 3" xfId="48456"/>
    <cellStyle name="Note 4 20 3 2 4" xfId="22078"/>
    <cellStyle name="Note 4 20 3 2 5" xfId="36531"/>
    <cellStyle name="Note 4 20 3 3" xfId="7104"/>
    <cellStyle name="Note 4 20 3 3 2" xfId="24539"/>
    <cellStyle name="Note 4 20 3 3 3" xfId="38992"/>
    <cellStyle name="Note 4 20 3 4" xfId="9545"/>
    <cellStyle name="Note 4 20 3 4 2" xfId="26980"/>
    <cellStyle name="Note 4 20 3 4 3" xfId="41433"/>
    <cellStyle name="Note 4 20 3 5" xfId="11965"/>
    <cellStyle name="Note 4 20 3 5 2" xfId="29400"/>
    <cellStyle name="Note 4 20 3 5 3" xfId="43853"/>
    <cellStyle name="Note 4 20 3 6" xfId="18972"/>
    <cellStyle name="Note 4 20 4" xfId="2132"/>
    <cellStyle name="Note 4 20 4 2" xfId="4643"/>
    <cellStyle name="Note 4 20 4 2 2" xfId="14108"/>
    <cellStyle name="Note 4 20 4 2 2 2" xfId="31543"/>
    <cellStyle name="Note 4 20 4 2 2 3" xfId="45996"/>
    <cellStyle name="Note 4 20 4 2 3" xfId="16569"/>
    <cellStyle name="Note 4 20 4 2 3 2" xfId="34004"/>
    <cellStyle name="Note 4 20 4 2 3 3" xfId="48457"/>
    <cellStyle name="Note 4 20 4 2 4" xfId="22079"/>
    <cellStyle name="Note 4 20 4 2 5" xfId="36532"/>
    <cellStyle name="Note 4 20 4 3" xfId="7105"/>
    <cellStyle name="Note 4 20 4 3 2" xfId="24540"/>
    <cellStyle name="Note 4 20 4 3 3" xfId="38993"/>
    <cellStyle name="Note 4 20 4 4" xfId="9546"/>
    <cellStyle name="Note 4 20 4 4 2" xfId="26981"/>
    <cellStyle name="Note 4 20 4 4 3" xfId="41434"/>
    <cellStyle name="Note 4 20 4 5" xfId="11966"/>
    <cellStyle name="Note 4 20 4 5 2" xfId="29401"/>
    <cellStyle name="Note 4 20 4 5 3" xfId="43854"/>
    <cellStyle name="Note 4 20 4 6" xfId="18973"/>
    <cellStyle name="Note 4 20 5" xfId="2133"/>
    <cellStyle name="Note 4 20 5 2" xfId="4644"/>
    <cellStyle name="Note 4 20 5 2 2" xfId="22080"/>
    <cellStyle name="Note 4 20 5 2 3" xfId="36533"/>
    <cellStyle name="Note 4 20 5 3" xfId="7106"/>
    <cellStyle name="Note 4 20 5 3 2" xfId="24541"/>
    <cellStyle name="Note 4 20 5 3 3" xfId="38994"/>
    <cellStyle name="Note 4 20 5 4" xfId="9547"/>
    <cellStyle name="Note 4 20 5 4 2" xfId="26982"/>
    <cellStyle name="Note 4 20 5 4 3" xfId="41435"/>
    <cellStyle name="Note 4 20 5 5" xfId="11967"/>
    <cellStyle name="Note 4 20 5 5 2" xfId="29402"/>
    <cellStyle name="Note 4 20 5 5 3" xfId="43855"/>
    <cellStyle name="Note 4 20 5 6" xfId="15303"/>
    <cellStyle name="Note 4 20 5 6 2" xfId="32738"/>
    <cellStyle name="Note 4 20 5 6 3" xfId="47191"/>
    <cellStyle name="Note 4 20 5 7" xfId="18974"/>
    <cellStyle name="Note 4 20 5 8" xfId="20465"/>
    <cellStyle name="Note 4 20 6" xfId="4625"/>
    <cellStyle name="Note 4 20 6 2" xfId="14094"/>
    <cellStyle name="Note 4 20 6 2 2" xfId="31529"/>
    <cellStyle name="Note 4 20 6 2 3" xfId="45982"/>
    <cellStyle name="Note 4 20 6 3" xfId="16555"/>
    <cellStyle name="Note 4 20 6 3 2" xfId="33990"/>
    <cellStyle name="Note 4 20 6 3 3" xfId="48443"/>
    <cellStyle name="Note 4 20 6 4" xfId="22061"/>
    <cellStyle name="Note 4 20 6 5" xfId="36514"/>
    <cellStyle name="Note 4 20 7" xfId="7087"/>
    <cellStyle name="Note 4 20 7 2" xfId="24522"/>
    <cellStyle name="Note 4 20 7 3" xfId="38975"/>
    <cellStyle name="Note 4 20 8" xfId="9528"/>
    <cellStyle name="Note 4 20 8 2" xfId="26963"/>
    <cellStyle name="Note 4 20 8 3" xfId="41416"/>
    <cellStyle name="Note 4 20 9" xfId="11948"/>
    <cellStyle name="Note 4 20 9 2" xfId="29383"/>
    <cellStyle name="Note 4 20 9 3" xfId="43836"/>
    <cellStyle name="Note 4 21" xfId="2134"/>
    <cellStyle name="Note 4 21 10" xfId="9548"/>
    <cellStyle name="Note 4 21 10 2" xfId="26983"/>
    <cellStyle name="Note 4 21 10 3" xfId="41436"/>
    <cellStyle name="Note 4 21 11" xfId="11968"/>
    <cellStyle name="Note 4 21 11 2" xfId="29403"/>
    <cellStyle name="Note 4 21 11 3" xfId="43856"/>
    <cellStyle name="Note 4 21 12" xfId="18975"/>
    <cellStyle name="Note 4 21 2" xfId="2135"/>
    <cellStyle name="Note 4 21 2 2" xfId="2136"/>
    <cellStyle name="Note 4 21 2 2 2" xfId="4647"/>
    <cellStyle name="Note 4 21 2 2 2 2" xfId="14111"/>
    <cellStyle name="Note 4 21 2 2 2 2 2" xfId="31546"/>
    <cellStyle name="Note 4 21 2 2 2 2 3" xfId="45999"/>
    <cellStyle name="Note 4 21 2 2 2 3" xfId="16572"/>
    <cellStyle name="Note 4 21 2 2 2 3 2" xfId="34007"/>
    <cellStyle name="Note 4 21 2 2 2 3 3" xfId="48460"/>
    <cellStyle name="Note 4 21 2 2 2 4" xfId="22083"/>
    <cellStyle name="Note 4 21 2 2 2 5" xfId="36536"/>
    <cellStyle name="Note 4 21 2 2 3" xfId="7109"/>
    <cellStyle name="Note 4 21 2 2 3 2" xfId="24544"/>
    <cellStyle name="Note 4 21 2 2 3 3" xfId="38997"/>
    <cellStyle name="Note 4 21 2 2 4" xfId="9550"/>
    <cellStyle name="Note 4 21 2 2 4 2" xfId="26985"/>
    <cellStyle name="Note 4 21 2 2 4 3" xfId="41438"/>
    <cellStyle name="Note 4 21 2 2 5" xfId="11970"/>
    <cellStyle name="Note 4 21 2 2 5 2" xfId="29405"/>
    <cellStyle name="Note 4 21 2 2 5 3" xfId="43858"/>
    <cellStyle name="Note 4 21 2 2 6" xfId="18977"/>
    <cellStyle name="Note 4 21 2 3" xfId="2137"/>
    <cellStyle name="Note 4 21 2 3 2" xfId="4648"/>
    <cellStyle name="Note 4 21 2 3 2 2" xfId="14112"/>
    <cellStyle name="Note 4 21 2 3 2 2 2" xfId="31547"/>
    <cellStyle name="Note 4 21 2 3 2 2 3" xfId="46000"/>
    <cellStyle name="Note 4 21 2 3 2 3" xfId="16573"/>
    <cellStyle name="Note 4 21 2 3 2 3 2" xfId="34008"/>
    <cellStyle name="Note 4 21 2 3 2 3 3" xfId="48461"/>
    <cellStyle name="Note 4 21 2 3 2 4" xfId="22084"/>
    <cellStyle name="Note 4 21 2 3 2 5" xfId="36537"/>
    <cellStyle name="Note 4 21 2 3 3" xfId="7110"/>
    <cellStyle name="Note 4 21 2 3 3 2" xfId="24545"/>
    <cellStyle name="Note 4 21 2 3 3 3" xfId="38998"/>
    <cellStyle name="Note 4 21 2 3 4" xfId="9551"/>
    <cellStyle name="Note 4 21 2 3 4 2" xfId="26986"/>
    <cellStyle name="Note 4 21 2 3 4 3" xfId="41439"/>
    <cellStyle name="Note 4 21 2 3 5" xfId="11971"/>
    <cellStyle name="Note 4 21 2 3 5 2" xfId="29406"/>
    <cellStyle name="Note 4 21 2 3 5 3" xfId="43859"/>
    <cellStyle name="Note 4 21 2 3 6" xfId="18978"/>
    <cellStyle name="Note 4 21 2 4" xfId="2138"/>
    <cellStyle name="Note 4 21 2 4 2" xfId="4649"/>
    <cellStyle name="Note 4 21 2 4 2 2" xfId="22085"/>
    <cellStyle name="Note 4 21 2 4 2 3" xfId="36538"/>
    <cellStyle name="Note 4 21 2 4 3" xfId="7111"/>
    <cellStyle name="Note 4 21 2 4 3 2" xfId="24546"/>
    <cellStyle name="Note 4 21 2 4 3 3" xfId="38999"/>
    <cellStyle name="Note 4 21 2 4 4" xfId="9552"/>
    <cellStyle name="Note 4 21 2 4 4 2" xfId="26987"/>
    <cellStyle name="Note 4 21 2 4 4 3" xfId="41440"/>
    <cellStyle name="Note 4 21 2 4 5" xfId="11972"/>
    <cellStyle name="Note 4 21 2 4 5 2" xfId="29407"/>
    <cellStyle name="Note 4 21 2 4 5 3" xfId="43860"/>
    <cellStyle name="Note 4 21 2 4 6" xfId="15304"/>
    <cellStyle name="Note 4 21 2 4 6 2" xfId="32739"/>
    <cellStyle name="Note 4 21 2 4 6 3" xfId="47192"/>
    <cellStyle name="Note 4 21 2 4 7" xfId="18979"/>
    <cellStyle name="Note 4 21 2 4 8" xfId="20466"/>
    <cellStyle name="Note 4 21 2 5" xfId="4646"/>
    <cellStyle name="Note 4 21 2 5 2" xfId="14110"/>
    <cellStyle name="Note 4 21 2 5 2 2" xfId="31545"/>
    <cellStyle name="Note 4 21 2 5 2 3" xfId="45998"/>
    <cellStyle name="Note 4 21 2 5 3" xfId="16571"/>
    <cellStyle name="Note 4 21 2 5 3 2" xfId="34006"/>
    <cellStyle name="Note 4 21 2 5 3 3" xfId="48459"/>
    <cellStyle name="Note 4 21 2 5 4" xfId="22082"/>
    <cellStyle name="Note 4 21 2 5 5" xfId="36535"/>
    <cellStyle name="Note 4 21 2 6" xfId="7108"/>
    <cellStyle name="Note 4 21 2 6 2" xfId="24543"/>
    <cellStyle name="Note 4 21 2 6 3" xfId="38996"/>
    <cellStyle name="Note 4 21 2 7" xfId="9549"/>
    <cellStyle name="Note 4 21 2 7 2" xfId="26984"/>
    <cellStyle name="Note 4 21 2 7 3" xfId="41437"/>
    <cellStyle name="Note 4 21 2 8" xfId="11969"/>
    <cellStyle name="Note 4 21 2 8 2" xfId="29404"/>
    <cellStyle name="Note 4 21 2 8 3" xfId="43857"/>
    <cellStyle name="Note 4 21 2 9" xfId="18976"/>
    <cellStyle name="Note 4 21 3" xfId="2139"/>
    <cellStyle name="Note 4 21 3 2" xfId="2140"/>
    <cellStyle name="Note 4 21 3 2 2" xfId="4651"/>
    <cellStyle name="Note 4 21 3 2 2 2" xfId="14114"/>
    <cellStyle name="Note 4 21 3 2 2 2 2" xfId="31549"/>
    <cellStyle name="Note 4 21 3 2 2 2 3" xfId="46002"/>
    <cellStyle name="Note 4 21 3 2 2 3" xfId="16575"/>
    <cellStyle name="Note 4 21 3 2 2 3 2" xfId="34010"/>
    <cellStyle name="Note 4 21 3 2 2 3 3" xfId="48463"/>
    <cellStyle name="Note 4 21 3 2 2 4" xfId="22087"/>
    <cellStyle name="Note 4 21 3 2 2 5" xfId="36540"/>
    <cellStyle name="Note 4 21 3 2 3" xfId="7113"/>
    <cellStyle name="Note 4 21 3 2 3 2" xfId="24548"/>
    <cellStyle name="Note 4 21 3 2 3 3" xfId="39001"/>
    <cellStyle name="Note 4 21 3 2 4" xfId="9554"/>
    <cellStyle name="Note 4 21 3 2 4 2" xfId="26989"/>
    <cellStyle name="Note 4 21 3 2 4 3" xfId="41442"/>
    <cellStyle name="Note 4 21 3 2 5" xfId="11974"/>
    <cellStyle name="Note 4 21 3 2 5 2" xfId="29409"/>
    <cellStyle name="Note 4 21 3 2 5 3" xfId="43862"/>
    <cellStyle name="Note 4 21 3 2 6" xfId="18981"/>
    <cellStyle name="Note 4 21 3 3" xfId="2141"/>
    <cellStyle name="Note 4 21 3 3 2" xfId="4652"/>
    <cellStyle name="Note 4 21 3 3 2 2" xfId="14115"/>
    <cellStyle name="Note 4 21 3 3 2 2 2" xfId="31550"/>
    <cellStyle name="Note 4 21 3 3 2 2 3" xfId="46003"/>
    <cellStyle name="Note 4 21 3 3 2 3" xfId="16576"/>
    <cellStyle name="Note 4 21 3 3 2 3 2" xfId="34011"/>
    <cellStyle name="Note 4 21 3 3 2 3 3" xfId="48464"/>
    <cellStyle name="Note 4 21 3 3 2 4" xfId="22088"/>
    <cellStyle name="Note 4 21 3 3 2 5" xfId="36541"/>
    <cellStyle name="Note 4 21 3 3 3" xfId="7114"/>
    <cellStyle name="Note 4 21 3 3 3 2" xfId="24549"/>
    <cellStyle name="Note 4 21 3 3 3 3" xfId="39002"/>
    <cellStyle name="Note 4 21 3 3 4" xfId="9555"/>
    <cellStyle name="Note 4 21 3 3 4 2" xfId="26990"/>
    <cellStyle name="Note 4 21 3 3 4 3" xfId="41443"/>
    <cellStyle name="Note 4 21 3 3 5" xfId="11975"/>
    <cellStyle name="Note 4 21 3 3 5 2" xfId="29410"/>
    <cellStyle name="Note 4 21 3 3 5 3" xfId="43863"/>
    <cellStyle name="Note 4 21 3 3 6" xfId="18982"/>
    <cellStyle name="Note 4 21 3 4" xfId="2142"/>
    <cellStyle name="Note 4 21 3 4 2" xfId="4653"/>
    <cellStyle name="Note 4 21 3 4 2 2" xfId="22089"/>
    <cellStyle name="Note 4 21 3 4 2 3" xfId="36542"/>
    <cellStyle name="Note 4 21 3 4 3" xfId="7115"/>
    <cellStyle name="Note 4 21 3 4 3 2" xfId="24550"/>
    <cellStyle name="Note 4 21 3 4 3 3" xfId="39003"/>
    <cellStyle name="Note 4 21 3 4 4" xfId="9556"/>
    <cellStyle name="Note 4 21 3 4 4 2" xfId="26991"/>
    <cellStyle name="Note 4 21 3 4 4 3" xfId="41444"/>
    <cellStyle name="Note 4 21 3 4 5" xfId="11976"/>
    <cellStyle name="Note 4 21 3 4 5 2" xfId="29411"/>
    <cellStyle name="Note 4 21 3 4 5 3" xfId="43864"/>
    <cellStyle name="Note 4 21 3 4 6" xfId="15305"/>
    <cellStyle name="Note 4 21 3 4 6 2" xfId="32740"/>
    <cellStyle name="Note 4 21 3 4 6 3" xfId="47193"/>
    <cellStyle name="Note 4 21 3 4 7" xfId="18983"/>
    <cellStyle name="Note 4 21 3 4 8" xfId="20467"/>
    <cellStyle name="Note 4 21 3 5" xfId="4650"/>
    <cellStyle name="Note 4 21 3 5 2" xfId="14113"/>
    <cellStyle name="Note 4 21 3 5 2 2" xfId="31548"/>
    <cellStyle name="Note 4 21 3 5 2 3" xfId="46001"/>
    <cellStyle name="Note 4 21 3 5 3" xfId="16574"/>
    <cellStyle name="Note 4 21 3 5 3 2" xfId="34009"/>
    <cellStyle name="Note 4 21 3 5 3 3" xfId="48462"/>
    <cellStyle name="Note 4 21 3 5 4" xfId="22086"/>
    <cellStyle name="Note 4 21 3 5 5" xfId="36539"/>
    <cellStyle name="Note 4 21 3 6" xfId="7112"/>
    <cellStyle name="Note 4 21 3 6 2" xfId="24547"/>
    <cellStyle name="Note 4 21 3 6 3" xfId="39000"/>
    <cellStyle name="Note 4 21 3 7" xfId="9553"/>
    <cellStyle name="Note 4 21 3 7 2" xfId="26988"/>
    <cellStyle name="Note 4 21 3 7 3" xfId="41441"/>
    <cellStyle name="Note 4 21 3 8" xfId="11973"/>
    <cellStyle name="Note 4 21 3 8 2" xfId="29408"/>
    <cellStyle name="Note 4 21 3 8 3" xfId="43861"/>
    <cellStyle name="Note 4 21 3 9" xfId="18980"/>
    <cellStyle name="Note 4 21 4" xfId="2143"/>
    <cellStyle name="Note 4 21 4 2" xfId="2144"/>
    <cellStyle name="Note 4 21 4 2 2" xfId="4655"/>
    <cellStyle name="Note 4 21 4 2 2 2" xfId="14117"/>
    <cellStyle name="Note 4 21 4 2 2 2 2" xfId="31552"/>
    <cellStyle name="Note 4 21 4 2 2 2 3" xfId="46005"/>
    <cellStyle name="Note 4 21 4 2 2 3" xfId="16578"/>
    <cellStyle name="Note 4 21 4 2 2 3 2" xfId="34013"/>
    <cellStyle name="Note 4 21 4 2 2 3 3" xfId="48466"/>
    <cellStyle name="Note 4 21 4 2 2 4" xfId="22091"/>
    <cellStyle name="Note 4 21 4 2 2 5" xfId="36544"/>
    <cellStyle name="Note 4 21 4 2 3" xfId="7117"/>
    <cellStyle name="Note 4 21 4 2 3 2" xfId="24552"/>
    <cellStyle name="Note 4 21 4 2 3 3" xfId="39005"/>
    <cellStyle name="Note 4 21 4 2 4" xfId="9558"/>
    <cellStyle name="Note 4 21 4 2 4 2" xfId="26993"/>
    <cellStyle name="Note 4 21 4 2 4 3" xfId="41446"/>
    <cellStyle name="Note 4 21 4 2 5" xfId="11978"/>
    <cellStyle name="Note 4 21 4 2 5 2" xfId="29413"/>
    <cellStyle name="Note 4 21 4 2 5 3" xfId="43866"/>
    <cellStyle name="Note 4 21 4 2 6" xfId="18985"/>
    <cellStyle name="Note 4 21 4 3" xfId="2145"/>
    <cellStyle name="Note 4 21 4 3 2" xfId="4656"/>
    <cellStyle name="Note 4 21 4 3 2 2" xfId="14118"/>
    <cellStyle name="Note 4 21 4 3 2 2 2" xfId="31553"/>
    <cellStyle name="Note 4 21 4 3 2 2 3" xfId="46006"/>
    <cellStyle name="Note 4 21 4 3 2 3" xfId="16579"/>
    <cellStyle name="Note 4 21 4 3 2 3 2" xfId="34014"/>
    <cellStyle name="Note 4 21 4 3 2 3 3" xfId="48467"/>
    <cellStyle name="Note 4 21 4 3 2 4" xfId="22092"/>
    <cellStyle name="Note 4 21 4 3 2 5" xfId="36545"/>
    <cellStyle name="Note 4 21 4 3 3" xfId="7118"/>
    <cellStyle name="Note 4 21 4 3 3 2" xfId="24553"/>
    <cellStyle name="Note 4 21 4 3 3 3" xfId="39006"/>
    <cellStyle name="Note 4 21 4 3 4" xfId="9559"/>
    <cellStyle name="Note 4 21 4 3 4 2" xfId="26994"/>
    <cellStyle name="Note 4 21 4 3 4 3" xfId="41447"/>
    <cellStyle name="Note 4 21 4 3 5" xfId="11979"/>
    <cellStyle name="Note 4 21 4 3 5 2" xfId="29414"/>
    <cellStyle name="Note 4 21 4 3 5 3" xfId="43867"/>
    <cellStyle name="Note 4 21 4 3 6" xfId="18986"/>
    <cellStyle name="Note 4 21 4 4" xfId="2146"/>
    <cellStyle name="Note 4 21 4 4 2" xfId="4657"/>
    <cellStyle name="Note 4 21 4 4 2 2" xfId="22093"/>
    <cellStyle name="Note 4 21 4 4 2 3" xfId="36546"/>
    <cellStyle name="Note 4 21 4 4 3" xfId="7119"/>
    <cellStyle name="Note 4 21 4 4 3 2" xfId="24554"/>
    <cellStyle name="Note 4 21 4 4 3 3" xfId="39007"/>
    <cellStyle name="Note 4 21 4 4 4" xfId="9560"/>
    <cellStyle name="Note 4 21 4 4 4 2" xfId="26995"/>
    <cellStyle name="Note 4 21 4 4 4 3" xfId="41448"/>
    <cellStyle name="Note 4 21 4 4 5" xfId="11980"/>
    <cellStyle name="Note 4 21 4 4 5 2" xfId="29415"/>
    <cellStyle name="Note 4 21 4 4 5 3" xfId="43868"/>
    <cellStyle name="Note 4 21 4 4 6" xfId="15306"/>
    <cellStyle name="Note 4 21 4 4 6 2" xfId="32741"/>
    <cellStyle name="Note 4 21 4 4 6 3" xfId="47194"/>
    <cellStyle name="Note 4 21 4 4 7" xfId="18987"/>
    <cellStyle name="Note 4 21 4 4 8" xfId="20468"/>
    <cellStyle name="Note 4 21 4 5" xfId="4654"/>
    <cellStyle name="Note 4 21 4 5 2" xfId="14116"/>
    <cellStyle name="Note 4 21 4 5 2 2" xfId="31551"/>
    <cellStyle name="Note 4 21 4 5 2 3" xfId="46004"/>
    <cellStyle name="Note 4 21 4 5 3" xfId="16577"/>
    <cellStyle name="Note 4 21 4 5 3 2" xfId="34012"/>
    <cellStyle name="Note 4 21 4 5 3 3" xfId="48465"/>
    <cellStyle name="Note 4 21 4 5 4" xfId="22090"/>
    <cellStyle name="Note 4 21 4 5 5" xfId="36543"/>
    <cellStyle name="Note 4 21 4 6" xfId="7116"/>
    <cellStyle name="Note 4 21 4 6 2" xfId="24551"/>
    <cellStyle name="Note 4 21 4 6 3" xfId="39004"/>
    <cellStyle name="Note 4 21 4 7" xfId="9557"/>
    <cellStyle name="Note 4 21 4 7 2" xfId="26992"/>
    <cellStyle name="Note 4 21 4 7 3" xfId="41445"/>
    <cellStyle name="Note 4 21 4 8" xfId="11977"/>
    <cellStyle name="Note 4 21 4 8 2" xfId="29412"/>
    <cellStyle name="Note 4 21 4 8 3" xfId="43865"/>
    <cellStyle name="Note 4 21 4 9" xfId="18984"/>
    <cellStyle name="Note 4 21 5" xfId="2147"/>
    <cellStyle name="Note 4 21 5 2" xfId="4658"/>
    <cellStyle name="Note 4 21 5 2 2" xfId="14119"/>
    <cellStyle name="Note 4 21 5 2 2 2" xfId="31554"/>
    <cellStyle name="Note 4 21 5 2 2 3" xfId="46007"/>
    <cellStyle name="Note 4 21 5 2 3" xfId="16580"/>
    <cellStyle name="Note 4 21 5 2 3 2" xfId="34015"/>
    <cellStyle name="Note 4 21 5 2 3 3" xfId="48468"/>
    <cellStyle name="Note 4 21 5 2 4" xfId="22094"/>
    <cellStyle name="Note 4 21 5 2 5" xfId="36547"/>
    <cellStyle name="Note 4 21 5 3" xfId="7120"/>
    <cellStyle name="Note 4 21 5 3 2" xfId="24555"/>
    <cellStyle name="Note 4 21 5 3 3" xfId="39008"/>
    <cellStyle name="Note 4 21 5 4" xfId="9561"/>
    <cellStyle name="Note 4 21 5 4 2" xfId="26996"/>
    <cellStyle name="Note 4 21 5 4 3" xfId="41449"/>
    <cellStyle name="Note 4 21 5 5" xfId="11981"/>
    <cellStyle name="Note 4 21 5 5 2" xfId="29416"/>
    <cellStyle name="Note 4 21 5 5 3" xfId="43869"/>
    <cellStyle name="Note 4 21 5 6" xfId="18988"/>
    <cellStyle name="Note 4 21 6" xfId="2148"/>
    <cellStyle name="Note 4 21 6 2" xfId="4659"/>
    <cellStyle name="Note 4 21 6 2 2" xfId="14120"/>
    <cellStyle name="Note 4 21 6 2 2 2" xfId="31555"/>
    <cellStyle name="Note 4 21 6 2 2 3" xfId="46008"/>
    <cellStyle name="Note 4 21 6 2 3" xfId="16581"/>
    <cellStyle name="Note 4 21 6 2 3 2" xfId="34016"/>
    <cellStyle name="Note 4 21 6 2 3 3" xfId="48469"/>
    <cellStyle name="Note 4 21 6 2 4" xfId="22095"/>
    <cellStyle name="Note 4 21 6 2 5" xfId="36548"/>
    <cellStyle name="Note 4 21 6 3" xfId="7121"/>
    <cellStyle name="Note 4 21 6 3 2" xfId="24556"/>
    <cellStyle name="Note 4 21 6 3 3" xfId="39009"/>
    <cellStyle name="Note 4 21 6 4" xfId="9562"/>
    <cellStyle name="Note 4 21 6 4 2" xfId="26997"/>
    <cellStyle name="Note 4 21 6 4 3" xfId="41450"/>
    <cellStyle name="Note 4 21 6 5" xfId="11982"/>
    <cellStyle name="Note 4 21 6 5 2" xfId="29417"/>
    <cellStyle name="Note 4 21 6 5 3" xfId="43870"/>
    <cellStyle name="Note 4 21 6 6" xfId="18989"/>
    <cellStyle name="Note 4 21 7" xfId="2149"/>
    <cellStyle name="Note 4 21 7 2" xfId="4660"/>
    <cellStyle name="Note 4 21 7 2 2" xfId="22096"/>
    <cellStyle name="Note 4 21 7 2 3" xfId="36549"/>
    <cellStyle name="Note 4 21 7 3" xfId="7122"/>
    <cellStyle name="Note 4 21 7 3 2" xfId="24557"/>
    <cellStyle name="Note 4 21 7 3 3" xfId="39010"/>
    <cellStyle name="Note 4 21 7 4" xfId="9563"/>
    <cellStyle name="Note 4 21 7 4 2" xfId="26998"/>
    <cellStyle name="Note 4 21 7 4 3" xfId="41451"/>
    <cellStyle name="Note 4 21 7 5" xfId="11983"/>
    <cellStyle name="Note 4 21 7 5 2" xfId="29418"/>
    <cellStyle name="Note 4 21 7 5 3" xfId="43871"/>
    <cellStyle name="Note 4 21 7 6" xfId="15307"/>
    <cellStyle name="Note 4 21 7 6 2" xfId="32742"/>
    <cellStyle name="Note 4 21 7 6 3" xfId="47195"/>
    <cellStyle name="Note 4 21 7 7" xfId="18990"/>
    <cellStyle name="Note 4 21 7 8" xfId="20469"/>
    <cellStyle name="Note 4 21 8" xfId="4645"/>
    <cellStyle name="Note 4 21 8 2" xfId="14109"/>
    <cellStyle name="Note 4 21 8 2 2" xfId="31544"/>
    <cellStyle name="Note 4 21 8 2 3" xfId="45997"/>
    <cellStyle name="Note 4 21 8 3" xfId="16570"/>
    <cellStyle name="Note 4 21 8 3 2" xfId="34005"/>
    <cellStyle name="Note 4 21 8 3 3" xfId="48458"/>
    <cellStyle name="Note 4 21 8 4" xfId="22081"/>
    <cellStyle name="Note 4 21 8 5" xfId="36534"/>
    <cellStyle name="Note 4 21 9" xfId="7107"/>
    <cellStyle name="Note 4 21 9 2" xfId="24542"/>
    <cellStyle name="Note 4 21 9 3" xfId="38995"/>
    <cellStyle name="Note 4 22" xfId="2150"/>
    <cellStyle name="Note 4 22 10" xfId="9564"/>
    <cellStyle name="Note 4 22 10 2" xfId="26999"/>
    <cellStyle name="Note 4 22 10 3" xfId="41452"/>
    <cellStyle name="Note 4 22 11" xfId="11984"/>
    <cellStyle name="Note 4 22 11 2" xfId="29419"/>
    <cellStyle name="Note 4 22 11 3" xfId="43872"/>
    <cellStyle name="Note 4 22 12" xfId="18991"/>
    <cellStyle name="Note 4 22 2" xfId="2151"/>
    <cellStyle name="Note 4 22 2 2" xfId="2152"/>
    <cellStyle name="Note 4 22 2 2 2" xfId="4663"/>
    <cellStyle name="Note 4 22 2 2 2 2" xfId="14123"/>
    <cellStyle name="Note 4 22 2 2 2 2 2" xfId="31558"/>
    <cellStyle name="Note 4 22 2 2 2 2 3" xfId="46011"/>
    <cellStyle name="Note 4 22 2 2 2 3" xfId="16584"/>
    <cellStyle name="Note 4 22 2 2 2 3 2" xfId="34019"/>
    <cellStyle name="Note 4 22 2 2 2 3 3" xfId="48472"/>
    <cellStyle name="Note 4 22 2 2 2 4" xfId="22099"/>
    <cellStyle name="Note 4 22 2 2 2 5" xfId="36552"/>
    <cellStyle name="Note 4 22 2 2 3" xfId="7125"/>
    <cellStyle name="Note 4 22 2 2 3 2" xfId="24560"/>
    <cellStyle name="Note 4 22 2 2 3 3" xfId="39013"/>
    <cellStyle name="Note 4 22 2 2 4" xfId="9566"/>
    <cellStyle name="Note 4 22 2 2 4 2" xfId="27001"/>
    <cellStyle name="Note 4 22 2 2 4 3" xfId="41454"/>
    <cellStyle name="Note 4 22 2 2 5" xfId="11986"/>
    <cellStyle name="Note 4 22 2 2 5 2" xfId="29421"/>
    <cellStyle name="Note 4 22 2 2 5 3" xfId="43874"/>
    <cellStyle name="Note 4 22 2 2 6" xfId="18993"/>
    <cellStyle name="Note 4 22 2 3" xfId="2153"/>
    <cellStyle name="Note 4 22 2 3 2" xfId="4664"/>
    <cellStyle name="Note 4 22 2 3 2 2" xfId="14124"/>
    <cellStyle name="Note 4 22 2 3 2 2 2" xfId="31559"/>
    <cellStyle name="Note 4 22 2 3 2 2 3" xfId="46012"/>
    <cellStyle name="Note 4 22 2 3 2 3" xfId="16585"/>
    <cellStyle name="Note 4 22 2 3 2 3 2" xfId="34020"/>
    <cellStyle name="Note 4 22 2 3 2 3 3" xfId="48473"/>
    <cellStyle name="Note 4 22 2 3 2 4" xfId="22100"/>
    <cellStyle name="Note 4 22 2 3 2 5" xfId="36553"/>
    <cellStyle name="Note 4 22 2 3 3" xfId="7126"/>
    <cellStyle name="Note 4 22 2 3 3 2" xfId="24561"/>
    <cellStyle name="Note 4 22 2 3 3 3" xfId="39014"/>
    <cellStyle name="Note 4 22 2 3 4" xfId="9567"/>
    <cellStyle name="Note 4 22 2 3 4 2" xfId="27002"/>
    <cellStyle name="Note 4 22 2 3 4 3" xfId="41455"/>
    <cellStyle name="Note 4 22 2 3 5" xfId="11987"/>
    <cellStyle name="Note 4 22 2 3 5 2" xfId="29422"/>
    <cellStyle name="Note 4 22 2 3 5 3" xfId="43875"/>
    <cellStyle name="Note 4 22 2 3 6" xfId="18994"/>
    <cellStyle name="Note 4 22 2 4" xfId="2154"/>
    <cellStyle name="Note 4 22 2 4 2" xfId="4665"/>
    <cellStyle name="Note 4 22 2 4 2 2" xfId="22101"/>
    <cellStyle name="Note 4 22 2 4 2 3" xfId="36554"/>
    <cellStyle name="Note 4 22 2 4 3" xfId="7127"/>
    <cellStyle name="Note 4 22 2 4 3 2" xfId="24562"/>
    <cellStyle name="Note 4 22 2 4 3 3" xfId="39015"/>
    <cellStyle name="Note 4 22 2 4 4" xfId="9568"/>
    <cellStyle name="Note 4 22 2 4 4 2" xfId="27003"/>
    <cellStyle name="Note 4 22 2 4 4 3" xfId="41456"/>
    <cellStyle name="Note 4 22 2 4 5" xfId="11988"/>
    <cellStyle name="Note 4 22 2 4 5 2" xfId="29423"/>
    <cellStyle name="Note 4 22 2 4 5 3" xfId="43876"/>
    <cellStyle name="Note 4 22 2 4 6" xfId="15308"/>
    <cellStyle name="Note 4 22 2 4 6 2" xfId="32743"/>
    <cellStyle name="Note 4 22 2 4 6 3" xfId="47196"/>
    <cellStyle name="Note 4 22 2 4 7" xfId="18995"/>
    <cellStyle name="Note 4 22 2 4 8" xfId="20470"/>
    <cellStyle name="Note 4 22 2 5" xfId="4662"/>
    <cellStyle name="Note 4 22 2 5 2" xfId="14122"/>
    <cellStyle name="Note 4 22 2 5 2 2" xfId="31557"/>
    <cellStyle name="Note 4 22 2 5 2 3" xfId="46010"/>
    <cellStyle name="Note 4 22 2 5 3" xfId="16583"/>
    <cellStyle name="Note 4 22 2 5 3 2" xfId="34018"/>
    <cellStyle name="Note 4 22 2 5 3 3" xfId="48471"/>
    <cellStyle name="Note 4 22 2 5 4" xfId="22098"/>
    <cellStyle name="Note 4 22 2 5 5" xfId="36551"/>
    <cellStyle name="Note 4 22 2 6" xfId="7124"/>
    <cellStyle name="Note 4 22 2 6 2" xfId="24559"/>
    <cellStyle name="Note 4 22 2 6 3" xfId="39012"/>
    <cellStyle name="Note 4 22 2 7" xfId="9565"/>
    <cellStyle name="Note 4 22 2 7 2" xfId="27000"/>
    <cellStyle name="Note 4 22 2 7 3" xfId="41453"/>
    <cellStyle name="Note 4 22 2 8" xfId="11985"/>
    <cellStyle name="Note 4 22 2 8 2" xfId="29420"/>
    <cellStyle name="Note 4 22 2 8 3" xfId="43873"/>
    <cellStyle name="Note 4 22 2 9" xfId="18992"/>
    <cellStyle name="Note 4 22 3" xfId="2155"/>
    <cellStyle name="Note 4 22 3 2" xfId="2156"/>
    <cellStyle name="Note 4 22 3 2 2" xfId="4667"/>
    <cellStyle name="Note 4 22 3 2 2 2" xfId="14126"/>
    <cellStyle name="Note 4 22 3 2 2 2 2" xfId="31561"/>
    <cellStyle name="Note 4 22 3 2 2 2 3" xfId="46014"/>
    <cellStyle name="Note 4 22 3 2 2 3" xfId="16587"/>
    <cellStyle name="Note 4 22 3 2 2 3 2" xfId="34022"/>
    <cellStyle name="Note 4 22 3 2 2 3 3" xfId="48475"/>
    <cellStyle name="Note 4 22 3 2 2 4" xfId="22103"/>
    <cellStyle name="Note 4 22 3 2 2 5" xfId="36556"/>
    <cellStyle name="Note 4 22 3 2 3" xfId="7129"/>
    <cellStyle name="Note 4 22 3 2 3 2" xfId="24564"/>
    <cellStyle name="Note 4 22 3 2 3 3" xfId="39017"/>
    <cellStyle name="Note 4 22 3 2 4" xfId="9570"/>
    <cellStyle name="Note 4 22 3 2 4 2" xfId="27005"/>
    <cellStyle name="Note 4 22 3 2 4 3" xfId="41458"/>
    <cellStyle name="Note 4 22 3 2 5" xfId="11990"/>
    <cellStyle name="Note 4 22 3 2 5 2" xfId="29425"/>
    <cellStyle name="Note 4 22 3 2 5 3" xfId="43878"/>
    <cellStyle name="Note 4 22 3 2 6" xfId="18997"/>
    <cellStyle name="Note 4 22 3 3" xfId="2157"/>
    <cellStyle name="Note 4 22 3 3 2" xfId="4668"/>
    <cellStyle name="Note 4 22 3 3 2 2" xfId="14127"/>
    <cellStyle name="Note 4 22 3 3 2 2 2" xfId="31562"/>
    <cellStyle name="Note 4 22 3 3 2 2 3" xfId="46015"/>
    <cellStyle name="Note 4 22 3 3 2 3" xfId="16588"/>
    <cellStyle name="Note 4 22 3 3 2 3 2" xfId="34023"/>
    <cellStyle name="Note 4 22 3 3 2 3 3" xfId="48476"/>
    <cellStyle name="Note 4 22 3 3 2 4" xfId="22104"/>
    <cellStyle name="Note 4 22 3 3 2 5" xfId="36557"/>
    <cellStyle name="Note 4 22 3 3 3" xfId="7130"/>
    <cellStyle name="Note 4 22 3 3 3 2" xfId="24565"/>
    <cellStyle name="Note 4 22 3 3 3 3" xfId="39018"/>
    <cellStyle name="Note 4 22 3 3 4" xfId="9571"/>
    <cellStyle name="Note 4 22 3 3 4 2" xfId="27006"/>
    <cellStyle name="Note 4 22 3 3 4 3" xfId="41459"/>
    <cellStyle name="Note 4 22 3 3 5" xfId="11991"/>
    <cellStyle name="Note 4 22 3 3 5 2" xfId="29426"/>
    <cellStyle name="Note 4 22 3 3 5 3" xfId="43879"/>
    <cellStyle name="Note 4 22 3 3 6" xfId="18998"/>
    <cellStyle name="Note 4 22 3 4" xfId="2158"/>
    <cellStyle name="Note 4 22 3 4 2" xfId="4669"/>
    <cellStyle name="Note 4 22 3 4 2 2" xfId="22105"/>
    <cellStyle name="Note 4 22 3 4 2 3" xfId="36558"/>
    <cellStyle name="Note 4 22 3 4 3" xfId="7131"/>
    <cellStyle name="Note 4 22 3 4 3 2" xfId="24566"/>
    <cellStyle name="Note 4 22 3 4 3 3" xfId="39019"/>
    <cellStyle name="Note 4 22 3 4 4" xfId="9572"/>
    <cellStyle name="Note 4 22 3 4 4 2" xfId="27007"/>
    <cellStyle name="Note 4 22 3 4 4 3" xfId="41460"/>
    <cellStyle name="Note 4 22 3 4 5" xfId="11992"/>
    <cellStyle name="Note 4 22 3 4 5 2" xfId="29427"/>
    <cellStyle name="Note 4 22 3 4 5 3" xfId="43880"/>
    <cellStyle name="Note 4 22 3 4 6" xfId="15309"/>
    <cellStyle name="Note 4 22 3 4 6 2" xfId="32744"/>
    <cellStyle name="Note 4 22 3 4 6 3" xfId="47197"/>
    <cellStyle name="Note 4 22 3 4 7" xfId="18999"/>
    <cellStyle name="Note 4 22 3 4 8" xfId="20471"/>
    <cellStyle name="Note 4 22 3 5" xfId="4666"/>
    <cellStyle name="Note 4 22 3 5 2" xfId="14125"/>
    <cellStyle name="Note 4 22 3 5 2 2" xfId="31560"/>
    <cellStyle name="Note 4 22 3 5 2 3" xfId="46013"/>
    <cellStyle name="Note 4 22 3 5 3" xfId="16586"/>
    <cellStyle name="Note 4 22 3 5 3 2" xfId="34021"/>
    <cellStyle name="Note 4 22 3 5 3 3" xfId="48474"/>
    <cellStyle name="Note 4 22 3 5 4" xfId="22102"/>
    <cellStyle name="Note 4 22 3 5 5" xfId="36555"/>
    <cellStyle name="Note 4 22 3 6" xfId="7128"/>
    <cellStyle name="Note 4 22 3 6 2" xfId="24563"/>
    <cellStyle name="Note 4 22 3 6 3" xfId="39016"/>
    <cellStyle name="Note 4 22 3 7" xfId="9569"/>
    <cellStyle name="Note 4 22 3 7 2" xfId="27004"/>
    <cellStyle name="Note 4 22 3 7 3" xfId="41457"/>
    <cellStyle name="Note 4 22 3 8" xfId="11989"/>
    <cellStyle name="Note 4 22 3 8 2" xfId="29424"/>
    <cellStyle name="Note 4 22 3 8 3" xfId="43877"/>
    <cellStyle name="Note 4 22 3 9" xfId="18996"/>
    <cellStyle name="Note 4 22 4" xfId="2159"/>
    <cellStyle name="Note 4 22 4 2" xfId="2160"/>
    <cellStyle name="Note 4 22 4 2 2" xfId="4671"/>
    <cellStyle name="Note 4 22 4 2 2 2" xfId="14129"/>
    <cellStyle name="Note 4 22 4 2 2 2 2" xfId="31564"/>
    <cellStyle name="Note 4 22 4 2 2 2 3" xfId="46017"/>
    <cellStyle name="Note 4 22 4 2 2 3" xfId="16590"/>
    <cellStyle name="Note 4 22 4 2 2 3 2" xfId="34025"/>
    <cellStyle name="Note 4 22 4 2 2 3 3" xfId="48478"/>
    <cellStyle name="Note 4 22 4 2 2 4" xfId="22107"/>
    <cellStyle name="Note 4 22 4 2 2 5" xfId="36560"/>
    <cellStyle name="Note 4 22 4 2 3" xfId="7133"/>
    <cellStyle name="Note 4 22 4 2 3 2" xfId="24568"/>
    <cellStyle name="Note 4 22 4 2 3 3" xfId="39021"/>
    <cellStyle name="Note 4 22 4 2 4" xfId="9574"/>
    <cellStyle name="Note 4 22 4 2 4 2" xfId="27009"/>
    <cellStyle name="Note 4 22 4 2 4 3" xfId="41462"/>
    <cellStyle name="Note 4 22 4 2 5" xfId="11994"/>
    <cellStyle name="Note 4 22 4 2 5 2" xfId="29429"/>
    <cellStyle name="Note 4 22 4 2 5 3" xfId="43882"/>
    <cellStyle name="Note 4 22 4 2 6" xfId="19001"/>
    <cellStyle name="Note 4 22 4 3" xfId="2161"/>
    <cellStyle name="Note 4 22 4 3 2" xfId="4672"/>
    <cellStyle name="Note 4 22 4 3 2 2" xfId="14130"/>
    <cellStyle name="Note 4 22 4 3 2 2 2" xfId="31565"/>
    <cellStyle name="Note 4 22 4 3 2 2 3" xfId="46018"/>
    <cellStyle name="Note 4 22 4 3 2 3" xfId="16591"/>
    <cellStyle name="Note 4 22 4 3 2 3 2" xfId="34026"/>
    <cellStyle name="Note 4 22 4 3 2 3 3" xfId="48479"/>
    <cellStyle name="Note 4 22 4 3 2 4" xfId="22108"/>
    <cellStyle name="Note 4 22 4 3 2 5" xfId="36561"/>
    <cellStyle name="Note 4 22 4 3 3" xfId="7134"/>
    <cellStyle name="Note 4 22 4 3 3 2" xfId="24569"/>
    <cellStyle name="Note 4 22 4 3 3 3" xfId="39022"/>
    <cellStyle name="Note 4 22 4 3 4" xfId="9575"/>
    <cellStyle name="Note 4 22 4 3 4 2" xfId="27010"/>
    <cellStyle name="Note 4 22 4 3 4 3" xfId="41463"/>
    <cellStyle name="Note 4 22 4 3 5" xfId="11995"/>
    <cellStyle name="Note 4 22 4 3 5 2" xfId="29430"/>
    <cellStyle name="Note 4 22 4 3 5 3" xfId="43883"/>
    <cellStyle name="Note 4 22 4 3 6" xfId="19002"/>
    <cellStyle name="Note 4 22 4 4" xfId="2162"/>
    <cellStyle name="Note 4 22 4 4 2" xfId="4673"/>
    <cellStyle name="Note 4 22 4 4 2 2" xfId="22109"/>
    <cellStyle name="Note 4 22 4 4 2 3" xfId="36562"/>
    <cellStyle name="Note 4 22 4 4 3" xfId="7135"/>
    <cellStyle name="Note 4 22 4 4 3 2" xfId="24570"/>
    <cellStyle name="Note 4 22 4 4 3 3" xfId="39023"/>
    <cellStyle name="Note 4 22 4 4 4" xfId="9576"/>
    <cellStyle name="Note 4 22 4 4 4 2" xfId="27011"/>
    <cellStyle name="Note 4 22 4 4 4 3" xfId="41464"/>
    <cellStyle name="Note 4 22 4 4 5" xfId="11996"/>
    <cellStyle name="Note 4 22 4 4 5 2" xfId="29431"/>
    <cellStyle name="Note 4 22 4 4 5 3" xfId="43884"/>
    <cellStyle name="Note 4 22 4 4 6" xfId="15310"/>
    <cellStyle name="Note 4 22 4 4 6 2" xfId="32745"/>
    <cellStyle name="Note 4 22 4 4 6 3" xfId="47198"/>
    <cellStyle name="Note 4 22 4 4 7" xfId="19003"/>
    <cellStyle name="Note 4 22 4 4 8" xfId="20472"/>
    <cellStyle name="Note 4 22 4 5" xfId="4670"/>
    <cellStyle name="Note 4 22 4 5 2" xfId="14128"/>
    <cellStyle name="Note 4 22 4 5 2 2" xfId="31563"/>
    <cellStyle name="Note 4 22 4 5 2 3" xfId="46016"/>
    <cellStyle name="Note 4 22 4 5 3" xfId="16589"/>
    <cellStyle name="Note 4 22 4 5 3 2" xfId="34024"/>
    <cellStyle name="Note 4 22 4 5 3 3" xfId="48477"/>
    <cellStyle name="Note 4 22 4 5 4" xfId="22106"/>
    <cellStyle name="Note 4 22 4 5 5" xfId="36559"/>
    <cellStyle name="Note 4 22 4 6" xfId="7132"/>
    <cellStyle name="Note 4 22 4 6 2" xfId="24567"/>
    <cellStyle name="Note 4 22 4 6 3" xfId="39020"/>
    <cellStyle name="Note 4 22 4 7" xfId="9573"/>
    <cellStyle name="Note 4 22 4 7 2" xfId="27008"/>
    <cellStyle name="Note 4 22 4 7 3" xfId="41461"/>
    <cellStyle name="Note 4 22 4 8" xfId="11993"/>
    <cellStyle name="Note 4 22 4 8 2" xfId="29428"/>
    <cellStyle name="Note 4 22 4 8 3" xfId="43881"/>
    <cellStyle name="Note 4 22 4 9" xfId="19000"/>
    <cellStyle name="Note 4 22 5" xfId="2163"/>
    <cellStyle name="Note 4 22 5 2" xfId="4674"/>
    <cellStyle name="Note 4 22 5 2 2" xfId="14131"/>
    <cellStyle name="Note 4 22 5 2 2 2" xfId="31566"/>
    <cellStyle name="Note 4 22 5 2 2 3" xfId="46019"/>
    <cellStyle name="Note 4 22 5 2 3" xfId="16592"/>
    <cellStyle name="Note 4 22 5 2 3 2" xfId="34027"/>
    <cellStyle name="Note 4 22 5 2 3 3" xfId="48480"/>
    <cellStyle name="Note 4 22 5 2 4" xfId="22110"/>
    <cellStyle name="Note 4 22 5 2 5" xfId="36563"/>
    <cellStyle name="Note 4 22 5 3" xfId="7136"/>
    <cellStyle name="Note 4 22 5 3 2" xfId="24571"/>
    <cellStyle name="Note 4 22 5 3 3" xfId="39024"/>
    <cellStyle name="Note 4 22 5 4" xfId="9577"/>
    <cellStyle name="Note 4 22 5 4 2" xfId="27012"/>
    <cellStyle name="Note 4 22 5 4 3" xfId="41465"/>
    <cellStyle name="Note 4 22 5 5" xfId="11997"/>
    <cellStyle name="Note 4 22 5 5 2" xfId="29432"/>
    <cellStyle name="Note 4 22 5 5 3" xfId="43885"/>
    <cellStyle name="Note 4 22 5 6" xfId="19004"/>
    <cellStyle name="Note 4 22 6" xfId="2164"/>
    <cellStyle name="Note 4 22 6 2" xfId="4675"/>
    <cellStyle name="Note 4 22 6 2 2" xfId="14132"/>
    <cellStyle name="Note 4 22 6 2 2 2" xfId="31567"/>
    <cellStyle name="Note 4 22 6 2 2 3" xfId="46020"/>
    <cellStyle name="Note 4 22 6 2 3" xfId="16593"/>
    <cellStyle name="Note 4 22 6 2 3 2" xfId="34028"/>
    <cellStyle name="Note 4 22 6 2 3 3" xfId="48481"/>
    <cellStyle name="Note 4 22 6 2 4" xfId="22111"/>
    <cellStyle name="Note 4 22 6 2 5" xfId="36564"/>
    <cellStyle name="Note 4 22 6 3" xfId="7137"/>
    <cellStyle name="Note 4 22 6 3 2" xfId="24572"/>
    <cellStyle name="Note 4 22 6 3 3" xfId="39025"/>
    <cellStyle name="Note 4 22 6 4" xfId="9578"/>
    <cellStyle name="Note 4 22 6 4 2" xfId="27013"/>
    <cellStyle name="Note 4 22 6 4 3" xfId="41466"/>
    <cellStyle name="Note 4 22 6 5" xfId="11998"/>
    <cellStyle name="Note 4 22 6 5 2" xfId="29433"/>
    <cellStyle name="Note 4 22 6 5 3" xfId="43886"/>
    <cellStyle name="Note 4 22 6 6" xfId="19005"/>
    <cellStyle name="Note 4 22 7" xfId="2165"/>
    <cellStyle name="Note 4 22 7 2" xfId="4676"/>
    <cellStyle name="Note 4 22 7 2 2" xfId="22112"/>
    <cellStyle name="Note 4 22 7 2 3" xfId="36565"/>
    <cellStyle name="Note 4 22 7 3" xfId="7138"/>
    <cellStyle name="Note 4 22 7 3 2" xfId="24573"/>
    <cellStyle name="Note 4 22 7 3 3" xfId="39026"/>
    <cellStyle name="Note 4 22 7 4" xfId="9579"/>
    <cellStyle name="Note 4 22 7 4 2" xfId="27014"/>
    <cellStyle name="Note 4 22 7 4 3" xfId="41467"/>
    <cellStyle name="Note 4 22 7 5" xfId="11999"/>
    <cellStyle name="Note 4 22 7 5 2" xfId="29434"/>
    <cellStyle name="Note 4 22 7 5 3" xfId="43887"/>
    <cellStyle name="Note 4 22 7 6" xfId="15311"/>
    <cellStyle name="Note 4 22 7 6 2" xfId="32746"/>
    <cellStyle name="Note 4 22 7 6 3" xfId="47199"/>
    <cellStyle name="Note 4 22 7 7" xfId="19006"/>
    <cellStyle name="Note 4 22 7 8" xfId="20473"/>
    <cellStyle name="Note 4 22 8" xfId="4661"/>
    <cellStyle name="Note 4 22 8 2" xfId="14121"/>
    <cellStyle name="Note 4 22 8 2 2" xfId="31556"/>
    <cellStyle name="Note 4 22 8 2 3" xfId="46009"/>
    <cellStyle name="Note 4 22 8 3" xfId="16582"/>
    <cellStyle name="Note 4 22 8 3 2" xfId="34017"/>
    <cellStyle name="Note 4 22 8 3 3" xfId="48470"/>
    <cellStyle name="Note 4 22 8 4" xfId="22097"/>
    <cellStyle name="Note 4 22 8 5" xfId="36550"/>
    <cellStyle name="Note 4 22 9" xfId="7123"/>
    <cellStyle name="Note 4 22 9 2" xfId="24558"/>
    <cellStyle name="Note 4 22 9 3" xfId="39011"/>
    <cellStyle name="Note 4 23" xfId="2166"/>
    <cellStyle name="Note 4 23 10" xfId="9580"/>
    <cellStyle name="Note 4 23 10 2" xfId="27015"/>
    <cellStyle name="Note 4 23 10 3" xfId="41468"/>
    <cellStyle name="Note 4 23 11" xfId="12000"/>
    <cellStyle name="Note 4 23 11 2" xfId="29435"/>
    <cellStyle name="Note 4 23 11 3" xfId="43888"/>
    <cellStyle name="Note 4 23 12" xfId="19007"/>
    <cellStyle name="Note 4 23 2" xfId="2167"/>
    <cellStyle name="Note 4 23 2 2" xfId="2168"/>
    <cellStyle name="Note 4 23 2 2 2" xfId="4679"/>
    <cellStyle name="Note 4 23 2 2 2 2" xfId="14135"/>
    <cellStyle name="Note 4 23 2 2 2 2 2" xfId="31570"/>
    <cellStyle name="Note 4 23 2 2 2 2 3" xfId="46023"/>
    <cellStyle name="Note 4 23 2 2 2 3" xfId="16596"/>
    <cellStyle name="Note 4 23 2 2 2 3 2" xfId="34031"/>
    <cellStyle name="Note 4 23 2 2 2 3 3" xfId="48484"/>
    <cellStyle name="Note 4 23 2 2 2 4" xfId="22115"/>
    <cellStyle name="Note 4 23 2 2 2 5" xfId="36568"/>
    <cellStyle name="Note 4 23 2 2 3" xfId="7141"/>
    <cellStyle name="Note 4 23 2 2 3 2" xfId="24576"/>
    <cellStyle name="Note 4 23 2 2 3 3" xfId="39029"/>
    <cellStyle name="Note 4 23 2 2 4" xfId="9582"/>
    <cellStyle name="Note 4 23 2 2 4 2" xfId="27017"/>
    <cellStyle name="Note 4 23 2 2 4 3" xfId="41470"/>
    <cellStyle name="Note 4 23 2 2 5" xfId="12002"/>
    <cellStyle name="Note 4 23 2 2 5 2" xfId="29437"/>
    <cellStyle name="Note 4 23 2 2 5 3" xfId="43890"/>
    <cellStyle name="Note 4 23 2 2 6" xfId="19009"/>
    <cellStyle name="Note 4 23 2 3" xfId="2169"/>
    <cellStyle name="Note 4 23 2 3 2" xfId="4680"/>
    <cellStyle name="Note 4 23 2 3 2 2" xfId="14136"/>
    <cellStyle name="Note 4 23 2 3 2 2 2" xfId="31571"/>
    <cellStyle name="Note 4 23 2 3 2 2 3" xfId="46024"/>
    <cellStyle name="Note 4 23 2 3 2 3" xfId="16597"/>
    <cellStyle name="Note 4 23 2 3 2 3 2" xfId="34032"/>
    <cellStyle name="Note 4 23 2 3 2 3 3" xfId="48485"/>
    <cellStyle name="Note 4 23 2 3 2 4" xfId="22116"/>
    <cellStyle name="Note 4 23 2 3 2 5" xfId="36569"/>
    <cellStyle name="Note 4 23 2 3 3" xfId="7142"/>
    <cellStyle name="Note 4 23 2 3 3 2" xfId="24577"/>
    <cellStyle name="Note 4 23 2 3 3 3" xfId="39030"/>
    <cellStyle name="Note 4 23 2 3 4" xfId="9583"/>
    <cellStyle name="Note 4 23 2 3 4 2" xfId="27018"/>
    <cellStyle name="Note 4 23 2 3 4 3" xfId="41471"/>
    <cellStyle name="Note 4 23 2 3 5" xfId="12003"/>
    <cellStyle name="Note 4 23 2 3 5 2" xfId="29438"/>
    <cellStyle name="Note 4 23 2 3 5 3" xfId="43891"/>
    <cellStyle name="Note 4 23 2 3 6" xfId="19010"/>
    <cellStyle name="Note 4 23 2 4" xfId="2170"/>
    <cellStyle name="Note 4 23 2 4 2" xfId="4681"/>
    <cellStyle name="Note 4 23 2 4 2 2" xfId="22117"/>
    <cellStyle name="Note 4 23 2 4 2 3" xfId="36570"/>
    <cellStyle name="Note 4 23 2 4 3" xfId="7143"/>
    <cellStyle name="Note 4 23 2 4 3 2" xfId="24578"/>
    <cellStyle name="Note 4 23 2 4 3 3" xfId="39031"/>
    <cellStyle name="Note 4 23 2 4 4" xfId="9584"/>
    <cellStyle name="Note 4 23 2 4 4 2" xfId="27019"/>
    <cellStyle name="Note 4 23 2 4 4 3" xfId="41472"/>
    <cellStyle name="Note 4 23 2 4 5" xfId="12004"/>
    <cellStyle name="Note 4 23 2 4 5 2" xfId="29439"/>
    <cellStyle name="Note 4 23 2 4 5 3" xfId="43892"/>
    <cellStyle name="Note 4 23 2 4 6" xfId="15312"/>
    <cellStyle name="Note 4 23 2 4 6 2" xfId="32747"/>
    <cellStyle name="Note 4 23 2 4 6 3" xfId="47200"/>
    <cellStyle name="Note 4 23 2 4 7" xfId="19011"/>
    <cellStyle name="Note 4 23 2 4 8" xfId="20474"/>
    <cellStyle name="Note 4 23 2 5" xfId="4678"/>
    <cellStyle name="Note 4 23 2 5 2" xfId="14134"/>
    <cellStyle name="Note 4 23 2 5 2 2" xfId="31569"/>
    <cellStyle name="Note 4 23 2 5 2 3" xfId="46022"/>
    <cellStyle name="Note 4 23 2 5 3" xfId="16595"/>
    <cellStyle name="Note 4 23 2 5 3 2" xfId="34030"/>
    <cellStyle name="Note 4 23 2 5 3 3" xfId="48483"/>
    <cellStyle name="Note 4 23 2 5 4" xfId="22114"/>
    <cellStyle name="Note 4 23 2 5 5" xfId="36567"/>
    <cellStyle name="Note 4 23 2 6" xfId="7140"/>
    <cellStyle name="Note 4 23 2 6 2" xfId="24575"/>
    <cellStyle name="Note 4 23 2 6 3" xfId="39028"/>
    <cellStyle name="Note 4 23 2 7" xfId="9581"/>
    <cellStyle name="Note 4 23 2 7 2" xfId="27016"/>
    <cellStyle name="Note 4 23 2 7 3" xfId="41469"/>
    <cellStyle name="Note 4 23 2 8" xfId="12001"/>
    <cellStyle name="Note 4 23 2 8 2" xfId="29436"/>
    <cellStyle name="Note 4 23 2 8 3" xfId="43889"/>
    <cellStyle name="Note 4 23 2 9" xfId="19008"/>
    <cellStyle name="Note 4 23 3" xfId="2171"/>
    <cellStyle name="Note 4 23 3 2" xfId="2172"/>
    <cellStyle name="Note 4 23 3 2 2" xfId="4683"/>
    <cellStyle name="Note 4 23 3 2 2 2" xfId="14138"/>
    <cellStyle name="Note 4 23 3 2 2 2 2" xfId="31573"/>
    <cellStyle name="Note 4 23 3 2 2 2 3" xfId="46026"/>
    <cellStyle name="Note 4 23 3 2 2 3" xfId="16599"/>
    <cellStyle name="Note 4 23 3 2 2 3 2" xfId="34034"/>
    <cellStyle name="Note 4 23 3 2 2 3 3" xfId="48487"/>
    <cellStyle name="Note 4 23 3 2 2 4" xfId="22119"/>
    <cellStyle name="Note 4 23 3 2 2 5" xfId="36572"/>
    <cellStyle name="Note 4 23 3 2 3" xfId="7145"/>
    <cellStyle name="Note 4 23 3 2 3 2" xfId="24580"/>
    <cellStyle name="Note 4 23 3 2 3 3" xfId="39033"/>
    <cellStyle name="Note 4 23 3 2 4" xfId="9586"/>
    <cellStyle name="Note 4 23 3 2 4 2" xfId="27021"/>
    <cellStyle name="Note 4 23 3 2 4 3" xfId="41474"/>
    <cellStyle name="Note 4 23 3 2 5" xfId="12006"/>
    <cellStyle name="Note 4 23 3 2 5 2" xfId="29441"/>
    <cellStyle name="Note 4 23 3 2 5 3" xfId="43894"/>
    <cellStyle name="Note 4 23 3 2 6" xfId="19013"/>
    <cellStyle name="Note 4 23 3 3" xfId="2173"/>
    <cellStyle name="Note 4 23 3 3 2" xfId="4684"/>
    <cellStyle name="Note 4 23 3 3 2 2" xfId="14139"/>
    <cellStyle name="Note 4 23 3 3 2 2 2" xfId="31574"/>
    <cellStyle name="Note 4 23 3 3 2 2 3" xfId="46027"/>
    <cellStyle name="Note 4 23 3 3 2 3" xfId="16600"/>
    <cellStyle name="Note 4 23 3 3 2 3 2" xfId="34035"/>
    <cellStyle name="Note 4 23 3 3 2 3 3" xfId="48488"/>
    <cellStyle name="Note 4 23 3 3 2 4" xfId="22120"/>
    <cellStyle name="Note 4 23 3 3 2 5" xfId="36573"/>
    <cellStyle name="Note 4 23 3 3 3" xfId="7146"/>
    <cellStyle name="Note 4 23 3 3 3 2" xfId="24581"/>
    <cellStyle name="Note 4 23 3 3 3 3" xfId="39034"/>
    <cellStyle name="Note 4 23 3 3 4" xfId="9587"/>
    <cellStyle name="Note 4 23 3 3 4 2" xfId="27022"/>
    <cellStyle name="Note 4 23 3 3 4 3" xfId="41475"/>
    <cellStyle name="Note 4 23 3 3 5" xfId="12007"/>
    <cellStyle name="Note 4 23 3 3 5 2" xfId="29442"/>
    <cellStyle name="Note 4 23 3 3 5 3" xfId="43895"/>
    <cellStyle name="Note 4 23 3 3 6" xfId="19014"/>
    <cellStyle name="Note 4 23 3 4" xfId="2174"/>
    <cellStyle name="Note 4 23 3 4 2" xfId="4685"/>
    <cellStyle name="Note 4 23 3 4 2 2" xfId="22121"/>
    <cellStyle name="Note 4 23 3 4 2 3" xfId="36574"/>
    <cellStyle name="Note 4 23 3 4 3" xfId="7147"/>
    <cellStyle name="Note 4 23 3 4 3 2" xfId="24582"/>
    <cellStyle name="Note 4 23 3 4 3 3" xfId="39035"/>
    <cellStyle name="Note 4 23 3 4 4" xfId="9588"/>
    <cellStyle name="Note 4 23 3 4 4 2" xfId="27023"/>
    <cellStyle name="Note 4 23 3 4 4 3" xfId="41476"/>
    <cellStyle name="Note 4 23 3 4 5" xfId="12008"/>
    <cellStyle name="Note 4 23 3 4 5 2" xfId="29443"/>
    <cellStyle name="Note 4 23 3 4 5 3" xfId="43896"/>
    <cellStyle name="Note 4 23 3 4 6" xfId="15313"/>
    <cellStyle name="Note 4 23 3 4 6 2" xfId="32748"/>
    <cellStyle name="Note 4 23 3 4 6 3" xfId="47201"/>
    <cellStyle name="Note 4 23 3 4 7" xfId="19015"/>
    <cellStyle name="Note 4 23 3 4 8" xfId="20475"/>
    <cellStyle name="Note 4 23 3 5" xfId="4682"/>
    <cellStyle name="Note 4 23 3 5 2" xfId="14137"/>
    <cellStyle name="Note 4 23 3 5 2 2" xfId="31572"/>
    <cellStyle name="Note 4 23 3 5 2 3" xfId="46025"/>
    <cellStyle name="Note 4 23 3 5 3" xfId="16598"/>
    <cellStyle name="Note 4 23 3 5 3 2" xfId="34033"/>
    <cellStyle name="Note 4 23 3 5 3 3" xfId="48486"/>
    <cellStyle name="Note 4 23 3 5 4" xfId="22118"/>
    <cellStyle name="Note 4 23 3 5 5" xfId="36571"/>
    <cellStyle name="Note 4 23 3 6" xfId="7144"/>
    <cellStyle name="Note 4 23 3 6 2" xfId="24579"/>
    <cellStyle name="Note 4 23 3 6 3" xfId="39032"/>
    <cellStyle name="Note 4 23 3 7" xfId="9585"/>
    <cellStyle name="Note 4 23 3 7 2" xfId="27020"/>
    <cellStyle name="Note 4 23 3 7 3" xfId="41473"/>
    <cellStyle name="Note 4 23 3 8" xfId="12005"/>
    <cellStyle name="Note 4 23 3 8 2" xfId="29440"/>
    <cellStyle name="Note 4 23 3 8 3" xfId="43893"/>
    <cellStyle name="Note 4 23 3 9" xfId="19012"/>
    <cellStyle name="Note 4 23 4" xfId="2175"/>
    <cellStyle name="Note 4 23 4 2" xfId="2176"/>
    <cellStyle name="Note 4 23 4 2 2" xfId="4687"/>
    <cellStyle name="Note 4 23 4 2 2 2" xfId="14141"/>
    <cellStyle name="Note 4 23 4 2 2 2 2" xfId="31576"/>
    <cellStyle name="Note 4 23 4 2 2 2 3" xfId="46029"/>
    <cellStyle name="Note 4 23 4 2 2 3" xfId="16602"/>
    <cellStyle name="Note 4 23 4 2 2 3 2" xfId="34037"/>
    <cellStyle name="Note 4 23 4 2 2 3 3" xfId="48490"/>
    <cellStyle name="Note 4 23 4 2 2 4" xfId="22123"/>
    <cellStyle name="Note 4 23 4 2 2 5" xfId="36576"/>
    <cellStyle name="Note 4 23 4 2 3" xfId="7149"/>
    <cellStyle name="Note 4 23 4 2 3 2" xfId="24584"/>
    <cellStyle name="Note 4 23 4 2 3 3" xfId="39037"/>
    <cellStyle name="Note 4 23 4 2 4" xfId="9590"/>
    <cellStyle name="Note 4 23 4 2 4 2" xfId="27025"/>
    <cellStyle name="Note 4 23 4 2 4 3" xfId="41478"/>
    <cellStyle name="Note 4 23 4 2 5" xfId="12010"/>
    <cellStyle name="Note 4 23 4 2 5 2" xfId="29445"/>
    <cellStyle name="Note 4 23 4 2 5 3" xfId="43898"/>
    <cellStyle name="Note 4 23 4 2 6" xfId="19017"/>
    <cellStyle name="Note 4 23 4 3" xfId="2177"/>
    <cellStyle name="Note 4 23 4 3 2" xfId="4688"/>
    <cellStyle name="Note 4 23 4 3 2 2" xfId="14142"/>
    <cellStyle name="Note 4 23 4 3 2 2 2" xfId="31577"/>
    <cellStyle name="Note 4 23 4 3 2 2 3" xfId="46030"/>
    <cellStyle name="Note 4 23 4 3 2 3" xfId="16603"/>
    <cellStyle name="Note 4 23 4 3 2 3 2" xfId="34038"/>
    <cellStyle name="Note 4 23 4 3 2 3 3" xfId="48491"/>
    <cellStyle name="Note 4 23 4 3 2 4" xfId="22124"/>
    <cellStyle name="Note 4 23 4 3 2 5" xfId="36577"/>
    <cellStyle name="Note 4 23 4 3 3" xfId="7150"/>
    <cellStyle name="Note 4 23 4 3 3 2" xfId="24585"/>
    <cellStyle name="Note 4 23 4 3 3 3" xfId="39038"/>
    <cellStyle name="Note 4 23 4 3 4" xfId="9591"/>
    <cellStyle name="Note 4 23 4 3 4 2" xfId="27026"/>
    <cellStyle name="Note 4 23 4 3 4 3" xfId="41479"/>
    <cellStyle name="Note 4 23 4 3 5" xfId="12011"/>
    <cellStyle name="Note 4 23 4 3 5 2" xfId="29446"/>
    <cellStyle name="Note 4 23 4 3 5 3" xfId="43899"/>
    <cellStyle name="Note 4 23 4 3 6" xfId="19018"/>
    <cellStyle name="Note 4 23 4 4" xfId="2178"/>
    <cellStyle name="Note 4 23 4 4 2" xfId="4689"/>
    <cellStyle name="Note 4 23 4 4 2 2" xfId="22125"/>
    <cellStyle name="Note 4 23 4 4 2 3" xfId="36578"/>
    <cellStyle name="Note 4 23 4 4 3" xfId="7151"/>
    <cellStyle name="Note 4 23 4 4 3 2" xfId="24586"/>
    <cellStyle name="Note 4 23 4 4 3 3" xfId="39039"/>
    <cellStyle name="Note 4 23 4 4 4" xfId="9592"/>
    <cellStyle name="Note 4 23 4 4 4 2" xfId="27027"/>
    <cellStyle name="Note 4 23 4 4 4 3" xfId="41480"/>
    <cellStyle name="Note 4 23 4 4 5" xfId="12012"/>
    <cellStyle name="Note 4 23 4 4 5 2" xfId="29447"/>
    <cellStyle name="Note 4 23 4 4 5 3" xfId="43900"/>
    <cellStyle name="Note 4 23 4 4 6" xfId="15314"/>
    <cellStyle name="Note 4 23 4 4 6 2" xfId="32749"/>
    <cellStyle name="Note 4 23 4 4 6 3" xfId="47202"/>
    <cellStyle name="Note 4 23 4 4 7" xfId="19019"/>
    <cellStyle name="Note 4 23 4 4 8" xfId="20476"/>
    <cellStyle name="Note 4 23 4 5" xfId="4686"/>
    <cellStyle name="Note 4 23 4 5 2" xfId="14140"/>
    <cellStyle name="Note 4 23 4 5 2 2" xfId="31575"/>
    <cellStyle name="Note 4 23 4 5 2 3" xfId="46028"/>
    <cellStyle name="Note 4 23 4 5 3" xfId="16601"/>
    <cellStyle name="Note 4 23 4 5 3 2" xfId="34036"/>
    <cellStyle name="Note 4 23 4 5 3 3" xfId="48489"/>
    <cellStyle name="Note 4 23 4 5 4" xfId="22122"/>
    <cellStyle name="Note 4 23 4 5 5" xfId="36575"/>
    <cellStyle name="Note 4 23 4 6" xfId="7148"/>
    <cellStyle name="Note 4 23 4 6 2" xfId="24583"/>
    <cellStyle name="Note 4 23 4 6 3" xfId="39036"/>
    <cellStyle name="Note 4 23 4 7" xfId="9589"/>
    <cellStyle name="Note 4 23 4 7 2" xfId="27024"/>
    <cellStyle name="Note 4 23 4 7 3" xfId="41477"/>
    <cellStyle name="Note 4 23 4 8" xfId="12009"/>
    <cellStyle name="Note 4 23 4 8 2" xfId="29444"/>
    <cellStyle name="Note 4 23 4 8 3" xfId="43897"/>
    <cellStyle name="Note 4 23 4 9" xfId="19016"/>
    <cellStyle name="Note 4 23 5" xfId="2179"/>
    <cellStyle name="Note 4 23 5 2" xfId="4690"/>
    <cellStyle name="Note 4 23 5 2 2" xfId="14143"/>
    <cellStyle name="Note 4 23 5 2 2 2" xfId="31578"/>
    <cellStyle name="Note 4 23 5 2 2 3" xfId="46031"/>
    <cellStyle name="Note 4 23 5 2 3" xfId="16604"/>
    <cellStyle name="Note 4 23 5 2 3 2" xfId="34039"/>
    <cellStyle name="Note 4 23 5 2 3 3" xfId="48492"/>
    <cellStyle name="Note 4 23 5 2 4" xfId="22126"/>
    <cellStyle name="Note 4 23 5 2 5" xfId="36579"/>
    <cellStyle name="Note 4 23 5 3" xfId="7152"/>
    <cellStyle name="Note 4 23 5 3 2" xfId="24587"/>
    <cellStyle name="Note 4 23 5 3 3" xfId="39040"/>
    <cellStyle name="Note 4 23 5 4" xfId="9593"/>
    <cellStyle name="Note 4 23 5 4 2" xfId="27028"/>
    <cellStyle name="Note 4 23 5 4 3" xfId="41481"/>
    <cellStyle name="Note 4 23 5 5" xfId="12013"/>
    <cellStyle name="Note 4 23 5 5 2" xfId="29448"/>
    <cellStyle name="Note 4 23 5 5 3" xfId="43901"/>
    <cellStyle name="Note 4 23 5 6" xfId="19020"/>
    <cellStyle name="Note 4 23 6" xfId="2180"/>
    <cellStyle name="Note 4 23 6 2" xfId="4691"/>
    <cellStyle name="Note 4 23 6 2 2" xfId="14144"/>
    <cellStyle name="Note 4 23 6 2 2 2" xfId="31579"/>
    <cellStyle name="Note 4 23 6 2 2 3" xfId="46032"/>
    <cellStyle name="Note 4 23 6 2 3" xfId="16605"/>
    <cellStyle name="Note 4 23 6 2 3 2" xfId="34040"/>
    <cellStyle name="Note 4 23 6 2 3 3" xfId="48493"/>
    <cellStyle name="Note 4 23 6 2 4" xfId="22127"/>
    <cellStyle name="Note 4 23 6 2 5" xfId="36580"/>
    <cellStyle name="Note 4 23 6 3" xfId="7153"/>
    <cellStyle name="Note 4 23 6 3 2" xfId="24588"/>
    <cellStyle name="Note 4 23 6 3 3" xfId="39041"/>
    <cellStyle name="Note 4 23 6 4" xfId="9594"/>
    <cellStyle name="Note 4 23 6 4 2" xfId="27029"/>
    <cellStyle name="Note 4 23 6 4 3" xfId="41482"/>
    <cellStyle name="Note 4 23 6 5" xfId="12014"/>
    <cellStyle name="Note 4 23 6 5 2" xfId="29449"/>
    <cellStyle name="Note 4 23 6 5 3" xfId="43902"/>
    <cellStyle name="Note 4 23 6 6" xfId="19021"/>
    <cellStyle name="Note 4 23 7" xfId="2181"/>
    <cellStyle name="Note 4 23 7 2" xfId="4692"/>
    <cellStyle name="Note 4 23 7 2 2" xfId="22128"/>
    <cellStyle name="Note 4 23 7 2 3" xfId="36581"/>
    <cellStyle name="Note 4 23 7 3" xfId="7154"/>
    <cellStyle name="Note 4 23 7 3 2" xfId="24589"/>
    <cellStyle name="Note 4 23 7 3 3" xfId="39042"/>
    <cellStyle name="Note 4 23 7 4" xfId="9595"/>
    <cellStyle name="Note 4 23 7 4 2" xfId="27030"/>
    <cellStyle name="Note 4 23 7 4 3" xfId="41483"/>
    <cellStyle name="Note 4 23 7 5" xfId="12015"/>
    <cellStyle name="Note 4 23 7 5 2" xfId="29450"/>
    <cellStyle name="Note 4 23 7 5 3" xfId="43903"/>
    <cellStyle name="Note 4 23 7 6" xfId="15315"/>
    <cellStyle name="Note 4 23 7 6 2" xfId="32750"/>
    <cellStyle name="Note 4 23 7 6 3" xfId="47203"/>
    <cellStyle name="Note 4 23 7 7" xfId="19022"/>
    <cellStyle name="Note 4 23 7 8" xfId="20477"/>
    <cellStyle name="Note 4 23 8" xfId="4677"/>
    <cellStyle name="Note 4 23 8 2" xfId="14133"/>
    <cellStyle name="Note 4 23 8 2 2" xfId="31568"/>
    <cellStyle name="Note 4 23 8 2 3" xfId="46021"/>
    <cellStyle name="Note 4 23 8 3" xfId="16594"/>
    <cellStyle name="Note 4 23 8 3 2" xfId="34029"/>
    <cellStyle name="Note 4 23 8 3 3" xfId="48482"/>
    <cellStyle name="Note 4 23 8 4" xfId="22113"/>
    <cellStyle name="Note 4 23 8 5" xfId="36566"/>
    <cellStyle name="Note 4 23 9" xfId="7139"/>
    <cellStyle name="Note 4 23 9 2" xfId="24574"/>
    <cellStyle name="Note 4 23 9 3" xfId="39027"/>
    <cellStyle name="Note 4 24" xfId="2182"/>
    <cellStyle name="Note 4 24 10" xfId="9596"/>
    <cellStyle name="Note 4 24 10 2" xfId="27031"/>
    <cellStyle name="Note 4 24 10 3" xfId="41484"/>
    <cellStyle name="Note 4 24 11" xfId="12016"/>
    <cellStyle name="Note 4 24 11 2" xfId="29451"/>
    <cellStyle name="Note 4 24 11 3" xfId="43904"/>
    <cellStyle name="Note 4 24 12" xfId="19023"/>
    <cellStyle name="Note 4 24 2" xfId="2183"/>
    <cellStyle name="Note 4 24 2 2" xfId="2184"/>
    <cellStyle name="Note 4 24 2 2 2" xfId="4695"/>
    <cellStyle name="Note 4 24 2 2 2 2" xfId="14147"/>
    <cellStyle name="Note 4 24 2 2 2 2 2" xfId="31582"/>
    <cellStyle name="Note 4 24 2 2 2 2 3" xfId="46035"/>
    <cellStyle name="Note 4 24 2 2 2 3" xfId="16608"/>
    <cellStyle name="Note 4 24 2 2 2 3 2" xfId="34043"/>
    <cellStyle name="Note 4 24 2 2 2 3 3" xfId="48496"/>
    <cellStyle name="Note 4 24 2 2 2 4" xfId="22131"/>
    <cellStyle name="Note 4 24 2 2 2 5" xfId="36584"/>
    <cellStyle name="Note 4 24 2 2 3" xfId="7157"/>
    <cellStyle name="Note 4 24 2 2 3 2" xfId="24592"/>
    <cellStyle name="Note 4 24 2 2 3 3" xfId="39045"/>
    <cellStyle name="Note 4 24 2 2 4" xfId="9598"/>
    <cellStyle name="Note 4 24 2 2 4 2" xfId="27033"/>
    <cellStyle name="Note 4 24 2 2 4 3" xfId="41486"/>
    <cellStyle name="Note 4 24 2 2 5" xfId="12018"/>
    <cellStyle name="Note 4 24 2 2 5 2" xfId="29453"/>
    <cellStyle name="Note 4 24 2 2 5 3" xfId="43906"/>
    <cellStyle name="Note 4 24 2 2 6" xfId="19025"/>
    <cellStyle name="Note 4 24 2 3" xfId="2185"/>
    <cellStyle name="Note 4 24 2 3 2" xfId="4696"/>
    <cellStyle name="Note 4 24 2 3 2 2" xfId="14148"/>
    <cellStyle name="Note 4 24 2 3 2 2 2" xfId="31583"/>
    <cellStyle name="Note 4 24 2 3 2 2 3" xfId="46036"/>
    <cellStyle name="Note 4 24 2 3 2 3" xfId="16609"/>
    <cellStyle name="Note 4 24 2 3 2 3 2" xfId="34044"/>
    <cellStyle name="Note 4 24 2 3 2 3 3" xfId="48497"/>
    <cellStyle name="Note 4 24 2 3 2 4" xfId="22132"/>
    <cellStyle name="Note 4 24 2 3 2 5" xfId="36585"/>
    <cellStyle name="Note 4 24 2 3 3" xfId="7158"/>
    <cellStyle name="Note 4 24 2 3 3 2" xfId="24593"/>
    <cellStyle name="Note 4 24 2 3 3 3" xfId="39046"/>
    <cellStyle name="Note 4 24 2 3 4" xfId="9599"/>
    <cellStyle name="Note 4 24 2 3 4 2" xfId="27034"/>
    <cellStyle name="Note 4 24 2 3 4 3" xfId="41487"/>
    <cellStyle name="Note 4 24 2 3 5" xfId="12019"/>
    <cellStyle name="Note 4 24 2 3 5 2" xfId="29454"/>
    <cellStyle name="Note 4 24 2 3 5 3" xfId="43907"/>
    <cellStyle name="Note 4 24 2 3 6" xfId="19026"/>
    <cellStyle name="Note 4 24 2 4" xfId="2186"/>
    <cellStyle name="Note 4 24 2 4 2" xfId="4697"/>
    <cellStyle name="Note 4 24 2 4 2 2" xfId="22133"/>
    <cellStyle name="Note 4 24 2 4 2 3" xfId="36586"/>
    <cellStyle name="Note 4 24 2 4 3" xfId="7159"/>
    <cellStyle name="Note 4 24 2 4 3 2" xfId="24594"/>
    <cellStyle name="Note 4 24 2 4 3 3" xfId="39047"/>
    <cellStyle name="Note 4 24 2 4 4" xfId="9600"/>
    <cellStyle name="Note 4 24 2 4 4 2" xfId="27035"/>
    <cellStyle name="Note 4 24 2 4 4 3" xfId="41488"/>
    <cellStyle name="Note 4 24 2 4 5" xfId="12020"/>
    <cellStyle name="Note 4 24 2 4 5 2" xfId="29455"/>
    <cellStyle name="Note 4 24 2 4 5 3" xfId="43908"/>
    <cellStyle name="Note 4 24 2 4 6" xfId="15316"/>
    <cellStyle name="Note 4 24 2 4 6 2" xfId="32751"/>
    <cellStyle name="Note 4 24 2 4 6 3" xfId="47204"/>
    <cellStyle name="Note 4 24 2 4 7" xfId="19027"/>
    <cellStyle name="Note 4 24 2 4 8" xfId="20478"/>
    <cellStyle name="Note 4 24 2 5" xfId="4694"/>
    <cellStyle name="Note 4 24 2 5 2" xfId="14146"/>
    <cellStyle name="Note 4 24 2 5 2 2" xfId="31581"/>
    <cellStyle name="Note 4 24 2 5 2 3" xfId="46034"/>
    <cellStyle name="Note 4 24 2 5 3" xfId="16607"/>
    <cellStyle name="Note 4 24 2 5 3 2" xfId="34042"/>
    <cellStyle name="Note 4 24 2 5 3 3" xfId="48495"/>
    <cellStyle name="Note 4 24 2 5 4" xfId="22130"/>
    <cellStyle name="Note 4 24 2 5 5" xfId="36583"/>
    <cellStyle name="Note 4 24 2 6" xfId="7156"/>
    <cellStyle name="Note 4 24 2 6 2" xfId="24591"/>
    <cellStyle name="Note 4 24 2 6 3" xfId="39044"/>
    <cellStyle name="Note 4 24 2 7" xfId="9597"/>
    <cellStyle name="Note 4 24 2 7 2" xfId="27032"/>
    <cellStyle name="Note 4 24 2 7 3" xfId="41485"/>
    <cellStyle name="Note 4 24 2 8" xfId="12017"/>
    <cellStyle name="Note 4 24 2 8 2" xfId="29452"/>
    <cellStyle name="Note 4 24 2 8 3" xfId="43905"/>
    <cellStyle name="Note 4 24 2 9" xfId="19024"/>
    <cellStyle name="Note 4 24 3" xfId="2187"/>
    <cellStyle name="Note 4 24 3 2" xfId="2188"/>
    <cellStyle name="Note 4 24 3 2 2" xfId="4699"/>
    <cellStyle name="Note 4 24 3 2 2 2" xfId="14150"/>
    <cellStyle name="Note 4 24 3 2 2 2 2" xfId="31585"/>
    <cellStyle name="Note 4 24 3 2 2 2 3" xfId="46038"/>
    <cellStyle name="Note 4 24 3 2 2 3" xfId="16611"/>
    <cellStyle name="Note 4 24 3 2 2 3 2" xfId="34046"/>
    <cellStyle name="Note 4 24 3 2 2 3 3" xfId="48499"/>
    <cellStyle name="Note 4 24 3 2 2 4" xfId="22135"/>
    <cellStyle name="Note 4 24 3 2 2 5" xfId="36588"/>
    <cellStyle name="Note 4 24 3 2 3" xfId="7161"/>
    <cellStyle name="Note 4 24 3 2 3 2" xfId="24596"/>
    <cellStyle name="Note 4 24 3 2 3 3" xfId="39049"/>
    <cellStyle name="Note 4 24 3 2 4" xfId="9602"/>
    <cellStyle name="Note 4 24 3 2 4 2" xfId="27037"/>
    <cellStyle name="Note 4 24 3 2 4 3" xfId="41490"/>
    <cellStyle name="Note 4 24 3 2 5" xfId="12022"/>
    <cellStyle name="Note 4 24 3 2 5 2" xfId="29457"/>
    <cellStyle name="Note 4 24 3 2 5 3" xfId="43910"/>
    <cellStyle name="Note 4 24 3 2 6" xfId="19029"/>
    <cellStyle name="Note 4 24 3 3" xfId="2189"/>
    <cellStyle name="Note 4 24 3 3 2" xfId="4700"/>
    <cellStyle name="Note 4 24 3 3 2 2" xfId="14151"/>
    <cellStyle name="Note 4 24 3 3 2 2 2" xfId="31586"/>
    <cellStyle name="Note 4 24 3 3 2 2 3" xfId="46039"/>
    <cellStyle name="Note 4 24 3 3 2 3" xfId="16612"/>
    <cellStyle name="Note 4 24 3 3 2 3 2" xfId="34047"/>
    <cellStyle name="Note 4 24 3 3 2 3 3" xfId="48500"/>
    <cellStyle name="Note 4 24 3 3 2 4" xfId="22136"/>
    <cellStyle name="Note 4 24 3 3 2 5" xfId="36589"/>
    <cellStyle name="Note 4 24 3 3 3" xfId="7162"/>
    <cellStyle name="Note 4 24 3 3 3 2" xfId="24597"/>
    <cellStyle name="Note 4 24 3 3 3 3" xfId="39050"/>
    <cellStyle name="Note 4 24 3 3 4" xfId="9603"/>
    <cellStyle name="Note 4 24 3 3 4 2" xfId="27038"/>
    <cellStyle name="Note 4 24 3 3 4 3" xfId="41491"/>
    <cellStyle name="Note 4 24 3 3 5" xfId="12023"/>
    <cellStyle name="Note 4 24 3 3 5 2" xfId="29458"/>
    <cellStyle name="Note 4 24 3 3 5 3" xfId="43911"/>
    <cellStyle name="Note 4 24 3 3 6" xfId="19030"/>
    <cellStyle name="Note 4 24 3 4" xfId="2190"/>
    <cellStyle name="Note 4 24 3 4 2" xfId="4701"/>
    <cellStyle name="Note 4 24 3 4 2 2" xfId="22137"/>
    <cellStyle name="Note 4 24 3 4 2 3" xfId="36590"/>
    <cellStyle name="Note 4 24 3 4 3" xfId="7163"/>
    <cellStyle name="Note 4 24 3 4 3 2" xfId="24598"/>
    <cellStyle name="Note 4 24 3 4 3 3" xfId="39051"/>
    <cellStyle name="Note 4 24 3 4 4" xfId="9604"/>
    <cellStyle name="Note 4 24 3 4 4 2" xfId="27039"/>
    <cellStyle name="Note 4 24 3 4 4 3" xfId="41492"/>
    <cellStyle name="Note 4 24 3 4 5" xfId="12024"/>
    <cellStyle name="Note 4 24 3 4 5 2" xfId="29459"/>
    <cellStyle name="Note 4 24 3 4 5 3" xfId="43912"/>
    <cellStyle name="Note 4 24 3 4 6" xfId="15317"/>
    <cellStyle name="Note 4 24 3 4 6 2" xfId="32752"/>
    <cellStyle name="Note 4 24 3 4 6 3" xfId="47205"/>
    <cellStyle name="Note 4 24 3 4 7" xfId="19031"/>
    <cellStyle name="Note 4 24 3 4 8" xfId="20479"/>
    <cellStyle name="Note 4 24 3 5" xfId="4698"/>
    <cellStyle name="Note 4 24 3 5 2" xfId="14149"/>
    <cellStyle name="Note 4 24 3 5 2 2" xfId="31584"/>
    <cellStyle name="Note 4 24 3 5 2 3" xfId="46037"/>
    <cellStyle name="Note 4 24 3 5 3" xfId="16610"/>
    <cellStyle name="Note 4 24 3 5 3 2" xfId="34045"/>
    <cellStyle name="Note 4 24 3 5 3 3" xfId="48498"/>
    <cellStyle name="Note 4 24 3 5 4" xfId="22134"/>
    <cellStyle name="Note 4 24 3 5 5" xfId="36587"/>
    <cellStyle name="Note 4 24 3 6" xfId="7160"/>
    <cellStyle name="Note 4 24 3 6 2" xfId="24595"/>
    <cellStyle name="Note 4 24 3 6 3" xfId="39048"/>
    <cellStyle name="Note 4 24 3 7" xfId="9601"/>
    <cellStyle name="Note 4 24 3 7 2" xfId="27036"/>
    <cellStyle name="Note 4 24 3 7 3" xfId="41489"/>
    <cellStyle name="Note 4 24 3 8" xfId="12021"/>
    <cellStyle name="Note 4 24 3 8 2" xfId="29456"/>
    <cellStyle name="Note 4 24 3 8 3" xfId="43909"/>
    <cellStyle name="Note 4 24 3 9" xfId="19028"/>
    <cellStyle name="Note 4 24 4" xfId="2191"/>
    <cellStyle name="Note 4 24 4 2" xfId="2192"/>
    <cellStyle name="Note 4 24 4 2 2" xfId="4703"/>
    <cellStyle name="Note 4 24 4 2 2 2" xfId="14153"/>
    <cellStyle name="Note 4 24 4 2 2 2 2" xfId="31588"/>
    <cellStyle name="Note 4 24 4 2 2 2 3" xfId="46041"/>
    <cellStyle name="Note 4 24 4 2 2 3" xfId="16614"/>
    <cellStyle name="Note 4 24 4 2 2 3 2" xfId="34049"/>
    <cellStyle name="Note 4 24 4 2 2 3 3" xfId="48502"/>
    <cellStyle name="Note 4 24 4 2 2 4" xfId="22139"/>
    <cellStyle name="Note 4 24 4 2 2 5" xfId="36592"/>
    <cellStyle name="Note 4 24 4 2 3" xfId="7165"/>
    <cellStyle name="Note 4 24 4 2 3 2" xfId="24600"/>
    <cellStyle name="Note 4 24 4 2 3 3" xfId="39053"/>
    <cellStyle name="Note 4 24 4 2 4" xfId="9606"/>
    <cellStyle name="Note 4 24 4 2 4 2" xfId="27041"/>
    <cellStyle name="Note 4 24 4 2 4 3" xfId="41494"/>
    <cellStyle name="Note 4 24 4 2 5" xfId="12026"/>
    <cellStyle name="Note 4 24 4 2 5 2" xfId="29461"/>
    <cellStyle name="Note 4 24 4 2 5 3" xfId="43914"/>
    <cellStyle name="Note 4 24 4 2 6" xfId="19033"/>
    <cellStyle name="Note 4 24 4 3" xfId="2193"/>
    <cellStyle name="Note 4 24 4 3 2" xfId="4704"/>
    <cellStyle name="Note 4 24 4 3 2 2" xfId="14154"/>
    <cellStyle name="Note 4 24 4 3 2 2 2" xfId="31589"/>
    <cellStyle name="Note 4 24 4 3 2 2 3" xfId="46042"/>
    <cellStyle name="Note 4 24 4 3 2 3" xfId="16615"/>
    <cellStyle name="Note 4 24 4 3 2 3 2" xfId="34050"/>
    <cellStyle name="Note 4 24 4 3 2 3 3" xfId="48503"/>
    <cellStyle name="Note 4 24 4 3 2 4" xfId="22140"/>
    <cellStyle name="Note 4 24 4 3 2 5" xfId="36593"/>
    <cellStyle name="Note 4 24 4 3 3" xfId="7166"/>
    <cellStyle name="Note 4 24 4 3 3 2" xfId="24601"/>
    <cellStyle name="Note 4 24 4 3 3 3" xfId="39054"/>
    <cellStyle name="Note 4 24 4 3 4" xfId="9607"/>
    <cellStyle name="Note 4 24 4 3 4 2" xfId="27042"/>
    <cellStyle name="Note 4 24 4 3 4 3" xfId="41495"/>
    <cellStyle name="Note 4 24 4 3 5" xfId="12027"/>
    <cellStyle name="Note 4 24 4 3 5 2" xfId="29462"/>
    <cellStyle name="Note 4 24 4 3 5 3" xfId="43915"/>
    <cellStyle name="Note 4 24 4 3 6" xfId="19034"/>
    <cellStyle name="Note 4 24 4 4" xfId="2194"/>
    <cellStyle name="Note 4 24 4 4 2" xfId="4705"/>
    <cellStyle name="Note 4 24 4 4 2 2" xfId="22141"/>
    <cellStyle name="Note 4 24 4 4 2 3" xfId="36594"/>
    <cellStyle name="Note 4 24 4 4 3" xfId="7167"/>
    <cellStyle name="Note 4 24 4 4 3 2" xfId="24602"/>
    <cellStyle name="Note 4 24 4 4 3 3" xfId="39055"/>
    <cellStyle name="Note 4 24 4 4 4" xfId="9608"/>
    <cellStyle name="Note 4 24 4 4 4 2" xfId="27043"/>
    <cellStyle name="Note 4 24 4 4 4 3" xfId="41496"/>
    <cellStyle name="Note 4 24 4 4 5" xfId="12028"/>
    <cellStyle name="Note 4 24 4 4 5 2" xfId="29463"/>
    <cellStyle name="Note 4 24 4 4 5 3" xfId="43916"/>
    <cellStyle name="Note 4 24 4 4 6" xfId="15318"/>
    <cellStyle name="Note 4 24 4 4 6 2" xfId="32753"/>
    <cellStyle name="Note 4 24 4 4 6 3" xfId="47206"/>
    <cellStyle name="Note 4 24 4 4 7" xfId="19035"/>
    <cellStyle name="Note 4 24 4 4 8" xfId="20480"/>
    <cellStyle name="Note 4 24 4 5" xfId="4702"/>
    <cellStyle name="Note 4 24 4 5 2" xfId="14152"/>
    <cellStyle name="Note 4 24 4 5 2 2" xfId="31587"/>
    <cellStyle name="Note 4 24 4 5 2 3" xfId="46040"/>
    <cellStyle name="Note 4 24 4 5 3" xfId="16613"/>
    <cellStyle name="Note 4 24 4 5 3 2" xfId="34048"/>
    <cellStyle name="Note 4 24 4 5 3 3" xfId="48501"/>
    <cellStyle name="Note 4 24 4 5 4" xfId="22138"/>
    <cellStyle name="Note 4 24 4 5 5" xfId="36591"/>
    <cellStyle name="Note 4 24 4 6" xfId="7164"/>
    <cellStyle name="Note 4 24 4 6 2" xfId="24599"/>
    <cellStyle name="Note 4 24 4 6 3" xfId="39052"/>
    <cellStyle name="Note 4 24 4 7" xfId="9605"/>
    <cellStyle name="Note 4 24 4 7 2" xfId="27040"/>
    <cellStyle name="Note 4 24 4 7 3" xfId="41493"/>
    <cellStyle name="Note 4 24 4 8" xfId="12025"/>
    <cellStyle name="Note 4 24 4 8 2" xfId="29460"/>
    <cellStyle name="Note 4 24 4 8 3" xfId="43913"/>
    <cellStyle name="Note 4 24 4 9" xfId="19032"/>
    <cellStyle name="Note 4 24 5" xfId="2195"/>
    <cellStyle name="Note 4 24 5 2" xfId="4706"/>
    <cellStyle name="Note 4 24 5 2 2" xfId="14155"/>
    <cellStyle name="Note 4 24 5 2 2 2" xfId="31590"/>
    <cellStyle name="Note 4 24 5 2 2 3" xfId="46043"/>
    <cellStyle name="Note 4 24 5 2 3" xfId="16616"/>
    <cellStyle name="Note 4 24 5 2 3 2" xfId="34051"/>
    <cellStyle name="Note 4 24 5 2 3 3" xfId="48504"/>
    <cellStyle name="Note 4 24 5 2 4" xfId="22142"/>
    <cellStyle name="Note 4 24 5 2 5" xfId="36595"/>
    <cellStyle name="Note 4 24 5 3" xfId="7168"/>
    <cellStyle name="Note 4 24 5 3 2" xfId="24603"/>
    <cellStyle name="Note 4 24 5 3 3" xfId="39056"/>
    <cellStyle name="Note 4 24 5 4" xfId="9609"/>
    <cellStyle name="Note 4 24 5 4 2" xfId="27044"/>
    <cellStyle name="Note 4 24 5 4 3" xfId="41497"/>
    <cellStyle name="Note 4 24 5 5" xfId="12029"/>
    <cellStyle name="Note 4 24 5 5 2" xfId="29464"/>
    <cellStyle name="Note 4 24 5 5 3" xfId="43917"/>
    <cellStyle name="Note 4 24 5 6" xfId="19036"/>
    <cellStyle name="Note 4 24 6" xfId="2196"/>
    <cellStyle name="Note 4 24 6 2" xfId="4707"/>
    <cellStyle name="Note 4 24 6 2 2" xfId="14156"/>
    <cellStyle name="Note 4 24 6 2 2 2" xfId="31591"/>
    <cellStyle name="Note 4 24 6 2 2 3" xfId="46044"/>
    <cellStyle name="Note 4 24 6 2 3" xfId="16617"/>
    <cellStyle name="Note 4 24 6 2 3 2" xfId="34052"/>
    <cellStyle name="Note 4 24 6 2 3 3" xfId="48505"/>
    <cellStyle name="Note 4 24 6 2 4" xfId="22143"/>
    <cellStyle name="Note 4 24 6 2 5" xfId="36596"/>
    <cellStyle name="Note 4 24 6 3" xfId="7169"/>
    <cellStyle name="Note 4 24 6 3 2" xfId="24604"/>
    <cellStyle name="Note 4 24 6 3 3" xfId="39057"/>
    <cellStyle name="Note 4 24 6 4" xfId="9610"/>
    <cellStyle name="Note 4 24 6 4 2" xfId="27045"/>
    <cellStyle name="Note 4 24 6 4 3" xfId="41498"/>
    <cellStyle name="Note 4 24 6 5" xfId="12030"/>
    <cellStyle name="Note 4 24 6 5 2" xfId="29465"/>
    <cellStyle name="Note 4 24 6 5 3" xfId="43918"/>
    <cellStyle name="Note 4 24 6 6" xfId="19037"/>
    <cellStyle name="Note 4 24 7" xfId="2197"/>
    <cellStyle name="Note 4 24 7 2" xfId="4708"/>
    <cellStyle name="Note 4 24 7 2 2" xfId="22144"/>
    <cellStyle name="Note 4 24 7 2 3" xfId="36597"/>
    <cellStyle name="Note 4 24 7 3" xfId="7170"/>
    <cellStyle name="Note 4 24 7 3 2" xfId="24605"/>
    <cellStyle name="Note 4 24 7 3 3" xfId="39058"/>
    <cellStyle name="Note 4 24 7 4" xfId="9611"/>
    <cellStyle name="Note 4 24 7 4 2" xfId="27046"/>
    <cellStyle name="Note 4 24 7 4 3" xfId="41499"/>
    <cellStyle name="Note 4 24 7 5" xfId="12031"/>
    <cellStyle name="Note 4 24 7 5 2" xfId="29466"/>
    <cellStyle name="Note 4 24 7 5 3" xfId="43919"/>
    <cellStyle name="Note 4 24 7 6" xfId="15319"/>
    <cellStyle name="Note 4 24 7 6 2" xfId="32754"/>
    <cellStyle name="Note 4 24 7 6 3" xfId="47207"/>
    <cellStyle name="Note 4 24 7 7" xfId="19038"/>
    <cellStyle name="Note 4 24 7 8" xfId="20481"/>
    <cellStyle name="Note 4 24 8" xfId="4693"/>
    <cellStyle name="Note 4 24 8 2" xfId="14145"/>
    <cellStyle name="Note 4 24 8 2 2" xfId="31580"/>
    <cellStyle name="Note 4 24 8 2 3" xfId="46033"/>
    <cellStyle name="Note 4 24 8 3" xfId="16606"/>
    <cellStyle name="Note 4 24 8 3 2" xfId="34041"/>
    <cellStyle name="Note 4 24 8 3 3" xfId="48494"/>
    <cellStyle name="Note 4 24 8 4" xfId="22129"/>
    <cellStyle name="Note 4 24 8 5" xfId="36582"/>
    <cellStyle name="Note 4 24 9" xfId="7155"/>
    <cellStyle name="Note 4 24 9 2" xfId="24590"/>
    <cellStyle name="Note 4 24 9 3" xfId="39043"/>
    <cellStyle name="Note 4 25" xfId="2198"/>
    <cellStyle name="Note 4 25 2" xfId="2199"/>
    <cellStyle name="Note 4 25 2 2" xfId="4710"/>
    <cellStyle name="Note 4 25 2 2 2" xfId="14158"/>
    <cellStyle name="Note 4 25 2 2 2 2" xfId="31593"/>
    <cellStyle name="Note 4 25 2 2 2 3" xfId="46046"/>
    <cellStyle name="Note 4 25 2 2 3" xfId="16619"/>
    <cellStyle name="Note 4 25 2 2 3 2" xfId="34054"/>
    <cellStyle name="Note 4 25 2 2 3 3" xfId="48507"/>
    <cellStyle name="Note 4 25 2 2 4" xfId="22146"/>
    <cellStyle name="Note 4 25 2 2 5" xfId="36599"/>
    <cellStyle name="Note 4 25 2 3" xfId="7172"/>
    <cellStyle name="Note 4 25 2 3 2" xfId="24607"/>
    <cellStyle name="Note 4 25 2 3 3" xfId="39060"/>
    <cellStyle name="Note 4 25 2 4" xfId="9613"/>
    <cellStyle name="Note 4 25 2 4 2" xfId="27048"/>
    <cellStyle name="Note 4 25 2 4 3" xfId="41501"/>
    <cellStyle name="Note 4 25 2 5" xfId="12033"/>
    <cellStyle name="Note 4 25 2 5 2" xfId="29468"/>
    <cellStyle name="Note 4 25 2 5 3" xfId="43921"/>
    <cellStyle name="Note 4 25 2 6" xfId="19040"/>
    <cellStyle name="Note 4 25 3" xfId="2200"/>
    <cellStyle name="Note 4 25 3 2" xfId="4711"/>
    <cellStyle name="Note 4 25 3 2 2" xfId="14159"/>
    <cellStyle name="Note 4 25 3 2 2 2" xfId="31594"/>
    <cellStyle name="Note 4 25 3 2 2 3" xfId="46047"/>
    <cellStyle name="Note 4 25 3 2 3" xfId="16620"/>
    <cellStyle name="Note 4 25 3 2 3 2" xfId="34055"/>
    <cellStyle name="Note 4 25 3 2 3 3" xfId="48508"/>
    <cellStyle name="Note 4 25 3 2 4" xfId="22147"/>
    <cellStyle name="Note 4 25 3 2 5" xfId="36600"/>
    <cellStyle name="Note 4 25 3 3" xfId="7173"/>
    <cellStyle name="Note 4 25 3 3 2" xfId="24608"/>
    <cellStyle name="Note 4 25 3 3 3" xfId="39061"/>
    <cellStyle name="Note 4 25 3 4" xfId="9614"/>
    <cellStyle name="Note 4 25 3 4 2" xfId="27049"/>
    <cellStyle name="Note 4 25 3 4 3" xfId="41502"/>
    <cellStyle name="Note 4 25 3 5" xfId="12034"/>
    <cellStyle name="Note 4 25 3 5 2" xfId="29469"/>
    <cellStyle name="Note 4 25 3 5 3" xfId="43922"/>
    <cellStyle name="Note 4 25 3 6" xfId="19041"/>
    <cellStyle name="Note 4 25 4" xfId="2201"/>
    <cellStyle name="Note 4 25 4 2" xfId="4712"/>
    <cellStyle name="Note 4 25 4 2 2" xfId="22148"/>
    <cellStyle name="Note 4 25 4 2 3" xfId="36601"/>
    <cellStyle name="Note 4 25 4 3" xfId="7174"/>
    <cellStyle name="Note 4 25 4 3 2" xfId="24609"/>
    <cellStyle name="Note 4 25 4 3 3" xfId="39062"/>
    <cellStyle name="Note 4 25 4 4" xfId="9615"/>
    <cellStyle name="Note 4 25 4 4 2" xfId="27050"/>
    <cellStyle name="Note 4 25 4 4 3" xfId="41503"/>
    <cellStyle name="Note 4 25 4 5" xfId="12035"/>
    <cellStyle name="Note 4 25 4 5 2" xfId="29470"/>
    <cellStyle name="Note 4 25 4 5 3" xfId="43923"/>
    <cellStyle name="Note 4 25 4 6" xfId="15320"/>
    <cellStyle name="Note 4 25 4 6 2" xfId="32755"/>
    <cellStyle name="Note 4 25 4 6 3" xfId="47208"/>
    <cellStyle name="Note 4 25 4 7" xfId="19042"/>
    <cellStyle name="Note 4 25 4 8" xfId="20482"/>
    <cellStyle name="Note 4 25 5" xfId="4709"/>
    <cellStyle name="Note 4 25 5 2" xfId="14157"/>
    <cellStyle name="Note 4 25 5 2 2" xfId="31592"/>
    <cellStyle name="Note 4 25 5 2 3" xfId="46045"/>
    <cellStyle name="Note 4 25 5 3" xfId="16618"/>
    <cellStyle name="Note 4 25 5 3 2" xfId="34053"/>
    <cellStyle name="Note 4 25 5 3 3" xfId="48506"/>
    <cellStyle name="Note 4 25 5 4" xfId="22145"/>
    <cellStyle name="Note 4 25 5 5" xfId="36598"/>
    <cellStyle name="Note 4 25 6" xfId="7171"/>
    <cellStyle name="Note 4 25 6 2" xfId="24606"/>
    <cellStyle name="Note 4 25 6 3" xfId="39059"/>
    <cellStyle name="Note 4 25 7" xfId="9612"/>
    <cellStyle name="Note 4 25 7 2" xfId="27047"/>
    <cellStyle name="Note 4 25 7 3" xfId="41500"/>
    <cellStyle name="Note 4 25 8" xfId="12032"/>
    <cellStyle name="Note 4 25 8 2" xfId="29467"/>
    <cellStyle name="Note 4 25 8 3" xfId="43920"/>
    <cellStyle name="Note 4 25 9" xfId="19039"/>
    <cellStyle name="Note 4 26" xfId="2202"/>
    <cellStyle name="Note 4 26 2" xfId="2203"/>
    <cellStyle name="Note 4 26 2 2" xfId="4714"/>
    <cellStyle name="Note 4 26 2 2 2" xfId="14161"/>
    <cellStyle name="Note 4 26 2 2 2 2" xfId="31596"/>
    <cellStyle name="Note 4 26 2 2 2 3" xfId="46049"/>
    <cellStyle name="Note 4 26 2 2 3" xfId="16622"/>
    <cellStyle name="Note 4 26 2 2 3 2" xfId="34057"/>
    <cellStyle name="Note 4 26 2 2 3 3" xfId="48510"/>
    <cellStyle name="Note 4 26 2 2 4" xfId="22150"/>
    <cellStyle name="Note 4 26 2 2 5" xfId="36603"/>
    <cellStyle name="Note 4 26 2 3" xfId="7176"/>
    <cellStyle name="Note 4 26 2 3 2" xfId="24611"/>
    <cellStyle name="Note 4 26 2 3 3" xfId="39064"/>
    <cellStyle name="Note 4 26 2 4" xfId="9617"/>
    <cellStyle name="Note 4 26 2 4 2" xfId="27052"/>
    <cellStyle name="Note 4 26 2 4 3" xfId="41505"/>
    <cellStyle name="Note 4 26 2 5" xfId="12037"/>
    <cellStyle name="Note 4 26 2 5 2" xfId="29472"/>
    <cellStyle name="Note 4 26 2 5 3" xfId="43925"/>
    <cellStyle name="Note 4 26 2 6" xfId="19044"/>
    <cellStyle name="Note 4 26 3" xfId="2204"/>
    <cellStyle name="Note 4 26 3 2" xfId="4715"/>
    <cellStyle name="Note 4 26 3 2 2" xfId="14162"/>
    <cellStyle name="Note 4 26 3 2 2 2" xfId="31597"/>
    <cellStyle name="Note 4 26 3 2 2 3" xfId="46050"/>
    <cellStyle name="Note 4 26 3 2 3" xfId="16623"/>
    <cellStyle name="Note 4 26 3 2 3 2" xfId="34058"/>
    <cellStyle name="Note 4 26 3 2 3 3" xfId="48511"/>
    <cellStyle name="Note 4 26 3 2 4" xfId="22151"/>
    <cellStyle name="Note 4 26 3 2 5" xfId="36604"/>
    <cellStyle name="Note 4 26 3 3" xfId="7177"/>
    <cellStyle name="Note 4 26 3 3 2" xfId="24612"/>
    <cellStyle name="Note 4 26 3 3 3" xfId="39065"/>
    <cellStyle name="Note 4 26 3 4" xfId="9618"/>
    <cellStyle name="Note 4 26 3 4 2" xfId="27053"/>
    <cellStyle name="Note 4 26 3 4 3" xfId="41506"/>
    <cellStyle name="Note 4 26 3 5" xfId="12038"/>
    <cellStyle name="Note 4 26 3 5 2" xfId="29473"/>
    <cellStyle name="Note 4 26 3 5 3" xfId="43926"/>
    <cellStyle name="Note 4 26 3 6" xfId="19045"/>
    <cellStyle name="Note 4 26 4" xfId="2205"/>
    <cellStyle name="Note 4 26 4 2" xfId="4716"/>
    <cellStyle name="Note 4 26 4 2 2" xfId="22152"/>
    <cellStyle name="Note 4 26 4 2 3" xfId="36605"/>
    <cellStyle name="Note 4 26 4 3" xfId="7178"/>
    <cellStyle name="Note 4 26 4 3 2" xfId="24613"/>
    <cellStyle name="Note 4 26 4 3 3" xfId="39066"/>
    <cellStyle name="Note 4 26 4 4" xfId="9619"/>
    <cellStyle name="Note 4 26 4 4 2" xfId="27054"/>
    <cellStyle name="Note 4 26 4 4 3" xfId="41507"/>
    <cellStyle name="Note 4 26 4 5" xfId="12039"/>
    <cellStyle name="Note 4 26 4 5 2" xfId="29474"/>
    <cellStyle name="Note 4 26 4 5 3" xfId="43927"/>
    <cellStyle name="Note 4 26 4 6" xfId="15321"/>
    <cellStyle name="Note 4 26 4 6 2" xfId="32756"/>
    <cellStyle name="Note 4 26 4 6 3" xfId="47209"/>
    <cellStyle name="Note 4 26 4 7" xfId="19046"/>
    <cellStyle name="Note 4 26 4 8" xfId="20483"/>
    <cellStyle name="Note 4 26 5" xfId="4713"/>
    <cellStyle name="Note 4 26 5 2" xfId="14160"/>
    <cellStyle name="Note 4 26 5 2 2" xfId="31595"/>
    <cellStyle name="Note 4 26 5 2 3" xfId="46048"/>
    <cellStyle name="Note 4 26 5 3" xfId="16621"/>
    <cellStyle name="Note 4 26 5 3 2" xfId="34056"/>
    <cellStyle name="Note 4 26 5 3 3" xfId="48509"/>
    <cellStyle name="Note 4 26 5 4" xfId="22149"/>
    <cellStyle name="Note 4 26 5 5" xfId="36602"/>
    <cellStyle name="Note 4 26 6" xfId="7175"/>
    <cellStyle name="Note 4 26 6 2" xfId="24610"/>
    <cellStyle name="Note 4 26 6 3" xfId="39063"/>
    <cellStyle name="Note 4 26 7" xfId="9616"/>
    <cellStyle name="Note 4 26 7 2" xfId="27051"/>
    <cellStyle name="Note 4 26 7 3" xfId="41504"/>
    <cellStyle name="Note 4 26 8" xfId="12036"/>
    <cellStyle name="Note 4 26 8 2" xfId="29471"/>
    <cellStyle name="Note 4 26 8 3" xfId="43924"/>
    <cellStyle name="Note 4 26 9" xfId="19043"/>
    <cellStyle name="Note 4 27" xfId="2206"/>
    <cellStyle name="Note 4 27 2" xfId="2207"/>
    <cellStyle name="Note 4 27 2 2" xfId="4718"/>
    <cellStyle name="Note 4 27 2 2 2" xfId="14164"/>
    <cellStyle name="Note 4 27 2 2 2 2" xfId="31599"/>
    <cellStyle name="Note 4 27 2 2 2 3" xfId="46052"/>
    <cellStyle name="Note 4 27 2 2 3" xfId="16625"/>
    <cellStyle name="Note 4 27 2 2 3 2" xfId="34060"/>
    <cellStyle name="Note 4 27 2 2 3 3" xfId="48513"/>
    <cellStyle name="Note 4 27 2 2 4" xfId="22154"/>
    <cellStyle name="Note 4 27 2 2 5" xfId="36607"/>
    <cellStyle name="Note 4 27 2 3" xfId="7180"/>
    <cellStyle name="Note 4 27 2 3 2" xfId="24615"/>
    <cellStyle name="Note 4 27 2 3 3" xfId="39068"/>
    <cellStyle name="Note 4 27 2 4" xfId="9621"/>
    <cellStyle name="Note 4 27 2 4 2" xfId="27056"/>
    <cellStyle name="Note 4 27 2 4 3" xfId="41509"/>
    <cellStyle name="Note 4 27 2 5" xfId="12041"/>
    <cellStyle name="Note 4 27 2 5 2" xfId="29476"/>
    <cellStyle name="Note 4 27 2 5 3" xfId="43929"/>
    <cellStyle name="Note 4 27 2 6" xfId="19048"/>
    <cellStyle name="Note 4 27 3" xfId="2208"/>
    <cellStyle name="Note 4 27 3 2" xfId="4719"/>
    <cellStyle name="Note 4 27 3 2 2" xfId="14165"/>
    <cellStyle name="Note 4 27 3 2 2 2" xfId="31600"/>
    <cellStyle name="Note 4 27 3 2 2 3" xfId="46053"/>
    <cellStyle name="Note 4 27 3 2 3" xfId="16626"/>
    <cellStyle name="Note 4 27 3 2 3 2" xfId="34061"/>
    <cellStyle name="Note 4 27 3 2 3 3" xfId="48514"/>
    <cellStyle name="Note 4 27 3 2 4" xfId="22155"/>
    <cellStyle name="Note 4 27 3 2 5" xfId="36608"/>
    <cellStyle name="Note 4 27 3 3" xfId="7181"/>
    <cellStyle name="Note 4 27 3 3 2" xfId="24616"/>
    <cellStyle name="Note 4 27 3 3 3" xfId="39069"/>
    <cellStyle name="Note 4 27 3 4" xfId="9622"/>
    <cellStyle name="Note 4 27 3 4 2" xfId="27057"/>
    <cellStyle name="Note 4 27 3 4 3" xfId="41510"/>
    <cellStyle name="Note 4 27 3 5" xfId="12042"/>
    <cellStyle name="Note 4 27 3 5 2" xfId="29477"/>
    <cellStyle name="Note 4 27 3 5 3" xfId="43930"/>
    <cellStyle name="Note 4 27 3 6" xfId="19049"/>
    <cellStyle name="Note 4 27 4" xfId="2209"/>
    <cellStyle name="Note 4 27 4 2" xfId="4720"/>
    <cellStyle name="Note 4 27 4 2 2" xfId="22156"/>
    <cellStyle name="Note 4 27 4 2 3" xfId="36609"/>
    <cellStyle name="Note 4 27 4 3" xfId="7182"/>
    <cellStyle name="Note 4 27 4 3 2" xfId="24617"/>
    <cellStyle name="Note 4 27 4 3 3" xfId="39070"/>
    <cellStyle name="Note 4 27 4 4" xfId="9623"/>
    <cellStyle name="Note 4 27 4 4 2" xfId="27058"/>
    <cellStyle name="Note 4 27 4 4 3" xfId="41511"/>
    <cellStyle name="Note 4 27 4 5" xfId="12043"/>
    <cellStyle name="Note 4 27 4 5 2" xfId="29478"/>
    <cellStyle name="Note 4 27 4 5 3" xfId="43931"/>
    <cellStyle name="Note 4 27 4 6" xfId="15322"/>
    <cellStyle name="Note 4 27 4 6 2" xfId="32757"/>
    <cellStyle name="Note 4 27 4 6 3" xfId="47210"/>
    <cellStyle name="Note 4 27 4 7" xfId="19050"/>
    <cellStyle name="Note 4 27 4 8" xfId="20484"/>
    <cellStyle name="Note 4 27 5" xfId="4717"/>
    <cellStyle name="Note 4 27 5 2" xfId="14163"/>
    <cellStyle name="Note 4 27 5 2 2" xfId="31598"/>
    <cellStyle name="Note 4 27 5 2 3" xfId="46051"/>
    <cellStyle name="Note 4 27 5 3" xfId="16624"/>
    <cellStyle name="Note 4 27 5 3 2" xfId="34059"/>
    <cellStyle name="Note 4 27 5 3 3" xfId="48512"/>
    <cellStyle name="Note 4 27 5 4" xfId="22153"/>
    <cellStyle name="Note 4 27 5 5" xfId="36606"/>
    <cellStyle name="Note 4 27 6" xfId="7179"/>
    <cellStyle name="Note 4 27 6 2" xfId="24614"/>
    <cellStyle name="Note 4 27 6 3" xfId="39067"/>
    <cellStyle name="Note 4 27 7" xfId="9620"/>
    <cellStyle name="Note 4 27 7 2" xfId="27055"/>
    <cellStyle name="Note 4 27 7 3" xfId="41508"/>
    <cellStyle name="Note 4 27 8" xfId="12040"/>
    <cellStyle name="Note 4 27 8 2" xfId="29475"/>
    <cellStyle name="Note 4 27 8 3" xfId="43928"/>
    <cellStyle name="Note 4 27 9" xfId="19047"/>
    <cellStyle name="Note 4 28" xfId="2210"/>
    <cellStyle name="Note 4 28 2" xfId="4721"/>
    <cellStyle name="Note 4 28 2 2" xfId="14166"/>
    <cellStyle name="Note 4 28 2 2 2" xfId="31601"/>
    <cellStyle name="Note 4 28 2 2 3" xfId="46054"/>
    <cellStyle name="Note 4 28 2 3" xfId="16627"/>
    <cellStyle name="Note 4 28 2 3 2" xfId="34062"/>
    <cellStyle name="Note 4 28 2 3 3" xfId="48515"/>
    <cellStyle name="Note 4 28 2 4" xfId="22157"/>
    <cellStyle name="Note 4 28 2 5" xfId="36610"/>
    <cellStyle name="Note 4 28 3" xfId="7183"/>
    <cellStyle name="Note 4 28 3 2" xfId="24618"/>
    <cellStyle name="Note 4 28 3 3" xfId="39071"/>
    <cellStyle name="Note 4 28 4" xfId="9624"/>
    <cellStyle name="Note 4 28 4 2" xfId="27059"/>
    <cellStyle name="Note 4 28 4 3" xfId="41512"/>
    <cellStyle name="Note 4 28 5" xfId="12044"/>
    <cellStyle name="Note 4 28 5 2" xfId="29479"/>
    <cellStyle name="Note 4 28 5 3" xfId="43932"/>
    <cellStyle name="Note 4 28 6" xfId="19051"/>
    <cellStyle name="Note 4 29" xfId="2211"/>
    <cellStyle name="Note 4 29 2" xfId="4722"/>
    <cellStyle name="Note 4 29 2 2" xfId="14167"/>
    <cellStyle name="Note 4 29 2 2 2" xfId="31602"/>
    <cellStyle name="Note 4 29 2 2 3" xfId="46055"/>
    <cellStyle name="Note 4 29 2 3" xfId="16628"/>
    <cellStyle name="Note 4 29 2 3 2" xfId="34063"/>
    <cellStyle name="Note 4 29 2 3 3" xfId="48516"/>
    <cellStyle name="Note 4 29 2 4" xfId="22158"/>
    <cellStyle name="Note 4 29 2 5" xfId="36611"/>
    <cellStyle name="Note 4 29 3" xfId="7184"/>
    <cellStyle name="Note 4 29 3 2" xfId="24619"/>
    <cellStyle name="Note 4 29 3 3" xfId="39072"/>
    <cellStyle name="Note 4 29 4" xfId="9625"/>
    <cellStyle name="Note 4 29 4 2" xfId="27060"/>
    <cellStyle name="Note 4 29 4 3" xfId="41513"/>
    <cellStyle name="Note 4 29 5" xfId="12045"/>
    <cellStyle name="Note 4 29 5 2" xfId="29480"/>
    <cellStyle name="Note 4 29 5 3" xfId="43933"/>
    <cellStyle name="Note 4 29 6" xfId="19052"/>
    <cellStyle name="Note 4 3" xfId="2212"/>
    <cellStyle name="Note 4 3 10" xfId="7185"/>
    <cellStyle name="Note 4 3 10 2" xfId="24620"/>
    <cellStyle name="Note 4 3 10 3" xfId="39073"/>
    <cellStyle name="Note 4 3 11" xfId="9626"/>
    <cellStyle name="Note 4 3 11 2" xfId="27061"/>
    <cellStyle name="Note 4 3 11 3" xfId="41514"/>
    <cellStyle name="Note 4 3 12" xfId="12046"/>
    <cellStyle name="Note 4 3 12 2" xfId="29481"/>
    <cellStyle name="Note 4 3 12 3" xfId="43934"/>
    <cellStyle name="Note 4 3 13" xfId="19053"/>
    <cellStyle name="Note 4 3 2" xfId="2213"/>
    <cellStyle name="Note 4 3 2 2" xfId="2214"/>
    <cellStyle name="Note 4 3 2 2 2" xfId="4725"/>
    <cellStyle name="Note 4 3 2 2 2 2" xfId="14170"/>
    <cellStyle name="Note 4 3 2 2 2 2 2" xfId="31605"/>
    <cellStyle name="Note 4 3 2 2 2 2 3" xfId="46058"/>
    <cellStyle name="Note 4 3 2 2 2 3" xfId="16631"/>
    <cellStyle name="Note 4 3 2 2 2 3 2" xfId="34066"/>
    <cellStyle name="Note 4 3 2 2 2 3 3" xfId="48519"/>
    <cellStyle name="Note 4 3 2 2 2 4" xfId="22161"/>
    <cellStyle name="Note 4 3 2 2 2 5" xfId="36614"/>
    <cellStyle name="Note 4 3 2 2 3" xfId="7187"/>
    <cellStyle name="Note 4 3 2 2 3 2" xfId="24622"/>
    <cellStyle name="Note 4 3 2 2 3 3" xfId="39075"/>
    <cellStyle name="Note 4 3 2 2 4" xfId="9628"/>
    <cellStyle name="Note 4 3 2 2 4 2" xfId="27063"/>
    <cellStyle name="Note 4 3 2 2 4 3" xfId="41516"/>
    <cellStyle name="Note 4 3 2 2 5" xfId="12048"/>
    <cellStyle name="Note 4 3 2 2 5 2" xfId="29483"/>
    <cellStyle name="Note 4 3 2 2 5 3" xfId="43936"/>
    <cellStyle name="Note 4 3 2 2 6" xfId="19055"/>
    <cellStyle name="Note 4 3 2 3" xfId="2215"/>
    <cellStyle name="Note 4 3 2 3 2" xfId="4726"/>
    <cellStyle name="Note 4 3 2 3 2 2" xfId="14171"/>
    <cellStyle name="Note 4 3 2 3 2 2 2" xfId="31606"/>
    <cellStyle name="Note 4 3 2 3 2 2 3" xfId="46059"/>
    <cellStyle name="Note 4 3 2 3 2 3" xfId="16632"/>
    <cellStyle name="Note 4 3 2 3 2 3 2" xfId="34067"/>
    <cellStyle name="Note 4 3 2 3 2 3 3" xfId="48520"/>
    <cellStyle name="Note 4 3 2 3 2 4" xfId="22162"/>
    <cellStyle name="Note 4 3 2 3 2 5" xfId="36615"/>
    <cellStyle name="Note 4 3 2 3 3" xfId="7188"/>
    <cellStyle name="Note 4 3 2 3 3 2" xfId="24623"/>
    <cellStyle name="Note 4 3 2 3 3 3" xfId="39076"/>
    <cellStyle name="Note 4 3 2 3 4" xfId="9629"/>
    <cellStyle name="Note 4 3 2 3 4 2" xfId="27064"/>
    <cellStyle name="Note 4 3 2 3 4 3" xfId="41517"/>
    <cellStyle name="Note 4 3 2 3 5" xfId="12049"/>
    <cellStyle name="Note 4 3 2 3 5 2" xfId="29484"/>
    <cellStyle name="Note 4 3 2 3 5 3" xfId="43937"/>
    <cellStyle name="Note 4 3 2 3 6" xfId="19056"/>
    <cellStyle name="Note 4 3 2 4" xfId="2216"/>
    <cellStyle name="Note 4 3 2 4 2" xfId="4727"/>
    <cellStyle name="Note 4 3 2 4 2 2" xfId="22163"/>
    <cellStyle name="Note 4 3 2 4 2 3" xfId="36616"/>
    <cellStyle name="Note 4 3 2 4 3" xfId="7189"/>
    <cellStyle name="Note 4 3 2 4 3 2" xfId="24624"/>
    <cellStyle name="Note 4 3 2 4 3 3" xfId="39077"/>
    <cellStyle name="Note 4 3 2 4 4" xfId="9630"/>
    <cellStyle name="Note 4 3 2 4 4 2" xfId="27065"/>
    <cellStyle name="Note 4 3 2 4 4 3" xfId="41518"/>
    <cellStyle name="Note 4 3 2 4 5" xfId="12050"/>
    <cellStyle name="Note 4 3 2 4 5 2" xfId="29485"/>
    <cellStyle name="Note 4 3 2 4 5 3" xfId="43938"/>
    <cellStyle name="Note 4 3 2 4 6" xfId="15323"/>
    <cellStyle name="Note 4 3 2 4 6 2" xfId="32758"/>
    <cellStyle name="Note 4 3 2 4 6 3" xfId="47211"/>
    <cellStyle name="Note 4 3 2 4 7" xfId="19057"/>
    <cellStyle name="Note 4 3 2 4 8" xfId="20485"/>
    <cellStyle name="Note 4 3 2 5" xfId="4724"/>
    <cellStyle name="Note 4 3 2 5 2" xfId="14169"/>
    <cellStyle name="Note 4 3 2 5 2 2" xfId="31604"/>
    <cellStyle name="Note 4 3 2 5 2 3" xfId="46057"/>
    <cellStyle name="Note 4 3 2 5 3" xfId="16630"/>
    <cellStyle name="Note 4 3 2 5 3 2" xfId="34065"/>
    <cellStyle name="Note 4 3 2 5 3 3" xfId="48518"/>
    <cellStyle name="Note 4 3 2 5 4" xfId="22160"/>
    <cellStyle name="Note 4 3 2 5 5" xfId="36613"/>
    <cellStyle name="Note 4 3 2 6" xfId="7186"/>
    <cellStyle name="Note 4 3 2 6 2" xfId="24621"/>
    <cellStyle name="Note 4 3 2 6 3" xfId="39074"/>
    <cellStyle name="Note 4 3 2 7" xfId="9627"/>
    <cellStyle name="Note 4 3 2 7 2" xfId="27062"/>
    <cellStyle name="Note 4 3 2 7 3" xfId="41515"/>
    <cellStyle name="Note 4 3 2 8" xfId="12047"/>
    <cellStyle name="Note 4 3 2 8 2" xfId="29482"/>
    <cellStyle name="Note 4 3 2 8 3" xfId="43935"/>
    <cellStyle name="Note 4 3 2 9" xfId="19054"/>
    <cellStyle name="Note 4 3 3" xfId="2217"/>
    <cellStyle name="Note 4 3 3 2" xfId="2218"/>
    <cellStyle name="Note 4 3 3 2 2" xfId="4729"/>
    <cellStyle name="Note 4 3 3 2 2 2" xfId="14173"/>
    <cellStyle name="Note 4 3 3 2 2 2 2" xfId="31608"/>
    <cellStyle name="Note 4 3 3 2 2 2 3" xfId="46061"/>
    <cellStyle name="Note 4 3 3 2 2 3" xfId="16634"/>
    <cellStyle name="Note 4 3 3 2 2 3 2" xfId="34069"/>
    <cellStyle name="Note 4 3 3 2 2 3 3" xfId="48522"/>
    <cellStyle name="Note 4 3 3 2 2 4" xfId="22165"/>
    <cellStyle name="Note 4 3 3 2 2 5" xfId="36618"/>
    <cellStyle name="Note 4 3 3 2 3" xfId="7191"/>
    <cellStyle name="Note 4 3 3 2 3 2" xfId="24626"/>
    <cellStyle name="Note 4 3 3 2 3 3" xfId="39079"/>
    <cellStyle name="Note 4 3 3 2 4" xfId="9632"/>
    <cellStyle name="Note 4 3 3 2 4 2" xfId="27067"/>
    <cellStyle name="Note 4 3 3 2 4 3" xfId="41520"/>
    <cellStyle name="Note 4 3 3 2 5" xfId="12052"/>
    <cellStyle name="Note 4 3 3 2 5 2" xfId="29487"/>
    <cellStyle name="Note 4 3 3 2 5 3" xfId="43940"/>
    <cellStyle name="Note 4 3 3 2 6" xfId="19059"/>
    <cellStyle name="Note 4 3 3 3" xfId="2219"/>
    <cellStyle name="Note 4 3 3 3 2" xfId="4730"/>
    <cellStyle name="Note 4 3 3 3 2 2" xfId="14174"/>
    <cellStyle name="Note 4 3 3 3 2 2 2" xfId="31609"/>
    <cellStyle name="Note 4 3 3 3 2 2 3" xfId="46062"/>
    <cellStyle name="Note 4 3 3 3 2 3" xfId="16635"/>
    <cellStyle name="Note 4 3 3 3 2 3 2" xfId="34070"/>
    <cellStyle name="Note 4 3 3 3 2 3 3" xfId="48523"/>
    <cellStyle name="Note 4 3 3 3 2 4" xfId="22166"/>
    <cellStyle name="Note 4 3 3 3 2 5" xfId="36619"/>
    <cellStyle name="Note 4 3 3 3 3" xfId="7192"/>
    <cellStyle name="Note 4 3 3 3 3 2" xfId="24627"/>
    <cellStyle name="Note 4 3 3 3 3 3" xfId="39080"/>
    <cellStyle name="Note 4 3 3 3 4" xfId="9633"/>
    <cellStyle name="Note 4 3 3 3 4 2" xfId="27068"/>
    <cellStyle name="Note 4 3 3 3 4 3" xfId="41521"/>
    <cellStyle name="Note 4 3 3 3 5" xfId="12053"/>
    <cellStyle name="Note 4 3 3 3 5 2" xfId="29488"/>
    <cellStyle name="Note 4 3 3 3 5 3" xfId="43941"/>
    <cellStyle name="Note 4 3 3 3 6" xfId="19060"/>
    <cellStyle name="Note 4 3 3 4" xfId="2220"/>
    <cellStyle name="Note 4 3 3 4 2" xfId="4731"/>
    <cellStyle name="Note 4 3 3 4 2 2" xfId="22167"/>
    <cellStyle name="Note 4 3 3 4 2 3" xfId="36620"/>
    <cellStyle name="Note 4 3 3 4 3" xfId="7193"/>
    <cellStyle name="Note 4 3 3 4 3 2" xfId="24628"/>
    <cellStyle name="Note 4 3 3 4 3 3" xfId="39081"/>
    <cellStyle name="Note 4 3 3 4 4" xfId="9634"/>
    <cellStyle name="Note 4 3 3 4 4 2" xfId="27069"/>
    <cellStyle name="Note 4 3 3 4 4 3" xfId="41522"/>
    <cellStyle name="Note 4 3 3 4 5" xfId="12054"/>
    <cellStyle name="Note 4 3 3 4 5 2" xfId="29489"/>
    <cellStyle name="Note 4 3 3 4 5 3" xfId="43942"/>
    <cellStyle name="Note 4 3 3 4 6" xfId="15324"/>
    <cellStyle name="Note 4 3 3 4 6 2" xfId="32759"/>
    <cellStyle name="Note 4 3 3 4 6 3" xfId="47212"/>
    <cellStyle name="Note 4 3 3 4 7" xfId="19061"/>
    <cellStyle name="Note 4 3 3 4 8" xfId="20486"/>
    <cellStyle name="Note 4 3 3 5" xfId="4728"/>
    <cellStyle name="Note 4 3 3 5 2" xfId="14172"/>
    <cellStyle name="Note 4 3 3 5 2 2" xfId="31607"/>
    <cellStyle name="Note 4 3 3 5 2 3" xfId="46060"/>
    <cellStyle name="Note 4 3 3 5 3" xfId="16633"/>
    <cellStyle name="Note 4 3 3 5 3 2" xfId="34068"/>
    <cellStyle name="Note 4 3 3 5 3 3" xfId="48521"/>
    <cellStyle name="Note 4 3 3 5 4" xfId="22164"/>
    <cellStyle name="Note 4 3 3 5 5" xfId="36617"/>
    <cellStyle name="Note 4 3 3 6" xfId="7190"/>
    <cellStyle name="Note 4 3 3 6 2" xfId="24625"/>
    <cellStyle name="Note 4 3 3 6 3" xfId="39078"/>
    <cellStyle name="Note 4 3 3 7" xfId="9631"/>
    <cellStyle name="Note 4 3 3 7 2" xfId="27066"/>
    <cellStyle name="Note 4 3 3 7 3" xfId="41519"/>
    <cellStyle name="Note 4 3 3 8" xfId="12051"/>
    <cellStyle name="Note 4 3 3 8 2" xfId="29486"/>
    <cellStyle name="Note 4 3 3 8 3" xfId="43939"/>
    <cellStyle name="Note 4 3 3 9" xfId="19058"/>
    <cellStyle name="Note 4 3 4" xfId="2221"/>
    <cellStyle name="Note 4 3 4 2" xfId="2222"/>
    <cellStyle name="Note 4 3 4 2 2" xfId="4733"/>
    <cellStyle name="Note 4 3 4 2 2 2" xfId="14176"/>
    <cellStyle name="Note 4 3 4 2 2 2 2" xfId="31611"/>
    <cellStyle name="Note 4 3 4 2 2 2 3" xfId="46064"/>
    <cellStyle name="Note 4 3 4 2 2 3" xfId="16637"/>
    <cellStyle name="Note 4 3 4 2 2 3 2" xfId="34072"/>
    <cellStyle name="Note 4 3 4 2 2 3 3" xfId="48525"/>
    <cellStyle name="Note 4 3 4 2 2 4" xfId="22169"/>
    <cellStyle name="Note 4 3 4 2 2 5" xfId="36622"/>
    <cellStyle name="Note 4 3 4 2 3" xfId="7195"/>
    <cellStyle name="Note 4 3 4 2 3 2" xfId="24630"/>
    <cellStyle name="Note 4 3 4 2 3 3" xfId="39083"/>
    <cellStyle name="Note 4 3 4 2 4" xfId="9636"/>
    <cellStyle name="Note 4 3 4 2 4 2" xfId="27071"/>
    <cellStyle name="Note 4 3 4 2 4 3" xfId="41524"/>
    <cellStyle name="Note 4 3 4 2 5" xfId="12056"/>
    <cellStyle name="Note 4 3 4 2 5 2" xfId="29491"/>
    <cellStyle name="Note 4 3 4 2 5 3" xfId="43944"/>
    <cellStyle name="Note 4 3 4 2 6" xfId="19063"/>
    <cellStyle name="Note 4 3 4 3" xfId="2223"/>
    <cellStyle name="Note 4 3 4 3 2" xfId="4734"/>
    <cellStyle name="Note 4 3 4 3 2 2" xfId="14177"/>
    <cellStyle name="Note 4 3 4 3 2 2 2" xfId="31612"/>
    <cellStyle name="Note 4 3 4 3 2 2 3" xfId="46065"/>
    <cellStyle name="Note 4 3 4 3 2 3" xfId="16638"/>
    <cellStyle name="Note 4 3 4 3 2 3 2" xfId="34073"/>
    <cellStyle name="Note 4 3 4 3 2 3 3" xfId="48526"/>
    <cellStyle name="Note 4 3 4 3 2 4" xfId="22170"/>
    <cellStyle name="Note 4 3 4 3 2 5" xfId="36623"/>
    <cellStyle name="Note 4 3 4 3 3" xfId="7196"/>
    <cellStyle name="Note 4 3 4 3 3 2" xfId="24631"/>
    <cellStyle name="Note 4 3 4 3 3 3" xfId="39084"/>
    <cellStyle name="Note 4 3 4 3 4" xfId="9637"/>
    <cellStyle name="Note 4 3 4 3 4 2" xfId="27072"/>
    <cellStyle name="Note 4 3 4 3 4 3" xfId="41525"/>
    <cellStyle name="Note 4 3 4 3 5" xfId="12057"/>
    <cellStyle name="Note 4 3 4 3 5 2" xfId="29492"/>
    <cellStyle name="Note 4 3 4 3 5 3" xfId="43945"/>
    <cellStyle name="Note 4 3 4 3 6" xfId="19064"/>
    <cellStyle name="Note 4 3 4 4" xfId="2224"/>
    <cellStyle name="Note 4 3 4 4 2" xfId="4735"/>
    <cellStyle name="Note 4 3 4 4 2 2" xfId="22171"/>
    <cellStyle name="Note 4 3 4 4 2 3" xfId="36624"/>
    <cellStyle name="Note 4 3 4 4 3" xfId="7197"/>
    <cellStyle name="Note 4 3 4 4 3 2" xfId="24632"/>
    <cellStyle name="Note 4 3 4 4 3 3" xfId="39085"/>
    <cellStyle name="Note 4 3 4 4 4" xfId="9638"/>
    <cellStyle name="Note 4 3 4 4 4 2" xfId="27073"/>
    <cellStyle name="Note 4 3 4 4 4 3" xfId="41526"/>
    <cellStyle name="Note 4 3 4 4 5" xfId="12058"/>
    <cellStyle name="Note 4 3 4 4 5 2" xfId="29493"/>
    <cellStyle name="Note 4 3 4 4 5 3" xfId="43946"/>
    <cellStyle name="Note 4 3 4 4 6" xfId="15325"/>
    <cellStyle name="Note 4 3 4 4 6 2" xfId="32760"/>
    <cellStyle name="Note 4 3 4 4 6 3" xfId="47213"/>
    <cellStyle name="Note 4 3 4 4 7" xfId="19065"/>
    <cellStyle name="Note 4 3 4 4 8" xfId="20487"/>
    <cellStyle name="Note 4 3 4 5" xfId="4732"/>
    <cellStyle name="Note 4 3 4 5 2" xfId="14175"/>
    <cellStyle name="Note 4 3 4 5 2 2" xfId="31610"/>
    <cellStyle name="Note 4 3 4 5 2 3" xfId="46063"/>
    <cellStyle name="Note 4 3 4 5 3" xfId="16636"/>
    <cellStyle name="Note 4 3 4 5 3 2" xfId="34071"/>
    <cellStyle name="Note 4 3 4 5 3 3" xfId="48524"/>
    <cellStyle name="Note 4 3 4 5 4" xfId="22168"/>
    <cellStyle name="Note 4 3 4 5 5" xfId="36621"/>
    <cellStyle name="Note 4 3 4 6" xfId="7194"/>
    <cellStyle name="Note 4 3 4 6 2" xfId="24629"/>
    <cellStyle name="Note 4 3 4 6 3" xfId="39082"/>
    <cellStyle name="Note 4 3 4 7" xfId="9635"/>
    <cellStyle name="Note 4 3 4 7 2" xfId="27070"/>
    <cellStyle name="Note 4 3 4 7 3" xfId="41523"/>
    <cellStyle name="Note 4 3 4 8" xfId="12055"/>
    <cellStyle name="Note 4 3 4 8 2" xfId="29490"/>
    <cellStyle name="Note 4 3 4 8 3" xfId="43943"/>
    <cellStyle name="Note 4 3 4 9" xfId="19062"/>
    <cellStyle name="Note 4 3 5" xfId="2225"/>
    <cellStyle name="Note 4 3 5 2" xfId="2226"/>
    <cellStyle name="Note 4 3 5 2 2" xfId="4737"/>
    <cellStyle name="Note 4 3 5 2 2 2" xfId="14179"/>
    <cellStyle name="Note 4 3 5 2 2 2 2" xfId="31614"/>
    <cellStyle name="Note 4 3 5 2 2 2 3" xfId="46067"/>
    <cellStyle name="Note 4 3 5 2 2 3" xfId="16640"/>
    <cellStyle name="Note 4 3 5 2 2 3 2" xfId="34075"/>
    <cellStyle name="Note 4 3 5 2 2 3 3" xfId="48528"/>
    <cellStyle name="Note 4 3 5 2 2 4" xfId="22173"/>
    <cellStyle name="Note 4 3 5 2 2 5" xfId="36626"/>
    <cellStyle name="Note 4 3 5 2 3" xfId="7199"/>
    <cellStyle name="Note 4 3 5 2 3 2" xfId="24634"/>
    <cellStyle name="Note 4 3 5 2 3 3" xfId="39087"/>
    <cellStyle name="Note 4 3 5 2 4" xfId="9640"/>
    <cellStyle name="Note 4 3 5 2 4 2" xfId="27075"/>
    <cellStyle name="Note 4 3 5 2 4 3" xfId="41528"/>
    <cellStyle name="Note 4 3 5 2 5" xfId="12060"/>
    <cellStyle name="Note 4 3 5 2 5 2" xfId="29495"/>
    <cellStyle name="Note 4 3 5 2 5 3" xfId="43948"/>
    <cellStyle name="Note 4 3 5 2 6" xfId="19067"/>
    <cellStyle name="Note 4 3 5 3" xfId="2227"/>
    <cellStyle name="Note 4 3 5 3 2" xfId="4738"/>
    <cellStyle name="Note 4 3 5 3 2 2" xfId="14180"/>
    <cellStyle name="Note 4 3 5 3 2 2 2" xfId="31615"/>
    <cellStyle name="Note 4 3 5 3 2 2 3" xfId="46068"/>
    <cellStyle name="Note 4 3 5 3 2 3" xfId="16641"/>
    <cellStyle name="Note 4 3 5 3 2 3 2" xfId="34076"/>
    <cellStyle name="Note 4 3 5 3 2 3 3" xfId="48529"/>
    <cellStyle name="Note 4 3 5 3 2 4" xfId="22174"/>
    <cellStyle name="Note 4 3 5 3 2 5" xfId="36627"/>
    <cellStyle name="Note 4 3 5 3 3" xfId="7200"/>
    <cellStyle name="Note 4 3 5 3 3 2" xfId="24635"/>
    <cellStyle name="Note 4 3 5 3 3 3" xfId="39088"/>
    <cellStyle name="Note 4 3 5 3 4" xfId="9641"/>
    <cellStyle name="Note 4 3 5 3 4 2" xfId="27076"/>
    <cellStyle name="Note 4 3 5 3 4 3" xfId="41529"/>
    <cellStyle name="Note 4 3 5 3 5" xfId="12061"/>
    <cellStyle name="Note 4 3 5 3 5 2" xfId="29496"/>
    <cellStyle name="Note 4 3 5 3 5 3" xfId="43949"/>
    <cellStyle name="Note 4 3 5 3 6" xfId="19068"/>
    <cellStyle name="Note 4 3 5 4" xfId="2228"/>
    <cellStyle name="Note 4 3 5 4 2" xfId="4739"/>
    <cellStyle name="Note 4 3 5 4 2 2" xfId="22175"/>
    <cellStyle name="Note 4 3 5 4 2 3" xfId="36628"/>
    <cellStyle name="Note 4 3 5 4 3" xfId="7201"/>
    <cellStyle name="Note 4 3 5 4 3 2" xfId="24636"/>
    <cellStyle name="Note 4 3 5 4 3 3" xfId="39089"/>
    <cellStyle name="Note 4 3 5 4 4" xfId="9642"/>
    <cellStyle name="Note 4 3 5 4 4 2" xfId="27077"/>
    <cellStyle name="Note 4 3 5 4 4 3" xfId="41530"/>
    <cellStyle name="Note 4 3 5 4 5" xfId="12062"/>
    <cellStyle name="Note 4 3 5 4 5 2" xfId="29497"/>
    <cellStyle name="Note 4 3 5 4 5 3" xfId="43950"/>
    <cellStyle name="Note 4 3 5 4 6" xfId="15326"/>
    <cellStyle name="Note 4 3 5 4 6 2" xfId="32761"/>
    <cellStyle name="Note 4 3 5 4 6 3" xfId="47214"/>
    <cellStyle name="Note 4 3 5 4 7" xfId="19069"/>
    <cellStyle name="Note 4 3 5 4 8" xfId="20488"/>
    <cellStyle name="Note 4 3 5 5" xfId="4736"/>
    <cellStyle name="Note 4 3 5 5 2" xfId="14178"/>
    <cellStyle name="Note 4 3 5 5 2 2" xfId="31613"/>
    <cellStyle name="Note 4 3 5 5 2 3" xfId="46066"/>
    <cellStyle name="Note 4 3 5 5 3" xfId="16639"/>
    <cellStyle name="Note 4 3 5 5 3 2" xfId="34074"/>
    <cellStyle name="Note 4 3 5 5 3 3" xfId="48527"/>
    <cellStyle name="Note 4 3 5 5 4" xfId="22172"/>
    <cellStyle name="Note 4 3 5 5 5" xfId="36625"/>
    <cellStyle name="Note 4 3 5 6" xfId="7198"/>
    <cellStyle name="Note 4 3 5 6 2" xfId="24633"/>
    <cellStyle name="Note 4 3 5 6 3" xfId="39086"/>
    <cellStyle name="Note 4 3 5 7" xfId="9639"/>
    <cellStyle name="Note 4 3 5 7 2" xfId="27074"/>
    <cellStyle name="Note 4 3 5 7 3" xfId="41527"/>
    <cellStyle name="Note 4 3 5 8" xfId="12059"/>
    <cellStyle name="Note 4 3 5 8 2" xfId="29494"/>
    <cellStyle name="Note 4 3 5 8 3" xfId="43947"/>
    <cellStyle name="Note 4 3 5 9" xfId="19066"/>
    <cellStyle name="Note 4 3 6" xfId="2229"/>
    <cellStyle name="Note 4 3 6 2" xfId="4740"/>
    <cellStyle name="Note 4 3 6 2 2" xfId="14181"/>
    <cellStyle name="Note 4 3 6 2 2 2" xfId="31616"/>
    <cellStyle name="Note 4 3 6 2 2 3" xfId="46069"/>
    <cellStyle name="Note 4 3 6 2 3" xfId="16642"/>
    <cellStyle name="Note 4 3 6 2 3 2" xfId="34077"/>
    <cellStyle name="Note 4 3 6 2 3 3" xfId="48530"/>
    <cellStyle name="Note 4 3 6 2 4" xfId="22176"/>
    <cellStyle name="Note 4 3 6 2 5" xfId="36629"/>
    <cellStyle name="Note 4 3 6 3" xfId="7202"/>
    <cellStyle name="Note 4 3 6 3 2" xfId="24637"/>
    <cellStyle name="Note 4 3 6 3 3" xfId="39090"/>
    <cellStyle name="Note 4 3 6 4" xfId="9643"/>
    <cellStyle name="Note 4 3 6 4 2" xfId="27078"/>
    <cellStyle name="Note 4 3 6 4 3" xfId="41531"/>
    <cellStyle name="Note 4 3 6 5" xfId="12063"/>
    <cellStyle name="Note 4 3 6 5 2" xfId="29498"/>
    <cellStyle name="Note 4 3 6 5 3" xfId="43951"/>
    <cellStyle name="Note 4 3 6 6" xfId="19070"/>
    <cellStyle name="Note 4 3 7" xfId="2230"/>
    <cellStyle name="Note 4 3 7 2" xfId="4741"/>
    <cellStyle name="Note 4 3 7 2 2" xfId="14182"/>
    <cellStyle name="Note 4 3 7 2 2 2" xfId="31617"/>
    <cellStyle name="Note 4 3 7 2 2 3" xfId="46070"/>
    <cellStyle name="Note 4 3 7 2 3" xfId="16643"/>
    <cellStyle name="Note 4 3 7 2 3 2" xfId="34078"/>
    <cellStyle name="Note 4 3 7 2 3 3" xfId="48531"/>
    <cellStyle name="Note 4 3 7 2 4" xfId="22177"/>
    <cellStyle name="Note 4 3 7 2 5" xfId="36630"/>
    <cellStyle name="Note 4 3 7 3" xfId="7203"/>
    <cellStyle name="Note 4 3 7 3 2" xfId="24638"/>
    <cellStyle name="Note 4 3 7 3 3" xfId="39091"/>
    <cellStyle name="Note 4 3 7 4" xfId="9644"/>
    <cellStyle name="Note 4 3 7 4 2" xfId="27079"/>
    <cellStyle name="Note 4 3 7 4 3" xfId="41532"/>
    <cellStyle name="Note 4 3 7 5" xfId="12064"/>
    <cellStyle name="Note 4 3 7 5 2" xfId="29499"/>
    <cellStyle name="Note 4 3 7 5 3" xfId="43952"/>
    <cellStyle name="Note 4 3 7 6" xfId="19071"/>
    <cellStyle name="Note 4 3 8" xfId="2231"/>
    <cellStyle name="Note 4 3 8 2" xfId="4742"/>
    <cellStyle name="Note 4 3 8 2 2" xfId="22178"/>
    <cellStyle name="Note 4 3 8 2 3" xfId="36631"/>
    <cellStyle name="Note 4 3 8 3" xfId="7204"/>
    <cellStyle name="Note 4 3 8 3 2" xfId="24639"/>
    <cellStyle name="Note 4 3 8 3 3" xfId="39092"/>
    <cellStyle name="Note 4 3 8 4" xfId="9645"/>
    <cellStyle name="Note 4 3 8 4 2" xfId="27080"/>
    <cellStyle name="Note 4 3 8 4 3" xfId="41533"/>
    <cellStyle name="Note 4 3 8 5" xfId="12065"/>
    <cellStyle name="Note 4 3 8 5 2" xfId="29500"/>
    <cellStyle name="Note 4 3 8 5 3" xfId="43953"/>
    <cellStyle name="Note 4 3 8 6" xfId="15327"/>
    <cellStyle name="Note 4 3 8 6 2" xfId="32762"/>
    <cellStyle name="Note 4 3 8 6 3" xfId="47215"/>
    <cellStyle name="Note 4 3 8 7" xfId="19072"/>
    <cellStyle name="Note 4 3 8 8" xfId="20489"/>
    <cellStyle name="Note 4 3 9" xfId="4723"/>
    <cellStyle name="Note 4 3 9 2" xfId="14168"/>
    <cellStyle name="Note 4 3 9 2 2" xfId="31603"/>
    <cellStyle name="Note 4 3 9 2 3" xfId="46056"/>
    <cellStyle name="Note 4 3 9 3" xfId="16629"/>
    <cellStyle name="Note 4 3 9 3 2" xfId="34064"/>
    <cellStyle name="Note 4 3 9 3 3" xfId="48517"/>
    <cellStyle name="Note 4 3 9 4" xfId="22159"/>
    <cellStyle name="Note 4 3 9 5" xfId="36612"/>
    <cellStyle name="Note 4 30" xfId="2232"/>
    <cellStyle name="Note 4 30 2" xfId="4743"/>
    <cellStyle name="Note 4 30 2 2" xfId="22179"/>
    <cellStyle name="Note 4 30 2 3" xfId="36632"/>
    <cellStyle name="Note 4 30 3" xfId="7205"/>
    <cellStyle name="Note 4 30 3 2" xfId="24640"/>
    <cellStyle name="Note 4 30 3 3" xfId="39093"/>
    <cellStyle name="Note 4 30 4" xfId="9646"/>
    <cellStyle name="Note 4 30 4 2" xfId="27081"/>
    <cellStyle name="Note 4 30 4 3" xfId="41534"/>
    <cellStyle name="Note 4 30 5" xfId="12066"/>
    <cellStyle name="Note 4 30 5 2" xfId="29501"/>
    <cellStyle name="Note 4 30 5 3" xfId="43954"/>
    <cellStyle name="Note 4 30 6" xfId="15328"/>
    <cellStyle name="Note 4 30 6 2" xfId="32763"/>
    <cellStyle name="Note 4 30 6 3" xfId="47216"/>
    <cellStyle name="Note 4 30 7" xfId="19073"/>
    <cellStyle name="Note 4 30 8" xfId="20490"/>
    <cellStyle name="Note 4 31" xfId="4404"/>
    <cellStyle name="Note 4 31 2" xfId="13928"/>
    <cellStyle name="Note 4 31 2 2" xfId="31363"/>
    <cellStyle name="Note 4 31 2 3" xfId="45816"/>
    <cellStyle name="Note 4 31 3" xfId="16389"/>
    <cellStyle name="Note 4 31 3 2" xfId="33824"/>
    <cellStyle name="Note 4 31 3 3" xfId="48277"/>
    <cellStyle name="Note 4 31 4" xfId="21840"/>
    <cellStyle name="Note 4 31 5" xfId="36293"/>
    <cellStyle name="Note 4 32" xfId="6866"/>
    <cellStyle name="Note 4 32 2" xfId="24301"/>
    <cellStyle name="Note 4 32 3" xfId="38754"/>
    <cellStyle name="Note 4 33" xfId="9307"/>
    <cellStyle name="Note 4 33 2" xfId="26742"/>
    <cellStyle name="Note 4 33 3" xfId="41195"/>
    <cellStyle name="Note 4 34" xfId="11727"/>
    <cellStyle name="Note 4 34 2" xfId="29162"/>
    <cellStyle name="Note 4 34 3" xfId="43615"/>
    <cellStyle name="Note 4 35" xfId="18734"/>
    <cellStyle name="Note 4 4" xfId="2233"/>
    <cellStyle name="Note 4 4 10" xfId="7206"/>
    <cellStyle name="Note 4 4 10 2" xfId="24641"/>
    <cellStyle name="Note 4 4 10 3" xfId="39094"/>
    <cellStyle name="Note 4 4 11" xfId="9647"/>
    <cellStyle name="Note 4 4 11 2" xfId="27082"/>
    <cellStyle name="Note 4 4 11 3" xfId="41535"/>
    <cellStyle name="Note 4 4 12" xfId="12067"/>
    <cellStyle name="Note 4 4 12 2" xfId="29502"/>
    <cellStyle name="Note 4 4 12 3" xfId="43955"/>
    <cellStyle name="Note 4 4 13" xfId="19074"/>
    <cellStyle name="Note 4 4 2" xfId="2234"/>
    <cellStyle name="Note 4 4 2 2" xfId="2235"/>
    <cellStyle name="Note 4 4 2 2 2" xfId="4746"/>
    <cellStyle name="Note 4 4 2 2 2 2" xfId="14185"/>
    <cellStyle name="Note 4 4 2 2 2 2 2" xfId="31620"/>
    <cellStyle name="Note 4 4 2 2 2 2 3" xfId="46073"/>
    <cellStyle name="Note 4 4 2 2 2 3" xfId="16646"/>
    <cellStyle name="Note 4 4 2 2 2 3 2" xfId="34081"/>
    <cellStyle name="Note 4 4 2 2 2 3 3" xfId="48534"/>
    <cellStyle name="Note 4 4 2 2 2 4" xfId="22182"/>
    <cellStyle name="Note 4 4 2 2 2 5" xfId="36635"/>
    <cellStyle name="Note 4 4 2 2 3" xfId="7208"/>
    <cellStyle name="Note 4 4 2 2 3 2" xfId="24643"/>
    <cellStyle name="Note 4 4 2 2 3 3" xfId="39096"/>
    <cellStyle name="Note 4 4 2 2 4" xfId="9649"/>
    <cellStyle name="Note 4 4 2 2 4 2" xfId="27084"/>
    <cellStyle name="Note 4 4 2 2 4 3" xfId="41537"/>
    <cellStyle name="Note 4 4 2 2 5" xfId="12069"/>
    <cellStyle name="Note 4 4 2 2 5 2" xfId="29504"/>
    <cellStyle name="Note 4 4 2 2 5 3" xfId="43957"/>
    <cellStyle name="Note 4 4 2 2 6" xfId="19076"/>
    <cellStyle name="Note 4 4 2 3" xfId="2236"/>
    <cellStyle name="Note 4 4 2 3 2" xfId="4747"/>
    <cellStyle name="Note 4 4 2 3 2 2" xfId="14186"/>
    <cellStyle name="Note 4 4 2 3 2 2 2" xfId="31621"/>
    <cellStyle name="Note 4 4 2 3 2 2 3" xfId="46074"/>
    <cellStyle name="Note 4 4 2 3 2 3" xfId="16647"/>
    <cellStyle name="Note 4 4 2 3 2 3 2" xfId="34082"/>
    <cellStyle name="Note 4 4 2 3 2 3 3" xfId="48535"/>
    <cellStyle name="Note 4 4 2 3 2 4" xfId="22183"/>
    <cellStyle name="Note 4 4 2 3 2 5" xfId="36636"/>
    <cellStyle name="Note 4 4 2 3 3" xfId="7209"/>
    <cellStyle name="Note 4 4 2 3 3 2" xfId="24644"/>
    <cellStyle name="Note 4 4 2 3 3 3" xfId="39097"/>
    <cellStyle name="Note 4 4 2 3 4" xfId="9650"/>
    <cellStyle name="Note 4 4 2 3 4 2" xfId="27085"/>
    <cellStyle name="Note 4 4 2 3 4 3" xfId="41538"/>
    <cellStyle name="Note 4 4 2 3 5" xfId="12070"/>
    <cellStyle name="Note 4 4 2 3 5 2" xfId="29505"/>
    <cellStyle name="Note 4 4 2 3 5 3" xfId="43958"/>
    <cellStyle name="Note 4 4 2 3 6" xfId="19077"/>
    <cellStyle name="Note 4 4 2 4" xfId="2237"/>
    <cellStyle name="Note 4 4 2 4 2" xfId="4748"/>
    <cellStyle name="Note 4 4 2 4 2 2" xfId="22184"/>
    <cellStyle name="Note 4 4 2 4 2 3" xfId="36637"/>
    <cellStyle name="Note 4 4 2 4 3" xfId="7210"/>
    <cellStyle name="Note 4 4 2 4 3 2" xfId="24645"/>
    <cellStyle name="Note 4 4 2 4 3 3" xfId="39098"/>
    <cellStyle name="Note 4 4 2 4 4" xfId="9651"/>
    <cellStyle name="Note 4 4 2 4 4 2" xfId="27086"/>
    <cellStyle name="Note 4 4 2 4 4 3" xfId="41539"/>
    <cellStyle name="Note 4 4 2 4 5" xfId="12071"/>
    <cellStyle name="Note 4 4 2 4 5 2" xfId="29506"/>
    <cellStyle name="Note 4 4 2 4 5 3" xfId="43959"/>
    <cellStyle name="Note 4 4 2 4 6" xfId="15329"/>
    <cellStyle name="Note 4 4 2 4 6 2" xfId="32764"/>
    <cellStyle name="Note 4 4 2 4 6 3" xfId="47217"/>
    <cellStyle name="Note 4 4 2 4 7" xfId="19078"/>
    <cellStyle name="Note 4 4 2 4 8" xfId="20491"/>
    <cellStyle name="Note 4 4 2 5" xfId="4745"/>
    <cellStyle name="Note 4 4 2 5 2" xfId="14184"/>
    <cellStyle name="Note 4 4 2 5 2 2" xfId="31619"/>
    <cellStyle name="Note 4 4 2 5 2 3" xfId="46072"/>
    <cellStyle name="Note 4 4 2 5 3" xfId="16645"/>
    <cellStyle name="Note 4 4 2 5 3 2" xfId="34080"/>
    <cellStyle name="Note 4 4 2 5 3 3" xfId="48533"/>
    <cellStyle name="Note 4 4 2 5 4" xfId="22181"/>
    <cellStyle name="Note 4 4 2 5 5" xfId="36634"/>
    <cellStyle name="Note 4 4 2 6" xfId="7207"/>
    <cellStyle name="Note 4 4 2 6 2" xfId="24642"/>
    <cellStyle name="Note 4 4 2 6 3" xfId="39095"/>
    <cellStyle name="Note 4 4 2 7" xfId="9648"/>
    <cellStyle name="Note 4 4 2 7 2" xfId="27083"/>
    <cellStyle name="Note 4 4 2 7 3" xfId="41536"/>
    <cellStyle name="Note 4 4 2 8" xfId="12068"/>
    <cellStyle name="Note 4 4 2 8 2" xfId="29503"/>
    <cellStyle name="Note 4 4 2 8 3" xfId="43956"/>
    <cellStyle name="Note 4 4 2 9" xfId="19075"/>
    <cellStyle name="Note 4 4 3" xfId="2238"/>
    <cellStyle name="Note 4 4 3 2" xfId="2239"/>
    <cellStyle name="Note 4 4 3 2 2" xfId="4750"/>
    <cellStyle name="Note 4 4 3 2 2 2" xfId="14188"/>
    <cellStyle name="Note 4 4 3 2 2 2 2" xfId="31623"/>
    <cellStyle name="Note 4 4 3 2 2 2 3" xfId="46076"/>
    <cellStyle name="Note 4 4 3 2 2 3" xfId="16649"/>
    <cellStyle name="Note 4 4 3 2 2 3 2" xfId="34084"/>
    <cellStyle name="Note 4 4 3 2 2 3 3" xfId="48537"/>
    <cellStyle name="Note 4 4 3 2 2 4" xfId="22186"/>
    <cellStyle name="Note 4 4 3 2 2 5" xfId="36639"/>
    <cellStyle name="Note 4 4 3 2 3" xfId="7212"/>
    <cellStyle name="Note 4 4 3 2 3 2" xfId="24647"/>
    <cellStyle name="Note 4 4 3 2 3 3" xfId="39100"/>
    <cellStyle name="Note 4 4 3 2 4" xfId="9653"/>
    <cellStyle name="Note 4 4 3 2 4 2" xfId="27088"/>
    <cellStyle name="Note 4 4 3 2 4 3" xfId="41541"/>
    <cellStyle name="Note 4 4 3 2 5" xfId="12073"/>
    <cellStyle name="Note 4 4 3 2 5 2" xfId="29508"/>
    <cellStyle name="Note 4 4 3 2 5 3" xfId="43961"/>
    <cellStyle name="Note 4 4 3 2 6" xfId="19080"/>
    <cellStyle name="Note 4 4 3 3" xfId="2240"/>
    <cellStyle name="Note 4 4 3 3 2" xfId="4751"/>
    <cellStyle name="Note 4 4 3 3 2 2" xfId="14189"/>
    <cellStyle name="Note 4 4 3 3 2 2 2" xfId="31624"/>
    <cellStyle name="Note 4 4 3 3 2 2 3" xfId="46077"/>
    <cellStyle name="Note 4 4 3 3 2 3" xfId="16650"/>
    <cellStyle name="Note 4 4 3 3 2 3 2" xfId="34085"/>
    <cellStyle name="Note 4 4 3 3 2 3 3" xfId="48538"/>
    <cellStyle name="Note 4 4 3 3 2 4" xfId="22187"/>
    <cellStyle name="Note 4 4 3 3 2 5" xfId="36640"/>
    <cellStyle name="Note 4 4 3 3 3" xfId="7213"/>
    <cellStyle name="Note 4 4 3 3 3 2" xfId="24648"/>
    <cellStyle name="Note 4 4 3 3 3 3" xfId="39101"/>
    <cellStyle name="Note 4 4 3 3 4" xfId="9654"/>
    <cellStyle name="Note 4 4 3 3 4 2" xfId="27089"/>
    <cellStyle name="Note 4 4 3 3 4 3" xfId="41542"/>
    <cellStyle name="Note 4 4 3 3 5" xfId="12074"/>
    <cellStyle name="Note 4 4 3 3 5 2" xfId="29509"/>
    <cellStyle name="Note 4 4 3 3 5 3" xfId="43962"/>
    <cellStyle name="Note 4 4 3 3 6" xfId="19081"/>
    <cellStyle name="Note 4 4 3 4" xfId="2241"/>
    <cellStyle name="Note 4 4 3 4 2" xfId="4752"/>
    <cellStyle name="Note 4 4 3 4 2 2" xfId="22188"/>
    <cellStyle name="Note 4 4 3 4 2 3" xfId="36641"/>
    <cellStyle name="Note 4 4 3 4 3" xfId="7214"/>
    <cellStyle name="Note 4 4 3 4 3 2" xfId="24649"/>
    <cellStyle name="Note 4 4 3 4 3 3" xfId="39102"/>
    <cellStyle name="Note 4 4 3 4 4" xfId="9655"/>
    <cellStyle name="Note 4 4 3 4 4 2" xfId="27090"/>
    <cellStyle name="Note 4 4 3 4 4 3" xfId="41543"/>
    <cellStyle name="Note 4 4 3 4 5" xfId="12075"/>
    <cellStyle name="Note 4 4 3 4 5 2" xfId="29510"/>
    <cellStyle name="Note 4 4 3 4 5 3" xfId="43963"/>
    <cellStyle name="Note 4 4 3 4 6" xfId="15330"/>
    <cellStyle name="Note 4 4 3 4 6 2" xfId="32765"/>
    <cellStyle name="Note 4 4 3 4 6 3" xfId="47218"/>
    <cellStyle name="Note 4 4 3 4 7" xfId="19082"/>
    <cellStyle name="Note 4 4 3 4 8" xfId="20492"/>
    <cellStyle name="Note 4 4 3 5" xfId="4749"/>
    <cellStyle name="Note 4 4 3 5 2" xfId="14187"/>
    <cellStyle name="Note 4 4 3 5 2 2" xfId="31622"/>
    <cellStyle name="Note 4 4 3 5 2 3" xfId="46075"/>
    <cellStyle name="Note 4 4 3 5 3" xfId="16648"/>
    <cellStyle name="Note 4 4 3 5 3 2" xfId="34083"/>
    <cellStyle name="Note 4 4 3 5 3 3" xfId="48536"/>
    <cellStyle name="Note 4 4 3 5 4" xfId="22185"/>
    <cellStyle name="Note 4 4 3 5 5" xfId="36638"/>
    <cellStyle name="Note 4 4 3 6" xfId="7211"/>
    <cellStyle name="Note 4 4 3 6 2" xfId="24646"/>
    <cellStyle name="Note 4 4 3 6 3" xfId="39099"/>
    <cellStyle name="Note 4 4 3 7" xfId="9652"/>
    <cellStyle name="Note 4 4 3 7 2" xfId="27087"/>
    <cellStyle name="Note 4 4 3 7 3" xfId="41540"/>
    <cellStyle name="Note 4 4 3 8" xfId="12072"/>
    <cellStyle name="Note 4 4 3 8 2" xfId="29507"/>
    <cellStyle name="Note 4 4 3 8 3" xfId="43960"/>
    <cellStyle name="Note 4 4 3 9" xfId="19079"/>
    <cellStyle name="Note 4 4 4" xfId="2242"/>
    <cellStyle name="Note 4 4 4 2" xfId="2243"/>
    <cellStyle name="Note 4 4 4 2 2" xfId="4754"/>
    <cellStyle name="Note 4 4 4 2 2 2" xfId="14191"/>
    <cellStyle name="Note 4 4 4 2 2 2 2" xfId="31626"/>
    <cellStyle name="Note 4 4 4 2 2 2 3" xfId="46079"/>
    <cellStyle name="Note 4 4 4 2 2 3" xfId="16652"/>
    <cellStyle name="Note 4 4 4 2 2 3 2" xfId="34087"/>
    <cellStyle name="Note 4 4 4 2 2 3 3" xfId="48540"/>
    <cellStyle name="Note 4 4 4 2 2 4" xfId="22190"/>
    <cellStyle name="Note 4 4 4 2 2 5" xfId="36643"/>
    <cellStyle name="Note 4 4 4 2 3" xfId="7216"/>
    <cellStyle name="Note 4 4 4 2 3 2" xfId="24651"/>
    <cellStyle name="Note 4 4 4 2 3 3" xfId="39104"/>
    <cellStyle name="Note 4 4 4 2 4" xfId="9657"/>
    <cellStyle name="Note 4 4 4 2 4 2" xfId="27092"/>
    <cellStyle name="Note 4 4 4 2 4 3" xfId="41545"/>
    <cellStyle name="Note 4 4 4 2 5" xfId="12077"/>
    <cellStyle name="Note 4 4 4 2 5 2" xfId="29512"/>
    <cellStyle name="Note 4 4 4 2 5 3" xfId="43965"/>
    <cellStyle name="Note 4 4 4 2 6" xfId="19084"/>
    <cellStyle name="Note 4 4 4 3" xfId="2244"/>
    <cellStyle name="Note 4 4 4 3 2" xfId="4755"/>
    <cellStyle name="Note 4 4 4 3 2 2" xfId="14192"/>
    <cellStyle name="Note 4 4 4 3 2 2 2" xfId="31627"/>
    <cellStyle name="Note 4 4 4 3 2 2 3" xfId="46080"/>
    <cellStyle name="Note 4 4 4 3 2 3" xfId="16653"/>
    <cellStyle name="Note 4 4 4 3 2 3 2" xfId="34088"/>
    <cellStyle name="Note 4 4 4 3 2 3 3" xfId="48541"/>
    <cellStyle name="Note 4 4 4 3 2 4" xfId="22191"/>
    <cellStyle name="Note 4 4 4 3 2 5" xfId="36644"/>
    <cellStyle name="Note 4 4 4 3 3" xfId="7217"/>
    <cellStyle name="Note 4 4 4 3 3 2" xfId="24652"/>
    <cellStyle name="Note 4 4 4 3 3 3" xfId="39105"/>
    <cellStyle name="Note 4 4 4 3 4" xfId="9658"/>
    <cellStyle name="Note 4 4 4 3 4 2" xfId="27093"/>
    <cellStyle name="Note 4 4 4 3 4 3" xfId="41546"/>
    <cellStyle name="Note 4 4 4 3 5" xfId="12078"/>
    <cellStyle name="Note 4 4 4 3 5 2" xfId="29513"/>
    <cellStyle name="Note 4 4 4 3 5 3" xfId="43966"/>
    <cellStyle name="Note 4 4 4 3 6" xfId="19085"/>
    <cellStyle name="Note 4 4 4 4" xfId="2245"/>
    <cellStyle name="Note 4 4 4 4 2" xfId="4756"/>
    <cellStyle name="Note 4 4 4 4 2 2" xfId="22192"/>
    <cellStyle name="Note 4 4 4 4 2 3" xfId="36645"/>
    <cellStyle name="Note 4 4 4 4 3" xfId="7218"/>
    <cellStyle name="Note 4 4 4 4 3 2" xfId="24653"/>
    <cellStyle name="Note 4 4 4 4 3 3" xfId="39106"/>
    <cellStyle name="Note 4 4 4 4 4" xfId="9659"/>
    <cellStyle name="Note 4 4 4 4 4 2" xfId="27094"/>
    <cellStyle name="Note 4 4 4 4 4 3" xfId="41547"/>
    <cellStyle name="Note 4 4 4 4 5" xfId="12079"/>
    <cellStyle name="Note 4 4 4 4 5 2" xfId="29514"/>
    <cellStyle name="Note 4 4 4 4 5 3" xfId="43967"/>
    <cellStyle name="Note 4 4 4 4 6" xfId="15331"/>
    <cellStyle name="Note 4 4 4 4 6 2" xfId="32766"/>
    <cellStyle name="Note 4 4 4 4 6 3" xfId="47219"/>
    <cellStyle name="Note 4 4 4 4 7" xfId="19086"/>
    <cellStyle name="Note 4 4 4 4 8" xfId="20493"/>
    <cellStyle name="Note 4 4 4 5" xfId="4753"/>
    <cellStyle name="Note 4 4 4 5 2" xfId="14190"/>
    <cellStyle name="Note 4 4 4 5 2 2" xfId="31625"/>
    <cellStyle name="Note 4 4 4 5 2 3" xfId="46078"/>
    <cellStyle name="Note 4 4 4 5 3" xfId="16651"/>
    <cellStyle name="Note 4 4 4 5 3 2" xfId="34086"/>
    <cellStyle name="Note 4 4 4 5 3 3" xfId="48539"/>
    <cellStyle name="Note 4 4 4 5 4" xfId="22189"/>
    <cellStyle name="Note 4 4 4 5 5" xfId="36642"/>
    <cellStyle name="Note 4 4 4 6" xfId="7215"/>
    <cellStyle name="Note 4 4 4 6 2" xfId="24650"/>
    <cellStyle name="Note 4 4 4 6 3" xfId="39103"/>
    <cellStyle name="Note 4 4 4 7" xfId="9656"/>
    <cellStyle name="Note 4 4 4 7 2" xfId="27091"/>
    <cellStyle name="Note 4 4 4 7 3" xfId="41544"/>
    <cellStyle name="Note 4 4 4 8" xfId="12076"/>
    <cellStyle name="Note 4 4 4 8 2" xfId="29511"/>
    <cellStyle name="Note 4 4 4 8 3" xfId="43964"/>
    <cellStyle name="Note 4 4 4 9" xfId="19083"/>
    <cellStyle name="Note 4 4 5" xfId="2246"/>
    <cellStyle name="Note 4 4 5 2" xfId="2247"/>
    <cellStyle name="Note 4 4 5 2 2" xfId="4758"/>
    <cellStyle name="Note 4 4 5 2 2 2" xfId="14194"/>
    <cellStyle name="Note 4 4 5 2 2 2 2" xfId="31629"/>
    <cellStyle name="Note 4 4 5 2 2 2 3" xfId="46082"/>
    <cellStyle name="Note 4 4 5 2 2 3" xfId="16655"/>
    <cellStyle name="Note 4 4 5 2 2 3 2" xfId="34090"/>
    <cellStyle name="Note 4 4 5 2 2 3 3" xfId="48543"/>
    <cellStyle name="Note 4 4 5 2 2 4" xfId="22194"/>
    <cellStyle name="Note 4 4 5 2 2 5" xfId="36647"/>
    <cellStyle name="Note 4 4 5 2 3" xfId="7220"/>
    <cellStyle name="Note 4 4 5 2 3 2" xfId="24655"/>
    <cellStyle name="Note 4 4 5 2 3 3" xfId="39108"/>
    <cellStyle name="Note 4 4 5 2 4" xfId="9661"/>
    <cellStyle name="Note 4 4 5 2 4 2" xfId="27096"/>
    <cellStyle name="Note 4 4 5 2 4 3" xfId="41549"/>
    <cellStyle name="Note 4 4 5 2 5" xfId="12081"/>
    <cellStyle name="Note 4 4 5 2 5 2" xfId="29516"/>
    <cellStyle name="Note 4 4 5 2 5 3" xfId="43969"/>
    <cellStyle name="Note 4 4 5 2 6" xfId="19088"/>
    <cellStyle name="Note 4 4 5 3" xfId="2248"/>
    <cellStyle name="Note 4 4 5 3 2" xfId="4759"/>
    <cellStyle name="Note 4 4 5 3 2 2" xfId="14195"/>
    <cellStyle name="Note 4 4 5 3 2 2 2" xfId="31630"/>
    <cellStyle name="Note 4 4 5 3 2 2 3" xfId="46083"/>
    <cellStyle name="Note 4 4 5 3 2 3" xfId="16656"/>
    <cellStyle name="Note 4 4 5 3 2 3 2" xfId="34091"/>
    <cellStyle name="Note 4 4 5 3 2 3 3" xfId="48544"/>
    <cellStyle name="Note 4 4 5 3 2 4" xfId="22195"/>
    <cellStyle name="Note 4 4 5 3 2 5" xfId="36648"/>
    <cellStyle name="Note 4 4 5 3 3" xfId="7221"/>
    <cellStyle name="Note 4 4 5 3 3 2" xfId="24656"/>
    <cellStyle name="Note 4 4 5 3 3 3" xfId="39109"/>
    <cellStyle name="Note 4 4 5 3 4" xfId="9662"/>
    <cellStyle name="Note 4 4 5 3 4 2" xfId="27097"/>
    <cellStyle name="Note 4 4 5 3 4 3" xfId="41550"/>
    <cellStyle name="Note 4 4 5 3 5" xfId="12082"/>
    <cellStyle name="Note 4 4 5 3 5 2" xfId="29517"/>
    <cellStyle name="Note 4 4 5 3 5 3" xfId="43970"/>
    <cellStyle name="Note 4 4 5 3 6" xfId="19089"/>
    <cellStyle name="Note 4 4 5 4" xfId="2249"/>
    <cellStyle name="Note 4 4 5 4 2" xfId="4760"/>
    <cellStyle name="Note 4 4 5 4 2 2" xfId="22196"/>
    <cellStyle name="Note 4 4 5 4 2 3" xfId="36649"/>
    <cellStyle name="Note 4 4 5 4 3" xfId="7222"/>
    <cellStyle name="Note 4 4 5 4 3 2" xfId="24657"/>
    <cellStyle name="Note 4 4 5 4 3 3" xfId="39110"/>
    <cellStyle name="Note 4 4 5 4 4" xfId="9663"/>
    <cellStyle name="Note 4 4 5 4 4 2" xfId="27098"/>
    <cellStyle name="Note 4 4 5 4 4 3" xfId="41551"/>
    <cellStyle name="Note 4 4 5 4 5" xfId="12083"/>
    <cellStyle name="Note 4 4 5 4 5 2" xfId="29518"/>
    <cellStyle name="Note 4 4 5 4 5 3" xfId="43971"/>
    <cellStyle name="Note 4 4 5 4 6" xfId="15332"/>
    <cellStyle name="Note 4 4 5 4 6 2" xfId="32767"/>
    <cellStyle name="Note 4 4 5 4 6 3" xfId="47220"/>
    <cellStyle name="Note 4 4 5 4 7" xfId="19090"/>
    <cellStyle name="Note 4 4 5 4 8" xfId="20494"/>
    <cellStyle name="Note 4 4 5 5" xfId="4757"/>
    <cellStyle name="Note 4 4 5 5 2" xfId="14193"/>
    <cellStyle name="Note 4 4 5 5 2 2" xfId="31628"/>
    <cellStyle name="Note 4 4 5 5 2 3" xfId="46081"/>
    <cellStyle name="Note 4 4 5 5 3" xfId="16654"/>
    <cellStyle name="Note 4 4 5 5 3 2" xfId="34089"/>
    <cellStyle name="Note 4 4 5 5 3 3" xfId="48542"/>
    <cellStyle name="Note 4 4 5 5 4" xfId="22193"/>
    <cellStyle name="Note 4 4 5 5 5" xfId="36646"/>
    <cellStyle name="Note 4 4 5 6" xfId="7219"/>
    <cellStyle name="Note 4 4 5 6 2" xfId="24654"/>
    <cellStyle name="Note 4 4 5 6 3" xfId="39107"/>
    <cellStyle name="Note 4 4 5 7" xfId="9660"/>
    <cellStyle name="Note 4 4 5 7 2" xfId="27095"/>
    <cellStyle name="Note 4 4 5 7 3" xfId="41548"/>
    <cellStyle name="Note 4 4 5 8" xfId="12080"/>
    <cellStyle name="Note 4 4 5 8 2" xfId="29515"/>
    <cellStyle name="Note 4 4 5 8 3" xfId="43968"/>
    <cellStyle name="Note 4 4 5 9" xfId="19087"/>
    <cellStyle name="Note 4 4 6" xfId="2250"/>
    <cellStyle name="Note 4 4 6 2" xfId="4761"/>
    <cellStyle name="Note 4 4 6 2 2" xfId="14196"/>
    <cellStyle name="Note 4 4 6 2 2 2" xfId="31631"/>
    <cellStyle name="Note 4 4 6 2 2 3" xfId="46084"/>
    <cellStyle name="Note 4 4 6 2 3" xfId="16657"/>
    <cellStyle name="Note 4 4 6 2 3 2" xfId="34092"/>
    <cellStyle name="Note 4 4 6 2 3 3" xfId="48545"/>
    <cellStyle name="Note 4 4 6 2 4" xfId="22197"/>
    <cellStyle name="Note 4 4 6 2 5" xfId="36650"/>
    <cellStyle name="Note 4 4 6 3" xfId="7223"/>
    <cellStyle name="Note 4 4 6 3 2" xfId="24658"/>
    <cellStyle name="Note 4 4 6 3 3" xfId="39111"/>
    <cellStyle name="Note 4 4 6 4" xfId="9664"/>
    <cellStyle name="Note 4 4 6 4 2" xfId="27099"/>
    <cellStyle name="Note 4 4 6 4 3" xfId="41552"/>
    <cellStyle name="Note 4 4 6 5" xfId="12084"/>
    <cellStyle name="Note 4 4 6 5 2" xfId="29519"/>
    <cellStyle name="Note 4 4 6 5 3" xfId="43972"/>
    <cellStyle name="Note 4 4 6 6" xfId="19091"/>
    <cellStyle name="Note 4 4 7" xfId="2251"/>
    <cellStyle name="Note 4 4 7 2" xfId="4762"/>
    <cellStyle name="Note 4 4 7 2 2" xfId="14197"/>
    <cellStyle name="Note 4 4 7 2 2 2" xfId="31632"/>
    <cellStyle name="Note 4 4 7 2 2 3" xfId="46085"/>
    <cellStyle name="Note 4 4 7 2 3" xfId="16658"/>
    <cellStyle name="Note 4 4 7 2 3 2" xfId="34093"/>
    <cellStyle name="Note 4 4 7 2 3 3" xfId="48546"/>
    <cellStyle name="Note 4 4 7 2 4" xfId="22198"/>
    <cellStyle name="Note 4 4 7 2 5" xfId="36651"/>
    <cellStyle name="Note 4 4 7 3" xfId="7224"/>
    <cellStyle name="Note 4 4 7 3 2" xfId="24659"/>
    <cellStyle name="Note 4 4 7 3 3" xfId="39112"/>
    <cellStyle name="Note 4 4 7 4" xfId="9665"/>
    <cellStyle name="Note 4 4 7 4 2" xfId="27100"/>
    <cellStyle name="Note 4 4 7 4 3" xfId="41553"/>
    <cellStyle name="Note 4 4 7 5" xfId="12085"/>
    <cellStyle name="Note 4 4 7 5 2" xfId="29520"/>
    <cellStyle name="Note 4 4 7 5 3" xfId="43973"/>
    <cellStyle name="Note 4 4 7 6" xfId="19092"/>
    <cellStyle name="Note 4 4 8" xfId="2252"/>
    <cellStyle name="Note 4 4 8 2" xfId="4763"/>
    <cellStyle name="Note 4 4 8 2 2" xfId="22199"/>
    <cellStyle name="Note 4 4 8 2 3" xfId="36652"/>
    <cellStyle name="Note 4 4 8 3" xfId="7225"/>
    <cellStyle name="Note 4 4 8 3 2" xfId="24660"/>
    <cellStyle name="Note 4 4 8 3 3" xfId="39113"/>
    <cellStyle name="Note 4 4 8 4" xfId="9666"/>
    <cellStyle name="Note 4 4 8 4 2" xfId="27101"/>
    <cellStyle name="Note 4 4 8 4 3" xfId="41554"/>
    <cellStyle name="Note 4 4 8 5" xfId="12086"/>
    <cellStyle name="Note 4 4 8 5 2" xfId="29521"/>
    <cellStyle name="Note 4 4 8 5 3" xfId="43974"/>
    <cellStyle name="Note 4 4 8 6" xfId="15333"/>
    <cellStyle name="Note 4 4 8 6 2" xfId="32768"/>
    <cellStyle name="Note 4 4 8 6 3" xfId="47221"/>
    <cellStyle name="Note 4 4 8 7" xfId="19093"/>
    <cellStyle name="Note 4 4 8 8" xfId="20495"/>
    <cellStyle name="Note 4 4 9" xfId="4744"/>
    <cellStyle name="Note 4 4 9 2" xfId="14183"/>
    <cellStyle name="Note 4 4 9 2 2" xfId="31618"/>
    <cellStyle name="Note 4 4 9 2 3" xfId="46071"/>
    <cellStyle name="Note 4 4 9 3" xfId="16644"/>
    <cellStyle name="Note 4 4 9 3 2" xfId="34079"/>
    <cellStyle name="Note 4 4 9 3 3" xfId="48532"/>
    <cellStyle name="Note 4 4 9 4" xfId="22180"/>
    <cellStyle name="Note 4 4 9 5" xfId="36633"/>
    <cellStyle name="Note 4 5" xfId="2253"/>
    <cellStyle name="Note 4 5 10" xfId="7226"/>
    <cellStyle name="Note 4 5 10 2" xfId="24661"/>
    <cellStyle name="Note 4 5 10 3" xfId="39114"/>
    <cellStyle name="Note 4 5 11" xfId="9667"/>
    <cellStyle name="Note 4 5 11 2" xfId="27102"/>
    <cellStyle name="Note 4 5 11 3" xfId="41555"/>
    <cellStyle name="Note 4 5 12" xfId="12087"/>
    <cellStyle name="Note 4 5 12 2" xfId="29522"/>
    <cellStyle name="Note 4 5 12 3" xfId="43975"/>
    <cellStyle name="Note 4 5 13" xfId="19094"/>
    <cellStyle name="Note 4 5 2" xfId="2254"/>
    <cellStyle name="Note 4 5 2 2" xfId="2255"/>
    <cellStyle name="Note 4 5 2 2 2" xfId="4766"/>
    <cellStyle name="Note 4 5 2 2 2 2" xfId="14200"/>
    <cellStyle name="Note 4 5 2 2 2 2 2" xfId="31635"/>
    <cellStyle name="Note 4 5 2 2 2 2 3" xfId="46088"/>
    <cellStyle name="Note 4 5 2 2 2 3" xfId="16661"/>
    <cellStyle name="Note 4 5 2 2 2 3 2" xfId="34096"/>
    <cellStyle name="Note 4 5 2 2 2 3 3" xfId="48549"/>
    <cellStyle name="Note 4 5 2 2 2 4" xfId="22202"/>
    <cellStyle name="Note 4 5 2 2 2 5" xfId="36655"/>
    <cellStyle name="Note 4 5 2 2 3" xfId="7228"/>
    <cellStyle name="Note 4 5 2 2 3 2" xfId="24663"/>
    <cellStyle name="Note 4 5 2 2 3 3" xfId="39116"/>
    <cellStyle name="Note 4 5 2 2 4" xfId="9669"/>
    <cellStyle name="Note 4 5 2 2 4 2" xfId="27104"/>
    <cellStyle name="Note 4 5 2 2 4 3" xfId="41557"/>
    <cellStyle name="Note 4 5 2 2 5" xfId="12089"/>
    <cellStyle name="Note 4 5 2 2 5 2" xfId="29524"/>
    <cellStyle name="Note 4 5 2 2 5 3" xfId="43977"/>
    <cellStyle name="Note 4 5 2 2 6" xfId="19096"/>
    <cellStyle name="Note 4 5 2 3" xfId="2256"/>
    <cellStyle name="Note 4 5 2 3 2" xfId="4767"/>
    <cellStyle name="Note 4 5 2 3 2 2" xfId="14201"/>
    <cellStyle name="Note 4 5 2 3 2 2 2" xfId="31636"/>
    <cellStyle name="Note 4 5 2 3 2 2 3" xfId="46089"/>
    <cellStyle name="Note 4 5 2 3 2 3" xfId="16662"/>
    <cellStyle name="Note 4 5 2 3 2 3 2" xfId="34097"/>
    <cellStyle name="Note 4 5 2 3 2 3 3" xfId="48550"/>
    <cellStyle name="Note 4 5 2 3 2 4" xfId="22203"/>
    <cellStyle name="Note 4 5 2 3 2 5" xfId="36656"/>
    <cellStyle name="Note 4 5 2 3 3" xfId="7229"/>
    <cellStyle name="Note 4 5 2 3 3 2" xfId="24664"/>
    <cellStyle name="Note 4 5 2 3 3 3" xfId="39117"/>
    <cellStyle name="Note 4 5 2 3 4" xfId="9670"/>
    <cellStyle name="Note 4 5 2 3 4 2" xfId="27105"/>
    <cellStyle name="Note 4 5 2 3 4 3" xfId="41558"/>
    <cellStyle name="Note 4 5 2 3 5" xfId="12090"/>
    <cellStyle name="Note 4 5 2 3 5 2" xfId="29525"/>
    <cellStyle name="Note 4 5 2 3 5 3" xfId="43978"/>
    <cellStyle name="Note 4 5 2 3 6" xfId="19097"/>
    <cellStyle name="Note 4 5 2 4" xfId="2257"/>
    <cellStyle name="Note 4 5 2 4 2" xfId="4768"/>
    <cellStyle name="Note 4 5 2 4 2 2" xfId="22204"/>
    <cellStyle name="Note 4 5 2 4 2 3" xfId="36657"/>
    <cellStyle name="Note 4 5 2 4 3" xfId="7230"/>
    <cellStyle name="Note 4 5 2 4 3 2" xfId="24665"/>
    <cellStyle name="Note 4 5 2 4 3 3" xfId="39118"/>
    <cellStyle name="Note 4 5 2 4 4" xfId="9671"/>
    <cellStyle name="Note 4 5 2 4 4 2" xfId="27106"/>
    <cellStyle name="Note 4 5 2 4 4 3" xfId="41559"/>
    <cellStyle name="Note 4 5 2 4 5" xfId="12091"/>
    <cellStyle name="Note 4 5 2 4 5 2" xfId="29526"/>
    <cellStyle name="Note 4 5 2 4 5 3" xfId="43979"/>
    <cellStyle name="Note 4 5 2 4 6" xfId="15334"/>
    <cellStyle name="Note 4 5 2 4 6 2" xfId="32769"/>
    <cellStyle name="Note 4 5 2 4 6 3" xfId="47222"/>
    <cellStyle name="Note 4 5 2 4 7" xfId="19098"/>
    <cellStyle name="Note 4 5 2 4 8" xfId="20496"/>
    <cellStyle name="Note 4 5 2 5" xfId="4765"/>
    <cellStyle name="Note 4 5 2 5 2" xfId="14199"/>
    <cellStyle name="Note 4 5 2 5 2 2" xfId="31634"/>
    <cellStyle name="Note 4 5 2 5 2 3" xfId="46087"/>
    <cellStyle name="Note 4 5 2 5 3" xfId="16660"/>
    <cellStyle name="Note 4 5 2 5 3 2" xfId="34095"/>
    <cellStyle name="Note 4 5 2 5 3 3" xfId="48548"/>
    <cellStyle name="Note 4 5 2 5 4" xfId="22201"/>
    <cellStyle name="Note 4 5 2 5 5" xfId="36654"/>
    <cellStyle name="Note 4 5 2 6" xfId="7227"/>
    <cellStyle name="Note 4 5 2 6 2" xfId="24662"/>
    <cellStyle name="Note 4 5 2 6 3" xfId="39115"/>
    <cellStyle name="Note 4 5 2 7" xfId="9668"/>
    <cellStyle name="Note 4 5 2 7 2" xfId="27103"/>
    <cellStyle name="Note 4 5 2 7 3" xfId="41556"/>
    <cellStyle name="Note 4 5 2 8" xfId="12088"/>
    <cellStyle name="Note 4 5 2 8 2" xfId="29523"/>
    <cellStyle name="Note 4 5 2 8 3" xfId="43976"/>
    <cellStyle name="Note 4 5 2 9" xfId="19095"/>
    <cellStyle name="Note 4 5 3" xfId="2258"/>
    <cellStyle name="Note 4 5 3 2" xfId="2259"/>
    <cellStyle name="Note 4 5 3 2 2" xfId="4770"/>
    <cellStyle name="Note 4 5 3 2 2 2" xfId="14203"/>
    <cellStyle name="Note 4 5 3 2 2 2 2" xfId="31638"/>
    <cellStyle name="Note 4 5 3 2 2 2 3" xfId="46091"/>
    <cellStyle name="Note 4 5 3 2 2 3" xfId="16664"/>
    <cellStyle name="Note 4 5 3 2 2 3 2" xfId="34099"/>
    <cellStyle name="Note 4 5 3 2 2 3 3" xfId="48552"/>
    <cellStyle name="Note 4 5 3 2 2 4" xfId="22206"/>
    <cellStyle name="Note 4 5 3 2 2 5" xfId="36659"/>
    <cellStyle name="Note 4 5 3 2 3" xfId="7232"/>
    <cellStyle name="Note 4 5 3 2 3 2" xfId="24667"/>
    <cellStyle name="Note 4 5 3 2 3 3" xfId="39120"/>
    <cellStyle name="Note 4 5 3 2 4" xfId="9673"/>
    <cellStyle name="Note 4 5 3 2 4 2" xfId="27108"/>
    <cellStyle name="Note 4 5 3 2 4 3" xfId="41561"/>
    <cellStyle name="Note 4 5 3 2 5" xfId="12093"/>
    <cellStyle name="Note 4 5 3 2 5 2" xfId="29528"/>
    <cellStyle name="Note 4 5 3 2 5 3" xfId="43981"/>
    <cellStyle name="Note 4 5 3 2 6" xfId="19100"/>
    <cellStyle name="Note 4 5 3 3" xfId="2260"/>
    <cellStyle name="Note 4 5 3 3 2" xfId="4771"/>
    <cellStyle name="Note 4 5 3 3 2 2" xfId="14204"/>
    <cellStyle name="Note 4 5 3 3 2 2 2" xfId="31639"/>
    <cellStyle name="Note 4 5 3 3 2 2 3" xfId="46092"/>
    <cellStyle name="Note 4 5 3 3 2 3" xfId="16665"/>
    <cellStyle name="Note 4 5 3 3 2 3 2" xfId="34100"/>
    <cellStyle name="Note 4 5 3 3 2 3 3" xfId="48553"/>
    <cellStyle name="Note 4 5 3 3 2 4" xfId="22207"/>
    <cellStyle name="Note 4 5 3 3 2 5" xfId="36660"/>
    <cellStyle name="Note 4 5 3 3 3" xfId="7233"/>
    <cellStyle name="Note 4 5 3 3 3 2" xfId="24668"/>
    <cellStyle name="Note 4 5 3 3 3 3" xfId="39121"/>
    <cellStyle name="Note 4 5 3 3 4" xfId="9674"/>
    <cellStyle name="Note 4 5 3 3 4 2" xfId="27109"/>
    <cellStyle name="Note 4 5 3 3 4 3" xfId="41562"/>
    <cellStyle name="Note 4 5 3 3 5" xfId="12094"/>
    <cellStyle name="Note 4 5 3 3 5 2" xfId="29529"/>
    <cellStyle name="Note 4 5 3 3 5 3" xfId="43982"/>
    <cellStyle name="Note 4 5 3 3 6" xfId="19101"/>
    <cellStyle name="Note 4 5 3 4" xfId="2261"/>
    <cellStyle name="Note 4 5 3 4 2" xfId="4772"/>
    <cellStyle name="Note 4 5 3 4 2 2" xfId="22208"/>
    <cellStyle name="Note 4 5 3 4 2 3" xfId="36661"/>
    <cellStyle name="Note 4 5 3 4 3" xfId="7234"/>
    <cellStyle name="Note 4 5 3 4 3 2" xfId="24669"/>
    <cellStyle name="Note 4 5 3 4 3 3" xfId="39122"/>
    <cellStyle name="Note 4 5 3 4 4" xfId="9675"/>
    <cellStyle name="Note 4 5 3 4 4 2" xfId="27110"/>
    <cellStyle name="Note 4 5 3 4 4 3" xfId="41563"/>
    <cellStyle name="Note 4 5 3 4 5" xfId="12095"/>
    <cellStyle name="Note 4 5 3 4 5 2" xfId="29530"/>
    <cellStyle name="Note 4 5 3 4 5 3" xfId="43983"/>
    <cellStyle name="Note 4 5 3 4 6" xfId="15335"/>
    <cellStyle name="Note 4 5 3 4 6 2" xfId="32770"/>
    <cellStyle name="Note 4 5 3 4 6 3" xfId="47223"/>
    <cellStyle name="Note 4 5 3 4 7" xfId="19102"/>
    <cellStyle name="Note 4 5 3 4 8" xfId="20497"/>
    <cellStyle name="Note 4 5 3 5" xfId="4769"/>
    <cellStyle name="Note 4 5 3 5 2" xfId="14202"/>
    <cellStyle name="Note 4 5 3 5 2 2" xfId="31637"/>
    <cellStyle name="Note 4 5 3 5 2 3" xfId="46090"/>
    <cellStyle name="Note 4 5 3 5 3" xfId="16663"/>
    <cellStyle name="Note 4 5 3 5 3 2" xfId="34098"/>
    <cellStyle name="Note 4 5 3 5 3 3" xfId="48551"/>
    <cellStyle name="Note 4 5 3 5 4" xfId="22205"/>
    <cellStyle name="Note 4 5 3 5 5" xfId="36658"/>
    <cellStyle name="Note 4 5 3 6" xfId="7231"/>
    <cellStyle name="Note 4 5 3 6 2" xfId="24666"/>
    <cellStyle name="Note 4 5 3 6 3" xfId="39119"/>
    <cellStyle name="Note 4 5 3 7" xfId="9672"/>
    <cellStyle name="Note 4 5 3 7 2" xfId="27107"/>
    <cellStyle name="Note 4 5 3 7 3" xfId="41560"/>
    <cellStyle name="Note 4 5 3 8" xfId="12092"/>
    <cellStyle name="Note 4 5 3 8 2" xfId="29527"/>
    <cellStyle name="Note 4 5 3 8 3" xfId="43980"/>
    <cellStyle name="Note 4 5 3 9" xfId="19099"/>
    <cellStyle name="Note 4 5 4" xfId="2262"/>
    <cellStyle name="Note 4 5 4 2" xfId="2263"/>
    <cellStyle name="Note 4 5 4 2 2" xfId="4774"/>
    <cellStyle name="Note 4 5 4 2 2 2" xfId="14206"/>
    <cellStyle name="Note 4 5 4 2 2 2 2" xfId="31641"/>
    <cellStyle name="Note 4 5 4 2 2 2 3" xfId="46094"/>
    <cellStyle name="Note 4 5 4 2 2 3" xfId="16667"/>
    <cellStyle name="Note 4 5 4 2 2 3 2" xfId="34102"/>
    <cellStyle name="Note 4 5 4 2 2 3 3" xfId="48555"/>
    <cellStyle name="Note 4 5 4 2 2 4" xfId="22210"/>
    <cellStyle name="Note 4 5 4 2 2 5" xfId="36663"/>
    <cellStyle name="Note 4 5 4 2 3" xfId="7236"/>
    <cellStyle name="Note 4 5 4 2 3 2" xfId="24671"/>
    <cellStyle name="Note 4 5 4 2 3 3" xfId="39124"/>
    <cellStyle name="Note 4 5 4 2 4" xfId="9677"/>
    <cellStyle name="Note 4 5 4 2 4 2" xfId="27112"/>
    <cellStyle name="Note 4 5 4 2 4 3" xfId="41565"/>
    <cellStyle name="Note 4 5 4 2 5" xfId="12097"/>
    <cellStyle name="Note 4 5 4 2 5 2" xfId="29532"/>
    <cellStyle name="Note 4 5 4 2 5 3" xfId="43985"/>
    <cellStyle name="Note 4 5 4 2 6" xfId="19104"/>
    <cellStyle name="Note 4 5 4 3" xfId="2264"/>
    <cellStyle name="Note 4 5 4 3 2" xfId="4775"/>
    <cellStyle name="Note 4 5 4 3 2 2" xfId="14207"/>
    <cellStyle name="Note 4 5 4 3 2 2 2" xfId="31642"/>
    <cellStyle name="Note 4 5 4 3 2 2 3" xfId="46095"/>
    <cellStyle name="Note 4 5 4 3 2 3" xfId="16668"/>
    <cellStyle name="Note 4 5 4 3 2 3 2" xfId="34103"/>
    <cellStyle name="Note 4 5 4 3 2 3 3" xfId="48556"/>
    <cellStyle name="Note 4 5 4 3 2 4" xfId="22211"/>
    <cellStyle name="Note 4 5 4 3 2 5" xfId="36664"/>
    <cellStyle name="Note 4 5 4 3 3" xfId="7237"/>
    <cellStyle name="Note 4 5 4 3 3 2" xfId="24672"/>
    <cellStyle name="Note 4 5 4 3 3 3" xfId="39125"/>
    <cellStyle name="Note 4 5 4 3 4" xfId="9678"/>
    <cellStyle name="Note 4 5 4 3 4 2" xfId="27113"/>
    <cellStyle name="Note 4 5 4 3 4 3" xfId="41566"/>
    <cellStyle name="Note 4 5 4 3 5" xfId="12098"/>
    <cellStyle name="Note 4 5 4 3 5 2" xfId="29533"/>
    <cellStyle name="Note 4 5 4 3 5 3" xfId="43986"/>
    <cellStyle name="Note 4 5 4 3 6" xfId="19105"/>
    <cellStyle name="Note 4 5 4 4" xfId="2265"/>
    <cellStyle name="Note 4 5 4 4 2" xfId="4776"/>
    <cellStyle name="Note 4 5 4 4 2 2" xfId="22212"/>
    <cellStyle name="Note 4 5 4 4 2 3" xfId="36665"/>
    <cellStyle name="Note 4 5 4 4 3" xfId="7238"/>
    <cellStyle name="Note 4 5 4 4 3 2" xfId="24673"/>
    <cellStyle name="Note 4 5 4 4 3 3" xfId="39126"/>
    <cellStyle name="Note 4 5 4 4 4" xfId="9679"/>
    <cellStyle name="Note 4 5 4 4 4 2" xfId="27114"/>
    <cellStyle name="Note 4 5 4 4 4 3" xfId="41567"/>
    <cellStyle name="Note 4 5 4 4 5" xfId="12099"/>
    <cellStyle name="Note 4 5 4 4 5 2" xfId="29534"/>
    <cellStyle name="Note 4 5 4 4 5 3" xfId="43987"/>
    <cellStyle name="Note 4 5 4 4 6" xfId="15336"/>
    <cellStyle name="Note 4 5 4 4 6 2" xfId="32771"/>
    <cellStyle name="Note 4 5 4 4 6 3" xfId="47224"/>
    <cellStyle name="Note 4 5 4 4 7" xfId="19106"/>
    <cellStyle name="Note 4 5 4 4 8" xfId="20498"/>
    <cellStyle name="Note 4 5 4 5" xfId="4773"/>
    <cellStyle name="Note 4 5 4 5 2" xfId="14205"/>
    <cellStyle name="Note 4 5 4 5 2 2" xfId="31640"/>
    <cellStyle name="Note 4 5 4 5 2 3" xfId="46093"/>
    <cellStyle name="Note 4 5 4 5 3" xfId="16666"/>
    <cellStyle name="Note 4 5 4 5 3 2" xfId="34101"/>
    <cellStyle name="Note 4 5 4 5 3 3" xfId="48554"/>
    <cellStyle name="Note 4 5 4 5 4" xfId="22209"/>
    <cellStyle name="Note 4 5 4 5 5" xfId="36662"/>
    <cellStyle name="Note 4 5 4 6" xfId="7235"/>
    <cellStyle name="Note 4 5 4 6 2" xfId="24670"/>
    <cellStyle name="Note 4 5 4 6 3" xfId="39123"/>
    <cellStyle name="Note 4 5 4 7" xfId="9676"/>
    <cellStyle name="Note 4 5 4 7 2" xfId="27111"/>
    <cellStyle name="Note 4 5 4 7 3" xfId="41564"/>
    <cellStyle name="Note 4 5 4 8" xfId="12096"/>
    <cellStyle name="Note 4 5 4 8 2" xfId="29531"/>
    <cellStyle name="Note 4 5 4 8 3" xfId="43984"/>
    <cellStyle name="Note 4 5 4 9" xfId="19103"/>
    <cellStyle name="Note 4 5 5" xfId="2266"/>
    <cellStyle name="Note 4 5 5 2" xfId="2267"/>
    <cellStyle name="Note 4 5 5 2 2" xfId="4778"/>
    <cellStyle name="Note 4 5 5 2 2 2" xfId="14209"/>
    <cellStyle name="Note 4 5 5 2 2 2 2" xfId="31644"/>
    <cellStyle name="Note 4 5 5 2 2 2 3" xfId="46097"/>
    <cellStyle name="Note 4 5 5 2 2 3" xfId="16670"/>
    <cellStyle name="Note 4 5 5 2 2 3 2" xfId="34105"/>
    <cellStyle name="Note 4 5 5 2 2 3 3" xfId="48558"/>
    <cellStyle name="Note 4 5 5 2 2 4" xfId="22214"/>
    <cellStyle name="Note 4 5 5 2 2 5" xfId="36667"/>
    <cellStyle name="Note 4 5 5 2 3" xfId="7240"/>
    <cellStyle name="Note 4 5 5 2 3 2" xfId="24675"/>
    <cellStyle name="Note 4 5 5 2 3 3" xfId="39128"/>
    <cellStyle name="Note 4 5 5 2 4" xfId="9681"/>
    <cellStyle name="Note 4 5 5 2 4 2" xfId="27116"/>
    <cellStyle name="Note 4 5 5 2 4 3" xfId="41569"/>
    <cellStyle name="Note 4 5 5 2 5" xfId="12101"/>
    <cellStyle name="Note 4 5 5 2 5 2" xfId="29536"/>
    <cellStyle name="Note 4 5 5 2 5 3" xfId="43989"/>
    <cellStyle name="Note 4 5 5 2 6" xfId="19108"/>
    <cellStyle name="Note 4 5 5 3" xfId="2268"/>
    <cellStyle name="Note 4 5 5 3 2" xfId="4779"/>
    <cellStyle name="Note 4 5 5 3 2 2" xfId="14210"/>
    <cellStyle name="Note 4 5 5 3 2 2 2" xfId="31645"/>
    <cellStyle name="Note 4 5 5 3 2 2 3" xfId="46098"/>
    <cellStyle name="Note 4 5 5 3 2 3" xfId="16671"/>
    <cellStyle name="Note 4 5 5 3 2 3 2" xfId="34106"/>
    <cellStyle name="Note 4 5 5 3 2 3 3" xfId="48559"/>
    <cellStyle name="Note 4 5 5 3 2 4" xfId="22215"/>
    <cellStyle name="Note 4 5 5 3 2 5" xfId="36668"/>
    <cellStyle name="Note 4 5 5 3 3" xfId="7241"/>
    <cellStyle name="Note 4 5 5 3 3 2" xfId="24676"/>
    <cellStyle name="Note 4 5 5 3 3 3" xfId="39129"/>
    <cellStyle name="Note 4 5 5 3 4" xfId="9682"/>
    <cellStyle name="Note 4 5 5 3 4 2" xfId="27117"/>
    <cellStyle name="Note 4 5 5 3 4 3" xfId="41570"/>
    <cellStyle name="Note 4 5 5 3 5" xfId="12102"/>
    <cellStyle name="Note 4 5 5 3 5 2" xfId="29537"/>
    <cellStyle name="Note 4 5 5 3 5 3" xfId="43990"/>
    <cellStyle name="Note 4 5 5 3 6" xfId="19109"/>
    <cellStyle name="Note 4 5 5 4" xfId="2269"/>
    <cellStyle name="Note 4 5 5 4 2" xfId="4780"/>
    <cellStyle name="Note 4 5 5 4 2 2" xfId="22216"/>
    <cellStyle name="Note 4 5 5 4 2 3" xfId="36669"/>
    <cellStyle name="Note 4 5 5 4 3" xfId="7242"/>
    <cellStyle name="Note 4 5 5 4 3 2" xfId="24677"/>
    <cellStyle name="Note 4 5 5 4 3 3" xfId="39130"/>
    <cellStyle name="Note 4 5 5 4 4" xfId="9683"/>
    <cellStyle name="Note 4 5 5 4 4 2" xfId="27118"/>
    <cellStyle name="Note 4 5 5 4 4 3" xfId="41571"/>
    <cellStyle name="Note 4 5 5 4 5" xfId="12103"/>
    <cellStyle name="Note 4 5 5 4 5 2" xfId="29538"/>
    <cellStyle name="Note 4 5 5 4 5 3" xfId="43991"/>
    <cellStyle name="Note 4 5 5 4 6" xfId="15337"/>
    <cellStyle name="Note 4 5 5 4 6 2" xfId="32772"/>
    <cellStyle name="Note 4 5 5 4 6 3" xfId="47225"/>
    <cellStyle name="Note 4 5 5 4 7" xfId="19110"/>
    <cellStyle name="Note 4 5 5 4 8" xfId="20499"/>
    <cellStyle name="Note 4 5 5 5" xfId="4777"/>
    <cellStyle name="Note 4 5 5 5 2" xfId="14208"/>
    <cellStyle name="Note 4 5 5 5 2 2" xfId="31643"/>
    <cellStyle name="Note 4 5 5 5 2 3" xfId="46096"/>
    <cellStyle name="Note 4 5 5 5 3" xfId="16669"/>
    <cellStyle name="Note 4 5 5 5 3 2" xfId="34104"/>
    <cellStyle name="Note 4 5 5 5 3 3" xfId="48557"/>
    <cellStyle name="Note 4 5 5 5 4" xfId="22213"/>
    <cellStyle name="Note 4 5 5 5 5" xfId="36666"/>
    <cellStyle name="Note 4 5 5 6" xfId="7239"/>
    <cellStyle name="Note 4 5 5 6 2" xfId="24674"/>
    <cellStyle name="Note 4 5 5 6 3" xfId="39127"/>
    <cellStyle name="Note 4 5 5 7" xfId="9680"/>
    <cellStyle name="Note 4 5 5 7 2" xfId="27115"/>
    <cellStyle name="Note 4 5 5 7 3" xfId="41568"/>
    <cellStyle name="Note 4 5 5 8" xfId="12100"/>
    <cellStyle name="Note 4 5 5 8 2" xfId="29535"/>
    <cellStyle name="Note 4 5 5 8 3" xfId="43988"/>
    <cellStyle name="Note 4 5 5 9" xfId="19107"/>
    <cellStyle name="Note 4 5 6" xfId="2270"/>
    <cellStyle name="Note 4 5 6 2" xfId="4781"/>
    <cellStyle name="Note 4 5 6 2 2" xfId="14211"/>
    <cellStyle name="Note 4 5 6 2 2 2" xfId="31646"/>
    <cellStyle name="Note 4 5 6 2 2 3" xfId="46099"/>
    <cellStyle name="Note 4 5 6 2 3" xfId="16672"/>
    <cellStyle name="Note 4 5 6 2 3 2" xfId="34107"/>
    <cellStyle name="Note 4 5 6 2 3 3" xfId="48560"/>
    <cellStyle name="Note 4 5 6 2 4" xfId="22217"/>
    <cellStyle name="Note 4 5 6 2 5" xfId="36670"/>
    <cellStyle name="Note 4 5 6 3" xfId="7243"/>
    <cellStyle name="Note 4 5 6 3 2" xfId="24678"/>
    <cellStyle name="Note 4 5 6 3 3" xfId="39131"/>
    <cellStyle name="Note 4 5 6 4" xfId="9684"/>
    <cellStyle name="Note 4 5 6 4 2" xfId="27119"/>
    <cellStyle name="Note 4 5 6 4 3" xfId="41572"/>
    <cellStyle name="Note 4 5 6 5" xfId="12104"/>
    <cellStyle name="Note 4 5 6 5 2" xfId="29539"/>
    <cellStyle name="Note 4 5 6 5 3" xfId="43992"/>
    <cellStyle name="Note 4 5 6 6" xfId="19111"/>
    <cellStyle name="Note 4 5 7" xfId="2271"/>
    <cellStyle name="Note 4 5 7 2" xfId="4782"/>
    <cellStyle name="Note 4 5 7 2 2" xfId="14212"/>
    <cellStyle name="Note 4 5 7 2 2 2" xfId="31647"/>
    <cellStyle name="Note 4 5 7 2 2 3" xfId="46100"/>
    <cellStyle name="Note 4 5 7 2 3" xfId="16673"/>
    <cellStyle name="Note 4 5 7 2 3 2" xfId="34108"/>
    <cellStyle name="Note 4 5 7 2 3 3" xfId="48561"/>
    <cellStyle name="Note 4 5 7 2 4" xfId="22218"/>
    <cellStyle name="Note 4 5 7 2 5" xfId="36671"/>
    <cellStyle name="Note 4 5 7 3" xfId="7244"/>
    <cellStyle name="Note 4 5 7 3 2" xfId="24679"/>
    <cellStyle name="Note 4 5 7 3 3" xfId="39132"/>
    <cellStyle name="Note 4 5 7 4" xfId="9685"/>
    <cellStyle name="Note 4 5 7 4 2" xfId="27120"/>
    <cellStyle name="Note 4 5 7 4 3" xfId="41573"/>
    <cellStyle name="Note 4 5 7 5" xfId="12105"/>
    <cellStyle name="Note 4 5 7 5 2" xfId="29540"/>
    <cellStyle name="Note 4 5 7 5 3" xfId="43993"/>
    <cellStyle name="Note 4 5 7 6" xfId="19112"/>
    <cellStyle name="Note 4 5 8" xfId="2272"/>
    <cellStyle name="Note 4 5 8 2" xfId="4783"/>
    <cellStyle name="Note 4 5 8 2 2" xfId="22219"/>
    <cellStyle name="Note 4 5 8 2 3" xfId="36672"/>
    <cellStyle name="Note 4 5 8 3" xfId="7245"/>
    <cellStyle name="Note 4 5 8 3 2" xfId="24680"/>
    <cellStyle name="Note 4 5 8 3 3" xfId="39133"/>
    <cellStyle name="Note 4 5 8 4" xfId="9686"/>
    <cellStyle name="Note 4 5 8 4 2" xfId="27121"/>
    <cellStyle name="Note 4 5 8 4 3" xfId="41574"/>
    <cellStyle name="Note 4 5 8 5" xfId="12106"/>
    <cellStyle name="Note 4 5 8 5 2" xfId="29541"/>
    <cellStyle name="Note 4 5 8 5 3" xfId="43994"/>
    <cellStyle name="Note 4 5 8 6" xfId="15338"/>
    <cellStyle name="Note 4 5 8 6 2" xfId="32773"/>
    <cellStyle name="Note 4 5 8 6 3" xfId="47226"/>
    <cellStyle name="Note 4 5 8 7" xfId="19113"/>
    <cellStyle name="Note 4 5 8 8" xfId="20500"/>
    <cellStyle name="Note 4 5 9" xfId="4764"/>
    <cellStyle name="Note 4 5 9 2" xfId="14198"/>
    <cellStyle name="Note 4 5 9 2 2" xfId="31633"/>
    <cellStyle name="Note 4 5 9 2 3" xfId="46086"/>
    <cellStyle name="Note 4 5 9 3" xfId="16659"/>
    <cellStyle name="Note 4 5 9 3 2" xfId="34094"/>
    <cellStyle name="Note 4 5 9 3 3" xfId="48547"/>
    <cellStyle name="Note 4 5 9 4" xfId="22200"/>
    <cellStyle name="Note 4 5 9 5" xfId="36653"/>
    <cellStyle name="Note 4 6" xfId="2273"/>
    <cellStyle name="Note 4 6 10" xfId="7246"/>
    <cellStyle name="Note 4 6 10 2" xfId="24681"/>
    <cellStyle name="Note 4 6 10 3" xfId="39134"/>
    <cellStyle name="Note 4 6 11" xfId="9687"/>
    <cellStyle name="Note 4 6 11 2" xfId="27122"/>
    <cellStyle name="Note 4 6 11 3" xfId="41575"/>
    <cellStyle name="Note 4 6 12" xfId="12107"/>
    <cellStyle name="Note 4 6 12 2" xfId="29542"/>
    <cellStyle name="Note 4 6 12 3" xfId="43995"/>
    <cellStyle name="Note 4 6 13" xfId="19114"/>
    <cellStyle name="Note 4 6 2" xfId="2274"/>
    <cellStyle name="Note 4 6 2 2" xfId="2275"/>
    <cellStyle name="Note 4 6 2 2 2" xfId="4786"/>
    <cellStyle name="Note 4 6 2 2 2 2" xfId="14215"/>
    <cellStyle name="Note 4 6 2 2 2 2 2" xfId="31650"/>
    <cellStyle name="Note 4 6 2 2 2 2 3" xfId="46103"/>
    <cellStyle name="Note 4 6 2 2 2 3" xfId="16676"/>
    <cellStyle name="Note 4 6 2 2 2 3 2" xfId="34111"/>
    <cellStyle name="Note 4 6 2 2 2 3 3" xfId="48564"/>
    <cellStyle name="Note 4 6 2 2 2 4" xfId="22222"/>
    <cellStyle name="Note 4 6 2 2 2 5" xfId="36675"/>
    <cellStyle name="Note 4 6 2 2 3" xfId="7248"/>
    <cellStyle name="Note 4 6 2 2 3 2" xfId="24683"/>
    <cellStyle name="Note 4 6 2 2 3 3" xfId="39136"/>
    <cellStyle name="Note 4 6 2 2 4" xfId="9689"/>
    <cellStyle name="Note 4 6 2 2 4 2" xfId="27124"/>
    <cellStyle name="Note 4 6 2 2 4 3" xfId="41577"/>
    <cellStyle name="Note 4 6 2 2 5" xfId="12109"/>
    <cellStyle name="Note 4 6 2 2 5 2" xfId="29544"/>
    <cellStyle name="Note 4 6 2 2 5 3" xfId="43997"/>
    <cellStyle name="Note 4 6 2 2 6" xfId="19116"/>
    <cellStyle name="Note 4 6 2 3" xfId="2276"/>
    <cellStyle name="Note 4 6 2 3 2" xfId="4787"/>
    <cellStyle name="Note 4 6 2 3 2 2" xfId="14216"/>
    <cellStyle name="Note 4 6 2 3 2 2 2" xfId="31651"/>
    <cellStyle name="Note 4 6 2 3 2 2 3" xfId="46104"/>
    <cellStyle name="Note 4 6 2 3 2 3" xfId="16677"/>
    <cellStyle name="Note 4 6 2 3 2 3 2" xfId="34112"/>
    <cellStyle name="Note 4 6 2 3 2 3 3" xfId="48565"/>
    <cellStyle name="Note 4 6 2 3 2 4" xfId="22223"/>
    <cellStyle name="Note 4 6 2 3 2 5" xfId="36676"/>
    <cellStyle name="Note 4 6 2 3 3" xfId="7249"/>
    <cellStyle name="Note 4 6 2 3 3 2" xfId="24684"/>
    <cellStyle name="Note 4 6 2 3 3 3" xfId="39137"/>
    <cellStyle name="Note 4 6 2 3 4" xfId="9690"/>
    <cellStyle name="Note 4 6 2 3 4 2" xfId="27125"/>
    <cellStyle name="Note 4 6 2 3 4 3" xfId="41578"/>
    <cellStyle name="Note 4 6 2 3 5" xfId="12110"/>
    <cellStyle name="Note 4 6 2 3 5 2" xfId="29545"/>
    <cellStyle name="Note 4 6 2 3 5 3" xfId="43998"/>
    <cellStyle name="Note 4 6 2 3 6" xfId="19117"/>
    <cellStyle name="Note 4 6 2 4" xfId="2277"/>
    <cellStyle name="Note 4 6 2 4 2" xfId="4788"/>
    <cellStyle name="Note 4 6 2 4 2 2" xfId="22224"/>
    <cellStyle name="Note 4 6 2 4 2 3" xfId="36677"/>
    <cellStyle name="Note 4 6 2 4 3" xfId="7250"/>
    <cellStyle name="Note 4 6 2 4 3 2" xfId="24685"/>
    <cellStyle name="Note 4 6 2 4 3 3" xfId="39138"/>
    <cellStyle name="Note 4 6 2 4 4" xfId="9691"/>
    <cellStyle name="Note 4 6 2 4 4 2" xfId="27126"/>
    <cellStyle name="Note 4 6 2 4 4 3" xfId="41579"/>
    <cellStyle name="Note 4 6 2 4 5" xfId="12111"/>
    <cellStyle name="Note 4 6 2 4 5 2" xfId="29546"/>
    <cellStyle name="Note 4 6 2 4 5 3" xfId="43999"/>
    <cellStyle name="Note 4 6 2 4 6" xfId="15339"/>
    <cellStyle name="Note 4 6 2 4 6 2" xfId="32774"/>
    <cellStyle name="Note 4 6 2 4 6 3" xfId="47227"/>
    <cellStyle name="Note 4 6 2 4 7" xfId="19118"/>
    <cellStyle name="Note 4 6 2 4 8" xfId="20501"/>
    <cellStyle name="Note 4 6 2 5" xfId="4785"/>
    <cellStyle name="Note 4 6 2 5 2" xfId="14214"/>
    <cellStyle name="Note 4 6 2 5 2 2" xfId="31649"/>
    <cellStyle name="Note 4 6 2 5 2 3" xfId="46102"/>
    <cellStyle name="Note 4 6 2 5 3" xfId="16675"/>
    <cellStyle name="Note 4 6 2 5 3 2" xfId="34110"/>
    <cellStyle name="Note 4 6 2 5 3 3" xfId="48563"/>
    <cellStyle name="Note 4 6 2 5 4" xfId="22221"/>
    <cellStyle name="Note 4 6 2 5 5" xfId="36674"/>
    <cellStyle name="Note 4 6 2 6" xfId="7247"/>
    <cellStyle name="Note 4 6 2 6 2" xfId="24682"/>
    <cellStyle name="Note 4 6 2 6 3" xfId="39135"/>
    <cellStyle name="Note 4 6 2 7" xfId="9688"/>
    <cellStyle name="Note 4 6 2 7 2" xfId="27123"/>
    <cellStyle name="Note 4 6 2 7 3" xfId="41576"/>
    <cellStyle name="Note 4 6 2 8" xfId="12108"/>
    <cellStyle name="Note 4 6 2 8 2" xfId="29543"/>
    <cellStyle name="Note 4 6 2 8 3" xfId="43996"/>
    <cellStyle name="Note 4 6 2 9" xfId="19115"/>
    <cellStyle name="Note 4 6 3" xfId="2278"/>
    <cellStyle name="Note 4 6 3 2" xfId="2279"/>
    <cellStyle name="Note 4 6 3 2 2" xfId="4790"/>
    <cellStyle name="Note 4 6 3 2 2 2" xfId="14218"/>
    <cellStyle name="Note 4 6 3 2 2 2 2" xfId="31653"/>
    <cellStyle name="Note 4 6 3 2 2 2 3" xfId="46106"/>
    <cellStyle name="Note 4 6 3 2 2 3" xfId="16679"/>
    <cellStyle name="Note 4 6 3 2 2 3 2" xfId="34114"/>
    <cellStyle name="Note 4 6 3 2 2 3 3" xfId="48567"/>
    <cellStyle name="Note 4 6 3 2 2 4" xfId="22226"/>
    <cellStyle name="Note 4 6 3 2 2 5" xfId="36679"/>
    <cellStyle name="Note 4 6 3 2 3" xfId="7252"/>
    <cellStyle name="Note 4 6 3 2 3 2" xfId="24687"/>
    <cellStyle name="Note 4 6 3 2 3 3" xfId="39140"/>
    <cellStyle name="Note 4 6 3 2 4" xfId="9693"/>
    <cellStyle name="Note 4 6 3 2 4 2" xfId="27128"/>
    <cellStyle name="Note 4 6 3 2 4 3" xfId="41581"/>
    <cellStyle name="Note 4 6 3 2 5" xfId="12113"/>
    <cellStyle name="Note 4 6 3 2 5 2" xfId="29548"/>
    <cellStyle name="Note 4 6 3 2 5 3" xfId="44001"/>
    <cellStyle name="Note 4 6 3 2 6" xfId="19120"/>
    <cellStyle name="Note 4 6 3 3" xfId="2280"/>
    <cellStyle name="Note 4 6 3 3 2" xfId="4791"/>
    <cellStyle name="Note 4 6 3 3 2 2" xfId="14219"/>
    <cellStyle name="Note 4 6 3 3 2 2 2" xfId="31654"/>
    <cellStyle name="Note 4 6 3 3 2 2 3" xfId="46107"/>
    <cellStyle name="Note 4 6 3 3 2 3" xfId="16680"/>
    <cellStyle name="Note 4 6 3 3 2 3 2" xfId="34115"/>
    <cellStyle name="Note 4 6 3 3 2 3 3" xfId="48568"/>
    <cellStyle name="Note 4 6 3 3 2 4" xfId="22227"/>
    <cellStyle name="Note 4 6 3 3 2 5" xfId="36680"/>
    <cellStyle name="Note 4 6 3 3 3" xfId="7253"/>
    <cellStyle name="Note 4 6 3 3 3 2" xfId="24688"/>
    <cellStyle name="Note 4 6 3 3 3 3" xfId="39141"/>
    <cellStyle name="Note 4 6 3 3 4" xfId="9694"/>
    <cellStyle name="Note 4 6 3 3 4 2" xfId="27129"/>
    <cellStyle name="Note 4 6 3 3 4 3" xfId="41582"/>
    <cellStyle name="Note 4 6 3 3 5" xfId="12114"/>
    <cellStyle name="Note 4 6 3 3 5 2" xfId="29549"/>
    <cellStyle name="Note 4 6 3 3 5 3" xfId="44002"/>
    <cellStyle name="Note 4 6 3 3 6" xfId="19121"/>
    <cellStyle name="Note 4 6 3 4" xfId="2281"/>
    <cellStyle name="Note 4 6 3 4 2" xfId="4792"/>
    <cellStyle name="Note 4 6 3 4 2 2" xfId="22228"/>
    <cellStyle name="Note 4 6 3 4 2 3" xfId="36681"/>
    <cellStyle name="Note 4 6 3 4 3" xfId="7254"/>
    <cellStyle name="Note 4 6 3 4 3 2" xfId="24689"/>
    <cellStyle name="Note 4 6 3 4 3 3" xfId="39142"/>
    <cellStyle name="Note 4 6 3 4 4" xfId="9695"/>
    <cellStyle name="Note 4 6 3 4 4 2" xfId="27130"/>
    <cellStyle name="Note 4 6 3 4 4 3" xfId="41583"/>
    <cellStyle name="Note 4 6 3 4 5" xfId="12115"/>
    <cellStyle name="Note 4 6 3 4 5 2" xfId="29550"/>
    <cellStyle name="Note 4 6 3 4 5 3" xfId="44003"/>
    <cellStyle name="Note 4 6 3 4 6" xfId="15340"/>
    <cellStyle name="Note 4 6 3 4 6 2" xfId="32775"/>
    <cellStyle name="Note 4 6 3 4 6 3" xfId="47228"/>
    <cellStyle name="Note 4 6 3 4 7" xfId="19122"/>
    <cellStyle name="Note 4 6 3 4 8" xfId="20502"/>
    <cellStyle name="Note 4 6 3 5" xfId="4789"/>
    <cellStyle name="Note 4 6 3 5 2" xfId="14217"/>
    <cellStyle name="Note 4 6 3 5 2 2" xfId="31652"/>
    <cellStyle name="Note 4 6 3 5 2 3" xfId="46105"/>
    <cellStyle name="Note 4 6 3 5 3" xfId="16678"/>
    <cellStyle name="Note 4 6 3 5 3 2" xfId="34113"/>
    <cellStyle name="Note 4 6 3 5 3 3" xfId="48566"/>
    <cellStyle name="Note 4 6 3 5 4" xfId="22225"/>
    <cellStyle name="Note 4 6 3 5 5" xfId="36678"/>
    <cellStyle name="Note 4 6 3 6" xfId="7251"/>
    <cellStyle name="Note 4 6 3 6 2" xfId="24686"/>
    <cellStyle name="Note 4 6 3 6 3" xfId="39139"/>
    <cellStyle name="Note 4 6 3 7" xfId="9692"/>
    <cellStyle name="Note 4 6 3 7 2" xfId="27127"/>
    <cellStyle name="Note 4 6 3 7 3" xfId="41580"/>
    <cellStyle name="Note 4 6 3 8" xfId="12112"/>
    <cellStyle name="Note 4 6 3 8 2" xfId="29547"/>
    <cellStyle name="Note 4 6 3 8 3" xfId="44000"/>
    <cellStyle name="Note 4 6 3 9" xfId="19119"/>
    <cellStyle name="Note 4 6 4" xfId="2282"/>
    <cellStyle name="Note 4 6 4 2" xfId="2283"/>
    <cellStyle name="Note 4 6 4 2 2" xfId="4794"/>
    <cellStyle name="Note 4 6 4 2 2 2" xfId="14221"/>
    <cellStyle name="Note 4 6 4 2 2 2 2" xfId="31656"/>
    <cellStyle name="Note 4 6 4 2 2 2 3" xfId="46109"/>
    <cellStyle name="Note 4 6 4 2 2 3" xfId="16682"/>
    <cellStyle name="Note 4 6 4 2 2 3 2" xfId="34117"/>
    <cellStyle name="Note 4 6 4 2 2 3 3" xfId="48570"/>
    <cellStyle name="Note 4 6 4 2 2 4" xfId="22230"/>
    <cellStyle name="Note 4 6 4 2 2 5" xfId="36683"/>
    <cellStyle name="Note 4 6 4 2 3" xfId="7256"/>
    <cellStyle name="Note 4 6 4 2 3 2" xfId="24691"/>
    <cellStyle name="Note 4 6 4 2 3 3" xfId="39144"/>
    <cellStyle name="Note 4 6 4 2 4" xfId="9697"/>
    <cellStyle name="Note 4 6 4 2 4 2" xfId="27132"/>
    <cellStyle name="Note 4 6 4 2 4 3" xfId="41585"/>
    <cellStyle name="Note 4 6 4 2 5" xfId="12117"/>
    <cellStyle name="Note 4 6 4 2 5 2" xfId="29552"/>
    <cellStyle name="Note 4 6 4 2 5 3" xfId="44005"/>
    <cellStyle name="Note 4 6 4 2 6" xfId="19124"/>
    <cellStyle name="Note 4 6 4 3" xfId="2284"/>
    <cellStyle name="Note 4 6 4 3 2" xfId="4795"/>
    <cellStyle name="Note 4 6 4 3 2 2" xfId="14222"/>
    <cellStyle name="Note 4 6 4 3 2 2 2" xfId="31657"/>
    <cellStyle name="Note 4 6 4 3 2 2 3" xfId="46110"/>
    <cellStyle name="Note 4 6 4 3 2 3" xfId="16683"/>
    <cellStyle name="Note 4 6 4 3 2 3 2" xfId="34118"/>
    <cellStyle name="Note 4 6 4 3 2 3 3" xfId="48571"/>
    <cellStyle name="Note 4 6 4 3 2 4" xfId="22231"/>
    <cellStyle name="Note 4 6 4 3 2 5" xfId="36684"/>
    <cellStyle name="Note 4 6 4 3 3" xfId="7257"/>
    <cellStyle name="Note 4 6 4 3 3 2" xfId="24692"/>
    <cellStyle name="Note 4 6 4 3 3 3" xfId="39145"/>
    <cellStyle name="Note 4 6 4 3 4" xfId="9698"/>
    <cellStyle name="Note 4 6 4 3 4 2" xfId="27133"/>
    <cellStyle name="Note 4 6 4 3 4 3" xfId="41586"/>
    <cellStyle name="Note 4 6 4 3 5" xfId="12118"/>
    <cellStyle name="Note 4 6 4 3 5 2" xfId="29553"/>
    <cellStyle name="Note 4 6 4 3 5 3" xfId="44006"/>
    <cellStyle name="Note 4 6 4 3 6" xfId="19125"/>
    <cellStyle name="Note 4 6 4 4" xfId="2285"/>
    <cellStyle name="Note 4 6 4 4 2" xfId="4796"/>
    <cellStyle name="Note 4 6 4 4 2 2" xfId="22232"/>
    <cellStyle name="Note 4 6 4 4 2 3" xfId="36685"/>
    <cellStyle name="Note 4 6 4 4 3" xfId="7258"/>
    <cellStyle name="Note 4 6 4 4 3 2" xfId="24693"/>
    <cellStyle name="Note 4 6 4 4 3 3" xfId="39146"/>
    <cellStyle name="Note 4 6 4 4 4" xfId="9699"/>
    <cellStyle name="Note 4 6 4 4 4 2" xfId="27134"/>
    <cellStyle name="Note 4 6 4 4 4 3" xfId="41587"/>
    <cellStyle name="Note 4 6 4 4 5" xfId="12119"/>
    <cellStyle name="Note 4 6 4 4 5 2" xfId="29554"/>
    <cellStyle name="Note 4 6 4 4 5 3" xfId="44007"/>
    <cellStyle name="Note 4 6 4 4 6" xfId="15341"/>
    <cellStyle name="Note 4 6 4 4 6 2" xfId="32776"/>
    <cellStyle name="Note 4 6 4 4 6 3" xfId="47229"/>
    <cellStyle name="Note 4 6 4 4 7" xfId="19126"/>
    <cellStyle name="Note 4 6 4 4 8" xfId="20503"/>
    <cellStyle name="Note 4 6 4 5" xfId="4793"/>
    <cellStyle name="Note 4 6 4 5 2" xfId="14220"/>
    <cellStyle name="Note 4 6 4 5 2 2" xfId="31655"/>
    <cellStyle name="Note 4 6 4 5 2 3" xfId="46108"/>
    <cellStyle name="Note 4 6 4 5 3" xfId="16681"/>
    <cellStyle name="Note 4 6 4 5 3 2" xfId="34116"/>
    <cellStyle name="Note 4 6 4 5 3 3" xfId="48569"/>
    <cellStyle name="Note 4 6 4 5 4" xfId="22229"/>
    <cellStyle name="Note 4 6 4 5 5" xfId="36682"/>
    <cellStyle name="Note 4 6 4 6" xfId="7255"/>
    <cellStyle name="Note 4 6 4 6 2" xfId="24690"/>
    <cellStyle name="Note 4 6 4 6 3" xfId="39143"/>
    <cellStyle name="Note 4 6 4 7" xfId="9696"/>
    <cellStyle name="Note 4 6 4 7 2" xfId="27131"/>
    <cellStyle name="Note 4 6 4 7 3" xfId="41584"/>
    <cellStyle name="Note 4 6 4 8" xfId="12116"/>
    <cellStyle name="Note 4 6 4 8 2" xfId="29551"/>
    <cellStyle name="Note 4 6 4 8 3" xfId="44004"/>
    <cellStyle name="Note 4 6 4 9" xfId="19123"/>
    <cellStyle name="Note 4 6 5" xfId="2286"/>
    <cellStyle name="Note 4 6 5 2" xfId="2287"/>
    <cellStyle name="Note 4 6 5 2 2" xfId="4798"/>
    <cellStyle name="Note 4 6 5 2 2 2" xfId="14224"/>
    <cellStyle name="Note 4 6 5 2 2 2 2" xfId="31659"/>
    <cellStyle name="Note 4 6 5 2 2 2 3" xfId="46112"/>
    <cellStyle name="Note 4 6 5 2 2 3" xfId="16685"/>
    <cellStyle name="Note 4 6 5 2 2 3 2" xfId="34120"/>
    <cellStyle name="Note 4 6 5 2 2 3 3" xfId="48573"/>
    <cellStyle name="Note 4 6 5 2 2 4" xfId="22234"/>
    <cellStyle name="Note 4 6 5 2 2 5" xfId="36687"/>
    <cellStyle name="Note 4 6 5 2 3" xfId="7260"/>
    <cellStyle name="Note 4 6 5 2 3 2" xfId="24695"/>
    <cellStyle name="Note 4 6 5 2 3 3" xfId="39148"/>
    <cellStyle name="Note 4 6 5 2 4" xfId="9701"/>
    <cellStyle name="Note 4 6 5 2 4 2" xfId="27136"/>
    <cellStyle name="Note 4 6 5 2 4 3" xfId="41589"/>
    <cellStyle name="Note 4 6 5 2 5" xfId="12121"/>
    <cellStyle name="Note 4 6 5 2 5 2" xfId="29556"/>
    <cellStyle name="Note 4 6 5 2 5 3" xfId="44009"/>
    <cellStyle name="Note 4 6 5 2 6" xfId="19128"/>
    <cellStyle name="Note 4 6 5 3" xfId="2288"/>
    <cellStyle name="Note 4 6 5 3 2" xfId="4799"/>
    <cellStyle name="Note 4 6 5 3 2 2" xfId="14225"/>
    <cellStyle name="Note 4 6 5 3 2 2 2" xfId="31660"/>
    <cellStyle name="Note 4 6 5 3 2 2 3" xfId="46113"/>
    <cellStyle name="Note 4 6 5 3 2 3" xfId="16686"/>
    <cellStyle name="Note 4 6 5 3 2 3 2" xfId="34121"/>
    <cellStyle name="Note 4 6 5 3 2 3 3" xfId="48574"/>
    <cellStyle name="Note 4 6 5 3 2 4" xfId="22235"/>
    <cellStyle name="Note 4 6 5 3 2 5" xfId="36688"/>
    <cellStyle name="Note 4 6 5 3 3" xfId="7261"/>
    <cellStyle name="Note 4 6 5 3 3 2" xfId="24696"/>
    <cellStyle name="Note 4 6 5 3 3 3" xfId="39149"/>
    <cellStyle name="Note 4 6 5 3 4" xfId="9702"/>
    <cellStyle name="Note 4 6 5 3 4 2" xfId="27137"/>
    <cellStyle name="Note 4 6 5 3 4 3" xfId="41590"/>
    <cellStyle name="Note 4 6 5 3 5" xfId="12122"/>
    <cellStyle name="Note 4 6 5 3 5 2" xfId="29557"/>
    <cellStyle name="Note 4 6 5 3 5 3" xfId="44010"/>
    <cellStyle name="Note 4 6 5 3 6" xfId="19129"/>
    <cellStyle name="Note 4 6 5 4" xfId="2289"/>
    <cellStyle name="Note 4 6 5 4 2" xfId="4800"/>
    <cellStyle name="Note 4 6 5 4 2 2" xfId="22236"/>
    <cellStyle name="Note 4 6 5 4 2 3" xfId="36689"/>
    <cellStyle name="Note 4 6 5 4 3" xfId="7262"/>
    <cellStyle name="Note 4 6 5 4 3 2" xfId="24697"/>
    <cellStyle name="Note 4 6 5 4 3 3" xfId="39150"/>
    <cellStyle name="Note 4 6 5 4 4" xfId="9703"/>
    <cellStyle name="Note 4 6 5 4 4 2" xfId="27138"/>
    <cellStyle name="Note 4 6 5 4 4 3" xfId="41591"/>
    <cellStyle name="Note 4 6 5 4 5" xfId="12123"/>
    <cellStyle name="Note 4 6 5 4 5 2" xfId="29558"/>
    <cellStyle name="Note 4 6 5 4 5 3" xfId="44011"/>
    <cellStyle name="Note 4 6 5 4 6" xfId="15342"/>
    <cellStyle name="Note 4 6 5 4 6 2" xfId="32777"/>
    <cellStyle name="Note 4 6 5 4 6 3" xfId="47230"/>
    <cellStyle name="Note 4 6 5 4 7" xfId="19130"/>
    <cellStyle name="Note 4 6 5 4 8" xfId="20504"/>
    <cellStyle name="Note 4 6 5 5" xfId="4797"/>
    <cellStyle name="Note 4 6 5 5 2" xfId="14223"/>
    <cellStyle name="Note 4 6 5 5 2 2" xfId="31658"/>
    <cellStyle name="Note 4 6 5 5 2 3" xfId="46111"/>
    <cellStyle name="Note 4 6 5 5 3" xfId="16684"/>
    <cellStyle name="Note 4 6 5 5 3 2" xfId="34119"/>
    <cellStyle name="Note 4 6 5 5 3 3" xfId="48572"/>
    <cellStyle name="Note 4 6 5 5 4" xfId="22233"/>
    <cellStyle name="Note 4 6 5 5 5" xfId="36686"/>
    <cellStyle name="Note 4 6 5 6" xfId="7259"/>
    <cellStyle name="Note 4 6 5 6 2" xfId="24694"/>
    <cellStyle name="Note 4 6 5 6 3" xfId="39147"/>
    <cellStyle name="Note 4 6 5 7" xfId="9700"/>
    <cellStyle name="Note 4 6 5 7 2" xfId="27135"/>
    <cellStyle name="Note 4 6 5 7 3" xfId="41588"/>
    <cellStyle name="Note 4 6 5 8" xfId="12120"/>
    <cellStyle name="Note 4 6 5 8 2" xfId="29555"/>
    <cellStyle name="Note 4 6 5 8 3" xfId="44008"/>
    <cellStyle name="Note 4 6 5 9" xfId="19127"/>
    <cellStyle name="Note 4 6 6" xfId="2290"/>
    <cellStyle name="Note 4 6 6 2" xfId="4801"/>
    <cellStyle name="Note 4 6 6 2 2" xfId="14226"/>
    <cellStyle name="Note 4 6 6 2 2 2" xfId="31661"/>
    <cellStyle name="Note 4 6 6 2 2 3" xfId="46114"/>
    <cellStyle name="Note 4 6 6 2 3" xfId="16687"/>
    <cellStyle name="Note 4 6 6 2 3 2" xfId="34122"/>
    <cellStyle name="Note 4 6 6 2 3 3" xfId="48575"/>
    <cellStyle name="Note 4 6 6 2 4" xfId="22237"/>
    <cellStyle name="Note 4 6 6 2 5" xfId="36690"/>
    <cellStyle name="Note 4 6 6 3" xfId="7263"/>
    <cellStyle name="Note 4 6 6 3 2" xfId="24698"/>
    <cellStyle name="Note 4 6 6 3 3" xfId="39151"/>
    <cellStyle name="Note 4 6 6 4" xfId="9704"/>
    <cellStyle name="Note 4 6 6 4 2" xfId="27139"/>
    <cellStyle name="Note 4 6 6 4 3" xfId="41592"/>
    <cellStyle name="Note 4 6 6 5" xfId="12124"/>
    <cellStyle name="Note 4 6 6 5 2" xfId="29559"/>
    <cellStyle name="Note 4 6 6 5 3" xfId="44012"/>
    <cellStyle name="Note 4 6 6 6" xfId="19131"/>
    <cellStyle name="Note 4 6 7" xfId="2291"/>
    <cellStyle name="Note 4 6 7 2" xfId="4802"/>
    <cellStyle name="Note 4 6 7 2 2" xfId="14227"/>
    <cellStyle name="Note 4 6 7 2 2 2" xfId="31662"/>
    <cellStyle name="Note 4 6 7 2 2 3" xfId="46115"/>
    <cellStyle name="Note 4 6 7 2 3" xfId="16688"/>
    <cellStyle name="Note 4 6 7 2 3 2" xfId="34123"/>
    <cellStyle name="Note 4 6 7 2 3 3" xfId="48576"/>
    <cellStyle name="Note 4 6 7 2 4" xfId="22238"/>
    <cellStyle name="Note 4 6 7 2 5" xfId="36691"/>
    <cellStyle name="Note 4 6 7 3" xfId="7264"/>
    <cellStyle name="Note 4 6 7 3 2" xfId="24699"/>
    <cellStyle name="Note 4 6 7 3 3" xfId="39152"/>
    <cellStyle name="Note 4 6 7 4" xfId="9705"/>
    <cellStyle name="Note 4 6 7 4 2" xfId="27140"/>
    <cellStyle name="Note 4 6 7 4 3" xfId="41593"/>
    <cellStyle name="Note 4 6 7 5" xfId="12125"/>
    <cellStyle name="Note 4 6 7 5 2" xfId="29560"/>
    <cellStyle name="Note 4 6 7 5 3" xfId="44013"/>
    <cellStyle name="Note 4 6 7 6" xfId="19132"/>
    <cellStyle name="Note 4 6 8" xfId="2292"/>
    <cellStyle name="Note 4 6 8 2" xfId="4803"/>
    <cellStyle name="Note 4 6 8 2 2" xfId="22239"/>
    <cellStyle name="Note 4 6 8 2 3" xfId="36692"/>
    <cellStyle name="Note 4 6 8 3" xfId="7265"/>
    <cellStyle name="Note 4 6 8 3 2" xfId="24700"/>
    <cellStyle name="Note 4 6 8 3 3" xfId="39153"/>
    <cellStyle name="Note 4 6 8 4" xfId="9706"/>
    <cellStyle name="Note 4 6 8 4 2" xfId="27141"/>
    <cellStyle name="Note 4 6 8 4 3" xfId="41594"/>
    <cellStyle name="Note 4 6 8 5" xfId="12126"/>
    <cellStyle name="Note 4 6 8 5 2" xfId="29561"/>
    <cellStyle name="Note 4 6 8 5 3" xfId="44014"/>
    <cellStyle name="Note 4 6 8 6" xfId="15343"/>
    <cellStyle name="Note 4 6 8 6 2" xfId="32778"/>
    <cellStyle name="Note 4 6 8 6 3" xfId="47231"/>
    <cellStyle name="Note 4 6 8 7" xfId="19133"/>
    <cellStyle name="Note 4 6 8 8" xfId="20505"/>
    <cellStyle name="Note 4 6 9" xfId="4784"/>
    <cellStyle name="Note 4 6 9 2" xfId="14213"/>
    <cellStyle name="Note 4 6 9 2 2" xfId="31648"/>
    <cellStyle name="Note 4 6 9 2 3" xfId="46101"/>
    <cellStyle name="Note 4 6 9 3" xfId="16674"/>
    <cellStyle name="Note 4 6 9 3 2" xfId="34109"/>
    <cellStyle name="Note 4 6 9 3 3" xfId="48562"/>
    <cellStyle name="Note 4 6 9 4" xfId="22220"/>
    <cellStyle name="Note 4 6 9 5" xfId="36673"/>
    <cellStyle name="Note 4 7" xfId="2293"/>
    <cellStyle name="Note 4 7 10" xfId="7266"/>
    <cellStyle name="Note 4 7 10 2" xfId="24701"/>
    <cellStyle name="Note 4 7 10 3" xfId="39154"/>
    <cellStyle name="Note 4 7 11" xfId="9707"/>
    <cellStyle name="Note 4 7 11 2" xfId="27142"/>
    <cellStyle name="Note 4 7 11 3" xfId="41595"/>
    <cellStyle name="Note 4 7 12" xfId="12127"/>
    <cellStyle name="Note 4 7 12 2" xfId="29562"/>
    <cellStyle name="Note 4 7 12 3" xfId="44015"/>
    <cellStyle name="Note 4 7 13" xfId="19134"/>
    <cellStyle name="Note 4 7 2" xfId="2294"/>
    <cellStyle name="Note 4 7 2 2" xfId="2295"/>
    <cellStyle name="Note 4 7 2 2 2" xfId="4806"/>
    <cellStyle name="Note 4 7 2 2 2 2" xfId="14230"/>
    <cellStyle name="Note 4 7 2 2 2 2 2" xfId="31665"/>
    <cellStyle name="Note 4 7 2 2 2 2 3" xfId="46118"/>
    <cellStyle name="Note 4 7 2 2 2 3" xfId="16691"/>
    <cellStyle name="Note 4 7 2 2 2 3 2" xfId="34126"/>
    <cellStyle name="Note 4 7 2 2 2 3 3" xfId="48579"/>
    <cellStyle name="Note 4 7 2 2 2 4" xfId="22242"/>
    <cellStyle name="Note 4 7 2 2 2 5" xfId="36695"/>
    <cellStyle name="Note 4 7 2 2 3" xfId="7268"/>
    <cellStyle name="Note 4 7 2 2 3 2" xfId="24703"/>
    <cellStyle name="Note 4 7 2 2 3 3" xfId="39156"/>
    <cellStyle name="Note 4 7 2 2 4" xfId="9709"/>
    <cellStyle name="Note 4 7 2 2 4 2" xfId="27144"/>
    <cellStyle name="Note 4 7 2 2 4 3" xfId="41597"/>
    <cellStyle name="Note 4 7 2 2 5" xfId="12129"/>
    <cellStyle name="Note 4 7 2 2 5 2" xfId="29564"/>
    <cellStyle name="Note 4 7 2 2 5 3" xfId="44017"/>
    <cellStyle name="Note 4 7 2 2 6" xfId="19136"/>
    <cellStyle name="Note 4 7 2 3" xfId="2296"/>
    <cellStyle name="Note 4 7 2 3 2" xfId="4807"/>
    <cellStyle name="Note 4 7 2 3 2 2" xfId="14231"/>
    <cellStyle name="Note 4 7 2 3 2 2 2" xfId="31666"/>
    <cellStyle name="Note 4 7 2 3 2 2 3" xfId="46119"/>
    <cellStyle name="Note 4 7 2 3 2 3" xfId="16692"/>
    <cellStyle name="Note 4 7 2 3 2 3 2" xfId="34127"/>
    <cellStyle name="Note 4 7 2 3 2 3 3" xfId="48580"/>
    <cellStyle name="Note 4 7 2 3 2 4" xfId="22243"/>
    <cellStyle name="Note 4 7 2 3 2 5" xfId="36696"/>
    <cellStyle name="Note 4 7 2 3 3" xfId="7269"/>
    <cellStyle name="Note 4 7 2 3 3 2" xfId="24704"/>
    <cellStyle name="Note 4 7 2 3 3 3" xfId="39157"/>
    <cellStyle name="Note 4 7 2 3 4" xfId="9710"/>
    <cellStyle name="Note 4 7 2 3 4 2" xfId="27145"/>
    <cellStyle name="Note 4 7 2 3 4 3" xfId="41598"/>
    <cellStyle name="Note 4 7 2 3 5" xfId="12130"/>
    <cellStyle name="Note 4 7 2 3 5 2" xfId="29565"/>
    <cellStyle name="Note 4 7 2 3 5 3" xfId="44018"/>
    <cellStyle name="Note 4 7 2 3 6" xfId="19137"/>
    <cellStyle name="Note 4 7 2 4" xfId="2297"/>
    <cellStyle name="Note 4 7 2 4 2" xfId="4808"/>
    <cellStyle name="Note 4 7 2 4 2 2" xfId="22244"/>
    <cellStyle name="Note 4 7 2 4 2 3" xfId="36697"/>
    <cellStyle name="Note 4 7 2 4 3" xfId="7270"/>
    <cellStyle name="Note 4 7 2 4 3 2" xfId="24705"/>
    <cellStyle name="Note 4 7 2 4 3 3" xfId="39158"/>
    <cellStyle name="Note 4 7 2 4 4" xfId="9711"/>
    <cellStyle name="Note 4 7 2 4 4 2" xfId="27146"/>
    <cellStyle name="Note 4 7 2 4 4 3" xfId="41599"/>
    <cellStyle name="Note 4 7 2 4 5" xfId="12131"/>
    <cellStyle name="Note 4 7 2 4 5 2" xfId="29566"/>
    <cellStyle name="Note 4 7 2 4 5 3" xfId="44019"/>
    <cellStyle name="Note 4 7 2 4 6" xfId="15344"/>
    <cellStyle name="Note 4 7 2 4 6 2" xfId="32779"/>
    <cellStyle name="Note 4 7 2 4 6 3" xfId="47232"/>
    <cellStyle name="Note 4 7 2 4 7" xfId="19138"/>
    <cellStyle name="Note 4 7 2 4 8" xfId="20506"/>
    <cellStyle name="Note 4 7 2 5" xfId="4805"/>
    <cellStyle name="Note 4 7 2 5 2" xfId="14229"/>
    <cellStyle name="Note 4 7 2 5 2 2" xfId="31664"/>
    <cellStyle name="Note 4 7 2 5 2 3" xfId="46117"/>
    <cellStyle name="Note 4 7 2 5 3" xfId="16690"/>
    <cellStyle name="Note 4 7 2 5 3 2" xfId="34125"/>
    <cellStyle name="Note 4 7 2 5 3 3" xfId="48578"/>
    <cellStyle name="Note 4 7 2 5 4" xfId="22241"/>
    <cellStyle name="Note 4 7 2 5 5" xfId="36694"/>
    <cellStyle name="Note 4 7 2 6" xfId="7267"/>
    <cellStyle name="Note 4 7 2 6 2" xfId="24702"/>
    <cellStyle name="Note 4 7 2 6 3" xfId="39155"/>
    <cellStyle name="Note 4 7 2 7" xfId="9708"/>
    <cellStyle name="Note 4 7 2 7 2" xfId="27143"/>
    <cellStyle name="Note 4 7 2 7 3" xfId="41596"/>
    <cellStyle name="Note 4 7 2 8" xfId="12128"/>
    <cellStyle name="Note 4 7 2 8 2" xfId="29563"/>
    <cellStyle name="Note 4 7 2 8 3" xfId="44016"/>
    <cellStyle name="Note 4 7 2 9" xfId="19135"/>
    <cellStyle name="Note 4 7 3" xfId="2298"/>
    <cellStyle name="Note 4 7 3 2" xfId="2299"/>
    <cellStyle name="Note 4 7 3 2 2" xfId="4810"/>
    <cellStyle name="Note 4 7 3 2 2 2" xfId="14233"/>
    <cellStyle name="Note 4 7 3 2 2 2 2" xfId="31668"/>
    <cellStyle name="Note 4 7 3 2 2 2 3" xfId="46121"/>
    <cellStyle name="Note 4 7 3 2 2 3" xfId="16694"/>
    <cellStyle name="Note 4 7 3 2 2 3 2" xfId="34129"/>
    <cellStyle name="Note 4 7 3 2 2 3 3" xfId="48582"/>
    <cellStyle name="Note 4 7 3 2 2 4" xfId="22246"/>
    <cellStyle name="Note 4 7 3 2 2 5" xfId="36699"/>
    <cellStyle name="Note 4 7 3 2 3" xfId="7272"/>
    <cellStyle name="Note 4 7 3 2 3 2" xfId="24707"/>
    <cellStyle name="Note 4 7 3 2 3 3" xfId="39160"/>
    <cellStyle name="Note 4 7 3 2 4" xfId="9713"/>
    <cellStyle name="Note 4 7 3 2 4 2" xfId="27148"/>
    <cellStyle name="Note 4 7 3 2 4 3" xfId="41601"/>
    <cellStyle name="Note 4 7 3 2 5" xfId="12133"/>
    <cellStyle name="Note 4 7 3 2 5 2" xfId="29568"/>
    <cellStyle name="Note 4 7 3 2 5 3" xfId="44021"/>
    <cellStyle name="Note 4 7 3 2 6" xfId="19140"/>
    <cellStyle name="Note 4 7 3 3" xfId="2300"/>
    <cellStyle name="Note 4 7 3 3 2" xfId="4811"/>
    <cellStyle name="Note 4 7 3 3 2 2" xfId="14234"/>
    <cellStyle name="Note 4 7 3 3 2 2 2" xfId="31669"/>
    <cellStyle name="Note 4 7 3 3 2 2 3" xfId="46122"/>
    <cellStyle name="Note 4 7 3 3 2 3" xfId="16695"/>
    <cellStyle name="Note 4 7 3 3 2 3 2" xfId="34130"/>
    <cellStyle name="Note 4 7 3 3 2 3 3" xfId="48583"/>
    <cellStyle name="Note 4 7 3 3 2 4" xfId="22247"/>
    <cellStyle name="Note 4 7 3 3 2 5" xfId="36700"/>
    <cellStyle name="Note 4 7 3 3 3" xfId="7273"/>
    <cellStyle name="Note 4 7 3 3 3 2" xfId="24708"/>
    <cellStyle name="Note 4 7 3 3 3 3" xfId="39161"/>
    <cellStyle name="Note 4 7 3 3 4" xfId="9714"/>
    <cellStyle name="Note 4 7 3 3 4 2" xfId="27149"/>
    <cellStyle name="Note 4 7 3 3 4 3" xfId="41602"/>
    <cellStyle name="Note 4 7 3 3 5" xfId="12134"/>
    <cellStyle name="Note 4 7 3 3 5 2" xfId="29569"/>
    <cellStyle name="Note 4 7 3 3 5 3" xfId="44022"/>
    <cellStyle name="Note 4 7 3 3 6" xfId="19141"/>
    <cellStyle name="Note 4 7 3 4" xfId="2301"/>
    <cellStyle name="Note 4 7 3 4 2" xfId="4812"/>
    <cellStyle name="Note 4 7 3 4 2 2" xfId="22248"/>
    <cellStyle name="Note 4 7 3 4 2 3" xfId="36701"/>
    <cellStyle name="Note 4 7 3 4 3" xfId="7274"/>
    <cellStyle name="Note 4 7 3 4 3 2" xfId="24709"/>
    <cellStyle name="Note 4 7 3 4 3 3" xfId="39162"/>
    <cellStyle name="Note 4 7 3 4 4" xfId="9715"/>
    <cellStyle name="Note 4 7 3 4 4 2" xfId="27150"/>
    <cellStyle name="Note 4 7 3 4 4 3" xfId="41603"/>
    <cellStyle name="Note 4 7 3 4 5" xfId="12135"/>
    <cellStyle name="Note 4 7 3 4 5 2" xfId="29570"/>
    <cellStyle name="Note 4 7 3 4 5 3" xfId="44023"/>
    <cellStyle name="Note 4 7 3 4 6" xfId="15345"/>
    <cellStyle name="Note 4 7 3 4 6 2" xfId="32780"/>
    <cellStyle name="Note 4 7 3 4 6 3" xfId="47233"/>
    <cellStyle name="Note 4 7 3 4 7" xfId="19142"/>
    <cellStyle name="Note 4 7 3 4 8" xfId="20507"/>
    <cellStyle name="Note 4 7 3 5" xfId="4809"/>
    <cellStyle name="Note 4 7 3 5 2" xfId="14232"/>
    <cellStyle name="Note 4 7 3 5 2 2" xfId="31667"/>
    <cellStyle name="Note 4 7 3 5 2 3" xfId="46120"/>
    <cellStyle name="Note 4 7 3 5 3" xfId="16693"/>
    <cellStyle name="Note 4 7 3 5 3 2" xfId="34128"/>
    <cellStyle name="Note 4 7 3 5 3 3" xfId="48581"/>
    <cellStyle name="Note 4 7 3 5 4" xfId="22245"/>
    <cellStyle name="Note 4 7 3 5 5" xfId="36698"/>
    <cellStyle name="Note 4 7 3 6" xfId="7271"/>
    <cellStyle name="Note 4 7 3 6 2" xfId="24706"/>
    <cellStyle name="Note 4 7 3 6 3" xfId="39159"/>
    <cellStyle name="Note 4 7 3 7" xfId="9712"/>
    <cellStyle name="Note 4 7 3 7 2" xfId="27147"/>
    <cellStyle name="Note 4 7 3 7 3" xfId="41600"/>
    <cellStyle name="Note 4 7 3 8" xfId="12132"/>
    <cellStyle name="Note 4 7 3 8 2" xfId="29567"/>
    <cellStyle name="Note 4 7 3 8 3" xfId="44020"/>
    <cellStyle name="Note 4 7 3 9" xfId="19139"/>
    <cellStyle name="Note 4 7 4" xfId="2302"/>
    <cellStyle name="Note 4 7 4 2" xfId="2303"/>
    <cellStyle name="Note 4 7 4 2 2" xfId="4814"/>
    <cellStyle name="Note 4 7 4 2 2 2" xfId="14236"/>
    <cellStyle name="Note 4 7 4 2 2 2 2" xfId="31671"/>
    <cellStyle name="Note 4 7 4 2 2 2 3" xfId="46124"/>
    <cellStyle name="Note 4 7 4 2 2 3" xfId="16697"/>
    <cellStyle name="Note 4 7 4 2 2 3 2" xfId="34132"/>
    <cellStyle name="Note 4 7 4 2 2 3 3" xfId="48585"/>
    <cellStyle name="Note 4 7 4 2 2 4" xfId="22250"/>
    <cellStyle name="Note 4 7 4 2 2 5" xfId="36703"/>
    <cellStyle name="Note 4 7 4 2 3" xfId="7276"/>
    <cellStyle name="Note 4 7 4 2 3 2" xfId="24711"/>
    <cellStyle name="Note 4 7 4 2 3 3" xfId="39164"/>
    <cellStyle name="Note 4 7 4 2 4" xfId="9717"/>
    <cellStyle name="Note 4 7 4 2 4 2" xfId="27152"/>
    <cellStyle name="Note 4 7 4 2 4 3" xfId="41605"/>
    <cellStyle name="Note 4 7 4 2 5" xfId="12137"/>
    <cellStyle name="Note 4 7 4 2 5 2" xfId="29572"/>
    <cellStyle name="Note 4 7 4 2 5 3" xfId="44025"/>
    <cellStyle name="Note 4 7 4 2 6" xfId="19144"/>
    <cellStyle name="Note 4 7 4 3" xfId="2304"/>
    <cellStyle name="Note 4 7 4 3 2" xfId="4815"/>
    <cellStyle name="Note 4 7 4 3 2 2" xfId="14237"/>
    <cellStyle name="Note 4 7 4 3 2 2 2" xfId="31672"/>
    <cellStyle name="Note 4 7 4 3 2 2 3" xfId="46125"/>
    <cellStyle name="Note 4 7 4 3 2 3" xfId="16698"/>
    <cellStyle name="Note 4 7 4 3 2 3 2" xfId="34133"/>
    <cellStyle name="Note 4 7 4 3 2 3 3" xfId="48586"/>
    <cellStyle name="Note 4 7 4 3 2 4" xfId="22251"/>
    <cellStyle name="Note 4 7 4 3 2 5" xfId="36704"/>
    <cellStyle name="Note 4 7 4 3 3" xfId="7277"/>
    <cellStyle name="Note 4 7 4 3 3 2" xfId="24712"/>
    <cellStyle name="Note 4 7 4 3 3 3" xfId="39165"/>
    <cellStyle name="Note 4 7 4 3 4" xfId="9718"/>
    <cellStyle name="Note 4 7 4 3 4 2" xfId="27153"/>
    <cellStyle name="Note 4 7 4 3 4 3" xfId="41606"/>
    <cellStyle name="Note 4 7 4 3 5" xfId="12138"/>
    <cellStyle name="Note 4 7 4 3 5 2" xfId="29573"/>
    <cellStyle name="Note 4 7 4 3 5 3" xfId="44026"/>
    <cellStyle name="Note 4 7 4 3 6" xfId="19145"/>
    <cellStyle name="Note 4 7 4 4" xfId="2305"/>
    <cellStyle name="Note 4 7 4 4 2" xfId="4816"/>
    <cellStyle name="Note 4 7 4 4 2 2" xfId="22252"/>
    <cellStyle name="Note 4 7 4 4 2 3" xfId="36705"/>
    <cellStyle name="Note 4 7 4 4 3" xfId="7278"/>
    <cellStyle name="Note 4 7 4 4 3 2" xfId="24713"/>
    <cellStyle name="Note 4 7 4 4 3 3" xfId="39166"/>
    <cellStyle name="Note 4 7 4 4 4" xfId="9719"/>
    <cellStyle name="Note 4 7 4 4 4 2" xfId="27154"/>
    <cellStyle name="Note 4 7 4 4 4 3" xfId="41607"/>
    <cellStyle name="Note 4 7 4 4 5" xfId="12139"/>
    <cellStyle name="Note 4 7 4 4 5 2" xfId="29574"/>
    <cellStyle name="Note 4 7 4 4 5 3" xfId="44027"/>
    <cellStyle name="Note 4 7 4 4 6" xfId="15346"/>
    <cellStyle name="Note 4 7 4 4 6 2" xfId="32781"/>
    <cellStyle name="Note 4 7 4 4 6 3" xfId="47234"/>
    <cellStyle name="Note 4 7 4 4 7" xfId="19146"/>
    <cellStyle name="Note 4 7 4 4 8" xfId="20508"/>
    <cellStyle name="Note 4 7 4 5" xfId="4813"/>
    <cellStyle name="Note 4 7 4 5 2" xfId="14235"/>
    <cellStyle name="Note 4 7 4 5 2 2" xfId="31670"/>
    <cellStyle name="Note 4 7 4 5 2 3" xfId="46123"/>
    <cellStyle name="Note 4 7 4 5 3" xfId="16696"/>
    <cellStyle name="Note 4 7 4 5 3 2" xfId="34131"/>
    <cellStyle name="Note 4 7 4 5 3 3" xfId="48584"/>
    <cellStyle name="Note 4 7 4 5 4" xfId="22249"/>
    <cellStyle name="Note 4 7 4 5 5" xfId="36702"/>
    <cellStyle name="Note 4 7 4 6" xfId="7275"/>
    <cellStyle name="Note 4 7 4 6 2" xfId="24710"/>
    <cellStyle name="Note 4 7 4 6 3" xfId="39163"/>
    <cellStyle name="Note 4 7 4 7" xfId="9716"/>
    <cellStyle name="Note 4 7 4 7 2" xfId="27151"/>
    <cellStyle name="Note 4 7 4 7 3" xfId="41604"/>
    <cellStyle name="Note 4 7 4 8" xfId="12136"/>
    <cellStyle name="Note 4 7 4 8 2" xfId="29571"/>
    <cellStyle name="Note 4 7 4 8 3" xfId="44024"/>
    <cellStyle name="Note 4 7 4 9" xfId="19143"/>
    <cellStyle name="Note 4 7 5" xfId="2306"/>
    <cellStyle name="Note 4 7 5 2" xfId="2307"/>
    <cellStyle name="Note 4 7 5 2 2" xfId="4818"/>
    <cellStyle name="Note 4 7 5 2 2 2" xfId="14239"/>
    <cellStyle name="Note 4 7 5 2 2 2 2" xfId="31674"/>
    <cellStyle name="Note 4 7 5 2 2 2 3" xfId="46127"/>
    <cellStyle name="Note 4 7 5 2 2 3" xfId="16700"/>
    <cellStyle name="Note 4 7 5 2 2 3 2" xfId="34135"/>
    <cellStyle name="Note 4 7 5 2 2 3 3" xfId="48588"/>
    <cellStyle name="Note 4 7 5 2 2 4" xfId="22254"/>
    <cellStyle name="Note 4 7 5 2 2 5" xfId="36707"/>
    <cellStyle name="Note 4 7 5 2 3" xfId="7280"/>
    <cellStyle name="Note 4 7 5 2 3 2" xfId="24715"/>
    <cellStyle name="Note 4 7 5 2 3 3" xfId="39168"/>
    <cellStyle name="Note 4 7 5 2 4" xfId="9721"/>
    <cellStyle name="Note 4 7 5 2 4 2" xfId="27156"/>
    <cellStyle name="Note 4 7 5 2 4 3" xfId="41609"/>
    <cellStyle name="Note 4 7 5 2 5" xfId="12141"/>
    <cellStyle name="Note 4 7 5 2 5 2" xfId="29576"/>
    <cellStyle name="Note 4 7 5 2 5 3" xfId="44029"/>
    <cellStyle name="Note 4 7 5 2 6" xfId="19148"/>
    <cellStyle name="Note 4 7 5 3" xfId="2308"/>
    <cellStyle name="Note 4 7 5 3 2" xfId="4819"/>
    <cellStyle name="Note 4 7 5 3 2 2" xfId="14240"/>
    <cellStyle name="Note 4 7 5 3 2 2 2" xfId="31675"/>
    <cellStyle name="Note 4 7 5 3 2 2 3" xfId="46128"/>
    <cellStyle name="Note 4 7 5 3 2 3" xfId="16701"/>
    <cellStyle name="Note 4 7 5 3 2 3 2" xfId="34136"/>
    <cellStyle name="Note 4 7 5 3 2 3 3" xfId="48589"/>
    <cellStyle name="Note 4 7 5 3 2 4" xfId="22255"/>
    <cellStyle name="Note 4 7 5 3 2 5" xfId="36708"/>
    <cellStyle name="Note 4 7 5 3 3" xfId="7281"/>
    <cellStyle name="Note 4 7 5 3 3 2" xfId="24716"/>
    <cellStyle name="Note 4 7 5 3 3 3" xfId="39169"/>
    <cellStyle name="Note 4 7 5 3 4" xfId="9722"/>
    <cellStyle name="Note 4 7 5 3 4 2" xfId="27157"/>
    <cellStyle name="Note 4 7 5 3 4 3" xfId="41610"/>
    <cellStyle name="Note 4 7 5 3 5" xfId="12142"/>
    <cellStyle name="Note 4 7 5 3 5 2" xfId="29577"/>
    <cellStyle name="Note 4 7 5 3 5 3" xfId="44030"/>
    <cellStyle name="Note 4 7 5 3 6" xfId="19149"/>
    <cellStyle name="Note 4 7 5 4" xfId="2309"/>
    <cellStyle name="Note 4 7 5 4 2" xfId="4820"/>
    <cellStyle name="Note 4 7 5 4 2 2" xfId="22256"/>
    <cellStyle name="Note 4 7 5 4 2 3" xfId="36709"/>
    <cellStyle name="Note 4 7 5 4 3" xfId="7282"/>
    <cellStyle name="Note 4 7 5 4 3 2" xfId="24717"/>
    <cellStyle name="Note 4 7 5 4 3 3" xfId="39170"/>
    <cellStyle name="Note 4 7 5 4 4" xfId="9723"/>
    <cellStyle name="Note 4 7 5 4 4 2" xfId="27158"/>
    <cellStyle name="Note 4 7 5 4 4 3" xfId="41611"/>
    <cellStyle name="Note 4 7 5 4 5" xfId="12143"/>
    <cellStyle name="Note 4 7 5 4 5 2" xfId="29578"/>
    <cellStyle name="Note 4 7 5 4 5 3" xfId="44031"/>
    <cellStyle name="Note 4 7 5 4 6" xfId="15347"/>
    <cellStyle name="Note 4 7 5 4 6 2" xfId="32782"/>
    <cellStyle name="Note 4 7 5 4 6 3" xfId="47235"/>
    <cellStyle name="Note 4 7 5 4 7" xfId="19150"/>
    <cellStyle name="Note 4 7 5 4 8" xfId="20509"/>
    <cellStyle name="Note 4 7 5 5" xfId="4817"/>
    <cellStyle name="Note 4 7 5 5 2" xfId="14238"/>
    <cellStyle name="Note 4 7 5 5 2 2" xfId="31673"/>
    <cellStyle name="Note 4 7 5 5 2 3" xfId="46126"/>
    <cellStyle name="Note 4 7 5 5 3" xfId="16699"/>
    <cellStyle name="Note 4 7 5 5 3 2" xfId="34134"/>
    <cellStyle name="Note 4 7 5 5 3 3" xfId="48587"/>
    <cellStyle name="Note 4 7 5 5 4" xfId="22253"/>
    <cellStyle name="Note 4 7 5 5 5" xfId="36706"/>
    <cellStyle name="Note 4 7 5 6" xfId="7279"/>
    <cellStyle name="Note 4 7 5 6 2" xfId="24714"/>
    <cellStyle name="Note 4 7 5 6 3" xfId="39167"/>
    <cellStyle name="Note 4 7 5 7" xfId="9720"/>
    <cellStyle name="Note 4 7 5 7 2" xfId="27155"/>
    <cellStyle name="Note 4 7 5 7 3" xfId="41608"/>
    <cellStyle name="Note 4 7 5 8" xfId="12140"/>
    <cellStyle name="Note 4 7 5 8 2" xfId="29575"/>
    <cellStyle name="Note 4 7 5 8 3" xfId="44028"/>
    <cellStyle name="Note 4 7 5 9" xfId="19147"/>
    <cellStyle name="Note 4 7 6" xfId="2310"/>
    <cellStyle name="Note 4 7 6 2" xfId="4821"/>
    <cellStyle name="Note 4 7 6 2 2" xfId="14241"/>
    <cellStyle name="Note 4 7 6 2 2 2" xfId="31676"/>
    <cellStyle name="Note 4 7 6 2 2 3" xfId="46129"/>
    <cellStyle name="Note 4 7 6 2 3" xfId="16702"/>
    <cellStyle name="Note 4 7 6 2 3 2" xfId="34137"/>
    <cellStyle name="Note 4 7 6 2 3 3" xfId="48590"/>
    <cellStyle name="Note 4 7 6 2 4" xfId="22257"/>
    <cellStyle name="Note 4 7 6 2 5" xfId="36710"/>
    <cellStyle name="Note 4 7 6 3" xfId="7283"/>
    <cellStyle name="Note 4 7 6 3 2" xfId="24718"/>
    <cellStyle name="Note 4 7 6 3 3" xfId="39171"/>
    <cellStyle name="Note 4 7 6 4" xfId="9724"/>
    <cellStyle name="Note 4 7 6 4 2" xfId="27159"/>
    <cellStyle name="Note 4 7 6 4 3" xfId="41612"/>
    <cellStyle name="Note 4 7 6 5" xfId="12144"/>
    <cellStyle name="Note 4 7 6 5 2" xfId="29579"/>
    <cellStyle name="Note 4 7 6 5 3" xfId="44032"/>
    <cellStyle name="Note 4 7 6 6" xfId="19151"/>
    <cellStyle name="Note 4 7 7" xfId="2311"/>
    <cellStyle name="Note 4 7 7 2" xfId="4822"/>
    <cellStyle name="Note 4 7 7 2 2" xfId="14242"/>
    <cellStyle name="Note 4 7 7 2 2 2" xfId="31677"/>
    <cellStyle name="Note 4 7 7 2 2 3" xfId="46130"/>
    <cellStyle name="Note 4 7 7 2 3" xfId="16703"/>
    <cellStyle name="Note 4 7 7 2 3 2" xfId="34138"/>
    <cellStyle name="Note 4 7 7 2 3 3" xfId="48591"/>
    <cellStyle name="Note 4 7 7 2 4" xfId="22258"/>
    <cellStyle name="Note 4 7 7 2 5" xfId="36711"/>
    <cellStyle name="Note 4 7 7 3" xfId="7284"/>
    <cellStyle name="Note 4 7 7 3 2" xfId="24719"/>
    <cellStyle name="Note 4 7 7 3 3" xfId="39172"/>
    <cellStyle name="Note 4 7 7 4" xfId="9725"/>
    <cellStyle name="Note 4 7 7 4 2" xfId="27160"/>
    <cellStyle name="Note 4 7 7 4 3" xfId="41613"/>
    <cellStyle name="Note 4 7 7 5" xfId="12145"/>
    <cellStyle name="Note 4 7 7 5 2" xfId="29580"/>
    <cellStyle name="Note 4 7 7 5 3" xfId="44033"/>
    <cellStyle name="Note 4 7 7 6" xfId="19152"/>
    <cellStyle name="Note 4 7 8" xfId="2312"/>
    <cellStyle name="Note 4 7 8 2" xfId="4823"/>
    <cellStyle name="Note 4 7 8 2 2" xfId="22259"/>
    <cellStyle name="Note 4 7 8 2 3" xfId="36712"/>
    <cellStyle name="Note 4 7 8 3" xfId="7285"/>
    <cellStyle name="Note 4 7 8 3 2" xfId="24720"/>
    <cellStyle name="Note 4 7 8 3 3" xfId="39173"/>
    <cellStyle name="Note 4 7 8 4" xfId="9726"/>
    <cellStyle name="Note 4 7 8 4 2" xfId="27161"/>
    <cellStyle name="Note 4 7 8 4 3" xfId="41614"/>
    <cellStyle name="Note 4 7 8 5" xfId="12146"/>
    <cellStyle name="Note 4 7 8 5 2" xfId="29581"/>
    <cellStyle name="Note 4 7 8 5 3" xfId="44034"/>
    <cellStyle name="Note 4 7 8 6" xfId="15348"/>
    <cellStyle name="Note 4 7 8 6 2" xfId="32783"/>
    <cellStyle name="Note 4 7 8 6 3" xfId="47236"/>
    <cellStyle name="Note 4 7 8 7" xfId="19153"/>
    <cellStyle name="Note 4 7 8 8" xfId="20510"/>
    <cellStyle name="Note 4 7 9" xfId="4804"/>
    <cellStyle name="Note 4 7 9 2" xfId="14228"/>
    <cellStyle name="Note 4 7 9 2 2" xfId="31663"/>
    <cellStyle name="Note 4 7 9 2 3" xfId="46116"/>
    <cellStyle name="Note 4 7 9 3" xfId="16689"/>
    <cellStyle name="Note 4 7 9 3 2" xfId="34124"/>
    <cellStyle name="Note 4 7 9 3 3" xfId="48577"/>
    <cellStyle name="Note 4 7 9 4" xfId="22240"/>
    <cellStyle name="Note 4 7 9 5" xfId="36693"/>
    <cellStyle name="Note 4 8" xfId="2313"/>
    <cellStyle name="Note 4 8 10" xfId="7286"/>
    <cellStyle name="Note 4 8 10 2" xfId="24721"/>
    <cellStyle name="Note 4 8 10 3" xfId="39174"/>
    <cellStyle name="Note 4 8 11" xfId="9727"/>
    <cellStyle name="Note 4 8 11 2" xfId="27162"/>
    <cellStyle name="Note 4 8 11 3" xfId="41615"/>
    <cellStyle name="Note 4 8 12" xfId="12147"/>
    <cellStyle name="Note 4 8 12 2" xfId="29582"/>
    <cellStyle name="Note 4 8 12 3" xfId="44035"/>
    <cellStyle name="Note 4 8 13" xfId="19154"/>
    <cellStyle name="Note 4 8 2" xfId="2314"/>
    <cellStyle name="Note 4 8 2 2" xfId="2315"/>
    <cellStyle name="Note 4 8 2 2 2" xfId="4826"/>
    <cellStyle name="Note 4 8 2 2 2 2" xfId="14245"/>
    <cellStyle name="Note 4 8 2 2 2 2 2" xfId="31680"/>
    <cellStyle name="Note 4 8 2 2 2 2 3" xfId="46133"/>
    <cellStyle name="Note 4 8 2 2 2 3" xfId="16706"/>
    <cellStyle name="Note 4 8 2 2 2 3 2" xfId="34141"/>
    <cellStyle name="Note 4 8 2 2 2 3 3" xfId="48594"/>
    <cellStyle name="Note 4 8 2 2 2 4" xfId="22262"/>
    <cellStyle name="Note 4 8 2 2 2 5" xfId="36715"/>
    <cellStyle name="Note 4 8 2 2 3" xfId="7288"/>
    <cellStyle name="Note 4 8 2 2 3 2" xfId="24723"/>
    <cellStyle name="Note 4 8 2 2 3 3" xfId="39176"/>
    <cellStyle name="Note 4 8 2 2 4" xfId="9729"/>
    <cellStyle name="Note 4 8 2 2 4 2" xfId="27164"/>
    <cellStyle name="Note 4 8 2 2 4 3" xfId="41617"/>
    <cellStyle name="Note 4 8 2 2 5" xfId="12149"/>
    <cellStyle name="Note 4 8 2 2 5 2" xfId="29584"/>
    <cellStyle name="Note 4 8 2 2 5 3" xfId="44037"/>
    <cellStyle name="Note 4 8 2 2 6" xfId="19156"/>
    <cellStyle name="Note 4 8 2 3" xfId="2316"/>
    <cellStyle name="Note 4 8 2 3 2" xfId="4827"/>
    <cellStyle name="Note 4 8 2 3 2 2" xfId="14246"/>
    <cellStyle name="Note 4 8 2 3 2 2 2" xfId="31681"/>
    <cellStyle name="Note 4 8 2 3 2 2 3" xfId="46134"/>
    <cellStyle name="Note 4 8 2 3 2 3" xfId="16707"/>
    <cellStyle name="Note 4 8 2 3 2 3 2" xfId="34142"/>
    <cellStyle name="Note 4 8 2 3 2 3 3" xfId="48595"/>
    <cellStyle name="Note 4 8 2 3 2 4" xfId="22263"/>
    <cellStyle name="Note 4 8 2 3 2 5" xfId="36716"/>
    <cellStyle name="Note 4 8 2 3 3" xfId="7289"/>
    <cellStyle name="Note 4 8 2 3 3 2" xfId="24724"/>
    <cellStyle name="Note 4 8 2 3 3 3" xfId="39177"/>
    <cellStyle name="Note 4 8 2 3 4" xfId="9730"/>
    <cellStyle name="Note 4 8 2 3 4 2" xfId="27165"/>
    <cellStyle name="Note 4 8 2 3 4 3" xfId="41618"/>
    <cellStyle name="Note 4 8 2 3 5" xfId="12150"/>
    <cellStyle name="Note 4 8 2 3 5 2" xfId="29585"/>
    <cellStyle name="Note 4 8 2 3 5 3" xfId="44038"/>
    <cellStyle name="Note 4 8 2 3 6" xfId="19157"/>
    <cellStyle name="Note 4 8 2 4" xfId="2317"/>
    <cellStyle name="Note 4 8 2 4 2" xfId="4828"/>
    <cellStyle name="Note 4 8 2 4 2 2" xfId="22264"/>
    <cellStyle name="Note 4 8 2 4 2 3" xfId="36717"/>
    <cellStyle name="Note 4 8 2 4 3" xfId="7290"/>
    <cellStyle name="Note 4 8 2 4 3 2" xfId="24725"/>
    <cellStyle name="Note 4 8 2 4 3 3" xfId="39178"/>
    <cellStyle name="Note 4 8 2 4 4" xfId="9731"/>
    <cellStyle name="Note 4 8 2 4 4 2" xfId="27166"/>
    <cellStyle name="Note 4 8 2 4 4 3" xfId="41619"/>
    <cellStyle name="Note 4 8 2 4 5" xfId="12151"/>
    <cellStyle name="Note 4 8 2 4 5 2" xfId="29586"/>
    <cellStyle name="Note 4 8 2 4 5 3" xfId="44039"/>
    <cellStyle name="Note 4 8 2 4 6" xfId="15349"/>
    <cellStyle name="Note 4 8 2 4 6 2" xfId="32784"/>
    <cellStyle name="Note 4 8 2 4 6 3" xfId="47237"/>
    <cellStyle name="Note 4 8 2 4 7" xfId="19158"/>
    <cellStyle name="Note 4 8 2 4 8" xfId="20511"/>
    <cellStyle name="Note 4 8 2 5" xfId="4825"/>
    <cellStyle name="Note 4 8 2 5 2" xfId="14244"/>
    <cellStyle name="Note 4 8 2 5 2 2" xfId="31679"/>
    <cellStyle name="Note 4 8 2 5 2 3" xfId="46132"/>
    <cellStyle name="Note 4 8 2 5 3" xfId="16705"/>
    <cellStyle name="Note 4 8 2 5 3 2" xfId="34140"/>
    <cellStyle name="Note 4 8 2 5 3 3" xfId="48593"/>
    <cellStyle name="Note 4 8 2 5 4" xfId="22261"/>
    <cellStyle name="Note 4 8 2 5 5" xfId="36714"/>
    <cellStyle name="Note 4 8 2 6" xfId="7287"/>
    <cellStyle name="Note 4 8 2 6 2" xfId="24722"/>
    <cellStyle name="Note 4 8 2 6 3" xfId="39175"/>
    <cellStyle name="Note 4 8 2 7" xfId="9728"/>
    <cellStyle name="Note 4 8 2 7 2" xfId="27163"/>
    <cellStyle name="Note 4 8 2 7 3" xfId="41616"/>
    <cellStyle name="Note 4 8 2 8" xfId="12148"/>
    <cellStyle name="Note 4 8 2 8 2" xfId="29583"/>
    <cellStyle name="Note 4 8 2 8 3" xfId="44036"/>
    <cellStyle name="Note 4 8 2 9" xfId="19155"/>
    <cellStyle name="Note 4 8 3" xfId="2318"/>
    <cellStyle name="Note 4 8 3 2" xfId="2319"/>
    <cellStyle name="Note 4 8 3 2 2" xfId="4830"/>
    <cellStyle name="Note 4 8 3 2 2 2" xfId="14248"/>
    <cellStyle name="Note 4 8 3 2 2 2 2" xfId="31683"/>
    <cellStyle name="Note 4 8 3 2 2 2 3" xfId="46136"/>
    <cellStyle name="Note 4 8 3 2 2 3" xfId="16709"/>
    <cellStyle name="Note 4 8 3 2 2 3 2" xfId="34144"/>
    <cellStyle name="Note 4 8 3 2 2 3 3" xfId="48597"/>
    <cellStyle name="Note 4 8 3 2 2 4" xfId="22266"/>
    <cellStyle name="Note 4 8 3 2 2 5" xfId="36719"/>
    <cellStyle name="Note 4 8 3 2 3" xfId="7292"/>
    <cellStyle name="Note 4 8 3 2 3 2" xfId="24727"/>
    <cellStyle name="Note 4 8 3 2 3 3" xfId="39180"/>
    <cellStyle name="Note 4 8 3 2 4" xfId="9733"/>
    <cellStyle name="Note 4 8 3 2 4 2" xfId="27168"/>
    <cellStyle name="Note 4 8 3 2 4 3" xfId="41621"/>
    <cellStyle name="Note 4 8 3 2 5" xfId="12153"/>
    <cellStyle name="Note 4 8 3 2 5 2" xfId="29588"/>
    <cellStyle name="Note 4 8 3 2 5 3" xfId="44041"/>
    <cellStyle name="Note 4 8 3 2 6" xfId="19160"/>
    <cellStyle name="Note 4 8 3 3" xfId="2320"/>
    <cellStyle name="Note 4 8 3 3 2" xfId="4831"/>
    <cellStyle name="Note 4 8 3 3 2 2" xfId="14249"/>
    <cellStyle name="Note 4 8 3 3 2 2 2" xfId="31684"/>
    <cellStyle name="Note 4 8 3 3 2 2 3" xfId="46137"/>
    <cellStyle name="Note 4 8 3 3 2 3" xfId="16710"/>
    <cellStyle name="Note 4 8 3 3 2 3 2" xfId="34145"/>
    <cellStyle name="Note 4 8 3 3 2 3 3" xfId="48598"/>
    <cellStyle name="Note 4 8 3 3 2 4" xfId="22267"/>
    <cellStyle name="Note 4 8 3 3 2 5" xfId="36720"/>
    <cellStyle name="Note 4 8 3 3 3" xfId="7293"/>
    <cellStyle name="Note 4 8 3 3 3 2" xfId="24728"/>
    <cellStyle name="Note 4 8 3 3 3 3" xfId="39181"/>
    <cellStyle name="Note 4 8 3 3 4" xfId="9734"/>
    <cellStyle name="Note 4 8 3 3 4 2" xfId="27169"/>
    <cellStyle name="Note 4 8 3 3 4 3" xfId="41622"/>
    <cellStyle name="Note 4 8 3 3 5" xfId="12154"/>
    <cellStyle name="Note 4 8 3 3 5 2" xfId="29589"/>
    <cellStyle name="Note 4 8 3 3 5 3" xfId="44042"/>
    <cellStyle name="Note 4 8 3 3 6" xfId="19161"/>
    <cellStyle name="Note 4 8 3 4" xfId="2321"/>
    <cellStyle name="Note 4 8 3 4 2" xfId="4832"/>
    <cellStyle name="Note 4 8 3 4 2 2" xfId="22268"/>
    <cellStyle name="Note 4 8 3 4 2 3" xfId="36721"/>
    <cellStyle name="Note 4 8 3 4 3" xfId="7294"/>
    <cellStyle name="Note 4 8 3 4 3 2" xfId="24729"/>
    <cellStyle name="Note 4 8 3 4 3 3" xfId="39182"/>
    <cellStyle name="Note 4 8 3 4 4" xfId="9735"/>
    <cellStyle name="Note 4 8 3 4 4 2" xfId="27170"/>
    <cellStyle name="Note 4 8 3 4 4 3" xfId="41623"/>
    <cellStyle name="Note 4 8 3 4 5" xfId="12155"/>
    <cellStyle name="Note 4 8 3 4 5 2" xfId="29590"/>
    <cellStyle name="Note 4 8 3 4 5 3" xfId="44043"/>
    <cellStyle name="Note 4 8 3 4 6" xfId="15350"/>
    <cellStyle name="Note 4 8 3 4 6 2" xfId="32785"/>
    <cellStyle name="Note 4 8 3 4 6 3" xfId="47238"/>
    <cellStyle name="Note 4 8 3 4 7" xfId="19162"/>
    <cellStyle name="Note 4 8 3 4 8" xfId="20512"/>
    <cellStyle name="Note 4 8 3 5" xfId="4829"/>
    <cellStyle name="Note 4 8 3 5 2" xfId="14247"/>
    <cellStyle name="Note 4 8 3 5 2 2" xfId="31682"/>
    <cellStyle name="Note 4 8 3 5 2 3" xfId="46135"/>
    <cellStyle name="Note 4 8 3 5 3" xfId="16708"/>
    <cellStyle name="Note 4 8 3 5 3 2" xfId="34143"/>
    <cellStyle name="Note 4 8 3 5 3 3" xfId="48596"/>
    <cellStyle name="Note 4 8 3 5 4" xfId="22265"/>
    <cellStyle name="Note 4 8 3 5 5" xfId="36718"/>
    <cellStyle name="Note 4 8 3 6" xfId="7291"/>
    <cellStyle name="Note 4 8 3 6 2" xfId="24726"/>
    <cellStyle name="Note 4 8 3 6 3" xfId="39179"/>
    <cellStyle name="Note 4 8 3 7" xfId="9732"/>
    <cellStyle name="Note 4 8 3 7 2" xfId="27167"/>
    <cellStyle name="Note 4 8 3 7 3" xfId="41620"/>
    <cellStyle name="Note 4 8 3 8" xfId="12152"/>
    <cellStyle name="Note 4 8 3 8 2" xfId="29587"/>
    <cellStyle name="Note 4 8 3 8 3" xfId="44040"/>
    <cellStyle name="Note 4 8 3 9" xfId="19159"/>
    <cellStyle name="Note 4 8 4" xfId="2322"/>
    <cellStyle name="Note 4 8 4 2" xfId="2323"/>
    <cellStyle name="Note 4 8 4 2 2" xfId="4834"/>
    <cellStyle name="Note 4 8 4 2 2 2" xfId="14251"/>
    <cellStyle name="Note 4 8 4 2 2 2 2" xfId="31686"/>
    <cellStyle name="Note 4 8 4 2 2 2 3" xfId="46139"/>
    <cellStyle name="Note 4 8 4 2 2 3" xfId="16712"/>
    <cellStyle name="Note 4 8 4 2 2 3 2" xfId="34147"/>
    <cellStyle name="Note 4 8 4 2 2 3 3" xfId="48600"/>
    <cellStyle name="Note 4 8 4 2 2 4" xfId="22270"/>
    <cellStyle name="Note 4 8 4 2 2 5" xfId="36723"/>
    <cellStyle name="Note 4 8 4 2 3" xfId="7296"/>
    <cellStyle name="Note 4 8 4 2 3 2" xfId="24731"/>
    <cellStyle name="Note 4 8 4 2 3 3" xfId="39184"/>
    <cellStyle name="Note 4 8 4 2 4" xfId="9737"/>
    <cellStyle name="Note 4 8 4 2 4 2" xfId="27172"/>
    <cellStyle name="Note 4 8 4 2 4 3" xfId="41625"/>
    <cellStyle name="Note 4 8 4 2 5" xfId="12157"/>
    <cellStyle name="Note 4 8 4 2 5 2" xfId="29592"/>
    <cellStyle name="Note 4 8 4 2 5 3" xfId="44045"/>
    <cellStyle name="Note 4 8 4 2 6" xfId="19164"/>
    <cellStyle name="Note 4 8 4 3" xfId="2324"/>
    <cellStyle name="Note 4 8 4 3 2" xfId="4835"/>
    <cellStyle name="Note 4 8 4 3 2 2" xfId="14252"/>
    <cellStyle name="Note 4 8 4 3 2 2 2" xfId="31687"/>
    <cellStyle name="Note 4 8 4 3 2 2 3" xfId="46140"/>
    <cellStyle name="Note 4 8 4 3 2 3" xfId="16713"/>
    <cellStyle name="Note 4 8 4 3 2 3 2" xfId="34148"/>
    <cellStyle name="Note 4 8 4 3 2 3 3" xfId="48601"/>
    <cellStyle name="Note 4 8 4 3 2 4" xfId="22271"/>
    <cellStyle name="Note 4 8 4 3 2 5" xfId="36724"/>
    <cellStyle name="Note 4 8 4 3 3" xfId="7297"/>
    <cellStyle name="Note 4 8 4 3 3 2" xfId="24732"/>
    <cellStyle name="Note 4 8 4 3 3 3" xfId="39185"/>
    <cellStyle name="Note 4 8 4 3 4" xfId="9738"/>
    <cellStyle name="Note 4 8 4 3 4 2" xfId="27173"/>
    <cellStyle name="Note 4 8 4 3 4 3" xfId="41626"/>
    <cellStyle name="Note 4 8 4 3 5" xfId="12158"/>
    <cellStyle name="Note 4 8 4 3 5 2" xfId="29593"/>
    <cellStyle name="Note 4 8 4 3 5 3" xfId="44046"/>
    <cellStyle name="Note 4 8 4 3 6" xfId="19165"/>
    <cellStyle name="Note 4 8 4 4" xfId="2325"/>
    <cellStyle name="Note 4 8 4 4 2" xfId="4836"/>
    <cellStyle name="Note 4 8 4 4 2 2" xfId="22272"/>
    <cellStyle name="Note 4 8 4 4 2 3" xfId="36725"/>
    <cellStyle name="Note 4 8 4 4 3" xfId="7298"/>
    <cellStyle name="Note 4 8 4 4 3 2" xfId="24733"/>
    <cellStyle name="Note 4 8 4 4 3 3" xfId="39186"/>
    <cellStyle name="Note 4 8 4 4 4" xfId="9739"/>
    <cellStyle name="Note 4 8 4 4 4 2" xfId="27174"/>
    <cellStyle name="Note 4 8 4 4 4 3" xfId="41627"/>
    <cellStyle name="Note 4 8 4 4 5" xfId="12159"/>
    <cellStyle name="Note 4 8 4 4 5 2" xfId="29594"/>
    <cellStyle name="Note 4 8 4 4 5 3" xfId="44047"/>
    <cellStyle name="Note 4 8 4 4 6" xfId="15351"/>
    <cellStyle name="Note 4 8 4 4 6 2" xfId="32786"/>
    <cellStyle name="Note 4 8 4 4 6 3" xfId="47239"/>
    <cellStyle name="Note 4 8 4 4 7" xfId="19166"/>
    <cellStyle name="Note 4 8 4 4 8" xfId="20513"/>
    <cellStyle name="Note 4 8 4 5" xfId="4833"/>
    <cellStyle name="Note 4 8 4 5 2" xfId="14250"/>
    <cellStyle name="Note 4 8 4 5 2 2" xfId="31685"/>
    <cellStyle name="Note 4 8 4 5 2 3" xfId="46138"/>
    <cellStyle name="Note 4 8 4 5 3" xfId="16711"/>
    <cellStyle name="Note 4 8 4 5 3 2" xfId="34146"/>
    <cellStyle name="Note 4 8 4 5 3 3" xfId="48599"/>
    <cellStyle name="Note 4 8 4 5 4" xfId="22269"/>
    <cellStyle name="Note 4 8 4 5 5" xfId="36722"/>
    <cellStyle name="Note 4 8 4 6" xfId="7295"/>
    <cellStyle name="Note 4 8 4 6 2" xfId="24730"/>
    <cellStyle name="Note 4 8 4 6 3" xfId="39183"/>
    <cellStyle name="Note 4 8 4 7" xfId="9736"/>
    <cellStyle name="Note 4 8 4 7 2" xfId="27171"/>
    <cellStyle name="Note 4 8 4 7 3" xfId="41624"/>
    <cellStyle name="Note 4 8 4 8" xfId="12156"/>
    <cellStyle name="Note 4 8 4 8 2" xfId="29591"/>
    <cellStyle name="Note 4 8 4 8 3" xfId="44044"/>
    <cellStyle name="Note 4 8 4 9" xfId="19163"/>
    <cellStyle name="Note 4 8 5" xfId="2326"/>
    <cellStyle name="Note 4 8 5 2" xfId="2327"/>
    <cellStyle name="Note 4 8 5 2 2" xfId="4838"/>
    <cellStyle name="Note 4 8 5 2 2 2" xfId="14254"/>
    <cellStyle name="Note 4 8 5 2 2 2 2" xfId="31689"/>
    <cellStyle name="Note 4 8 5 2 2 2 3" xfId="46142"/>
    <cellStyle name="Note 4 8 5 2 2 3" xfId="16715"/>
    <cellStyle name="Note 4 8 5 2 2 3 2" xfId="34150"/>
    <cellStyle name="Note 4 8 5 2 2 3 3" xfId="48603"/>
    <cellStyle name="Note 4 8 5 2 2 4" xfId="22274"/>
    <cellStyle name="Note 4 8 5 2 2 5" xfId="36727"/>
    <cellStyle name="Note 4 8 5 2 3" xfId="7300"/>
    <cellStyle name="Note 4 8 5 2 3 2" xfId="24735"/>
    <cellStyle name="Note 4 8 5 2 3 3" xfId="39188"/>
    <cellStyle name="Note 4 8 5 2 4" xfId="9741"/>
    <cellStyle name="Note 4 8 5 2 4 2" xfId="27176"/>
    <cellStyle name="Note 4 8 5 2 4 3" xfId="41629"/>
    <cellStyle name="Note 4 8 5 2 5" xfId="12161"/>
    <cellStyle name="Note 4 8 5 2 5 2" xfId="29596"/>
    <cellStyle name="Note 4 8 5 2 5 3" xfId="44049"/>
    <cellStyle name="Note 4 8 5 2 6" xfId="19168"/>
    <cellStyle name="Note 4 8 5 3" xfId="2328"/>
    <cellStyle name="Note 4 8 5 3 2" xfId="4839"/>
    <cellStyle name="Note 4 8 5 3 2 2" xfId="14255"/>
    <cellStyle name="Note 4 8 5 3 2 2 2" xfId="31690"/>
    <cellStyle name="Note 4 8 5 3 2 2 3" xfId="46143"/>
    <cellStyle name="Note 4 8 5 3 2 3" xfId="16716"/>
    <cellStyle name="Note 4 8 5 3 2 3 2" xfId="34151"/>
    <cellStyle name="Note 4 8 5 3 2 3 3" xfId="48604"/>
    <cellStyle name="Note 4 8 5 3 2 4" xfId="22275"/>
    <cellStyle name="Note 4 8 5 3 2 5" xfId="36728"/>
    <cellStyle name="Note 4 8 5 3 3" xfId="7301"/>
    <cellStyle name="Note 4 8 5 3 3 2" xfId="24736"/>
    <cellStyle name="Note 4 8 5 3 3 3" xfId="39189"/>
    <cellStyle name="Note 4 8 5 3 4" xfId="9742"/>
    <cellStyle name="Note 4 8 5 3 4 2" xfId="27177"/>
    <cellStyle name="Note 4 8 5 3 4 3" xfId="41630"/>
    <cellStyle name="Note 4 8 5 3 5" xfId="12162"/>
    <cellStyle name="Note 4 8 5 3 5 2" xfId="29597"/>
    <cellStyle name="Note 4 8 5 3 5 3" xfId="44050"/>
    <cellStyle name="Note 4 8 5 3 6" xfId="19169"/>
    <cellStyle name="Note 4 8 5 4" xfId="2329"/>
    <cellStyle name="Note 4 8 5 4 2" xfId="4840"/>
    <cellStyle name="Note 4 8 5 4 2 2" xfId="22276"/>
    <cellStyle name="Note 4 8 5 4 2 3" xfId="36729"/>
    <cellStyle name="Note 4 8 5 4 3" xfId="7302"/>
    <cellStyle name="Note 4 8 5 4 3 2" xfId="24737"/>
    <cellStyle name="Note 4 8 5 4 3 3" xfId="39190"/>
    <cellStyle name="Note 4 8 5 4 4" xfId="9743"/>
    <cellStyle name="Note 4 8 5 4 4 2" xfId="27178"/>
    <cellStyle name="Note 4 8 5 4 4 3" xfId="41631"/>
    <cellStyle name="Note 4 8 5 4 5" xfId="12163"/>
    <cellStyle name="Note 4 8 5 4 5 2" xfId="29598"/>
    <cellStyle name="Note 4 8 5 4 5 3" xfId="44051"/>
    <cellStyle name="Note 4 8 5 4 6" xfId="15352"/>
    <cellStyle name="Note 4 8 5 4 6 2" xfId="32787"/>
    <cellStyle name="Note 4 8 5 4 6 3" xfId="47240"/>
    <cellStyle name="Note 4 8 5 4 7" xfId="19170"/>
    <cellStyle name="Note 4 8 5 4 8" xfId="20514"/>
    <cellStyle name="Note 4 8 5 5" xfId="4837"/>
    <cellStyle name="Note 4 8 5 5 2" xfId="14253"/>
    <cellStyle name="Note 4 8 5 5 2 2" xfId="31688"/>
    <cellStyle name="Note 4 8 5 5 2 3" xfId="46141"/>
    <cellStyle name="Note 4 8 5 5 3" xfId="16714"/>
    <cellStyle name="Note 4 8 5 5 3 2" xfId="34149"/>
    <cellStyle name="Note 4 8 5 5 3 3" xfId="48602"/>
    <cellStyle name="Note 4 8 5 5 4" xfId="22273"/>
    <cellStyle name="Note 4 8 5 5 5" xfId="36726"/>
    <cellStyle name="Note 4 8 5 6" xfId="7299"/>
    <cellStyle name="Note 4 8 5 6 2" xfId="24734"/>
    <cellStyle name="Note 4 8 5 6 3" xfId="39187"/>
    <cellStyle name="Note 4 8 5 7" xfId="9740"/>
    <cellStyle name="Note 4 8 5 7 2" xfId="27175"/>
    <cellStyle name="Note 4 8 5 7 3" xfId="41628"/>
    <cellStyle name="Note 4 8 5 8" xfId="12160"/>
    <cellStyle name="Note 4 8 5 8 2" xfId="29595"/>
    <cellStyle name="Note 4 8 5 8 3" xfId="44048"/>
    <cellStyle name="Note 4 8 5 9" xfId="19167"/>
    <cellStyle name="Note 4 8 6" xfId="2330"/>
    <cellStyle name="Note 4 8 6 2" xfId="4841"/>
    <cellStyle name="Note 4 8 6 2 2" xfId="14256"/>
    <cellStyle name="Note 4 8 6 2 2 2" xfId="31691"/>
    <cellStyle name="Note 4 8 6 2 2 3" xfId="46144"/>
    <cellStyle name="Note 4 8 6 2 3" xfId="16717"/>
    <cellStyle name="Note 4 8 6 2 3 2" xfId="34152"/>
    <cellStyle name="Note 4 8 6 2 3 3" xfId="48605"/>
    <cellStyle name="Note 4 8 6 2 4" xfId="22277"/>
    <cellStyle name="Note 4 8 6 2 5" xfId="36730"/>
    <cellStyle name="Note 4 8 6 3" xfId="7303"/>
    <cellStyle name="Note 4 8 6 3 2" xfId="24738"/>
    <cellStyle name="Note 4 8 6 3 3" xfId="39191"/>
    <cellStyle name="Note 4 8 6 4" xfId="9744"/>
    <cellStyle name="Note 4 8 6 4 2" xfId="27179"/>
    <cellStyle name="Note 4 8 6 4 3" xfId="41632"/>
    <cellStyle name="Note 4 8 6 5" xfId="12164"/>
    <cellStyle name="Note 4 8 6 5 2" xfId="29599"/>
    <cellStyle name="Note 4 8 6 5 3" xfId="44052"/>
    <cellStyle name="Note 4 8 6 6" xfId="19171"/>
    <cellStyle name="Note 4 8 7" xfId="2331"/>
    <cellStyle name="Note 4 8 7 2" xfId="4842"/>
    <cellStyle name="Note 4 8 7 2 2" xfId="14257"/>
    <cellStyle name="Note 4 8 7 2 2 2" xfId="31692"/>
    <cellStyle name="Note 4 8 7 2 2 3" xfId="46145"/>
    <cellStyle name="Note 4 8 7 2 3" xfId="16718"/>
    <cellStyle name="Note 4 8 7 2 3 2" xfId="34153"/>
    <cellStyle name="Note 4 8 7 2 3 3" xfId="48606"/>
    <cellStyle name="Note 4 8 7 2 4" xfId="22278"/>
    <cellStyle name="Note 4 8 7 2 5" xfId="36731"/>
    <cellStyle name="Note 4 8 7 3" xfId="7304"/>
    <cellStyle name="Note 4 8 7 3 2" xfId="24739"/>
    <cellStyle name="Note 4 8 7 3 3" xfId="39192"/>
    <cellStyle name="Note 4 8 7 4" xfId="9745"/>
    <cellStyle name="Note 4 8 7 4 2" xfId="27180"/>
    <cellStyle name="Note 4 8 7 4 3" xfId="41633"/>
    <cellStyle name="Note 4 8 7 5" xfId="12165"/>
    <cellStyle name="Note 4 8 7 5 2" xfId="29600"/>
    <cellStyle name="Note 4 8 7 5 3" xfId="44053"/>
    <cellStyle name="Note 4 8 7 6" xfId="19172"/>
    <cellStyle name="Note 4 8 8" xfId="2332"/>
    <cellStyle name="Note 4 8 8 2" xfId="4843"/>
    <cellStyle name="Note 4 8 8 2 2" xfId="22279"/>
    <cellStyle name="Note 4 8 8 2 3" xfId="36732"/>
    <cellStyle name="Note 4 8 8 3" xfId="7305"/>
    <cellStyle name="Note 4 8 8 3 2" xfId="24740"/>
    <cellStyle name="Note 4 8 8 3 3" xfId="39193"/>
    <cellStyle name="Note 4 8 8 4" xfId="9746"/>
    <cellStyle name="Note 4 8 8 4 2" xfId="27181"/>
    <cellStyle name="Note 4 8 8 4 3" xfId="41634"/>
    <cellStyle name="Note 4 8 8 5" xfId="12166"/>
    <cellStyle name="Note 4 8 8 5 2" xfId="29601"/>
    <cellStyle name="Note 4 8 8 5 3" xfId="44054"/>
    <cellStyle name="Note 4 8 8 6" xfId="15353"/>
    <cellStyle name="Note 4 8 8 6 2" xfId="32788"/>
    <cellStyle name="Note 4 8 8 6 3" xfId="47241"/>
    <cellStyle name="Note 4 8 8 7" xfId="19173"/>
    <cellStyle name="Note 4 8 8 8" xfId="20515"/>
    <cellStyle name="Note 4 8 9" xfId="4824"/>
    <cellStyle name="Note 4 8 9 2" xfId="14243"/>
    <cellStyle name="Note 4 8 9 2 2" xfId="31678"/>
    <cellStyle name="Note 4 8 9 2 3" xfId="46131"/>
    <cellStyle name="Note 4 8 9 3" xfId="16704"/>
    <cellStyle name="Note 4 8 9 3 2" xfId="34139"/>
    <cellStyle name="Note 4 8 9 3 3" xfId="48592"/>
    <cellStyle name="Note 4 8 9 4" xfId="22260"/>
    <cellStyle name="Note 4 8 9 5" xfId="36713"/>
    <cellStyle name="Note 4 9" xfId="2333"/>
    <cellStyle name="Note 4 9 10" xfId="7306"/>
    <cellStyle name="Note 4 9 10 2" xfId="24741"/>
    <cellStyle name="Note 4 9 10 3" xfId="39194"/>
    <cellStyle name="Note 4 9 11" xfId="9747"/>
    <cellStyle name="Note 4 9 11 2" xfId="27182"/>
    <cellStyle name="Note 4 9 11 3" xfId="41635"/>
    <cellStyle name="Note 4 9 12" xfId="12167"/>
    <cellStyle name="Note 4 9 12 2" xfId="29602"/>
    <cellStyle name="Note 4 9 12 3" xfId="44055"/>
    <cellStyle name="Note 4 9 13" xfId="19174"/>
    <cellStyle name="Note 4 9 2" xfId="2334"/>
    <cellStyle name="Note 4 9 2 2" xfId="2335"/>
    <cellStyle name="Note 4 9 2 2 2" xfId="4846"/>
    <cellStyle name="Note 4 9 2 2 2 2" xfId="14260"/>
    <cellStyle name="Note 4 9 2 2 2 2 2" xfId="31695"/>
    <cellStyle name="Note 4 9 2 2 2 2 3" xfId="46148"/>
    <cellStyle name="Note 4 9 2 2 2 3" xfId="16721"/>
    <cellStyle name="Note 4 9 2 2 2 3 2" xfId="34156"/>
    <cellStyle name="Note 4 9 2 2 2 3 3" xfId="48609"/>
    <cellStyle name="Note 4 9 2 2 2 4" xfId="22282"/>
    <cellStyle name="Note 4 9 2 2 2 5" xfId="36735"/>
    <cellStyle name="Note 4 9 2 2 3" xfId="7308"/>
    <cellStyle name="Note 4 9 2 2 3 2" xfId="24743"/>
    <cellStyle name="Note 4 9 2 2 3 3" xfId="39196"/>
    <cellStyle name="Note 4 9 2 2 4" xfId="9749"/>
    <cellStyle name="Note 4 9 2 2 4 2" xfId="27184"/>
    <cellStyle name="Note 4 9 2 2 4 3" xfId="41637"/>
    <cellStyle name="Note 4 9 2 2 5" xfId="12169"/>
    <cellStyle name="Note 4 9 2 2 5 2" xfId="29604"/>
    <cellStyle name="Note 4 9 2 2 5 3" xfId="44057"/>
    <cellStyle name="Note 4 9 2 2 6" xfId="19176"/>
    <cellStyle name="Note 4 9 2 3" xfId="2336"/>
    <cellStyle name="Note 4 9 2 3 2" xfId="4847"/>
    <cellStyle name="Note 4 9 2 3 2 2" xfId="14261"/>
    <cellStyle name="Note 4 9 2 3 2 2 2" xfId="31696"/>
    <cellStyle name="Note 4 9 2 3 2 2 3" xfId="46149"/>
    <cellStyle name="Note 4 9 2 3 2 3" xfId="16722"/>
    <cellStyle name="Note 4 9 2 3 2 3 2" xfId="34157"/>
    <cellStyle name="Note 4 9 2 3 2 3 3" xfId="48610"/>
    <cellStyle name="Note 4 9 2 3 2 4" xfId="22283"/>
    <cellStyle name="Note 4 9 2 3 2 5" xfId="36736"/>
    <cellStyle name="Note 4 9 2 3 3" xfId="7309"/>
    <cellStyle name="Note 4 9 2 3 3 2" xfId="24744"/>
    <cellStyle name="Note 4 9 2 3 3 3" xfId="39197"/>
    <cellStyle name="Note 4 9 2 3 4" xfId="9750"/>
    <cellStyle name="Note 4 9 2 3 4 2" xfId="27185"/>
    <cellStyle name="Note 4 9 2 3 4 3" xfId="41638"/>
    <cellStyle name="Note 4 9 2 3 5" xfId="12170"/>
    <cellStyle name="Note 4 9 2 3 5 2" xfId="29605"/>
    <cellStyle name="Note 4 9 2 3 5 3" xfId="44058"/>
    <cellStyle name="Note 4 9 2 3 6" xfId="19177"/>
    <cellStyle name="Note 4 9 2 4" xfId="2337"/>
    <cellStyle name="Note 4 9 2 4 2" xfId="4848"/>
    <cellStyle name="Note 4 9 2 4 2 2" xfId="22284"/>
    <cellStyle name="Note 4 9 2 4 2 3" xfId="36737"/>
    <cellStyle name="Note 4 9 2 4 3" xfId="7310"/>
    <cellStyle name="Note 4 9 2 4 3 2" xfId="24745"/>
    <cellStyle name="Note 4 9 2 4 3 3" xfId="39198"/>
    <cellStyle name="Note 4 9 2 4 4" xfId="9751"/>
    <cellStyle name="Note 4 9 2 4 4 2" xfId="27186"/>
    <cellStyle name="Note 4 9 2 4 4 3" xfId="41639"/>
    <cellStyle name="Note 4 9 2 4 5" xfId="12171"/>
    <cellStyle name="Note 4 9 2 4 5 2" xfId="29606"/>
    <cellStyle name="Note 4 9 2 4 5 3" xfId="44059"/>
    <cellStyle name="Note 4 9 2 4 6" xfId="15354"/>
    <cellStyle name="Note 4 9 2 4 6 2" xfId="32789"/>
    <cellStyle name="Note 4 9 2 4 6 3" xfId="47242"/>
    <cellStyle name="Note 4 9 2 4 7" xfId="19178"/>
    <cellStyle name="Note 4 9 2 4 8" xfId="20516"/>
    <cellStyle name="Note 4 9 2 5" xfId="4845"/>
    <cellStyle name="Note 4 9 2 5 2" xfId="14259"/>
    <cellStyle name="Note 4 9 2 5 2 2" xfId="31694"/>
    <cellStyle name="Note 4 9 2 5 2 3" xfId="46147"/>
    <cellStyle name="Note 4 9 2 5 3" xfId="16720"/>
    <cellStyle name="Note 4 9 2 5 3 2" xfId="34155"/>
    <cellStyle name="Note 4 9 2 5 3 3" xfId="48608"/>
    <cellStyle name="Note 4 9 2 5 4" xfId="22281"/>
    <cellStyle name="Note 4 9 2 5 5" xfId="36734"/>
    <cellStyle name="Note 4 9 2 6" xfId="7307"/>
    <cellStyle name="Note 4 9 2 6 2" xfId="24742"/>
    <cellStyle name="Note 4 9 2 6 3" xfId="39195"/>
    <cellStyle name="Note 4 9 2 7" xfId="9748"/>
    <cellStyle name="Note 4 9 2 7 2" xfId="27183"/>
    <cellStyle name="Note 4 9 2 7 3" xfId="41636"/>
    <cellStyle name="Note 4 9 2 8" xfId="12168"/>
    <cellStyle name="Note 4 9 2 8 2" xfId="29603"/>
    <cellStyle name="Note 4 9 2 8 3" xfId="44056"/>
    <cellStyle name="Note 4 9 2 9" xfId="19175"/>
    <cellStyle name="Note 4 9 3" xfId="2338"/>
    <cellStyle name="Note 4 9 3 2" xfId="2339"/>
    <cellStyle name="Note 4 9 3 2 2" xfId="4850"/>
    <cellStyle name="Note 4 9 3 2 2 2" xfId="14263"/>
    <cellStyle name="Note 4 9 3 2 2 2 2" xfId="31698"/>
    <cellStyle name="Note 4 9 3 2 2 2 3" xfId="46151"/>
    <cellStyle name="Note 4 9 3 2 2 3" xfId="16724"/>
    <cellStyle name="Note 4 9 3 2 2 3 2" xfId="34159"/>
    <cellStyle name="Note 4 9 3 2 2 3 3" xfId="48612"/>
    <cellStyle name="Note 4 9 3 2 2 4" xfId="22286"/>
    <cellStyle name="Note 4 9 3 2 2 5" xfId="36739"/>
    <cellStyle name="Note 4 9 3 2 3" xfId="7312"/>
    <cellStyle name="Note 4 9 3 2 3 2" xfId="24747"/>
    <cellStyle name="Note 4 9 3 2 3 3" xfId="39200"/>
    <cellStyle name="Note 4 9 3 2 4" xfId="9753"/>
    <cellStyle name="Note 4 9 3 2 4 2" xfId="27188"/>
    <cellStyle name="Note 4 9 3 2 4 3" xfId="41641"/>
    <cellStyle name="Note 4 9 3 2 5" xfId="12173"/>
    <cellStyle name="Note 4 9 3 2 5 2" xfId="29608"/>
    <cellStyle name="Note 4 9 3 2 5 3" xfId="44061"/>
    <cellStyle name="Note 4 9 3 2 6" xfId="19180"/>
    <cellStyle name="Note 4 9 3 3" xfId="2340"/>
    <cellStyle name="Note 4 9 3 3 2" xfId="4851"/>
    <cellStyle name="Note 4 9 3 3 2 2" xfId="14264"/>
    <cellStyle name="Note 4 9 3 3 2 2 2" xfId="31699"/>
    <cellStyle name="Note 4 9 3 3 2 2 3" xfId="46152"/>
    <cellStyle name="Note 4 9 3 3 2 3" xfId="16725"/>
    <cellStyle name="Note 4 9 3 3 2 3 2" xfId="34160"/>
    <cellStyle name="Note 4 9 3 3 2 3 3" xfId="48613"/>
    <cellStyle name="Note 4 9 3 3 2 4" xfId="22287"/>
    <cellStyle name="Note 4 9 3 3 2 5" xfId="36740"/>
    <cellStyle name="Note 4 9 3 3 3" xfId="7313"/>
    <cellStyle name="Note 4 9 3 3 3 2" xfId="24748"/>
    <cellStyle name="Note 4 9 3 3 3 3" xfId="39201"/>
    <cellStyle name="Note 4 9 3 3 4" xfId="9754"/>
    <cellStyle name="Note 4 9 3 3 4 2" xfId="27189"/>
    <cellStyle name="Note 4 9 3 3 4 3" xfId="41642"/>
    <cellStyle name="Note 4 9 3 3 5" xfId="12174"/>
    <cellStyle name="Note 4 9 3 3 5 2" xfId="29609"/>
    <cellStyle name="Note 4 9 3 3 5 3" xfId="44062"/>
    <cellStyle name="Note 4 9 3 3 6" xfId="19181"/>
    <cellStyle name="Note 4 9 3 4" xfId="2341"/>
    <cellStyle name="Note 4 9 3 4 2" xfId="4852"/>
    <cellStyle name="Note 4 9 3 4 2 2" xfId="22288"/>
    <cellStyle name="Note 4 9 3 4 2 3" xfId="36741"/>
    <cellStyle name="Note 4 9 3 4 3" xfId="7314"/>
    <cellStyle name="Note 4 9 3 4 3 2" xfId="24749"/>
    <cellStyle name="Note 4 9 3 4 3 3" xfId="39202"/>
    <cellStyle name="Note 4 9 3 4 4" xfId="9755"/>
    <cellStyle name="Note 4 9 3 4 4 2" xfId="27190"/>
    <cellStyle name="Note 4 9 3 4 4 3" xfId="41643"/>
    <cellStyle name="Note 4 9 3 4 5" xfId="12175"/>
    <cellStyle name="Note 4 9 3 4 5 2" xfId="29610"/>
    <cellStyle name="Note 4 9 3 4 5 3" xfId="44063"/>
    <cellStyle name="Note 4 9 3 4 6" xfId="15355"/>
    <cellStyle name="Note 4 9 3 4 6 2" xfId="32790"/>
    <cellStyle name="Note 4 9 3 4 6 3" xfId="47243"/>
    <cellStyle name="Note 4 9 3 4 7" xfId="19182"/>
    <cellStyle name="Note 4 9 3 4 8" xfId="20517"/>
    <cellStyle name="Note 4 9 3 5" xfId="4849"/>
    <cellStyle name="Note 4 9 3 5 2" xfId="14262"/>
    <cellStyle name="Note 4 9 3 5 2 2" xfId="31697"/>
    <cellStyle name="Note 4 9 3 5 2 3" xfId="46150"/>
    <cellStyle name="Note 4 9 3 5 3" xfId="16723"/>
    <cellStyle name="Note 4 9 3 5 3 2" xfId="34158"/>
    <cellStyle name="Note 4 9 3 5 3 3" xfId="48611"/>
    <cellStyle name="Note 4 9 3 5 4" xfId="22285"/>
    <cellStyle name="Note 4 9 3 5 5" xfId="36738"/>
    <cellStyle name="Note 4 9 3 6" xfId="7311"/>
    <cellStyle name="Note 4 9 3 6 2" xfId="24746"/>
    <cellStyle name="Note 4 9 3 6 3" xfId="39199"/>
    <cellStyle name="Note 4 9 3 7" xfId="9752"/>
    <cellStyle name="Note 4 9 3 7 2" xfId="27187"/>
    <cellStyle name="Note 4 9 3 7 3" xfId="41640"/>
    <cellStyle name="Note 4 9 3 8" xfId="12172"/>
    <cellStyle name="Note 4 9 3 8 2" xfId="29607"/>
    <cellStyle name="Note 4 9 3 8 3" xfId="44060"/>
    <cellStyle name="Note 4 9 3 9" xfId="19179"/>
    <cellStyle name="Note 4 9 4" xfId="2342"/>
    <cellStyle name="Note 4 9 4 2" xfId="2343"/>
    <cellStyle name="Note 4 9 4 2 2" xfId="4854"/>
    <cellStyle name="Note 4 9 4 2 2 2" xfId="14266"/>
    <cellStyle name="Note 4 9 4 2 2 2 2" xfId="31701"/>
    <cellStyle name="Note 4 9 4 2 2 2 3" xfId="46154"/>
    <cellStyle name="Note 4 9 4 2 2 3" xfId="16727"/>
    <cellStyle name="Note 4 9 4 2 2 3 2" xfId="34162"/>
    <cellStyle name="Note 4 9 4 2 2 3 3" xfId="48615"/>
    <cellStyle name="Note 4 9 4 2 2 4" xfId="22290"/>
    <cellStyle name="Note 4 9 4 2 2 5" xfId="36743"/>
    <cellStyle name="Note 4 9 4 2 3" xfId="7316"/>
    <cellStyle name="Note 4 9 4 2 3 2" xfId="24751"/>
    <cellStyle name="Note 4 9 4 2 3 3" xfId="39204"/>
    <cellStyle name="Note 4 9 4 2 4" xfId="9757"/>
    <cellStyle name="Note 4 9 4 2 4 2" xfId="27192"/>
    <cellStyle name="Note 4 9 4 2 4 3" xfId="41645"/>
    <cellStyle name="Note 4 9 4 2 5" xfId="12177"/>
    <cellStyle name="Note 4 9 4 2 5 2" xfId="29612"/>
    <cellStyle name="Note 4 9 4 2 5 3" xfId="44065"/>
    <cellStyle name="Note 4 9 4 2 6" xfId="19184"/>
    <cellStyle name="Note 4 9 4 3" xfId="2344"/>
    <cellStyle name="Note 4 9 4 3 2" xfId="4855"/>
    <cellStyle name="Note 4 9 4 3 2 2" xfId="14267"/>
    <cellStyle name="Note 4 9 4 3 2 2 2" xfId="31702"/>
    <cellStyle name="Note 4 9 4 3 2 2 3" xfId="46155"/>
    <cellStyle name="Note 4 9 4 3 2 3" xfId="16728"/>
    <cellStyle name="Note 4 9 4 3 2 3 2" xfId="34163"/>
    <cellStyle name="Note 4 9 4 3 2 3 3" xfId="48616"/>
    <cellStyle name="Note 4 9 4 3 2 4" xfId="22291"/>
    <cellStyle name="Note 4 9 4 3 2 5" xfId="36744"/>
    <cellStyle name="Note 4 9 4 3 3" xfId="7317"/>
    <cellStyle name="Note 4 9 4 3 3 2" xfId="24752"/>
    <cellStyle name="Note 4 9 4 3 3 3" xfId="39205"/>
    <cellStyle name="Note 4 9 4 3 4" xfId="9758"/>
    <cellStyle name="Note 4 9 4 3 4 2" xfId="27193"/>
    <cellStyle name="Note 4 9 4 3 4 3" xfId="41646"/>
    <cellStyle name="Note 4 9 4 3 5" xfId="12178"/>
    <cellStyle name="Note 4 9 4 3 5 2" xfId="29613"/>
    <cellStyle name="Note 4 9 4 3 5 3" xfId="44066"/>
    <cellStyle name="Note 4 9 4 3 6" xfId="19185"/>
    <cellStyle name="Note 4 9 4 4" xfId="2345"/>
    <cellStyle name="Note 4 9 4 4 2" xfId="4856"/>
    <cellStyle name="Note 4 9 4 4 2 2" xfId="22292"/>
    <cellStyle name="Note 4 9 4 4 2 3" xfId="36745"/>
    <cellStyle name="Note 4 9 4 4 3" xfId="7318"/>
    <cellStyle name="Note 4 9 4 4 3 2" xfId="24753"/>
    <cellStyle name="Note 4 9 4 4 3 3" xfId="39206"/>
    <cellStyle name="Note 4 9 4 4 4" xfId="9759"/>
    <cellStyle name="Note 4 9 4 4 4 2" xfId="27194"/>
    <cellStyle name="Note 4 9 4 4 4 3" xfId="41647"/>
    <cellStyle name="Note 4 9 4 4 5" xfId="12179"/>
    <cellStyle name="Note 4 9 4 4 5 2" xfId="29614"/>
    <cellStyle name="Note 4 9 4 4 5 3" xfId="44067"/>
    <cellStyle name="Note 4 9 4 4 6" xfId="15356"/>
    <cellStyle name="Note 4 9 4 4 6 2" xfId="32791"/>
    <cellStyle name="Note 4 9 4 4 6 3" xfId="47244"/>
    <cellStyle name="Note 4 9 4 4 7" xfId="19186"/>
    <cellStyle name="Note 4 9 4 4 8" xfId="20518"/>
    <cellStyle name="Note 4 9 4 5" xfId="4853"/>
    <cellStyle name="Note 4 9 4 5 2" xfId="14265"/>
    <cellStyle name="Note 4 9 4 5 2 2" xfId="31700"/>
    <cellStyle name="Note 4 9 4 5 2 3" xfId="46153"/>
    <cellStyle name="Note 4 9 4 5 3" xfId="16726"/>
    <cellStyle name="Note 4 9 4 5 3 2" xfId="34161"/>
    <cellStyle name="Note 4 9 4 5 3 3" xfId="48614"/>
    <cellStyle name="Note 4 9 4 5 4" xfId="22289"/>
    <cellStyle name="Note 4 9 4 5 5" xfId="36742"/>
    <cellStyle name="Note 4 9 4 6" xfId="7315"/>
    <cellStyle name="Note 4 9 4 6 2" xfId="24750"/>
    <cellStyle name="Note 4 9 4 6 3" xfId="39203"/>
    <cellStyle name="Note 4 9 4 7" xfId="9756"/>
    <cellStyle name="Note 4 9 4 7 2" xfId="27191"/>
    <cellStyle name="Note 4 9 4 7 3" xfId="41644"/>
    <cellStyle name="Note 4 9 4 8" xfId="12176"/>
    <cellStyle name="Note 4 9 4 8 2" xfId="29611"/>
    <cellStyle name="Note 4 9 4 8 3" xfId="44064"/>
    <cellStyle name="Note 4 9 4 9" xfId="19183"/>
    <cellStyle name="Note 4 9 5" xfId="2346"/>
    <cellStyle name="Note 4 9 5 2" xfId="2347"/>
    <cellStyle name="Note 4 9 5 2 2" xfId="4858"/>
    <cellStyle name="Note 4 9 5 2 2 2" xfId="14269"/>
    <cellStyle name="Note 4 9 5 2 2 2 2" xfId="31704"/>
    <cellStyle name="Note 4 9 5 2 2 2 3" xfId="46157"/>
    <cellStyle name="Note 4 9 5 2 2 3" xfId="16730"/>
    <cellStyle name="Note 4 9 5 2 2 3 2" xfId="34165"/>
    <cellStyle name="Note 4 9 5 2 2 3 3" xfId="48618"/>
    <cellStyle name="Note 4 9 5 2 2 4" xfId="22294"/>
    <cellStyle name="Note 4 9 5 2 2 5" xfId="36747"/>
    <cellStyle name="Note 4 9 5 2 3" xfId="7320"/>
    <cellStyle name="Note 4 9 5 2 3 2" xfId="24755"/>
    <cellStyle name="Note 4 9 5 2 3 3" xfId="39208"/>
    <cellStyle name="Note 4 9 5 2 4" xfId="9761"/>
    <cellStyle name="Note 4 9 5 2 4 2" xfId="27196"/>
    <cellStyle name="Note 4 9 5 2 4 3" xfId="41649"/>
    <cellStyle name="Note 4 9 5 2 5" xfId="12181"/>
    <cellStyle name="Note 4 9 5 2 5 2" xfId="29616"/>
    <cellStyle name="Note 4 9 5 2 5 3" xfId="44069"/>
    <cellStyle name="Note 4 9 5 2 6" xfId="19188"/>
    <cellStyle name="Note 4 9 5 3" xfId="2348"/>
    <cellStyle name="Note 4 9 5 3 2" xfId="4859"/>
    <cellStyle name="Note 4 9 5 3 2 2" xfId="14270"/>
    <cellStyle name="Note 4 9 5 3 2 2 2" xfId="31705"/>
    <cellStyle name="Note 4 9 5 3 2 2 3" xfId="46158"/>
    <cellStyle name="Note 4 9 5 3 2 3" xfId="16731"/>
    <cellStyle name="Note 4 9 5 3 2 3 2" xfId="34166"/>
    <cellStyle name="Note 4 9 5 3 2 3 3" xfId="48619"/>
    <cellStyle name="Note 4 9 5 3 2 4" xfId="22295"/>
    <cellStyle name="Note 4 9 5 3 2 5" xfId="36748"/>
    <cellStyle name="Note 4 9 5 3 3" xfId="7321"/>
    <cellStyle name="Note 4 9 5 3 3 2" xfId="24756"/>
    <cellStyle name="Note 4 9 5 3 3 3" xfId="39209"/>
    <cellStyle name="Note 4 9 5 3 4" xfId="9762"/>
    <cellStyle name="Note 4 9 5 3 4 2" xfId="27197"/>
    <cellStyle name="Note 4 9 5 3 4 3" xfId="41650"/>
    <cellStyle name="Note 4 9 5 3 5" xfId="12182"/>
    <cellStyle name="Note 4 9 5 3 5 2" xfId="29617"/>
    <cellStyle name="Note 4 9 5 3 5 3" xfId="44070"/>
    <cellStyle name="Note 4 9 5 3 6" xfId="19189"/>
    <cellStyle name="Note 4 9 5 4" xfId="2349"/>
    <cellStyle name="Note 4 9 5 4 2" xfId="4860"/>
    <cellStyle name="Note 4 9 5 4 2 2" xfId="22296"/>
    <cellStyle name="Note 4 9 5 4 2 3" xfId="36749"/>
    <cellStyle name="Note 4 9 5 4 3" xfId="7322"/>
    <cellStyle name="Note 4 9 5 4 3 2" xfId="24757"/>
    <cellStyle name="Note 4 9 5 4 3 3" xfId="39210"/>
    <cellStyle name="Note 4 9 5 4 4" xfId="9763"/>
    <cellStyle name="Note 4 9 5 4 4 2" xfId="27198"/>
    <cellStyle name="Note 4 9 5 4 4 3" xfId="41651"/>
    <cellStyle name="Note 4 9 5 4 5" xfId="12183"/>
    <cellStyle name="Note 4 9 5 4 5 2" xfId="29618"/>
    <cellStyle name="Note 4 9 5 4 5 3" xfId="44071"/>
    <cellStyle name="Note 4 9 5 4 6" xfId="15357"/>
    <cellStyle name="Note 4 9 5 4 6 2" xfId="32792"/>
    <cellStyle name="Note 4 9 5 4 6 3" xfId="47245"/>
    <cellStyle name="Note 4 9 5 4 7" xfId="19190"/>
    <cellStyle name="Note 4 9 5 4 8" xfId="20519"/>
    <cellStyle name="Note 4 9 5 5" xfId="4857"/>
    <cellStyle name="Note 4 9 5 5 2" xfId="14268"/>
    <cellStyle name="Note 4 9 5 5 2 2" xfId="31703"/>
    <cellStyle name="Note 4 9 5 5 2 3" xfId="46156"/>
    <cellStyle name="Note 4 9 5 5 3" xfId="16729"/>
    <cellStyle name="Note 4 9 5 5 3 2" xfId="34164"/>
    <cellStyle name="Note 4 9 5 5 3 3" xfId="48617"/>
    <cellStyle name="Note 4 9 5 5 4" xfId="22293"/>
    <cellStyle name="Note 4 9 5 5 5" xfId="36746"/>
    <cellStyle name="Note 4 9 5 6" xfId="7319"/>
    <cellStyle name="Note 4 9 5 6 2" xfId="24754"/>
    <cellStyle name="Note 4 9 5 6 3" xfId="39207"/>
    <cellStyle name="Note 4 9 5 7" xfId="9760"/>
    <cellStyle name="Note 4 9 5 7 2" xfId="27195"/>
    <cellStyle name="Note 4 9 5 7 3" xfId="41648"/>
    <cellStyle name="Note 4 9 5 8" xfId="12180"/>
    <cellStyle name="Note 4 9 5 8 2" xfId="29615"/>
    <cellStyle name="Note 4 9 5 8 3" xfId="44068"/>
    <cellStyle name="Note 4 9 5 9" xfId="19187"/>
    <cellStyle name="Note 4 9 6" xfId="2350"/>
    <cellStyle name="Note 4 9 6 2" xfId="4861"/>
    <cellStyle name="Note 4 9 6 2 2" xfId="14271"/>
    <cellStyle name="Note 4 9 6 2 2 2" xfId="31706"/>
    <cellStyle name="Note 4 9 6 2 2 3" xfId="46159"/>
    <cellStyle name="Note 4 9 6 2 3" xfId="16732"/>
    <cellStyle name="Note 4 9 6 2 3 2" xfId="34167"/>
    <cellStyle name="Note 4 9 6 2 3 3" xfId="48620"/>
    <cellStyle name="Note 4 9 6 2 4" xfId="22297"/>
    <cellStyle name="Note 4 9 6 2 5" xfId="36750"/>
    <cellStyle name="Note 4 9 6 3" xfId="7323"/>
    <cellStyle name="Note 4 9 6 3 2" xfId="24758"/>
    <cellStyle name="Note 4 9 6 3 3" xfId="39211"/>
    <cellStyle name="Note 4 9 6 4" xfId="9764"/>
    <cellStyle name="Note 4 9 6 4 2" xfId="27199"/>
    <cellStyle name="Note 4 9 6 4 3" xfId="41652"/>
    <cellStyle name="Note 4 9 6 5" xfId="12184"/>
    <cellStyle name="Note 4 9 6 5 2" xfId="29619"/>
    <cellStyle name="Note 4 9 6 5 3" xfId="44072"/>
    <cellStyle name="Note 4 9 6 6" xfId="19191"/>
    <cellStyle name="Note 4 9 7" xfId="2351"/>
    <cellStyle name="Note 4 9 7 2" xfId="4862"/>
    <cellStyle name="Note 4 9 7 2 2" xfId="14272"/>
    <cellStyle name="Note 4 9 7 2 2 2" xfId="31707"/>
    <cellStyle name="Note 4 9 7 2 2 3" xfId="46160"/>
    <cellStyle name="Note 4 9 7 2 3" xfId="16733"/>
    <cellStyle name="Note 4 9 7 2 3 2" xfId="34168"/>
    <cellStyle name="Note 4 9 7 2 3 3" xfId="48621"/>
    <cellStyle name="Note 4 9 7 2 4" xfId="22298"/>
    <cellStyle name="Note 4 9 7 2 5" xfId="36751"/>
    <cellStyle name="Note 4 9 7 3" xfId="7324"/>
    <cellStyle name="Note 4 9 7 3 2" xfId="24759"/>
    <cellStyle name="Note 4 9 7 3 3" xfId="39212"/>
    <cellStyle name="Note 4 9 7 4" xfId="9765"/>
    <cellStyle name="Note 4 9 7 4 2" xfId="27200"/>
    <cellStyle name="Note 4 9 7 4 3" xfId="41653"/>
    <cellStyle name="Note 4 9 7 5" xfId="12185"/>
    <cellStyle name="Note 4 9 7 5 2" xfId="29620"/>
    <cellStyle name="Note 4 9 7 5 3" xfId="44073"/>
    <cellStyle name="Note 4 9 7 6" xfId="19192"/>
    <cellStyle name="Note 4 9 8" xfId="2352"/>
    <cellStyle name="Note 4 9 8 2" xfId="4863"/>
    <cellStyle name="Note 4 9 8 2 2" xfId="22299"/>
    <cellStyle name="Note 4 9 8 2 3" xfId="36752"/>
    <cellStyle name="Note 4 9 8 3" xfId="7325"/>
    <cellStyle name="Note 4 9 8 3 2" xfId="24760"/>
    <cellStyle name="Note 4 9 8 3 3" xfId="39213"/>
    <cellStyle name="Note 4 9 8 4" xfId="9766"/>
    <cellStyle name="Note 4 9 8 4 2" xfId="27201"/>
    <cellStyle name="Note 4 9 8 4 3" xfId="41654"/>
    <cellStyle name="Note 4 9 8 5" xfId="12186"/>
    <cellStyle name="Note 4 9 8 5 2" xfId="29621"/>
    <cellStyle name="Note 4 9 8 5 3" xfId="44074"/>
    <cellStyle name="Note 4 9 8 6" xfId="15358"/>
    <cellStyle name="Note 4 9 8 6 2" xfId="32793"/>
    <cellStyle name="Note 4 9 8 6 3" xfId="47246"/>
    <cellStyle name="Note 4 9 8 7" xfId="19193"/>
    <cellStyle name="Note 4 9 8 8" xfId="20520"/>
    <cellStyle name="Note 4 9 9" xfId="4844"/>
    <cellStyle name="Note 4 9 9 2" xfId="14258"/>
    <cellStyle name="Note 4 9 9 2 2" xfId="31693"/>
    <cellStyle name="Note 4 9 9 2 3" xfId="46146"/>
    <cellStyle name="Note 4 9 9 3" xfId="16719"/>
    <cellStyle name="Note 4 9 9 3 2" xfId="34154"/>
    <cellStyle name="Note 4 9 9 3 3" xfId="48607"/>
    <cellStyle name="Note 4 9 9 4" xfId="22280"/>
    <cellStyle name="Note 4 9 9 5" xfId="36733"/>
    <cellStyle name="Note 40" xfId="2353"/>
    <cellStyle name="Note 40 2" xfId="2354"/>
    <cellStyle name="Note 40 2 2" xfId="4865"/>
    <cellStyle name="Note 40 2 2 2" xfId="14274"/>
    <cellStyle name="Note 40 2 2 2 2" xfId="31709"/>
    <cellStyle name="Note 40 2 2 2 3" xfId="46162"/>
    <cellStyle name="Note 40 2 2 3" xfId="16735"/>
    <cellStyle name="Note 40 2 2 3 2" xfId="34170"/>
    <cellStyle name="Note 40 2 2 3 3" xfId="48623"/>
    <cellStyle name="Note 40 2 2 4" xfId="22301"/>
    <cellStyle name="Note 40 2 2 5" xfId="36754"/>
    <cellStyle name="Note 40 2 3" xfId="7327"/>
    <cellStyle name="Note 40 2 3 2" xfId="24762"/>
    <cellStyle name="Note 40 2 3 3" xfId="39215"/>
    <cellStyle name="Note 40 2 4" xfId="9768"/>
    <cellStyle name="Note 40 2 4 2" xfId="27203"/>
    <cellStyle name="Note 40 2 4 3" xfId="41656"/>
    <cellStyle name="Note 40 2 5" xfId="12188"/>
    <cellStyle name="Note 40 2 5 2" xfId="29623"/>
    <cellStyle name="Note 40 2 5 3" xfId="44076"/>
    <cellStyle name="Note 40 2 6" xfId="19195"/>
    <cellStyle name="Note 40 3" xfId="2355"/>
    <cellStyle name="Note 40 3 2" xfId="4866"/>
    <cellStyle name="Note 40 3 2 2" xfId="14275"/>
    <cellStyle name="Note 40 3 2 2 2" xfId="31710"/>
    <cellStyle name="Note 40 3 2 2 3" xfId="46163"/>
    <cellStyle name="Note 40 3 2 3" xfId="16736"/>
    <cellStyle name="Note 40 3 2 3 2" xfId="34171"/>
    <cellStyle name="Note 40 3 2 3 3" xfId="48624"/>
    <cellStyle name="Note 40 3 2 4" xfId="22302"/>
    <cellStyle name="Note 40 3 2 5" xfId="36755"/>
    <cellStyle name="Note 40 3 3" xfId="7328"/>
    <cellStyle name="Note 40 3 3 2" xfId="24763"/>
    <cellStyle name="Note 40 3 3 3" xfId="39216"/>
    <cellStyle name="Note 40 3 4" xfId="9769"/>
    <cellStyle name="Note 40 3 4 2" xfId="27204"/>
    <cellStyle name="Note 40 3 4 3" xfId="41657"/>
    <cellStyle name="Note 40 3 5" xfId="12189"/>
    <cellStyle name="Note 40 3 5 2" xfId="29624"/>
    <cellStyle name="Note 40 3 5 3" xfId="44077"/>
    <cellStyle name="Note 40 3 6" xfId="19196"/>
    <cellStyle name="Note 40 4" xfId="2356"/>
    <cellStyle name="Note 40 4 2" xfId="4867"/>
    <cellStyle name="Note 40 4 2 2" xfId="22303"/>
    <cellStyle name="Note 40 4 2 3" xfId="36756"/>
    <cellStyle name="Note 40 4 3" xfId="7329"/>
    <cellStyle name="Note 40 4 3 2" xfId="24764"/>
    <cellStyle name="Note 40 4 3 3" xfId="39217"/>
    <cellStyle name="Note 40 4 4" xfId="9770"/>
    <cellStyle name="Note 40 4 4 2" xfId="27205"/>
    <cellStyle name="Note 40 4 4 3" xfId="41658"/>
    <cellStyle name="Note 40 4 5" xfId="12190"/>
    <cellStyle name="Note 40 4 5 2" xfId="29625"/>
    <cellStyle name="Note 40 4 5 3" xfId="44078"/>
    <cellStyle name="Note 40 4 6" xfId="15359"/>
    <cellStyle name="Note 40 4 6 2" xfId="32794"/>
    <cellStyle name="Note 40 4 6 3" xfId="47247"/>
    <cellStyle name="Note 40 4 7" xfId="19197"/>
    <cellStyle name="Note 40 4 8" xfId="20521"/>
    <cellStyle name="Note 40 5" xfId="4864"/>
    <cellStyle name="Note 40 5 2" xfId="14273"/>
    <cellStyle name="Note 40 5 2 2" xfId="31708"/>
    <cellStyle name="Note 40 5 2 3" xfId="46161"/>
    <cellStyle name="Note 40 5 3" xfId="16734"/>
    <cellStyle name="Note 40 5 3 2" xfId="34169"/>
    <cellStyle name="Note 40 5 3 3" xfId="48622"/>
    <cellStyle name="Note 40 5 4" xfId="22300"/>
    <cellStyle name="Note 40 5 5" xfId="36753"/>
    <cellStyle name="Note 40 6" xfId="7326"/>
    <cellStyle name="Note 40 6 2" xfId="24761"/>
    <cellStyle name="Note 40 6 3" xfId="39214"/>
    <cellStyle name="Note 40 7" xfId="9767"/>
    <cellStyle name="Note 40 7 2" xfId="27202"/>
    <cellStyle name="Note 40 7 3" xfId="41655"/>
    <cellStyle name="Note 40 8" xfId="12187"/>
    <cellStyle name="Note 40 8 2" xfId="29622"/>
    <cellStyle name="Note 40 8 3" xfId="44075"/>
    <cellStyle name="Note 40 9" xfId="19194"/>
    <cellStyle name="Note 41" xfId="35193"/>
    <cellStyle name="Note 41 2" xfId="35194"/>
    <cellStyle name="Note 41 2 2" xfId="35195"/>
    <cellStyle name="Note 41 3" xfId="35196"/>
    <cellStyle name="Note 5" xfId="2357"/>
    <cellStyle name="Note 5 10" xfId="2358"/>
    <cellStyle name="Note 5 10 10" xfId="7331"/>
    <cellStyle name="Note 5 10 10 2" xfId="24766"/>
    <cellStyle name="Note 5 10 10 3" xfId="39219"/>
    <cellStyle name="Note 5 10 11" xfId="9772"/>
    <cellStyle name="Note 5 10 11 2" xfId="27207"/>
    <cellStyle name="Note 5 10 11 3" xfId="41660"/>
    <cellStyle name="Note 5 10 12" xfId="12192"/>
    <cellStyle name="Note 5 10 12 2" xfId="29627"/>
    <cellStyle name="Note 5 10 12 3" xfId="44080"/>
    <cellStyle name="Note 5 10 13" xfId="19199"/>
    <cellStyle name="Note 5 10 2" xfId="2359"/>
    <cellStyle name="Note 5 10 2 2" xfId="2360"/>
    <cellStyle name="Note 5 10 2 2 2" xfId="4871"/>
    <cellStyle name="Note 5 10 2 2 2 2" xfId="14279"/>
    <cellStyle name="Note 5 10 2 2 2 2 2" xfId="31714"/>
    <cellStyle name="Note 5 10 2 2 2 2 3" xfId="46167"/>
    <cellStyle name="Note 5 10 2 2 2 3" xfId="16740"/>
    <cellStyle name="Note 5 10 2 2 2 3 2" xfId="34175"/>
    <cellStyle name="Note 5 10 2 2 2 3 3" xfId="48628"/>
    <cellStyle name="Note 5 10 2 2 2 4" xfId="22307"/>
    <cellStyle name="Note 5 10 2 2 2 5" xfId="36760"/>
    <cellStyle name="Note 5 10 2 2 3" xfId="7333"/>
    <cellStyle name="Note 5 10 2 2 3 2" xfId="24768"/>
    <cellStyle name="Note 5 10 2 2 3 3" xfId="39221"/>
    <cellStyle name="Note 5 10 2 2 4" xfId="9774"/>
    <cellStyle name="Note 5 10 2 2 4 2" xfId="27209"/>
    <cellStyle name="Note 5 10 2 2 4 3" xfId="41662"/>
    <cellStyle name="Note 5 10 2 2 5" xfId="12194"/>
    <cellStyle name="Note 5 10 2 2 5 2" xfId="29629"/>
    <cellStyle name="Note 5 10 2 2 5 3" xfId="44082"/>
    <cellStyle name="Note 5 10 2 2 6" xfId="19201"/>
    <cellStyle name="Note 5 10 2 3" xfId="2361"/>
    <cellStyle name="Note 5 10 2 3 2" xfId="4872"/>
    <cellStyle name="Note 5 10 2 3 2 2" xfId="14280"/>
    <cellStyle name="Note 5 10 2 3 2 2 2" xfId="31715"/>
    <cellStyle name="Note 5 10 2 3 2 2 3" xfId="46168"/>
    <cellStyle name="Note 5 10 2 3 2 3" xfId="16741"/>
    <cellStyle name="Note 5 10 2 3 2 3 2" xfId="34176"/>
    <cellStyle name="Note 5 10 2 3 2 3 3" xfId="48629"/>
    <cellStyle name="Note 5 10 2 3 2 4" xfId="22308"/>
    <cellStyle name="Note 5 10 2 3 2 5" xfId="36761"/>
    <cellStyle name="Note 5 10 2 3 3" xfId="7334"/>
    <cellStyle name="Note 5 10 2 3 3 2" xfId="24769"/>
    <cellStyle name="Note 5 10 2 3 3 3" xfId="39222"/>
    <cellStyle name="Note 5 10 2 3 4" xfId="9775"/>
    <cellStyle name="Note 5 10 2 3 4 2" xfId="27210"/>
    <cellStyle name="Note 5 10 2 3 4 3" xfId="41663"/>
    <cellStyle name="Note 5 10 2 3 5" xfId="12195"/>
    <cellStyle name="Note 5 10 2 3 5 2" xfId="29630"/>
    <cellStyle name="Note 5 10 2 3 5 3" xfId="44083"/>
    <cellStyle name="Note 5 10 2 3 6" xfId="19202"/>
    <cellStyle name="Note 5 10 2 4" xfId="2362"/>
    <cellStyle name="Note 5 10 2 4 2" xfId="4873"/>
    <cellStyle name="Note 5 10 2 4 2 2" xfId="22309"/>
    <cellStyle name="Note 5 10 2 4 2 3" xfId="36762"/>
    <cellStyle name="Note 5 10 2 4 3" xfId="7335"/>
    <cellStyle name="Note 5 10 2 4 3 2" xfId="24770"/>
    <cellStyle name="Note 5 10 2 4 3 3" xfId="39223"/>
    <cellStyle name="Note 5 10 2 4 4" xfId="9776"/>
    <cellStyle name="Note 5 10 2 4 4 2" xfId="27211"/>
    <cellStyle name="Note 5 10 2 4 4 3" xfId="41664"/>
    <cellStyle name="Note 5 10 2 4 5" xfId="12196"/>
    <cellStyle name="Note 5 10 2 4 5 2" xfId="29631"/>
    <cellStyle name="Note 5 10 2 4 5 3" xfId="44084"/>
    <cellStyle name="Note 5 10 2 4 6" xfId="15360"/>
    <cellStyle name="Note 5 10 2 4 6 2" xfId="32795"/>
    <cellStyle name="Note 5 10 2 4 6 3" xfId="47248"/>
    <cellStyle name="Note 5 10 2 4 7" xfId="19203"/>
    <cellStyle name="Note 5 10 2 4 8" xfId="20522"/>
    <cellStyle name="Note 5 10 2 5" xfId="4870"/>
    <cellStyle name="Note 5 10 2 5 2" xfId="14278"/>
    <cellStyle name="Note 5 10 2 5 2 2" xfId="31713"/>
    <cellStyle name="Note 5 10 2 5 2 3" xfId="46166"/>
    <cellStyle name="Note 5 10 2 5 3" xfId="16739"/>
    <cellStyle name="Note 5 10 2 5 3 2" xfId="34174"/>
    <cellStyle name="Note 5 10 2 5 3 3" xfId="48627"/>
    <cellStyle name="Note 5 10 2 5 4" xfId="22306"/>
    <cellStyle name="Note 5 10 2 5 5" xfId="36759"/>
    <cellStyle name="Note 5 10 2 6" xfId="7332"/>
    <cellStyle name="Note 5 10 2 6 2" xfId="24767"/>
    <cellStyle name="Note 5 10 2 6 3" xfId="39220"/>
    <cellStyle name="Note 5 10 2 7" xfId="9773"/>
    <cellStyle name="Note 5 10 2 7 2" xfId="27208"/>
    <cellStyle name="Note 5 10 2 7 3" xfId="41661"/>
    <cellStyle name="Note 5 10 2 8" xfId="12193"/>
    <cellStyle name="Note 5 10 2 8 2" xfId="29628"/>
    <cellStyle name="Note 5 10 2 8 3" xfId="44081"/>
    <cellStyle name="Note 5 10 2 9" xfId="19200"/>
    <cellStyle name="Note 5 10 3" xfId="2363"/>
    <cellStyle name="Note 5 10 3 2" xfId="2364"/>
    <cellStyle name="Note 5 10 3 2 2" xfId="4875"/>
    <cellStyle name="Note 5 10 3 2 2 2" xfId="14282"/>
    <cellStyle name="Note 5 10 3 2 2 2 2" xfId="31717"/>
    <cellStyle name="Note 5 10 3 2 2 2 3" xfId="46170"/>
    <cellStyle name="Note 5 10 3 2 2 3" xfId="16743"/>
    <cellStyle name="Note 5 10 3 2 2 3 2" xfId="34178"/>
    <cellStyle name="Note 5 10 3 2 2 3 3" xfId="48631"/>
    <cellStyle name="Note 5 10 3 2 2 4" xfId="22311"/>
    <cellStyle name="Note 5 10 3 2 2 5" xfId="36764"/>
    <cellStyle name="Note 5 10 3 2 3" xfId="7337"/>
    <cellStyle name="Note 5 10 3 2 3 2" xfId="24772"/>
    <cellStyle name="Note 5 10 3 2 3 3" xfId="39225"/>
    <cellStyle name="Note 5 10 3 2 4" xfId="9778"/>
    <cellStyle name="Note 5 10 3 2 4 2" xfId="27213"/>
    <cellStyle name="Note 5 10 3 2 4 3" xfId="41666"/>
    <cellStyle name="Note 5 10 3 2 5" xfId="12198"/>
    <cellStyle name="Note 5 10 3 2 5 2" xfId="29633"/>
    <cellStyle name="Note 5 10 3 2 5 3" xfId="44086"/>
    <cellStyle name="Note 5 10 3 2 6" xfId="19205"/>
    <cellStyle name="Note 5 10 3 3" xfId="2365"/>
    <cellStyle name="Note 5 10 3 3 2" xfId="4876"/>
    <cellStyle name="Note 5 10 3 3 2 2" xfId="14283"/>
    <cellStyle name="Note 5 10 3 3 2 2 2" xfId="31718"/>
    <cellStyle name="Note 5 10 3 3 2 2 3" xfId="46171"/>
    <cellStyle name="Note 5 10 3 3 2 3" xfId="16744"/>
    <cellStyle name="Note 5 10 3 3 2 3 2" xfId="34179"/>
    <cellStyle name="Note 5 10 3 3 2 3 3" xfId="48632"/>
    <cellStyle name="Note 5 10 3 3 2 4" xfId="22312"/>
    <cellStyle name="Note 5 10 3 3 2 5" xfId="36765"/>
    <cellStyle name="Note 5 10 3 3 3" xfId="7338"/>
    <cellStyle name="Note 5 10 3 3 3 2" xfId="24773"/>
    <cellStyle name="Note 5 10 3 3 3 3" xfId="39226"/>
    <cellStyle name="Note 5 10 3 3 4" xfId="9779"/>
    <cellStyle name="Note 5 10 3 3 4 2" xfId="27214"/>
    <cellStyle name="Note 5 10 3 3 4 3" xfId="41667"/>
    <cellStyle name="Note 5 10 3 3 5" xfId="12199"/>
    <cellStyle name="Note 5 10 3 3 5 2" xfId="29634"/>
    <cellStyle name="Note 5 10 3 3 5 3" xfId="44087"/>
    <cellStyle name="Note 5 10 3 3 6" xfId="19206"/>
    <cellStyle name="Note 5 10 3 4" xfId="2366"/>
    <cellStyle name="Note 5 10 3 4 2" xfId="4877"/>
    <cellStyle name="Note 5 10 3 4 2 2" xfId="22313"/>
    <cellStyle name="Note 5 10 3 4 2 3" xfId="36766"/>
    <cellStyle name="Note 5 10 3 4 3" xfId="7339"/>
    <cellStyle name="Note 5 10 3 4 3 2" xfId="24774"/>
    <cellStyle name="Note 5 10 3 4 3 3" xfId="39227"/>
    <cellStyle name="Note 5 10 3 4 4" xfId="9780"/>
    <cellStyle name="Note 5 10 3 4 4 2" xfId="27215"/>
    <cellStyle name="Note 5 10 3 4 4 3" xfId="41668"/>
    <cellStyle name="Note 5 10 3 4 5" xfId="12200"/>
    <cellStyle name="Note 5 10 3 4 5 2" xfId="29635"/>
    <cellStyle name="Note 5 10 3 4 5 3" xfId="44088"/>
    <cellStyle name="Note 5 10 3 4 6" xfId="15361"/>
    <cellStyle name="Note 5 10 3 4 6 2" xfId="32796"/>
    <cellStyle name="Note 5 10 3 4 6 3" xfId="47249"/>
    <cellStyle name="Note 5 10 3 4 7" xfId="19207"/>
    <cellStyle name="Note 5 10 3 4 8" xfId="20523"/>
    <cellStyle name="Note 5 10 3 5" xfId="4874"/>
    <cellStyle name="Note 5 10 3 5 2" xfId="14281"/>
    <cellStyle name="Note 5 10 3 5 2 2" xfId="31716"/>
    <cellStyle name="Note 5 10 3 5 2 3" xfId="46169"/>
    <cellStyle name="Note 5 10 3 5 3" xfId="16742"/>
    <cellStyle name="Note 5 10 3 5 3 2" xfId="34177"/>
    <cellStyle name="Note 5 10 3 5 3 3" xfId="48630"/>
    <cellStyle name="Note 5 10 3 5 4" xfId="22310"/>
    <cellStyle name="Note 5 10 3 5 5" xfId="36763"/>
    <cellStyle name="Note 5 10 3 6" xfId="7336"/>
    <cellStyle name="Note 5 10 3 6 2" xfId="24771"/>
    <cellStyle name="Note 5 10 3 6 3" xfId="39224"/>
    <cellStyle name="Note 5 10 3 7" xfId="9777"/>
    <cellStyle name="Note 5 10 3 7 2" xfId="27212"/>
    <cellStyle name="Note 5 10 3 7 3" xfId="41665"/>
    <cellStyle name="Note 5 10 3 8" xfId="12197"/>
    <cellStyle name="Note 5 10 3 8 2" xfId="29632"/>
    <cellStyle name="Note 5 10 3 8 3" xfId="44085"/>
    <cellStyle name="Note 5 10 3 9" xfId="19204"/>
    <cellStyle name="Note 5 10 4" xfId="2367"/>
    <cellStyle name="Note 5 10 4 2" xfId="2368"/>
    <cellStyle name="Note 5 10 4 2 2" xfId="4879"/>
    <cellStyle name="Note 5 10 4 2 2 2" xfId="14285"/>
    <cellStyle name="Note 5 10 4 2 2 2 2" xfId="31720"/>
    <cellStyle name="Note 5 10 4 2 2 2 3" xfId="46173"/>
    <cellStyle name="Note 5 10 4 2 2 3" xfId="16746"/>
    <cellStyle name="Note 5 10 4 2 2 3 2" xfId="34181"/>
    <cellStyle name="Note 5 10 4 2 2 3 3" xfId="48634"/>
    <cellStyle name="Note 5 10 4 2 2 4" xfId="22315"/>
    <cellStyle name="Note 5 10 4 2 2 5" xfId="36768"/>
    <cellStyle name="Note 5 10 4 2 3" xfId="7341"/>
    <cellStyle name="Note 5 10 4 2 3 2" xfId="24776"/>
    <cellStyle name="Note 5 10 4 2 3 3" xfId="39229"/>
    <cellStyle name="Note 5 10 4 2 4" xfId="9782"/>
    <cellStyle name="Note 5 10 4 2 4 2" xfId="27217"/>
    <cellStyle name="Note 5 10 4 2 4 3" xfId="41670"/>
    <cellStyle name="Note 5 10 4 2 5" xfId="12202"/>
    <cellStyle name="Note 5 10 4 2 5 2" xfId="29637"/>
    <cellStyle name="Note 5 10 4 2 5 3" xfId="44090"/>
    <cellStyle name="Note 5 10 4 2 6" xfId="19209"/>
    <cellStyle name="Note 5 10 4 3" xfId="2369"/>
    <cellStyle name="Note 5 10 4 3 2" xfId="4880"/>
    <cellStyle name="Note 5 10 4 3 2 2" xfId="14286"/>
    <cellStyle name="Note 5 10 4 3 2 2 2" xfId="31721"/>
    <cellStyle name="Note 5 10 4 3 2 2 3" xfId="46174"/>
    <cellStyle name="Note 5 10 4 3 2 3" xfId="16747"/>
    <cellStyle name="Note 5 10 4 3 2 3 2" xfId="34182"/>
    <cellStyle name="Note 5 10 4 3 2 3 3" xfId="48635"/>
    <cellStyle name="Note 5 10 4 3 2 4" xfId="22316"/>
    <cellStyle name="Note 5 10 4 3 2 5" xfId="36769"/>
    <cellStyle name="Note 5 10 4 3 3" xfId="7342"/>
    <cellStyle name="Note 5 10 4 3 3 2" xfId="24777"/>
    <cellStyle name="Note 5 10 4 3 3 3" xfId="39230"/>
    <cellStyle name="Note 5 10 4 3 4" xfId="9783"/>
    <cellStyle name="Note 5 10 4 3 4 2" xfId="27218"/>
    <cellStyle name="Note 5 10 4 3 4 3" xfId="41671"/>
    <cellStyle name="Note 5 10 4 3 5" xfId="12203"/>
    <cellStyle name="Note 5 10 4 3 5 2" xfId="29638"/>
    <cellStyle name="Note 5 10 4 3 5 3" xfId="44091"/>
    <cellStyle name="Note 5 10 4 3 6" xfId="19210"/>
    <cellStyle name="Note 5 10 4 4" xfId="2370"/>
    <cellStyle name="Note 5 10 4 4 2" xfId="4881"/>
    <cellStyle name="Note 5 10 4 4 2 2" xfId="22317"/>
    <cellStyle name="Note 5 10 4 4 2 3" xfId="36770"/>
    <cellStyle name="Note 5 10 4 4 3" xfId="7343"/>
    <cellStyle name="Note 5 10 4 4 3 2" xfId="24778"/>
    <cellStyle name="Note 5 10 4 4 3 3" xfId="39231"/>
    <cellStyle name="Note 5 10 4 4 4" xfId="9784"/>
    <cellStyle name="Note 5 10 4 4 4 2" xfId="27219"/>
    <cellStyle name="Note 5 10 4 4 4 3" xfId="41672"/>
    <cellStyle name="Note 5 10 4 4 5" xfId="12204"/>
    <cellStyle name="Note 5 10 4 4 5 2" xfId="29639"/>
    <cellStyle name="Note 5 10 4 4 5 3" xfId="44092"/>
    <cellStyle name="Note 5 10 4 4 6" xfId="15362"/>
    <cellStyle name="Note 5 10 4 4 6 2" xfId="32797"/>
    <cellStyle name="Note 5 10 4 4 6 3" xfId="47250"/>
    <cellStyle name="Note 5 10 4 4 7" xfId="19211"/>
    <cellStyle name="Note 5 10 4 4 8" xfId="20524"/>
    <cellStyle name="Note 5 10 4 5" xfId="4878"/>
    <cellStyle name="Note 5 10 4 5 2" xfId="14284"/>
    <cellStyle name="Note 5 10 4 5 2 2" xfId="31719"/>
    <cellStyle name="Note 5 10 4 5 2 3" xfId="46172"/>
    <cellStyle name="Note 5 10 4 5 3" xfId="16745"/>
    <cellStyle name="Note 5 10 4 5 3 2" xfId="34180"/>
    <cellStyle name="Note 5 10 4 5 3 3" xfId="48633"/>
    <cellStyle name="Note 5 10 4 5 4" xfId="22314"/>
    <cellStyle name="Note 5 10 4 5 5" xfId="36767"/>
    <cellStyle name="Note 5 10 4 6" xfId="7340"/>
    <cellStyle name="Note 5 10 4 6 2" xfId="24775"/>
    <cellStyle name="Note 5 10 4 6 3" xfId="39228"/>
    <cellStyle name="Note 5 10 4 7" xfId="9781"/>
    <cellStyle name="Note 5 10 4 7 2" xfId="27216"/>
    <cellStyle name="Note 5 10 4 7 3" xfId="41669"/>
    <cellStyle name="Note 5 10 4 8" xfId="12201"/>
    <cellStyle name="Note 5 10 4 8 2" xfId="29636"/>
    <cellStyle name="Note 5 10 4 8 3" xfId="44089"/>
    <cellStyle name="Note 5 10 4 9" xfId="19208"/>
    <cellStyle name="Note 5 10 5" xfId="2371"/>
    <cellStyle name="Note 5 10 5 2" xfId="2372"/>
    <cellStyle name="Note 5 10 5 2 2" xfId="4883"/>
    <cellStyle name="Note 5 10 5 2 2 2" xfId="14288"/>
    <cellStyle name="Note 5 10 5 2 2 2 2" xfId="31723"/>
    <cellStyle name="Note 5 10 5 2 2 2 3" xfId="46176"/>
    <cellStyle name="Note 5 10 5 2 2 3" xfId="16749"/>
    <cellStyle name="Note 5 10 5 2 2 3 2" xfId="34184"/>
    <cellStyle name="Note 5 10 5 2 2 3 3" xfId="48637"/>
    <cellStyle name="Note 5 10 5 2 2 4" xfId="22319"/>
    <cellStyle name="Note 5 10 5 2 2 5" xfId="36772"/>
    <cellStyle name="Note 5 10 5 2 3" xfId="7345"/>
    <cellStyle name="Note 5 10 5 2 3 2" xfId="24780"/>
    <cellStyle name="Note 5 10 5 2 3 3" xfId="39233"/>
    <cellStyle name="Note 5 10 5 2 4" xfId="9786"/>
    <cellStyle name="Note 5 10 5 2 4 2" xfId="27221"/>
    <cellStyle name="Note 5 10 5 2 4 3" xfId="41674"/>
    <cellStyle name="Note 5 10 5 2 5" xfId="12206"/>
    <cellStyle name="Note 5 10 5 2 5 2" xfId="29641"/>
    <cellStyle name="Note 5 10 5 2 5 3" xfId="44094"/>
    <cellStyle name="Note 5 10 5 2 6" xfId="19213"/>
    <cellStyle name="Note 5 10 5 3" xfId="2373"/>
    <cellStyle name="Note 5 10 5 3 2" xfId="4884"/>
    <cellStyle name="Note 5 10 5 3 2 2" xfId="14289"/>
    <cellStyle name="Note 5 10 5 3 2 2 2" xfId="31724"/>
    <cellStyle name="Note 5 10 5 3 2 2 3" xfId="46177"/>
    <cellStyle name="Note 5 10 5 3 2 3" xfId="16750"/>
    <cellStyle name="Note 5 10 5 3 2 3 2" xfId="34185"/>
    <cellStyle name="Note 5 10 5 3 2 3 3" xfId="48638"/>
    <cellStyle name="Note 5 10 5 3 2 4" xfId="22320"/>
    <cellStyle name="Note 5 10 5 3 2 5" xfId="36773"/>
    <cellStyle name="Note 5 10 5 3 3" xfId="7346"/>
    <cellStyle name="Note 5 10 5 3 3 2" xfId="24781"/>
    <cellStyle name="Note 5 10 5 3 3 3" xfId="39234"/>
    <cellStyle name="Note 5 10 5 3 4" xfId="9787"/>
    <cellStyle name="Note 5 10 5 3 4 2" xfId="27222"/>
    <cellStyle name="Note 5 10 5 3 4 3" xfId="41675"/>
    <cellStyle name="Note 5 10 5 3 5" xfId="12207"/>
    <cellStyle name="Note 5 10 5 3 5 2" xfId="29642"/>
    <cellStyle name="Note 5 10 5 3 5 3" xfId="44095"/>
    <cellStyle name="Note 5 10 5 3 6" xfId="19214"/>
    <cellStyle name="Note 5 10 5 4" xfId="2374"/>
    <cellStyle name="Note 5 10 5 4 2" xfId="4885"/>
    <cellStyle name="Note 5 10 5 4 2 2" xfId="22321"/>
    <cellStyle name="Note 5 10 5 4 2 3" xfId="36774"/>
    <cellStyle name="Note 5 10 5 4 3" xfId="7347"/>
    <cellStyle name="Note 5 10 5 4 3 2" xfId="24782"/>
    <cellStyle name="Note 5 10 5 4 3 3" xfId="39235"/>
    <cellStyle name="Note 5 10 5 4 4" xfId="9788"/>
    <cellStyle name="Note 5 10 5 4 4 2" xfId="27223"/>
    <cellStyle name="Note 5 10 5 4 4 3" xfId="41676"/>
    <cellStyle name="Note 5 10 5 4 5" xfId="12208"/>
    <cellStyle name="Note 5 10 5 4 5 2" xfId="29643"/>
    <cellStyle name="Note 5 10 5 4 5 3" xfId="44096"/>
    <cellStyle name="Note 5 10 5 4 6" xfId="15363"/>
    <cellStyle name="Note 5 10 5 4 6 2" xfId="32798"/>
    <cellStyle name="Note 5 10 5 4 6 3" xfId="47251"/>
    <cellStyle name="Note 5 10 5 4 7" xfId="19215"/>
    <cellStyle name="Note 5 10 5 4 8" xfId="20525"/>
    <cellStyle name="Note 5 10 5 5" xfId="4882"/>
    <cellStyle name="Note 5 10 5 5 2" xfId="14287"/>
    <cellStyle name="Note 5 10 5 5 2 2" xfId="31722"/>
    <cellStyle name="Note 5 10 5 5 2 3" xfId="46175"/>
    <cellStyle name="Note 5 10 5 5 3" xfId="16748"/>
    <cellStyle name="Note 5 10 5 5 3 2" xfId="34183"/>
    <cellStyle name="Note 5 10 5 5 3 3" xfId="48636"/>
    <cellStyle name="Note 5 10 5 5 4" xfId="22318"/>
    <cellStyle name="Note 5 10 5 5 5" xfId="36771"/>
    <cellStyle name="Note 5 10 5 6" xfId="7344"/>
    <cellStyle name="Note 5 10 5 6 2" xfId="24779"/>
    <cellStyle name="Note 5 10 5 6 3" xfId="39232"/>
    <cellStyle name="Note 5 10 5 7" xfId="9785"/>
    <cellStyle name="Note 5 10 5 7 2" xfId="27220"/>
    <cellStyle name="Note 5 10 5 7 3" xfId="41673"/>
    <cellStyle name="Note 5 10 5 8" xfId="12205"/>
    <cellStyle name="Note 5 10 5 8 2" xfId="29640"/>
    <cellStyle name="Note 5 10 5 8 3" xfId="44093"/>
    <cellStyle name="Note 5 10 5 9" xfId="19212"/>
    <cellStyle name="Note 5 10 6" xfId="2375"/>
    <cellStyle name="Note 5 10 6 2" xfId="4886"/>
    <cellStyle name="Note 5 10 6 2 2" xfId="14290"/>
    <cellStyle name="Note 5 10 6 2 2 2" xfId="31725"/>
    <cellStyle name="Note 5 10 6 2 2 3" xfId="46178"/>
    <cellStyle name="Note 5 10 6 2 3" xfId="16751"/>
    <cellStyle name="Note 5 10 6 2 3 2" xfId="34186"/>
    <cellStyle name="Note 5 10 6 2 3 3" xfId="48639"/>
    <cellStyle name="Note 5 10 6 2 4" xfId="22322"/>
    <cellStyle name="Note 5 10 6 2 5" xfId="36775"/>
    <cellStyle name="Note 5 10 6 3" xfId="7348"/>
    <cellStyle name="Note 5 10 6 3 2" xfId="24783"/>
    <cellStyle name="Note 5 10 6 3 3" xfId="39236"/>
    <cellStyle name="Note 5 10 6 4" xfId="9789"/>
    <cellStyle name="Note 5 10 6 4 2" xfId="27224"/>
    <cellStyle name="Note 5 10 6 4 3" xfId="41677"/>
    <cellStyle name="Note 5 10 6 5" xfId="12209"/>
    <cellStyle name="Note 5 10 6 5 2" xfId="29644"/>
    <cellStyle name="Note 5 10 6 5 3" xfId="44097"/>
    <cellStyle name="Note 5 10 6 6" xfId="19216"/>
    <cellStyle name="Note 5 10 7" xfId="2376"/>
    <cellStyle name="Note 5 10 7 2" xfId="4887"/>
    <cellStyle name="Note 5 10 7 2 2" xfId="14291"/>
    <cellStyle name="Note 5 10 7 2 2 2" xfId="31726"/>
    <cellStyle name="Note 5 10 7 2 2 3" xfId="46179"/>
    <cellStyle name="Note 5 10 7 2 3" xfId="16752"/>
    <cellStyle name="Note 5 10 7 2 3 2" xfId="34187"/>
    <cellStyle name="Note 5 10 7 2 3 3" xfId="48640"/>
    <cellStyle name="Note 5 10 7 2 4" xfId="22323"/>
    <cellStyle name="Note 5 10 7 2 5" xfId="36776"/>
    <cellStyle name="Note 5 10 7 3" xfId="7349"/>
    <cellStyle name="Note 5 10 7 3 2" xfId="24784"/>
    <cellStyle name="Note 5 10 7 3 3" xfId="39237"/>
    <cellStyle name="Note 5 10 7 4" xfId="9790"/>
    <cellStyle name="Note 5 10 7 4 2" xfId="27225"/>
    <cellStyle name="Note 5 10 7 4 3" xfId="41678"/>
    <cellStyle name="Note 5 10 7 5" xfId="12210"/>
    <cellStyle name="Note 5 10 7 5 2" xfId="29645"/>
    <cellStyle name="Note 5 10 7 5 3" xfId="44098"/>
    <cellStyle name="Note 5 10 7 6" xfId="19217"/>
    <cellStyle name="Note 5 10 8" xfId="2377"/>
    <cellStyle name="Note 5 10 8 2" xfId="4888"/>
    <cellStyle name="Note 5 10 8 2 2" xfId="22324"/>
    <cellStyle name="Note 5 10 8 2 3" xfId="36777"/>
    <cellStyle name="Note 5 10 8 3" xfId="7350"/>
    <cellStyle name="Note 5 10 8 3 2" xfId="24785"/>
    <cellStyle name="Note 5 10 8 3 3" xfId="39238"/>
    <cellStyle name="Note 5 10 8 4" xfId="9791"/>
    <cellStyle name="Note 5 10 8 4 2" xfId="27226"/>
    <cellStyle name="Note 5 10 8 4 3" xfId="41679"/>
    <cellStyle name="Note 5 10 8 5" xfId="12211"/>
    <cellStyle name="Note 5 10 8 5 2" xfId="29646"/>
    <cellStyle name="Note 5 10 8 5 3" xfId="44099"/>
    <cellStyle name="Note 5 10 8 6" xfId="15364"/>
    <cellStyle name="Note 5 10 8 6 2" xfId="32799"/>
    <cellStyle name="Note 5 10 8 6 3" xfId="47252"/>
    <cellStyle name="Note 5 10 8 7" xfId="19218"/>
    <cellStyle name="Note 5 10 8 8" xfId="20526"/>
    <cellStyle name="Note 5 10 9" xfId="4869"/>
    <cellStyle name="Note 5 10 9 2" xfId="14277"/>
    <cellStyle name="Note 5 10 9 2 2" xfId="31712"/>
    <cellStyle name="Note 5 10 9 2 3" xfId="46165"/>
    <cellStyle name="Note 5 10 9 3" xfId="16738"/>
    <cellStyle name="Note 5 10 9 3 2" xfId="34173"/>
    <cellStyle name="Note 5 10 9 3 3" xfId="48626"/>
    <cellStyle name="Note 5 10 9 4" xfId="22305"/>
    <cellStyle name="Note 5 10 9 5" xfId="36758"/>
    <cellStyle name="Note 5 11" xfId="2378"/>
    <cellStyle name="Note 5 11 10" xfId="7351"/>
    <cellStyle name="Note 5 11 10 2" xfId="24786"/>
    <cellStyle name="Note 5 11 10 3" xfId="39239"/>
    <cellStyle name="Note 5 11 11" xfId="9792"/>
    <cellStyle name="Note 5 11 11 2" xfId="27227"/>
    <cellStyle name="Note 5 11 11 3" xfId="41680"/>
    <cellStyle name="Note 5 11 12" xfId="12212"/>
    <cellStyle name="Note 5 11 12 2" xfId="29647"/>
    <cellStyle name="Note 5 11 12 3" xfId="44100"/>
    <cellStyle name="Note 5 11 13" xfId="19219"/>
    <cellStyle name="Note 5 11 2" xfId="2379"/>
    <cellStyle name="Note 5 11 2 2" xfId="2380"/>
    <cellStyle name="Note 5 11 2 2 2" xfId="4891"/>
    <cellStyle name="Note 5 11 2 2 2 2" xfId="14294"/>
    <cellStyle name="Note 5 11 2 2 2 2 2" xfId="31729"/>
    <cellStyle name="Note 5 11 2 2 2 2 3" xfId="46182"/>
    <cellStyle name="Note 5 11 2 2 2 3" xfId="16755"/>
    <cellStyle name="Note 5 11 2 2 2 3 2" xfId="34190"/>
    <cellStyle name="Note 5 11 2 2 2 3 3" xfId="48643"/>
    <cellStyle name="Note 5 11 2 2 2 4" xfId="22327"/>
    <cellStyle name="Note 5 11 2 2 2 5" xfId="36780"/>
    <cellStyle name="Note 5 11 2 2 3" xfId="7353"/>
    <cellStyle name="Note 5 11 2 2 3 2" xfId="24788"/>
    <cellStyle name="Note 5 11 2 2 3 3" xfId="39241"/>
    <cellStyle name="Note 5 11 2 2 4" xfId="9794"/>
    <cellStyle name="Note 5 11 2 2 4 2" xfId="27229"/>
    <cellStyle name="Note 5 11 2 2 4 3" xfId="41682"/>
    <cellStyle name="Note 5 11 2 2 5" xfId="12214"/>
    <cellStyle name="Note 5 11 2 2 5 2" xfId="29649"/>
    <cellStyle name="Note 5 11 2 2 5 3" xfId="44102"/>
    <cellStyle name="Note 5 11 2 2 6" xfId="19221"/>
    <cellStyle name="Note 5 11 2 3" xfId="2381"/>
    <cellStyle name="Note 5 11 2 3 2" xfId="4892"/>
    <cellStyle name="Note 5 11 2 3 2 2" xfId="14295"/>
    <cellStyle name="Note 5 11 2 3 2 2 2" xfId="31730"/>
    <cellStyle name="Note 5 11 2 3 2 2 3" xfId="46183"/>
    <cellStyle name="Note 5 11 2 3 2 3" xfId="16756"/>
    <cellStyle name="Note 5 11 2 3 2 3 2" xfId="34191"/>
    <cellStyle name="Note 5 11 2 3 2 3 3" xfId="48644"/>
    <cellStyle name="Note 5 11 2 3 2 4" xfId="22328"/>
    <cellStyle name="Note 5 11 2 3 2 5" xfId="36781"/>
    <cellStyle name="Note 5 11 2 3 3" xfId="7354"/>
    <cellStyle name="Note 5 11 2 3 3 2" xfId="24789"/>
    <cellStyle name="Note 5 11 2 3 3 3" xfId="39242"/>
    <cellStyle name="Note 5 11 2 3 4" xfId="9795"/>
    <cellStyle name="Note 5 11 2 3 4 2" xfId="27230"/>
    <cellStyle name="Note 5 11 2 3 4 3" xfId="41683"/>
    <cellStyle name="Note 5 11 2 3 5" xfId="12215"/>
    <cellStyle name="Note 5 11 2 3 5 2" xfId="29650"/>
    <cellStyle name="Note 5 11 2 3 5 3" xfId="44103"/>
    <cellStyle name="Note 5 11 2 3 6" xfId="19222"/>
    <cellStyle name="Note 5 11 2 4" xfId="2382"/>
    <cellStyle name="Note 5 11 2 4 2" xfId="4893"/>
    <cellStyle name="Note 5 11 2 4 2 2" xfId="22329"/>
    <cellStyle name="Note 5 11 2 4 2 3" xfId="36782"/>
    <cellStyle name="Note 5 11 2 4 3" xfId="7355"/>
    <cellStyle name="Note 5 11 2 4 3 2" xfId="24790"/>
    <cellStyle name="Note 5 11 2 4 3 3" xfId="39243"/>
    <cellStyle name="Note 5 11 2 4 4" xfId="9796"/>
    <cellStyle name="Note 5 11 2 4 4 2" xfId="27231"/>
    <cellStyle name="Note 5 11 2 4 4 3" xfId="41684"/>
    <cellStyle name="Note 5 11 2 4 5" xfId="12216"/>
    <cellStyle name="Note 5 11 2 4 5 2" xfId="29651"/>
    <cellStyle name="Note 5 11 2 4 5 3" xfId="44104"/>
    <cellStyle name="Note 5 11 2 4 6" xfId="15365"/>
    <cellStyle name="Note 5 11 2 4 6 2" xfId="32800"/>
    <cellStyle name="Note 5 11 2 4 6 3" xfId="47253"/>
    <cellStyle name="Note 5 11 2 4 7" xfId="19223"/>
    <cellStyle name="Note 5 11 2 4 8" xfId="20527"/>
    <cellStyle name="Note 5 11 2 5" xfId="4890"/>
    <cellStyle name="Note 5 11 2 5 2" xfId="14293"/>
    <cellStyle name="Note 5 11 2 5 2 2" xfId="31728"/>
    <cellStyle name="Note 5 11 2 5 2 3" xfId="46181"/>
    <cellStyle name="Note 5 11 2 5 3" xfId="16754"/>
    <cellStyle name="Note 5 11 2 5 3 2" xfId="34189"/>
    <cellStyle name="Note 5 11 2 5 3 3" xfId="48642"/>
    <cellStyle name="Note 5 11 2 5 4" xfId="22326"/>
    <cellStyle name="Note 5 11 2 5 5" xfId="36779"/>
    <cellStyle name="Note 5 11 2 6" xfId="7352"/>
    <cellStyle name="Note 5 11 2 6 2" xfId="24787"/>
    <cellStyle name="Note 5 11 2 6 3" xfId="39240"/>
    <cellStyle name="Note 5 11 2 7" xfId="9793"/>
    <cellStyle name="Note 5 11 2 7 2" xfId="27228"/>
    <cellStyle name="Note 5 11 2 7 3" xfId="41681"/>
    <cellStyle name="Note 5 11 2 8" xfId="12213"/>
    <cellStyle name="Note 5 11 2 8 2" xfId="29648"/>
    <cellStyle name="Note 5 11 2 8 3" xfId="44101"/>
    <cellStyle name="Note 5 11 2 9" xfId="19220"/>
    <cellStyle name="Note 5 11 3" xfId="2383"/>
    <cellStyle name="Note 5 11 3 2" xfId="2384"/>
    <cellStyle name="Note 5 11 3 2 2" xfId="4895"/>
    <cellStyle name="Note 5 11 3 2 2 2" xfId="14297"/>
    <cellStyle name="Note 5 11 3 2 2 2 2" xfId="31732"/>
    <cellStyle name="Note 5 11 3 2 2 2 3" xfId="46185"/>
    <cellStyle name="Note 5 11 3 2 2 3" xfId="16758"/>
    <cellStyle name="Note 5 11 3 2 2 3 2" xfId="34193"/>
    <cellStyle name="Note 5 11 3 2 2 3 3" xfId="48646"/>
    <cellStyle name="Note 5 11 3 2 2 4" xfId="22331"/>
    <cellStyle name="Note 5 11 3 2 2 5" xfId="36784"/>
    <cellStyle name="Note 5 11 3 2 3" xfId="7357"/>
    <cellStyle name="Note 5 11 3 2 3 2" xfId="24792"/>
    <cellStyle name="Note 5 11 3 2 3 3" xfId="39245"/>
    <cellStyle name="Note 5 11 3 2 4" xfId="9798"/>
    <cellStyle name="Note 5 11 3 2 4 2" xfId="27233"/>
    <cellStyle name="Note 5 11 3 2 4 3" xfId="41686"/>
    <cellStyle name="Note 5 11 3 2 5" xfId="12218"/>
    <cellStyle name="Note 5 11 3 2 5 2" xfId="29653"/>
    <cellStyle name="Note 5 11 3 2 5 3" xfId="44106"/>
    <cellStyle name="Note 5 11 3 2 6" xfId="19225"/>
    <cellStyle name="Note 5 11 3 3" xfId="2385"/>
    <cellStyle name="Note 5 11 3 3 2" xfId="4896"/>
    <cellStyle name="Note 5 11 3 3 2 2" xfId="14298"/>
    <cellStyle name="Note 5 11 3 3 2 2 2" xfId="31733"/>
    <cellStyle name="Note 5 11 3 3 2 2 3" xfId="46186"/>
    <cellStyle name="Note 5 11 3 3 2 3" xfId="16759"/>
    <cellStyle name="Note 5 11 3 3 2 3 2" xfId="34194"/>
    <cellStyle name="Note 5 11 3 3 2 3 3" xfId="48647"/>
    <cellStyle name="Note 5 11 3 3 2 4" xfId="22332"/>
    <cellStyle name="Note 5 11 3 3 2 5" xfId="36785"/>
    <cellStyle name="Note 5 11 3 3 3" xfId="7358"/>
    <cellStyle name="Note 5 11 3 3 3 2" xfId="24793"/>
    <cellStyle name="Note 5 11 3 3 3 3" xfId="39246"/>
    <cellStyle name="Note 5 11 3 3 4" xfId="9799"/>
    <cellStyle name="Note 5 11 3 3 4 2" xfId="27234"/>
    <cellStyle name="Note 5 11 3 3 4 3" xfId="41687"/>
    <cellStyle name="Note 5 11 3 3 5" xfId="12219"/>
    <cellStyle name="Note 5 11 3 3 5 2" xfId="29654"/>
    <cellStyle name="Note 5 11 3 3 5 3" xfId="44107"/>
    <cellStyle name="Note 5 11 3 3 6" xfId="19226"/>
    <cellStyle name="Note 5 11 3 4" xfId="2386"/>
    <cellStyle name="Note 5 11 3 4 2" xfId="4897"/>
    <cellStyle name="Note 5 11 3 4 2 2" xfId="22333"/>
    <cellStyle name="Note 5 11 3 4 2 3" xfId="36786"/>
    <cellStyle name="Note 5 11 3 4 3" xfId="7359"/>
    <cellStyle name="Note 5 11 3 4 3 2" xfId="24794"/>
    <cellStyle name="Note 5 11 3 4 3 3" xfId="39247"/>
    <cellStyle name="Note 5 11 3 4 4" xfId="9800"/>
    <cellStyle name="Note 5 11 3 4 4 2" xfId="27235"/>
    <cellStyle name="Note 5 11 3 4 4 3" xfId="41688"/>
    <cellStyle name="Note 5 11 3 4 5" xfId="12220"/>
    <cellStyle name="Note 5 11 3 4 5 2" xfId="29655"/>
    <cellStyle name="Note 5 11 3 4 5 3" xfId="44108"/>
    <cellStyle name="Note 5 11 3 4 6" xfId="15366"/>
    <cellStyle name="Note 5 11 3 4 6 2" xfId="32801"/>
    <cellStyle name="Note 5 11 3 4 6 3" xfId="47254"/>
    <cellStyle name="Note 5 11 3 4 7" xfId="19227"/>
    <cellStyle name="Note 5 11 3 4 8" xfId="20528"/>
    <cellStyle name="Note 5 11 3 5" xfId="4894"/>
    <cellStyle name="Note 5 11 3 5 2" xfId="14296"/>
    <cellStyle name="Note 5 11 3 5 2 2" xfId="31731"/>
    <cellStyle name="Note 5 11 3 5 2 3" xfId="46184"/>
    <cellStyle name="Note 5 11 3 5 3" xfId="16757"/>
    <cellStyle name="Note 5 11 3 5 3 2" xfId="34192"/>
    <cellStyle name="Note 5 11 3 5 3 3" xfId="48645"/>
    <cellStyle name="Note 5 11 3 5 4" xfId="22330"/>
    <cellStyle name="Note 5 11 3 5 5" xfId="36783"/>
    <cellStyle name="Note 5 11 3 6" xfId="7356"/>
    <cellStyle name="Note 5 11 3 6 2" xfId="24791"/>
    <cellStyle name="Note 5 11 3 6 3" xfId="39244"/>
    <cellStyle name="Note 5 11 3 7" xfId="9797"/>
    <cellStyle name="Note 5 11 3 7 2" xfId="27232"/>
    <cellStyle name="Note 5 11 3 7 3" xfId="41685"/>
    <cellStyle name="Note 5 11 3 8" xfId="12217"/>
    <cellStyle name="Note 5 11 3 8 2" xfId="29652"/>
    <cellStyle name="Note 5 11 3 8 3" xfId="44105"/>
    <cellStyle name="Note 5 11 3 9" xfId="19224"/>
    <cellStyle name="Note 5 11 4" xfId="2387"/>
    <cellStyle name="Note 5 11 4 2" xfId="2388"/>
    <cellStyle name="Note 5 11 4 2 2" xfId="4899"/>
    <cellStyle name="Note 5 11 4 2 2 2" xfId="14300"/>
    <cellStyle name="Note 5 11 4 2 2 2 2" xfId="31735"/>
    <cellStyle name="Note 5 11 4 2 2 2 3" xfId="46188"/>
    <cellStyle name="Note 5 11 4 2 2 3" xfId="16761"/>
    <cellStyle name="Note 5 11 4 2 2 3 2" xfId="34196"/>
    <cellStyle name="Note 5 11 4 2 2 3 3" xfId="48649"/>
    <cellStyle name="Note 5 11 4 2 2 4" xfId="22335"/>
    <cellStyle name="Note 5 11 4 2 2 5" xfId="36788"/>
    <cellStyle name="Note 5 11 4 2 3" xfId="7361"/>
    <cellStyle name="Note 5 11 4 2 3 2" xfId="24796"/>
    <cellStyle name="Note 5 11 4 2 3 3" xfId="39249"/>
    <cellStyle name="Note 5 11 4 2 4" xfId="9802"/>
    <cellStyle name="Note 5 11 4 2 4 2" xfId="27237"/>
    <cellStyle name="Note 5 11 4 2 4 3" xfId="41690"/>
    <cellStyle name="Note 5 11 4 2 5" xfId="12222"/>
    <cellStyle name="Note 5 11 4 2 5 2" xfId="29657"/>
    <cellStyle name="Note 5 11 4 2 5 3" xfId="44110"/>
    <cellStyle name="Note 5 11 4 2 6" xfId="19229"/>
    <cellStyle name="Note 5 11 4 3" xfId="2389"/>
    <cellStyle name="Note 5 11 4 3 2" xfId="4900"/>
    <cellStyle name="Note 5 11 4 3 2 2" xfId="14301"/>
    <cellStyle name="Note 5 11 4 3 2 2 2" xfId="31736"/>
    <cellStyle name="Note 5 11 4 3 2 2 3" xfId="46189"/>
    <cellStyle name="Note 5 11 4 3 2 3" xfId="16762"/>
    <cellStyle name="Note 5 11 4 3 2 3 2" xfId="34197"/>
    <cellStyle name="Note 5 11 4 3 2 3 3" xfId="48650"/>
    <cellStyle name="Note 5 11 4 3 2 4" xfId="22336"/>
    <cellStyle name="Note 5 11 4 3 2 5" xfId="36789"/>
    <cellStyle name="Note 5 11 4 3 3" xfId="7362"/>
    <cellStyle name="Note 5 11 4 3 3 2" xfId="24797"/>
    <cellStyle name="Note 5 11 4 3 3 3" xfId="39250"/>
    <cellStyle name="Note 5 11 4 3 4" xfId="9803"/>
    <cellStyle name="Note 5 11 4 3 4 2" xfId="27238"/>
    <cellStyle name="Note 5 11 4 3 4 3" xfId="41691"/>
    <cellStyle name="Note 5 11 4 3 5" xfId="12223"/>
    <cellStyle name="Note 5 11 4 3 5 2" xfId="29658"/>
    <cellStyle name="Note 5 11 4 3 5 3" xfId="44111"/>
    <cellStyle name="Note 5 11 4 3 6" xfId="19230"/>
    <cellStyle name="Note 5 11 4 4" xfId="2390"/>
    <cellStyle name="Note 5 11 4 4 2" xfId="4901"/>
    <cellStyle name="Note 5 11 4 4 2 2" xfId="22337"/>
    <cellStyle name="Note 5 11 4 4 2 3" xfId="36790"/>
    <cellStyle name="Note 5 11 4 4 3" xfId="7363"/>
    <cellStyle name="Note 5 11 4 4 3 2" xfId="24798"/>
    <cellStyle name="Note 5 11 4 4 3 3" xfId="39251"/>
    <cellStyle name="Note 5 11 4 4 4" xfId="9804"/>
    <cellStyle name="Note 5 11 4 4 4 2" xfId="27239"/>
    <cellStyle name="Note 5 11 4 4 4 3" xfId="41692"/>
    <cellStyle name="Note 5 11 4 4 5" xfId="12224"/>
    <cellStyle name="Note 5 11 4 4 5 2" xfId="29659"/>
    <cellStyle name="Note 5 11 4 4 5 3" xfId="44112"/>
    <cellStyle name="Note 5 11 4 4 6" xfId="15367"/>
    <cellStyle name="Note 5 11 4 4 6 2" xfId="32802"/>
    <cellStyle name="Note 5 11 4 4 6 3" xfId="47255"/>
    <cellStyle name="Note 5 11 4 4 7" xfId="19231"/>
    <cellStyle name="Note 5 11 4 4 8" xfId="20529"/>
    <cellStyle name="Note 5 11 4 5" xfId="4898"/>
    <cellStyle name="Note 5 11 4 5 2" xfId="14299"/>
    <cellStyle name="Note 5 11 4 5 2 2" xfId="31734"/>
    <cellStyle name="Note 5 11 4 5 2 3" xfId="46187"/>
    <cellStyle name="Note 5 11 4 5 3" xfId="16760"/>
    <cellStyle name="Note 5 11 4 5 3 2" xfId="34195"/>
    <cellStyle name="Note 5 11 4 5 3 3" xfId="48648"/>
    <cellStyle name="Note 5 11 4 5 4" xfId="22334"/>
    <cellStyle name="Note 5 11 4 5 5" xfId="36787"/>
    <cellStyle name="Note 5 11 4 6" xfId="7360"/>
    <cellStyle name="Note 5 11 4 6 2" xfId="24795"/>
    <cellStyle name="Note 5 11 4 6 3" xfId="39248"/>
    <cellStyle name="Note 5 11 4 7" xfId="9801"/>
    <cellStyle name="Note 5 11 4 7 2" xfId="27236"/>
    <cellStyle name="Note 5 11 4 7 3" xfId="41689"/>
    <cellStyle name="Note 5 11 4 8" xfId="12221"/>
    <cellStyle name="Note 5 11 4 8 2" xfId="29656"/>
    <cellStyle name="Note 5 11 4 8 3" xfId="44109"/>
    <cellStyle name="Note 5 11 4 9" xfId="19228"/>
    <cellStyle name="Note 5 11 5" xfId="2391"/>
    <cellStyle name="Note 5 11 5 2" xfId="2392"/>
    <cellStyle name="Note 5 11 5 2 2" xfId="4903"/>
    <cellStyle name="Note 5 11 5 2 2 2" xfId="14303"/>
    <cellStyle name="Note 5 11 5 2 2 2 2" xfId="31738"/>
    <cellStyle name="Note 5 11 5 2 2 2 3" xfId="46191"/>
    <cellStyle name="Note 5 11 5 2 2 3" xfId="16764"/>
    <cellStyle name="Note 5 11 5 2 2 3 2" xfId="34199"/>
    <cellStyle name="Note 5 11 5 2 2 3 3" xfId="48652"/>
    <cellStyle name="Note 5 11 5 2 2 4" xfId="22339"/>
    <cellStyle name="Note 5 11 5 2 2 5" xfId="36792"/>
    <cellStyle name="Note 5 11 5 2 3" xfId="7365"/>
    <cellStyle name="Note 5 11 5 2 3 2" xfId="24800"/>
    <cellStyle name="Note 5 11 5 2 3 3" xfId="39253"/>
    <cellStyle name="Note 5 11 5 2 4" xfId="9806"/>
    <cellStyle name="Note 5 11 5 2 4 2" xfId="27241"/>
    <cellStyle name="Note 5 11 5 2 4 3" xfId="41694"/>
    <cellStyle name="Note 5 11 5 2 5" xfId="12226"/>
    <cellStyle name="Note 5 11 5 2 5 2" xfId="29661"/>
    <cellStyle name="Note 5 11 5 2 5 3" xfId="44114"/>
    <cellStyle name="Note 5 11 5 2 6" xfId="19233"/>
    <cellStyle name="Note 5 11 5 3" xfId="2393"/>
    <cellStyle name="Note 5 11 5 3 2" xfId="4904"/>
    <cellStyle name="Note 5 11 5 3 2 2" xfId="14304"/>
    <cellStyle name="Note 5 11 5 3 2 2 2" xfId="31739"/>
    <cellStyle name="Note 5 11 5 3 2 2 3" xfId="46192"/>
    <cellStyle name="Note 5 11 5 3 2 3" xfId="16765"/>
    <cellStyle name="Note 5 11 5 3 2 3 2" xfId="34200"/>
    <cellStyle name="Note 5 11 5 3 2 3 3" xfId="48653"/>
    <cellStyle name="Note 5 11 5 3 2 4" xfId="22340"/>
    <cellStyle name="Note 5 11 5 3 2 5" xfId="36793"/>
    <cellStyle name="Note 5 11 5 3 3" xfId="7366"/>
    <cellStyle name="Note 5 11 5 3 3 2" xfId="24801"/>
    <cellStyle name="Note 5 11 5 3 3 3" xfId="39254"/>
    <cellStyle name="Note 5 11 5 3 4" xfId="9807"/>
    <cellStyle name="Note 5 11 5 3 4 2" xfId="27242"/>
    <cellStyle name="Note 5 11 5 3 4 3" xfId="41695"/>
    <cellStyle name="Note 5 11 5 3 5" xfId="12227"/>
    <cellStyle name="Note 5 11 5 3 5 2" xfId="29662"/>
    <cellStyle name="Note 5 11 5 3 5 3" xfId="44115"/>
    <cellStyle name="Note 5 11 5 3 6" xfId="19234"/>
    <cellStyle name="Note 5 11 5 4" xfId="2394"/>
    <cellStyle name="Note 5 11 5 4 2" xfId="4905"/>
    <cellStyle name="Note 5 11 5 4 2 2" xfId="22341"/>
    <cellStyle name="Note 5 11 5 4 2 3" xfId="36794"/>
    <cellStyle name="Note 5 11 5 4 3" xfId="7367"/>
    <cellStyle name="Note 5 11 5 4 3 2" xfId="24802"/>
    <cellStyle name="Note 5 11 5 4 3 3" xfId="39255"/>
    <cellStyle name="Note 5 11 5 4 4" xfId="9808"/>
    <cellStyle name="Note 5 11 5 4 4 2" xfId="27243"/>
    <cellStyle name="Note 5 11 5 4 4 3" xfId="41696"/>
    <cellStyle name="Note 5 11 5 4 5" xfId="12228"/>
    <cellStyle name="Note 5 11 5 4 5 2" xfId="29663"/>
    <cellStyle name="Note 5 11 5 4 5 3" xfId="44116"/>
    <cellStyle name="Note 5 11 5 4 6" xfId="15368"/>
    <cellStyle name="Note 5 11 5 4 6 2" xfId="32803"/>
    <cellStyle name="Note 5 11 5 4 6 3" xfId="47256"/>
    <cellStyle name="Note 5 11 5 4 7" xfId="19235"/>
    <cellStyle name="Note 5 11 5 4 8" xfId="20530"/>
    <cellStyle name="Note 5 11 5 5" xfId="4902"/>
    <cellStyle name="Note 5 11 5 5 2" xfId="14302"/>
    <cellStyle name="Note 5 11 5 5 2 2" xfId="31737"/>
    <cellStyle name="Note 5 11 5 5 2 3" xfId="46190"/>
    <cellStyle name="Note 5 11 5 5 3" xfId="16763"/>
    <cellStyle name="Note 5 11 5 5 3 2" xfId="34198"/>
    <cellStyle name="Note 5 11 5 5 3 3" xfId="48651"/>
    <cellStyle name="Note 5 11 5 5 4" xfId="22338"/>
    <cellStyle name="Note 5 11 5 5 5" xfId="36791"/>
    <cellStyle name="Note 5 11 5 6" xfId="7364"/>
    <cellStyle name="Note 5 11 5 6 2" xfId="24799"/>
    <cellStyle name="Note 5 11 5 6 3" xfId="39252"/>
    <cellStyle name="Note 5 11 5 7" xfId="9805"/>
    <cellStyle name="Note 5 11 5 7 2" xfId="27240"/>
    <cellStyle name="Note 5 11 5 7 3" xfId="41693"/>
    <cellStyle name="Note 5 11 5 8" xfId="12225"/>
    <cellStyle name="Note 5 11 5 8 2" xfId="29660"/>
    <cellStyle name="Note 5 11 5 8 3" xfId="44113"/>
    <cellStyle name="Note 5 11 5 9" xfId="19232"/>
    <cellStyle name="Note 5 11 6" xfId="2395"/>
    <cellStyle name="Note 5 11 6 2" xfId="4906"/>
    <cellStyle name="Note 5 11 6 2 2" xfId="14305"/>
    <cellStyle name="Note 5 11 6 2 2 2" xfId="31740"/>
    <cellStyle name="Note 5 11 6 2 2 3" xfId="46193"/>
    <cellStyle name="Note 5 11 6 2 3" xfId="16766"/>
    <cellStyle name="Note 5 11 6 2 3 2" xfId="34201"/>
    <cellStyle name="Note 5 11 6 2 3 3" xfId="48654"/>
    <cellStyle name="Note 5 11 6 2 4" xfId="22342"/>
    <cellStyle name="Note 5 11 6 2 5" xfId="36795"/>
    <cellStyle name="Note 5 11 6 3" xfId="7368"/>
    <cellStyle name="Note 5 11 6 3 2" xfId="24803"/>
    <cellStyle name="Note 5 11 6 3 3" xfId="39256"/>
    <cellStyle name="Note 5 11 6 4" xfId="9809"/>
    <cellStyle name="Note 5 11 6 4 2" xfId="27244"/>
    <cellStyle name="Note 5 11 6 4 3" xfId="41697"/>
    <cellStyle name="Note 5 11 6 5" xfId="12229"/>
    <cellStyle name="Note 5 11 6 5 2" xfId="29664"/>
    <cellStyle name="Note 5 11 6 5 3" xfId="44117"/>
    <cellStyle name="Note 5 11 6 6" xfId="19236"/>
    <cellStyle name="Note 5 11 7" xfId="2396"/>
    <cellStyle name="Note 5 11 7 2" xfId="4907"/>
    <cellStyle name="Note 5 11 7 2 2" xfId="14306"/>
    <cellStyle name="Note 5 11 7 2 2 2" xfId="31741"/>
    <cellStyle name="Note 5 11 7 2 2 3" xfId="46194"/>
    <cellStyle name="Note 5 11 7 2 3" xfId="16767"/>
    <cellStyle name="Note 5 11 7 2 3 2" xfId="34202"/>
    <cellStyle name="Note 5 11 7 2 3 3" xfId="48655"/>
    <cellStyle name="Note 5 11 7 2 4" xfId="22343"/>
    <cellStyle name="Note 5 11 7 2 5" xfId="36796"/>
    <cellStyle name="Note 5 11 7 3" xfId="7369"/>
    <cellStyle name="Note 5 11 7 3 2" xfId="24804"/>
    <cellStyle name="Note 5 11 7 3 3" xfId="39257"/>
    <cellStyle name="Note 5 11 7 4" xfId="9810"/>
    <cellStyle name="Note 5 11 7 4 2" xfId="27245"/>
    <cellStyle name="Note 5 11 7 4 3" xfId="41698"/>
    <cellStyle name="Note 5 11 7 5" xfId="12230"/>
    <cellStyle name="Note 5 11 7 5 2" xfId="29665"/>
    <cellStyle name="Note 5 11 7 5 3" xfId="44118"/>
    <cellStyle name="Note 5 11 7 6" xfId="19237"/>
    <cellStyle name="Note 5 11 8" xfId="2397"/>
    <cellStyle name="Note 5 11 8 2" xfId="4908"/>
    <cellStyle name="Note 5 11 8 2 2" xfId="22344"/>
    <cellStyle name="Note 5 11 8 2 3" xfId="36797"/>
    <cellStyle name="Note 5 11 8 3" xfId="7370"/>
    <cellStyle name="Note 5 11 8 3 2" xfId="24805"/>
    <cellStyle name="Note 5 11 8 3 3" xfId="39258"/>
    <cellStyle name="Note 5 11 8 4" xfId="9811"/>
    <cellStyle name="Note 5 11 8 4 2" xfId="27246"/>
    <cellStyle name="Note 5 11 8 4 3" xfId="41699"/>
    <cellStyle name="Note 5 11 8 5" xfId="12231"/>
    <cellStyle name="Note 5 11 8 5 2" xfId="29666"/>
    <cellStyle name="Note 5 11 8 5 3" xfId="44119"/>
    <cellStyle name="Note 5 11 8 6" xfId="15369"/>
    <cellStyle name="Note 5 11 8 6 2" xfId="32804"/>
    <cellStyle name="Note 5 11 8 6 3" xfId="47257"/>
    <cellStyle name="Note 5 11 8 7" xfId="19238"/>
    <cellStyle name="Note 5 11 8 8" xfId="20531"/>
    <cellStyle name="Note 5 11 9" xfId="4889"/>
    <cellStyle name="Note 5 11 9 2" xfId="14292"/>
    <cellStyle name="Note 5 11 9 2 2" xfId="31727"/>
    <cellStyle name="Note 5 11 9 2 3" xfId="46180"/>
    <cellStyle name="Note 5 11 9 3" xfId="16753"/>
    <cellStyle name="Note 5 11 9 3 2" xfId="34188"/>
    <cellStyle name="Note 5 11 9 3 3" xfId="48641"/>
    <cellStyle name="Note 5 11 9 4" xfId="22325"/>
    <cellStyle name="Note 5 11 9 5" xfId="36778"/>
    <cellStyle name="Note 5 12" xfId="2398"/>
    <cellStyle name="Note 5 12 10" xfId="7371"/>
    <cellStyle name="Note 5 12 10 2" xfId="24806"/>
    <cellStyle name="Note 5 12 10 3" xfId="39259"/>
    <cellStyle name="Note 5 12 11" xfId="9812"/>
    <cellStyle name="Note 5 12 11 2" xfId="27247"/>
    <cellStyle name="Note 5 12 11 3" xfId="41700"/>
    <cellStyle name="Note 5 12 12" xfId="12232"/>
    <cellStyle name="Note 5 12 12 2" xfId="29667"/>
    <cellStyle name="Note 5 12 12 3" xfId="44120"/>
    <cellStyle name="Note 5 12 13" xfId="19239"/>
    <cellStyle name="Note 5 12 2" xfId="2399"/>
    <cellStyle name="Note 5 12 2 2" xfId="2400"/>
    <cellStyle name="Note 5 12 2 2 2" xfId="4911"/>
    <cellStyle name="Note 5 12 2 2 2 2" xfId="14309"/>
    <cellStyle name="Note 5 12 2 2 2 2 2" xfId="31744"/>
    <cellStyle name="Note 5 12 2 2 2 2 3" xfId="46197"/>
    <cellStyle name="Note 5 12 2 2 2 3" xfId="16770"/>
    <cellStyle name="Note 5 12 2 2 2 3 2" xfId="34205"/>
    <cellStyle name="Note 5 12 2 2 2 3 3" xfId="48658"/>
    <cellStyle name="Note 5 12 2 2 2 4" xfId="22347"/>
    <cellStyle name="Note 5 12 2 2 2 5" xfId="36800"/>
    <cellStyle name="Note 5 12 2 2 3" xfId="7373"/>
    <cellStyle name="Note 5 12 2 2 3 2" xfId="24808"/>
    <cellStyle name="Note 5 12 2 2 3 3" xfId="39261"/>
    <cellStyle name="Note 5 12 2 2 4" xfId="9814"/>
    <cellStyle name="Note 5 12 2 2 4 2" xfId="27249"/>
    <cellStyle name="Note 5 12 2 2 4 3" xfId="41702"/>
    <cellStyle name="Note 5 12 2 2 5" xfId="12234"/>
    <cellStyle name="Note 5 12 2 2 5 2" xfId="29669"/>
    <cellStyle name="Note 5 12 2 2 5 3" xfId="44122"/>
    <cellStyle name="Note 5 12 2 2 6" xfId="19241"/>
    <cellStyle name="Note 5 12 2 3" xfId="2401"/>
    <cellStyle name="Note 5 12 2 3 2" xfId="4912"/>
    <cellStyle name="Note 5 12 2 3 2 2" xfId="14310"/>
    <cellStyle name="Note 5 12 2 3 2 2 2" xfId="31745"/>
    <cellStyle name="Note 5 12 2 3 2 2 3" xfId="46198"/>
    <cellStyle name="Note 5 12 2 3 2 3" xfId="16771"/>
    <cellStyle name="Note 5 12 2 3 2 3 2" xfId="34206"/>
    <cellStyle name="Note 5 12 2 3 2 3 3" xfId="48659"/>
    <cellStyle name="Note 5 12 2 3 2 4" xfId="22348"/>
    <cellStyle name="Note 5 12 2 3 2 5" xfId="36801"/>
    <cellStyle name="Note 5 12 2 3 3" xfId="7374"/>
    <cellStyle name="Note 5 12 2 3 3 2" xfId="24809"/>
    <cellStyle name="Note 5 12 2 3 3 3" xfId="39262"/>
    <cellStyle name="Note 5 12 2 3 4" xfId="9815"/>
    <cellStyle name="Note 5 12 2 3 4 2" xfId="27250"/>
    <cellStyle name="Note 5 12 2 3 4 3" xfId="41703"/>
    <cellStyle name="Note 5 12 2 3 5" xfId="12235"/>
    <cellStyle name="Note 5 12 2 3 5 2" xfId="29670"/>
    <cellStyle name="Note 5 12 2 3 5 3" xfId="44123"/>
    <cellStyle name="Note 5 12 2 3 6" xfId="19242"/>
    <cellStyle name="Note 5 12 2 4" xfId="2402"/>
    <cellStyle name="Note 5 12 2 4 2" xfId="4913"/>
    <cellStyle name="Note 5 12 2 4 2 2" xfId="22349"/>
    <cellStyle name="Note 5 12 2 4 2 3" xfId="36802"/>
    <cellStyle name="Note 5 12 2 4 3" xfId="7375"/>
    <cellStyle name="Note 5 12 2 4 3 2" xfId="24810"/>
    <cellStyle name="Note 5 12 2 4 3 3" xfId="39263"/>
    <cellStyle name="Note 5 12 2 4 4" xfId="9816"/>
    <cellStyle name="Note 5 12 2 4 4 2" xfId="27251"/>
    <cellStyle name="Note 5 12 2 4 4 3" xfId="41704"/>
    <cellStyle name="Note 5 12 2 4 5" xfId="12236"/>
    <cellStyle name="Note 5 12 2 4 5 2" xfId="29671"/>
    <cellStyle name="Note 5 12 2 4 5 3" xfId="44124"/>
    <cellStyle name="Note 5 12 2 4 6" xfId="15370"/>
    <cellStyle name="Note 5 12 2 4 6 2" xfId="32805"/>
    <cellStyle name="Note 5 12 2 4 6 3" xfId="47258"/>
    <cellStyle name="Note 5 12 2 4 7" xfId="19243"/>
    <cellStyle name="Note 5 12 2 4 8" xfId="20532"/>
    <cellStyle name="Note 5 12 2 5" xfId="4910"/>
    <cellStyle name="Note 5 12 2 5 2" xfId="14308"/>
    <cellStyle name="Note 5 12 2 5 2 2" xfId="31743"/>
    <cellStyle name="Note 5 12 2 5 2 3" xfId="46196"/>
    <cellStyle name="Note 5 12 2 5 3" xfId="16769"/>
    <cellStyle name="Note 5 12 2 5 3 2" xfId="34204"/>
    <cellStyle name="Note 5 12 2 5 3 3" xfId="48657"/>
    <cellStyle name="Note 5 12 2 5 4" xfId="22346"/>
    <cellStyle name="Note 5 12 2 5 5" xfId="36799"/>
    <cellStyle name="Note 5 12 2 6" xfId="7372"/>
    <cellStyle name="Note 5 12 2 6 2" xfId="24807"/>
    <cellStyle name="Note 5 12 2 6 3" xfId="39260"/>
    <cellStyle name="Note 5 12 2 7" xfId="9813"/>
    <cellStyle name="Note 5 12 2 7 2" xfId="27248"/>
    <cellStyle name="Note 5 12 2 7 3" xfId="41701"/>
    <cellStyle name="Note 5 12 2 8" xfId="12233"/>
    <cellStyle name="Note 5 12 2 8 2" xfId="29668"/>
    <cellStyle name="Note 5 12 2 8 3" xfId="44121"/>
    <cellStyle name="Note 5 12 2 9" xfId="19240"/>
    <cellStyle name="Note 5 12 3" xfId="2403"/>
    <cellStyle name="Note 5 12 3 2" xfId="2404"/>
    <cellStyle name="Note 5 12 3 2 2" xfId="4915"/>
    <cellStyle name="Note 5 12 3 2 2 2" xfId="14312"/>
    <cellStyle name="Note 5 12 3 2 2 2 2" xfId="31747"/>
    <cellStyle name="Note 5 12 3 2 2 2 3" xfId="46200"/>
    <cellStyle name="Note 5 12 3 2 2 3" xfId="16773"/>
    <cellStyle name="Note 5 12 3 2 2 3 2" xfId="34208"/>
    <cellStyle name="Note 5 12 3 2 2 3 3" xfId="48661"/>
    <cellStyle name="Note 5 12 3 2 2 4" xfId="22351"/>
    <cellStyle name="Note 5 12 3 2 2 5" xfId="36804"/>
    <cellStyle name="Note 5 12 3 2 3" xfId="7377"/>
    <cellStyle name="Note 5 12 3 2 3 2" xfId="24812"/>
    <cellStyle name="Note 5 12 3 2 3 3" xfId="39265"/>
    <cellStyle name="Note 5 12 3 2 4" xfId="9818"/>
    <cellStyle name="Note 5 12 3 2 4 2" xfId="27253"/>
    <cellStyle name="Note 5 12 3 2 4 3" xfId="41706"/>
    <cellStyle name="Note 5 12 3 2 5" xfId="12238"/>
    <cellStyle name="Note 5 12 3 2 5 2" xfId="29673"/>
    <cellStyle name="Note 5 12 3 2 5 3" xfId="44126"/>
    <cellStyle name="Note 5 12 3 2 6" xfId="19245"/>
    <cellStyle name="Note 5 12 3 3" xfId="2405"/>
    <cellStyle name="Note 5 12 3 3 2" xfId="4916"/>
    <cellStyle name="Note 5 12 3 3 2 2" xfId="14313"/>
    <cellStyle name="Note 5 12 3 3 2 2 2" xfId="31748"/>
    <cellStyle name="Note 5 12 3 3 2 2 3" xfId="46201"/>
    <cellStyle name="Note 5 12 3 3 2 3" xfId="16774"/>
    <cellStyle name="Note 5 12 3 3 2 3 2" xfId="34209"/>
    <cellStyle name="Note 5 12 3 3 2 3 3" xfId="48662"/>
    <cellStyle name="Note 5 12 3 3 2 4" xfId="22352"/>
    <cellStyle name="Note 5 12 3 3 2 5" xfId="36805"/>
    <cellStyle name="Note 5 12 3 3 3" xfId="7378"/>
    <cellStyle name="Note 5 12 3 3 3 2" xfId="24813"/>
    <cellStyle name="Note 5 12 3 3 3 3" xfId="39266"/>
    <cellStyle name="Note 5 12 3 3 4" xfId="9819"/>
    <cellStyle name="Note 5 12 3 3 4 2" xfId="27254"/>
    <cellStyle name="Note 5 12 3 3 4 3" xfId="41707"/>
    <cellStyle name="Note 5 12 3 3 5" xfId="12239"/>
    <cellStyle name="Note 5 12 3 3 5 2" xfId="29674"/>
    <cellStyle name="Note 5 12 3 3 5 3" xfId="44127"/>
    <cellStyle name="Note 5 12 3 3 6" xfId="19246"/>
    <cellStyle name="Note 5 12 3 4" xfId="2406"/>
    <cellStyle name="Note 5 12 3 4 2" xfId="4917"/>
    <cellStyle name="Note 5 12 3 4 2 2" xfId="22353"/>
    <cellStyle name="Note 5 12 3 4 2 3" xfId="36806"/>
    <cellStyle name="Note 5 12 3 4 3" xfId="7379"/>
    <cellStyle name="Note 5 12 3 4 3 2" xfId="24814"/>
    <cellStyle name="Note 5 12 3 4 3 3" xfId="39267"/>
    <cellStyle name="Note 5 12 3 4 4" xfId="9820"/>
    <cellStyle name="Note 5 12 3 4 4 2" xfId="27255"/>
    <cellStyle name="Note 5 12 3 4 4 3" xfId="41708"/>
    <cellStyle name="Note 5 12 3 4 5" xfId="12240"/>
    <cellStyle name="Note 5 12 3 4 5 2" xfId="29675"/>
    <cellStyle name="Note 5 12 3 4 5 3" xfId="44128"/>
    <cellStyle name="Note 5 12 3 4 6" xfId="15371"/>
    <cellStyle name="Note 5 12 3 4 6 2" xfId="32806"/>
    <cellStyle name="Note 5 12 3 4 6 3" xfId="47259"/>
    <cellStyle name="Note 5 12 3 4 7" xfId="19247"/>
    <cellStyle name="Note 5 12 3 4 8" xfId="20533"/>
    <cellStyle name="Note 5 12 3 5" xfId="4914"/>
    <cellStyle name="Note 5 12 3 5 2" xfId="14311"/>
    <cellStyle name="Note 5 12 3 5 2 2" xfId="31746"/>
    <cellStyle name="Note 5 12 3 5 2 3" xfId="46199"/>
    <cellStyle name="Note 5 12 3 5 3" xfId="16772"/>
    <cellStyle name="Note 5 12 3 5 3 2" xfId="34207"/>
    <cellStyle name="Note 5 12 3 5 3 3" xfId="48660"/>
    <cellStyle name="Note 5 12 3 5 4" xfId="22350"/>
    <cellStyle name="Note 5 12 3 5 5" xfId="36803"/>
    <cellStyle name="Note 5 12 3 6" xfId="7376"/>
    <cellStyle name="Note 5 12 3 6 2" xfId="24811"/>
    <cellStyle name="Note 5 12 3 6 3" xfId="39264"/>
    <cellStyle name="Note 5 12 3 7" xfId="9817"/>
    <cellStyle name="Note 5 12 3 7 2" xfId="27252"/>
    <cellStyle name="Note 5 12 3 7 3" xfId="41705"/>
    <cellStyle name="Note 5 12 3 8" xfId="12237"/>
    <cellStyle name="Note 5 12 3 8 2" xfId="29672"/>
    <cellStyle name="Note 5 12 3 8 3" xfId="44125"/>
    <cellStyle name="Note 5 12 3 9" xfId="19244"/>
    <cellStyle name="Note 5 12 4" xfId="2407"/>
    <cellStyle name="Note 5 12 4 2" xfId="2408"/>
    <cellStyle name="Note 5 12 4 2 2" xfId="4919"/>
    <cellStyle name="Note 5 12 4 2 2 2" xfId="14315"/>
    <cellStyle name="Note 5 12 4 2 2 2 2" xfId="31750"/>
    <cellStyle name="Note 5 12 4 2 2 2 3" xfId="46203"/>
    <cellStyle name="Note 5 12 4 2 2 3" xfId="16776"/>
    <cellStyle name="Note 5 12 4 2 2 3 2" xfId="34211"/>
    <cellStyle name="Note 5 12 4 2 2 3 3" xfId="48664"/>
    <cellStyle name="Note 5 12 4 2 2 4" xfId="22355"/>
    <cellStyle name="Note 5 12 4 2 2 5" xfId="36808"/>
    <cellStyle name="Note 5 12 4 2 3" xfId="7381"/>
    <cellStyle name="Note 5 12 4 2 3 2" xfId="24816"/>
    <cellStyle name="Note 5 12 4 2 3 3" xfId="39269"/>
    <cellStyle name="Note 5 12 4 2 4" xfId="9822"/>
    <cellStyle name="Note 5 12 4 2 4 2" xfId="27257"/>
    <cellStyle name="Note 5 12 4 2 4 3" xfId="41710"/>
    <cellStyle name="Note 5 12 4 2 5" xfId="12242"/>
    <cellStyle name="Note 5 12 4 2 5 2" xfId="29677"/>
    <cellStyle name="Note 5 12 4 2 5 3" xfId="44130"/>
    <cellStyle name="Note 5 12 4 2 6" xfId="19249"/>
    <cellStyle name="Note 5 12 4 3" xfId="2409"/>
    <cellStyle name="Note 5 12 4 3 2" xfId="4920"/>
    <cellStyle name="Note 5 12 4 3 2 2" xfId="14316"/>
    <cellStyle name="Note 5 12 4 3 2 2 2" xfId="31751"/>
    <cellStyle name="Note 5 12 4 3 2 2 3" xfId="46204"/>
    <cellStyle name="Note 5 12 4 3 2 3" xfId="16777"/>
    <cellStyle name="Note 5 12 4 3 2 3 2" xfId="34212"/>
    <cellStyle name="Note 5 12 4 3 2 3 3" xfId="48665"/>
    <cellStyle name="Note 5 12 4 3 2 4" xfId="22356"/>
    <cellStyle name="Note 5 12 4 3 2 5" xfId="36809"/>
    <cellStyle name="Note 5 12 4 3 3" xfId="7382"/>
    <cellStyle name="Note 5 12 4 3 3 2" xfId="24817"/>
    <cellStyle name="Note 5 12 4 3 3 3" xfId="39270"/>
    <cellStyle name="Note 5 12 4 3 4" xfId="9823"/>
    <cellStyle name="Note 5 12 4 3 4 2" xfId="27258"/>
    <cellStyle name="Note 5 12 4 3 4 3" xfId="41711"/>
    <cellStyle name="Note 5 12 4 3 5" xfId="12243"/>
    <cellStyle name="Note 5 12 4 3 5 2" xfId="29678"/>
    <cellStyle name="Note 5 12 4 3 5 3" xfId="44131"/>
    <cellStyle name="Note 5 12 4 3 6" xfId="19250"/>
    <cellStyle name="Note 5 12 4 4" xfId="2410"/>
    <cellStyle name="Note 5 12 4 4 2" xfId="4921"/>
    <cellStyle name="Note 5 12 4 4 2 2" xfId="22357"/>
    <cellStyle name="Note 5 12 4 4 2 3" xfId="36810"/>
    <cellStyle name="Note 5 12 4 4 3" xfId="7383"/>
    <cellStyle name="Note 5 12 4 4 3 2" xfId="24818"/>
    <cellStyle name="Note 5 12 4 4 3 3" xfId="39271"/>
    <cellStyle name="Note 5 12 4 4 4" xfId="9824"/>
    <cellStyle name="Note 5 12 4 4 4 2" xfId="27259"/>
    <cellStyle name="Note 5 12 4 4 4 3" xfId="41712"/>
    <cellStyle name="Note 5 12 4 4 5" xfId="12244"/>
    <cellStyle name="Note 5 12 4 4 5 2" xfId="29679"/>
    <cellStyle name="Note 5 12 4 4 5 3" xfId="44132"/>
    <cellStyle name="Note 5 12 4 4 6" xfId="15372"/>
    <cellStyle name="Note 5 12 4 4 6 2" xfId="32807"/>
    <cellStyle name="Note 5 12 4 4 6 3" xfId="47260"/>
    <cellStyle name="Note 5 12 4 4 7" xfId="19251"/>
    <cellStyle name="Note 5 12 4 4 8" xfId="20534"/>
    <cellStyle name="Note 5 12 4 5" xfId="4918"/>
    <cellStyle name="Note 5 12 4 5 2" xfId="14314"/>
    <cellStyle name="Note 5 12 4 5 2 2" xfId="31749"/>
    <cellStyle name="Note 5 12 4 5 2 3" xfId="46202"/>
    <cellStyle name="Note 5 12 4 5 3" xfId="16775"/>
    <cellStyle name="Note 5 12 4 5 3 2" xfId="34210"/>
    <cellStyle name="Note 5 12 4 5 3 3" xfId="48663"/>
    <cellStyle name="Note 5 12 4 5 4" xfId="22354"/>
    <cellStyle name="Note 5 12 4 5 5" xfId="36807"/>
    <cellStyle name="Note 5 12 4 6" xfId="7380"/>
    <cellStyle name="Note 5 12 4 6 2" xfId="24815"/>
    <cellStyle name="Note 5 12 4 6 3" xfId="39268"/>
    <cellStyle name="Note 5 12 4 7" xfId="9821"/>
    <cellStyle name="Note 5 12 4 7 2" xfId="27256"/>
    <cellStyle name="Note 5 12 4 7 3" xfId="41709"/>
    <cellStyle name="Note 5 12 4 8" xfId="12241"/>
    <cellStyle name="Note 5 12 4 8 2" xfId="29676"/>
    <cellStyle name="Note 5 12 4 8 3" xfId="44129"/>
    <cellStyle name="Note 5 12 4 9" xfId="19248"/>
    <cellStyle name="Note 5 12 5" xfId="2411"/>
    <cellStyle name="Note 5 12 5 2" xfId="2412"/>
    <cellStyle name="Note 5 12 5 2 2" xfId="4923"/>
    <cellStyle name="Note 5 12 5 2 2 2" xfId="14318"/>
    <cellStyle name="Note 5 12 5 2 2 2 2" xfId="31753"/>
    <cellStyle name="Note 5 12 5 2 2 2 3" xfId="46206"/>
    <cellStyle name="Note 5 12 5 2 2 3" xfId="16779"/>
    <cellStyle name="Note 5 12 5 2 2 3 2" xfId="34214"/>
    <cellStyle name="Note 5 12 5 2 2 3 3" xfId="48667"/>
    <cellStyle name="Note 5 12 5 2 2 4" xfId="22359"/>
    <cellStyle name="Note 5 12 5 2 2 5" xfId="36812"/>
    <cellStyle name="Note 5 12 5 2 3" xfId="7385"/>
    <cellStyle name="Note 5 12 5 2 3 2" xfId="24820"/>
    <cellStyle name="Note 5 12 5 2 3 3" xfId="39273"/>
    <cellStyle name="Note 5 12 5 2 4" xfId="9826"/>
    <cellStyle name="Note 5 12 5 2 4 2" xfId="27261"/>
    <cellStyle name="Note 5 12 5 2 4 3" xfId="41714"/>
    <cellStyle name="Note 5 12 5 2 5" xfId="12246"/>
    <cellStyle name="Note 5 12 5 2 5 2" xfId="29681"/>
    <cellStyle name="Note 5 12 5 2 5 3" xfId="44134"/>
    <cellStyle name="Note 5 12 5 2 6" xfId="19253"/>
    <cellStyle name="Note 5 12 5 3" xfId="2413"/>
    <cellStyle name="Note 5 12 5 3 2" xfId="4924"/>
    <cellStyle name="Note 5 12 5 3 2 2" xfId="14319"/>
    <cellStyle name="Note 5 12 5 3 2 2 2" xfId="31754"/>
    <cellStyle name="Note 5 12 5 3 2 2 3" xfId="46207"/>
    <cellStyle name="Note 5 12 5 3 2 3" xfId="16780"/>
    <cellStyle name="Note 5 12 5 3 2 3 2" xfId="34215"/>
    <cellStyle name="Note 5 12 5 3 2 3 3" xfId="48668"/>
    <cellStyle name="Note 5 12 5 3 2 4" xfId="22360"/>
    <cellStyle name="Note 5 12 5 3 2 5" xfId="36813"/>
    <cellStyle name="Note 5 12 5 3 3" xfId="7386"/>
    <cellStyle name="Note 5 12 5 3 3 2" xfId="24821"/>
    <cellStyle name="Note 5 12 5 3 3 3" xfId="39274"/>
    <cellStyle name="Note 5 12 5 3 4" xfId="9827"/>
    <cellStyle name="Note 5 12 5 3 4 2" xfId="27262"/>
    <cellStyle name="Note 5 12 5 3 4 3" xfId="41715"/>
    <cellStyle name="Note 5 12 5 3 5" xfId="12247"/>
    <cellStyle name="Note 5 12 5 3 5 2" xfId="29682"/>
    <cellStyle name="Note 5 12 5 3 5 3" xfId="44135"/>
    <cellStyle name="Note 5 12 5 3 6" xfId="19254"/>
    <cellStyle name="Note 5 12 5 4" xfId="2414"/>
    <cellStyle name="Note 5 12 5 4 2" xfId="4925"/>
    <cellStyle name="Note 5 12 5 4 2 2" xfId="22361"/>
    <cellStyle name="Note 5 12 5 4 2 3" xfId="36814"/>
    <cellStyle name="Note 5 12 5 4 3" xfId="7387"/>
    <cellStyle name="Note 5 12 5 4 3 2" xfId="24822"/>
    <cellStyle name="Note 5 12 5 4 3 3" xfId="39275"/>
    <cellStyle name="Note 5 12 5 4 4" xfId="9828"/>
    <cellStyle name="Note 5 12 5 4 4 2" xfId="27263"/>
    <cellStyle name="Note 5 12 5 4 4 3" xfId="41716"/>
    <cellStyle name="Note 5 12 5 4 5" xfId="12248"/>
    <cellStyle name="Note 5 12 5 4 5 2" xfId="29683"/>
    <cellStyle name="Note 5 12 5 4 5 3" xfId="44136"/>
    <cellStyle name="Note 5 12 5 4 6" xfId="15373"/>
    <cellStyle name="Note 5 12 5 4 6 2" xfId="32808"/>
    <cellStyle name="Note 5 12 5 4 6 3" xfId="47261"/>
    <cellStyle name="Note 5 12 5 4 7" xfId="19255"/>
    <cellStyle name="Note 5 12 5 4 8" xfId="20535"/>
    <cellStyle name="Note 5 12 5 5" xfId="4922"/>
    <cellStyle name="Note 5 12 5 5 2" xfId="14317"/>
    <cellStyle name="Note 5 12 5 5 2 2" xfId="31752"/>
    <cellStyle name="Note 5 12 5 5 2 3" xfId="46205"/>
    <cellStyle name="Note 5 12 5 5 3" xfId="16778"/>
    <cellStyle name="Note 5 12 5 5 3 2" xfId="34213"/>
    <cellStyle name="Note 5 12 5 5 3 3" xfId="48666"/>
    <cellStyle name="Note 5 12 5 5 4" xfId="22358"/>
    <cellStyle name="Note 5 12 5 5 5" xfId="36811"/>
    <cellStyle name="Note 5 12 5 6" xfId="7384"/>
    <cellStyle name="Note 5 12 5 6 2" xfId="24819"/>
    <cellStyle name="Note 5 12 5 6 3" xfId="39272"/>
    <cellStyle name="Note 5 12 5 7" xfId="9825"/>
    <cellStyle name="Note 5 12 5 7 2" xfId="27260"/>
    <cellStyle name="Note 5 12 5 7 3" xfId="41713"/>
    <cellStyle name="Note 5 12 5 8" xfId="12245"/>
    <cellStyle name="Note 5 12 5 8 2" xfId="29680"/>
    <cellStyle name="Note 5 12 5 8 3" xfId="44133"/>
    <cellStyle name="Note 5 12 5 9" xfId="19252"/>
    <cellStyle name="Note 5 12 6" xfId="2415"/>
    <cellStyle name="Note 5 12 6 2" xfId="4926"/>
    <cellStyle name="Note 5 12 6 2 2" xfId="14320"/>
    <cellStyle name="Note 5 12 6 2 2 2" xfId="31755"/>
    <cellStyle name="Note 5 12 6 2 2 3" xfId="46208"/>
    <cellStyle name="Note 5 12 6 2 3" xfId="16781"/>
    <cellStyle name="Note 5 12 6 2 3 2" xfId="34216"/>
    <cellStyle name="Note 5 12 6 2 3 3" xfId="48669"/>
    <cellStyle name="Note 5 12 6 2 4" xfId="22362"/>
    <cellStyle name="Note 5 12 6 2 5" xfId="36815"/>
    <cellStyle name="Note 5 12 6 3" xfId="7388"/>
    <cellStyle name="Note 5 12 6 3 2" xfId="24823"/>
    <cellStyle name="Note 5 12 6 3 3" xfId="39276"/>
    <cellStyle name="Note 5 12 6 4" xfId="9829"/>
    <cellStyle name="Note 5 12 6 4 2" xfId="27264"/>
    <cellStyle name="Note 5 12 6 4 3" xfId="41717"/>
    <cellStyle name="Note 5 12 6 5" xfId="12249"/>
    <cellStyle name="Note 5 12 6 5 2" xfId="29684"/>
    <cellStyle name="Note 5 12 6 5 3" xfId="44137"/>
    <cellStyle name="Note 5 12 6 6" xfId="19256"/>
    <cellStyle name="Note 5 12 7" xfId="2416"/>
    <cellStyle name="Note 5 12 7 2" xfId="4927"/>
    <cellStyle name="Note 5 12 7 2 2" xfId="14321"/>
    <cellStyle name="Note 5 12 7 2 2 2" xfId="31756"/>
    <cellStyle name="Note 5 12 7 2 2 3" xfId="46209"/>
    <cellStyle name="Note 5 12 7 2 3" xfId="16782"/>
    <cellStyle name="Note 5 12 7 2 3 2" xfId="34217"/>
    <cellStyle name="Note 5 12 7 2 3 3" xfId="48670"/>
    <cellStyle name="Note 5 12 7 2 4" xfId="22363"/>
    <cellStyle name="Note 5 12 7 2 5" xfId="36816"/>
    <cellStyle name="Note 5 12 7 3" xfId="7389"/>
    <cellStyle name="Note 5 12 7 3 2" xfId="24824"/>
    <cellStyle name="Note 5 12 7 3 3" xfId="39277"/>
    <cellStyle name="Note 5 12 7 4" xfId="9830"/>
    <cellStyle name="Note 5 12 7 4 2" xfId="27265"/>
    <cellStyle name="Note 5 12 7 4 3" xfId="41718"/>
    <cellStyle name="Note 5 12 7 5" xfId="12250"/>
    <cellStyle name="Note 5 12 7 5 2" xfId="29685"/>
    <cellStyle name="Note 5 12 7 5 3" xfId="44138"/>
    <cellStyle name="Note 5 12 7 6" xfId="19257"/>
    <cellStyle name="Note 5 12 8" xfId="2417"/>
    <cellStyle name="Note 5 12 8 2" xfId="4928"/>
    <cellStyle name="Note 5 12 8 2 2" xfId="22364"/>
    <cellStyle name="Note 5 12 8 2 3" xfId="36817"/>
    <cellStyle name="Note 5 12 8 3" xfId="7390"/>
    <cellStyle name="Note 5 12 8 3 2" xfId="24825"/>
    <cellStyle name="Note 5 12 8 3 3" xfId="39278"/>
    <cellStyle name="Note 5 12 8 4" xfId="9831"/>
    <cellStyle name="Note 5 12 8 4 2" xfId="27266"/>
    <cellStyle name="Note 5 12 8 4 3" xfId="41719"/>
    <cellStyle name="Note 5 12 8 5" xfId="12251"/>
    <cellStyle name="Note 5 12 8 5 2" xfId="29686"/>
    <cellStyle name="Note 5 12 8 5 3" xfId="44139"/>
    <cellStyle name="Note 5 12 8 6" xfId="15374"/>
    <cellStyle name="Note 5 12 8 6 2" xfId="32809"/>
    <cellStyle name="Note 5 12 8 6 3" xfId="47262"/>
    <cellStyle name="Note 5 12 8 7" xfId="19258"/>
    <cellStyle name="Note 5 12 8 8" xfId="20536"/>
    <cellStyle name="Note 5 12 9" xfId="4909"/>
    <cellStyle name="Note 5 12 9 2" xfId="14307"/>
    <cellStyle name="Note 5 12 9 2 2" xfId="31742"/>
    <cellStyle name="Note 5 12 9 2 3" xfId="46195"/>
    <cellStyle name="Note 5 12 9 3" xfId="16768"/>
    <cellStyle name="Note 5 12 9 3 2" xfId="34203"/>
    <cellStyle name="Note 5 12 9 3 3" xfId="48656"/>
    <cellStyle name="Note 5 12 9 4" xfId="22345"/>
    <cellStyle name="Note 5 12 9 5" xfId="36798"/>
    <cellStyle name="Note 5 13" xfId="2418"/>
    <cellStyle name="Note 5 13 10" xfId="7391"/>
    <cellStyle name="Note 5 13 10 2" xfId="24826"/>
    <cellStyle name="Note 5 13 10 3" xfId="39279"/>
    <cellStyle name="Note 5 13 11" xfId="9832"/>
    <cellStyle name="Note 5 13 11 2" xfId="27267"/>
    <cellStyle name="Note 5 13 11 3" xfId="41720"/>
    <cellStyle name="Note 5 13 12" xfId="12252"/>
    <cellStyle name="Note 5 13 12 2" xfId="29687"/>
    <cellStyle name="Note 5 13 12 3" xfId="44140"/>
    <cellStyle name="Note 5 13 13" xfId="19259"/>
    <cellStyle name="Note 5 13 2" xfId="2419"/>
    <cellStyle name="Note 5 13 2 2" xfId="2420"/>
    <cellStyle name="Note 5 13 2 2 2" xfId="4931"/>
    <cellStyle name="Note 5 13 2 2 2 2" xfId="14324"/>
    <cellStyle name="Note 5 13 2 2 2 2 2" xfId="31759"/>
    <cellStyle name="Note 5 13 2 2 2 2 3" xfId="46212"/>
    <cellStyle name="Note 5 13 2 2 2 3" xfId="16785"/>
    <cellStyle name="Note 5 13 2 2 2 3 2" xfId="34220"/>
    <cellStyle name="Note 5 13 2 2 2 3 3" xfId="48673"/>
    <cellStyle name="Note 5 13 2 2 2 4" xfId="22367"/>
    <cellStyle name="Note 5 13 2 2 2 5" xfId="36820"/>
    <cellStyle name="Note 5 13 2 2 3" xfId="7393"/>
    <cellStyle name="Note 5 13 2 2 3 2" xfId="24828"/>
    <cellStyle name="Note 5 13 2 2 3 3" xfId="39281"/>
    <cellStyle name="Note 5 13 2 2 4" xfId="9834"/>
    <cellStyle name="Note 5 13 2 2 4 2" xfId="27269"/>
    <cellStyle name="Note 5 13 2 2 4 3" xfId="41722"/>
    <cellStyle name="Note 5 13 2 2 5" xfId="12254"/>
    <cellStyle name="Note 5 13 2 2 5 2" xfId="29689"/>
    <cellStyle name="Note 5 13 2 2 5 3" xfId="44142"/>
    <cellStyle name="Note 5 13 2 2 6" xfId="19261"/>
    <cellStyle name="Note 5 13 2 3" xfId="2421"/>
    <cellStyle name="Note 5 13 2 3 2" xfId="4932"/>
    <cellStyle name="Note 5 13 2 3 2 2" xfId="14325"/>
    <cellStyle name="Note 5 13 2 3 2 2 2" xfId="31760"/>
    <cellStyle name="Note 5 13 2 3 2 2 3" xfId="46213"/>
    <cellStyle name="Note 5 13 2 3 2 3" xfId="16786"/>
    <cellStyle name="Note 5 13 2 3 2 3 2" xfId="34221"/>
    <cellStyle name="Note 5 13 2 3 2 3 3" xfId="48674"/>
    <cellStyle name="Note 5 13 2 3 2 4" xfId="22368"/>
    <cellStyle name="Note 5 13 2 3 2 5" xfId="36821"/>
    <cellStyle name="Note 5 13 2 3 3" xfId="7394"/>
    <cellStyle name="Note 5 13 2 3 3 2" xfId="24829"/>
    <cellStyle name="Note 5 13 2 3 3 3" xfId="39282"/>
    <cellStyle name="Note 5 13 2 3 4" xfId="9835"/>
    <cellStyle name="Note 5 13 2 3 4 2" xfId="27270"/>
    <cellStyle name="Note 5 13 2 3 4 3" xfId="41723"/>
    <cellStyle name="Note 5 13 2 3 5" xfId="12255"/>
    <cellStyle name="Note 5 13 2 3 5 2" xfId="29690"/>
    <cellStyle name="Note 5 13 2 3 5 3" xfId="44143"/>
    <cellStyle name="Note 5 13 2 3 6" xfId="19262"/>
    <cellStyle name="Note 5 13 2 4" xfId="2422"/>
    <cellStyle name="Note 5 13 2 4 2" xfId="4933"/>
    <cellStyle name="Note 5 13 2 4 2 2" xfId="22369"/>
    <cellStyle name="Note 5 13 2 4 2 3" xfId="36822"/>
    <cellStyle name="Note 5 13 2 4 3" xfId="7395"/>
    <cellStyle name="Note 5 13 2 4 3 2" xfId="24830"/>
    <cellStyle name="Note 5 13 2 4 3 3" xfId="39283"/>
    <cellStyle name="Note 5 13 2 4 4" xfId="9836"/>
    <cellStyle name="Note 5 13 2 4 4 2" xfId="27271"/>
    <cellStyle name="Note 5 13 2 4 4 3" xfId="41724"/>
    <cellStyle name="Note 5 13 2 4 5" xfId="12256"/>
    <cellStyle name="Note 5 13 2 4 5 2" xfId="29691"/>
    <cellStyle name="Note 5 13 2 4 5 3" xfId="44144"/>
    <cellStyle name="Note 5 13 2 4 6" xfId="15375"/>
    <cellStyle name="Note 5 13 2 4 6 2" xfId="32810"/>
    <cellStyle name="Note 5 13 2 4 6 3" xfId="47263"/>
    <cellStyle name="Note 5 13 2 4 7" xfId="19263"/>
    <cellStyle name="Note 5 13 2 4 8" xfId="20537"/>
    <cellStyle name="Note 5 13 2 5" xfId="4930"/>
    <cellStyle name="Note 5 13 2 5 2" xfId="14323"/>
    <cellStyle name="Note 5 13 2 5 2 2" xfId="31758"/>
    <cellStyle name="Note 5 13 2 5 2 3" xfId="46211"/>
    <cellStyle name="Note 5 13 2 5 3" xfId="16784"/>
    <cellStyle name="Note 5 13 2 5 3 2" xfId="34219"/>
    <cellStyle name="Note 5 13 2 5 3 3" xfId="48672"/>
    <cellStyle name="Note 5 13 2 5 4" xfId="22366"/>
    <cellStyle name="Note 5 13 2 5 5" xfId="36819"/>
    <cellStyle name="Note 5 13 2 6" xfId="7392"/>
    <cellStyle name="Note 5 13 2 6 2" xfId="24827"/>
    <cellStyle name="Note 5 13 2 6 3" xfId="39280"/>
    <cellStyle name="Note 5 13 2 7" xfId="9833"/>
    <cellStyle name="Note 5 13 2 7 2" xfId="27268"/>
    <cellStyle name="Note 5 13 2 7 3" xfId="41721"/>
    <cellStyle name="Note 5 13 2 8" xfId="12253"/>
    <cellStyle name="Note 5 13 2 8 2" xfId="29688"/>
    <cellStyle name="Note 5 13 2 8 3" xfId="44141"/>
    <cellStyle name="Note 5 13 2 9" xfId="19260"/>
    <cellStyle name="Note 5 13 3" xfId="2423"/>
    <cellStyle name="Note 5 13 3 2" xfId="2424"/>
    <cellStyle name="Note 5 13 3 2 2" xfId="4935"/>
    <cellStyle name="Note 5 13 3 2 2 2" xfId="14327"/>
    <cellStyle name="Note 5 13 3 2 2 2 2" xfId="31762"/>
    <cellStyle name="Note 5 13 3 2 2 2 3" xfId="46215"/>
    <cellStyle name="Note 5 13 3 2 2 3" xfId="16788"/>
    <cellStyle name="Note 5 13 3 2 2 3 2" xfId="34223"/>
    <cellStyle name="Note 5 13 3 2 2 3 3" xfId="48676"/>
    <cellStyle name="Note 5 13 3 2 2 4" xfId="22371"/>
    <cellStyle name="Note 5 13 3 2 2 5" xfId="36824"/>
    <cellStyle name="Note 5 13 3 2 3" xfId="7397"/>
    <cellStyle name="Note 5 13 3 2 3 2" xfId="24832"/>
    <cellStyle name="Note 5 13 3 2 3 3" xfId="39285"/>
    <cellStyle name="Note 5 13 3 2 4" xfId="9838"/>
    <cellStyle name="Note 5 13 3 2 4 2" xfId="27273"/>
    <cellStyle name="Note 5 13 3 2 4 3" xfId="41726"/>
    <cellStyle name="Note 5 13 3 2 5" xfId="12258"/>
    <cellStyle name="Note 5 13 3 2 5 2" xfId="29693"/>
    <cellStyle name="Note 5 13 3 2 5 3" xfId="44146"/>
    <cellStyle name="Note 5 13 3 2 6" xfId="19265"/>
    <cellStyle name="Note 5 13 3 3" xfId="2425"/>
    <cellStyle name="Note 5 13 3 3 2" xfId="4936"/>
    <cellStyle name="Note 5 13 3 3 2 2" xfId="14328"/>
    <cellStyle name="Note 5 13 3 3 2 2 2" xfId="31763"/>
    <cellStyle name="Note 5 13 3 3 2 2 3" xfId="46216"/>
    <cellStyle name="Note 5 13 3 3 2 3" xfId="16789"/>
    <cellStyle name="Note 5 13 3 3 2 3 2" xfId="34224"/>
    <cellStyle name="Note 5 13 3 3 2 3 3" xfId="48677"/>
    <cellStyle name="Note 5 13 3 3 2 4" xfId="22372"/>
    <cellStyle name="Note 5 13 3 3 2 5" xfId="36825"/>
    <cellStyle name="Note 5 13 3 3 3" xfId="7398"/>
    <cellStyle name="Note 5 13 3 3 3 2" xfId="24833"/>
    <cellStyle name="Note 5 13 3 3 3 3" xfId="39286"/>
    <cellStyle name="Note 5 13 3 3 4" xfId="9839"/>
    <cellStyle name="Note 5 13 3 3 4 2" xfId="27274"/>
    <cellStyle name="Note 5 13 3 3 4 3" xfId="41727"/>
    <cellStyle name="Note 5 13 3 3 5" xfId="12259"/>
    <cellStyle name="Note 5 13 3 3 5 2" xfId="29694"/>
    <cellStyle name="Note 5 13 3 3 5 3" xfId="44147"/>
    <cellStyle name="Note 5 13 3 3 6" xfId="19266"/>
    <cellStyle name="Note 5 13 3 4" xfId="2426"/>
    <cellStyle name="Note 5 13 3 4 2" xfId="4937"/>
    <cellStyle name="Note 5 13 3 4 2 2" xfId="22373"/>
    <cellStyle name="Note 5 13 3 4 2 3" xfId="36826"/>
    <cellStyle name="Note 5 13 3 4 3" xfId="7399"/>
    <cellStyle name="Note 5 13 3 4 3 2" xfId="24834"/>
    <cellStyle name="Note 5 13 3 4 3 3" xfId="39287"/>
    <cellStyle name="Note 5 13 3 4 4" xfId="9840"/>
    <cellStyle name="Note 5 13 3 4 4 2" xfId="27275"/>
    <cellStyle name="Note 5 13 3 4 4 3" xfId="41728"/>
    <cellStyle name="Note 5 13 3 4 5" xfId="12260"/>
    <cellStyle name="Note 5 13 3 4 5 2" xfId="29695"/>
    <cellStyle name="Note 5 13 3 4 5 3" xfId="44148"/>
    <cellStyle name="Note 5 13 3 4 6" xfId="15376"/>
    <cellStyle name="Note 5 13 3 4 6 2" xfId="32811"/>
    <cellStyle name="Note 5 13 3 4 6 3" xfId="47264"/>
    <cellStyle name="Note 5 13 3 4 7" xfId="19267"/>
    <cellStyle name="Note 5 13 3 4 8" xfId="20538"/>
    <cellStyle name="Note 5 13 3 5" xfId="4934"/>
    <cellStyle name="Note 5 13 3 5 2" xfId="14326"/>
    <cellStyle name="Note 5 13 3 5 2 2" xfId="31761"/>
    <cellStyle name="Note 5 13 3 5 2 3" xfId="46214"/>
    <cellStyle name="Note 5 13 3 5 3" xfId="16787"/>
    <cellStyle name="Note 5 13 3 5 3 2" xfId="34222"/>
    <cellStyle name="Note 5 13 3 5 3 3" xfId="48675"/>
    <cellStyle name="Note 5 13 3 5 4" xfId="22370"/>
    <cellStyle name="Note 5 13 3 5 5" xfId="36823"/>
    <cellStyle name="Note 5 13 3 6" xfId="7396"/>
    <cellStyle name="Note 5 13 3 6 2" xfId="24831"/>
    <cellStyle name="Note 5 13 3 6 3" xfId="39284"/>
    <cellStyle name="Note 5 13 3 7" xfId="9837"/>
    <cellStyle name="Note 5 13 3 7 2" xfId="27272"/>
    <cellStyle name="Note 5 13 3 7 3" xfId="41725"/>
    <cellStyle name="Note 5 13 3 8" xfId="12257"/>
    <cellStyle name="Note 5 13 3 8 2" xfId="29692"/>
    <cellStyle name="Note 5 13 3 8 3" xfId="44145"/>
    <cellStyle name="Note 5 13 3 9" xfId="19264"/>
    <cellStyle name="Note 5 13 4" xfId="2427"/>
    <cellStyle name="Note 5 13 4 2" xfId="2428"/>
    <cellStyle name="Note 5 13 4 2 2" xfId="4939"/>
    <cellStyle name="Note 5 13 4 2 2 2" xfId="14330"/>
    <cellStyle name="Note 5 13 4 2 2 2 2" xfId="31765"/>
    <cellStyle name="Note 5 13 4 2 2 2 3" xfId="46218"/>
    <cellStyle name="Note 5 13 4 2 2 3" xfId="16791"/>
    <cellStyle name="Note 5 13 4 2 2 3 2" xfId="34226"/>
    <cellStyle name="Note 5 13 4 2 2 3 3" xfId="48679"/>
    <cellStyle name="Note 5 13 4 2 2 4" xfId="22375"/>
    <cellStyle name="Note 5 13 4 2 2 5" xfId="36828"/>
    <cellStyle name="Note 5 13 4 2 3" xfId="7401"/>
    <cellStyle name="Note 5 13 4 2 3 2" xfId="24836"/>
    <cellStyle name="Note 5 13 4 2 3 3" xfId="39289"/>
    <cellStyle name="Note 5 13 4 2 4" xfId="9842"/>
    <cellStyle name="Note 5 13 4 2 4 2" xfId="27277"/>
    <cellStyle name="Note 5 13 4 2 4 3" xfId="41730"/>
    <cellStyle name="Note 5 13 4 2 5" xfId="12262"/>
    <cellStyle name="Note 5 13 4 2 5 2" xfId="29697"/>
    <cellStyle name="Note 5 13 4 2 5 3" xfId="44150"/>
    <cellStyle name="Note 5 13 4 2 6" xfId="19269"/>
    <cellStyle name="Note 5 13 4 3" xfId="2429"/>
    <cellStyle name="Note 5 13 4 3 2" xfId="4940"/>
    <cellStyle name="Note 5 13 4 3 2 2" xfId="14331"/>
    <cellStyle name="Note 5 13 4 3 2 2 2" xfId="31766"/>
    <cellStyle name="Note 5 13 4 3 2 2 3" xfId="46219"/>
    <cellStyle name="Note 5 13 4 3 2 3" xfId="16792"/>
    <cellStyle name="Note 5 13 4 3 2 3 2" xfId="34227"/>
    <cellStyle name="Note 5 13 4 3 2 3 3" xfId="48680"/>
    <cellStyle name="Note 5 13 4 3 2 4" xfId="22376"/>
    <cellStyle name="Note 5 13 4 3 2 5" xfId="36829"/>
    <cellStyle name="Note 5 13 4 3 3" xfId="7402"/>
    <cellStyle name="Note 5 13 4 3 3 2" xfId="24837"/>
    <cellStyle name="Note 5 13 4 3 3 3" xfId="39290"/>
    <cellStyle name="Note 5 13 4 3 4" xfId="9843"/>
    <cellStyle name="Note 5 13 4 3 4 2" xfId="27278"/>
    <cellStyle name="Note 5 13 4 3 4 3" xfId="41731"/>
    <cellStyle name="Note 5 13 4 3 5" xfId="12263"/>
    <cellStyle name="Note 5 13 4 3 5 2" xfId="29698"/>
    <cellStyle name="Note 5 13 4 3 5 3" xfId="44151"/>
    <cellStyle name="Note 5 13 4 3 6" xfId="19270"/>
    <cellStyle name="Note 5 13 4 4" xfId="2430"/>
    <cellStyle name="Note 5 13 4 4 2" xfId="4941"/>
    <cellStyle name="Note 5 13 4 4 2 2" xfId="22377"/>
    <cellStyle name="Note 5 13 4 4 2 3" xfId="36830"/>
    <cellStyle name="Note 5 13 4 4 3" xfId="7403"/>
    <cellStyle name="Note 5 13 4 4 3 2" xfId="24838"/>
    <cellStyle name="Note 5 13 4 4 3 3" xfId="39291"/>
    <cellStyle name="Note 5 13 4 4 4" xfId="9844"/>
    <cellStyle name="Note 5 13 4 4 4 2" xfId="27279"/>
    <cellStyle name="Note 5 13 4 4 4 3" xfId="41732"/>
    <cellStyle name="Note 5 13 4 4 5" xfId="12264"/>
    <cellStyle name="Note 5 13 4 4 5 2" xfId="29699"/>
    <cellStyle name="Note 5 13 4 4 5 3" xfId="44152"/>
    <cellStyle name="Note 5 13 4 4 6" xfId="15377"/>
    <cellStyle name="Note 5 13 4 4 6 2" xfId="32812"/>
    <cellStyle name="Note 5 13 4 4 6 3" xfId="47265"/>
    <cellStyle name="Note 5 13 4 4 7" xfId="19271"/>
    <cellStyle name="Note 5 13 4 4 8" xfId="20539"/>
    <cellStyle name="Note 5 13 4 5" xfId="4938"/>
    <cellStyle name="Note 5 13 4 5 2" xfId="14329"/>
    <cellStyle name="Note 5 13 4 5 2 2" xfId="31764"/>
    <cellStyle name="Note 5 13 4 5 2 3" xfId="46217"/>
    <cellStyle name="Note 5 13 4 5 3" xfId="16790"/>
    <cellStyle name="Note 5 13 4 5 3 2" xfId="34225"/>
    <cellStyle name="Note 5 13 4 5 3 3" xfId="48678"/>
    <cellStyle name="Note 5 13 4 5 4" xfId="22374"/>
    <cellStyle name="Note 5 13 4 5 5" xfId="36827"/>
    <cellStyle name="Note 5 13 4 6" xfId="7400"/>
    <cellStyle name="Note 5 13 4 6 2" xfId="24835"/>
    <cellStyle name="Note 5 13 4 6 3" xfId="39288"/>
    <cellStyle name="Note 5 13 4 7" xfId="9841"/>
    <cellStyle name="Note 5 13 4 7 2" xfId="27276"/>
    <cellStyle name="Note 5 13 4 7 3" xfId="41729"/>
    <cellStyle name="Note 5 13 4 8" xfId="12261"/>
    <cellStyle name="Note 5 13 4 8 2" xfId="29696"/>
    <cellStyle name="Note 5 13 4 8 3" xfId="44149"/>
    <cellStyle name="Note 5 13 4 9" xfId="19268"/>
    <cellStyle name="Note 5 13 5" xfId="2431"/>
    <cellStyle name="Note 5 13 5 2" xfId="2432"/>
    <cellStyle name="Note 5 13 5 2 2" xfId="4943"/>
    <cellStyle name="Note 5 13 5 2 2 2" xfId="14333"/>
    <cellStyle name="Note 5 13 5 2 2 2 2" xfId="31768"/>
    <cellStyle name="Note 5 13 5 2 2 2 3" xfId="46221"/>
    <cellStyle name="Note 5 13 5 2 2 3" xfId="16794"/>
    <cellStyle name="Note 5 13 5 2 2 3 2" xfId="34229"/>
    <cellStyle name="Note 5 13 5 2 2 3 3" xfId="48682"/>
    <cellStyle name="Note 5 13 5 2 2 4" xfId="22379"/>
    <cellStyle name="Note 5 13 5 2 2 5" xfId="36832"/>
    <cellStyle name="Note 5 13 5 2 3" xfId="7405"/>
    <cellStyle name="Note 5 13 5 2 3 2" xfId="24840"/>
    <cellStyle name="Note 5 13 5 2 3 3" xfId="39293"/>
    <cellStyle name="Note 5 13 5 2 4" xfId="9846"/>
    <cellStyle name="Note 5 13 5 2 4 2" xfId="27281"/>
    <cellStyle name="Note 5 13 5 2 4 3" xfId="41734"/>
    <cellStyle name="Note 5 13 5 2 5" xfId="12266"/>
    <cellStyle name="Note 5 13 5 2 5 2" xfId="29701"/>
    <cellStyle name="Note 5 13 5 2 5 3" xfId="44154"/>
    <cellStyle name="Note 5 13 5 2 6" xfId="19273"/>
    <cellStyle name="Note 5 13 5 3" xfId="2433"/>
    <cellStyle name="Note 5 13 5 3 2" xfId="4944"/>
    <cellStyle name="Note 5 13 5 3 2 2" xfId="14334"/>
    <cellStyle name="Note 5 13 5 3 2 2 2" xfId="31769"/>
    <cellStyle name="Note 5 13 5 3 2 2 3" xfId="46222"/>
    <cellStyle name="Note 5 13 5 3 2 3" xfId="16795"/>
    <cellStyle name="Note 5 13 5 3 2 3 2" xfId="34230"/>
    <cellStyle name="Note 5 13 5 3 2 3 3" xfId="48683"/>
    <cellStyle name="Note 5 13 5 3 2 4" xfId="22380"/>
    <cellStyle name="Note 5 13 5 3 2 5" xfId="36833"/>
    <cellStyle name="Note 5 13 5 3 3" xfId="7406"/>
    <cellStyle name="Note 5 13 5 3 3 2" xfId="24841"/>
    <cellStyle name="Note 5 13 5 3 3 3" xfId="39294"/>
    <cellStyle name="Note 5 13 5 3 4" xfId="9847"/>
    <cellStyle name="Note 5 13 5 3 4 2" xfId="27282"/>
    <cellStyle name="Note 5 13 5 3 4 3" xfId="41735"/>
    <cellStyle name="Note 5 13 5 3 5" xfId="12267"/>
    <cellStyle name="Note 5 13 5 3 5 2" xfId="29702"/>
    <cellStyle name="Note 5 13 5 3 5 3" xfId="44155"/>
    <cellStyle name="Note 5 13 5 3 6" xfId="19274"/>
    <cellStyle name="Note 5 13 5 4" xfId="2434"/>
    <cellStyle name="Note 5 13 5 4 2" xfId="4945"/>
    <cellStyle name="Note 5 13 5 4 2 2" xfId="22381"/>
    <cellStyle name="Note 5 13 5 4 2 3" xfId="36834"/>
    <cellStyle name="Note 5 13 5 4 3" xfId="7407"/>
    <cellStyle name="Note 5 13 5 4 3 2" xfId="24842"/>
    <cellStyle name="Note 5 13 5 4 3 3" xfId="39295"/>
    <cellStyle name="Note 5 13 5 4 4" xfId="9848"/>
    <cellStyle name="Note 5 13 5 4 4 2" xfId="27283"/>
    <cellStyle name="Note 5 13 5 4 4 3" xfId="41736"/>
    <cellStyle name="Note 5 13 5 4 5" xfId="12268"/>
    <cellStyle name="Note 5 13 5 4 5 2" xfId="29703"/>
    <cellStyle name="Note 5 13 5 4 5 3" xfId="44156"/>
    <cellStyle name="Note 5 13 5 4 6" xfId="15378"/>
    <cellStyle name="Note 5 13 5 4 6 2" xfId="32813"/>
    <cellStyle name="Note 5 13 5 4 6 3" xfId="47266"/>
    <cellStyle name="Note 5 13 5 4 7" xfId="19275"/>
    <cellStyle name="Note 5 13 5 4 8" xfId="20540"/>
    <cellStyle name="Note 5 13 5 5" xfId="4942"/>
    <cellStyle name="Note 5 13 5 5 2" xfId="14332"/>
    <cellStyle name="Note 5 13 5 5 2 2" xfId="31767"/>
    <cellStyle name="Note 5 13 5 5 2 3" xfId="46220"/>
    <cellStyle name="Note 5 13 5 5 3" xfId="16793"/>
    <cellStyle name="Note 5 13 5 5 3 2" xfId="34228"/>
    <cellStyle name="Note 5 13 5 5 3 3" xfId="48681"/>
    <cellStyle name="Note 5 13 5 5 4" xfId="22378"/>
    <cellStyle name="Note 5 13 5 5 5" xfId="36831"/>
    <cellStyle name="Note 5 13 5 6" xfId="7404"/>
    <cellStyle name="Note 5 13 5 6 2" xfId="24839"/>
    <cellStyle name="Note 5 13 5 6 3" xfId="39292"/>
    <cellStyle name="Note 5 13 5 7" xfId="9845"/>
    <cellStyle name="Note 5 13 5 7 2" xfId="27280"/>
    <cellStyle name="Note 5 13 5 7 3" xfId="41733"/>
    <cellStyle name="Note 5 13 5 8" xfId="12265"/>
    <cellStyle name="Note 5 13 5 8 2" xfId="29700"/>
    <cellStyle name="Note 5 13 5 8 3" xfId="44153"/>
    <cellStyle name="Note 5 13 5 9" xfId="19272"/>
    <cellStyle name="Note 5 13 6" xfId="2435"/>
    <cellStyle name="Note 5 13 6 2" xfId="4946"/>
    <cellStyle name="Note 5 13 6 2 2" xfId="14335"/>
    <cellStyle name="Note 5 13 6 2 2 2" xfId="31770"/>
    <cellStyle name="Note 5 13 6 2 2 3" xfId="46223"/>
    <cellStyle name="Note 5 13 6 2 3" xfId="16796"/>
    <cellStyle name="Note 5 13 6 2 3 2" xfId="34231"/>
    <cellStyle name="Note 5 13 6 2 3 3" xfId="48684"/>
    <cellStyle name="Note 5 13 6 2 4" xfId="22382"/>
    <cellStyle name="Note 5 13 6 2 5" xfId="36835"/>
    <cellStyle name="Note 5 13 6 3" xfId="7408"/>
    <cellStyle name="Note 5 13 6 3 2" xfId="24843"/>
    <cellStyle name="Note 5 13 6 3 3" xfId="39296"/>
    <cellStyle name="Note 5 13 6 4" xfId="9849"/>
    <cellStyle name="Note 5 13 6 4 2" xfId="27284"/>
    <cellStyle name="Note 5 13 6 4 3" xfId="41737"/>
    <cellStyle name="Note 5 13 6 5" xfId="12269"/>
    <cellStyle name="Note 5 13 6 5 2" xfId="29704"/>
    <cellStyle name="Note 5 13 6 5 3" xfId="44157"/>
    <cellStyle name="Note 5 13 6 6" xfId="19276"/>
    <cellStyle name="Note 5 13 7" xfId="2436"/>
    <cellStyle name="Note 5 13 7 2" xfId="4947"/>
    <cellStyle name="Note 5 13 7 2 2" xfId="14336"/>
    <cellStyle name="Note 5 13 7 2 2 2" xfId="31771"/>
    <cellStyle name="Note 5 13 7 2 2 3" xfId="46224"/>
    <cellStyle name="Note 5 13 7 2 3" xfId="16797"/>
    <cellStyle name="Note 5 13 7 2 3 2" xfId="34232"/>
    <cellStyle name="Note 5 13 7 2 3 3" xfId="48685"/>
    <cellStyle name="Note 5 13 7 2 4" xfId="22383"/>
    <cellStyle name="Note 5 13 7 2 5" xfId="36836"/>
    <cellStyle name="Note 5 13 7 3" xfId="7409"/>
    <cellStyle name="Note 5 13 7 3 2" xfId="24844"/>
    <cellStyle name="Note 5 13 7 3 3" xfId="39297"/>
    <cellStyle name="Note 5 13 7 4" xfId="9850"/>
    <cellStyle name="Note 5 13 7 4 2" xfId="27285"/>
    <cellStyle name="Note 5 13 7 4 3" xfId="41738"/>
    <cellStyle name="Note 5 13 7 5" xfId="12270"/>
    <cellStyle name="Note 5 13 7 5 2" xfId="29705"/>
    <cellStyle name="Note 5 13 7 5 3" xfId="44158"/>
    <cellStyle name="Note 5 13 7 6" xfId="19277"/>
    <cellStyle name="Note 5 13 8" xfId="2437"/>
    <cellStyle name="Note 5 13 8 2" xfId="4948"/>
    <cellStyle name="Note 5 13 8 2 2" xfId="22384"/>
    <cellStyle name="Note 5 13 8 2 3" xfId="36837"/>
    <cellStyle name="Note 5 13 8 3" xfId="7410"/>
    <cellStyle name="Note 5 13 8 3 2" xfId="24845"/>
    <cellStyle name="Note 5 13 8 3 3" xfId="39298"/>
    <cellStyle name="Note 5 13 8 4" xfId="9851"/>
    <cellStyle name="Note 5 13 8 4 2" xfId="27286"/>
    <cellStyle name="Note 5 13 8 4 3" xfId="41739"/>
    <cellStyle name="Note 5 13 8 5" xfId="12271"/>
    <cellStyle name="Note 5 13 8 5 2" xfId="29706"/>
    <cellStyle name="Note 5 13 8 5 3" xfId="44159"/>
    <cellStyle name="Note 5 13 8 6" xfId="15379"/>
    <cellStyle name="Note 5 13 8 6 2" xfId="32814"/>
    <cellStyle name="Note 5 13 8 6 3" xfId="47267"/>
    <cellStyle name="Note 5 13 8 7" xfId="19278"/>
    <cellStyle name="Note 5 13 8 8" xfId="20541"/>
    <cellStyle name="Note 5 13 9" xfId="4929"/>
    <cellStyle name="Note 5 13 9 2" xfId="14322"/>
    <cellStyle name="Note 5 13 9 2 2" xfId="31757"/>
    <cellStyle name="Note 5 13 9 2 3" xfId="46210"/>
    <cellStyle name="Note 5 13 9 3" xfId="16783"/>
    <cellStyle name="Note 5 13 9 3 2" xfId="34218"/>
    <cellStyle name="Note 5 13 9 3 3" xfId="48671"/>
    <cellStyle name="Note 5 13 9 4" xfId="22365"/>
    <cellStyle name="Note 5 13 9 5" xfId="36818"/>
    <cellStyle name="Note 5 14" xfId="2438"/>
    <cellStyle name="Note 5 14 10" xfId="7411"/>
    <cellStyle name="Note 5 14 10 2" xfId="24846"/>
    <cellStyle name="Note 5 14 10 3" xfId="39299"/>
    <cellStyle name="Note 5 14 11" xfId="9852"/>
    <cellStyle name="Note 5 14 11 2" xfId="27287"/>
    <cellStyle name="Note 5 14 11 3" xfId="41740"/>
    <cellStyle name="Note 5 14 12" xfId="12272"/>
    <cellStyle name="Note 5 14 12 2" xfId="29707"/>
    <cellStyle name="Note 5 14 12 3" xfId="44160"/>
    <cellStyle name="Note 5 14 13" xfId="19279"/>
    <cellStyle name="Note 5 14 2" xfId="2439"/>
    <cellStyle name="Note 5 14 2 2" xfId="2440"/>
    <cellStyle name="Note 5 14 2 2 2" xfId="4951"/>
    <cellStyle name="Note 5 14 2 2 2 2" xfId="14339"/>
    <cellStyle name="Note 5 14 2 2 2 2 2" xfId="31774"/>
    <cellStyle name="Note 5 14 2 2 2 2 3" xfId="46227"/>
    <cellStyle name="Note 5 14 2 2 2 3" xfId="16800"/>
    <cellStyle name="Note 5 14 2 2 2 3 2" xfId="34235"/>
    <cellStyle name="Note 5 14 2 2 2 3 3" xfId="48688"/>
    <cellStyle name="Note 5 14 2 2 2 4" xfId="22387"/>
    <cellStyle name="Note 5 14 2 2 2 5" xfId="36840"/>
    <cellStyle name="Note 5 14 2 2 3" xfId="7413"/>
    <cellStyle name="Note 5 14 2 2 3 2" xfId="24848"/>
    <cellStyle name="Note 5 14 2 2 3 3" xfId="39301"/>
    <cellStyle name="Note 5 14 2 2 4" xfId="9854"/>
    <cellStyle name="Note 5 14 2 2 4 2" xfId="27289"/>
    <cellStyle name="Note 5 14 2 2 4 3" xfId="41742"/>
    <cellStyle name="Note 5 14 2 2 5" xfId="12274"/>
    <cellStyle name="Note 5 14 2 2 5 2" xfId="29709"/>
    <cellStyle name="Note 5 14 2 2 5 3" xfId="44162"/>
    <cellStyle name="Note 5 14 2 2 6" xfId="19281"/>
    <cellStyle name="Note 5 14 2 3" xfId="2441"/>
    <cellStyle name="Note 5 14 2 3 2" xfId="4952"/>
    <cellStyle name="Note 5 14 2 3 2 2" xfId="14340"/>
    <cellStyle name="Note 5 14 2 3 2 2 2" xfId="31775"/>
    <cellStyle name="Note 5 14 2 3 2 2 3" xfId="46228"/>
    <cellStyle name="Note 5 14 2 3 2 3" xfId="16801"/>
    <cellStyle name="Note 5 14 2 3 2 3 2" xfId="34236"/>
    <cellStyle name="Note 5 14 2 3 2 3 3" xfId="48689"/>
    <cellStyle name="Note 5 14 2 3 2 4" xfId="22388"/>
    <cellStyle name="Note 5 14 2 3 2 5" xfId="36841"/>
    <cellStyle name="Note 5 14 2 3 3" xfId="7414"/>
    <cellStyle name="Note 5 14 2 3 3 2" xfId="24849"/>
    <cellStyle name="Note 5 14 2 3 3 3" xfId="39302"/>
    <cellStyle name="Note 5 14 2 3 4" xfId="9855"/>
    <cellStyle name="Note 5 14 2 3 4 2" xfId="27290"/>
    <cellStyle name="Note 5 14 2 3 4 3" xfId="41743"/>
    <cellStyle name="Note 5 14 2 3 5" xfId="12275"/>
    <cellStyle name="Note 5 14 2 3 5 2" xfId="29710"/>
    <cellStyle name="Note 5 14 2 3 5 3" xfId="44163"/>
    <cellStyle name="Note 5 14 2 3 6" xfId="19282"/>
    <cellStyle name="Note 5 14 2 4" xfId="2442"/>
    <cellStyle name="Note 5 14 2 4 2" xfId="4953"/>
    <cellStyle name="Note 5 14 2 4 2 2" xfId="22389"/>
    <cellStyle name="Note 5 14 2 4 2 3" xfId="36842"/>
    <cellStyle name="Note 5 14 2 4 3" xfId="7415"/>
    <cellStyle name="Note 5 14 2 4 3 2" xfId="24850"/>
    <cellStyle name="Note 5 14 2 4 3 3" xfId="39303"/>
    <cellStyle name="Note 5 14 2 4 4" xfId="9856"/>
    <cellStyle name="Note 5 14 2 4 4 2" xfId="27291"/>
    <cellStyle name="Note 5 14 2 4 4 3" xfId="41744"/>
    <cellStyle name="Note 5 14 2 4 5" xfId="12276"/>
    <cellStyle name="Note 5 14 2 4 5 2" xfId="29711"/>
    <cellStyle name="Note 5 14 2 4 5 3" xfId="44164"/>
    <cellStyle name="Note 5 14 2 4 6" xfId="15380"/>
    <cellStyle name="Note 5 14 2 4 6 2" xfId="32815"/>
    <cellStyle name="Note 5 14 2 4 6 3" xfId="47268"/>
    <cellStyle name="Note 5 14 2 4 7" xfId="19283"/>
    <cellStyle name="Note 5 14 2 4 8" xfId="20542"/>
    <cellStyle name="Note 5 14 2 5" xfId="4950"/>
    <cellStyle name="Note 5 14 2 5 2" xfId="14338"/>
    <cellStyle name="Note 5 14 2 5 2 2" xfId="31773"/>
    <cellStyle name="Note 5 14 2 5 2 3" xfId="46226"/>
    <cellStyle name="Note 5 14 2 5 3" xfId="16799"/>
    <cellStyle name="Note 5 14 2 5 3 2" xfId="34234"/>
    <cellStyle name="Note 5 14 2 5 3 3" xfId="48687"/>
    <cellStyle name="Note 5 14 2 5 4" xfId="22386"/>
    <cellStyle name="Note 5 14 2 5 5" xfId="36839"/>
    <cellStyle name="Note 5 14 2 6" xfId="7412"/>
    <cellStyle name="Note 5 14 2 6 2" xfId="24847"/>
    <cellStyle name="Note 5 14 2 6 3" xfId="39300"/>
    <cellStyle name="Note 5 14 2 7" xfId="9853"/>
    <cellStyle name="Note 5 14 2 7 2" xfId="27288"/>
    <cellStyle name="Note 5 14 2 7 3" xfId="41741"/>
    <cellStyle name="Note 5 14 2 8" xfId="12273"/>
    <cellStyle name="Note 5 14 2 8 2" xfId="29708"/>
    <cellStyle name="Note 5 14 2 8 3" xfId="44161"/>
    <cellStyle name="Note 5 14 2 9" xfId="19280"/>
    <cellStyle name="Note 5 14 3" xfId="2443"/>
    <cellStyle name="Note 5 14 3 2" xfId="2444"/>
    <cellStyle name="Note 5 14 3 2 2" xfId="4955"/>
    <cellStyle name="Note 5 14 3 2 2 2" xfId="14342"/>
    <cellStyle name="Note 5 14 3 2 2 2 2" xfId="31777"/>
    <cellStyle name="Note 5 14 3 2 2 2 3" xfId="46230"/>
    <cellStyle name="Note 5 14 3 2 2 3" xfId="16803"/>
    <cellStyle name="Note 5 14 3 2 2 3 2" xfId="34238"/>
    <cellStyle name="Note 5 14 3 2 2 3 3" xfId="48691"/>
    <cellStyle name="Note 5 14 3 2 2 4" xfId="22391"/>
    <cellStyle name="Note 5 14 3 2 2 5" xfId="36844"/>
    <cellStyle name="Note 5 14 3 2 3" xfId="7417"/>
    <cellStyle name="Note 5 14 3 2 3 2" xfId="24852"/>
    <cellStyle name="Note 5 14 3 2 3 3" xfId="39305"/>
    <cellStyle name="Note 5 14 3 2 4" xfId="9858"/>
    <cellStyle name="Note 5 14 3 2 4 2" xfId="27293"/>
    <cellStyle name="Note 5 14 3 2 4 3" xfId="41746"/>
    <cellStyle name="Note 5 14 3 2 5" xfId="12278"/>
    <cellStyle name="Note 5 14 3 2 5 2" xfId="29713"/>
    <cellStyle name="Note 5 14 3 2 5 3" xfId="44166"/>
    <cellStyle name="Note 5 14 3 2 6" xfId="19285"/>
    <cellStyle name="Note 5 14 3 3" xfId="2445"/>
    <cellStyle name="Note 5 14 3 3 2" xfId="4956"/>
    <cellStyle name="Note 5 14 3 3 2 2" xfId="14343"/>
    <cellStyle name="Note 5 14 3 3 2 2 2" xfId="31778"/>
    <cellStyle name="Note 5 14 3 3 2 2 3" xfId="46231"/>
    <cellStyle name="Note 5 14 3 3 2 3" xfId="16804"/>
    <cellStyle name="Note 5 14 3 3 2 3 2" xfId="34239"/>
    <cellStyle name="Note 5 14 3 3 2 3 3" xfId="48692"/>
    <cellStyle name="Note 5 14 3 3 2 4" xfId="22392"/>
    <cellStyle name="Note 5 14 3 3 2 5" xfId="36845"/>
    <cellStyle name="Note 5 14 3 3 3" xfId="7418"/>
    <cellStyle name="Note 5 14 3 3 3 2" xfId="24853"/>
    <cellStyle name="Note 5 14 3 3 3 3" xfId="39306"/>
    <cellStyle name="Note 5 14 3 3 4" xfId="9859"/>
    <cellStyle name="Note 5 14 3 3 4 2" xfId="27294"/>
    <cellStyle name="Note 5 14 3 3 4 3" xfId="41747"/>
    <cellStyle name="Note 5 14 3 3 5" xfId="12279"/>
    <cellStyle name="Note 5 14 3 3 5 2" xfId="29714"/>
    <cellStyle name="Note 5 14 3 3 5 3" xfId="44167"/>
    <cellStyle name="Note 5 14 3 3 6" xfId="19286"/>
    <cellStyle name="Note 5 14 3 4" xfId="2446"/>
    <cellStyle name="Note 5 14 3 4 2" xfId="4957"/>
    <cellStyle name="Note 5 14 3 4 2 2" xfId="22393"/>
    <cellStyle name="Note 5 14 3 4 2 3" xfId="36846"/>
    <cellStyle name="Note 5 14 3 4 3" xfId="7419"/>
    <cellStyle name="Note 5 14 3 4 3 2" xfId="24854"/>
    <cellStyle name="Note 5 14 3 4 3 3" xfId="39307"/>
    <cellStyle name="Note 5 14 3 4 4" xfId="9860"/>
    <cellStyle name="Note 5 14 3 4 4 2" xfId="27295"/>
    <cellStyle name="Note 5 14 3 4 4 3" xfId="41748"/>
    <cellStyle name="Note 5 14 3 4 5" xfId="12280"/>
    <cellStyle name="Note 5 14 3 4 5 2" xfId="29715"/>
    <cellStyle name="Note 5 14 3 4 5 3" xfId="44168"/>
    <cellStyle name="Note 5 14 3 4 6" xfId="15381"/>
    <cellStyle name="Note 5 14 3 4 6 2" xfId="32816"/>
    <cellStyle name="Note 5 14 3 4 6 3" xfId="47269"/>
    <cellStyle name="Note 5 14 3 4 7" xfId="19287"/>
    <cellStyle name="Note 5 14 3 4 8" xfId="20543"/>
    <cellStyle name="Note 5 14 3 5" xfId="4954"/>
    <cellStyle name="Note 5 14 3 5 2" xfId="14341"/>
    <cellStyle name="Note 5 14 3 5 2 2" xfId="31776"/>
    <cellStyle name="Note 5 14 3 5 2 3" xfId="46229"/>
    <cellStyle name="Note 5 14 3 5 3" xfId="16802"/>
    <cellStyle name="Note 5 14 3 5 3 2" xfId="34237"/>
    <cellStyle name="Note 5 14 3 5 3 3" xfId="48690"/>
    <cellStyle name="Note 5 14 3 5 4" xfId="22390"/>
    <cellStyle name="Note 5 14 3 5 5" xfId="36843"/>
    <cellStyle name="Note 5 14 3 6" xfId="7416"/>
    <cellStyle name="Note 5 14 3 6 2" xfId="24851"/>
    <cellStyle name="Note 5 14 3 6 3" xfId="39304"/>
    <cellStyle name="Note 5 14 3 7" xfId="9857"/>
    <cellStyle name="Note 5 14 3 7 2" xfId="27292"/>
    <cellStyle name="Note 5 14 3 7 3" xfId="41745"/>
    <cellStyle name="Note 5 14 3 8" xfId="12277"/>
    <cellStyle name="Note 5 14 3 8 2" xfId="29712"/>
    <cellStyle name="Note 5 14 3 8 3" xfId="44165"/>
    <cellStyle name="Note 5 14 3 9" xfId="19284"/>
    <cellStyle name="Note 5 14 4" xfId="2447"/>
    <cellStyle name="Note 5 14 4 2" xfId="2448"/>
    <cellStyle name="Note 5 14 4 2 2" xfId="4959"/>
    <cellStyle name="Note 5 14 4 2 2 2" xfId="14345"/>
    <cellStyle name="Note 5 14 4 2 2 2 2" xfId="31780"/>
    <cellStyle name="Note 5 14 4 2 2 2 3" xfId="46233"/>
    <cellStyle name="Note 5 14 4 2 2 3" xfId="16806"/>
    <cellStyle name="Note 5 14 4 2 2 3 2" xfId="34241"/>
    <cellStyle name="Note 5 14 4 2 2 3 3" xfId="48694"/>
    <cellStyle name="Note 5 14 4 2 2 4" xfId="22395"/>
    <cellStyle name="Note 5 14 4 2 2 5" xfId="36848"/>
    <cellStyle name="Note 5 14 4 2 3" xfId="7421"/>
    <cellStyle name="Note 5 14 4 2 3 2" xfId="24856"/>
    <cellStyle name="Note 5 14 4 2 3 3" xfId="39309"/>
    <cellStyle name="Note 5 14 4 2 4" xfId="9862"/>
    <cellStyle name="Note 5 14 4 2 4 2" xfId="27297"/>
    <cellStyle name="Note 5 14 4 2 4 3" xfId="41750"/>
    <cellStyle name="Note 5 14 4 2 5" xfId="12282"/>
    <cellStyle name="Note 5 14 4 2 5 2" xfId="29717"/>
    <cellStyle name="Note 5 14 4 2 5 3" xfId="44170"/>
    <cellStyle name="Note 5 14 4 2 6" xfId="19289"/>
    <cellStyle name="Note 5 14 4 3" xfId="2449"/>
    <cellStyle name="Note 5 14 4 3 2" xfId="4960"/>
    <cellStyle name="Note 5 14 4 3 2 2" xfId="14346"/>
    <cellStyle name="Note 5 14 4 3 2 2 2" xfId="31781"/>
    <cellStyle name="Note 5 14 4 3 2 2 3" xfId="46234"/>
    <cellStyle name="Note 5 14 4 3 2 3" xfId="16807"/>
    <cellStyle name="Note 5 14 4 3 2 3 2" xfId="34242"/>
    <cellStyle name="Note 5 14 4 3 2 3 3" xfId="48695"/>
    <cellStyle name="Note 5 14 4 3 2 4" xfId="22396"/>
    <cellStyle name="Note 5 14 4 3 2 5" xfId="36849"/>
    <cellStyle name="Note 5 14 4 3 3" xfId="7422"/>
    <cellStyle name="Note 5 14 4 3 3 2" xfId="24857"/>
    <cellStyle name="Note 5 14 4 3 3 3" xfId="39310"/>
    <cellStyle name="Note 5 14 4 3 4" xfId="9863"/>
    <cellStyle name="Note 5 14 4 3 4 2" xfId="27298"/>
    <cellStyle name="Note 5 14 4 3 4 3" xfId="41751"/>
    <cellStyle name="Note 5 14 4 3 5" xfId="12283"/>
    <cellStyle name="Note 5 14 4 3 5 2" xfId="29718"/>
    <cellStyle name="Note 5 14 4 3 5 3" xfId="44171"/>
    <cellStyle name="Note 5 14 4 3 6" xfId="19290"/>
    <cellStyle name="Note 5 14 4 4" xfId="2450"/>
    <cellStyle name="Note 5 14 4 4 2" xfId="4961"/>
    <cellStyle name="Note 5 14 4 4 2 2" xfId="22397"/>
    <cellStyle name="Note 5 14 4 4 2 3" xfId="36850"/>
    <cellStyle name="Note 5 14 4 4 3" xfId="7423"/>
    <cellStyle name="Note 5 14 4 4 3 2" xfId="24858"/>
    <cellStyle name="Note 5 14 4 4 3 3" xfId="39311"/>
    <cellStyle name="Note 5 14 4 4 4" xfId="9864"/>
    <cellStyle name="Note 5 14 4 4 4 2" xfId="27299"/>
    <cellStyle name="Note 5 14 4 4 4 3" xfId="41752"/>
    <cellStyle name="Note 5 14 4 4 5" xfId="12284"/>
    <cellStyle name="Note 5 14 4 4 5 2" xfId="29719"/>
    <cellStyle name="Note 5 14 4 4 5 3" xfId="44172"/>
    <cellStyle name="Note 5 14 4 4 6" xfId="15382"/>
    <cellStyle name="Note 5 14 4 4 6 2" xfId="32817"/>
    <cellStyle name="Note 5 14 4 4 6 3" xfId="47270"/>
    <cellStyle name="Note 5 14 4 4 7" xfId="19291"/>
    <cellStyle name="Note 5 14 4 4 8" xfId="20544"/>
    <cellStyle name="Note 5 14 4 5" xfId="4958"/>
    <cellStyle name="Note 5 14 4 5 2" xfId="14344"/>
    <cellStyle name="Note 5 14 4 5 2 2" xfId="31779"/>
    <cellStyle name="Note 5 14 4 5 2 3" xfId="46232"/>
    <cellStyle name="Note 5 14 4 5 3" xfId="16805"/>
    <cellStyle name="Note 5 14 4 5 3 2" xfId="34240"/>
    <cellStyle name="Note 5 14 4 5 3 3" xfId="48693"/>
    <cellStyle name="Note 5 14 4 5 4" xfId="22394"/>
    <cellStyle name="Note 5 14 4 5 5" xfId="36847"/>
    <cellStyle name="Note 5 14 4 6" xfId="7420"/>
    <cellStyle name="Note 5 14 4 6 2" xfId="24855"/>
    <cellStyle name="Note 5 14 4 6 3" xfId="39308"/>
    <cellStyle name="Note 5 14 4 7" xfId="9861"/>
    <cellStyle name="Note 5 14 4 7 2" xfId="27296"/>
    <cellStyle name="Note 5 14 4 7 3" xfId="41749"/>
    <cellStyle name="Note 5 14 4 8" xfId="12281"/>
    <cellStyle name="Note 5 14 4 8 2" xfId="29716"/>
    <cellStyle name="Note 5 14 4 8 3" xfId="44169"/>
    <cellStyle name="Note 5 14 4 9" xfId="19288"/>
    <cellStyle name="Note 5 14 5" xfId="2451"/>
    <cellStyle name="Note 5 14 5 2" xfId="2452"/>
    <cellStyle name="Note 5 14 5 2 2" xfId="4963"/>
    <cellStyle name="Note 5 14 5 2 2 2" xfId="14348"/>
    <cellStyle name="Note 5 14 5 2 2 2 2" xfId="31783"/>
    <cellStyle name="Note 5 14 5 2 2 2 3" xfId="46236"/>
    <cellStyle name="Note 5 14 5 2 2 3" xfId="16809"/>
    <cellStyle name="Note 5 14 5 2 2 3 2" xfId="34244"/>
    <cellStyle name="Note 5 14 5 2 2 3 3" xfId="48697"/>
    <cellStyle name="Note 5 14 5 2 2 4" xfId="22399"/>
    <cellStyle name="Note 5 14 5 2 2 5" xfId="36852"/>
    <cellStyle name="Note 5 14 5 2 3" xfId="7425"/>
    <cellStyle name="Note 5 14 5 2 3 2" xfId="24860"/>
    <cellStyle name="Note 5 14 5 2 3 3" xfId="39313"/>
    <cellStyle name="Note 5 14 5 2 4" xfId="9866"/>
    <cellStyle name="Note 5 14 5 2 4 2" xfId="27301"/>
    <cellStyle name="Note 5 14 5 2 4 3" xfId="41754"/>
    <cellStyle name="Note 5 14 5 2 5" xfId="12286"/>
    <cellStyle name="Note 5 14 5 2 5 2" xfId="29721"/>
    <cellStyle name="Note 5 14 5 2 5 3" xfId="44174"/>
    <cellStyle name="Note 5 14 5 2 6" xfId="19293"/>
    <cellStyle name="Note 5 14 5 3" xfId="2453"/>
    <cellStyle name="Note 5 14 5 3 2" xfId="4964"/>
    <cellStyle name="Note 5 14 5 3 2 2" xfId="14349"/>
    <cellStyle name="Note 5 14 5 3 2 2 2" xfId="31784"/>
    <cellStyle name="Note 5 14 5 3 2 2 3" xfId="46237"/>
    <cellStyle name="Note 5 14 5 3 2 3" xfId="16810"/>
    <cellStyle name="Note 5 14 5 3 2 3 2" xfId="34245"/>
    <cellStyle name="Note 5 14 5 3 2 3 3" xfId="48698"/>
    <cellStyle name="Note 5 14 5 3 2 4" xfId="22400"/>
    <cellStyle name="Note 5 14 5 3 2 5" xfId="36853"/>
    <cellStyle name="Note 5 14 5 3 3" xfId="7426"/>
    <cellStyle name="Note 5 14 5 3 3 2" xfId="24861"/>
    <cellStyle name="Note 5 14 5 3 3 3" xfId="39314"/>
    <cellStyle name="Note 5 14 5 3 4" xfId="9867"/>
    <cellStyle name="Note 5 14 5 3 4 2" xfId="27302"/>
    <cellStyle name="Note 5 14 5 3 4 3" xfId="41755"/>
    <cellStyle name="Note 5 14 5 3 5" xfId="12287"/>
    <cellStyle name="Note 5 14 5 3 5 2" xfId="29722"/>
    <cellStyle name="Note 5 14 5 3 5 3" xfId="44175"/>
    <cellStyle name="Note 5 14 5 3 6" xfId="19294"/>
    <cellStyle name="Note 5 14 5 4" xfId="2454"/>
    <cellStyle name="Note 5 14 5 4 2" xfId="4965"/>
    <cellStyle name="Note 5 14 5 4 2 2" xfId="22401"/>
    <cellStyle name="Note 5 14 5 4 2 3" xfId="36854"/>
    <cellStyle name="Note 5 14 5 4 3" xfId="7427"/>
    <cellStyle name="Note 5 14 5 4 3 2" xfId="24862"/>
    <cellStyle name="Note 5 14 5 4 3 3" xfId="39315"/>
    <cellStyle name="Note 5 14 5 4 4" xfId="9868"/>
    <cellStyle name="Note 5 14 5 4 4 2" xfId="27303"/>
    <cellStyle name="Note 5 14 5 4 4 3" xfId="41756"/>
    <cellStyle name="Note 5 14 5 4 5" xfId="12288"/>
    <cellStyle name="Note 5 14 5 4 5 2" xfId="29723"/>
    <cellStyle name="Note 5 14 5 4 5 3" xfId="44176"/>
    <cellStyle name="Note 5 14 5 4 6" xfId="15383"/>
    <cellStyle name="Note 5 14 5 4 6 2" xfId="32818"/>
    <cellStyle name="Note 5 14 5 4 6 3" xfId="47271"/>
    <cellStyle name="Note 5 14 5 4 7" xfId="19295"/>
    <cellStyle name="Note 5 14 5 4 8" xfId="20545"/>
    <cellStyle name="Note 5 14 5 5" xfId="4962"/>
    <cellStyle name="Note 5 14 5 5 2" xfId="14347"/>
    <cellStyle name="Note 5 14 5 5 2 2" xfId="31782"/>
    <cellStyle name="Note 5 14 5 5 2 3" xfId="46235"/>
    <cellStyle name="Note 5 14 5 5 3" xfId="16808"/>
    <cellStyle name="Note 5 14 5 5 3 2" xfId="34243"/>
    <cellStyle name="Note 5 14 5 5 3 3" xfId="48696"/>
    <cellStyle name="Note 5 14 5 5 4" xfId="22398"/>
    <cellStyle name="Note 5 14 5 5 5" xfId="36851"/>
    <cellStyle name="Note 5 14 5 6" xfId="7424"/>
    <cellStyle name="Note 5 14 5 6 2" xfId="24859"/>
    <cellStyle name="Note 5 14 5 6 3" xfId="39312"/>
    <cellStyle name="Note 5 14 5 7" xfId="9865"/>
    <cellStyle name="Note 5 14 5 7 2" xfId="27300"/>
    <cellStyle name="Note 5 14 5 7 3" xfId="41753"/>
    <cellStyle name="Note 5 14 5 8" xfId="12285"/>
    <cellStyle name="Note 5 14 5 8 2" xfId="29720"/>
    <cellStyle name="Note 5 14 5 8 3" xfId="44173"/>
    <cellStyle name="Note 5 14 5 9" xfId="19292"/>
    <cellStyle name="Note 5 14 6" xfId="2455"/>
    <cellStyle name="Note 5 14 6 2" xfId="4966"/>
    <cellStyle name="Note 5 14 6 2 2" xfId="14350"/>
    <cellStyle name="Note 5 14 6 2 2 2" xfId="31785"/>
    <cellStyle name="Note 5 14 6 2 2 3" xfId="46238"/>
    <cellStyle name="Note 5 14 6 2 3" xfId="16811"/>
    <cellStyle name="Note 5 14 6 2 3 2" xfId="34246"/>
    <cellStyle name="Note 5 14 6 2 3 3" xfId="48699"/>
    <cellStyle name="Note 5 14 6 2 4" xfId="22402"/>
    <cellStyle name="Note 5 14 6 2 5" xfId="36855"/>
    <cellStyle name="Note 5 14 6 3" xfId="7428"/>
    <cellStyle name="Note 5 14 6 3 2" xfId="24863"/>
    <cellStyle name="Note 5 14 6 3 3" xfId="39316"/>
    <cellStyle name="Note 5 14 6 4" xfId="9869"/>
    <cellStyle name="Note 5 14 6 4 2" xfId="27304"/>
    <cellStyle name="Note 5 14 6 4 3" xfId="41757"/>
    <cellStyle name="Note 5 14 6 5" xfId="12289"/>
    <cellStyle name="Note 5 14 6 5 2" xfId="29724"/>
    <cellStyle name="Note 5 14 6 5 3" xfId="44177"/>
    <cellStyle name="Note 5 14 6 6" xfId="19296"/>
    <cellStyle name="Note 5 14 7" xfId="2456"/>
    <cellStyle name="Note 5 14 7 2" xfId="4967"/>
    <cellStyle name="Note 5 14 7 2 2" xfId="14351"/>
    <cellStyle name="Note 5 14 7 2 2 2" xfId="31786"/>
    <cellStyle name="Note 5 14 7 2 2 3" xfId="46239"/>
    <cellStyle name="Note 5 14 7 2 3" xfId="16812"/>
    <cellStyle name="Note 5 14 7 2 3 2" xfId="34247"/>
    <cellStyle name="Note 5 14 7 2 3 3" xfId="48700"/>
    <cellStyle name="Note 5 14 7 2 4" xfId="22403"/>
    <cellStyle name="Note 5 14 7 2 5" xfId="36856"/>
    <cellStyle name="Note 5 14 7 3" xfId="7429"/>
    <cellStyle name="Note 5 14 7 3 2" xfId="24864"/>
    <cellStyle name="Note 5 14 7 3 3" xfId="39317"/>
    <cellStyle name="Note 5 14 7 4" xfId="9870"/>
    <cellStyle name="Note 5 14 7 4 2" xfId="27305"/>
    <cellStyle name="Note 5 14 7 4 3" xfId="41758"/>
    <cellStyle name="Note 5 14 7 5" xfId="12290"/>
    <cellStyle name="Note 5 14 7 5 2" xfId="29725"/>
    <cellStyle name="Note 5 14 7 5 3" xfId="44178"/>
    <cellStyle name="Note 5 14 7 6" xfId="19297"/>
    <cellStyle name="Note 5 14 8" xfId="2457"/>
    <cellStyle name="Note 5 14 8 2" xfId="4968"/>
    <cellStyle name="Note 5 14 8 2 2" xfId="22404"/>
    <cellStyle name="Note 5 14 8 2 3" xfId="36857"/>
    <cellStyle name="Note 5 14 8 3" xfId="7430"/>
    <cellStyle name="Note 5 14 8 3 2" xfId="24865"/>
    <cellStyle name="Note 5 14 8 3 3" xfId="39318"/>
    <cellStyle name="Note 5 14 8 4" xfId="9871"/>
    <cellStyle name="Note 5 14 8 4 2" xfId="27306"/>
    <cellStyle name="Note 5 14 8 4 3" xfId="41759"/>
    <cellStyle name="Note 5 14 8 5" xfId="12291"/>
    <cellStyle name="Note 5 14 8 5 2" xfId="29726"/>
    <cellStyle name="Note 5 14 8 5 3" xfId="44179"/>
    <cellStyle name="Note 5 14 8 6" xfId="15384"/>
    <cellStyle name="Note 5 14 8 6 2" xfId="32819"/>
    <cellStyle name="Note 5 14 8 6 3" xfId="47272"/>
    <cellStyle name="Note 5 14 8 7" xfId="19298"/>
    <cellStyle name="Note 5 14 8 8" xfId="20546"/>
    <cellStyle name="Note 5 14 9" xfId="4949"/>
    <cellStyle name="Note 5 14 9 2" xfId="14337"/>
    <cellStyle name="Note 5 14 9 2 2" xfId="31772"/>
    <cellStyle name="Note 5 14 9 2 3" xfId="46225"/>
    <cellStyle name="Note 5 14 9 3" xfId="16798"/>
    <cellStyle name="Note 5 14 9 3 2" xfId="34233"/>
    <cellStyle name="Note 5 14 9 3 3" xfId="48686"/>
    <cellStyle name="Note 5 14 9 4" xfId="22385"/>
    <cellStyle name="Note 5 14 9 5" xfId="36838"/>
    <cellStyle name="Note 5 15" xfId="2458"/>
    <cellStyle name="Note 5 15 10" xfId="7431"/>
    <cellStyle name="Note 5 15 10 2" xfId="24866"/>
    <cellStyle name="Note 5 15 10 3" xfId="39319"/>
    <cellStyle name="Note 5 15 11" xfId="9872"/>
    <cellStyle name="Note 5 15 11 2" xfId="27307"/>
    <cellStyle name="Note 5 15 11 3" xfId="41760"/>
    <cellStyle name="Note 5 15 12" xfId="12292"/>
    <cellStyle name="Note 5 15 12 2" xfId="29727"/>
    <cellStyle name="Note 5 15 12 3" xfId="44180"/>
    <cellStyle name="Note 5 15 13" xfId="19299"/>
    <cellStyle name="Note 5 15 2" xfId="2459"/>
    <cellStyle name="Note 5 15 2 2" xfId="2460"/>
    <cellStyle name="Note 5 15 2 2 2" xfId="4971"/>
    <cellStyle name="Note 5 15 2 2 2 2" xfId="14354"/>
    <cellStyle name="Note 5 15 2 2 2 2 2" xfId="31789"/>
    <cellStyle name="Note 5 15 2 2 2 2 3" xfId="46242"/>
    <cellStyle name="Note 5 15 2 2 2 3" xfId="16815"/>
    <cellStyle name="Note 5 15 2 2 2 3 2" xfId="34250"/>
    <cellStyle name="Note 5 15 2 2 2 3 3" xfId="48703"/>
    <cellStyle name="Note 5 15 2 2 2 4" xfId="22407"/>
    <cellStyle name="Note 5 15 2 2 2 5" xfId="36860"/>
    <cellStyle name="Note 5 15 2 2 3" xfId="7433"/>
    <cellStyle name="Note 5 15 2 2 3 2" xfId="24868"/>
    <cellStyle name="Note 5 15 2 2 3 3" xfId="39321"/>
    <cellStyle name="Note 5 15 2 2 4" xfId="9874"/>
    <cellStyle name="Note 5 15 2 2 4 2" xfId="27309"/>
    <cellStyle name="Note 5 15 2 2 4 3" xfId="41762"/>
    <cellStyle name="Note 5 15 2 2 5" xfId="12294"/>
    <cellStyle name="Note 5 15 2 2 5 2" xfId="29729"/>
    <cellStyle name="Note 5 15 2 2 5 3" xfId="44182"/>
    <cellStyle name="Note 5 15 2 2 6" xfId="19301"/>
    <cellStyle name="Note 5 15 2 3" xfId="2461"/>
    <cellStyle name="Note 5 15 2 3 2" xfId="4972"/>
    <cellStyle name="Note 5 15 2 3 2 2" xfId="14355"/>
    <cellStyle name="Note 5 15 2 3 2 2 2" xfId="31790"/>
    <cellStyle name="Note 5 15 2 3 2 2 3" xfId="46243"/>
    <cellStyle name="Note 5 15 2 3 2 3" xfId="16816"/>
    <cellStyle name="Note 5 15 2 3 2 3 2" xfId="34251"/>
    <cellStyle name="Note 5 15 2 3 2 3 3" xfId="48704"/>
    <cellStyle name="Note 5 15 2 3 2 4" xfId="22408"/>
    <cellStyle name="Note 5 15 2 3 2 5" xfId="36861"/>
    <cellStyle name="Note 5 15 2 3 3" xfId="7434"/>
    <cellStyle name="Note 5 15 2 3 3 2" xfId="24869"/>
    <cellStyle name="Note 5 15 2 3 3 3" xfId="39322"/>
    <cellStyle name="Note 5 15 2 3 4" xfId="9875"/>
    <cellStyle name="Note 5 15 2 3 4 2" xfId="27310"/>
    <cellStyle name="Note 5 15 2 3 4 3" xfId="41763"/>
    <cellStyle name="Note 5 15 2 3 5" xfId="12295"/>
    <cellStyle name="Note 5 15 2 3 5 2" xfId="29730"/>
    <cellStyle name="Note 5 15 2 3 5 3" xfId="44183"/>
    <cellStyle name="Note 5 15 2 3 6" xfId="19302"/>
    <cellStyle name="Note 5 15 2 4" xfId="2462"/>
    <cellStyle name="Note 5 15 2 4 2" xfId="4973"/>
    <cellStyle name="Note 5 15 2 4 2 2" xfId="22409"/>
    <cellStyle name="Note 5 15 2 4 2 3" xfId="36862"/>
    <cellStyle name="Note 5 15 2 4 3" xfId="7435"/>
    <cellStyle name="Note 5 15 2 4 3 2" xfId="24870"/>
    <cellStyle name="Note 5 15 2 4 3 3" xfId="39323"/>
    <cellStyle name="Note 5 15 2 4 4" xfId="9876"/>
    <cellStyle name="Note 5 15 2 4 4 2" xfId="27311"/>
    <cellStyle name="Note 5 15 2 4 4 3" xfId="41764"/>
    <cellStyle name="Note 5 15 2 4 5" xfId="12296"/>
    <cellStyle name="Note 5 15 2 4 5 2" xfId="29731"/>
    <cellStyle name="Note 5 15 2 4 5 3" xfId="44184"/>
    <cellStyle name="Note 5 15 2 4 6" xfId="15385"/>
    <cellStyle name="Note 5 15 2 4 6 2" xfId="32820"/>
    <cellStyle name="Note 5 15 2 4 6 3" xfId="47273"/>
    <cellStyle name="Note 5 15 2 4 7" xfId="19303"/>
    <cellStyle name="Note 5 15 2 4 8" xfId="20547"/>
    <cellStyle name="Note 5 15 2 5" xfId="4970"/>
    <cellStyle name="Note 5 15 2 5 2" xfId="14353"/>
    <cellStyle name="Note 5 15 2 5 2 2" xfId="31788"/>
    <cellStyle name="Note 5 15 2 5 2 3" xfId="46241"/>
    <cellStyle name="Note 5 15 2 5 3" xfId="16814"/>
    <cellStyle name="Note 5 15 2 5 3 2" xfId="34249"/>
    <cellStyle name="Note 5 15 2 5 3 3" xfId="48702"/>
    <cellStyle name="Note 5 15 2 5 4" xfId="22406"/>
    <cellStyle name="Note 5 15 2 5 5" xfId="36859"/>
    <cellStyle name="Note 5 15 2 6" xfId="7432"/>
    <cellStyle name="Note 5 15 2 6 2" xfId="24867"/>
    <cellStyle name="Note 5 15 2 6 3" xfId="39320"/>
    <cellStyle name="Note 5 15 2 7" xfId="9873"/>
    <cellStyle name="Note 5 15 2 7 2" xfId="27308"/>
    <cellStyle name="Note 5 15 2 7 3" xfId="41761"/>
    <cellStyle name="Note 5 15 2 8" xfId="12293"/>
    <cellStyle name="Note 5 15 2 8 2" xfId="29728"/>
    <cellStyle name="Note 5 15 2 8 3" xfId="44181"/>
    <cellStyle name="Note 5 15 2 9" xfId="19300"/>
    <cellStyle name="Note 5 15 3" xfId="2463"/>
    <cellStyle name="Note 5 15 3 2" xfId="2464"/>
    <cellStyle name="Note 5 15 3 2 2" xfId="4975"/>
    <cellStyle name="Note 5 15 3 2 2 2" xfId="14357"/>
    <cellStyle name="Note 5 15 3 2 2 2 2" xfId="31792"/>
    <cellStyle name="Note 5 15 3 2 2 2 3" xfId="46245"/>
    <cellStyle name="Note 5 15 3 2 2 3" xfId="16818"/>
    <cellStyle name="Note 5 15 3 2 2 3 2" xfId="34253"/>
    <cellStyle name="Note 5 15 3 2 2 3 3" xfId="48706"/>
    <cellStyle name="Note 5 15 3 2 2 4" xfId="22411"/>
    <cellStyle name="Note 5 15 3 2 2 5" xfId="36864"/>
    <cellStyle name="Note 5 15 3 2 3" xfId="7437"/>
    <cellStyle name="Note 5 15 3 2 3 2" xfId="24872"/>
    <cellStyle name="Note 5 15 3 2 3 3" xfId="39325"/>
    <cellStyle name="Note 5 15 3 2 4" xfId="9878"/>
    <cellStyle name="Note 5 15 3 2 4 2" xfId="27313"/>
    <cellStyle name="Note 5 15 3 2 4 3" xfId="41766"/>
    <cellStyle name="Note 5 15 3 2 5" xfId="12298"/>
    <cellStyle name="Note 5 15 3 2 5 2" xfId="29733"/>
    <cellStyle name="Note 5 15 3 2 5 3" xfId="44186"/>
    <cellStyle name="Note 5 15 3 2 6" xfId="19305"/>
    <cellStyle name="Note 5 15 3 3" xfId="2465"/>
    <cellStyle name="Note 5 15 3 3 2" xfId="4976"/>
    <cellStyle name="Note 5 15 3 3 2 2" xfId="14358"/>
    <cellStyle name="Note 5 15 3 3 2 2 2" xfId="31793"/>
    <cellStyle name="Note 5 15 3 3 2 2 3" xfId="46246"/>
    <cellStyle name="Note 5 15 3 3 2 3" xfId="16819"/>
    <cellStyle name="Note 5 15 3 3 2 3 2" xfId="34254"/>
    <cellStyle name="Note 5 15 3 3 2 3 3" xfId="48707"/>
    <cellStyle name="Note 5 15 3 3 2 4" xfId="22412"/>
    <cellStyle name="Note 5 15 3 3 2 5" xfId="36865"/>
    <cellStyle name="Note 5 15 3 3 3" xfId="7438"/>
    <cellStyle name="Note 5 15 3 3 3 2" xfId="24873"/>
    <cellStyle name="Note 5 15 3 3 3 3" xfId="39326"/>
    <cellStyle name="Note 5 15 3 3 4" xfId="9879"/>
    <cellStyle name="Note 5 15 3 3 4 2" xfId="27314"/>
    <cellStyle name="Note 5 15 3 3 4 3" xfId="41767"/>
    <cellStyle name="Note 5 15 3 3 5" xfId="12299"/>
    <cellStyle name="Note 5 15 3 3 5 2" xfId="29734"/>
    <cellStyle name="Note 5 15 3 3 5 3" xfId="44187"/>
    <cellStyle name="Note 5 15 3 3 6" xfId="19306"/>
    <cellStyle name="Note 5 15 3 4" xfId="2466"/>
    <cellStyle name="Note 5 15 3 4 2" xfId="4977"/>
    <cellStyle name="Note 5 15 3 4 2 2" xfId="22413"/>
    <cellStyle name="Note 5 15 3 4 2 3" xfId="36866"/>
    <cellStyle name="Note 5 15 3 4 3" xfId="7439"/>
    <cellStyle name="Note 5 15 3 4 3 2" xfId="24874"/>
    <cellStyle name="Note 5 15 3 4 3 3" xfId="39327"/>
    <cellStyle name="Note 5 15 3 4 4" xfId="9880"/>
    <cellStyle name="Note 5 15 3 4 4 2" xfId="27315"/>
    <cellStyle name="Note 5 15 3 4 4 3" xfId="41768"/>
    <cellStyle name="Note 5 15 3 4 5" xfId="12300"/>
    <cellStyle name="Note 5 15 3 4 5 2" xfId="29735"/>
    <cellStyle name="Note 5 15 3 4 5 3" xfId="44188"/>
    <cellStyle name="Note 5 15 3 4 6" xfId="15386"/>
    <cellStyle name="Note 5 15 3 4 6 2" xfId="32821"/>
    <cellStyle name="Note 5 15 3 4 6 3" xfId="47274"/>
    <cellStyle name="Note 5 15 3 4 7" xfId="19307"/>
    <cellStyle name="Note 5 15 3 4 8" xfId="20548"/>
    <cellStyle name="Note 5 15 3 5" xfId="4974"/>
    <cellStyle name="Note 5 15 3 5 2" xfId="14356"/>
    <cellStyle name="Note 5 15 3 5 2 2" xfId="31791"/>
    <cellStyle name="Note 5 15 3 5 2 3" xfId="46244"/>
    <cellStyle name="Note 5 15 3 5 3" xfId="16817"/>
    <cellStyle name="Note 5 15 3 5 3 2" xfId="34252"/>
    <cellStyle name="Note 5 15 3 5 3 3" xfId="48705"/>
    <cellStyle name="Note 5 15 3 5 4" xfId="22410"/>
    <cellStyle name="Note 5 15 3 5 5" xfId="36863"/>
    <cellStyle name="Note 5 15 3 6" xfId="7436"/>
    <cellStyle name="Note 5 15 3 6 2" xfId="24871"/>
    <cellStyle name="Note 5 15 3 6 3" xfId="39324"/>
    <cellStyle name="Note 5 15 3 7" xfId="9877"/>
    <cellStyle name="Note 5 15 3 7 2" xfId="27312"/>
    <cellStyle name="Note 5 15 3 7 3" xfId="41765"/>
    <cellStyle name="Note 5 15 3 8" xfId="12297"/>
    <cellStyle name="Note 5 15 3 8 2" xfId="29732"/>
    <cellStyle name="Note 5 15 3 8 3" xfId="44185"/>
    <cellStyle name="Note 5 15 3 9" xfId="19304"/>
    <cellStyle name="Note 5 15 4" xfId="2467"/>
    <cellStyle name="Note 5 15 4 2" xfId="2468"/>
    <cellStyle name="Note 5 15 4 2 2" xfId="4979"/>
    <cellStyle name="Note 5 15 4 2 2 2" xfId="14360"/>
    <cellStyle name="Note 5 15 4 2 2 2 2" xfId="31795"/>
    <cellStyle name="Note 5 15 4 2 2 2 3" xfId="46248"/>
    <cellStyle name="Note 5 15 4 2 2 3" xfId="16821"/>
    <cellStyle name="Note 5 15 4 2 2 3 2" xfId="34256"/>
    <cellStyle name="Note 5 15 4 2 2 3 3" xfId="48709"/>
    <cellStyle name="Note 5 15 4 2 2 4" xfId="22415"/>
    <cellStyle name="Note 5 15 4 2 2 5" xfId="36868"/>
    <cellStyle name="Note 5 15 4 2 3" xfId="7441"/>
    <cellStyle name="Note 5 15 4 2 3 2" xfId="24876"/>
    <cellStyle name="Note 5 15 4 2 3 3" xfId="39329"/>
    <cellStyle name="Note 5 15 4 2 4" xfId="9882"/>
    <cellStyle name="Note 5 15 4 2 4 2" xfId="27317"/>
    <cellStyle name="Note 5 15 4 2 4 3" xfId="41770"/>
    <cellStyle name="Note 5 15 4 2 5" xfId="12302"/>
    <cellStyle name="Note 5 15 4 2 5 2" xfId="29737"/>
    <cellStyle name="Note 5 15 4 2 5 3" xfId="44190"/>
    <cellStyle name="Note 5 15 4 2 6" xfId="19309"/>
    <cellStyle name="Note 5 15 4 3" xfId="2469"/>
    <cellStyle name="Note 5 15 4 3 2" xfId="4980"/>
    <cellStyle name="Note 5 15 4 3 2 2" xfId="14361"/>
    <cellStyle name="Note 5 15 4 3 2 2 2" xfId="31796"/>
    <cellStyle name="Note 5 15 4 3 2 2 3" xfId="46249"/>
    <cellStyle name="Note 5 15 4 3 2 3" xfId="16822"/>
    <cellStyle name="Note 5 15 4 3 2 3 2" xfId="34257"/>
    <cellStyle name="Note 5 15 4 3 2 3 3" xfId="48710"/>
    <cellStyle name="Note 5 15 4 3 2 4" xfId="22416"/>
    <cellStyle name="Note 5 15 4 3 2 5" xfId="36869"/>
    <cellStyle name="Note 5 15 4 3 3" xfId="7442"/>
    <cellStyle name="Note 5 15 4 3 3 2" xfId="24877"/>
    <cellStyle name="Note 5 15 4 3 3 3" xfId="39330"/>
    <cellStyle name="Note 5 15 4 3 4" xfId="9883"/>
    <cellStyle name="Note 5 15 4 3 4 2" xfId="27318"/>
    <cellStyle name="Note 5 15 4 3 4 3" xfId="41771"/>
    <cellStyle name="Note 5 15 4 3 5" xfId="12303"/>
    <cellStyle name="Note 5 15 4 3 5 2" xfId="29738"/>
    <cellStyle name="Note 5 15 4 3 5 3" xfId="44191"/>
    <cellStyle name="Note 5 15 4 3 6" xfId="19310"/>
    <cellStyle name="Note 5 15 4 4" xfId="2470"/>
    <cellStyle name="Note 5 15 4 4 2" xfId="4981"/>
    <cellStyle name="Note 5 15 4 4 2 2" xfId="22417"/>
    <cellStyle name="Note 5 15 4 4 2 3" xfId="36870"/>
    <cellStyle name="Note 5 15 4 4 3" xfId="7443"/>
    <cellStyle name="Note 5 15 4 4 3 2" xfId="24878"/>
    <cellStyle name="Note 5 15 4 4 3 3" xfId="39331"/>
    <cellStyle name="Note 5 15 4 4 4" xfId="9884"/>
    <cellStyle name="Note 5 15 4 4 4 2" xfId="27319"/>
    <cellStyle name="Note 5 15 4 4 4 3" xfId="41772"/>
    <cellStyle name="Note 5 15 4 4 5" xfId="12304"/>
    <cellStyle name="Note 5 15 4 4 5 2" xfId="29739"/>
    <cellStyle name="Note 5 15 4 4 5 3" xfId="44192"/>
    <cellStyle name="Note 5 15 4 4 6" xfId="15387"/>
    <cellStyle name="Note 5 15 4 4 6 2" xfId="32822"/>
    <cellStyle name="Note 5 15 4 4 6 3" xfId="47275"/>
    <cellStyle name="Note 5 15 4 4 7" xfId="19311"/>
    <cellStyle name="Note 5 15 4 4 8" xfId="20549"/>
    <cellStyle name="Note 5 15 4 5" xfId="4978"/>
    <cellStyle name="Note 5 15 4 5 2" xfId="14359"/>
    <cellStyle name="Note 5 15 4 5 2 2" xfId="31794"/>
    <cellStyle name="Note 5 15 4 5 2 3" xfId="46247"/>
    <cellStyle name="Note 5 15 4 5 3" xfId="16820"/>
    <cellStyle name="Note 5 15 4 5 3 2" xfId="34255"/>
    <cellStyle name="Note 5 15 4 5 3 3" xfId="48708"/>
    <cellStyle name="Note 5 15 4 5 4" xfId="22414"/>
    <cellStyle name="Note 5 15 4 5 5" xfId="36867"/>
    <cellStyle name="Note 5 15 4 6" xfId="7440"/>
    <cellStyle name="Note 5 15 4 6 2" xfId="24875"/>
    <cellStyle name="Note 5 15 4 6 3" xfId="39328"/>
    <cellStyle name="Note 5 15 4 7" xfId="9881"/>
    <cellStyle name="Note 5 15 4 7 2" xfId="27316"/>
    <cellStyle name="Note 5 15 4 7 3" xfId="41769"/>
    <cellStyle name="Note 5 15 4 8" xfId="12301"/>
    <cellStyle name="Note 5 15 4 8 2" xfId="29736"/>
    <cellStyle name="Note 5 15 4 8 3" xfId="44189"/>
    <cellStyle name="Note 5 15 4 9" xfId="19308"/>
    <cellStyle name="Note 5 15 5" xfId="2471"/>
    <cellStyle name="Note 5 15 5 2" xfId="2472"/>
    <cellStyle name="Note 5 15 5 2 2" xfId="4983"/>
    <cellStyle name="Note 5 15 5 2 2 2" xfId="14363"/>
    <cellStyle name="Note 5 15 5 2 2 2 2" xfId="31798"/>
    <cellStyle name="Note 5 15 5 2 2 2 3" xfId="46251"/>
    <cellStyle name="Note 5 15 5 2 2 3" xfId="16824"/>
    <cellStyle name="Note 5 15 5 2 2 3 2" xfId="34259"/>
    <cellStyle name="Note 5 15 5 2 2 3 3" xfId="48712"/>
    <cellStyle name="Note 5 15 5 2 2 4" xfId="22419"/>
    <cellStyle name="Note 5 15 5 2 2 5" xfId="36872"/>
    <cellStyle name="Note 5 15 5 2 3" xfId="7445"/>
    <cellStyle name="Note 5 15 5 2 3 2" xfId="24880"/>
    <cellStyle name="Note 5 15 5 2 3 3" xfId="39333"/>
    <cellStyle name="Note 5 15 5 2 4" xfId="9886"/>
    <cellStyle name="Note 5 15 5 2 4 2" xfId="27321"/>
    <cellStyle name="Note 5 15 5 2 4 3" xfId="41774"/>
    <cellStyle name="Note 5 15 5 2 5" xfId="12306"/>
    <cellStyle name="Note 5 15 5 2 5 2" xfId="29741"/>
    <cellStyle name="Note 5 15 5 2 5 3" xfId="44194"/>
    <cellStyle name="Note 5 15 5 2 6" xfId="19313"/>
    <cellStyle name="Note 5 15 5 3" xfId="2473"/>
    <cellStyle name="Note 5 15 5 3 2" xfId="4984"/>
    <cellStyle name="Note 5 15 5 3 2 2" xfId="14364"/>
    <cellStyle name="Note 5 15 5 3 2 2 2" xfId="31799"/>
    <cellStyle name="Note 5 15 5 3 2 2 3" xfId="46252"/>
    <cellStyle name="Note 5 15 5 3 2 3" xfId="16825"/>
    <cellStyle name="Note 5 15 5 3 2 3 2" xfId="34260"/>
    <cellStyle name="Note 5 15 5 3 2 3 3" xfId="48713"/>
    <cellStyle name="Note 5 15 5 3 2 4" xfId="22420"/>
    <cellStyle name="Note 5 15 5 3 2 5" xfId="36873"/>
    <cellStyle name="Note 5 15 5 3 3" xfId="7446"/>
    <cellStyle name="Note 5 15 5 3 3 2" xfId="24881"/>
    <cellStyle name="Note 5 15 5 3 3 3" xfId="39334"/>
    <cellStyle name="Note 5 15 5 3 4" xfId="9887"/>
    <cellStyle name="Note 5 15 5 3 4 2" xfId="27322"/>
    <cellStyle name="Note 5 15 5 3 4 3" xfId="41775"/>
    <cellStyle name="Note 5 15 5 3 5" xfId="12307"/>
    <cellStyle name="Note 5 15 5 3 5 2" xfId="29742"/>
    <cellStyle name="Note 5 15 5 3 5 3" xfId="44195"/>
    <cellStyle name="Note 5 15 5 3 6" xfId="19314"/>
    <cellStyle name="Note 5 15 5 4" xfId="2474"/>
    <cellStyle name="Note 5 15 5 4 2" xfId="4985"/>
    <cellStyle name="Note 5 15 5 4 2 2" xfId="22421"/>
    <cellStyle name="Note 5 15 5 4 2 3" xfId="36874"/>
    <cellStyle name="Note 5 15 5 4 3" xfId="7447"/>
    <cellStyle name="Note 5 15 5 4 3 2" xfId="24882"/>
    <cellStyle name="Note 5 15 5 4 3 3" xfId="39335"/>
    <cellStyle name="Note 5 15 5 4 4" xfId="9888"/>
    <cellStyle name="Note 5 15 5 4 4 2" xfId="27323"/>
    <cellStyle name="Note 5 15 5 4 4 3" xfId="41776"/>
    <cellStyle name="Note 5 15 5 4 5" xfId="12308"/>
    <cellStyle name="Note 5 15 5 4 5 2" xfId="29743"/>
    <cellStyle name="Note 5 15 5 4 5 3" xfId="44196"/>
    <cellStyle name="Note 5 15 5 4 6" xfId="15388"/>
    <cellStyle name="Note 5 15 5 4 6 2" xfId="32823"/>
    <cellStyle name="Note 5 15 5 4 6 3" xfId="47276"/>
    <cellStyle name="Note 5 15 5 4 7" xfId="19315"/>
    <cellStyle name="Note 5 15 5 4 8" xfId="20550"/>
    <cellStyle name="Note 5 15 5 5" xfId="4982"/>
    <cellStyle name="Note 5 15 5 5 2" xfId="14362"/>
    <cellStyle name="Note 5 15 5 5 2 2" xfId="31797"/>
    <cellStyle name="Note 5 15 5 5 2 3" xfId="46250"/>
    <cellStyle name="Note 5 15 5 5 3" xfId="16823"/>
    <cellStyle name="Note 5 15 5 5 3 2" xfId="34258"/>
    <cellStyle name="Note 5 15 5 5 3 3" xfId="48711"/>
    <cellStyle name="Note 5 15 5 5 4" xfId="22418"/>
    <cellStyle name="Note 5 15 5 5 5" xfId="36871"/>
    <cellStyle name="Note 5 15 5 6" xfId="7444"/>
    <cellStyle name="Note 5 15 5 6 2" xfId="24879"/>
    <cellStyle name="Note 5 15 5 6 3" xfId="39332"/>
    <cellStyle name="Note 5 15 5 7" xfId="9885"/>
    <cellStyle name="Note 5 15 5 7 2" xfId="27320"/>
    <cellStyle name="Note 5 15 5 7 3" xfId="41773"/>
    <cellStyle name="Note 5 15 5 8" xfId="12305"/>
    <cellStyle name="Note 5 15 5 8 2" xfId="29740"/>
    <cellStyle name="Note 5 15 5 8 3" xfId="44193"/>
    <cellStyle name="Note 5 15 5 9" xfId="19312"/>
    <cellStyle name="Note 5 15 6" xfId="2475"/>
    <cellStyle name="Note 5 15 6 2" xfId="4986"/>
    <cellStyle name="Note 5 15 6 2 2" xfId="14365"/>
    <cellStyle name="Note 5 15 6 2 2 2" xfId="31800"/>
    <cellStyle name="Note 5 15 6 2 2 3" xfId="46253"/>
    <cellStyle name="Note 5 15 6 2 3" xfId="16826"/>
    <cellStyle name="Note 5 15 6 2 3 2" xfId="34261"/>
    <cellStyle name="Note 5 15 6 2 3 3" xfId="48714"/>
    <cellStyle name="Note 5 15 6 2 4" xfId="22422"/>
    <cellStyle name="Note 5 15 6 2 5" xfId="36875"/>
    <cellStyle name="Note 5 15 6 3" xfId="7448"/>
    <cellStyle name="Note 5 15 6 3 2" xfId="24883"/>
    <cellStyle name="Note 5 15 6 3 3" xfId="39336"/>
    <cellStyle name="Note 5 15 6 4" xfId="9889"/>
    <cellStyle name="Note 5 15 6 4 2" xfId="27324"/>
    <cellStyle name="Note 5 15 6 4 3" xfId="41777"/>
    <cellStyle name="Note 5 15 6 5" xfId="12309"/>
    <cellStyle name="Note 5 15 6 5 2" xfId="29744"/>
    <cellStyle name="Note 5 15 6 5 3" xfId="44197"/>
    <cellStyle name="Note 5 15 6 6" xfId="19316"/>
    <cellStyle name="Note 5 15 7" xfId="2476"/>
    <cellStyle name="Note 5 15 7 2" xfId="4987"/>
    <cellStyle name="Note 5 15 7 2 2" xfId="14366"/>
    <cellStyle name="Note 5 15 7 2 2 2" xfId="31801"/>
    <cellStyle name="Note 5 15 7 2 2 3" xfId="46254"/>
    <cellStyle name="Note 5 15 7 2 3" xfId="16827"/>
    <cellStyle name="Note 5 15 7 2 3 2" xfId="34262"/>
    <cellStyle name="Note 5 15 7 2 3 3" xfId="48715"/>
    <cellStyle name="Note 5 15 7 2 4" xfId="22423"/>
    <cellStyle name="Note 5 15 7 2 5" xfId="36876"/>
    <cellStyle name="Note 5 15 7 3" xfId="7449"/>
    <cellStyle name="Note 5 15 7 3 2" xfId="24884"/>
    <cellStyle name="Note 5 15 7 3 3" xfId="39337"/>
    <cellStyle name="Note 5 15 7 4" xfId="9890"/>
    <cellStyle name="Note 5 15 7 4 2" xfId="27325"/>
    <cellStyle name="Note 5 15 7 4 3" xfId="41778"/>
    <cellStyle name="Note 5 15 7 5" xfId="12310"/>
    <cellStyle name="Note 5 15 7 5 2" xfId="29745"/>
    <cellStyle name="Note 5 15 7 5 3" xfId="44198"/>
    <cellStyle name="Note 5 15 7 6" xfId="19317"/>
    <cellStyle name="Note 5 15 8" xfId="2477"/>
    <cellStyle name="Note 5 15 8 2" xfId="4988"/>
    <cellStyle name="Note 5 15 8 2 2" xfId="22424"/>
    <cellStyle name="Note 5 15 8 2 3" xfId="36877"/>
    <cellStyle name="Note 5 15 8 3" xfId="7450"/>
    <cellStyle name="Note 5 15 8 3 2" xfId="24885"/>
    <cellStyle name="Note 5 15 8 3 3" xfId="39338"/>
    <cellStyle name="Note 5 15 8 4" xfId="9891"/>
    <cellStyle name="Note 5 15 8 4 2" xfId="27326"/>
    <cellStyle name="Note 5 15 8 4 3" xfId="41779"/>
    <cellStyle name="Note 5 15 8 5" xfId="12311"/>
    <cellStyle name="Note 5 15 8 5 2" xfId="29746"/>
    <cellStyle name="Note 5 15 8 5 3" xfId="44199"/>
    <cellStyle name="Note 5 15 8 6" xfId="15389"/>
    <cellStyle name="Note 5 15 8 6 2" xfId="32824"/>
    <cellStyle name="Note 5 15 8 6 3" xfId="47277"/>
    <cellStyle name="Note 5 15 8 7" xfId="19318"/>
    <cellStyle name="Note 5 15 8 8" xfId="20551"/>
    <cellStyle name="Note 5 15 9" xfId="4969"/>
    <cellStyle name="Note 5 15 9 2" xfId="14352"/>
    <cellStyle name="Note 5 15 9 2 2" xfId="31787"/>
    <cellStyle name="Note 5 15 9 2 3" xfId="46240"/>
    <cellStyle name="Note 5 15 9 3" xfId="16813"/>
    <cellStyle name="Note 5 15 9 3 2" xfId="34248"/>
    <cellStyle name="Note 5 15 9 3 3" xfId="48701"/>
    <cellStyle name="Note 5 15 9 4" xfId="22405"/>
    <cellStyle name="Note 5 15 9 5" xfId="36858"/>
    <cellStyle name="Note 5 16" xfId="2478"/>
    <cellStyle name="Note 5 16 10" xfId="7451"/>
    <cellStyle name="Note 5 16 10 2" xfId="24886"/>
    <cellStyle name="Note 5 16 10 3" xfId="39339"/>
    <cellStyle name="Note 5 16 11" xfId="9892"/>
    <cellStyle name="Note 5 16 11 2" xfId="27327"/>
    <cellStyle name="Note 5 16 11 3" xfId="41780"/>
    <cellStyle name="Note 5 16 12" xfId="12312"/>
    <cellStyle name="Note 5 16 12 2" xfId="29747"/>
    <cellStyle name="Note 5 16 12 3" xfId="44200"/>
    <cellStyle name="Note 5 16 13" xfId="19319"/>
    <cellStyle name="Note 5 16 2" xfId="2479"/>
    <cellStyle name="Note 5 16 2 2" xfId="2480"/>
    <cellStyle name="Note 5 16 2 2 2" xfId="4991"/>
    <cellStyle name="Note 5 16 2 2 2 2" xfId="14369"/>
    <cellStyle name="Note 5 16 2 2 2 2 2" xfId="31804"/>
    <cellStyle name="Note 5 16 2 2 2 2 3" xfId="46257"/>
    <cellStyle name="Note 5 16 2 2 2 3" xfId="16830"/>
    <cellStyle name="Note 5 16 2 2 2 3 2" xfId="34265"/>
    <cellStyle name="Note 5 16 2 2 2 3 3" xfId="48718"/>
    <cellStyle name="Note 5 16 2 2 2 4" xfId="22427"/>
    <cellStyle name="Note 5 16 2 2 2 5" xfId="36880"/>
    <cellStyle name="Note 5 16 2 2 3" xfId="7453"/>
    <cellStyle name="Note 5 16 2 2 3 2" xfId="24888"/>
    <cellStyle name="Note 5 16 2 2 3 3" xfId="39341"/>
    <cellStyle name="Note 5 16 2 2 4" xfId="9894"/>
    <cellStyle name="Note 5 16 2 2 4 2" xfId="27329"/>
    <cellStyle name="Note 5 16 2 2 4 3" xfId="41782"/>
    <cellStyle name="Note 5 16 2 2 5" xfId="12314"/>
    <cellStyle name="Note 5 16 2 2 5 2" xfId="29749"/>
    <cellStyle name="Note 5 16 2 2 5 3" xfId="44202"/>
    <cellStyle name="Note 5 16 2 2 6" xfId="19321"/>
    <cellStyle name="Note 5 16 2 3" xfId="2481"/>
    <cellStyle name="Note 5 16 2 3 2" xfId="4992"/>
    <cellStyle name="Note 5 16 2 3 2 2" xfId="14370"/>
    <cellStyle name="Note 5 16 2 3 2 2 2" xfId="31805"/>
    <cellStyle name="Note 5 16 2 3 2 2 3" xfId="46258"/>
    <cellStyle name="Note 5 16 2 3 2 3" xfId="16831"/>
    <cellStyle name="Note 5 16 2 3 2 3 2" xfId="34266"/>
    <cellStyle name="Note 5 16 2 3 2 3 3" xfId="48719"/>
    <cellStyle name="Note 5 16 2 3 2 4" xfId="22428"/>
    <cellStyle name="Note 5 16 2 3 2 5" xfId="36881"/>
    <cellStyle name="Note 5 16 2 3 3" xfId="7454"/>
    <cellStyle name="Note 5 16 2 3 3 2" xfId="24889"/>
    <cellStyle name="Note 5 16 2 3 3 3" xfId="39342"/>
    <cellStyle name="Note 5 16 2 3 4" xfId="9895"/>
    <cellStyle name="Note 5 16 2 3 4 2" xfId="27330"/>
    <cellStyle name="Note 5 16 2 3 4 3" xfId="41783"/>
    <cellStyle name="Note 5 16 2 3 5" xfId="12315"/>
    <cellStyle name="Note 5 16 2 3 5 2" xfId="29750"/>
    <cellStyle name="Note 5 16 2 3 5 3" xfId="44203"/>
    <cellStyle name="Note 5 16 2 3 6" xfId="19322"/>
    <cellStyle name="Note 5 16 2 4" xfId="2482"/>
    <cellStyle name="Note 5 16 2 4 2" xfId="4993"/>
    <cellStyle name="Note 5 16 2 4 2 2" xfId="22429"/>
    <cellStyle name="Note 5 16 2 4 2 3" xfId="36882"/>
    <cellStyle name="Note 5 16 2 4 3" xfId="7455"/>
    <cellStyle name="Note 5 16 2 4 3 2" xfId="24890"/>
    <cellStyle name="Note 5 16 2 4 3 3" xfId="39343"/>
    <cellStyle name="Note 5 16 2 4 4" xfId="9896"/>
    <cellStyle name="Note 5 16 2 4 4 2" xfId="27331"/>
    <cellStyle name="Note 5 16 2 4 4 3" xfId="41784"/>
    <cellStyle name="Note 5 16 2 4 5" xfId="12316"/>
    <cellStyle name="Note 5 16 2 4 5 2" xfId="29751"/>
    <cellStyle name="Note 5 16 2 4 5 3" xfId="44204"/>
    <cellStyle name="Note 5 16 2 4 6" xfId="15390"/>
    <cellStyle name="Note 5 16 2 4 6 2" xfId="32825"/>
    <cellStyle name="Note 5 16 2 4 6 3" xfId="47278"/>
    <cellStyle name="Note 5 16 2 4 7" xfId="19323"/>
    <cellStyle name="Note 5 16 2 4 8" xfId="20552"/>
    <cellStyle name="Note 5 16 2 5" xfId="4990"/>
    <cellStyle name="Note 5 16 2 5 2" xfId="14368"/>
    <cellStyle name="Note 5 16 2 5 2 2" xfId="31803"/>
    <cellStyle name="Note 5 16 2 5 2 3" xfId="46256"/>
    <cellStyle name="Note 5 16 2 5 3" xfId="16829"/>
    <cellStyle name="Note 5 16 2 5 3 2" xfId="34264"/>
    <cellStyle name="Note 5 16 2 5 3 3" xfId="48717"/>
    <cellStyle name="Note 5 16 2 5 4" xfId="22426"/>
    <cellStyle name="Note 5 16 2 5 5" xfId="36879"/>
    <cellStyle name="Note 5 16 2 6" xfId="7452"/>
    <cellStyle name="Note 5 16 2 6 2" xfId="24887"/>
    <cellStyle name="Note 5 16 2 6 3" xfId="39340"/>
    <cellStyle name="Note 5 16 2 7" xfId="9893"/>
    <cellStyle name="Note 5 16 2 7 2" xfId="27328"/>
    <cellStyle name="Note 5 16 2 7 3" xfId="41781"/>
    <cellStyle name="Note 5 16 2 8" xfId="12313"/>
    <cellStyle name="Note 5 16 2 8 2" xfId="29748"/>
    <cellStyle name="Note 5 16 2 8 3" xfId="44201"/>
    <cellStyle name="Note 5 16 2 9" xfId="19320"/>
    <cellStyle name="Note 5 16 3" xfId="2483"/>
    <cellStyle name="Note 5 16 3 2" xfId="2484"/>
    <cellStyle name="Note 5 16 3 2 2" xfId="4995"/>
    <cellStyle name="Note 5 16 3 2 2 2" xfId="14372"/>
    <cellStyle name="Note 5 16 3 2 2 2 2" xfId="31807"/>
    <cellStyle name="Note 5 16 3 2 2 2 3" xfId="46260"/>
    <cellStyle name="Note 5 16 3 2 2 3" xfId="16833"/>
    <cellStyle name="Note 5 16 3 2 2 3 2" xfId="34268"/>
    <cellStyle name="Note 5 16 3 2 2 3 3" xfId="48721"/>
    <cellStyle name="Note 5 16 3 2 2 4" xfId="22431"/>
    <cellStyle name="Note 5 16 3 2 2 5" xfId="36884"/>
    <cellStyle name="Note 5 16 3 2 3" xfId="7457"/>
    <cellStyle name="Note 5 16 3 2 3 2" xfId="24892"/>
    <cellStyle name="Note 5 16 3 2 3 3" xfId="39345"/>
    <cellStyle name="Note 5 16 3 2 4" xfId="9898"/>
    <cellStyle name="Note 5 16 3 2 4 2" xfId="27333"/>
    <cellStyle name="Note 5 16 3 2 4 3" xfId="41786"/>
    <cellStyle name="Note 5 16 3 2 5" xfId="12318"/>
    <cellStyle name="Note 5 16 3 2 5 2" xfId="29753"/>
    <cellStyle name="Note 5 16 3 2 5 3" xfId="44206"/>
    <cellStyle name="Note 5 16 3 2 6" xfId="19325"/>
    <cellStyle name="Note 5 16 3 3" xfId="2485"/>
    <cellStyle name="Note 5 16 3 3 2" xfId="4996"/>
    <cellStyle name="Note 5 16 3 3 2 2" xfId="14373"/>
    <cellStyle name="Note 5 16 3 3 2 2 2" xfId="31808"/>
    <cellStyle name="Note 5 16 3 3 2 2 3" xfId="46261"/>
    <cellStyle name="Note 5 16 3 3 2 3" xfId="16834"/>
    <cellStyle name="Note 5 16 3 3 2 3 2" xfId="34269"/>
    <cellStyle name="Note 5 16 3 3 2 3 3" xfId="48722"/>
    <cellStyle name="Note 5 16 3 3 2 4" xfId="22432"/>
    <cellStyle name="Note 5 16 3 3 2 5" xfId="36885"/>
    <cellStyle name="Note 5 16 3 3 3" xfId="7458"/>
    <cellStyle name="Note 5 16 3 3 3 2" xfId="24893"/>
    <cellStyle name="Note 5 16 3 3 3 3" xfId="39346"/>
    <cellStyle name="Note 5 16 3 3 4" xfId="9899"/>
    <cellStyle name="Note 5 16 3 3 4 2" xfId="27334"/>
    <cellStyle name="Note 5 16 3 3 4 3" xfId="41787"/>
    <cellStyle name="Note 5 16 3 3 5" xfId="12319"/>
    <cellStyle name="Note 5 16 3 3 5 2" xfId="29754"/>
    <cellStyle name="Note 5 16 3 3 5 3" xfId="44207"/>
    <cellStyle name="Note 5 16 3 3 6" xfId="19326"/>
    <cellStyle name="Note 5 16 3 4" xfId="2486"/>
    <cellStyle name="Note 5 16 3 4 2" xfId="4997"/>
    <cellStyle name="Note 5 16 3 4 2 2" xfId="22433"/>
    <cellStyle name="Note 5 16 3 4 2 3" xfId="36886"/>
    <cellStyle name="Note 5 16 3 4 3" xfId="7459"/>
    <cellStyle name="Note 5 16 3 4 3 2" xfId="24894"/>
    <cellStyle name="Note 5 16 3 4 3 3" xfId="39347"/>
    <cellStyle name="Note 5 16 3 4 4" xfId="9900"/>
    <cellStyle name="Note 5 16 3 4 4 2" xfId="27335"/>
    <cellStyle name="Note 5 16 3 4 4 3" xfId="41788"/>
    <cellStyle name="Note 5 16 3 4 5" xfId="12320"/>
    <cellStyle name="Note 5 16 3 4 5 2" xfId="29755"/>
    <cellStyle name="Note 5 16 3 4 5 3" xfId="44208"/>
    <cellStyle name="Note 5 16 3 4 6" xfId="15391"/>
    <cellStyle name="Note 5 16 3 4 6 2" xfId="32826"/>
    <cellStyle name="Note 5 16 3 4 6 3" xfId="47279"/>
    <cellStyle name="Note 5 16 3 4 7" xfId="19327"/>
    <cellStyle name="Note 5 16 3 4 8" xfId="20553"/>
    <cellStyle name="Note 5 16 3 5" xfId="4994"/>
    <cellStyle name="Note 5 16 3 5 2" xfId="14371"/>
    <cellStyle name="Note 5 16 3 5 2 2" xfId="31806"/>
    <cellStyle name="Note 5 16 3 5 2 3" xfId="46259"/>
    <cellStyle name="Note 5 16 3 5 3" xfId="16832"/>
    <cellStyle name="Note 5 16 3 5 3 2" xfId="34267"/>
    <cellStyle name="Note 5 16 3 5 3 3" xfId="48720"/>
    <cellStyle name="Note 5 16 3 5 4" xfId="22430"/>
    <cellStyle name="Note 5 16 3 5 5" xfId="36883"/>
    <cellStyle name="Note 5 16 3 6" xfId="7456"/>
    <cellStyle name="Note 5 16 3 6 2" xfId="24891"/>
    <cellStyle name="Note 5 16 3 6 3" xfId="39344"/>
    <cellStyle name="Note 5 16 3 7" xfId="9897"/>
    <cellStyle name="Note 5 16 3 7 2" xfId="27332"/>
    <cellStyle name="Note 5 16 3 7 3" xfId="41785"/>
    <cellStyle name="Note 5 16 3 8" xfId="12317"/>
    <cellStyle name="Note 5 16 3 8 2" xfId="29752"/>
    <cellStyle name="Note 5 16 3 8 3" xfId="44205"/>
    <cellStyle name="Note 5 16 3 9" xfId="19324"/>
    <cellStyle name="Note 5 16 4" xfId="2487"/>
    <cellStyle name="Note 5 16 4 2" xfId="2488"/>
    <cellStyle name="Note 5 16 4 2 2" xfId="4999"/>
    <cellStyle name="Note 5 16 4 2 2 2" xfId="14375"/>
    <cellStyle name="Note 5 16 4 2 2 2 2" xfId="31810"/>
    <cellStyle name="Note 5 16 4 2 2 2 3" xfId="46263"/>
    <cellStyle name="Note 5 16 4 2 2 3" xfId="16836"/>
    <cellStyle name="Note 5 16 4 2 2 3 2" xfId="34271"/>
    <cellStyle name="Note 5 16 4 2 2 3 3" xfId="48724"/>
    <cellStyle name="Note 5 16 4 2 2 4" xfId="22435"/>
    <cellStyle name="Note 5 16 4 2 2 5" xfId="36888"/>
    <cellStyle name="Note 5 16 4 2 3" xfId="7461"/>
    <cellStyle name="Note 5 16 4 2 3 2" xfId="24896"/>
    <cellStyle name="Note 5 16 4 2 3 3" xfId="39349"/>
    <cellStyle name="Note 5 16 4 2 4" xfId="9902"/>
    <cellStyle name="Note 5 16 4 2 4 2" xfId="27337"/>
    <cellStyle name="Note 5 16 4 2 4 3" xfId="41790"/>
    <cellStyle name="Note 5 16 4 2 5" xfId="12322"/>
    <cellStyle name="Note 5 16 4 2 5 2" xfId="29757"/>
    <cellStyle name="Note 5 16 4 2 5 3" xfId="44210"/>
    <cellStyle name="Note 5 16 4 2 6" xfId="19329"/>
    <cellStyle name="Note 5 16 4 3" xfId="2489"/>
    <cellStyle name="Note 5 16 4 3 2" xfId="5000"/>
    <cellStyle name="Note 5 16 4 3 2 2" xfId="14376"/>
    <cellStyle name="Note 5 16 4 3 2 2 2" xfId="31811"/>
    <cellStyle name="Note 5 16 4 3 2 2 3" xfId="46264"/>
    <cellStyle name="Note 5 16 4 3 2 3" xfId="16837"/>
    <cellStyle name="Note 5 16 4 3 2 3 2" xfId="34272"/>
    <cellStyle name="Note 5 16 4 3 2 3 3" xfId="48725"/>
    <cellStyle name="Note 5 16 4 3 2 4" xfId="22436"/>
    <cellStyle name="Note 5 16 4 3 2 5" xfId="36889"/>
    <cellStyle name="Note 5 16 4 3 3" xfId="7462"/>
    <cellStyle name="Note 5 16 4 3 3 2" xfId="24897"/>
    <cellStyle name="Note 5 16 4 3 3 3" xfId="39350"/>
    <cellStyle name="Note 5 16 4 3 4" xfId="9903"/>
    <cellStyle name="Note 5 16 4 3 4 2" xfId="27338"/>
    <cellStyle name="Note 5 16 4 3 4 3" xfId="41791"/>
    <cellStyle name="Note 5 16 4 3 5" xfId="12323"/>
    <cellStyle name="Note 5 16 4 3 5 2" xfId="29758"/>
    <cellStyle name="Note 5 16 4 3 5 3" xfId="44211"/>
    <cellStyle name="Note 5 16 4 3 6" xfId="19330"/>
    <cellStyle name="Note 5 16 4 4" xfId="2490"/>
    <cellStyle name="Note 5 16 4 4 2" xfId="5001"/>
    <cellStyle name="Note 5 16 4 4 2 2" xfId="22437"/>
    <cellStyle name="Note 5 16 4 4 2 3" xfId="36890"/>
    <cellStyle name="Note 5 16 4 4 3" xfId="7463"/>
    <cellStyle name="Note 5 16 4 4 3 2" xfId="24898"/>
    <cellStyle name="Note 5 16 4 4 3 3" xfId="39351"/>
    <cellStyle name="Note 5 16 4 4 4" xfId="9904"/>
    <cellStyle name="Note 5 16 4 4 4 2" xfId="27339"/>
    <cellStyle name="Note 5 16 4 4 4 3" xfId="41792"/>
    <cellStyle name="Note 5 16 4 4 5" xfId="12324"/>
    <cellStyle name="Note 5 16 4 4 5 2" xfId="29759"/>
    <cellStyle name="Note 5 16 4 4 5 3" xfId="44212"/>
    <cellStyle name="Note 5 16 4 4 6" xfId="15392"/>
    <cellStyle name="Note 5 16 4 4 6 2" xfId="32827"/>
    <cellStyle name="Note 5 16 4 4 6 3" xfId="47280"/>
    <cellStyle name="Note 5 16 4 4 7" xfId="19331"/>
    <cellStyle name="Note 5 16 4 4 8" xfId="20554"/>
    <cellStyle name="Note 5 16 4 5" xfId="4998"/>
    <cellStyle name="Note 5 16 4 5 2" xfId="14374"/>
    <cellStyle name="Note 5 16 4 5 2 2" xfId="31809"/>
    <cellStyle name="Note 5 16 4 5 2 3" xfId="46262"/>
    <cellStyle name="Note 5 16 4 5 3" xfId="16835"/>
    <cellStyle name="Note 5 16 4 5 3 2" xfId="34270"/>
    <cellStyle name="Note 5 16 4 5 3 3" xfId="48723"/>
    <cellStyle name="Note 5 16 4 5 4" xfId="22434"/>
    <cellStyle name="Note 5 16 4 5 5" xfId="36887"/>
    <cellStyle name="Note 5 16 4 6" xfId="7460"/>
    <cellStyle name="Note 5 16 4 6 2" xfId="24895"/>
    <cellStyle name="Note 5 16 4 6 3" xfId="39348"/>
    <cellStyle name="Note 5 16 4 7" xfId="9901"/>
    <cellStyle name="Note 5 16 4 7 2" xfId="27336"/>
    <cellStyle name="Note 5 16 4 7 3" xfId="41789"/>
    <cellStyle name="Note 5 16 4 8" xfId="12321"/>
    <cellStyle name="Note 5 16 4 8 2" xfId="29756"/>
    <cellStyle name="Note 5 16 4 8 3" xfId="44209"/>
    <cellStyle name="Note 5 16 4 9" xfId="19328"/>
    <cellStyle name="Note 5 16 5" xfId="2491"/>
    <cellStyle name="Note 5 16 5 2" xfId="2492"/>
    <cellStyle name="Note 5 16 5 2 2" xfId="5003"/>
    <cellStyle name="Note 5 16 5 2 2 2" xfId="14378"/>
    <cellStyle name="Note 5 16 5 2 2 2 2" xfId="31813"/>
    <cellStyle name="Note 5 16 5 2 2 2 3" xfId="46266"/>
    <cellStyle name="Note 5 16 5 2 2 3" xfId="16839"/>
    <cellStyle name="Note 5 16 5 2 2 3 2" xfId="34274"/>
    <cellStyle name="Note 5 16 5 2 2 3 3" xfId="48727"/>
    <cellStyle name="Note 5 16 5 2 2 4" xfId="22439"/>
    <cellStyle name="Note 5 16 5 2 2 5" xfId="36892"/>
    <cellStyle name="Note 5 16 5 2 3" xfId="7465"/>
    <cellStyle name="Note 5 16 5 2 3 2" xfId="24900"/>
    <cellStyle name="Note 5 16 5 2 3 3" xfId="39353"/>
    <cellStyle name="Note 5 16 5 2 4" xfId="9906"/>
    <cellStyle name="Note 5 16 5 2 4 2" xfId="27341"/>
    <cellStyle name="Note 5 16 5 2 4 3" xfId="41794"/>
    <cellStyle name="Note 5 16 5 2 5" xfId="12326"/>
    <cellStyle name="Note 5 16 5 2 5 2" xfId="29761"/>
    <cellStyle name="Note 5 16 5 2 5 3" xfId="44214"/>
    <cellStyle name="Note 5 16 5 2 6" xfId="19333"/>
    <cellStyle name="Note 5 16 5 3" xfId="2493"/>
    <cellStyle name="Note 5 16 5 3 2" xfId="5004"/>
    <cellStyle name="Note 5 16 5 3 2 2" xfId="14379"/>
    <cellStyle name="Note 5 16 5 3 2 2 2" xfId="31814"/>
    <cellStyle name="Note 5 16 5 3 2 2 3" xfId="46267"/>
    <cellStyle name="Note 5 16 5 3 2 3" xfId="16840"/>
    <cellStyle name="Note 5 16 5 3 2 3 2" xfId="34275"/>
    <cellStyle name="Note 5 16 5 3 2 3 3" xfId="48728"/>
    <cellStyle name="Note 5 16 5 3 2 4" xfId="22440"/>
    <cellStyle name="Note 5 16 5 3 2 5" xfId="36893"/>
    <cellStyle name="Note 5 16 5 3 3" xfId="7466"/>
    <cellStyle name="Note 5 16 5 3 3 2" xfId="24901"/>
    <cellStyle name="Note 5 16 5 3 3 3" xfId="39354"/>
    <cellStyle name="Note 5 16 5 3 4" xfId="9907"/>
    <cellStyle name="Note 5 16 5 3 4 2" xfId="27342"/>
    <cellStyle name="Note 5 16 5 3 4 3" xfId="41795"/>
    <cellStyle name="Note 5 16 5 3 5" xfId="12327"/>
    <cellStyle name="Note 5 16 5 3 5 2" xfId="29762"/>
    <cellStyle name="Note 5 16 5 3 5 3" xfId="44215"/>
    <cellStyle name="Note 5 16 5 3 6" xfId="19334"/>
    <cellStyle name="Note 5 16 5 4" xfId="2494"/>
    <cellStyle name="Note 5 16 5 4 2" xfId="5005"/>
    <cellStyle name="Note 5 16 5 4 2 2" xfId="22441"/>
    <cellStyle name="Note 5 16 5 4 2 3" xfId="36894"/>
    <cellStyle name="Note 5 16 5 4 3" xfId="7467"/>
    <cellStyle name="Note 5 16 5 4 3 2" xfId="24902"/>
    <cellStyle name="Note 5 16 5 4 3 3" xfId="39355"/>
    <cellStyle name="Note 5 16 5 4 4" xfId="9908"/>
    <cellStyle name="Note 5 16 5 4 4 2" xfId="27343"/>
    <cellStyle name="Note 5 16 5 4 4 3" xfId="41796"/>
    <cellStyle name="Note 5 16 5 4 5" xfId="12328"/>
    <cellStyle name="Note 5 16 5 4 5 2" xfId="29763"/>
    <cellStyle name="Note 5 16 5 4 5 3" xfId="44216"/>
    <cellStyle name="Note 5 16 5 4 6" xfId="15393"/>
    <cellStyle name="Note 5 16 5 4 6 2" xfId="32828"/>
    <cellStyle name="Note 5 16 5 4 6 3" xfId="47281"/>
    <cellStyle name="Note 5 16 5 4 7" xfId="19335"/>
    <cellStyle name="Note 5 16 5 4 8" xfId="20555"/>
    <cellStyle name="Note 5 16 5 5" xfId="5002"/>
    <cellStyle name="Note 5 16 5 5 2" xfId="14377"/>
    <cellStyle name="Note 5 16 5 5 2 2" xfId="31812"/>
    <cellStyle name="Note 5 16 5 5 2 3" xfId="46265"/>
    <cellStyle name="Note 5 16 5 5 3" xfId="16838"/>
    <cellStyle name="Note 5 16 5 5 3 2" xfId="34273"/>
    <cellStyle name="Note 5 16 5 5 3 3" xfId="48726"/>
    <cellStyle name="Note 5 16 5 5 4" xfId="22438"/>
    <cellStyle name="Note 5 16 5 5 5" xfId="36891"/>
    <cellStyle name="Note 5 16 5 6" xfId="7464"/>
    <cellStyle name="Note 5 16 5 6 2" xfId="24899"/>
    <cellStyle name="Note 5 16 5 6 3" xfId="39352"/>
    <cellStyle name="Note 5 16 5 7" xfId="9905"/>
    <cellStyle name="Note 5 16 5 7 2" xfId="27340"/>
    <cellStyle name="Note 5 16 5 7 3" xfId="41793"/>
    <cellStyle name="Note 5 16 5 8" xfId="12325"/>
    <cellStyle name="Note 5 16 5 8 2" xfId="29760"/>
    <cellStyle name="Note 5 16 5 8 3" xfId="44213"/>
    <cellStyle name="Note 5 16 5 9" xfId="19332"/>
    <cellStyle name="Note 5 16 6" xfId="2495"/>
    <cellStyle name="Note 5 16 6 2" xfId="5006"/>
    <cellStyle name="Note 5 16 6 2 2" xfId="14380"/>
    <cellStyle name="Note 5 16 6 2 2 2" xfId="31815"/>
    <cellStyle name="Note 5 16 6 2 2 3" xfId="46268"/>
    <cellStyle name="Note 5 16 6 2 3" xfId="16841"/>
    <cellStyle name="Note 5 16 6 2 3 2" xfId="34276"/>
    <cellStyle name="Note 5 16 6 2 3 3" xfId="48729"/>
    <cellStyle name="Note 5 16 6 2 4" xfId="22442"/>
    <cellStyle name="Note 5 16 6 2 5" xfId="36895"/>
    <cellStyle name="Note 5 16 6 3" xfId="7468"/>
    <cellStyle name="Note 5 16 6 3 2" xfId="24903"/>
    <cellStyle name="Note 5 16 6 3 3" xfId="39356"/>
    <cellStyle name="Note 5 16 6 4" xfId="9909"/>
    <cellStyle name="Note 5 16 6 4 2" xfId="27344"/>
    <cellStyle name="Note 5 16 6 4 3" xfId="41797"/>
    <cellStyle name="Note 5 16 6 5" xfId="12329"/>
    <cellStyle name="Note 5 16 6 5 2" xfId="29764"/>
    <cellStyle name="Note 5 16 6 5 3" xfId="44217"/>
    <cellStyle name="Note 5 16 6 6" xfId="19336"/>
    <cellStyle name="Note 5 16 7" xfId="2496"/>
    <cellStyle name="Note 5 16 7 2" xfId="5007"/>
    <cellStyle name="Note 5 16 7 2 2" xfId="14381"/>
    <cellStyle name="Note 5 16 7 2 2 2" xfId="31816"/>
    <cellStyle name="Note 5 16 7 2 2 3" xfId="46269"/>
    <cellStyle name="Note 5 16 7 2 3" xfId="16842"/>
    <cellStyle name="Note 5 16 7 2 3 2" xfId="34277"/>
    <cellStyle name="Note 5 16 7 2 3 3" xfId="48730"/>
    <cellStyle name="Note 5 16 7 2 4" xfId="22443"/>
    <cellStyle name="Note 5 16 7 2 5" xfId="36896"/>
    <cellStyle name="Note 5 16 7 3" xfId="7469"/>
    <cellStyle name="Note 5 16 7 3 2" xfId="24904"/>
    <cellStyle name="Note 5 16 7 3 3" xfId="39357"/>
    <cellStyle name="Note 5 16 7 4" xfId="9910"/>
    <cellStyle name="Note 5 16 7 4 2" xfId="27345"/>
    <cellStyle name="Note 5 16 7 4 3" xfId="41798"/>
    <cellStyle name="Note 5 16 7 5" xfId="12330"/>
    <cellStyle name="Note 5 16 7 5 2" xfId="29765"/>
    <cellStyle name="Note 5 16 7 5 3" xfId="44218"/>
    <cellStyle name="Note 5 16 7 6" xfId="19337"/>
    <cellStyle name="Note 5 16 8" xfId="2497"/>
    <cellStyle name="Note 5 16 8 2" xfId="5008"/>
    <cellStyle name="Note 5 16 8 2 2" xfId="22444"/>
    <cellStyle name="Note 5 16 8 2 3" xfId="36897"/>
    <cellStyle name="Note 5 16 8 3" xfId="7470"/>
    <cellStyle name="Note 5 16 8 3 2" xfId="24905"/>
    <cellStyle name="Note 5 16 8 3 3" xfId="39358"/>
    <cellStyle name="Note 5 16 8 4" xfId="9911"/>
    <cellStyle name="Note 5 16 8 4 2" xfId="27346"/>
    <cellStyle name="Note 5 16 8 4 3" xfId="41799"/>
    <cellStyle name="Note 5 16 8 5" xfId="12331"/>
    <cellStyle name="Note 5 16 8 5 2" xfId="29766"/>
    <cellStyle name="Note 5 16 8 5 3" xfId="44219"/>
    <cellStyle name="Note 5 16 8 6" xfId="15394"/>
    <cellStyle name="Note 5 16 8 6 2" xfId="32829"/>
    <cellStyle name="Note 5 16 8 6 3" xfId="47282"/>
    <cellStyle name="Note 5 16 8 7" xfId="19338"/>
    <cellStyle name="Note 5 16 8 8" xfId="20556"/>
    <cellStyle name="Note 5 16 9" xfId="4989"/>
    <cellStyle name="Note 5 16 9 2" xfId="14367"/>
    <cellStyle name="Note 5 16 9 2 2" xfId="31802"/>
    <cellStyle name="Note 5 16 9 2 3" xfId="46255"/>
    <cellStyle name="Note 5 16 9 3" xfId="16828"/>
    <cellStyle name="Note 5 16 9 3 2" xfId="34263"/>
    <cellStyle name="Note 5 16 9 3 3" xfId="48716"/>
    <cellStyle name="Note 5 16 9 4" xfId="22425"/>
    <cellStyle name="Note 5 16 9 5" xfId="36878"/>
    <cellStyle name="Note 5 17" xfId="2498"/>
    <cellStyle name="Note 5 17 10" xfId="7471"/>
    <cellStyle name="Note 5 17 10 2" xfId="24906"/>
    <cellStyle name="Note 5 17 10 3" xfId="39359"/>
    <cellStyle name="Note 5 17 11" xfId="9912"/>
    <cellStyle name="Note 5 17 11 2" xfId="27347"/>
    <cellStyle name="Note 5 17 11 3" xfId="41800"/>
    <cellStyle name="Note 5 17 12" xfId="12332"/>
    <cellStyle name="Note 5 17 12 2" xfId="29767"/>
    <cellStyle name="Note 5 17 12 3" xfId="44220"/>
    <cellStyle name="Note 5 17 13" xfId="19339"/>
    <cellStyle name="Note 5 17 2" xfId="2499"/>
    <cellStyle name="Note 5 17 2 2" xfId="2500"/>
    <cellStyle name="Note 5 17 2 2 2" xfId="5011"/>
    <cellStyle name="Note 5 17 2 2 2 2" xfId="14384"/>
    <cellStyle name="Note 5 17 2 2 2 2 2" xfId="31819"/>
    <cellStyle name="Note 5 17 2 2 2 2 3" xfId="46272"/>
    <cellStyle name="Note 5 17 2 2 2 3" xfId="16845"/>
    <cellStyle name="Note 5 17 2 2 2 3 2" xfId="34280"/>
    <cellStyle name="Note 5 17 2 2 2 3 3" xfId="48733"/>
    <cellStyle name="Note 5 17 2 2 2 4" xfId="22447"/>
    <cellStyle name="Note 5 17 2 2 2 5" xfId="36900"/>
    <cellStyle name="Note 5 17 2 2 3" xfId="7473"/>
    <cellStyle name="Note 5 17 2 2 3 2" xfId="24908"/>
    <cellStyle name="Note 5 17 2 2 3 3" xfId="39361"/>
    <cellStyle name="Note 5 17 2 2 4" xfId="9914"/>
    <cellStyle name="Note 5 17 2 2 4 2" xfId="27349"/>
    <cellStyle name="Note 5 17 2 2 4 3" xfId="41802"/>
    <cellStyle name="Note 5 17 2 2 5" xfId="12334"/>
    <cellStyle name="Note 5 17 2 2 5 2" xfId="29769"/>
    <cellStyle name="Note 5 17 2 2 5 3" xfId="44222"/>
    <cellStyle name="Note 5 17 2 2 6" xfId="19341"/>
    <cellStyle name="Note 5 17 2 3" xfId="2501"/>
    <cellStyle name="Note 5 17 2 3 2" xfId="5012"/>
    <cellStyle name="Note 5 17 2 3 2 2" xfId="14385"/>
    <cellStyle name="Note 5 17 2 3 2 2 2" xfId="31820"/>
    <cellStyle name="Note 5 17 2 3 2 2 3" xfId="46273"/>
    <cellStyle name="Note 5 17 2 3 2 3" xfId="16846"/>
    <cellStyle name="Note 5 17 2 3 2 3 2" xfId="34281"/>
    <cellStyle name="Note 5 17 2 3 2 3 3" xfId="48734"/>
    <cellStyle name="Note 5 17 2 3 2 4" xfId="22448"/>
    <cellStyle name="Note 5 17 2 3 2 5" xfId="36901"/>
    <cellStyle name="Note 5 17 2 3 3" xfId="7474"/>
    <cellStyle name="Note 5 17 2 3 3 2" xfId="24909"/>
    <cellStyle name="Note 5 17 2 3 3 3" xfId="39362"/>
    <cellStyle name="Note 5 17 2 3 4" xfId="9915"/>
    <cellStyle name="Note 5 17 2 3 4 2" xfId="27350"/>
    <cellStyle name="Note 5 17 2 3 4 3" xfId="41803"/>
    <cellStyle name="Note 5 17 2 3 5" xfId="12335"/>
    <cellStyle name="Note 5 17 2 3 5 2" xfId="29770"/>
    <cellStyle name="Note 5 17 2 3 5 3" xfId="44223"/>
    <cellStyle name="Note 5 17 2 3 6" xfId="19342"/>
    <cellStyle name="Note 5 17 2 4" xfId="2502"/>
    <cellStyle name="Note 5 17 2 4 2" xfId="5013"/>
    <cellStyle name="Note 5 17 2 4 2 2" xfId="22449"/>
    <cellStyle name="Note 5 17 2 4 2 3" xfId="36902"/>
    <cellStyle name="Note 5 17 2 4 3" xfId="7475"/>
    <cellStyle name="Note 5 17 2 4 3 2" xfId="24910"/>
    <cellStyle name="Note 5 17 2 4 3 3" xfId="39363"/>
    <cellStyle name="Note 5 17 2 4 4" xfId="9916"/>
    <cellStyle name="Note 5 17 2 4 4 2" xfId="27351"/>
    <cellStyle name="Note 5 17 2 4 4 3" xfId="41804"/>
    <cellStyle name="Note 5 17 2 4 5" xfId="12336"/>
    <cellStyle name="Note 5 17 2 4 5 2" xfId="29771"/>
    <cellStyle name="Note 5 17 2 4 5 3" xfId="44224"/>
    <cellStyle name="Note 5 17 2 4 6" xfId="15395"/>
    <cellStyle name="Note 5 17 2 4 6 2" xfId="32830"/>
    <cellStyle name="Note 5 17 2 4 6 3" xfId="47283"/>
    <cellStyle name="Note 5 17 2 4 7" xfId="19343"/>
    <cellStyle name="Note 5 17 2 4 8" xfId="20557"/>
    <cellStyle name="Note 5 17 2 5" xfId="5010"/>
    <cellStyle name="Note 5 17 2 5 2" xfId="14383"/>
    <cellStyle name="Note 5 17 2 5 2 2" xfId="31818"/>
    <cellStyle name="Note 5 17 2 5 2 3" xfId="46271"/>
    <cellStyle name="Note 5 17 2 5 3" xfId="16844"/>
    <cellStyle name="Note 5 17 2 5 3 2" xfId="34279"/>
    <cellStyle name="Note 5 17 2 5 3 3" xfId="48732"/>
    <cellStyle name="Note 5 17 2 5 4" xfId="22446"/>
    <cellStyle name="Note 5 17 2 5 5" xfId="36899"/>
    <cellStyle name="Note 5 17 2 6" xfId="7472"/>
    <cellStyle name="Note 5 17 2 6 2" xfId="24907"/>
    <cellStyle name="Note 5 17 2 6 3" xfId="39360"/>
    <cellStyle name="Note 5 17 2 7" xfId="9913"/>
    <cellStyle name="Note 5 17 2 7 2" xfId="27348"/>
    <cellStyle name="Note 5 17 2 7 3" xfId="41801"/>
    <cellStyle name="Note 5 17 2 8" xfId="12333"/>
    <cellStyle name="Note 5 17 2 8 2" xfId="29768"/>
    <cellStyle name="Note 5 17 2 8 3" xfId="44221"/>
    <cellStyle name="Note 5 17 2 9" xfId="19340"/>
    <cellStyle name="Note 5 17 3" xfId="2503"/>
    <cellStyle name="Note 5 17 3 2" xfId="2504"/>
    <cellStyle name="Note 5 17 3 2 2" xfId="5015"/>
    <cellStyle name="Note 5 17 3 2 2 2" xfId="14387"/>
    <cellStyle name="Note 5 17 3 2 2 2 2" xfId="31822"/>
    <cellStyle name="Note 5 17 3 2 2 2 3" xfId="46275"/>
    <cellStyle name="Note 5 17 3 2 2 3" xfId="16848"/>
    <cellStyle name="Note 5 17 3 2 2 3 2" xfId="34283"/>
    <cellStyle name="Note 5 17 3 2 2 3 3" xfId="48736"/>
    <cellStyle name="Note 5 17 3 2 2 4" xfId="22451"/>
    <cellStyle name="Note 5 17 3 2 2 5" xfId="36904"/>
    <cellStyle name="Note 5 17 3 2 3" xfId="7477"/>
    <cellStyle name="Note 5 17 3 2 3 2" xfId="24912"/>
    <cellStyle name="Note 5 17 3 2 3 3" xfId="39365"/>
    <cellStyle name="Note 5 17 3 2 4" xfId="9918"/>
    <cellStyle name="Note 5 17 3 2 4 2" xfId="27353"/>
    <cellStyle name="Note 5 17 3 2 4 3" xfId="41806"/>
    <cellStyle name="Note 5 17 3 2 5" xfId="12338"/>
    <cellStyle name="Note 5 17 3 2 5 2" xfId="29773"/>
    <cellStyle name="Note 5 17 3 2 5 3" xfId="44226"/>
    <cellStyle name="Note 5 17 3 2 6" xfId="19345"/>
    <cellStyle name="Note 5 17 3 3" xfId="2505"/>
    <cellStyle name="Note 5 17 3 3 2" xfId="5016"/>
    <cellStyle name="Note 5 17 3 3 2 2" xfId="14388"/>
    <cellStyle name="Note 5 17 3 3 2 2 2" xfId="31823"/>
    <cellStyle name="Note 5 17 3 3 2 2 3" xfId="46276"/>
    <cellStyle name="Note 5 17 3 3 2 3" xfId="16849"/>
    <cellStyle name="Note 5 17 3 3 2 3 2" xfId="34284"/>
    <cellStyle name="Note 5 17 3 3 2 3 3" xfId="48737"/>
    <cellStyle name="Note 5 17 3 3 2 4" xfId="22452"/>
    <cellStyle name="Note 5 17 3 3 2 5" xfId="36905"/>
    <cellStyle name="Note 5 17 3 3 3" xfId="7478"/>
    <cellStyle name="Note 5 17 3 3 3 2" xfId="24913"/>
    <cellStyle name="Note 5 17 3 3 3 3" xfId="39366"/>
    <cellStyle name="Note 5 17 3 3 4" xfId="9919"/>
    <cellStyle name="Note 5 17 3 3 4 2" xfId="27354"/>
    <cellStyle name="Note 5 17 3 3 4 3" xfId="41807"/>
    <cellStyle name="Note 5 17 3 3 5" xfId="12339"/>
    <cellStyle name="Note 5 17 3 3 5 2" xfId="29774"/>
    <cellStyle name="Note 5 17 3 3 5 3" xfId="44227"/>
    <cellStyle name="Note 5 17 3 3 6" xfId="19346"/>
    <cellStyle name="Note 5 17 3 4" xfId="2506"/>
    <cellStyle name="Note 5 17 3 4 2" xfId="5017"/>
    <cellStyle name="Note 5 17 3 4 2 2" xfId="22453"/>
    <cellStyle name="Note 5 17 3 4 2 3" xfId="36906"/>
    <cellStyle name="Note 5 17 3 4 3" xfId="7479"/>
    <cellStyle name="Note 5 17 3 4 3 2" xfId="24914"/>
    <cellStyle name="Note 5 17 3 4 3 3" xfId="39367"/>
    <cellStyle name="Note 5 17 3 4 4" xfId="9920"/>
    <cellStyle name="Note 5 17 3 4 4 2" xfId="27355"/>
    <cellStyle name="Note 5 17 3 4 4 3" xfId="41808"/>
    <cellStyle name="Note 5 17 3 4 5" xfId="12340"/>
    <cellStyle name="Note 5 17 3 4 5 2" xfId="29775"/>
    <cellStyle name="Note 5 17 3 4 5 3" xfId="44228"/>
    <cellStyle name="Note 5 17 3 4 6" xfId="15396"/>
    <cellStyle name="Note 5 17 3 4 6 2" xfId="32831"/>
    <cellStyle name="Note 5 17 3 4 6 3" xfId="47284"/>
    <cellStyle name="Note 5 17 3 4 7" xfId="19347"/>
    <cellStyle name="Note 5 17 3 4 8" xfId="20558"/>
    <cellStyle name="Note 5 17 3 5" xfId="5014"/>
    <cellStyle name="Note 5 17 3 5 2" xfId="14386"/>
    <cellStyle name="Note 5 17 3 5 2 2" xfId="31821"/>
    <cellStyle name="Note 5 17 3 5 2 3" xfId="46274"/>
    <cellStyle name="Note 5 17 3 5 3" xfId="16847"/>
    <cellStyle name="Note 5 17 3 5 3 2" xfId="34282"/>
    <cellStyle name="Note 5 17 3 5 3 3" xfId="48735"/>
    <cellStyle name="Note 5 17 3 5 4" xfId="22450"/>
    <cellStyle name="Note 5 17 3 5 5" xfId="36903"/>
    <cellStyle name="Note 5 17 3 6" xfId="7476"/>
    <cellStyle name="Note 5 17 3 6 2" xfId="24911"/>
    <cellStyle name="Note 5 17 3 6 3" xfId="39364"/>
    <cellStyle name="Note 5 17 3 7" xfId="9917"/>
    <cellStyle name="Note 5 17 3 7 2" xfId="27352"/>
    <cellStyle name="Note 5 17 3 7 3" xfId="41805"/>
    <cellStyle name="Note 5 17 3 8" xfId="12337"/>
    <cellStyle name="Note 5 17 3 8 2" xfId="29772"/>
    <cellStyle name="Note 5 17 3 8 3" xfId="44225"/>
    <cellStyle name="Note 5 17 3 9" xfId="19344"/>
    <cellStyle name="Note 5 17 4" xfId="2507"/>
    <cellStyle name="Note 5 17 4 2" xfId="2508"/>
    <cellStyle name="Note 5 17 4 2 2" xfId="5019"/>
    <cellStyle name="Note 5 17 4 2 2 2" xfId="14390"/>
    <cellStyle name="Note 5 17 4 2 2 2 2" xfId="31825"/>
    <cellStyle name="Note 5 17 4 2 2 2 3" xfId="46278"/>
    <cellStyle name="Note 5 17 4 2 2 3" xfId="16851"/>
    <cellStyle name="Note 5 17 4 2 2 3 2" xfId="34286"/>
    <cellStyle name="Note 5 17 4 2 2 3 3" xfId="48739"/>
    <cellStyle name="Note 5 17 4 2 2 4" xfId="22455"/>
    <cellStyle name="Note 5 17 4 2 2 5" xfId="36908"/>
    <cellStyle name="Note 5 17 4 2 3" xfId="7481"/>
    <cellStyle name="Note 5 17 4 2 3 2" xfId="24916"/>
    <cellStyle name="Note 5 17 4 2 3 3" xfId="39369"/>
    <cellStyle name="Note 5 17 4 2 4" xfId="9922"/>
    <cellStyle name="Note 5 17 4 2 4 2" xfId="27357"/>
    <cellStyle name="Note 5 17 4 2 4 3" xfId="41810"/>
    <cellStyle name="Note 5 17 4 2 5" xfId="12342"/>
    <cellStyle name="Note 5 17 4 2 5 2" xfId="29777"/>
    <cellStyle name="Note 5 17 4 2 5 3" xfId="44230"/>
    <cellStyle name="Note 5 17 4 2 6" xfId="19349"/>
    <cellStyle name="Note 5 17 4 3" xfId="2509"/>
    <cellStyle name="Note 5 17 4 3 2" xfId="5020"/>
    <cellStyle name="Note 5 17 4 3 2 2" xfId="14391"/>
    <cellStyle name="Note 5 17 4 3 2 2 2" xfId="31826"/>
    <cellStyle name="Note 5 17 4 3 2 2 3" xfId="46279"/>
    <cellStyle name="Note 5 17 4 3 2 3" xfId="16852"/>
    <cellStyle name="Note 5 17 4 3 2 3 2" xfId="34287"/>
    <cellStyle name="Note 5 17 4 3 2 3 3" xfId="48740"/>
    <cellStyle name="Note 5 17 4 3 2 4" xfId="22456"/>
    <cellStyle name="Note 5 17 4 3 2 5" xfId="36909"/>
    <cellStyle name="Note 5 17 4 3 3" xfId="7482"/>
    <cellStyle name="Note 5 17 4 3 3 2" xfId="24917"/>
    <cellStyle name="Note 5 17 4 3 3 3" xfId="39370"/>
    <cellStyle name="Note 5 17 4 3 4" xfId="9923"/>
    <cellStyle name="Note 5 17 4 3 4 2" xfId="27358"/>
    <cellStyle name="Note 5 17 4 3 4 3" xfId="41811"/>
    <cellStyle name="Note 5 17 4 3 5" xfId="12343"/>
    <cellStyle name="Note 5 17 4 3 5 2" xfId="29778"/>
    <cellStyle name="Note 5 17 4 3 5 3" xfId="44231"/>
    <cellStyle name="Note 5 17 4 3 6" xfId="19350"/>
    <cellStyle name="Note 5 17 4 4" xfId="2510"/>
    <cellStyle name="Note 5 17 4 4 2" xfId="5021"/>
    <cellStyle name="Note 5 17 4 4 2 2" xfId="22457"/>
    <cellStyle name="Note 5 17 4 4 2 3" xfId="36910"/>
    <cellStyle name="Note 5 17 4 4 3" xfId="7483"/>
    <cellStyle name="Note 5 17 4 4 3 2" xfId="24918"/>
    <cellStyle name="Note 5 17 4 4 3 3" xfId="39371"/>
    <cellStyle name="Note 5 17 4 4 4" xfId="9924"/>
    <cellStyle name="Note 5 17 4 4 4 2" xfId="27359"/>
    <cellStyle name="Note 5 17 4 4 4 3" xfId="41812"/>
    <cellStyle name="Note 5 17 4 4 5" xfId="12344"/>
    <cellStyle name="Note 5 17 4 4 5 2" xfId="29779"/>
    <cellStyle name="Note 5 17 4 4 5 3" xfId="44232"/>
    <cellStyle name="Note 5 17 4 4 6" xfId="15397"/>
    <cellStyle name="Note 5 17 4 4 6 2" xfId="32832"/>
    <cellStyle name="Note 5 17 4 4 6 3" xfId="47285"/>
    <cellStyle name="Note 5 17 4 4 7" xfId="19351"/>
    <cellStyle name="Note 5 17 4 4 8" xfId="20559"/>
    <cellStyle name="Note 5 17 4 5" xfId="5018"/>
    <cellStyle name="Note 5 17 4 5 2" xfId="14389"/>
    <cellStyle name="Note 5 17 4 5 2 2" xfId="31824"/>
    <cellStyle name="Note 5 17 4 5 2 3" xfId="46277"/>
    <cellStyle name="Note 5 17 4 5 3" xfId="16850"/>
    <cellStyle name="Note 5 17 4 5 3 2" xfId="34285"/>
    <cellStyle name="Note 5 17 4 5 3 3" xfId="48738"/>
    <cellStyle name="Note 5 17 4 5 4" xfId="22454"/>
    <cellStyle name="Note 5 17 4 5 5" xfId="36907"/>
    <cellStyle name="Note 5 17 4 6" xfId="7480"/>
    <cellStyle name="Note 5 17 4 6 2" xfId="24915"/>
    <cellStyle name="Note 5 17 4 6 3" xfId="39368"/>
    <cellStyle name="Note 5 17 4 7" xfId="9921"/>
    <cellStyle name="Note 5 17 4 7 2" xfId="27356"/>
    <cellStyle name="Note 5 17 4 7 3" xfId="41809"/>
    <cellStyle name="Note 5 17 4 8" xfId="12341"/>
    <cellStyle name="Note 5 17 4 8 2" xfId="29776"/>
    <cellStyle name="Note 5 17 4 8 3" xfId="44229"/>
    <cellStyle name="Note 5 17 4 9" xfId="19348"/>
    <cellStyle name="Note 5 17 5" xfId="2511"/>
    <cellStyle name="Note 5 17 5 2" xfId="2512"/>
    <cellStyle name="Note 5 17 5 2 2" xfId="5023"/>
    <cellStyle name="Note 5 17 5 2 2 2" xfId="14393"/>
    <cellStyle name="Note 5 17 5 2 2 2 2" xfId="31828"/>
    <cellStyle name="Note 5 17 5 2 2 2 3" xfId="46281"/>
    <cellStyle name="Note 5 17 5 2 2 3" xfId="16854"/>
    <cellStyle name="Note 5 17 5 2 2 3 2" xfId="34289"/>
    <cellStyle name="Note 5 17 5 2 2 3 3" xfId="48742"/>
    <cellStyle name="Note 5 17 5 2 2 4" xfId="22459"/>
    <cellStyle name="Note 5 17 5 2 2 5" xfId="36912"/>
    <cellStyle name="Note 5 17 5 2 3" xfId="7485"/>
    <cellStyle name="Note 5 17 5 2 3 2" xfId="24920"/>
    <cellStyle name="Note 5 17 5 2 3 3" xfId="39373"/>
    <cellStyle name="Note 5 17 5 2 4" xfId="9926"/>
    <cellStyle name="Note 5 17 5 2 4 2" xfId="27361"/>
    <cellStyle name="Note 5 17 5 2 4 3" xfId="41814"/>
    <cellStyle name="Note 5 17 5 2 5" xfId="12346"/>
    <cellStyle name="Note 5 17 5 2 5 2" xfId="29781"/>
    <cellStyle name="Note 5 17 5 2 5 3" xfId="44234"/>
    <cellStyle name="Note 5 17 5 2 6" xfId="19353"/>
    <cellStyle name="Note 5 17 5 3" xfId="2513"/>
    <cellStyle name="Note 5 17 5 3 2" xfId="5024"/>
    <cellStyle name="Note 5 17 5 3 2 2" xfId="14394"/>
    <cellStyle name="Note 5 17 5 3 2 2 2" xfId="31829"/>
    <cellStyle name="Note 5 17 5 3 2 2 3" xfId="46282"/>
    <cellStyle name="Note 5 17 5 3 2 3" xfId="16855"/>
    <cellStyle name="Note 5 17 5 3 2 3 2" xfId="34290"/>
    <cellStyle name="Note 5 17 5 3 2 3 3" xfId="48743"/>
    <cellStyle name="Note 5 17 5 3 2 4" xfId="22460"/>
    <cellStyle name="Note 5 17 5 3 2 5" xfId="36913"/>
    <cellStyle name="Note 5 17 5 3 3" xfId="7486"/>
    <cellStyle name="Note 5 17 5 3 3 2" xfId="24921"/>
    <cellStyle name="Note 5 17 5 3 3 3" xfId="39374"/>
    <cellStyle name="Note 5 17 5 3 4" xfId="9927"/>
    <cellStyle name="Note 5 17 5 3 4 2" xfId="27362"/>
    <cellStyle name="Note 5 17 5 3 4 3" xfId="41815"/>
    <cellStyle name="Note 5 17 5 3 5" xfId="12347"/>
    <cellStyle name="Note 5 17 5 3 5 2" xfId="29782"/>
    <cellStyle name="Note 5 17 5 3 5 3" xfId="44235"/>
    <cellStyle name="Note 5 17 5 3 6" xfId="19354"/>
    <cellStyle name="Note 5 17 5 4" xfId="2514"/>
    <cellStyle name="Note 5 17 5 4 2" xfId="5025"/>
    <cellStyle name="Note 5 17 5 4 2 2" xfId="22461"/>
    <cellStyle name="Note 5 17 5 4 2 3" xfId="36914"/>
    <cellStyle name="Note 5 17 5 4 3" xfId="7487"/>
    <cellStyle name="Note 5 17 5 4 3 2" xfId="24922"/>
    <cellStyle name="Note 5 17 5 4 3 3" xfId="39375"/>
    <cellStyle name="Note 5 17 5 4 4" xfId="9928"/>
    <cellStyle name="Note 5 17 5 4 4 2" xfId="27363"/>
    <cellStyle name="Note 5 17 5 4 4 3" xfId="41816"/>
    <cellStyle name="Note 5 17 5 4 5" xfId="12348"/>
    <cellStyle name="Note 5 17 5 4 5 2" xfId="29783"/>
    <cellStyle name="Note 5 17 5 4 5 3" xfId="44236"/>
    <cellStyle name="Note 5 17 5 4 6" xfId="15398"/>
    <cellStyle name="Note 5 17 5 4 6 2" xfId="32833"/>
    <cellStyle name="Note 5 17 5 4 6 3" xfId="47286"/>
    <cellStyle name="Note 5 17 5 4 7" xfId="19355"/>
    <cellStyle name="Note 5 17 5 4 8" xfId="20560"/>
    <cellStyle name="Note 5 17 5 5" xfId="5022"/>
    <cellStyle name="Note 5 17 5 5 2" xfId="14392"/>
    <cellStyle name="Note 5 17 5 5 2 2" xfId="31827"/>
    <cellStyle name="Note 5 17 5 5 2 3" xfId="46280"/>
    <cellStyle name="Note 5 17 5 5 3" xfId="16853"/>
    <cellStyle name="Note 5 17 5 5 3 2" xfId="34288"/>
    <cellStyle name="Note 5 17 5 5 3 3" xfId="48741"/>
    <cellStyle name="Note 5 17 5 5 4" xfId="22458"/>
    <cellStyle name="Note 5 17 5 5 5" xfId="36911"/>
    <cellStyle name="Note 5 17 5 6" xfId="7484"/>
    <cellStyle name="Note 5 17 5 6 2" xfId="24919"/>
    <cellStyle name="Note 5 17 5 6 3" xfId="39372"/>
    <cellStyle name="Note 5 17 5 7" xfId="9925"/>
    <cellStyle name="Note 5 17 5 7 2" xfId="27360"/>
    <cellStyle name="Note 5 17 5 7 3" xfId="41813"/>
    <cellStyle name="Note 5 17 5 8" xfId="12345"/>
    <cellStyle name="Note 5 17 5 8 2" xfId="29780"/>
    <cellStyle name="Note 5 17 5 8 3" xfId="44233"/>
    <cellStyle name="Note 5 17 5 9" xfId="19352"/>
    <cellStyle name="Note 5 17 6" xfId="2515"/>
    <cellStyle name="Note 5 17 6 2" xfId="5026"/>
    <cellStyle name="Note 5 17 6 2 2" xfId="14395"/>
    <cellStyle name="Note 5 17 6 2 2 2" xfId="31830"/>
    <cellStyle name="Note 5 17 6 2 2 3" xfId="46283"/>
    <cellStyle name="Note 5 17 6 2 3" xfId="16856"/>
    <cellStyle name="Note 5 17 6 2 3 2" xfId="34291"/>
    <cellStyle name="Note 5 17 6 2 3 3" xfId="48744"/>
    <cellStyle name="Note 5 17 6 2 4" xfId="22462"/>
    <cellStyle name="Note 5 17 6 2 5" xfId="36915"/>
    <cellStyle name="Note 5 17 6 3" xfId="7488"/>
    <cellStyle name="Note 5 17 6 3 2" xfId="24923"/>
    <cellStyle name="Note 5 17 6 3 3" xfId="39376"/>
    <cellStyle name="Note 5 17 6 4" xfId="9929"/>
    <cellStyle name="Note 5 17 6 4 2" xfId="27364"/>
    <cellStyle name="Note 5 17 6 4 3" xfId="41817"/>
    <cellStyle name="Note 5 17 6 5" xfId="12349"/>
    <cellStyle name="Note 5 17 6 5 2" xfId="29784"/>
    <cellStyle name="Note 5 17 6 5 3" xfId="44237"/>
    <cellStyle name="Note 5 17 6 6" xfId="19356"/>
    <cellStyle name="Note 5 17 7" xfId="2516"/>
    <cellStyle name="Note 5 17 7 2" xfId="5027"/>
    <cellStyle name="Note 5 17 7 2 2" xfId="14396"/>
    <cellStyle name="Note 5 17 7 2 2 2" xfId="31831"/>
    <cellStyle name="Note 5 17 7 2 2 3" xfId="46284"/>
    <cellStyle name="Note 5 17 7 2 3" xfId="16857"/>
    <cellStyle name="Note 5 17 7 2 3 2" xfId="34292"/>
    <cellStyle name="Note 5 17 7 2 3 3" xfId="48745"/>
    <cellStyle name="Note 5 17 7 2 4" xfId="22463"/>
    <cellStyle name="Note 5 17 7 2 5" xfId="36916"/>
    <cellStyle name="Note 5 17 7 3" xfId="7489"/>
    <cellStyle name="Note 5 17 7 3 2" xfId="24924"/>
    <cellStyle name="Note 5 17 7 3 3" xfId="39377"/>
    <cellStyle name="Note 5 17 7 4" xfId="9930"/>
    <cellStyle name="Note 5 17 7 4 2" xfId="27365"/>
    <cellStyle name="Note 5 17 7 4 3" xfId="41818"/>
    <cellStyle name="Note 5 17 7 5" xfId="12350"/>
    <cellStyle name="Note 5 17 7 5 2" xfId="29785"/>
    <cellStyle name="Note 5 17 7 5 3" xfId="44238"/>
    <cellStyle name="Note 5 17 7 6" xfId="19357"/>
    <cellStyle name="Note 5 17 8" xfId="2517"/>
    <cellStyle name="Note 5 17 8 2" xfId="5028"/>
    <cellStyle name="Note 5 17 8 2 2" xfId="22464"/>
    <cellStyle name="Note 5 17 8 2 3" xfId="36917"/>
    <cellStyle name="Note 5 17 8 3" xfId="7490"/>
    <cellStyle name="Note 5 17 8 3 2" xfId="24925"/>
    <cellStyle name="Note 5 17 8 3 3" xfId="39378"/>
    <cellStyle name="Note 5 17 8 4" xfId="9931"/>
    <cellStyle name="Note 5 17 8 4 2" xfId="27366"/>
    <cellStyle name="Note 5 17 8 4 3" xfId="41819"/>
    <cellStyle name="Note 5 17 8 5" xfId="12351"/>
    <cellStyle name="Note 5 17 8 5 2" xfId="29786"/>
    <cellStyle name="Note 5 17 8 5 3" xfId="44239"/>
    <cellStyle name="Note 5 17 8 6" xfId="15399"/>
    <cellStyle name="Note 5 17 8 6 2" xfId="32834"/>
    <cellStyle name="Note 5 17 8 6 3" xfId="47287"/>
    <cellStyle name="Note 5 17 8 7" xfId="19358"/>
    <cellStyle name="Note 5 17 8 8" xfId="20561"/>
    <cellStyle name="Note 5 17 9" xfId="5009"/>
    <cellStyle name="Note 5 17 9 2" xfId="14382"/>
    <cellStyle name="Note 5 17 9 2 2" xfId="31817"/>
    <cellStyle name="Note 5 17 9 2 3" xfId="46270"/>
    <cellStyle name="Note 5 17 9 3" xfId="16843"/>
    <cellStyle name="Note 5 17 9 3 2" xfId="34278"/>
    <cellStyle name="Note 5 17 9 3 3" xfId="48731"/>
    <cellStyle name="Note 5 17 9 4" xfId="22445"/>
    <cellStyle name="Note 5 17 9 5" xfId="36898"/>
    <cellStyle name="Note 5 18" xfId="2518"/>
    <cellStyle name="Note 5 18 10" xfId="7491"/>
    <cellStyle name="Note 5 18 10 2" xfId="24926"/>
    <cellStyle name="Note 5 18 10 3" xfId="39379"/>
    <cellStyle name="Note 5 18 11" xfId="9932"/>
    <cellStyle name="Note 5 18 11 2" xfId="27367"/>
    <cellStyle name="Note 5 18 11 3" xfId="41820"/>
    <cellStyle name="Note 5 18 12" xfId="12352"/>
    <cellStyle name="Note 5 18 12 2" xfId="29787"/>
    <cellStyle name="Note 5 18 12 3" xfId="44240"/>
    <cellStyle name="Note 5 18 13" xfId="19359"/>
    <cellStyle name="Note 5 18 2" xfId="2519"/>
    <cellStyle name="Note 5 18 2 2" xfId="2520"/>
    <cellStyle name="Note 5 18 2 2 2" xfId="5031"/>
    <cellStyle name="Note 5 18 2 2 2 2" xfId="14399"/>
    <cellStyle name="Note 5 18 2 2 2 2 2" xfId="31834"/>
    <cellStyle name="Note 5 18 2 2 2 2 3" xfId="46287"/>
    <cellStyle name="Note 5 18 2 2 2 3" xfId="16860"/>
    <cellStyle name="Note 5 18 2 2 2 3 2" xfId="34295"/>
    <cellStyle name="Note 5 18 2 2 2 3 3" xfId="48748"/>
    <cellStyle name="Note 5 18 2 2 2 4" xfId="22467"/>
    <cellStyle name="Note 5 18 2 2 2 5" xfId="36920"/>
    <cellStyle name="Note 5 18 2 2 3" xfId="7493"/>
    <cellStyle name="Note 5 18 2 2 3 2" xfId="24928"/>
    <cellStyle name="Note 5 18 2 2 3 3" xfId="39381"/>
    <cellStyle name="Note 5 18 2 2 4" xfId="9934"/>
    <cellStyle name="Note 5 18 2 2 4 2" xfId="27369"/>
    <cellStyle name="Note 5 18 2 2 4 3" xfId="41822"/>
    <cellStyle name="Note 5 18 2 2 5" xfId="12354"/>
    <cellStyle name="Note 5 18 2 2 5 2" xfId="29789"/>
    <cellStyle name="Note 5 18 2 2 5 3" xfId="44242"/>
    <cellStyle name="Note 5 18 2 2 6" xfId="19361"/>
    <cellStyle name="Note 5 18 2 3" xfId="2521"/>
    <cellStyle name="Note 5 18 2 3 2" xfId="5032"/>
    <cellStyle name="Note 5 18 2 3 2 2" xfId="14400"/>
    <cellStyle name="Note 5 18 2 3 2 2 2" xfId="31835"/>
    <cellStyle name="Note 5 18 2 3 2 2 3" xfId="46288"/>
    <cellStyle name="Note 5 18 2 3 2 3" xfId="16861"/>
    <cellStyle name="Note 5 18 2 3 2 3 2" xfId="34296"/>
    <cellStyle name="Note 5 18 2 3 2 3 3" xfId="48749"/>
    <cellStyle name="Note 5 18 2 3 2 4" xfId="22468"/>
    <cellStyle name="Note 5 18 2 3 2 5" xfId="36921"/>
    <cellStyle name="Note 5 18 2 3 3" xfId="7494"/>
    <cellStyle name="Note 5 18 2 3 3 2" xfId="24929"/>
    <cellStyle name="Note 5 18 2 3 3 3" xfId="39382"/>
    <cellStyle name="Note 5 18 2 3 4" xfId="9935"/>
    <cellStyle name="Note 5 18 2 3 4 2" xfId="27370"/>
    <cellStyle name="Note 5 18 2 3 4 3" xfId="41823"/>
    <cellStyle name="Note 5 18 2 3 5" xfId="12355"/>
    <cellStyle name="Note 5 18 2 3 5 2" xfId="29790"/>
    <cellStyle name="Note 5 18 2 3 5 3" xfId="44243"/>
    <cellStyle name="Note 5 18 2 3 6" xfId="19362"/>
    <cellStyle name="Note 5 18 2 4" xfId="2522"/>
    <cellStyle name="Note 5 18 2 4 2" xfId="5033"/>
    <cellStyle name="Note 5 18 2 4 2 2" xfId="22469"/>
    <cellStyle name="Note 5 18 2 4 2 3" xfId="36922"/>
    <cellStyle name="Note 5 18 2 4 3" xfId="7495"/>
    <cellStyle name="Note 5 18 2 4 3 2" xfId="24930"/>
    <cellStyle name="Note 5 18 2 4 3 3" xfId="39383"/>
    <cellStyle name="Note 5 18 2 4 4" xfId="9936"/>
    <cellStyle name="Note 5 18 2 4 4 2" xfId="27371"/>
    <cellStyle name="Note 5 18 2 4 4 3" xfId="41824"/>
    <cellStyle name="Note 5 18 2 4 5" xfId="12356"/>
    <cellStyle name="Note 5 18 2 4 5 2" xfId="29791"/>
    <cellStyle name="Note 5 18 2 4 5 3" xfId="44244"/>
    <cellStyle name="Note 5 18 2 4 6" xfId="15400"/>
    <cellStyle name="Note 5 18 2 4 6 2" xfId="32835"/>
    <cellStyle name="Note 5 18 2 4 6 3" xfId="47288"/>
    <cellStyle name="Note 5 18 2 4 7" xfId="19363"/>
    <cellStyle name="Note 5 18 2 4 8" xfId="20562"/>
    <cellStyle name="Note 5 18 2 5" xfId="5030"/>
    <cellStyle name="Note 5 18 2 5 2" xfId="14398"/>
    <cellStyle name="Note 5 18 2 5 2 2" xfId="31833"/>
    <cellStyle name="Note 5 18 2 5 2 3" xfId="46286"/>
    <cellStyle name="Note 5 18 2 5 3" xfId="16859"/>
    <cellStyle name="Note 5 18 2 5 3 2" xfId="34294"/>
    <cellStyle name="Note 5 18 2 5 3 3" xfId="48747"/>
    <cellStyle name="Note 5 18 2 5 4" xfId="22466"/>
    <cellStyle name="Note 5 18 2 5 5" xfId="36919"/>
    <cellStyle name="Note 5 18 2 6" xfId="7492"/>
    <cellStyle name="Note 5 18 2 6 2" xfId="24927"/>
    <cellStyle name="Note 5 18 2 6 3" xfId="39380"/>
    <cellStyle name="Note 5 18 2 7" xfId="9933"/>
    <cellStyle name="Note 5 18 2 7 2" xfId="27368"/>
    <cellStyle name="Note 5 18 2 7 3" xfId="41821"/>
    <cellStyle name="Note 5 18 2 8" xfId="12353"/>
    <cellStyle name="Note 5 18 2 8 2" xfId="29788"/>
    <cellStyle name="Note 5 18 2 8 3" xfId="44241"/>
    <cellStyle name="Note 5 18 2 9" xfId="19360"/>
    <cellStyle name="Note 5 18 3" xfId="2523"/>
    <cellStyle name="Note 5 18 3 2" xfId="2524"/>
    <cellStyle name="Note 5 18 3 2 2" xfId="5035"/>
    <cellStyle name="Note 5 18 3 2 2 2" xfId="14402"/>
    <cellStyle name="Note 5 18 3 2 2 2 2" xfId="31837"/>
    <cellStyle name="Note 5 18 3 2 2 2 3" xfId="46290"/>
    <cellStyle name="Note 5 18 3 2 2 3" xfId="16863"/>
    <cellStyle name="Note 5 18 3 2 2 3 2" xfId="34298"/>
    <cellStyle name="Note 5 18 3 2 2 3 3" xfId="48751"/>
    <cellStyle name="Note 5 18 3 2 2 4" xfId="22471"/>
    <cellStyle name="Note 5 18 3 2 2 5" xfId="36924"/>
    <cellStyle name="Note 5 18 3 2 3" xfId="7497"/>
    <cellStyle name="Note 5 18 3 2 3 2" xfId="24932"/>
    <cellStyle name="Note 5 18 3 2 3 3" xfId="39385"/>
    <cellStyle name="Note 5 18 3 2 4" xfId="9938"/>
    <cellStyle name="Note 5 18 3 2 4 2" xfId="27373"/>
    <cellStyle name="Note 5 18 3 2 4 3" xfId="41826"/>
    <cellStyle name="Note 5 18 3 2 5" xfId="12358"/>
    <cellStyle name="Note 5 18 3 2 5 2" xfId="29793"/>
    <cellStyle name="Note 5 18 3 2 5 3" xfId="44246"/>
    <cellStyle name="Note 5 18 3 2 6" xfId="19365"/>
    <cellStyle name="Note 5 18 3 3" xfId="2525"/>
    <cellStyle name="Note 5 18 3 3 2" xfId="5036"/>
    <cellStyle name="Note 5 18 3 3 2 2" xfId="14403"/>
    <cellStyle name="Note 5 18 3 3 2 2 2" xfId="31838"/>
    <cellStyle name="Note 5 18 3 3 2 2 3" xfId="46291"/>
    <cellStyle name="Note 5 18 3 3 2 3" xfId="16864"/>
    <cellStyle name="Note 5 18 3 3 2 3 2" xfId="34299"/>
    <cellStyle name="Note 5 18 3 3 2 3 3" xfId="48752"/>
    <cellStyle name="Note 5 18 3 3 2 4" xfId="22472"/>
    <cellStyle name="Note 5 18 3 3 2 5" xfId="36925"/>
    <cellStyle name="Note 5 18 3 3 3" xfId="7498"/>
    <cellStyle name="Note 5 18 3 3 3 2" xfId="24933"/>
    <cellStyle name="Note 5 18 3 3 3 3" xfId="39386"/>
    <cellStyle name="Note 5 18 3 3 4" xfId="9939"/>
    <cellStyle name="Note 5 18 3 3 4 2" xfId="27374"/>
    <cellStyle name="Note 5 18 3 3 4 3" xfId="41827"/>
    <cellStyle name="Note 5 18 3 3 5" xfId="12359"/>
    <cellStyle name="Note 5 18 3 3 5 2" xfId="29794"/>
    <cellStyle name="Note 5 18 3 3 5 3" xfId="44247"/>
    <cellStyle name="Note 5 18 3 3 6" xfId="19366"/>
    <cellStyle name="Note 5 18 3 4" xfId="2526"/>
    <cellStyle name="Note 5 18 3 4 2" xfId="5037"/>
    <cellStyle name="Note 5 18 3 4 2 2" xfId="22473"/>
    <cellStyle name="Note 5 18 3 4 2 3" xfId="36926"/>
    <cellStyle name="Note 5 18 3 4 3" xfId="7499"/>
    <cellStyle name="Note 5 18 3 4 3 2" xfId="24934"/>
    <cellStyle name="Note 5 18 3 4 3 3" xfId="39387"/>
    <cellStyle name="Note 5 18 3 4 4" xfId="9940"/>
    <cellStyle name="Note 5 18 3 4 4 2" xfId="27375"/>
    <cellStyle name="Note 5 18 3 4 4 3" xfId="41828"/>
    <cellStyle name="Note 5 18 3 4 5" xfId="12360"/>
    <cellStyle name="Note 5 18 3 4 5 2" xfId="29795"/>
    <cellStyle name="Note 5 18 3 4 5 3" xfId="44248"/>
    <cellStyle name="Note 5 18 3 4 6" xfId="15401"/>
    <cellStyle name="Note 5 18 3 4 6 2" xfId="32836"/>
    <cellStyle name="Note 5 18 3 4 6 3" xfId="47289"/>
    <cellStyle name="Note 5 18 3 4 7" xfId="19367"/>
    <cellStyle name="Note 5 18 3 4 8" xfId="20563"/>
    <cellStyle name="Note 5 18 3 5" xfId="5034"/>
    <cellStyle name="Note 5 18 3 5 2" xfId="14401"/>
    <cellStyle name="Note 5 18 3 5 2 2" xfId="31836"/>
    <cellStyle name="Note 5 18 3 5 2 3" xfId="46289"/>
    <cellStyle name="Note 5 18 3 5 3" xfId="16862"/>
    <cellStyle name="Note 5 18 3 5 3 2" xfId="34297"/>
    <cellStyle name="Note 5 18 3 5 3 3" xfId="48750"/>
    <cellStyle name="Note 5 18 3 5 4" xfId="22470"/>
    <cellStyle name="Note 5 18 3 5 5" xfId="36923"/>
    <cellStyle name="Note 5 18 3 6" xfId="7496"/>
    <cellStyle name="Note 5 18 3 6 2" xfId="24931"/>
    <cellStyle name="Note 5 18 3 6 3" xfId="39384"/>
    <cellStyle name="Note 5 18 3 7" xfId="9937"/>
    <cellStyle name="Note 5 18 3 7 2" xfId="27372"/>
    <cellStyle name="Note 5 18 3 7 3" xfId="41825"/>
    <cellStyle name="Note 5 18 3 8" xfId="12357"/>
    <cellStyle name="Note 5 18 3 8 2" xfId="29792"/>
    <cellStyle name="Note 5 18 3 8 3" xfId="44245"/>
    <cellStyle name="Note 5 18 3 9" xfId="19364"/>
    <cellStyle name="Note 5 18 4" xfId="2527"/>
    <cellStyle name="Note 5 18 4 2" xfId="2528"/>
    <cellStyle name="Note 5 18 4 2 2" xfId="5039"/>
    <cellStyle name="Note 5 18 4 2 2 2" xfId="14405"/>
    <cellStyle name="Note 5 18 4 2 2 2 2" xfId="31840"/>
    <cellStyle name="Note 5 18 4 2 2 2 3" xfId="46293"/>
    <cellStyle name="Note 5 18 4 2 2 3" xfId="16866"/>
    <cellStyle name="Note 5 18 4 2 2 3 2" xfId="34301"/>
    <cellStyle name="Note 5 18 4 2 2 3 3" xfId="48754"/>
    <cellStyle name="Note 5 18 4 2 2 4" xfId="22475"/>
    <cellStyle name="Note 5 18 4 2 2 5" xfId="36928"/>
    <cellStyle name="Note 5 18 4 2 3" xfId="7501"/>
    <cellStyle name="Note 5 18 4 2 3 2" xfId="24936"/>
    <cellStyle name="Note 5 18 4 2 3 3" xfId="39389"/>
    <cellStyle name="Note 5 18 4 2 4" xfId="9942"/>
    <cellStyle name="Note 5 18 4 2 4 2" xfId="27377"/>
    <cellStyle name="Note 5 18 4 2 4 3" xfId="41830"/>
    <cellStyle name="Note 5 18 4 2 5" xfId="12362"/>
    <cellStyle name="Note 5 18 4 2 5 2" xfId="29797"/>
    <cellStyle name="Note 5 18 4 2 5 3" xfId="44250"/>
    <cellStyle name="Note 5 18 4 2 6" xfId="19369"/>
    <cellStyle name="Note 5 18 4 3" xfId="2529"/>
    <cellStyle name="Note 5 18 4 3 2" xfId="5040"/>
    <cellStyle name="Note 5 18 4 3 2 2" xfId="14406"/>
    <cellStyle name="Note 5 18 4 3 2 2 2" xfId="31841"/>
    <cellStyle name="Note 5 18 4 3 2 2 3" xfId="46294"/>
    <cellStyle name="Note 5 18 4 3 2 3" xfId="16867"/>
    <cellStyle name="Note 5 18 4 3 2 3 2" xfId="34302"/>
    <cellStyle name="Note 5 18 4 3 2 3 3" xfId="48755"/>
    <cellStyle name="Note 5 18 4 3 2 4" xfId="22476"/>
    <cellStyle name="Note 5 18 4 3 2 5" xfId="36929"/>
    <cellStyle name="Note 5 18 4 3 3" xfId="7502"/>
    <cellStyle name="Note 5 18 4 3 3 2" xfId="24937"/>
    <cellStyle name="Note 5 18 4 3 3 3" xfId="39390"/>
    <cellStyle name="Note 5 18 4 3 4" xfId="9943"/>
    <cellStyle name="Note 5 18 4 3 4 2" xfId="27378"/>
    <cellStyle name="Note 5 18 4 3 4 3" xfId="41831"/>
    <cellStyle name="Note 5 18 4 3 5" xfId="12363"/>
    <cellStyle name="Note 5 18 4 3 5 2" xfId="29798"/>
    <cellStyle name="Note 5 18 4 3 5 3" xfId="44251"/>
    <cellStyle name="Note 5 18 4 3 6" xfId="19370"/>
    <cellStyle name="Note 5 18 4 4" xfId="2530"/>
    <cellStyle name="Note 5 18 4 4 2" xfId="5041"/>
    <cellStyle name="Note 5 18 4 4 2 2" xfId="22477"/>
    <cellStyle name="Note 5 18 4 4 2 3" xfId="36930"/>
    <cellStyle name="Note 5 18 4 4 3" xfId="7503"/>
    <cellStyle name="Note 5 18 4 4 3 2" xfId="24938"/>
    <cellStyle name="Note 5 18 4 4 3 3" xfId="39391"/>
    <cellStyle name="Note 5 18 4 4 4" xfId="9944"/>
    <cellStyle name="Note 5 18 4 4 4 2" xfId="27379"/>
    <cellStyle name="Note 5 18 4 4 4 3" xfId="41832"/>
    <cellStyle name="Note 5 18 4 4 5" xfId="12364"/>
    <cellStyle name="Note 5 18 4 4 5 2" xfId="29799"/>
    <cellStyle name="Note 5 18 4 4 5 3" xfId="44252"/>
    <cellStyle name="Note 5 18 4 4 6" xfId="15402"/>
    <cellStyle name="Note 5 18 4 4 6 2" xfId="32837"/>
    <cellStyle name="Note 5 18 4 4 6 3" xfId="47290"/>
    <cellStyle name="Note 5 18 4 4 7" xfId="19371"/>
    <cellStyle name="Note 5 18 4 4 8" xfId="20564"/>
    <cellStyle name="Note 5 18 4 5" xfId="5038"/>
    <cellStyle name="Note 5 18 4 5 2" xfId="14404"/>
    <cellStyle name="Note 5 18 4 5 2 2" xfId="31839"/>
    <cellStyle name="Note 5 18 4 5 2 3" xfId="46292"/>
    <cellStyle name="Note 5 18 4 5 3" xfId="16865"/>
    <cellStyle name="Note 5 18 4 5 3 2" xfId="34300"/>
    <cellStyle name="Note 5 18 4 5 3 3" xfId="48753"/>
    <cellStyle name="Note 5 18 4 5 4" xfId="22474"/>
    <cellStyle name="Note 5 18 4 5 5" xfId="36927"/>
    <cellStyle name="Note 5 18 4 6" xfId="7500"/>
    <cellStyle name="Note 5 18 4 6 2" xfId="24935"/>
    <cellStyle name="Note 5 18 4 6 3" xfId="39388"/>
    <cellStyle name="Note 5 18 4 7" xfId="9941"/>
    <cellStyle name="Note 5 18 4 7 2" xfId="27376"/>
    <cellStyle name="Note 5 18 4 7 3" xfId="41829"/>
    <cellStyle name="Note 5 18 4 8" xfId="12361"/>
    <cellStyle name="Note 5 18 4 8 2" xfId="29796"/>
    <cellStyle name="Note 5 18 4 8 3" xfId="44249"/>
    <cellStyle name="Note 5 18 4 9" xfId="19368"/>
    <cellStyle name="Note 5 18 5" xfId="2531"/>
    <cellStyle name="Note 5 18 5 2" xfId="2532"/>
    <cellStyle name="Note 5 18 5 2 2" xfId="5043"/>
    <cellStyle name="Note 5 18 5 2 2 2" xfId="14408"/>
    <cellStyle name="Note 5 18 5 2 2 2 2" xfId="31843"/>
    <cellStyle name="Note 5 18 5 2 2 2 3" xfId="46296"/>
    <cellStyle name="Note 5 18 5 2 2 3" xfId="16869"/>
    <cellStyle name="Note 5 18 5 2 2 3 2" xfId="34304"/>
    <cellStyle name="Note 5 18 5 2 2 3 3" xfId="48757"/>
    <cellStyle name="Note 5 18 5 2 2 4" xfId="22479"/>
    <cellStyle name="Note 5 18 5 2 2 5" xfId="36932"/>
    <cellStyle name="Note 5 18 5 2 3" xfId="7505"/>
    <cellStyle name="Note 5 18 5 2 3 2" xfId="24940"/>
    <cellStyle name="Note 5 18 5 2 3 3" xfId="39393"/>
    <cellStyle name="Note 5 18 5 2 4" xfId="9946"/>
    <cellStyle name="Note 5 18 5 2 4 2" xfId="27381"/>
    <cellStyle name="Note 5 18 5 2 4 3" xfId="41834"/>
    <cellStyle name="Note 5 18 5 2 5" xfId="12366"/>
    <cellStyle name="Note 5 18 5 2 5 2" xfId="29801"/>
    <cellStyle name="Note 5 18 5 2 5 3" xfId="44254"/>
    <cellStyle name="Note 5 18 5 2 6" xfId="19373"/>
    <cellStyle name="Note 5 18 5 3" xfId="2533"/>
    <cellStyle name="Note 5 18 5 3 2" xfId="5044"/>
    <cellStyle name="Note 5 18 5 3 2 2" xfId="14409"/>
    <cellStyle name="Note 5 18 5 3 2 2 2" xfId="31844"/>
    <cellStyle name="Note 5 18 5 3 2 2 3" xfId="46297"/>
    <cellStyle name="Note 5 18 5 3 2 3" xfId="16870"/>
    <cellStyle name="Note 5 18 5 3 2 3 2" xfId="34305"/>
    <cellStyle name="Note 5 18 5 3 2 3 3" xfId="48758"/>
    <cellStyle name="Note 5 18 5 3 2 4" xfId="22480"/>
    <cellStyle name="Note 5 18 5 3 2 5" xfId="36933"/>
    <cellStyle name="Note 5 18 5 3 3" xfId="7506"/>
    <cellStyle name="Note 5 18 5 3 3 2" xfId="24941"/>
    <cellStyle name="Note 5 18 5 3 3 3" xfId="39394"/>
    <cellStyle name="Note 5 18 5 3 4" xfId="9947"/>
    <cellStyle name="Note 5 18 5 3 4 2" xfId="27382"/>
    <cellStyle name="Note 5 18 5 3 4 3" xfId="41835"/>
    <cellStyle name="Note 5 18 5 3 5" xfId="12367"/>
    <cellStyle name="Note 5 18 5 3 5 2" xfId="29802"/>
    <cellStyle name="Note 5 18 5 3 5 3" xfId="44255"/>
    <cellStyle name="Note 5 18 5 3 6" xfId="19374"/>
    <cellStyle name="Note 5 18 5 4" xfId="2534"/>
    <cellStyle name="Note 5 18 5 4 2" xfId="5045"/>
    <cellStyle name="Note 5 18 5 4 2 2" xfId="22481"/>
    <cellStyle name="Note 5 18 5 4 2 3" xfId="36934"/>
    <cellStyle name="Note 5 18 5 4 3" xfId="7507"/>
    <cellStyle name="Note 5 18 5 4 3 2" xfId="24942"/>
    <cellStyle name="Note 5 18 5 4 3 3" xfId="39395"/>
    <cellStyle name="Note 5 18 5 4 4" xfId="9948"/>
    <cellStyle name="Note 5 18 5 4 4 2" xfId="27383"/>
    <cellStyle name="Note 5 18 5 4 4 3" xfId="41836"/>
    <cellStyle name="Note 5 18 5 4 5" xfId="12368"/>
    <cellStyle name="Note 5 18 5 4 5 2" xfId="29803"/>
    <cellStyle name="Note 5 18 5 4 5 3" xfId="44256"/>
    <cellStyle name="Note 5 18 5 4 6" xfId="15403"/>
    <cellStyle name="Note 5 18 5 4 6 2" xfId="32838"/>
    <cellStyle name="Note 5 18 5 4 6 3" xfId="47291"/>
    <cellStyle name="Note 5 18 5 4 7" xfId="19375"/>
    <cellStyle name="Note 5 18 5 4 8" xfId="20565"/>
    <cellStyle name="Note 5 18 5 5" xfId="5042"/>
    <cellStyle name="Note 5 18 5 5 2" xfId="14407"/>
    <cellStyle name="Note 5 18 5 5 2 2" xfId="31842"/>
    <cellStyle name="Note 5 18 5 5 2 3" xfId="46295"/>
    <cellStyle name="Note 5 18 5 5 3" xfId="16868"/>
    <cellStyle name="Note 5 18 5 5 3 2" xfId="34303"/>
    <cellStyle name="Note 5 18 5 5 3 3" xfId="48756"/>
    <cellStyle name="Note 5 18 5 5 4" xfId="22478"/>
    <cellStyle name="Note 5 18 5 5 5" xfId="36931"/>
    <cellStyle name="Note 5 18 5 6" xfId="7504"/>
    <cellStyle name="Note 5 18 5 6 2" xfId="24939"/>
    <cellStyle name="Note 5 18 5 6 3" xfId="39392"/>
    <cellStyle name="Note 5 18 5 7" xfId="9945"/>
    <cellStyle name="Note 5 18 5 7 2" xfId="27380"/>
    <cellStyle name="Note 5 18 5 7 3" xfId="41833"/>
    <cellStyle name="Note 5 18 5 8" xfId="12365"/>
    <cellStyle name="Note 5 18 5 8 2" xfId="29800"/>
    <cellStyle name="Note 5 18 5 8 3" xfId="44253"/>
    <cellStyle name="Note 5 18 5 9" xfId="19372"/>
    <cellStyle name="Note 5 18 6" xfId="2535"/>
    <cellStyle name="Note 5 18 6 2" xfId="5046"/>
    <cellStyle name="Note 5 18 6 2 2" xfId="14410"/>
    <cellStyle name="Note 5 18 6 2 2 2" xfId="31845"/>
    <cellStyle name="Note 5 18 6 2 2 3" xfId="46298"/>
    <cellStyle name="Note 5 18 6 2 3" xfId="16871"/>
    <cellStyle name="Note 5 18 6 2 3 2" xfId="34306"/>
    <cellStyle name="Note 5 18 6 2 3 3" xfId="48759"/>
    <cellStyle name="Note 5 18 6 2 4" xfId="22482"/>
    <cellStyle name="Note 5 18 6 2 5" xfId="36935"/>
    <cellStyle name="Note 5 18 6 3" xfId="7508"/>
    <cellStyle name="Note 5 18 6 3 2" xfId="24943"/>
    <cellStyle name="Note 5 18 6 3 3" xfId="39396"/>
    <cellStyle name="Note 5 18 6 4" xfId="9949"/>
    <cellStyle name="Note 5 18 6 4 2" xfId="27384"/>
    <cellStyle name="Note 5 18 6 4 3" xfId="41837"/>
    <cellStyle name="Note 5 18 6 5" xfId="12369"/>
    <cellStyle name="Note 5 18 6 5 2" xfId="29804"/>
    <cellStyle name="Note 5 18 6 5 3" xfId="44257"/>
    <cellStyle name="Note 5 18 6 6" xfId="19376"/>
    <cellStyle name="Note 5 18 7" xfId="2536"/>
    <cellStyle name="Note 5 18 7 2" xfId="5047"/>
    <cellStyle name="Note 5 18 7 2 2" xfId="14411"/>
    <cellStyle name="Note 5 18 7 2 2 2" xfId="31846"/>
    <cellStyle name="Note 5 18 7 2 2 3" xfId="46299"/>
    <cellStyle name="Note 5 18 7 2 3" xfId="16872"/>
    <cellStyle name="Note 5 18 7 2 3 2" xfId="34307"/>
    <cellStyle name="Note 5 18 7 2 3 3" xfId="48760"/>
    <cellStyle name="Note 5 18 7 2 4" xfId="22483"/>
    <cellStyle name="Note 5 18 7 2 5" xfId="36936"/>
    <cellStyle name="Note 5 18 7 3" xfId="7509"/>
    <cellStyle name="Note 5 18 7 3 2" xfId="24944"/>
    <cellStyle name="Note 5 18 7 3 3" xfId="39397"/>
    <cellStyle name="Note 5 18 7 4" xfId="9950"/>
    <cellStyle name="Note 5 18 7 4 2" xfId="27385"/>
    <cellStyle name="Note 5 18 7 4 3" xfId="41838"/>
    <cellStyle name="Note 5 18 7 5" xfId="12370"/>
    <cellStyle name="Note 5 18 7 5 2" xfId="29805"/>
    <cellStyle name="Note 5 18 7 5 3" xfId="44258"/>
    <cellStyle name="Note 5 18 7 6" xfId="19377"/>
    <cellStyle name="Note 5 18 8" xfId="2537"/>
    <cellStyle name="Note 5 18 8 2" xfId="5048"/>
    <cellStyle name="Note 5 18 8 2 2" xfId="22484"/>
    <cellStyle name="Note 5 18 8 2 3" xfId="36937"/>
    <cellStyle name="Note 5 18 8 3" xfId="7510"/>
    <cellStyle name="Note 5 18 8 3 2" xfId="24945"/>
    <cellStyle name="Note 5 18 8 3 3" xfId="39398"/>
    <cellStyle name="Note 5 18 8 4" xfId="9951"/>
    <cellStyle name="Note 5 18 8 4 2" xfId="27386"/>
    <cellStyle name="Note 5 18 8 4 3" xfId="41839"/>
    <cellStyle name="Note 5 18 8 5" xfId="12371"/>
    <cellStyle name="Note 5 18 8 5 2" xfId="29806"/>
    <cellStyle name="Note 5 18 8 5 3" xfId="44259"/>
    <cellStyle name="Note 5 18 8 6" xfId="15404"/>
    <cellStyle name="Note 5 18 8 6 2" xfId="32839"/>
    <cellStyle name="Note 5 18 8 6 3" xfId="47292"/>
    <cellStyle name="Note 5 18 8 7" xfId="19378"/>
    <cellStyle name="Note 5 18 8 8" xfId="20566"/>
    <cellStyle name="Note 5 18 9" xfId="5029"/>
    <cellStyle name="Note 5 18 9 2" xfId="14397"/>
    <cellStyle name="Note 5 18 9 2 2" xfId="31832"/>
    <cellStyle name="Note 5 18 9 2 3" xfId="46285"/>
    <cellStyle name="Note 5 18 9 3" xfId="16858"/>
    <cellStyle name="Note 5 18 9 3 2" xfId="34293"/>
    <cellStyle name="Note 5 18 9 3 3" xfId="48746"/>
    <cellStyle name="Note 5 18 9 4" xfId="22465"/>
    <cellStyle name="Note 5 18 9 5" xfId="36918"/>
    <cellStyle name="Note 5 19" xfId="2538"/>
    <cellStyle name="Note 5 19 10" xfId="7511"/>
    <cellStyle name="Note 5 19 10 2" xfId="24946"/>
    <cellStyle name="Note 5 19 10 3" xfId="39399"/>
    <cellStyle name="Note 5 19 11" xfId="9952"/>
    <cellStyle name="Note 5 19 11 2" xfId="27387"/>
    <cellStyle name="Note 5 19 11 3" xfId="41840"/>
    <cellStyle name="Note 5 19 12" xfId="12372"/>
    <cellStyle name="Note 5 19 12 2" xfId="29807"/>
    <cellStyle name="Note 5 19 12 3" xfId="44260"/>
    <cellStyle name="Note 5 19 13" xfId="19379"/>
    <cellStyle name="Note 5 19 2" xfId="2539"/>
    <cellStyle name="Note 5 19 2 2" xfId="2540"/>
    <cellStyle name="Note 5 19 2 2 2" xfId="5051"/>
    <cellStyle name="Note 5 19 2 2 2 2" xfId="14414"/>
    <cellStyle name="Note 5 19 2 2 2 2 2" xfId="31849"/>
    <cellStyle name="Note 5 19 2 2 2 2 3" xfId="46302"/>
    <cellStyle name="Note 5 19 2 2 2 3" xfId="16875"/>
    <cellStyle name="Note 5 19 2 2 2 3 2" xfId="34310"/>
    <cellStyle name="Note 5 19 2 2 2 3 3" xfId="48763"/>
    <cellStyle name="Note 5 19 2 2 2 4" xfId="22487"/>
    <cellStyle name="Note 5 19 2 2 2 5" xfId="36940"/>
    <cellStyle name="Note 5 19 2 2 3" xfId="7513"/>
    <cellStyle name="Note 5 19 2 2 3 2" xfId="24948"/>
    <cellStyle name="Note 5 19 2 2 3 3" xfId="39401"/>
    <cellStyle name="Note 5 19 2 2 4" xfId="9954"/>
    <cellStyle name="Note 5 19 2 2 4 2" xfId="27389"/>
    <cellStyle name="Note 5 19 2 2 4 3" xfId="41842"/>
    <cellStyle name="Note 5 19 2 2 5" xfId="12374"/>
    <cellStyle name="Note 5 19 2 2 5 2" xfId="29809"/>
    <cellStyle name="Note 5 19 2 2 5 3" xfId="44262"/>
    <cellStyle name="Note 5 19 2 2 6" xfId="19381"/>
    <cellStyle name="Note 5 19 2 3" xfId="2541"/>
    <cellStyle name="Note 5 19 2 3 2" xfId="5052"/>
    <cellStyle name="Note 5 19 2 3 2 2" xfId="14415"/>
    <cellStyle name="Note 5 19 2 3 2 2 2" xfId="31850"/>
    <cellStyle name="Note 5 19 2 3 2 2 3" xfId="46303"/>
    <cellStyle name="Note 5 19 2 3 2 3" xfId="16876"/>
    <cellStyle name="Note 5 19 2 3 2 3 2" xfId="34311"/>
    <cellStyle name="Note 5 19 2 3 2 3 3" xfId="48764"/>
    <cellStyle name="Note 5 19 2 3 2 4" xfId="22488"/>
    <cellStyle name="Note 5 19 2 3 2 5" xfId="36941"/>
    <cellStyle name="Note 5 19 2 3 3" xfId="7514"/>
    <cellStyle name="Note 5 19 2 3 3 2" xfId="24949"/>
    <cellStyle name="Note 5 19 2 3 3 3" xfId="39402"/>
    <cellStyle name="Note 5 19 2 3 4" xfId="9955"/>
    <cellStyle name="Note 5 19 2 3 4 2" xfId="27390"/>
    <cellStyle name="Note 5 19 2 3 4 3" xfId="41843"/>
    <cellStyle name="Note 5 19 2 3 5" xfId="12375"/>
    <cellStyle name="Note 5 19 2 3 5 2" xfId="29810"/>
    <cellStyle name="Note 5 19 2 3 5 3" xfId="44263"/>
    <cellStyle name="Note 5 19 2 3 6" xfId="19382"/>
    <cellStyle name="Note 5 19 2 4" xfId="2542"/>
    <cellStyle name="Note 5 19 2 4 2" xfId="5053"/>
    <cellStyle name="Note 5 19 2 4 2 2" xfId="22489"/>
    <cellStyle name="Note 5 19 2 4 2 3" xfId="36942"/>
    <cellStyle name="Note 5 19 2 4 3" xfId="7515"/>
    <cellStyle name="Note 5 19 2 4 3 2" xfId="24950"/>
    <cellStyle name="Note 5 19 2 4 3 3" xfId="39403"/>
    <cellStyle name="Note 5 19 2 4 4" xfId="9956"/>
    <cellStyle name="Note 5 19 2 4 4 2" xfId="27391"/>
    <cellStyle name="Note 5 19 2 4 4 3" xfId="41844"/>
    <cellStyle name="Note 5 19 2 4 5" xfId="12376"/>
    <cellStyle name="Note 5 19 2 4 5 2" xfId="29811"/>
    <cellStyle name="Note 5 19 2 4 5 3" xfId="44264"/>
    <cellStyle name="Note 5 19 2 4 6" xfId="15405"/>
    <cellStyle name="Note 5 19 2 4 6 2" xfId="32840"/>
    <cellStyle name="Note 5 19 2 4 6 3" xfId="47293"/>
    <cellStyle name="Note 5 19 2 4 7" xfId="19383"/>
    <cellStyle name="Note 5 19 2 4 8" xfId="20567"/>
    <cellStyle name="Note 5 19 2 5" xfId="5050"/>
    <cellStyle name="Note 5 19 2 5 2" xfId="14413"/>
    <cellStyle name="Note 5 19 2 5 2 2" xfId="31848"/>
    <cellStyle name="Note 5 19 2 5 2 3" xfId="46301"/>
    <cellStyle name="Note 5 19 2 5 3" xfId="16874"/>
    <cellStyle name="Note 5 19 2 5 3 2" xfId="34309"/>
    <cellStyle name="Note 5 19 2 5 3 3" xfId="48762"/>
    <cellStyle name="Note 5 19 2 5 4" xfId="22486"/>
    <cellStyle name="Note 5 19 2 5 5" xfId="36939"/>
    <cellStyle name="Note 5 19 2 6" xfId="7512"/>
    <cellStyle name="Note 5 19 2 6 2" xfId="24947"/>
    <cellStyle name="Note 5 19 2 6 3" xfId="39400"/>
    <cellStyle name="Note 5 19 2 7" xfId="9953"/>
    <cellStyle name="Note 5 19 2 7 2" xfId="27388"/>
    <cellStyle name="Note 5 19 2 7 3" xfId="41841"/>
    <cellStyle name="Note 5 19 2 8" xfId="12373"/>
    <cellStyle name="Note 5 19 2 8 2" xfId="29808"/>
    <cellStyle name="Note 5 19 2 8 3" xfId="44261"/>
    <cellStyle name="Note 5 19 2 9" xfId="19380"/>
    <cellStyle name="Note 5 19 3" xfId="2543"/>
    <cellStyle name="Note 5 19 3 2" xfId="2544"/>
    <cellStyle name="Note 5 19 3 2 2" xfId="5055"/>
    <cellStyle name="Note 5 19 3 2 2 2" xfId="14417"/>
    <cellStyle name="Note 5 19 3 2 2 2 2" xfId="31852"/>
    <cellStyle name="Note 5 19 3 2 2 2 3" xfId="46305"/>
    <cellStyle name="Note 5 19 3 2 2 3" xfId="16878"/>
    <cellStyle name="Note 5 19 3 2 2 3 2" xfId="34313"/>
    <cellStyle name="Note 5 19 3 2 2 3 3" xfId="48766"/>
    <cellStyle name="Note 5 19 3 2 2 4" xfId="22491"/>
    <cellStyle name="Note 5 19 3 2 2 5" xfId="36944"/>
    <cellStyle name="Note 5 19 3 2 3" xfId="7517"/>
    <cellStyle name="Note 5 19 3 2 3 2" xfId="24952"/>
    <cellStyle name="Note 5 19 3 2 3 3" xfId="39405"/>
    <cellStyle name="Note 5 19 3 2 4" xfId="9958"/>
    <cellStyle name="Note 5 19 3 2 4 2" xfId="27393"/>
    <cellStyle name="Note 5 19 3 2 4 3" xfId="41846"/>
    <cellStyle name="Note 5 19 3 2 5" xfId="12378"/>
    <cellStyle name="Note 5 19 3 2 5 2" xfId="29813"/>
    <cellStyle name="Note 5 19 3 2 5 3" xfId="44266"/>
    <cellStyle name="Note 5 19 3 2 6" xfId="19385"/>
    <cellStyle name="Note 5 19 3 3" xfId="2545"/>
    <cellStyle name="Note 5 19 3 3 2" xfId="5056"/>
    <cellStyle name="Note 5 19 3 3 2 2" xfId="14418"/>
    <cellStyle name="Note 5 19 3 3 2 2 2" xfId="31853"/>
    <cellStyle name="Note 5 19 3 3 2 2 3" xfId="46306"/>
    <cellStyle name="Note 5 19 3 3 2 3" xfId="16879"/>
    <cellStyle name="Note 5 19 3 3 2 3 2" xfId="34314"/>
    <cellStyle name="Note 5 19 3 3 2 3 3" xfId="48767"/>
    <cellStyle name="Note 5 19 3 3 2 4" xfId="22492"/>
    <cellStyle name="Note 5 19 3 3 2 5" xfId="36945"/>
    <cellStyle name="Note 5 19 3 3 3" xfId="7518"/>
    <cellStyle name="Note 5 19 3 3 3 2" xfId="24953"/>
    <cellStyle name="Note 5 19 3 3 3 3" xfId="39406"/>
    <cellStyle name="Note 5 19 3 3 4" xfId="9959"/>
    <cellStyle name="Note 5 19 3 3 4 2" xfId="27394"/>
    <cellStyle name="Note 5 19 3 3 4 3" xfId="41847"/>
    <cellStyle name="Note 5 19 3 3 5" xfId="12379"/>
    <cellStyle name="Note 5 19 3 3 5 2" xfId="29814"/>
    <cellStyle name="Note 5 19 3 3 5 3" xfId="44267"/>
    <cellStyle name="Note 5 19 3 3 6" xfId="19386"/>
    <cellStyle name="Note 5 19 3 4" xfId="2546"/>
    <cellStyle name="Note 5 19 3 4 2" xfId="5057"/>
    <cellStyle name="Note 5 19 3 4 2 2" xfId="22493"/>
    <cellStyle name="Note 5 19 3 4 2 3" xfId="36946"/>
    <cellStyle name="Note 5 19 3 4 3" xfId="7519"/>
    <cellStyle name="Note 5 19 3 4 3 2" xfId="24954"/>
    <cellStyle name="Note 5 19 3 4 3 3" xfId="39407"/>
    <cellStyle name="Note 5 19 3 4 4" xfId="9960"/>
    <cellStyle name="Note 5 19 3 4 4 2" xfId="27395"/>
    <cellStyle name="Note 5 19 3 4 4 3" xfId="41848"/>
    <cellStyle name="Note 5 19 3 4 5" xfId="12380"/>
    <cellStyle name="Note 5 19 3 4 5 2" xfId="29815"/>
    <cellStyle name="Note 5 19 3 4 5 3" xfId="44268"/>
    <cellStyle name="Note 5 19 3 4 6" xfId="15406"/>
    <cellStyle name="Note 5 19 3 4 6 2" xfId="32841"/>
    <cellStyle name="Note 5 19 3 4 6 3" xfId="47294"/>
    <cellStyle name="Note 5 19 3 4 7" xfId="19387"/>
    <cellStyle name="Note 5 19 3 4 8" xfId="20568"/>
    <cellStyle name="Note 5 19 3 5" xfId="5054"/>
    <cellStyle name="Note 5 19 3 5 2" xfId="14416"/>
    <cellStyle name="Note 5 19 3 5 2 2" xfId="31851"/>
    <cellStyle name="Note 5 19 3 5 2 3" xfId="46304"/>
    <cellStyle name="Note 5 19 3 5 3" xfId="16877"/>
    <cellStyle name="Note 5 19 3 5 3 2" xfId="34312"/>
    <cellStyle name="Note 5 19 3 5 3 3" xfId="48765"/>
    <cellStyle name="Note 5 19 3 5 4" xfId="22490"/>
    <cellStyle name="Note 5 19 3 5 5" xfId="36943"/>
    <cellStyle name="Note 5 19 3 6" xfId="7516"/>
    <cellStyle name="Note 5 19 3 6 2" xfId="24951"/>
    <cellStyle name="Note 5 19 3 6 3" xfId="39404"/>
    <cellStyle name="Note 5 19 3 7" xfId="9957"/>
    <cellStyle name="Note 5 19 3 7 2" xfId="27392"/>
    <cellStyle name="Note 5 19 3 7 3" xfId="41845"/>
    <cellStyle name="Note 5 19 3 8" xfId="12377"/>
    <cellStyle name="Note 5 19 3 8 2" xfId="29812"/>
    <cellStyle name="Note 5 19 3 8 3" xfId="44265"/>
    <cellStyle name="Note 5 19 3 9" xfId="19384"/>
    <cellStyle name="Note 5 19 4" xfId="2547"/>
    <cellStyle name="Note 5 19 4 2" xfId="2548"/>
    <cellStyle name="Note 5 19 4 2 2" xfId="5059"/>
    <cellStyle name="Note 5 19 4 2 2 2" xfId="14420"/>
    <cellStyle name="Note 5 19 4 2 2 2 2" xfId="31855"/>
    <cellStyle name="Note 5 19 4 2 2 2 3" xfId="46308"/>
    <cellStyle name="Note 5 19 4 2 2 3" xfId="16881"/>
    <cellStyle name="Note 5 19 4 2 2 3 2" xfId="34316"/>
    <cellStyle name="Note 5 19 4 2 2 3 3" xfId="48769"/>
    <cellStyle name="Note 5 19 4 2 2 4" xfId="22495"/>
    <cellStyle name="Note 5 19 4 2 2 5" xfId="36948"/>
    <cellStyle name="Note 5 19 4 2 3" xfId="7521"/>
    <cellStyle name="Note 5 19 4 2 3 2" xfId="24956"/>
    <cellStyle name="Note 5 19 4 2 3 3" xfId="39409"/>
    <cellStyle name="Note 5 19 4 2 4" xfId="9962"/>
    <cellStyle name="Note 5 19 4 2 4 2" xfId="27397"/>
    <cellStyle name="Note 5 19 4 2 4 3" xfId="41850"/>
    <cellStyle name="Note 5 19 4 2 5" xfId="12382"/>
    <cellStyle name="Note 5 19 4 2 5 2" xfId="29817"/>
    <cellStyle name="Note 5 19 4 2 5 3" xfId="44270"/>
    <cellStyle name="Note 5 19 4 2 6" xfId="19389"/>
    <cellStyle name="Note 5 19 4 3" xfId="2549"/>
    <cellStyle name="Note 5 19 4 3 2" xfId="5060"/>
    <cellStyle name="Note 5 19 4 3 2 2" xfId="14421"/>
    <cellStyle name="Note 5 19 4 3 2 2 2" xfId="31856"/>
    <cellStyle name="Note 5 19 4 3 2 2 3" xfId="46309"/>
    <cellStyle name="Note 5 19 4 3 2 3" xfId="16882"/>
    <cellStyle name="Note 5 19 4 3 2 3 2" xfId="34317"/>
    <cellStyle name="Note 5 19 4 3 2 3 3" xfId="48770"/>
    <cellStyle name="Note 5 19 4 3 2 4" xfId="22496"/>
    <cellStyle name="Note 5 19 4 3 2 5" xfId="36949"/>
    <cellStyle name="Note 5 19 4 3 3" xfId="7522"/>
    <cellStyle name="Note 5 19 4 3 3 2" xfId="24957"/>
    <cellStyle name="Note 5 19 4 3 3 3" xfId="39410"/>
    <cellStyle name="Note 5 19 4 3 4" xfId="9963"/>
    <cellStyle name="Note 5 19 4 3 4 2" xfId="27398"/>
    <cellStyle name="Note 5 19 4 3 4 3" xfId="41851"/>
    <cellStyle name="Note 5 19 4 3 5" xfId="12383"/>
    <cellStyle name="Note 5 19 4 3 5 2" xfId="29818"/>
    <cellStyle name="Note 5 19 4 3 5 3" xfId="44271"/>
    <cellStyle name="Note 5 19 4 3 6" xfId="19390"/>
    <cellStyle name="Note 5 19 4 4" xfId="2550"/>
    <cellStyle name="Note 5 19 4 4 2" xfId="5061"/>
    <cellStyle name="Note 5 19 4 4 2 2" xfId="22497"/>
    <cellStyle name="Note 5 19 4 4 2 3" xfId="36950"/>
    <cellStyle name="Note 5 19 4 4 3" xfId="7523"/>
    <cellStyle name="Note 5 19 4 4 3 2" xfId="24958"/>
    <cellStyle name="Note 5 19 4 4 3 3" xfId="39411"/>
    <cellStyle name="Note 5 19 4 4 4" xfId="9964"/>
    <cellStyle name="Note 5 19 4 4 4 2" xfId="27399"/>
    <cellStyle name="Note 5 19 4 4 4 3" xfId="41852"/>
    <cellStyle name="Note 5 19 4 4 5" xfId="12384"/>
    <cellStyle name="Note 5 19 4 4 5 2" xfId="29819"/>
    <cellStyle name="Note 5 19 4 4 5 3" xfId="44272"/>
    <cellStyle name="Note 5 19 4 4 6" xfId="15407"/>
    <cellStyle name="Note 5 19 4 4 6 2" xfId="32842"/>
    <cellStyle name="Note 5 19 4 4 6 3" xfId="47295"/>
    <cellStyle name="Note 5 19 4 4 7" xfId="19391"/>
    <cellStyle name="Note 5 19 4 4 8" xfId="20569"/>
    <cellStyle name="Note 5 19 4 5" xfId="5058"/>
    <cellStyle name="Note 5 19 4 5 2" xfId="14419"/>
    <cellStyle name="Note 5 19 4 5 2 2" xfId="31854"/>
    <cellStyle name="Note 5 19 4 5 2 3" xfId="46307"/>
    <cellStyle name="Note 5 19 4 5 3" xfId="16880"/>
    <cellStyle name="Note 5 19 4 5 3 2" xfId="34315"/>
    <cellStyle name="Note 5 19 4 5 3 3" xfId="48768"/>
    <cellStyle name="Note 5 19 4 5 4" xfId="22494"/>
    <cellStyle name="Note 5 19 4 5 5" xfId="36947"/>
    <cellStyle name="Note 5 19 4 6" xfId="7520"/>
    <cellStyle name="Note 5 19 4 6 2" xfId="24955"/>
    <cellStyle name="Note 5 19 4 6 3" xfId="39408"/>
    <cellStyle name="Note 5 19 4 7" xfId="9961"/>
    <cellStyle name="Note 5 19 4 7 2" xfId="27396"/>
    <cellStyle name="Note 5 19 4 7 3" xfId="41849"/>
    <cellStyle name="Note 5 19 4 8" xfId="12381"/>
    <cellStyle name="Note 5 19 4 8 2" xfId="29816"/>
    <cellStyle name="Note 5 19 4 8 3" xfId="44269"/>
    <cellStyle name="Note 5 19 4 9" xfId="19388"/>
    <cellStyle name="Note 5 19 5" xfId="2551"/>
    <cellStyle name="Note 5 19 5 2" xfId="2552"/>
    <cellStyle name="Note 5 19 5 2 2" xfId="5063"/>
    <cellStyle name="Note 5 19 5 2 2 2" xfId="14423"/>
    <cellStyle name="Note 5 19 5 2 2 2 2" xfId="31858"/>
    <cellStyle name="Note 5 19 5 2 2 2 3" xfId="46311"/>
    <cellStyle name="Note 5 19 5 2 2 3" xfId="16884"/>
    <cellStyle name="Note 5 19 5 2 2 3 2" xfId="34319"/>
    <cellStyle name="Note 5 19 5 2 2 3 3" xfId="48772"/>
    <cellStyle name="Note 5 19 5 2 2 4" xfId="22499"/>
    <cellStyle name="Note 5 19 5 2 2 5" xfId="36952"/>
    <cellStyle name="Note 5 19 5 2 3" xfId="7525"/>
    <cellStyle name="Note 5 19 5 2 3 2" xfId="24960"/>
    <cellStyle name="Note 5 19 5 2 3 3" xfId="39413"/>
    <cellStyle name="Note 5 19 5 2 4" xfId="9966"/>
    <cellStyle name="Note 5 19 5 2 4 2" xfId="27401"/>
    <cellStyle name="Note 5 19 5 2 4 3" xfId="41854"/>
    <cellStyle name="Note 5 19 5 2 5" xfId="12386"/>
    <cellStyle name="Note 5 19 5 2 5 2" xfId="29821"/>
    <cellStyle name="Note 5 19 5 2 5 3" xfId="44274"/>
    <cellStyle name="Note 5 19 5 2 6" xfId="19393"/>
    <cellStyle name="Note 5 19 5 3" xfId="2553"/>
    <cellStyle name="Note 5 19 5 3 2" xfId="5064"/>
    <cellStyle name="Note 5 19 5 3 2 2" xfId="14424"/>
    <cellStyle name="Note 5 19 5 3 2 2 2" xfId="31859"/>
    <cellStyle name="Note 5 19 5 3 2 2 3" xfId="46312"/>
    <cellStyle name="Note 5 19 5 3 2 3" xfId="16885"/>
    <cellStyle name="Note 5 19 5 3 2 3 2" xfId="34320"/>
    <cellStyle name="Note 5 19 5 3 2 3 3" xfId="48773"/>
    <cellStyle name="Note 5 19 5 3 2 4" xfId="22500"/>
    <cellStyle name="Note 5 19 5 3 2 5" xfId="36953"/>
    <cellStyle name="Note 5 19 5 3 3" xfId="7526"/>
    <cellStyle name="Note 5 19 5 3 3 2" xfId="24961"/>
    <cellStyle name="Note 5 19 5 3 3 3" xfId="39414"/>
    <cellStyle name="Note 5 19 5 3 4" xfId="9967"/>
    <cellStyle name="Note 5 19 5 3 4 2" xfId="27402"/>
    <cellStyle name="Note 5 19 5 3 4 3" xfId="41855"/>
    <cellStyle name="Note 5 19 5 3 5" xfId="12387"/>
    <cellStyle name="Note 5 19 5 3 5 2" xfId="29822"/>
    <cellStyle name="Note 5 19 5 3 5 3" xfId="44275"/>
    <cellStyle name="Note 5 19 5 3 6" xfId="19394"/>
    <cellStyle name="Note 5 19 5 4" xfId="2554"/>
    <cellStyle name="Note 5 19 5 4 2" xfId="5065"/>
    <cellStyle name="Note 5 19 5 4 2 2" xfId="22501"/>
    <cellStyle name="Note 5 19 5 4 2 3" xfId="36954"/>
    <cellStyle name="Note 5 19 5 4 3" xfId="7527"/>
    <cellStyle name="Note 5 19 5 4 3 2" xfId="24962"/>
    <cellStyle name="Note 5 19 5 4 3 3" xfId="39415"/>
    <cellStyle name="Note 5 19 5 4 4" xfId="9968"/>
    <cellStyle name="Note 5 19 5 4 4 2" xfId="27403"/>
    <cellStyle name="Note 5 19 5 4 4 3" xfId="41856"/>
    <cellStyle name="Note 5 19 5 4 5" xfId="12388"/>
    <cellStyle name="Note 5 19 5 4 5 2" xfId="29823"/>
    <cellStyle name="Note 5 19 5 4 5 3" xfId="44276"/>
    <cellStyle name="Note 5 19 5 4 6" xfId="15408"/>
    <cellStyle name="Note 5 19 5 4 6 2" xfId="32843"/>
    <cellStyle name="Note 5 19 5 4 6 3" xfId="47296"/>
    <cellStyle name="Note 5 19 5 4 7" xfId="19395"/>
    <cellStyle name="Note 5 19 5 4 8" xfId="20570"/>
    <cellStyle name="Note 5 19 5 5" xfId="5062"/>
    <cellStyle name="Note 5 19 5 5 2" xfId="14422"/>
    <cellStyle name="Note 5 19 5 5 2 2" xfId="31857"/>
    <cellStyle name="Note 5 19 5 5 2 3" xfId="46310"/>
    <cellStyle name="Note 5 19 5 5 3" xfId="16883"/>
    <cellStyle name="Note 5 19 5 5 3 2" xfId="34318"/>
    <cellStyle name="Note 5 19 5 5 3 3" xfId="48771"/>
    <cellStyle name="Note 5 19 5 5 4" xfId="22498"/>
    <cellStyle name="Note 5 19 5 5 5" xfId="36951"/>
    <cellStyle name="Note 5 19 5 6" xfId="7524"/>
    <cellStyle name="Note 5 19 5 6 2" xfId="24959"/>
    <cellStyle name="Note 5 19 5 6 3" xfId="39412"/>
    <cellStyle name="Note 5 19 5 7" xfId="9965"/>
    <cellStyle name="Note 5 19 5 7 2" xfId="27400"/>
    <cellStyle name="Note 5 19 5 7 3" xfId="41853"/>
    <cellStyle name="Note 5 19 5 8" xfId="12385"/>
    <cellStyle name="Note 5 19 5 8 2" xfId="29820"/>
    <cellStyle name="Note 5 19 5 8 3" xfId="44273"/>
    <cellStyle name="Note 5 19 5 9" xfId="19392"/>
    <cellStyle name="Note 5 19 6" xfId="2555"/>
    <cellStyle name="Note 5 19 6 2" xfId="5066"/>
    <cellStyle name="Note 5 19 6 2 2" xfId="14425"/>
    <cellStyle name="Note 5 19 6 2 2 2" xfId="31860"/>
    <cellStyle name="Note 5 19 6 2 2 3" xfId="46313"/>
    <cellStyle name="Note 5 19 6 2 3" xfId="16886"/>
    <cellStyle name="Note 5 19 6 2 3 2" xfId="34321"/>
    <cellStyle name="Note 5 19 6 2 3 3" xfId="48774"/>
    <cellStyle name="Note 5 19 6 2 4" xfId="22502"/>
    <cellStyle name="Note 5 19 6 2 5" xfId="36955"/>
    <cellStyle name="Note 5 19 6 3" xfId="7528"/>
    <cellStyle name="Note 5 19 6 3 2" xfId="24963"/>
    <cellStyle name="Note 5 19 6 3 3" xfId="39416"/>
    <cellStyle name="Note 5 19 6 4" xfId="9969"/>
    <cellStyle name="Note 5 19 6 4 2" xfId="27404"/>
    <cellStyle name="Note 5 19 6 4 3" xfId="41857"/>
    <cellStyle name="Note 5 19 6 5" xfId="12389"/>
    <cellStyle name="Note 5 19 6 5 2" xfId="29824"/>
    <cellStyle name="Note 5 19 6 5 3" xfId="44277"/>
    <cellStyle name="Note 5 19 6 6" xfId="19396"/>
    <cellStyle name="Note 5 19 7" xfId="2556"/>
    <cellStyle name="Note 5 19 7 2" xfId="5067"/>
    <cellStyle name="Note 5 19 7 2 2" xfId="14426"/>
    <cellStyle name="Note 5 19 7 2 2 2" xfId="31861"/>
    <cellStyle name="Note 5 19 7 2 2 3" xfId="46314"/>
    <cellStyle name="Note 5 19 7 2 3" xfId="16887"/>
    <cellStyle name="Note 5 19 7 2 3 2" xfId="34322"/>
    <cellStyle name="Note 5 19 7 2 3 3" xfId="48775"/>
    <cellStyle name="Note 5 19 7 2 4" xfId="22503"/>
    <cellStyle name="Note 5 19 7 2 5" xfId="36956"/>
    <cellStyle name="Note 5 19 7 3" xfId="7529"/>
    <cellStyle name="Note 5 19 7 3 2" xfId="24964"/>
    <cellStyle name="Note 5 19 7 3 3" xfId="39417"/>
    <cellStyle name="Note 5 19 7 4" xfId="9970"/>
    <cellStyle name="Note 5 19 7 4 2" xfId="27405"/>
    <cellStyle name="Note 5 19 7 4 3" xfId="41858"/>
    <cellStyle name="Note 5 19 7 5" xfId="12390"/>
    <cellStyle name="Note 5 19 7 5 2" xfId="29825"/>
    <cellStyle name="Note 5 19 7 5 3" xfId="44278"/>
    <cellStyle name="Note 5 19 7 6" xfId="19397"/>
    <cellStyle name="Note 5 19 8" xfId="2557"/>
    <cellStyle name="Note 5 19 8 2" xfId="5068"/>
    <cellStyle name="Note 5 19 8 2 2" xfId="22504"/>
    <cellStyle name="Note 5 19 8 2 3" xfId="36957"/>
    <cellStyle name="Note 5 19 8 3" xfId="7530"/>
    <cellStyle name="Note 5 19 8 3 2" xfId="24965"/>
    <cellStyle name="Note 5 19 8 3 3" xfId="39418"/>
    <cellStyle name="Note 5 19 8 4" xfId="9971"/>
    <cellStyle name="Note 5 19 8 4 2" xfId="27406"/>
    <cellStyle name="Note 5 19 8 4 3" xfId="41859"/>
    <cellStyle name="Note 5 19 8 5" xfId="12391"/>
    <cellStyle name="Note 5 19 8 5 2" xfId="29826"/>
    <cellStyle name="Note 5 19 8 5 3" xfId="44279"/>
    <cellStyle name="Note 5 19 8 6" xfId="15409"/>
    <cellStyle name="Note 5 19 8 6 2" xfId="32844"/>
    <cellStyle name="Note 5 19 8 6 3" xfId="47297"/>
    <cellStyle name="Note 5 19 8 7" xfId="19398"/>
    <cellStyle name="Note 5 19 8 8" xfId="20571"/>
    <cellStyle name="Note 5 19 9" xfId="5049"/>
    <cellStyle name="Note 5 19 9 2" xfId="14412"/>
    <cellStyle name="Note 5 19 9 2 2" xfId="31847"/>
    <cellStyle name="Note 5 19 9 2 3" xfId="46300"/>
    <cellStyle name="Note 5 19 9 3" xfId="16873"/>
    <cellStyle name="Note 5 19 9 3 2" xfId="34308"/>
    <cellStyle name="Note 5 19 9 3 3" xfId="48761"/>
    <cellStyle name="Note 5 19 9 4" xfId="22485"/>
    <cellStyle name="Note 5 19 9 5" xfId="36938"/>
    <cellStyle name="Note 5 2" xfId="2558"/>
    <cellStyle name="Note 5 2 10" xfId="7531"/>
    <cellStyle name="Note 5 2 10 2" xfId="24966"/>
    <cellStyle name="Note 5 2 10 3" xfId="39419"/>
    <cellStyle name="Note 5 2 11" xfId="9972"/>
    <cellStyle name="Note 5 2 11 2" xfId="27407"/>
    <cellStyle name="Note 5 2 11 3" xfId="41860"/>
    <cellStyle name="Note 5 2 12" xfId="12392"/>
    <cellStyle name="Note 5 2 12 2" xfId="29827"/>
    <cellStyle name="Note 5 2 12 3" xfId="44280"/>
    <cellStyle name="Note 5 2 13" xfId="19399"/>
    <cellStyle name="Note 5 2 2" xfId="2559"/>
    <cellStyle name="Note 5 2 2 2" xfId="2560"/>
    <cellStyle name="Note 5 2 2 2 2" xfId="5071"/>
    <cellStyle name="Note 5 2 2 2 2 2" xfId="14429"/>
    <cellStyle name="Note 5 2 2 2 2 2 2" xfId="31864"/>
    <cellStyle name="Note 5 2 2 2 2 2 3" xfId="46317"/>
    <cellStyle name="Note 5 2 2 2 2 3" xfId="16890"/>
    <cellStyle name="Note 5 2 2 2 2 3 2" xfId="34325"/>
    <cellStyle name="Note 5 2 2 2 2 3 3" xfId="48778"/>
    <cellStyle name="Note 5 2 2 2 2 4" xfId="22507"/>
    <cellStyle name="Note 5 2 2 2 2 5" xfId="36960"/>
    <cellStyle name="Note 5 2 2 2 3" xfId="7533"/>
    <cellStyle name="Note 5 2 2 2 3 2" xfId="24968"/>
    <cellStyle name="Note 5 2 2 2 3 3" xfId="39421"/>
    <cellStyle name="Note 5 2 2 2 4" xfId="9974"/>
    <cellStyle name="Note 5 2 2 2 4 2" xfId="27409"/>
    <cellStyle name="Note 5 2 2 2 4 3" xfId="41862"/>
    <cellStyle name="Note 5 2 2 2 5" xfId="12394"/>
    <cellStyle name="Note 5 2 2 2 5 2" xfId="29829"/>
    <cellStyle name="Note 5 2 2 2 5 3" xfId="44282"/>
    <cellStyle name="Note 5 2 2 2 6" xfId="19401"/>
    <cellStyle name="Note 5 2 2 3" xfId="2561"/>
    <cellStyle name="Note 5 2 2 3 2" xfId="5072"/>
    <cellStyle name="Note 5 2 2 3 2 2" xfId="14430"/>
    <cellStyle name="Note 5 2 2 3 2 2 2" xfId="31865"/>
    <cellStyle name="Note 5 2 2 3 2 2 3" xfId="46318"/>
    <cellStyle name="Note 5 2 2 3 2 3" xfId="16891"/>
    <cellStyle name="Note 5 2 2 3 2 3 2" xfId="34326"/>
    <cellStyle name="Note 5 2 2 3 2 3 3" xfId="48779"/>
    <cellStyle name="Note 5 2 2 3 2 4" xfId="22508"/>
    <cellStyle name="Note 5 2 2 3 2 5" xfId="36961"/>
    <cellStyle name="Note 5 2 2 3 3" xfId="7534"/>
    <cellStyle name="Note 5 2 2 3 3 2" xfId="24969"/>
    <cellStyle name="Note 5 2 2 3 3 3" xfId="39422"/>
    <cellStyle name="Note 5 2 2 3 4" xfId="9975"/>
    <cellStyle name="Note 5 2 2 3 4 2" xfId="27410"/>
    <cellStyle name="Note 5 2 2 3 4 3" xfId="41863"/>
    <cellStyle name="Note 5 2 2 3 5" xfId="12395"/>
    <cellStyle name="Note 5 2 2 3 5 2" xfId="29830"/>
    <cellStyle name="Note 5 2 2 3 5 3" xfId="44283"/>
    <cellStyle name="Note 5 2 2 3 6" xfId="19402"/>
    <cellStyle name="Note 5 2 2 4" xfId="2562"/>
    <cellStyle name="Note 5 2 2 4 2" xfId="5073"/>
    <cellStyle name="Note 5 2 2 4 2 2" xfId="22509"/>
    <cellStyle name="Note 5 2 2 4 2 3" xfId="36962"/>
    <cellStyle name="Note 5 2 2 4 3" xfId="7535"/>
    <cellStyle name="Note 5 2 2 4 3 2" xfId="24970"/>
    <cellStyle name="Note 5 2 2 4 3 3" xfId="39423"/>
    <cellStyle name="Note 5 2 2 4 4" xfId="9976"/>
    <cellStyle name="Note 5 2 2 4 4 2" xfId="27411"/>
    <cellStyle name="Note 5 2 2 4 4 3" xfId="41864"/>
    <cellStyle name="Note 5 2 2 4 5" xfId="12396"/>
    <cellStyle name="Note 5 2 2 4 5 2" xfId="29831"/>
    <cellStyle name="Note 5 2 2 4 5 3" xfId="44284"/>
    <cellStyle name="Note 5 2 2 4 6" xfId="15410"/>
    <cellStyle name="Note 5 2 2 4 6 2" xfId="32845"/>
    <cellStyle name="Note 5 2 2 4 6 3" xfId="47298"/>
    <cellStyle name="Note 5 2 2 4 7" xfId="19403"/>
    <cellStyle name="Note 5 2 2 4 8" xfId="20572"/>
    <cellStyle name="Note 5 2 2 5" xfId="5070"/>
    <cellStyle name="Note 5 2 2 5 2" xfId="14428"/>
    <cellStyle name="Note 5 2 2 5 2 2" xfId="31863"/>
    <cellStyle name="Note 5 2 2 5 2 3" xfId="46316"/>
    <cellStyle name="Note 5 2 2 5 3" xfId="16889"/>
    <cellStyle name="Note 5 2 2 5 3 2" xfId="34324"/>
    <cellStyle name="Note 5 2 2 5 3 3" xfId="48777"/>
    <cellStyle name="Note 5 2 2 5 4" xfId="22506"/>
    <cellStyle name="Note 5 2 2 5 5" xfId="36959"/>
    <cellStyle name="Note 5 2 2 6" xfId="7532"/>
    <cellStyle name="Note 5 2 2 6 2" xfId="24967"/>
    <cellStyle name="Note 5 2 2 6 3" xfId="39420"/>
    <cellStyle name="Note 5 2 2 7" xfId="9973"/>
    <cellStyle name="Note 5 2 2 7 2" xfId="27408"/>
    <cellStyle name="Note 5 2 2 7 3" xfId="41861"/>
    <cellStyle name="Note 5 2 2 8" xfId="12393"/>
    <cellStyle name="Note 5 2 2 8 2" xfId="29828"/>
    <cellStyle name="Note 5 2 2 8 3" xfId="44281"/>
    <cellStyle name="Note 5 2 2 9" xfId="19400"/>
    <cellStyle name="Note 5 2 3" xfId="2563"/>
    <cellStyle name="Note 5 2 3 2" xfId="2564"/>
    <cellStyle name="Note 5 2 3 2 2" xfId="5075"/>
    <cellStyle name="Note 5 2 3 2 2 2" xfId="14432"/>
    <cellStyle name="Note 5 2 3 2 2 2 2" xfId="31867"/>
    <cellStyle name="Note 5 2 3 2 2 2 3" xfId="46320"/>
    <cellStyle name="Note 5 2 3 2 2 3" xfId="16893"/>
    <cellStyle name="Note 5 2 3 2 2 3 2" xfId="34328"/>
    <cellStyle name="Note 5 2 3 2 2 3 3" xfId="48781"/>
    <cellStyle name="Note 5 2 3 2 2 4" xfId="22511"/>
    <cellStyle name="Note 5 2 3 2 2 5" xfId="36964"/>
    <cellStyle name="Note 5 2 3 2 3" xfId="7537"/>
    <cellStyle name="Note 5 2 3 2 3 2" xfId="24972"/>
    <cellStyle name="Note 5 2 3 2 3 3" xfId="39425"/>
    <cellStyle name="Note 5 2 3 2 4" xfId="9978"/>
    <cellStyle name="Note 5 2 3 2 4 2" xfId="27413"/>
    <cellStyle name="Note 5 2 3 2 4 3" xfId="41866"/>
    <cellStyle name="Note 5 2 3 2 5" xfId="12398"/>
    <cellStyle name="Note 5 2 3 2 5 2" xfId="29833"/>
    <cellStyle name="Note 5 2 3 2 5 3" xfId="44286"/>
    <cellStyle name="Note 5 2 3 2 6" xfId="19405"/>
    <cellStyle name="Note 5 2 3 3" xfId="2565"/>
    <cellStyle name="Note 5 2 3 3 2" xfId="5076"/>
    <cellStyle name="Note 5 2 3 3 2 2" xfId="14433"/>
    <cellStyle name="Note 5 2 3 3 2 2 2" xfId="31868"/>
    <cellStyle name="Note 5 2 3 3 2 2 3" xfId="46321"/>
    <cellStyle name="Note 5 2 3 3 2 3" xfId="16894"/>
    <cellStyle name="Note 5 2 3 3 2 3 2" xfId="34329"/>
    <cellStyle name="Note 5 2 3 3 2 3 3" xfId="48782"/>
    <cellStyle name="Note 5 2 3 3 2 4" xfId="22512"/>
    <cellStyle name="Note 5 2 3 3 2 5" xfId="36965"/>
    <cellStyle name="Note 5 2 3 3 3" xfId="7538"/>
    <cellStyle name="Note 5 2 3 3 3 2" xfId="24973"/>
    <cellStyle name="Note 5 2 3 3 3 3" xfId="39426"/>
    <cellStyle name="Note 5 2 3 3 4" xfId="9979"/>
    <cellStyle name="Note 5 2 3 3 4 2" xfId="27414"/>
    <cellStyle name="Note 5 2 3 3 4 3" xfId="41867"/>
    <cellStyle name="Note 5 2 3 3 5" xfId="12399"/>
    <cellStyle name="Note 5 2 3 3 5 2" xfId="29834"/>
    <cellStyle name="Note 5 2 3 3 5 3" xfId="44287"/>
    <cellStyle name="Note 5 2 3 3 6" xfId="19406"/>
    <cellStyle name="Note 5 2 3 4" xfId="2566"/>
    <cellStyle name="Note 5 2 3 4 2" xfId="5077"/>
    <cellStyle name="Note 5 2 3 4 2 2" xfId="22513"/>
    <cellStyle name="Note 5 2 3 4 2 3" xfId="36966"/>
    <cellStyle name="Note 5 2 3 4 3" xfId="7539"/>
    <cellStyle name="Note 5 2 3 4 3 2" xfId="24974"/>
    <cellStyle name="Note 5 2 3 4 3 3" xfId="39427"/>
    <cellStyle name="Note 5 2 3 4 4" xfId="9980"/>
    <cellStyle name="Note 5 2 3 4 4 2" xfId="27415"/>
    <cellStyle name="Note 5 2 3 4 4 3" xfId="41868"/>
    <cellStyle name="Note 5 2 3 4 5" xfId="12400"/>
    <cellStyle name="Note 5 2 3 4 5 2" xfId="29835"/>
    <cellStyle name="Note 5 2 3 4 5 3" xfId="44288"/>
    <cellStyle name="Note 5 2 3 4 6" xfId="15411"/>
    <cellStyle name="Note 5 2 3 4 6 2" xfId="32846"/>
    <cellStyle name="Note 5 2 3 4 6 3" xfId="47299"/>
    <cellStyle name="Note 5 2 3 4 7" xfId="19407"/>
    <cellStyle name="Note 5 2 3 4 8" xfId="20573"/>
    <cellStyle name="Note 5 2 3 5" xfId="5074"/>
    <cellStyle name="Note 5 2 3 5 2" xfId="14431"/>
    <cellStyle name="Note 5 2 3 5 2 2" xfId="31866"/>
    <cellStyle name="Note 5 2 3 5 2 3" xfId="46319"/>
    <cellStyle name="Note 5 2 3 5 3" xfId="16892"/>
    <cellStyle name="Note 5 2 3 5 3 2" xfId="34327"/>
    <cellStyle name="Note 5 2 3 5 3 3" xfId="48780"/>
    <cellStyle name="Note 5 2 3 5 4" xfId="22510"/>
    <cellStyle name="Note 5 2 3 5 5" xfId="36963"/>
    <cellStyle name="Note 5 2 3 6" xfId="7536"/>
    <cellStyle name="Note 5 2 3 6 2" xfId="24971"/>
    <cellStyle name="Note 5 2 3 6 3" xfId="39424"/>
    <cellStyle name="Note 5 2 3 7" xfId="9977"/>
    <cellStyle name="Note 5 2 3 7 2" xfId="27412"/>
    <cellStyle name="Note 5 2 3 7 3" xfId="41865"/>
    <cellStyle name="Note 5 2 3 8" xfId="12397"/>
    <cellStyle name="Note 5 2 3 8 2" xfId="29832"/>
    <cellStyle name="Note 5 2 3 8 3" xfId="44285"/>
    <cellStyle name="Note 5 2 3 9" xfId="19404"/>
    <cellStyle name="Note 5 2 4" xfId="2567"/>
    <cellStyle name="Note 5 2 4 2" xfId="2568"/>
    <cellStyle name="Note 5 2 4 2 2" xfId="5079"/>
    <cellStyle name="Note 5 2 4 2 2 2" xfId="14435"/>
    <cellStyle name="Note 5 2 4 2 2 2 2" xfId="31870"/>
    <cellStyle name="Note 5 2 4 2 2 2 3" xfId="46323"/>
    <cellStyle name="Note 5 2 4 2 2 3" xfId="16896"/>
    <cellStyle name="Note 5 2 4 2 2 3 2" xfId="34331"/>
    <cellStyle name="Note 5 2 4 2 2 3 3" xfId="48784"/>
    <cellStyle name="Note 5 2 4 2 2 4" xfId="22515"/>
    <cellStyle name="Note 5 2 4 2 2 5" xfId="36968"/>
    <cellStyle name="Note 5 2 4 2 3" xfId="7541"/>
    <cellStyle name="Note 5 2 4 2 3 2" xfId="24976"/>
    <cellStyle name="Note 5 2 4 2 3 3" xfId="39429"/>
    <cellStyle name="Note 5 2 4 2 4" xfId="9982"/>
    <cellStyle name="Note 5 2 4 2 4 2" xfId="27417"/>
    <cellStyle name="Note 5 2 4 2 4 3" xfId="41870"/>
    <cellStyle name="Note 5 2 4 2 5" xfId="12402"/>
    <cellStyle name="Note 5 2 4 2 5 2" xfId="29837"/>
    <cellStyle name="Note 5 2 4 2 5 3" xfId="44290"/>
    <cellStyle name="Note 5 2 4 2 6" xfId="19409"/>
    <cellStyle name="Note 5 2 4 3" xfId="2569"/>
    <cellStyle name="Note 5 2 4 3 2" xfId="5080"/>
    <cellStyle name="Note 5 2 4 3 2 2" xfId="14436"/>
    <cellStyle name="Note 5 2 4 3 2 2 2" xfId="31871"/>
    <cellStyle name="Note 5 2 4 3 2 2 3" xfId="46324"/>
    <cellStyle name="Note 5 2 4 3 2 3" xfId="16897"/>
    <cellStyle name="Note 5 2 4 3 2 3 2" xfId="34332"/>
    <cellStyle name="Note 5 2 4 3 2 3 3" xfId="48785"/>
    <cellStyle name="Note 5 2 4 3 2 4" xfId="22516"/>
    <cellStyle name="Note 5 2 4 3 2 5" xfId="36969"/>
    <cellStyle name="Note 5 2 4 3 3" xfId="7542"/>
    <cellStyle name="Note 5 2 4 3 3 2" xfId="24977"/>
    <cellStyle name="Note 5 2 4 3 3 3" xfId="39430"/>
    <cellStyle name="Note 5 2 4 3 4" xfId="9983"/>
    <cellStyle name="Note 5 2 4 3 4 2" xfId="27418"/>
    <cellStyle name="Note 5 2 4 3 4 3" xfId="41871"/>
    <cellStyle name="Note 5 2 4 3 5" xfId="12403"/>
    <cellStyle name="Note 5 2 4 3 5 2" xfId="29838"/>
    <cellStyle name="Note 5 2 4 3 5 3" xfId="44291"/>
    <cellStyle name="Note 5 2 4 3 6" xfId="19410"/>
    <cellStyle name="Note 5 2 4 4" xfId="2570"/>
    <cellStyle name="Note 5 2 4 4 2" xfId="5081"/>
    <cellStyle name="Note 5 2 4 4 2 2" xfId="22517"/>
    <cellStyle name="Note 5 2 4 4 2 3" xfId="36970"/>
    <cellStyle name="Note 5 2 4 4 3" xfId="7543"/>
    <cellStyle name="Note 5 2 4 4 3 2" xfId="24978"/>
    <cellStyle name="Note 5 2 4 4 3 3" xfId="39431"/>
    <cellStyle name="Note 5 2 4 4 4" xfId="9984"/>
    <cellStyle name="Note 5 2 4 4 4 2" xfId="27419"/>
    <cellStyle name="Note 5 2 4 4 4 3" xfId="41872"/>
    <cellStyle name="Note 5 2 4 4 5" xfId="12404"/>
    <cellStyle name="Note 5 2 4 4 5 2" xfId="29839"/>
    <cellStyle name="Note 5 2 4 4 5 3" xfId="44292"/>
    <cellStyle name="Note 5 2 4 4 6" xfId="15412"/>
    <cellStyle name="Note 5 2 4 4 6 2" xfId="32847"/>
    <cellStyle name="Note 5 2 4 4 6 3" xfId="47300"/>
    <cellStyle name="Note 5 2 4 4 7" xfId="19411"/>
    <cellStyle name="Note 5 2 4 4 8" xfId="20574"/>
    <cellStyle name="Note 5 2 4 5" xfId="5078"/>
    <cellStyle name="Note 5 2 4 5 2" xfId="14434"/>
    <cellStyle name="Note 5 2 4 5 2 2" xfId="31869"/>
    <cellStyle name="Note 5 2 4 5 2 3" xfId="46322"/>
    <cellStyle name="Note 5 2 4 5 3" xfId="16895"/>
    <cellStyle name="Note 5 2 4 5 3 2" xfId="34330"/>
    <cellStyle name="Note 5 2 4 5 3 3" xfId="48783"/>
    <cellStyle name="Note 5 2 4 5 4" xfId="22514"/>
    <cellStyle name="Note 5 2 4 5 5" xfId="36967"/>
    <cellStyle name="Note 5 2 4 6" xfId="7540"/>
    <cellStyle name="Note 5 2 4 6 2" xfId="24975"/>
    <cellStyle name="Note 5 2 4 6 3" xfId="39428"/>
    <cellStyle name="Note 5 2 4 7" xfId="9981"/>
    <cellStyle name="Note 5 2 4 7 2" xfId="27416"/>
    <cellStyle name="Note 5 2 4 7 3" xfId="41869"/>
    <cellStyle name="Note 5 2 4 8" xfId="12401"/>
    <cellStyle name="Note 5 2 4 8 2" xfId="29836"/>
    <cellStyle name="Note 5 2 4 8 3" xfId="44289"/>
    <cellStyle name="Note 5 2 4 9" xfId="19408"/>
    <cellStyle name="Note 5 2 5" xfId="2571"/>
    <cellStyle name="Note 5 2 5 2" xfId="2572"/>
    <cellStyle name="Note 5 2 5 2 2" xfId="5083"/>
    <cellStyle name="Note 5 2 5 2 2 2" xfId="14438"/>
    <cellStyle name="Note 5 2 5 2 2 2 2" xfId="31873"/>
    <cellStyle name="Note 5 2 5 2 2 2 3" xfId="46326"/>
    <cellStyle name="Note 5 2 5 2 2 3" xfId="16899"/>
    <cellStyle name="Note 5 2 5 2 2 3 2" xfId="34334"/>
    <cellStyle name="Note 5 2 5 2 2 3 3" xfId="48787"/>
    <cellStyle name="Note 5 2 5 2 2 4" xfId="22519"/>
    <cellStyle name="Note 5 2 5 2 2 5" xfId="36972"/>
    <cellStyle name="Note 5 2 5 2 3" xfId="7545"/>
    <cellStyle name="Note 5 2 5 2 3 2" xfId="24980"/>
    <cellStyle name="Note 5 2 5 2 3 3" xfId="39433"/>
    <cellStyle name="Note 5 2 5 2 4" xfId="9986"/>
    <cellStyle name="Note 5 2 5 2 4 2" xfId="27421"/>
    <cellStyle name="Note 5 2 5 2 4 3" xfId="41874"/>
    <cellStyle name="Note 5 2 5 2 5" xfId="12406"/>
    <cellStyle name="Note 5 2 5 2 5 2" xfId="29841"/>
    <cellStyle name="Note 5 2 5 2 5 3" xfId="44294"/>
    <cellStyle name="Note 5 2 5 2 6" xfId="19413"/>
    <cellStyle name="Note 5 2 5 3" xfId="2573"/>
    <cellStyle name="Note 5 2 5 3 2" xfId="5084"/>
    <cellStyle name="Note 5 2 5 3 2 2" xfId="14439"/>
    <cellStyle name="Note 5 2 5 3 2 2 2" xfId="31874"/>
    <cellStyle name="Note 5 2 5 3 2 2 3" xfId="46327"/>
    <cellStyle name="Note 5 2 5 3 2 3" xfId="16900"/>
    <cellStyle name="Note 5 2 5 3 2 3 2" xfId="34335"/>
    <cellStyle name="Note 5 2 5 3 2 3 3" xfId="48788"/>
    <cellStyle name="Note 5 2 5 3 2 4" xfId="22520"/>
    <cellStyle name="Note 5 2 5 3 2 5" xfId="36973"/>
    <cellStyle name="Note 5 2 5 3 3" xfId="7546"/>
    <cellStyle name="Note 5 2 5 3 3 2" xfId="24981"/>
    <cellStyle name="Note 5 2 5 3 3 3" xfId="39434"/>
    <cellStyle name="Note 5 2 5 3 4" xfId="9987"/>
    <cellStyle name="Note 5 2 5 3 4 2" xfId="27422"/>
    <cellStyle name="Note 5 2 5 3 4 3" xfId="41875"/>
    <cellStyle name="Note 5 2 5 3 5" xfId="12407"/>
    <cellStyle name="Note 5 2 5 3 5 2" xfId="29842"/>
    <cellStyle name="Note 5 2 5 3 5 3" xfId="44295"/>
    <cellStyle name="Note 5 2 5 3 6" xfId="19414"/>
    <cellStyle name="Note 5 2 5 4" xfId="2574"/>
    <cellStyle name="Note 5 2 5 4 2" xfId="5085"/>
    <cellStyle name="Note 5 2 5 4 2 2" xfId="22521"/>
    <cellStyle name="Note 5 2 5 4 2 3" xfId="36974"/>
    <cellStyle name="Note 5 2 5 4 3" xfId="7547"/>
    <cellStyle name="Note 5 2 5 4 3 2" xfId="24982"/>
    <cellStyle name="Note 5 2 5 4 3 3" xfId="39435"/>
    <cellStyle name="Note 5 2 5 4 4" xfId="9988"/>
    <cellStyle name="Note 5 2 5 4 4 2" xfId="27423"/>
    <cellStyle name="Note 5 2 5 4 4 3" xfId="41876"/>
    <cellStyle name="Note 5 2 5 4 5" xfId="12408"/>
    <cellStyle name="Note 5 2 5 4 5 2" xfId="29843"/>
    <cellStyle name="Note 5 2 5 4 5 3" xfId="44296"/>
    <cellStyle name="Note 5 2 5 4 6" xfId="15413"/>
    <cellStyle name="Note 5 2 5 4 6 2" xfId="32848"/>
    <cellStyle name="Note 5 2 5 4 6 3" xfId="47301"/>
    <cellStyle name="Note 5 2 5 4 7" xfId="19415"/>
    <cellStyle name="Note 5 2 5 4 8" xfId="20575"/>
    <cellStyle name="Note 5 2 5 5" xfId="5082"/>
    <cellStyle name="Note 5 2 5 5 2" xfId="14437"/>
    <cellStyle name="Note 5 2 5 5 2 2" xfId="31872"/>
    <cellStyle name="Note 5 2 5 5 2 3" xfId="46325"/>
    <cellStyle name="Note 5 2 5 5 3" xfId="16898"/>
    <cellStyle name="Note 5 2 5 5 3 2" xfId="34333"/>
    <cellStyle name="Note 5 2 5 5 3 3" xfId="48786"/>
    <cellStyle name="Note 5 2 5 5 4" xfId="22518"/>
    <cellStyle name="Note 5 2 5 5 5" xfId="36971"/>
    <cellStyle name="Note 5 2 5 6" xfId="7544"/>
    <cellStyle name="Note 5 2 5 6 2" xfId="24979"/>
    <cellStyle name="Note 5 2 5 6 3" xfId="39432"/>
    <cellStyle name="Note 5 2 5 7" xfId="9985"/>
    <cellStyle name="Note 5 2 5 7 2" xfId="27420"/>
    <cellStyle name="Note 5 2 5 7 3" xfId="41873"/>
    <cellStyle name="Note 5 2 5 8" xfId="12405"/>
    <cellStyle name="Note 5 2 5 8 2" xfId="29840"/>
    <cellStyle name="Note 5 2 5 8 3" xfId="44293"/>
    <cellStyle name="Note 5 2 5 9" xfId="19412"/>
    <cellStyle name="Note 5 2 6" xfId="2575"/>
    <cellStyle name="Note 5 2 6 2" xfId="5086"/>
    <cellStyle name="Note 5 2 6 2 2" xfId="14440"/>
    <cellStyle name="Note 5 2 6 2 2 2" xfId="31875"/>
    <cellStyle name="Note 5 2 6 2 2 3" xfId="46328"/>
    <cellStyle name="Note 5 2 6 2 3" xfId="16901"/>
    <cellStyle name="Note 5 2 6 2 3 2" xfId="34336"/>
    <cellStyle name="Note 5 2 6 2 3 3" xfId="48789"/>
    <cellStyle name="Note 5 2 6 2 4" xfId="22522"/>
    <cellStyle name="Note 5 2 6 2 5" xfId="36975"/>
    <cellStyle name="Note 5 2 6 3" xfId="7548"/>
    <cellStyle name="Note 5 2 6 3 2" xfId="24983"/>
    <cellStyle name="Note 5 2 6 3 3" xfId="39436"/>
    <cellStyle name="Note 5 2 6 4" xfId="9989"/>
    <cellStyle name="Note 5 2 6 4 2" xfId="27424"/>
    <cellStyle name="Note 5 2 6 4 3" xfId="41877"/>
    <cellStyle name="Note 5 2 6 5" xfId="12409"/>
    <cellStyle name="Note 5 2 6 5 2" xfId="29844"/>
    <cellStyle name="Note 5 2 6 5 3" xfId="44297"/>
    <cellStyle name="Note 5 2 6 6" xfId="19416"/>
    <cellStyle name="Note 5 2 7" xfId="2576"/>
    <cellStyle name="Note 5 2 7 2" xfId="5087"/>
    <cellStyle name="Note 5 2 7 2 2" xfId="14441"/>
    <cellStyle name="Note 5 2 7 2 2 2" xfId="31876"/>
    <cellStyle name="Note 5 2 7 2 2 3" xfId="46329"/>
    <cellStyle name="Note 5 2 7 2 3" xfId="16902"/>
    <cellStyle name="Note 5 2 7 2 3 2" xfId="34337"/>
    <cellStyle name="Note 5 2 7 2 3 3" xfId="48790"/>
    <cellStyle name="Note 5 2 7 2 4" xfId="22523"/>
    <cellStyle name="Note 5 2 7 2 5" xfId="36976"/>
    <cellStyle name="Note 5 2 7 3" xfId="7549"/>
    <cellStyle name="Note 5 2 7 3 2" xfId="24984"/>
    <cellStyle name="Note 5 2 7 3 3" xfId="39437"/>
    <cellStyle name="Note 5 2 7 4" xfId="9990"/>
    <cellStyle name="Note 5 2 7 4 2" xfId="27425"/>
    <cellStyle name="Note 5 2 7 4 3" xfId="41878"/>
    <cellStyle name="Note 5 2 7 5" xfId="12410"/>
    <cellStyle name="Note 5 2 7 5 2" xfId="29845"/>
    <cellStyle name="Note 5 2 7 5 3" xfId="44298"/>
    <cellStyle name="Note 5 2 7 6" xfId="19417"/>
    <cellStyle name="Note 5 2 8" xfId="2577"/>
    <cellStyle name="Note 5 2 8 2" xfId="5088"/>
    <cellStyle name="Note 5 2 8 2 2" xfId="22524"/>
    <cellStyle name="Note 5 2 8 2 3" xfId="36977"/>
    <cellStyle name="Note 5 2 8 3" xfId="7550"/>
    <cellStyle name="Note 5 2 8 3 2" xfId="24985"/>
    <cellStyle name="Note 5 2 8 3 3" xfId="39438"/>
    <cellStyle name="Note 5 2 8 4" xfId="9991"/>
    <cellStyle name="Note 5 2 8 4 2" xfId="27426"/>
    <cellStyle name="Note 5 2 8 4 3" xfId="41879"/>
    <cellStyle name="Note 5 2 8 5" xfId="12411"/>
    <cellStyle name="Note 5 2 8 5 2" xfId="29846"/>
    <cellStyle name="Note 5 2 8 5 3" xfId="44299"/>
    <cellStyle name="Note 5 2 8 6" xfId="15414"/>
    <cellStyle name="Note 5 2 8 6 2" xfId="32849"/>
    <cellStyle name="Note 5 2 8 6 3" xfId="47302"/>
    <cellStyle name="Note 5 2 8 7" xfId="19418"/>
    <cellStyle name="Note 5 2 8 8" xfId="20576"/>
    <cellStyle name="Note 5 2 9" xfId="5069"/>
    <cellStyle name="Note 5 2 9 2" xfId="14427"/>
    <cellStyle name="Note 5 2 9 2 2" xfId="31862"/>
    <cellStyle name="Note 5 2 9 2 3" xfId="46315"/>
    <cellStyle name="Note 5 2 9 3" xfId="16888"/>
    <cellStyle name="Note 5 2 9 3 2" xfId="34323"/>
    <cellStyle name="Note 5 2 9 3 3" xfId="48776"/>
    <cellStyle name="Note 5 2 9 4" xfId="22505"/>
    <cellStyle name="Note 5 2 9 5" xfId="36958"/>
    <cellStyle name="Note 5 20" xfId="2578"/>
    <cellStyle name="Note 5 20 10" xfId="19419"/>
    <cellStyle name="Note 5 20 2" xfId="2579"/>
    <cellStyle name="Note 5 20 2 10" xfId="9993"/>
    <cellStyle name="Note 5 20 2 10 2" xfId="27428"/>
    <cellStyle name="Note 5 20 2 10 3" xfId="41881"/>
    <cellStyle name="Note 5 20 2 11" xfId="12413"/>
    <cellStyle name="Note 5 20 2 11 2" xfId="29848"/>
    <cellStyle name="Note 5 20 2 11 3" xfId="44301"/>
    <cellStyle name="Note 5 20 2 12" xfId="19420"/>
    <cellStyle name="Note 5 20 2 2" xfId="2580"/>
    <cellStyle name="Note 5 20 2 2 2" xfId="2581"/>
    <cellStyle name="Note 5 20 2 2 2 2" xfId="5092"/>
    <cellStyle name="Note 5 20 2 2 2 2 2" xfId="14445"/>
    <cellStyle name="Note 5 20 2 2 2 2 2 2" xfId="31880"/>
    <cellStyle name="Note 5 20 2 2 2 2 2 3" xfId="46333"/>
    <cellStyle name="Note 5 20 2 2 2 2 3" xfId="16906"/>
    <cellStyle name="Note 5 20 2 2 2 2 3 2" xfId="34341"/>
    <cellStyle name="Note 5 20 2 2 2 2 3 3" xfId="48794"/>
    <cellStyle name="Note 5 20 2 2 2 2 4" xfId="22528"/>
    <cellStyle name="Note 5 20 2 2 2 2 5" xfId="36981"/>
    <cellStyle name="Note 5 20 2 2 2 3" xfId="7554"/>
    <cellStyle name="Note 5 20 2 2 2 3 2" xfId="24989"/>
    <cellStyle name="Note 5 20 2 2 2 3 3" xfId="39442"/>
    <cellStyle name="Note 5 20 2 2 2 4" xfId="9995"/>
    <cellStyle name="Note 5 20 2 2 2 4 2" xfId="27430"/>
    <cellStyle name="Note 5 20 2 2 2 4 3" xfId="41883"/>
    <cellStyle name="Note 5 20 2 2 2 5" xfId="12415"/>
    <cellStyle name="Note 5 20 2 2 2 5 2" xfId="29850"/>
    <cellStyle name="Note 5 20 2 2 2 5 3" xfId="44303"/>
    <cellStyle name="Note 5 20 2 2 2 6" xfId="19422"/>
    <cellStyle name="Note 5 20 2 2 3" xfId="2582"/>
    <cellStyle name="Note 5 20 2 2 3 2" xfId="5093"/>
    <cellStyle name="Note 5 20 2 2 3 2 2" xfId="14446"/>
    <cellStyle name="Note 5 20 2 2 3 2 2 2" xfId="31881"/>
    <cellStyle name="Note 5 20 2 2 3 2 2 3" xfId="46334"/>
    <cellStyle name="Note 5 20 2 2 3 2 3" xfId="16907"/>
    <cellStyle name="Note 5 20 2 2 3 2 3 2" xfId="34342"/>
    <cellStyle name="Note 5 20 2 2 3 2 3 3" xfId="48795"/>
    <cellStyle name="Note 5 20 2 2 3 2 4" xfId="22529"/>
    <cellStyle name="Note 5 20 2 2 3 2 5" xfId="36982"/>
    <cellStyle name="Note 5 20 2 2 3 3" xfId="7555"/>
    <cellStyle name="Note 5 20 2 2 3 3 2" xfId="24990"/>
    <cellStyle name="Note 5 20 2 2 3 3 3" xfId="39443"/>
    <cellStyle name="Note 5 20 2 2 3 4" xfId="9996"/>
    <cellStyle name="Note 5 20 2 2 3 4 2" xfId="27431"/>
    <cellStyle name="Note 5 20 2 2 3 4 3" xfId="41884"/>
    <cellStyle name="Note 5 20 2 2 3 5" xfId="12416"/>
    <cellStyle name="Note 5 20 2 2 3 5 2" xfId="29851"/>
    <cellStyle name="Note 5 20 2 2 3 5 3" xfId="44304"/>
    <cellStyle name="Note 5 20 2 2 3 6" xfId="19423"/>
    <cellStyle name="Note 5 20 2 2 4" xfId="2583"/>
    <cellStyle name="Note 5 20 2 2 4 2" xfId="5094"/>
    <cellStyle name="Note 5 20 2 2 4 2 2" xfId="22530"/>
    <cellStyle name="Note 5 20 2 2 4 2 3" xfId="36983"/>
    <cellStyle name="Note 5 20 2 2 4 3" xfId="7556"/>
    <cellStyle name="Note 5 20 2 2 4 3 2" xfId="24991"/>
    <cellStyle name="Note 5 20 2 2 4 3 3" xfId="39444"/>
    <cellStyle name="Note 5 20 2 2 4 4" xfId="9997"/>
    <cellStyle name="Note 5 20 2 2 4 4 2" xfId="27432"/>
    <cellStyle name="Note 5 20 2 2 4 4 3" xfId="41885"/>
    <cellStyle name="Note 5 20 2 2 4 5" xfId="12417"/>
    <cellStyle name="Note 5 20 2 2 4 5 2" xfId="29852"/>
    <cellStyle name="Note 5 20 2 2 4 5 3" xfId="44305"/>
    <cellStyle name="Note 5 20 2 2 4 6" xfId="15415"/>
    <cellStyle name="Note 5 20 2 2 4 6 2" xfId="32850"/>
    <cellStyle name="Note 5 20 2 2 4 6 3" xfId="47303"/>
    <cellStyle name="Note 5 20 2 2 4 7" xfId="19424"/>
    <cellStyle name="Note 5 20 2 2 4 8" xfId="20577"/>
    <cellStyle name="Note 5 20 2 2 5" xfId="5091"/>
    <cellStyle name="Note 5 20 2 2 5 2" xfId="14444"/>
    <cellStyle name="Note 5 20 2 2 5 2 2" xfId="31879"/>
    <cellStyle name="Note 5 20 2 2 5 2 3" xfId="46332"/>
    <cellStyle name="Note 5 20 2 2 5 3" xfId="16905"/>
    <cellStyle name="Note 5 20 2 2 5 3 2" xfId="34340"/>
    <cellStyle name="Note 5 20 2 2 5 3 3" xfId="48793"/>
    <cellStyle name="Note 5 20 2 2 5 4" xfId="22527"/>
    <cellStyle name="Note 5 20 2 2 5 5" xfId="36980"/>
    <cellStyle name="Note 5 20 2 2 6" xfId="7553"/>
    <cellStyle name="Note 5 20 2 2 6 2" xfId="24988"/>
    <cellStyle name="Note 5 20 2 2 6 3" xfId="39441"/>
    <cellStyle name="Note 5 20 2 2 7" xfId="9994"/>
    <cellStyle name="Note 5 20 2 2 7 2" xfId="27429"/>
    <cellStyle name="Note 5 20 2 2 7 3" xfId="41882"/>
    <cellStyle name="Note 5 20 2 2 8" xfId="12414"/>
    <cellStyle name="Note 5 20 2 2 8 2" xfId="29849"/>
    <cellStyle name="Note 5 20 2 2 8 3" xfId="44302"/>
    <cellStyle name="Note 5 20 2 2 9" xfId="19421"/>
    <cellStyle name="Note 5 20 2 3" xfId="2584"/>
    <cellStyle name="Note 5 20 2 3 2" xfId="2585"/>
    <cellStyle name="Note 5 20 2 3 2 2" xfId="5096"/>
    <cellStyle name="Note 5 20 2 3 2 2 2" xfId="14448"/>
    <cellStyle name="Note 5 20 2 3 2 2 2 2" xfId="31883"/>
    <cellStyle name="Note 5 20 2 3 2 2 2 3" xfId="46336"/>
    <cellStyle name="Note 5 20 2 3 2 2 3" xfId="16909"/>
    <cellStyle name="Note 5 20 2 3 2 2 3 2" xfId="34344"/>
    <cellStyle name="Note 5 20 2 3 2 2 3 3" xfId="48797"/>
    <cellStyle name="Note 5 20 2 3 2 2 4" xfId="22532"/>
    <cellStyle name="Note 5 20 2 3 2 2 5" xfId="36985"/>
    <cellStyle name="Note 5 20 2 3 2 3" xfId="7558"/>
    <cellStyle name="Note 5 20 2 3 2 3 2" xfId="24993"/>
    <cellStyle name="Note 5 20 2 3 2 3 3" xfId="39446"/>
    <cellStyle name="Note 5 20 2 3 2 4" xfId="9999"/>
    <cellStyle name="Note 5 20 2 3 2 4 2" xfId="27434"/>
    <cellStyle name="Note 5 20 2 3 2 4 3" xfId="41887"/>
    <cellStyle name="Note 5 20 2 3 2 5" xfId="12419"/>
    <cellStyle name="Note 5 20 2 3 2 5 2" xfId="29854"/>
    <cellStyle name="Note 5 20 2 3 2 5 3" xfId="44307"/>
    <cellStyle name="Note 5 20 2 3 2 6" xfId="19426"/>
    <cellStyle name="Note 5 20 2 3 3" xfId="2586"/>
    <cellStyle name="Note 5 20 2 3 3 2" xfId="5097"/>
    <cellStyle name="Note 5 20 2 3 3 2 2" xfId="14449"/>
    <cellStyle name="Note 5 20 2 3 3 2 2 2" xfId="31884"/>
    <cellStyle name="Note 5 20 2 3 3 2 2 3" xfId="46337"/>
    <cellStyle name="Note 5 20 2 3 3 2 3" xfId="16910"/>
    <cellStyle name="Note 5 20 2 3 3 2 3 2" xfId="34345"/>
    <cellStyle name="Note 5 20 2 3 3 2 3 3" xfId="48798"/>
    <cellStyle name="Note 5 20 2 3 3 2 4" xfId="22533"/>
    <cellStyle name="Note 5 20 2 3 3 2 5" xfId="36986"/>
    <cellStyle name="Note 5 20 2 3 3 3" xfId="7559"/>
    <cellStyle name="Note 5 20 2 3 3 3 2" xfId="24994"/>
    <cellStyle name="Note 5 20 2 3 3 3 3" xfId="39447"/>
    <cellStyle name="Note 5 20 2 3 3 4" xfId="10000"/>
    <cellStyle name="Note 5 20 2 3 3 4 2" xfId="27435"/>
    <cellStyle name="Note 5 20 2 3 3 4 3" xfId="41888"/>
    <cellStyle name="Note 5 20 2 3 3 5" xfId="12420"/>
    <cellStyle name="Note 5 20 2 3 3 5 2" xfId="29855"/>
    <cellStyle name="Note 5 20 2 3 3 5 3" xfId="44308"/>
    <cellStyle name="Note 5 20 2 3 3 6" xfId="19427"/>
    <cellStyle name="Note 5 20 2 3 4" xfId="2587"/>
    <cellStyle name="Note 5 20 2 3 4 2" xfId="5098"/>
    <cellStyle name="Note 5 20 2 3 4 2 2" xfId="22534"/>
    <cellStyle name="Note 5 20 2 3 4 2 3" xfId="36987"/>
    <cellStyle name="Note 5 20 2 3 4 3" xfId="7560"/>
    <cellStyle name="Note 5 20 2 3 4 3 2" xfId="24995"/>
    <cellStyle name="Note 5 20 2 3 4 3 3" xfId="39448"/>
    <cellStyle name="Note 5 20 2 3 4 4" xfId="10001"/>
    <cellStyle name="Note 5 20 2 3 4 4 2" xfId="27436"/>
    <cellStyle name="Note 5 20 2 3 4 4 3" xfId="41889"/>
    <cellStyle name="Note 5 20 2 3 4 5" xfId="12421"/>
    <cellStyle name="Note 5 20 2 3 4 5 2" xfId="29856"/>
    <cellStyle name="Note 5 20 2 3 4 5 3" xfId="44309"/>
    <cellStyle name="Note 5 20 2 3 4 6" xfId="15416"/>
    <cellStyle name="Note 5 20 2 3 4 6 2" xfId="32851"/>
    <cellStyle name="Note 5 20 2 3 4 6 3" xfId="47304"/>
    <cellStyle name="Note 5 20 2 3 4 7" xfId="19428"/>
    <cellStyle name="Note 5 20 2 3 4 8" xfId="20578"/>
    <cellStyle name="Note 5 20 2 3 5" xfId="5095"/>
    <cellStyle name="Note 5 20 2 3 5 2" xfId="14447"/>
    <cellStyle name="Note 5 20 2 3 5 2 2" xfId="31882"/>
    <cellStyle name="Note 5 20 2 3 5 2 3" xfId="46335"/>
    <cellStyle name="Note 5 20 2 3 5 3" xfId="16908"/>
    <cellStyle name="Note 5 20 2 3 5 3 2" xfId="34343"/>
    <cellStyle name="Note 5 20 2 3 5 3 3" xfId="48796"/>
    <cellStyle name="Note 5 20 2 3 5 4" xfId="22531"/>
    <cellStyle name="Note 5 20 2 3 5 5" xfId="36984"/>
    <cellStyle name="Note 5 20 2 3 6" xfId="7557"/>
    <cellStyle name="Note 5 20 2 3 6 2" xfId="24992"/>
    <cellStyle name="Note 5 20 2 3 6 3" xfId="39445"/>
    <cellStyle name="Note 5 20 2 3 7" xfId="9998"/>
    <cellStyle name="Note 5 20 2 3 7 2" xfId="27433"/>
    <cellStyle name="Note 5 20 2 3 7 3" xfId="41886"/>
    <cellStyle name="Note 5 20 2 3 8" xfId="12418"/>
    <cellStyle name="Note 5 20 2 3 8 2" xfId="29853"/>
    <cellStyle name="Note 5 20 2 3 8 3" xfId="44306"/>
    <cellStyle name="Note 5 20 2 3 9" xfId="19425"/>
    <cellStyle name="Note 5 20 2 4" xfId="2588"/>
    <cellStyle name="Note 5 20 2 4 2" xfId="2589"/>
    <cellStyle name="Note 5 20 2 4 2 2" xfId="5100"/>
    <cellStyle name="Note 5 20 2 4 2 2 2" xfId="14451"/>
    <cellStyle name="Note 5 20 2 4 2 2 2 2" xfId="31886"/>
    <cellStyle name="Note 5 20 2 4 2 2 2 3" xfId="46339"/>
    <cellStyle name="Note 5 20 2 4 2 2 3" xfId="16912"/>
    <cellStyle name="Note 5 20 2 4 2 2 3 2" xfId="34347"/>
    <cellStyle name="Note 5 20 2 4 2 2 3 3" xfId="48800"/>
    <cellStyle name="Note 5 20 2 4 2 2 4" xfId="22536"/>
    <cellStyle name="Note 5 20 2 4 2 2 5" xfId="36989"/>
    <cellStyle name="Note 5 20 2 4 2 3" xfId="7562"/>
    <cellStyle name="Note 5 20 2 4 2 3 2" xfId="24997"/>
    <cellStyle name="Note 5 20 2 4 2 3 3" xfId="39450"/>
    <cellStyle name="Note 5 20 2 4 2 4" xfId="10003"/>
    <cellStyle name="Note 5 20 2 4 2 4 2" xfId="27438"/>
    <cellStyle name="Note 5 20 2 4 2 4 3" xfId="41891"/>
    <cellStyle name="Note 5 20 2 4 2 5" xfId="12423"/>
    <cellStyle name="Note 5 20 2 4 2 5 2" xfId="29858"/>
    <cellStyle name="Note 5 20 2 4 2 5 3" xfId="44311"/>
    <cellStyle name="Note 5 20 2 4 2 6" xfId="19430"/>
    <cellStyle name="Note 5 20 2 4 3" xfId="2590"/>
    <cellStyle name="Note 5 20 2 4 3 2" xfId="5101"/>
    <cellStyle name="Note 5 20 2 4 3 2 2" xfId="14452"/>
    <cellStyle name="Note 5 20 2 4 3 2 2 2" xfId="31887"/>
    <cellStyle name="Note 5 20 2 4 3 2 2 3" xfId="46340"/>
    <cellStyle name="Note 5 20 2 4 3 2 3" xfId="16913"/>
    <cellStyle name="Note 5 20 2 4 3 2 3 2" xfId="34348"/>
    <cellStyle name="Note 5 20 2 4 3 2 3 3" xfId="48801"/>
    <cellStyle name="Note 5 20 2 4 3 2 4" xfId="22537"/>
    <cellStyle name="Note 5 20 2 4 3 2 5" xfId="36990"/>
    <cellStyle name="Note 5 20 2 4 3 3" xfId="7563"/>
    <cellStyle name="Note 5 20 2 4 3 3 2" xfId="24998"/>
    <cellStyle name="Note 5 20 2 4 3 3 3" xfId="39451"/>
    <cellStyle name="Note 5 20 2 4 3 4" xfId="10004"/>
    <cellStyle name="Note 5 20 2 4 3 4 2" xfId="27439"/>
    <cellStyle name="Note 5 20 2 4 3 4 3" xfId="41892"/>
    <cellStyle name="Note 5 20 2 4 3 5" xfId="12424"/>
    <cellStyle name="Note 5 20 2 4 3 5 2" xfId="29859"/>
    <cellStyle name="Note 5 20 2 4 3 5 3" xfId="44312"/>
    <cellStyle name="Note 5 20 2 4 3 6" xfId="19431"/>
    <cellStyle name="Note 5 20 2 4 4" xfId="2591"/>
    <cellStyle name="Note 5 20 2 4 4 2" xfId="5102"/>
    <cellStyle name="Note 5 20 2 4 4 2 2" xfId="22538"/>
    <cellStyle name="Note 5 20 2 4 4 2 3" xfId="36991"/>
    <cellStyle name="Note 5 20 2 4 4 3" xfId="7564"/>
    <cellStyle name="Note 5 20 2 4 4 3 2" xfId="24999"/>
    <cellStyle name="Note 5 20 2 4 4 3 3" xfId="39452"/>
    <cellStyle name="Note 5 20 2 4 4 4" xfId="10005"/>
    <cellStyle name="Note 5 20 2 4 4 4 2" xfId="27440"/>
    <cellStyle name="Note 5 20 2 4 4 4 3" xfId="41893"/>
    <cellStyle name="Note 5 20 2 4 4 5" xfId="12425"/>
    <cellStyle name="Note 5 20 2 4 4 5 2" xfId="29860"/>
    <cellStyle name="Note 5 20 2 4 4 5 3" xfId="44313"/>
    <cellStyle name="Note 5 20 2 4 4 6" xfId="15417"/>
    <cellStyle name="Note 5 20 2 4 4 6 2" xfId="32852"/>
    <cellStyle name="Note 5 20 2 4 4 6 3" xfId="47305"/>
    <cellStyle name="Note 5 20 2 4 4 7" xfId="19432"/>
    <cellStyle name="Note 5 20 2 4 4 8" xfId="20579"/>
    <cellStyle name="Note 5 20 2 4 5" xfId="5099"/>
    <cellStyle name="Note 5 20 2 4 5 2" xfId="14450"/>
    <cellStyle name="Note 5 20 2 4 5 2 2" xfId="31885"/>
    <cellStyle name="Note 5 20 2 4 5 2 3" xfId="46338"/>
    <cellStyle name="Note 5 20 2 4 5 3" xfId="16911"/>
    <cellStyle name="Note 5 20 2 4 5 3 2" xfId="34346"/>
    <cellStyle name="Note 5 20 2 4 5 3 3" xfId="48799"/>
    <cellStyle name="Note 5 20 2 4 5 4" xfId="22535"/>
    <cellStyle name="Note 5 20 2 4 5 5" xfId="36988"/>
    <cellStyle name="Note 5 20 2 4 6" xfId="7561"/>
    <cellStyle name="Note 5 20 2 4 6 2" xfId="24996"/>
    <cellStyle name="Note 5 20 2 4 6 3" xfId="39449"/>
    <cellStyle name="Note 5 20 2 4 7" xfId="10002"/>
    <cellStyle name="Note 5 20 2 4 7 2" xfId="27437"/>
    <cellStyle name="Note 5 20 2 4 7 3" xfId="41890"/>
    <cellStyle name="Note 5 20 2 4 8" xfId="12422"/>
    <cellStyle name="Note 5 20 2 4 8 2" xfId="29857"/>
    <cellStyle name="Note 5 20 2 4 8 3" xfId="44310"/>
    <cellStyle name="Note 5 20 2 4 9" xfId="19429"/>
    <cellStyle name="Note 5 20 2 5" xfId="2592"/>
    <cellStyle name="Note 5 20 2 5 2" xfId="5103"/>
    <cellStyle name="Note 5 20 2 5 2 2" xfId="14453"/>
    <cellStyle name="Note 5 20 2 5 2 2 2" xfId="31888"/>
    <cellStyle name="Note 5 20 2 5 2 2 3" xfId="46341"/>
    <cellStyle name="Note 5 20 2 5 2 3" xfId="16914"/>
    <cellStyle name="Note 5 20 2 5 2 3 2" xfId="34349"/>
    <cellStyle name="Note 5 20 2 5 2 3 3" xfId="48802"/>
    <cellStyle name="Note 5 20 2 5 2 4" xfId="22539"/>
    <cellStyle name="Note 5 20 2 5 2 5" xfId="36992"/>
    <cellStyle name="Note 5 20 2 5 3" xfId="7565"/>
    <cellStyle name="Note 5 20 2 5 3 2" xfId="25000"/>
    <cellStyle name="Note 5 20 2 5 3 3" xfId="39453"/>
    <cellStyle name="Note 5 20 2 5 4" xfId="10006"/>
    <cellStyle name="Note 5 20 2 5 4 2" xfId="27441"/>
    <cellStyle name="Note 5 20 2 5 4 3" xfId="41894"/>
    <cellStyle name="Note 5 20 2 5 5" xfId="12426"/>
    <cellStyle name="Note 5 20 2 5 5 2" xfId="29861"/>
    <cellStyle name="Note 5 20 2 5 5 3" xfId="44314"/>
    <cellStyle name="Note 5 20 2 5 6" xfId="19433"/>
    <cellStyle name="Note 5 20 2 6" xfId="2593"/>
    <cellStyle name="Note 5 20 2 6 2" xfId="5104"/>
    <cellStyle name="Note 5 20 2 6 2 2" xfId="14454"/>
    <cellStyle name="Note 5 20 2 6 2 2 2" xfId="31889"/>
    <cellStyle name="Note 5 20 2 6 2 2 3" xfId="46342"/>
    <cellStyle name="Note 5 20 2 6 2 3" xfId="16915"/>
    <cellStyle name="Note 5 20 2 6 2 3 2" xfId="34350"/>
    <cellStyle name="Note 5 20 2 6 2 3 3" xfId="48803"/>
    <cellStyle name="Note 5 20 2 6 2 4" xfId="22540"/>
    <cellStyle name="Note 5 20 2 6 2 5" xfId="36993"/>
    <cellStyle name="Note 5 20 2 6 3" xfId="7566"/>
    <cellStyle name="Note 5 20 2 6 3 2" xfId="25001"/>
    <cellStyle name="Note 5 20 2 6 3 3" xfId="39454"/>
    <cellStyle name="Note 5 20 2 6 4" xfId="10007"/>
    <cellStyle name="Note 5 20 2 6 4 2" xfId="27442"/>
    <cellStyle name="Note 5 20 2 6 4 3" xfId="41895"/>
    <cellStyle name="Note 5 20 2 6 5" xfId="12427"/>
    <cellStyle name="Note 5 20 2 6 5 2" xfId="29862"/>
    <cellStyle name="Note 5 20 2 6 5 3" xfId="44315"/>
    <cellStyle name="Note 5 20 2 6 6" xfId="19434"/>
    <cellStyle name="Note 5 20 2 7" xfId="2594"/>
    <cellStyle name="Note 5 20 2 7 2" xfId="5105"/>
    <cellStyle name="Note 5 20 2 7 2 2" xfId="22541"/>
    <cellStyle name="Note 5 20 2 7 2 3" xfId="36994"/>
    <cellStyle name="Note 5 20 2 7 3" xfId="7567"/>
    <cellStyle name="Note 5 20 2 7 3 2" xfId="25002"/>
    <cellStyle name="Note 5 20 2 7 3 3" xfId="39455"/>
    <cellStyle name="Note 5 20 2 7 4" xfId="10008"/>
    <cellStyle name="Note 5 20 2 7 4 2" xfId="27443"/>
    <cellStyle name="Note 5 20 2 7 4 3" xfId="41896"/>
    <cellStyle name="Note 5 20 2 7 5" xfId="12428"/>
    <cellStyle name="Note 5 20 2 7 5 2" xfId="29863"/>
    <cellStyle name="Note 5 20 2 7 5 3" xfId="44316"/>
    <cellStyle name="Note 5 20 2 7 6" xfId="15418"/>
    <cellStyle name="Note 5 20 2 7 6 2" xfId="32853"/>
    <cellStyle name="Note 5 20 2 7 6 3" xfId="47306"/>
    <cellStyle name="Note 5 20 2 7 7" xfId="19435"/>
    <cellStyle name="Note 5 20 2 7 8" xfId="20580"/>
    <cellStyle name="Note 5 20 2 8" xfId="5090"/>
    <cellStyle name="Note 5 20 2 8 2" xfId="14443"/>
    <cellStyle name="Note 5 20 2 8 2 2" xfId="31878"/>
    <cellStyle name="Note 5 20 2 8 2 3" xfId="46331"/>
    <cellStyle name="Note 5 20 2 8 3" xfId="16904"/>
    <cellStyle name="Note 5 20 2 8 3 2" xfId="34339"/>
    <cellStyle name="Note 5 20 2 8 3 3" xfId="48792"/>
    <cellStyle name="Note 5 20 2 8 4" xfId="22526"/>
    <cellStyle name="Note 5 20 2 8 5" xfId="36979"/>
    <cellStyle name="Note 5 20 2 9" xfId="7552"/>
    <cellStyle name="Note 5 20 2 9 2" xfId="24987"/>
    <cellStyle name="Note 5 20 2 9 3" xfId="39440"/>
    <cellStyle name="Note 5 20 3" xfId="2595"/>
    <cellStyle name="Note 5 20 3 2" xfId="5106"/>
    <cellStyle name="Note 5 20 3 2 2" xfId="14455"/>
    <cellStyle name="Note 5 20 3 2 2 2" xfId="31890"/>
    <cellStyle name="Note 5 20 3 2 2 3" xfId="46343"/>
    <cellStyle name="Note 5 20 3 2 3" xfId="16916"/>
    <cellStyle name="Note 5 20 3 2 3 2" xfId="34351"/>
    <cellStyle name="Note 5 20 3 2 3 3" xfId="48804"/>
    <cellStyle name="Note 5 20 3 2 4" xfId="22542"/>
    <cellStyle name="Note 5 20 3 2 5" xfId="36995"/>
    <cellStyle name="Note 5 20 3 3" xfId="7568"/>
    <cellStyle name="Note 5 20 3 3 2" xfId="25003"/>
    <cellStyle name="Note 5 20 3 3 3" xfId="39456"/>
    <cellStyle name="Note 5 20 3 4" xfId="10009"/>
    <cellStyle name="Note 5 20 3 4 2" xfId="27444"/>
    <cellStyle name="Note 5 20 3 4 3" xfId="41897"/>
    <cellStyle name="Note 5 20 3 5" xfId="12429"/>
    <cellStyle name="Note 5 20 3 5 2" xfId="29864"/>
    <cellStyle name="Note 5 20 3 5 3" xfId="44317"/>
    <cellStyle name="Note 5 20 3 6" xfId="19436"/>
    <cellStyle name="Note 5 20 4" xfId="2596"/>
    <cellStyle name="Note 5 20 4 2" xfId="5107"/>
    <cellStyle name="Note 5 20 4 2 2" xfId="14456"/>
    <cellStyle name="Note 5 20 4 2 2 2" xfId="31891"/>
    <cellStyle name="Note 5 20 4 2 2 3" xfId="46344"/>
    <cellStyle name="Note 5 20 4 2 3" xfId="16917"/>
    <cellStyle name="Note 5 20 4 2 3 2" xfId="34352"/>
    <cellStyle name="Note 5 20 4 2 3 3" xfId="48805"/>
    <cellStyle name="Note 5 20 4 2 4" xfId="22543"/>
    <cellStyle name="Note 5 20 4 2 5" xfId="36996"/>
    <cellStyle name="Note 5 20 4 3" xfId="7569"/>
    <cellStyle name="Note 5 20 4 3 2" xfId="25004"/>
    <cellStyle name="Note 5 20 4 3 3" xfId="39457"/>
    <cellStyle name="Note 5 20 4 4" xfId="10010"/>
    <cellStyle name="Note 5 20 4 4 2" xfId="27445"/>
    <cellStyle name="Note 5 20 4 4 3" xfId="41898"/>
    <cellStyle name="Note 5 20 4 5" xfId="12430"/>
    <cellStyle name="Note 5 20 4 5 2" xfId="29865"/>
    <cellStyle name="Note 5 20 4 5 3" xfId="44318"/>
    <cellStyle name="Note 5 20 4 6" xfId="19437"/>
    <cellStyle name="Note 5 20 5" xfId="2597"/>
    <cellStyle name="Note 5 20 5 2" xfId="5108"/>
    <cellStyle name="Note 5 20 5 2 2" xfId="22544"/>
    <cellStyle name="Note 5 20 5 2 3" xfId="36997"/>
    <cellStyle name="Note 5 20 5 3" xfId="7570"/>
    <cellStyle name="Note 5 20 5 3 2" xfId="25005"/>
    <cellStyle name="Note 5 20 5 3 3" xfId="39458"/>
    <cellStyle name="Note 5 20 5 4" xfId="10011"/>
    <cellStyle name="Note 5 20 5 4 2" xfId="27446"/>
    <cellStyle name="Note 5 20 5 4 3" xfId="41899"/>
    <cellStyle name="Note 5 20 5 5" xfId="12431"/>
    <cellStyle name="Note 5 20 5 5 2" xfId="29866"/>
    <cellStyle name="Note 5 20 5 5 3" xfId="44319"/>
    <cellStyle name="Note 5 20 5 6" xfId="15419"/>
    <cellStyle name="Note 5 20 5 6 2" xfId="32854"/>
    <cellStyle name="Note 5 20 5 6 3" xfId="47307"/>
    <cellStyle name="Note 5 20 5 7" xfId="19438"/>
    <cellStyle name="Note 5 20 5 8" xfId="20581"/>
    <cellStyle name="Note 5 20 6" xfId="5089"/>
    <cellStyle name="Note 5 20 6 2" xfId="14442"/>
    <cellStyle name="Note 5 20 6 2 2" xfId="31877"/>
    <cellStyle name="Note 5 20 6 2 3" xfId="46330"/>
    <cellStyle name="Note 5 20 6 3" xfId="16903"/>
    <cellStyle name="Note 5 20 6 3 2" xfId="34338"/>
    <cellStyle name="Note 5 20 6 3 3" xfId="48791"/>
    <cellStyle name="Note 5 20 6 4" xfId="22525"/>
    <cellStyle name="Note 5 20 6 5" xfId="36978"/>
    <cellStyle name="Note 5 20 7" xfId="7551"/>
    <cellStyle name="Note 5 20 7 2" xfId="24986"/>
    <cellStyle name="Note 5 20 7 3" xfId="39439"/>
    <cellStyle name="Note 5 20 8" xfId="9992"/>
    <cellStyle name="Note 5 20 8 2" xfId="27427"/>
    <cellStyle name="Note 5 20 8 3" xfId="41880"/>
    <cellStyle name="Note 5 20 9" xfId="12412"/>
    <cellStyle name="Note 5 20 9 2" xfId="29847"/>
    <cellStyle name="Note 5 20 9 3" xfId="44300"/>
    <cellStyle name="Note 5 21" xfId="2598"/>
    <cellStyle name="Note 5 21 10" xfId="10012"/>
    <cellStyle name="Note 5 21 10 2" xfId="27447"/>
    <cellStyle name="Note 5 21 10 3" xfId="41900"/>
    <cellStyle name="Note 5 21 11" xfId="12432"/>
    <cellStyle name="Note 5 21 11 2" xfId="29867"/>
    <cellStyle name="Note 5 21 11 3" xfId="44320"/>
    <cellStyle name="Note 5 21 12" xfId="19439"/>
    <cellStyle name="Note 5 21 2" xfId="2599"/>
    <cellStyle name="Note 5 21 2 2" xfId="2600"/>
    <cellStyle name="Note 5 21 2 2 2" xfId="5111"/>
    <cellStyle name="Note 5 21 2 2 2 2" xfId="14459"/>
    <cellStyle name="Note 5 21 2 2 2 2 2" xfId="31894"/>
    <cellStyle name="Note 5 21 2 2 2 2 3" xfId="46347"/>
    <cellStyle name="Note 5 21 2 2 2 3" xfId="16920"/>
    <cellStyle name="Note 5 21 2 2 2 3 2" xfId="34355"/>
    <cellStyle name="Note 5 21 2 2 2 3 3" xfId="48808"/>
    <cellStyle name="Note 5 21 2 2 2 4" xfId="22547"/>
    <cellStyle name="Note 5 21 2 2 2 5" xfId="37000"/>
    <cellStyle name="Note 5 21 2 2 3" xfId="7573"/>
    <cellStyle name="Note 5 21 2 2 3 2" xfId="25008"/>
    <cellStyle name="Note 5 21 2 2 3 3" xfId="39461"/>
    <cellStyle name="Note 5 21 2 2 4" xfId="10014"/>
    <cellStyle name="Note 5 21 2 2 4 2" xfId="27449"/>
    <cellStyle name="Note 5 21 2 2 4 3" xfId="41902"/>
    <cellStyle name="Note 5 21 2 2 5" xfId="12434"/>
    <cellStyle name="Note 5 21 2 2 5 2" xfId="29869"/>
    <cellStyle name="Note 5 21 2 2 5 3" xfId="44322"/>
    <cellStyle name="Note 5 21 2 2 6" xfId="19441"/>
    <cellStyle name="Note 5 21 2 3" xfId="2601"/>
    <cellStyle name="Note 5 21 2 3 2" xfId="5112"/>
    <cellStyle name="Note 5 21 2 3 2 2" xfId="14460"/>
    <cellStyle name="Note 5 21 2 3 2 2 2" xfId="31895"/>
    <cellStyle name="Note 5 21 2 3 2 2 3" xfId="46348"/>
    <cellStyle name="Note 5 21 2 3 2 3" xfId="16921"/>
    <cellStyle name="Note 5 21 2 3 2 3 2" xfId="34356"/>
    <cellStyle name="Note 5 21 2 3 2 3 3" xfId="48809"/>
    <cellStyle name="Note 5 21 2 3 2 4" xfId="22548"/>
    <cellStyle name="Note 5 21 2 3 2 5" xfId="37001"/>
    <cellStyle name="Note 5 21 2 3 3" xfId="7574"/>
    <cellStyle name="Note 5 21 2 3 3 2" xfId="25009"/>
    <cellStyle name="Note 5 21 2 3 3 3" xfId="39462"/>
    <cellStyle name="Note 5 21 2 3 4" xfId="10015"/>
    <cellStyle name="Note 5 21 2 3 4 2" xfId="27450"/>
    <cellStyle name="Note 5 21 2 3 4 3" xfId="41903"/>
    <cellStyle name="Note 5 21 2 3 5" xfId="12435"/>
    <cellStyle name="Note 5 21 2 3 5 2" xfId="29870"/>
    <cellStyle name="Note 5 21 2 3 5 3" xfId="44323"/>
    <cellStyle name="Note 5 21 2 3 6" xfId="19442"/>
    <cellStyle name="Note 5 21 2 4" xfId="2602"/>
    <cellStyle name="Note 5 21 2 4 2" xfId="5113"/>
    <cellStyle name="Note 5 21 2 4 2 2" xfId="22549"/>
    <cellStyle name="Note 5 21 2 4 2 3" xfId="37002"/>
    <cellStyle name="Note 5 21 2 4 3" xfId="7575"/>
    <cellStyle name="Note 5 21 2 4 3 2" xfId="25010"/>
    <cellStyle name="Note 5 21 2 4 3 3" xfId="39463"/>
    <cellStyle name="Note 5 21 2 4 4" xfId="10016"/>
    <cellStyle name="Note 5 21 2 4 4 2" xfId="27451"/>
    <cellStyle name="Note 5 21 2 4 4 3" xfId="41904"/>
    <cellStyle name="Note 5 21 2 4 5" xfId="12436"/>
    <cellStyle name="Note 5 21 2 4 5 2" xfId="29871"/>
    <cellStyle name="Note 5 21 2 4 5 3" xfId="44324"/>
    <cellStyle name="Note 5 21 2 4 6" xfId="15420"/>
    <cellStyle name="Note 5 21 2 4 6 2" xfId="32855"/>
    <cellStyle name="Note 5 21 2 4 6 3" xfId="47308"/>
    <cellStyle name="Note 5 21 2 4 7" xfId="19443"/>
    <cellStyle name="Note 5 21 2 4 8" xfId="20582"/>
    <cellStyle name="Note 5 21 2 5" xfId="5110"/>
    <cellStyle name="Note 5 21 2 5 2" xfId="14458"/>
    <cellStyle name="Note 5 21 2 5 2 2" xfId="31893"/>
    <cellStyle name="Note 5 21 2 5 2 3" xfId="46346"/>
    <cellStyle name="Note 5 21 2 5 3" xfId="16919"/>
    <cellStyle name="Note 5 21 2 5 3 2" xfId="34354"/>
    <cellStyle name="Note 5 21 2 5 3 3" xfId="48807"/>
    <cellStyle name="Note 5 21 2 5 4" xfId="22546"/>
    <cellStyle name="Note 5 21 2 5 5" xfId="36999"/>
    <cellStyle name="Note 5 21 2 6" xfId="7572"/>
    <cellStyle name="Note 5 21 2 6 2" xfId="25007"/>
    <cellStyle name="Note 5 21 2 6 3" xfId="39460"/>
    <cellStyle name="Note 5 21 2 7" xfId="10013"/>
    <cellStyle name="Note 5 21 2 7 2" xfId="27448"/>
    <cellStyle name="Note 5 21 2 7 3" xfId="41901"/>
    <cellStyle name="Note 5 21 2 8" xfId="12433"/>
    <cellStyle name="Note 5 21 2 8 2" xfId="29868"/>
    <cellStyle name="Note 5 21 2 8 3" xfId="44321"/>
    <cellStyle name="Note 5 21 2 9" xfId="19440"/>
    <cellStyle name="Note 5 21 3" xfId="2603"/>
    <cellStyle name="Note 5 21 3 2" xfId="2604"/>
    <cellStyle name="Note 5 21 3 2 2" xfId="5115"/>
    <cellStyle name="Note 5 21 3 2 2 2" xfId="14462"/>
    <cellStyle name="Note 5 21 3 2 2 2 2" xfId="31897"/>
    <cellStyle name="Note 5 21 3 2 2 2 3" xfId="46350"/>
    <cellStyle name="Note 5 21 3 2 2 3" xfId="16923"/>
    <cellStyle name="Note 5 21 3 2 2 3 2" xfId="34358"/>
    <cellStyle name="Note 5 21 3 2 2 3 3" xfId="48811"/>
    <cellStyle name="Note 5 21 3 2 2 4" xfId="22551"/>
    <cellStyle name="Note 5 21 3 2 2 5" xfId="37004"/>
    <cellStyle name="Note 5 21 3 2 3" xfId="7577"/>
    <cellStyle name="Note 5 21 3 2 3 2" xfId="25012"/>
    <cellStyle name="Note 5 21 3 2 3 3" xfId="39465"/>
    <cellStyle name="Note 5 21 3 2 4" xfId="10018"/>
    <cellStyle name="Note 5 21 3 2 4 2" xfId="27453"/>
    <cellStyle name="Note 5 21 3 2 4 3" xfId="41906"/>
    <cellStyle name="Note 5 21 3 2 5" xfId="12438"/>
    <cellStyle name="Note 5 21 3 2 5 2" xfId="29873"/>
    <cellStyle name="Note 5 21 3 2 5 3" xfId="44326"/>
    <cellStyle name="Note 5 21 3 2 6" xfId="19445"/>
    <cellStyle name="Note 5 21 3 3" xfId="2605"/>
    <cellStyle name="Note 5 21 3 3 2" xfId="5116"/>
    <cellStyle name="Note 5 21 3 3 2 2" xfId="14463"/>
    <cellStyle name="Note 5 21 3 3 2 2 2" xfId="31898"/>
    <cellStyle name="Note 5 21 3 3 2 2 3" xfId="46351"/>
    <cellStyle name="Note 5 21 3 3 2 3" xfId="16924"/>
    <cellStyle name="Note 5 21 3 3 2 3 2" xfId="34359"/>
    <cellStyle name="Note 5 21 3 3 2 3 3" xfId="48812"/>
    <cellStyle name="Note 5 21 3 3 2 4" xfId="22552"/>
    <cellStyle name="Note 5 21 3 3 2 5" xfId="37005"/>
    <cellStyle name="Note 5 21 3 3 3" xfId="7578"/>
    <cellStyle name="Note 5 21 3 3 3 2" xfId="25013"/>
    <cellStyle name="Note 5 21 3 3 3 3" xfId="39466"/>
    <cellStyle name="Note 5 21 3 3 4" xfId="10019"/>
    <cellStyle name="Note 5 21 3 3 4 2" xfId="27454"/>
    <cellStyle name="Note 5 21 3 3 4 3" xfId="41907"/>
    <cellStyle name="Note 5 21 3 3 5" xfId="12439"/>
    <cellStyle name="Note 5 21 3 3 5 2" xfId="29874"/>
    <cellStyle name="Note 5 21 3 3 5 3" xfId="44327"/>
    <cellStyle name="Note 5 21 3 3 6" xfId="19446"/>
    <cellStyle name="Note 5 21 3 4" xfId="2606"/>
    <cellStyle name="Note 5 21 3 4 2" xfId="5117"/>
    <cellStyle name="Note 5 21 3 4 2 2" xfId="22553"/>
    <cellStyle name="Note 5 21 3 4 2 3" xfId="37006"/>
    <cellStyle name="Note 5 21 3 4 3" xfId="7579"/>
    <cellStyle name="Note 5 21 3 4 3 2" xfId="25014"/>
    <cellStyle name="Note 5 21 3 4 3 3" xfId="39467"/>
    <cellStyle name="Note 5 21 3 4 4" xfId="10020"/>
    <cellStyle name="Note 5 21 3 4 4 2" xfId="27455"/>
    <cellStyle name="Note 5 21 3 4 4 3" xfId="41908"/>
    <cellStyle name="Note 5 21 3 4 5" xfId="12440"/>
    <cellStyle name="Note 5 21 3 4 5 2" xfId="29875"/>
    <cellStyle name="Note 5 21 3 4 5 3" xfId="44328"/>
    <cellStyle name="Note 5 21 3 4 6" xfId="15421"/>
    <cellStyle name="Note 5 21 3 4 6 2" xfId="32856"/>
    <cellStyle name="Note 5 21 3 4 6 3" xfId="47309"/>
    <cellStyle name="Note 5 21 3 4 7" xfId="19447"/>
    <cellStyle name="Note 5 21 3 4 8" xfId="20583"/>
    <cellStyle name="Note 5 21 3 5" xfId="5114"/>
    <cellStyle name="Note 5 21 3 5 2" xfId="14461"/>
    <cellStyle name="Note 5 21 3 5 2 2" xfId="31896"/>
    <cellStyle name="Note 5 21 3 5 2 3" xfId="46349"/>
    <cellStyle name="Note 5 21 3 5 3" xfId="16922"/>
    <cellStyle name="Note 5 21 3 5 3 2" xfId="34357"/>
    <cellStyle name="Note 5 21 3 5 3 3" xfId="48810"/>
    <cellStyle name="Note 5 21 3 5 4" xfId="22550"/>
    <cellStyle name="Note 5 21 3 5 5" xfId="37003"/>
    <cellStyle name="Note 5 21 3 6" xfId="7576"/>
    <cellStyle name="Note 5 21 3 6 2" xfId="25011"/>
    <cellStyle name="Note 5 21 3 6 3" xfId="39464"/>
    <cellStyle name="Note 5 21 3 7" xfId="10017"/>
    <cellStyle name="Note 5 21 3 7 2" xfId="27452"/>
    <cellStyle name="Note 5 21 3 7 3" xfId="41905"/>
    <cellStyle name="Note 5 21 3 8" xfId="12437"/>
    <cellStyle name="Note 5 21 3 8 2" xfId="29872"/>
    <cellStyle name="Note 5 21 3 8 3" xfId="44325"/>
    <cellStyle name="Note 5 21 3 9" xfId="19444"/>
    <cellStyle name="Note 5 21 4" xfId="2607"/>
    <cellStyle name="Note 5 21 4 2" xfId="2608"/>
    <cellStyle name="Note 5 21 4 2 2" xfId="5119"/>
    <cellStyle name="Note 5 21 4 2 2 2" xfId="14465"/>
    <cellStyle name="Note 5 21 4 2 2 2 2" xfId="31900"/>
    <cellStyle name="Note 5 21 4 2 2 2 3" xfId="46353"/>
    <cellStyle name="Note 5 21 4 2 2 3" xfId="16926"/>
    <cellStyle name="Note 5 21 4 2 2 3 2" xfId="34361"/>
    <cellStyle name="Note 5 21 4 2 2 3 3" xfId="48814"/>
    <cellStyle name="Note 5 21 4 2 2 4" xfId="22555"/>
    <cellStyle name="Note 5 21 4 2 2 5" xfId="37008"/>
    <cellStyle name="Note 5 21 4 2 3" xfId="7581"/>
    <cellStyle name="Note 5 21 4 2 3 2" xfId="25016"/>
    <cellStyle name="Note 5 21 4 2 3 3" xfId="39469"/>
    <cellStyle name="Note 5 21 4 2 4" xfId="10022"/>
    <cellStyle name="Note 5 21 4 2 4 2" xfId="27457"/>
    <cellStyle name="Note 5 21 4 2 4 3" xfId="41910"/>
    <cellStyle name="Note 5 21 4 2 5" xfId="12442"/>
    <cellStyle name="Note 5 21 4 2 5 2" xfId="29877"/>
    <cellStyle name="Note 5 21 4 2 5 3" xfId="44330"/>
    <cellStyle name="Note 5 21 4 2 6" xfId="19449"/>
    <cellStyle name="Note 5 21 4 3" xfId="2609"/>
    <cellStyle name="Note 5 21 4 3 2" xfId="5120"/>
    <cellStyle name="Note 5 21 4 3 2 2" xfId="14466"/>
    <cellStyle name="Note 5 21 4 3 2 2 2" xfId="31901"/>
    <cellStyle name="Note 5 21 4 3 2 2 3" xfId="46354"/>
    <cellStyle name="Note 5 21 4 3 2 3" xfId="16927"/>
    <cellStyle name="Note 5 21 4 3 2 3 2" xfId="34362"/>
    <cellStyle name="Note 5 21 4 3 2 3 3" xfId="48815"/>
    <cellStyle name="Note 5 21 4 3 2 4" xfId="22556"/>
    <cellStyle name="Note 5 21 4 3 2 5" xfId="37009"/>
    <cellStyle name="Note 5 21 4 3 3" xfId="7582"/>
    <cellStyle name="Note 5 21 4 3 3 2" xfId="25017"/>
    <cellStyle name="Note 5 21 4 3 3 3" xfId="39470"/>
    <cellStyle name="Note 5 21 4 3 4" xfId="10023"/>
    <cellStyle name="Note 5 21 4 3 4 2" xfId="27458"/>
    <cellStyle name="Note 5 21 4 3 4 3" xfId="41911"/>
    <cellStyle name="Note 5 21 4 3 5" xfId="12443"/>
    <cellStyle name="Note 5 21 4 3 5 2" xfId="29878"/>
    <cellStyle name="Note 5 21 4 3 5 3" xfId="44331"/>
    <cellStyle name="Note 5 21 4 3 6" xfId="19450"/>
    <cellStyle name="Note 5 21 4 4" xfId="2610"/>
    <cellStyle name="Note 5 21 4 4 2" xfId="5121"/>
    <cellStyle name="Note 5 21 4 4 2 2" xfId="22557"/>
    <cellStyle name="Note 5 21 4 4 2 3" xfId="37010"/>
    <cellStyle name="Note 5 21 4 4 3" xfId="7583"/>
    <cellStyle name="Note 5 21 4 4 3 2" xfId="25018"/>
    <cellStyle name="Note 5 21 4 4 3 3" xfId="39471"/>
    <cellStyle name="Note 5 21 4 4 4" xfId="10024"/>
    <cellStyle name="Note 5 21 4 4 4 2" xfId="27459"/>
    <cellStyle name="Note 5 21 4 4 4 3" xfId="41912"/>
    <cellStyle name="Note 5 21 4 4 5" xfId="12444"/>
    <cellStyle name="Note 5 21 4 4 5 2" xfId="29879"/>
    <cellStyle name="Note 5 21 4 4 5 3" xfId="44332"/>
    <cellStyle name="Note 5 21 4 4 6" xfId="15422"/>
    <cellStyle name="Note 5 21 4 4 6 2" xfId="32857"/>
    <cellStyle name="Note 5 21 4 4 6 3" xfId="47310"/>
    <cellStyle name="Note 5 21 4 4 7" xfId="19451"/>
    <cellStyle name="Note 5 21 4 4 8" xfId="20584"/>
    <cellStyle name="Note 5 21 4 5" xfId="5118"/>
    <cellStyle name="Note 5 21 4 5 2" xfId="14464"/>
    <cellStyle name="Note 5 21 4 5 2 2" xfId="31899"/>
    <cellStyle name="Note 5 21 4 5 2 3" xfId="46352"/>
    <cellStyle name="Note 5 21 4 5 3" xfId="16925"/>
    <cellStyle name="Note 5 21 4 5 3 2" xfId="34360"/>
    <cellStyle name="Note 5 21 4 5 3 3" xfId="48813"/>
    <cellStyle name="Note 5 21 4 5 4" xfId="22554"/>
    <cellStyle name="Note 5 21 4 5 5" xfId="37007"/>
    <cellStyle name="Note 5 21 4 6" xfId="7580"/>
    <cellStyle name="Note 5 21 4 6 2" xfId="25015"/>
    <cellStyle name="Note 5 21 4 6 3" xfId="39468"/>
    <cellStyle name="Note 5 21 4 7" xfId="10021"/>
    <cellStyle name="Note 5 21 4 7 2" xfId="27456"/>
    <cellStyle name="Note 5 21 4 7 3" xfId="41909"/>
    <cellStyle name="Note 5 21 4 8" xfId="12441"/>
    <cellStyle name="Note 5 21 4 8 2" xfId="29876"/>
    <cellStyle name="Note 5 21 4 8 3" xfId="44329"/>
    <cellStyle name="Note 5 21 4 9" xfId="19448"/>
    <cellStyle name="Note 5 21 5" xfId="2611"/>
    <cellStyle name="Note 5 21 5 2" xfId="5122"/>
    <cellStyle name="Note 5 21 5 2 2" xfId="14467"/>
    <cellStyle name="Note 5 21 5 2 2 2" xfId="31902"/>
    <cellStyle name="Note 5 21 5 2 2 3" xfId="46355"/>
    <cellStyle name="Note 5 21 5 2 3" xfId="16928"/>
    <cellStyle name="Note 5 21 5 2 3 2" xfId="34363"/>
    <cellStyle name="Note 5 21 5 2 3 3" xfId="48816"/>
    <cellStyle name="Note 5 21 5 2 4" xfId="22558"/>
    <cellStyle name="Note 5 21 5 2 5" xfId="37011"/>
    <cellStyle name="Note 5 21 5 3" xfId="7584"/>
    <cellStyle name="Note 5 21 5 3 2" xfId="25019"/>
    <cellStyle name="Note 5 21 5 3 3" xfId="39472"/>
    <cellStyle name="Note 5 21 5 4" xfId="10025"/>
    <cellStyle name="Note 5 21 5 4 2" xfId="27460"/>
    <cellStyle name="Note 5 21 5 4 3" xfId="41913"/>
    <cellStyle name="Note 5 21 5 5" xfId="12445"/>
    <cellStyle name="Note 5 21 5 5 2" xfId="29880"/>
    <cellStyle name="Note 5 21 5 5 3" xfId="44333"/>
    <cellStyle name="Note 5 21 5 6" xfId="19452"/>
    <cellStyle name="Note 5 21 6" xfId="2612"/>
    <cellStyle name="Note 5 21 6 2" xfId="5123"/>
    <cellStyle name="Note 5 21 6 2 2" xfId="14468"/>
    <cellStyle name="Note 5 21 6 2 2 2" xfId="31903"/>
    <cellStyle name="Note 5 21 6 2 2 3" xfId="46356"/>
    <cellStyle name="Note 5 21 6 2 3" xfId="16929"/>
    <cellStyle name="Note 5 21 6 2 3 2" xfId="34364"/>
    <cellStyle name="Note 5 21 6 2 3 3" xfId="48817"/>
    <cellStyle name="Note 5 21 6 2 4" xfId="22559"/>
    <cellStyle name="Note 5 21 6 2 5" xfId="37012"/>
    <cellStyle name="Note 5 21 6 3" xfId="7585"/>
    <cellStyle name="Note 5 21 6 3 2" xfId="25020"/>
    <cellStyle name="Note 5 21 6 3 3" xfId="39473"/>
    <cellStyle name="Note 5 21 6 4" xfId="10026"/>
    <cellStyle name="Note 5 21 6 4 2" xfId="27461"/>
    <cellStyle name="Note 5 21 6 4 3" xfId="41914"/>
    <cellStyle name="Note 5 21 6 5" xfId="12446"/>
    <cellStyle name="Note 5 21 6 5 2" xfId="29881"/>
    <cellStyle name="Note 5 21 6 5 3" xfId="44334"/>
    <cellStyle name="Note 5 21 6 6" xfId="19453"/>
    <cellStyle name="Note 5 21 7" xfId="2613"/>
    <cellStyle name="Note 5 21 7 2" xfId="5124"/>
    <cellStyle name="Note 5 21 7 2 2" xfId="22560"/>
    <cellStyle name="Note 5 21 7 2 3" xfId="37013"/>
    <cellStyle name="Note 5 21 7 3" xfId="7586"/>
    <cellStyle name="Note 5 21 7 3 2" xfId="25021"/>
    <cellStyle name="Note 5 21 7 3 3" xfId="39474"/>
    <cellStyle name="Note 5 21 7 4" xfId="10027"/>
    <cellStyle name="Note 5 21 7 4 2" xfId="27462"/>
    <cellStyle name="Note 5 21 7 4 3" xfId="41915"/>
    <cellStyle name="Note 5 21 7 5" xfId="12447"/>
    <cellStyle name="Note 5 21 7 5 2" xfId="29882"/>
    <cellStyle name="Note 5 21 7 5 3" xfId="44335"/>
    <cellStyle name="Note 5 21 7 6" xfId="15423"/>
    <cellStyle name="Note 5 21 7 6 2" xfId="32858"/>
    <cellStyle name="Note 5 21 7 6 3" xfId="47311"/>
    <cellStyle name="Note 5 21 7 7" xfId="19454"/>
    <cellStyle name="Note 5 21 7 8" xfId="20585"/>
    <cellStyle name="Note 5 21 8" xfId="5109"/>
    <cellStyle name="Note 5 21 8 2" xfId="14457"/>
    <cellStyle name="Note 5 21 8 2 2" xfId="31892"/>
    <cellStyle name="Note 5 21 8 2 3" xfId="46345"/>
    <cellStyle name="Note 5 21 8 3" xfId="16918"/>
    <cellStyle name="Note 5 21 8 3 2" xfId="34353"/>
    <cellStyle name="Note 5 21 8 3 3" xfId="48806"/>
    <cellStyle name="Note 5 21 8 4" xfId="22545"/>
    <cellStyle name="Note 5 21 8 5" xfId="36998"/>
    <cellStyle name="Note 5 21 9" xfId="7571"/>
    <cellStyle name="Note 5 21 9 2" xfId="25006"/>
    <cellStyle name="Note 5 21 9 3" xfId="39459"/>
    <cellStyle name="Note 5 22" xfId="2614"/>
    <cellStyle name="Note 5 22 10" xfId="10028"/>
    <cellStyle name="Note 5 22 10 2" xfId="27463"/>
    <cellStyle name="Note 5 22 10 3" xfId="41916"/>
    <cellStyle name="Note 5 22 11" xfId="12448"/>
    <cellStyle name="Note 5 22 11 2" xfId="29883"/>
    <cellStyle name="Note 5 22 11 3" xfId="44336"/>
    <cellStyle name="Note 5 22 12" xfId="19455"/>
    <cellStyle name="Note 5 22 2" xfId="2615"/>
    <cellStyle name="Note 5 22 2 2" xfId="2616"/>
    <cellStyle name="Note 5 22 2 2 2" xfId="5127"/>
    <cellStyle name="Note 5 22 2 2 2 2" xfId="14471"/>
    <cellStyle name="Note 5 22 2 2 2 2 2" xfId="31906"/>
    <cellStyle name="Note 5 22 2 2 2 2 3" xfId="46359"/>
    <cellStyle name="Note 5 22 2 2 2 3" xfId="16932"/>
    <cellStyle name="Note 5 22 2 2 2 3 2" xfId="34367"/>
    <cellStyle name="Note 5 22 2 2 2 3 3" xfId="48820"/>
    <cellStyle name="Note 5 22 2 2 2 4" xfId="22563"/>
    <cellStyle name="Note 5 22 2 2 2 5" xfId="37016"/>
    <cellStyle name="Note 5 22 2 2 3" xfId="7589"/>
    <cellStyle name="Note 5 22 2 2 3 2" xfId="25024"/>
    <cellStyle name="Note 5 22 2 2 3 3" xfId="39477"/>
    <cellStyle name="Note 5 22 2 2 4" xfId="10030"/>
    <cellStyle name="Note 5 22 2 2 4 2" xfId="27465"/>
    <cellStyle name="Note 5 22 2 2 4 3" xfId="41918"/>
    <cellStyle name="Note 5 22 2 2 5" xfId="12450"/>
    <cellStyle name="Note 5 22 2 2 5 2" xfId="29885"/>
    <cellStyle name="Note 5 22 2 2 5 3" xfId="44338"/>
    <cellStyle name="Note 5 22 2 2 6" xfId="19457"/>
    <cellStyle name="Note 5 22 2 3" xfId="2617"/>
    <cellStyle name="Note 5 22 2 3 2" xfId="5128"/>
    <cellStyle name="Note 5 22 2 3 2 2" xfId="14472"/>
    <cellStyle name="Note 5 22 2 3 2 2 2" xfId="31907"/>
    <cellStyle name="Note 5 22 2 3 2 2 3" xfId="46360"/>
    <cellStyle name="Note 5 22 2 3 2 3" xfId="16933"/>
    <cellStyle name="Note 5 22 2 3 2 3 2" xfId="34368"/>
    <cellStyle name="Note 5 22 2 3 2 3 3" xfId="48821"/>
    <cellStyle name="Note 5 22 2 3 2 4" xfId="22564"/>
    <cellStyle name="Note 5 22 2 3 2 5" xfId="37017"/>
    <cellStyle name="Note 5 22 2 3 3" xfId="7590"/>
    <cellStyle name="Note 5 22 2 3 3 2" xfId="25025"/>
    <cellStyle name="Note 5 22 2 3 3 3" xfId="39478"/>
    <cellStyle name="Note 5 22 2 3 4" xfId="10031"/>
    <cellStyle name="Note 5 22 2 3 4 2" xfId="27466"/>
    <cellStyle name="Note 5 22 2 3 4 3" xfId="41919"/>
    <cellStyle name="Note 5 22 2 3 5" xfId="12451"/>
    <cellStyle name="Note 5 22 2 3 5 2" xfId="29886"/>
    <cellStyle name="Note 5 22 2 3 5 3" xfId="44339"/>
    <cellStyle name="Note 5 22 2 3 6" xfId="19458"/>
    <cellStyle name="Note 5 22 2 4" xfId="2618"/>
    <cellStyle name="Note 5 22 2 4 2" xfId="5129"/>
    <cellStyle name="Note 5 22 2 4 2 2" xfId="22565"/>
    <cellStyle name="Note 5 22 2 4 2 3" xfId="37018"/>
    <cellStyle name="Note 5 22 2 4 3" xfId="7591"/>
    <cellStyle name="Note 5 22 2 4 3 2" xfId="25026"/>
    <cellStyle name="Note 5 22 2 4 3 3" xfId="39479"/>
    <cellStyle name="Note 5 22 2 4 4" xfId="10032"/>
    <cellStyle name="Note 5 22 2 4 4 2" xfId="27467"/>
    <cellStyle name="Note 5 22 2 4 4 3" xfId="41920"/>
    <cellStyle name="Note 5 22 2 4 5" xfId="12452"/>
    <cellStyle name="Note 5 22 2 4 5 2" xfId="29887"/>
    <cellStyle name="Note 5 22 2 4 5 3" xfId="44340"/>
    <cellStyle name="Note 5 22 2 4 6" xfId="15424"/>
    <cellStyle name="Note 5 22 2 4 6 2" xfId="32859"/>
    <cellStyle name="Note 5 22 2 4 6 3" xfId="47312"/>
    <cellStyle name="Note 5 22 2 4 7" xfId="19459"/>
    <cellStyle name="Note 5 22 2 4 8" xfId="20586"/>
    <cellStyle name="Note 5 22 2 5" xfId="5126"/>
    <cellStyle name="Note 5 22 2 5 2" xfId="14470"/>
    <cellStyle name="Note 5 22 2 5 2 2" xfId="31905"/>
    <cellStyle name="Note 5 22 2 5 2 3" xfId="46358"/>
    <cellStyle name="Note 5 22 2 5 3" xfId="16931"/>
    <cellStyle name="Note 5 22 2 5 3 2" xfId="34366"/>
    <cellStyle name="Note 5 22 2 5 3 3" xfId="48819"/>
    <cellStyle name="Note 5 22 2 5 4" xfId="22562"/>
    <cellStyle name="Note 5 22 2 5 5" xfId="37015"/>
    <cellStyle name="Note 5 22 2 6" xfId="7588"/>
    <cellStyle name="Note 5 22 2 6 2" xfId="25023"/>
    <cellStyle name="Note 5 22 2 6 3" xfId="39476"/>
    <cellStyle name="Note 5 22 2 7" xfId="10029"/>
    <cellStyle name="Note 5 22 2 7 2" xfId="27464"/>
    <cellStyle name="Note 5 22 2 7 3" xfId="41917"/>
    <cellStyle name="Note 5 22 2 8" xfId="12449"/>
    <cellStyle name="Note 5 22 2 8 2" xfId="29884"/>
    <cellStyle name="Note 5 22 2 8 3" xfId="44337"/>
    <cellStyle name="Note 5 22 2 9" xfId="19456"/>
    <cellStyle name="Note 5 22 3" xfId="2619"/>
    <cellStyle name="Note 5 22 3 2" xfId="2620"/>
    <cellStyle name="Note 5 22 3 2 2" xfId="5131"/>
    <cellStyle name="Note 5 22 3 2 2 2" xfId="14474"/>
    <cellStyle name="Note 5 22 3 2 2 2 2" xfId="31909"/>
    <cellStyle name="Note 5 22 3 2 2 2 3" xfId="46362"/>
    <cellStyle name="Note 5 22 3 2 2 3" xfId="16935"/>
    <cellStyle name="Note 5 22 3 2 2 3 2" xfId="34370"/>
    <cellStyle name="Note 5 22 3 2 2 3 3" xfId="48823"/>
    <cellStyle name="Note 5 22 3 2 2 4" xfId="22567"/>
    <cellStyle name="Note 5 22 3 2 2 5" xfId="37020"/>
    <cellStyle name="Note 5 22 3 2 3" xfId="7593"/>
    <cellStyle name="Note 5 22 3 2 3 2" xfId="25028"/>
    <cellStyle name="Note 5 22 3 2 3 3" xfId="39481"/>
    <cellStyle name="Note 5 22 3 2 4" xfId="10034"/>
    <cellStyle name="Note 5 22 3 2 4 2" xfId="27469"/>
    <cellStyle name="Note 5 22 3 2 4 3" xfId="41922"/>
    <cellStyle name="Note 5 22 3 2 5" xfId="12454"/>
    <cellStyle name="Note 5 22 3 2 5 2" xfId="29889"/>
    <cellStyle name="Note 5 22 3 2 5 3" xfId="44342"/>
    <cellStyle name="Note 5 22 3 2 6" xfId="19461"/>
    <cellStyle name="Note 5 22 3 3" xfId="2621"/>
    <cellStyle name="Note 5 22 3 3 2" xfId="5132"/>
    <cellStyle name="Note 5 22 3 3 2 2" xfId="14475"/>
    <cellStyle name="Note 5 22 3 3 2 2 2" xfId="31910"/>
    <cellStyle name="Note 5 22 3 3 2 2 3" xfId="46363"/>
    <cellStyle name="Note 5 22 3 3 2 3" xfId="16936"/>
    <cellStyle name="Note 5 22 3 3 2 3 2" xfId="34371"/>
    <cellStyle name="Note 5 22 3 3 2 3 3" xfId="48824"/>
    <cellStyle name="Note 5 22 3 3 2 4" xfId="22568"/>
    <cellStyle name="Note 5 22 3 3 2 5" xfId="37021"/>
    <cellStyle name="Note 5 22 3 3 3" xfId="7594"/>
    <cellStyle name="Note 5 22 3 3 3 2" xfId="25029"/>
    <cellStyle name="Note 5 22 3 3 3 3" xfId="39482"/>
    <cellStyle name="Note 5 22 3 3 4" xfId="10035"/>
    <cellStyle name="Note 5 22 3 3 4 2" xfId="27470"/>
    <cellStyle name="Note 5 22 3 3 4 3" xfId="41923"/>
    <cellStyle name="Note 5 22 3 3 5" xfId="12455"/>
    <cellStyle name="Note 5 22 3 3 5 2" xfId="29890"/>
    <cellStyle name="Note 5 22 3 3 5 3" xfId="44343"/>
    <cellStyle name="Note 5 22 3 3 6" xfId="19462"/>
    <cellStyle name="Note 5 22 3 4" xfId="2622"/>
    <cellStyle name="Note 5 22 3 4 2" xfId="5133"/>
    <cellStyle name="Note 5 22 3 4 2 2" xfId="22569"/>
    <cellStyle name="Note 5 22 3 4 2 3" xfId="37022"/>
    <cellStyle name="Note 5 22 3 4 3" xfId="7595"/>
    <cellStyle name="Note 5 22 3 4 3 2" xfId="25030"/>
    <cellStyle name="Note 5 22 3 4 3 3" xfId="39483"/>
    <cellStyle name="Note 5 22 3 4 4" xfId="10036"/>
    <cellStyle name="Note 5 22 3 4 4 2" xfId="27471"/>
    <cellStyle name="Note 5 22 3 4 4 3" xfId="41924"/>
    <cellStyle name="Note 5 22 3 4 5" xfId="12456"/>
    <cellStyle name="Note 5 22 3 4 5 2" xfId="29891"/>
    <cellStyle name="Note 5 22 3 4 5 3" xfId="44344"/>
    <cellStyle name="Note 5 22 3 4 6" xfId="15425"/>
    <cellStyle name="Note 5 22 3 4 6 2" xfId="32860"/>
    <cellStyle name="Note 5 22 3 4 6 3" xfId="47313"/>
    <cellStyle name="Note 5 22 3 4 7" xfId="19463"/>
    <cellStyle name="Note 5 22 3 4 8" xfId="20587"/>
    <cellStyle name="Note 5 22 3 5" xfId="5130"/>
    <cellStyle name="Note 5 22 3 5 2" xfId="14473"/>
    <cellStyle name="Note 5 22 3 5 2 2" xfId="31908"/>
    <cellStyle name="Note 5 22 3 5 2 3" xfId="46361"/>
    <cellStyle name="Note 5 22 3 5 3" xfId="16934"/>
    <cellStyle name="Note 5 22 3 5 3 2" xfId="34369"/>
    <cellStyle name="Note 5 22 3 5 3 3" xfId="48822"/>
    <cellStyle name="Note 5 22 3 5 4" xfId="22566"/>
    <cellStyle name="Note 5 22 3 5 5" xfId="37019"/>
    <cellStyle name="Note 5 22 3 6" xfId="7592"/>
    <cellStyle name="Note 5 22 3 6 2" xfId="25027"/>
    <cellStyle name="Note 5 22 3 6 3" xfId="39480"/>
    <cellStyle name="Note 5 22 3 7" xfId="10033"/>
    <cellStyle name="Note 5 22 3 7 2" xfId="27468"/>
    <cellStyle name="Note 5 22 3 7 3" xfId="41921"/>
    <cellStyle name="Note 5 22 3 8" xfId="12453"/>
    <cellStyle name="Note 5 22 3 8 2" xfId="29888"/>
    <cellStyle name="Note 5 22 3 8 3" xfId="44341"/>
    <cellStyle name="Note 5 22 3 9" xfId="19460"/>
    <cellStyle name="Note 5 22 4" xfId="2623"/>
    <cellStyle name="Note 5 22 4 2" xfId="2624"/>
    <cellStyle name="Note 5 22 4 2 2" xfId="5135"/>
    <cellStyle name="Note 5 22 4 2 2 2" xfId="14477"/>
    <cellStyle name="Note 5 22 4 2 2 2 2" xfId="31912"/>
    <cellStyle name="Note 5 22 4 2 2 2 3" xfId="46365"/>
    <cellStyle name="Note 5 22 4 2 2 3" xfId="16938"/>
    <cellStyle name="Note 5 22 4 2 2 3 2" xfId="34373"/>
    <cellStyle name="Note 5 22 4 2 2 3 3" xfId="48826"/>
    <cellStyle name="Note 5 22 4 2 2 4" xfId="22571"/>
    <cellStyle name="Note 5 22 4 2 2 5" xfId="37024"/>
    <cellStyle name="Note 5 22 4 2 3" xfId="7597"/>
    <cellStyle name="Note 5 22 4 2 3 2" xfId="25032"/>
    <cellStyle name="Note 5 22 4 2 3 3" xfId="39485"/>
    <cellStyle name="Note 5 22 4 2 4" xfId="10038"/>
    <cellStyle name="Note 5 22 4 2 4 2" xfId="27473"/>
    <cellStyle name="Note 5 22 4 2 4 3" xfId="41926"/>
    <cellStyle name="Note 5 22 4 2 5" xfId="12458"/>
    <cellStyle name="Note 5 22 4 2 5 2" xfId="29893"/>
    <cellStyle name="Note 5 22 4 2 5 3" xfId="44346"/>
    <cellStyle name="Note 5 22 4 2 6" xfId="19465"/>
    <cellStyle name="Note 5 22 4 3" xfId="2625"/>
    <cellStyle name="Note 5 22 4 3 2" xfId="5136"/>
    <cellStyle name="Note 5 22 4 3 2 2" xfId="14478"/>
    <cellStyle name="Note 5 22 4 3 2 2 2" xfId="31913"/>
    <cellStyle name="Note 5 22 4 3 2 2 3" xfId="46366"/>
    <cellStyle name="Note 5 22 4 3 2 3" xfId="16939"/>
    <cellStyle name="Note 5 22 4 3 2 3 2" xfId="34374"/>
    <cellStyle name="Note 5 22 4 3 2 3 3" xfId="48827"/>
    <cellStyle name="Note 5 22 4 3 2 4" xfId="22572"/>
    <cellStyle name="Note 5 22 4 3 2 5" xfId="37025"/>
    <cellStyle name="Note 5 22 4 3 3" xfId="7598"/>
    <cellStyle name="Note 5 22 4 3 3 2" xfId="25033"/>
    <cellStyle name="Note 5 22 4 3 3 3" xfId="39486"/>
    <cellStyle name="Note 5 22 4 3 4" xfId="10039"/>
    <cellStyle name="Note 5 22 4 3 4 2" xfId="27474"/>
    <cellStyle name="Note 5 22 4 3 4 3" xfId="41927"/>
    <cellStyle name="Note 5 22 4 3 5" xfId="12459"/>
    <cellStyle name="Note 5 22 4 3 5 2" xfId="29894"/>
    <cellStyle name="Note 5 22 4 3 5 3" xfId="44347"/>
    <cellStyle name="Note 5 22 4 3 6" xfId="19466"/>
    <cellStyle name="Note 5 22 4 4" xfId="2626"/>
    <cellStyle name="Note 5 22 4 4 2" xfId="5137"/>
    <cellStyle name="Note 5 22 4 4 2 2" xfId="22573"/>
    <cellStyle name="Note 5 22 4 4 2 3" xfId="37026"/>
    <cellStyle name="Note 5 22 4 4 3" xfId="7599"/>
    <cellStyle name="Note 5 22 4 4 3 2" xfId="25034"/>
    <cellStyle name="Note 5 22 4 4 3 3" xfId="39487"/>
    <cellStyle name="Note 5 22 4 4 4" xfId="10040"/>
    <cellStyle name="Note 5 22 4 4 4 2" xfId="27475"/>
    <cellStyle name="Note 5 22 4 4 4 3" xfId="41928"/>
    <cellStyle name="Note 5 22 4 4 5" xfId="12460"/>
    <cellStyle name="Note 5 22 4 4 5 2" xfId="29895"/>
    <cellStyle name="Note 5 22 4 4 5 3" xfId="44348"/>
    <cellStyle name="Note 5 22 4 4 6" xfId="15426"/>
    <cellStyle name="Note 5 22 4 4 6 2" xfId="32861"/>
    <cellStyle name="Note 5 22 4 4 6 3" xfId="47314"/>
    <cellStyle name="Note 5 22 4 4 7" xfId="19467"/>
    <cellStyle name="Note 5 22 4 4 8" xfId="20588"/>
    <cellStyle name="Note 5 22 4 5" xfId="5134"/>
    <cellStyle name="Note 5 22 4 5 2" xfId="14476"/>
    <cellStyle name="Note 5 22 4 5 2 2" xfId="31911"/>
    <cellStyle name="Note 5 22 4 5 2 3" xfId="46364"/>
    <cellStyle name="Note 5 22 4 5 3" xfId="16937"/>
    <cellStyle name="Note 5 22 4 5 3 2" xfId="34372"/>
    <cellStyle name="Note 5 22 4 5 3 3" xfId="48825"/>
    <cellStyle name="Note 5 22 4 5 4" xfId="22570"/>
    <cellStyle name="Note 5 22 4 5 5" xfId="37023"/>
    <cellStyle name="Note 5 22 4 6" xfId="7596"/>
    <cellStyle name="Note 5 22 4 6 2" xfId="25031"/>
    <cellStyle name="Note 5 22 4 6 3" xfId="39484"/>
    <cellStyle name="Note 5 22 4 7" xfId="10037"/>
    <cellStyle name="Note 5 22 4 7 2" xfId="27472"/>
    <cellStyle name="Note 5 22 4 7 3" xfId="41925"/>
    <cellStyle name="Note 5 22 4 8" xfId="12457"/>
    <cellStyle name="Note 5 22 4 8 2" xfId="29892"/>
    <cellStyle name="Note 5 22 4 8 3" xfId="44345"/>
    <cellStyle name="Note 5 22 4 9" xfId="19464"/>
    <cellStyle name="Note 5 22 5" xfId="2627"/>
    <cellStyle name="Note 5 22 5 2" xfId="5138"/>
    <cellStyle name="Note 5 22 5 2 2" xfId="14479"/>
    <cellStyle name="Note 5 22 5 2 2 2" xfId="31914"/>
    <cellStyle name="Note 5 22 5 2 2 3" xfId="46367"/>
    <cellStyle name="Note 5 22 5 2 3" xfId="16940"/>
    <cellStyle name="Note 5 22 5 2 3 2" xfId="34375"/>
    <cellStyle name="Note 5 22 5 2 3 3" xfId="48828"/>
    <cellStyle name="Note 5 22 5 2 4" xfId="22574"/>
    <cellStyle name="Note 5 22 5 2 5" xfId="37027"/>
    <cellStyle name="Note 5 22 5 3" xfId="7600"/>
    <cellStyle name="Note 5 22 5 3 2" xfId="25035"/>
    <cellStyle name="Note 5 22 5 3 3" xfId="39488"/>
    <cellStyle name="Note 5 22 5 4" xfId="10041"/>
    <cellStyle name="Note 5 22 5 4 2" xfId="27476"/>
    <cellStyle name="Note 5 22 5 4 3" xfId="41929"/>
    <cellStyle name="Note 5 22 5 5" xfId="12461"/>
    <cellStyle name="Note 5 22 5 5 2" xfId="29896"/>
    <cellStyle name="Note 5 22 5 5 3" xfId="44349"/>
    <cellStyle name="Note 5 22 5 6" xfId="19468"/>
    <cellStyle name="Note 5 22 6" xfId="2628"/>
    <cellStyle name="Note 5 22 6 2" xfId="5139"/>
    <cellStyle name="Note 5 22 6 2 2" xfId="14480"/>
    <cellStyle name="Note 5 22 6 2 2 2" xfId="31915"/>
    <cellStyle name="Note 5 22 6 2 2 3" xfId="46368"/>
    <cellStyle name="Note 5 22 6 2 3" xfId="16941"/>
    <cellStyle name="Note 5 22 6 2 3 2" xfId="34376"/>
    <cellStyle name="Note 5 22 6 2 3 3" xfId="48829"/>
    <cellStyle name="Note 5 22 6 2 4" xfId="22575"/>
    <cellStyle name="Note 5 22 6 2 5" xfId="37028"/>
    <cellStyle name="Note 5 22 6 3" xfId="7601"/>
    <cellStyle name="Note 5 22 6 3 2" xfId="25036"/>
    <cellStyle name="Note 5 22 6 3 3" xfId="39489"/>
    <cellStyle name="Note 5 22 6 4" xfId="10042"/>
    <cellStyle name="Note 5 22 6 4 2" xfId="27477"/>
    <cellStyle name="Note 5 22 6 4 3" xfId="41930"/>
    <cellStyle name="Note 5 22 6 5" xfId="12462"/>
    <cellStyle name="Note 5 22 6 5 2" xfId="29897"/>
    <cellStyle name="Note 5 22 6 5 3" xfId="44350"/>
    <cellStyle name="Note 5 22 6 6" xfId="19469"/>
    <cellStyle name="Note 5 22 7" xfId="2629"/>
    <cellStyle name="Note 5 22 7 2" xfId="5140"/>
    <cellStyle name="Note 5 22 7 2 2" xfId="22576"/>
    <cellStyle name="Note 5 22 7 2 3" xfId="37029"/>
    <cellStyle name="Note 5 22 7 3" xfId="7602"/>
    <cellStyle name="Note 5 22 7 3 2" xfId="25037"/>
    <cellStyle name="Note 5 22 7 3 3" xfId="39490"/>
    <cellStyle name="Note 5 22 7 4" xfId="10043"/>
    <cellStyle name="Note 5 22 7 4 2" xfId="27478"/>
    <cellStyle name="Note 5 22 7 4 3" xfId="41931"/>
    <cellStyle name="Note 5 22 7 5" xfId="12463"/>
    <cellStyle name="Note 5 22 7 5 2" xfId="29898"/>
    <cellStyle name="Note 5 22 7 5 3" xfId="44351"/>
    <cellStyle name="Note 5 22 7 6" xfId="15427"/>
    <cellStyle name="Note 5 22 7 6 2" xfId="32862"/>
    <cellStyle name="Note 5 22 7 6 3" xfId="47315"/>
    <cellStyle name="Note 5 22 7 7" xfId="19470"/>
    <cellStyle name="Note 5 22 7 8" xfId="20589"/>
    <cellStyle name="Note 5 22 8" xfId="5125"/>
    <cellStyle name="Note 5 22 8 2" xfId="14469"/>
    <cellStyle name="Note 5 22 8 2 2" xfId="31904"/>
    <cellStyle name="Note 5 22 8 2 3" xfId="46357"/>
    <cellStyle name="Note 5 22 8 3" xfId="16930"/>
    <cellStyle name="Note 5 22 8 3 2" xfId="34365"/>
    <cellStyle name="Note 5 22 8 3 3" xfId="48818"/>
    <cellStyle name="Note 5 22 8 4" xfId="22561"/>
    <cellStyle name="Note 5 22 8 5" xfId="37014"/>
    <cellStyle name="Note 5 22 9" xfId="7587"/>
    <cellStyle name="Note 5 22 9 2" xfId="25022"/>
    <cellStyle name="Note 5 22 9 3" xfId="39475"/>
    <cellStyle name="Note 5 23" xfId="2630"/>
    <cellStyle name="Note 5 23 10" xfId="10044"/>
    <cellStyle name="Note 5 23 10 2" xfId="27479"/>
    <cellStyle name="Note 5 23 10 3" xfId="41932"/>
    <cellStyle name="Note 5 23 11" xfId="12464"/>
    <cellStyle name="Note 5 23 11 2" xfId="29899"/>
    <cellStyle name="Note 5 23 11 3" xfId="44352"/>
    <cellStyle name="Note 5 23 12" xfId="19471"/>
    <cellStyle name="Note 5 23 2" xfId="2631"/>
    <cellStyle name="Note 5 23 2 2" xfId="2632"/>
    <cellStyle name="Note 5 23 2 2 2" xfId="5143"/>
    <cellStyle name="Note 5 23 2 2 2 2" xfId="14483"/>
    <cellStyle name="Note 5 23 2 2 2 2 2" xfId="31918"/>
    <cellStyle name="Note 5 23 2 2 2 2 3" xfId="46371"/>
    <cellStyle name="Note 5 23 2 2 2 3" xfId="16944"/>
    <cellStyle name="Note 5 23 2 2 2 3 2" xfId="34379"/>
    <cellStyle name="Note 5 23 2 2 2 3 3" xfId="48832"/>
    <cellStyle name="Note 5 23 2 2 2 4" xfId="22579"/>
    <cellStyle name="Note 5 23 2 2 2 5" xfId="37032"/>
    <cellStyle name="Note 5 23 2 2 3" xfId="7605"/>
    <cellStyle name="Note 5 23 2 2 3 2" xfId="25040"/>
    <cellStyle name="Note 5 23 2 2 3 3" xfId="39493"/>
    <cellStyle name="Note 5 23 2 2 4" xfId="10046"/>
    <cellStyle name="Note 5 23 2 2 4 2" xfId="27481"/>
    <cellStyle name="Note 5 23 2 2 4 3" xfId="41934"/>
    <cellStyle name="Note 5 23 2 2 5" xfId="12466"/>
    <cellStyle name="Note 5 23 2 2 5 2" xfId="29901"/>
    <cellStyle name="Note 5 23 2 2 5 3" xfId="44354"/>
    <cellStyle name="Note 5 23 2 2 6" xfId="19473"/>
    <cellStyle name="Note 5 23 2 3" xfId="2633"/>
    <cellStyle name="Note 5 23 2 3 2" xfId="5144"/>
    <cellStyle name="Note 5 23 2 3 2 2" xfId="14484"/>
    <cellStyle name="Note 5 23 2 3 2 2 2" xfId="31919"/>
    <cellStyle name="Note 5 23 2 3 2 2 3" xfId="46372"/>
    <cellStyle name="Note 5 23 2 3 2 3" xfId="16945"/>
    <cellStyle name="Note 5 23 2 3 2 3 2" xfId="34380"/>
    <cellStyle name="Note 5 23 2 3 2 3 3" xfId="48833"/>
    <cellStyle name="Note 5 23 2 3 2 4" xfId="22580"/>
    <cellStyle name="Note 5 23 2 3 2 5" xfId="37033"/>
    <cellStyle name="Note 5 23 2 3 3" xfId="7606"/>
    <cellStyle name="Note 5 23 2 3 3 2" xfId="25041"/>
    <cellStyle name="Note 5 23 2 3 3 3" xfId="39494"/>
    <cellStyle name="Note 5 23 2 3 4" xfId="10047"/>
    <cellStyle name="Note 5 23 2 3 4 2" xfId="27482"/>
    <cellStyle name="Note 5 23 2 3 4 3" xfId="41935"/>
    <cellStyle name="Note 5 23 2 3 5" xfId="12467"/>
    <cellStyle name="Note 5 23 2 3 5 2" xfId="29902"/>
    <cellStyle name="Note 5 23 2 3 5 3" xfId="44355"/>
    <cellStyle name="Note 5 23 2 3 6" xfId="19474"/>
    <cellStyle name="Note 5 23 2 4" xfId="2634"/>
    <cellStyle name="Note 5 23 2 4 2" xfId="5145"/>
    <cellStyle name="Note 5 23 2 4 2 2" xfId="22581"/>
    <cellStyle name="Note 5 23 2 4 2 3" xfId="37034"/>
    <cellStyle name="Note 5 23 2 4 3" xfId="7607"/>
    <cellStyle name="Note 5 23 2 4 3 2" xfId="25042"/>
    <cellStyle name="Note 5 23 2 4 3 3" xfId="39495"/>
    <cellStyle name="Note 5 23 2 4 4" xfId="10048"/>
    <cellStyle name="Note 5 23 2 4 4 2" xfId="27483"/>
    <cellStyle name="Note 5 23 2 4 4 3" xfId="41936"/>
    <cellStyle name="Note 5 23 2 4 5" xfId="12468"/>
    <cellStyle name="Note 5 23 2 4 5 2" xfId="29903"/>
    <cellStyle name="Note 5 23 2 4 5 3" xfId="44356"/>
    <cellStyle name="Note 5 23 2 4 6" xfId="15428"/>
    <cellStyle name="Note 5 23 2 4 6 2" xfId="32863"/>
    <cellStyle name="Note 5 23 2 4 6 3" xfId="47316"/>
    <cellStyle name="Note 5 23 2 4 7" xfId="19475"/>
    <cellStyle name="Note 5 23 2 4 8" xfId="20590"/>
    <cellStyle name="Note 5 23 2 5" xfId="5142"/>
    <cellStyle name="Note 5 23 2 5 2" xfId="14482"/>
    <cellStyle name="Note 5 23 2 5 2 2" xfId="31917"/>
    <cellStyle name="Note 5 23 2 5 2 3" xfId="46370"/>
    <cellStyle name="Note 5 23 2 5 3" xfId="16943"/>
    <cellStyle name="Note 5 23 2 5 3 2" xfId="34378"/>
    <cellStyle name="Note 5 23 2 5 3 3" xfId="48831"/>
    <cellStyle name="Note 5 23 2 5 4" xfId="22578"/>
    <cellStyle name="Note 5 23 2 5 5" xfId="37031"/>
    <cellStyle name="Note 5 23 2 6" xfId="7604"/>
    <cellStyle name="Note 5 23 2 6 2" xfId="25039"/>
    <cellStyle name="Note 5 23 2 6 3" xfId="39492"/>
    <cellStyle name="Note 5 23 2 7" xfId="10045"/>
    <cellStyle name="Note 5 23 2 7 2" xfId="27480"/>
    <cellStyle name="Note 5 23 2 7 3" xfId="41933"/>
    <cellStyle name="Note 5 23 2 8" xfId="12465"/>
    <cellStyle name="Note 5 23 2 8 2" xfId="29900"/>
    <cellStyle name="Note 5 23 2 8 3" xfId="44353"/>
    <cellStyle name="Note 5 23 2 9" xfId="19472"/>
    <cellStyle name="Note 5 23 3" xfId="2635"/>
    <cellStyle name="Note 5 23 3 2" xfId="2636"/>
    <cellStyle name="Note 5 23 3 2 2" xfId="5147"/>
    <cellStyle name="Note 5 23 3 2 2 2" xfId="14486"/>
    <cellStyle name="Note 5 23 3 2 2 2 2" xfId="31921"/>
    <cellStyle name="Note 5 23 3 2 2 2 3" xfId="46374"/>
    <cellStyle name="Note 5 23 3 2 2 3" xfId="16947"/>
    <cellStyle name="Note 5 23 3 2 2 3 2" xfId="34382"/>
    <cellStyle name="Note 5 23 3 2 2 3 3" xfId="48835"/>
    <cellStyle name="Note 5 23 3 2 2 4" xfId="22583"/>
    <cellStyle name="Note 5 23 3 2 2 5" xfId="37036"/>
    <cellStyle name="Note 5 23 3 2 3" xfId="7609"/>
    <cellStyle name="Note 5 23 3 2 3 2" xfId="25044"/>
    <cellStyle name="Note 5 23 3 2 3 3" xfId="39497"/>
    <cellStyle name="Note 5 23 3 2 4" xfId="10050"/>
    <cellStyle name="Note 5 23 3 2 4 2" xfId="27485"/>
    <cellStyle name="Note 5 23 3 2 4 3" xfId="41938"/>
    <cellStyle name="Note 5 23 3 2 5" xfId="12470"/>
    <cellStyle name="Note 5 23 3 2 5 2" xfId="29905"/>
    <cellStyle name="Note 5 23 3 2 5 3" xfId="44358"/>
    <cellStyle name="Note 5 23 3 2 6" xfId="19477"/>
    <cellStyle name="Note 5 23 3 3" xfId="2637"/>
    <cellStyle name="Note 5 23 3 3 2" xfId="5148"/>
    <cellStyle name="Note 5 23 3 3 2 2" xfId="14487"/>
    <cellStyle name="Note 5 23 3 3 2 2 2" xfId="31922"/>
    <cellStyle name="Note 5 23 3 3 2 2 3" xfId="46375"/>
    <cellStyle name="Note 5 23 3 3 2 3" xfId="16948"/>
    <cellStyle name="Note 5 23 3 3 2 3 2" xfId="34383"/>
    <cellStyle name="Note 5 23 3 3 2 3 3" xfId="48836"/>
    <cellStyle name="Note 5 23 3 3 2 4" xfId="22584"/>
    <cellStyle name="Note 5 23 3 3 2 5" xfId="37037"/>
    <cellStyle name="Note 5 23 3 3 3" xfId="7610"/>
    <cellStyle name="Note 5 23 3 3 3 2" xfId="25045"/>
    <cellStyle name="Note 5 23 3 3 3 3" xfId="39498"/>
    <cellStyle name="Note 5 23 3 3 4" xfId="10051"/>
    <cellStyle name="Note 5 23 3 3 4 2" xfId="27486"/>
    <cellStyle name="Note 5 23 3 3 4 3" xfId="41939"/>
    <cellStyle name="Note 5 23 3 3 5" xfId="12471"/>
    <cellStyle name="Note 5 23 3 3 5 2" xfId="29906"/>
    <cellStyle name="Note 5 23 3 3 5 3" xfId="44359"/>
    <cellStyle name="Note 5 23 3 3 6" xfId="19478"/>
    <cellStyle name="Note 5 23 3 4" xfId="2638"/>
    <cellStyle name="Note 5 23 3 4 2" xfId="5149"/>
    <cellStyle name="Note 5 23 3 4 2 2" xfId="22585"/>
    <cellStyle name="Note 5 23 3 4 2 3" xfId="37038"/>
    <cellStyle name="Note 5 23 3 4 3" xfId="7611"/>
    <cellStyle name="Note 5 23 3 4 3 2" xfId="25046"/>
    <cellStyle name="Note 5 23 3 4 3 3" xfId="39499"/>
    <cellStyle name="Note 5 23 3 4 4" xfId="10052"/>
    <cellStyle name="Note 5 23 3 4 4 2" xfId="27487"/>
    <cellStyle name="Note 5 23 3 4 4 3" xfId="41940"/>
    <cellStyle name="Note 5 23 3 4 5" xfId="12472"/>
    <cellStyle name="Note 5 23 3 4 5 2" xfId="29907"/>
    <cellStyle name="Note 5 23 3 4 5 3" xfId="44360"/>
    <cellStyle name="Note 5 23 3 4 6" xfId="15429"/>
    <cellStyle name="Note 5 23 3 4 6 2" xfId="32864"/>
    <cellStyle name="Note 5 23 3 4 6 3" xfId="47317"/>
    <cellStyle name="Note 5 23 3 4 7" xfId="19479"/>
    <cellStyle name="Note 5 23 3 4 8" xfId="20591"/>
    <cellStyle name="Note 5 23 3 5" xfId="5146"/>
    <cellStyle name="Note 5 23 3 5 2" xfId="14485"/>
    <cellStyle name="Note 5 23 3 5 2 2" xfId="31920"/>
    <cellStyle name="Note 5 23 3 5 2 3" xfId="46373"/>
    <cellStyle name="Note 5 23 3 5 3" xfId="16946"/>
    <cellStyle name="Note 5 23 3 5 3 2" xfId="34381"/>
    <cellStyle name="Note 5 23 3 5 3 3" xfId="48834"/>
    <cellStyle name="Note 5 23 3 5 4" xfId="22582"/>
    <cellStyle name="Note 5 23 3 5 5" xfId="37035"/>
    <cellStyle name="Note 5 23 3 6" xfId="7608"/>
    <cellStyle name="Note 5 23 3 6 2" xfId="25043"/>
    <cellStyle name="Note 5 23 3 6 3" xfId="39496"/>
    <cellStyle name="Note 5 23 3 7" xfId="10049"/>
    <cellStyle name="Note 5 23 3 7 2" xfId="27484"/>
    <cellStyle name="Note 5 23 3 7 3" xfId="41937"/>
    <cellStyle name="Note 5 23 3 8" xfId="12469"/>
    <cellStyle name="Note 5 23 3 8 2" xfId="29904"/>
    <cellStyle name="Note 5 23 3 8 3" xfId="44357"/>
    <cellStyle name="Note 5 23 3 9" xfId="19476"/>
    <cellStyle name="Note 5 23 4" xfId="2639"/>
    <cellStyle name="Note 5 23 4 2" xfId="2640"/>
    <cellStyle name="Note 5 23 4 2 2" xfId="5151"/>
    <cellStyle name="Note 5 23 4 2 2 2" xfId="14489"/>
    <cellStyle name="Note 5 23 4 2 2 2 2" xfId="31924"/>
    <cellStyle name="Note 5 23 4 2 2 2 3" xfId="46377"/>
    <cellStyle name="Note 5 23 4 2 2 3" xfId="16950"/>
    <cellStyle name="Note 5 23 4 2 2 3 2" xfId="34385"/>
    <cellStyle name="Note 5 23 4 2 2 3 3" xfId="48838"/>
    <cellStyle name="Note 5 23 4 2 2 4" xfId="22587"/>
    <cellStyle name="Note 5 23 4 2 2 5" xfId="37040"/>
    <cellStyle name="Note 5 23 4 2 3" xfId="7613"/>
    <cellStyle name="Note 5 23 4 2 3 2" xfId="25048"/>
    <cellStyle name="Note 5 23 4 2 3 3" xfId="39501"/>
    <cellStyle name="Note 5 23 4 2 4" xfId="10054"/>
    <cellStyle name="Note 5 23 4 2 4 2" xfId="27489"/>
    <cellStyle name="Note 5 23 4 2 4 3" xfId="41942"/>
    <cellStyle name="Note 5 23 4 2 5" xfId="12474"/>
    <cellStyle name="Note 5 23 4 2 5 2" xfId="29909"/>
    <cellStyle name="Note 5 23 4 2 5 3" xfId="44362"/>
    <cellStyle name="Note 5 23 4 2 6" xfId="19481"/>
    <cellStyle name="Note 5 23 4 3" xfId="2641"/>
    <cellStyle name="Note 5 23 4 3 2" xfId="5152"/>
    <cellStyle name="Note 5 23 4 3 2 2" xfId="14490"/>
    <cellStyle name="Note 5 23 4 3 2 2 2" xfId="31925"/>
    <cellStyle name="Note 5 23 4 3 2 2 3" xfId="46378"/>
    <cellStyle name="Note 5 23 4 3 2 3" xfId="16951"/>
    <cellStyle name="Note 5 23 4 3 2 3 2" xfId="34386"/>
    <cellStyle name="Note 5 23 4 3 2 3 3" xfId="48839"/>
    <cellStyle name="Note 5 23 4 3 2 4" xfId="22588"/>
    <cellStyle name="Note 5 23 4 3 2 5" xfId="37041"/>
    <cellStyle name="Note 5 23 4 3 3" xfId="7614"/>
    <cellStyle name="Note 5 23 4 3 3 2" xfId="25049"/>
    <cellStyle name="Note 5 23 4 3 3 3" xfId="39502"/>
    <cellStyle name="Note 5 23 4 3 4" xfId="10055"/>
    <cellStyle name="Note 5 23 4 3 4 2" xfId="27490"/>
    <cellStyle name="Note 5 23 4 3 4 3" xfId="41943"/>
    <cellStyle name="Note 5 23 4 3 5" xfId="12475"/>
    <cellStyle name="Note 5 23 4 3 5 2" xfId="29910"/>
    <cellStyle name="Note 5 23 4 3 5 3" xfId="44363"/>
    <cellStyle name="Note 5 23 4 3 6" xfId="19482"/>
    <cellStyle name="Note 5 23 4 4" xfId="2642"/>
    <cellStyle name="Note 5 23 4 4 2" xfId="5153"/>
    <cellStyle name="Note 5 23 4 4 2 2" xfId="22589"/>
    <cellStyle name="Note 5 23 4 4 2 3" xfId="37042"/>
    <cellStyle name="Note 5 23 4 4 3" xfId="7615"/>
    <cellStyle name="Note 5 23 4 4 3 2" xfId="25050"/>
    <cellStyle name="Note 5 23 4 4 3 3" xfId="39503"/>
    <cellStyle name="Note 5 23 4 4 4" xfId="10056"/>
    <cellStyle name="Note 5 23 4 4 4 2" xfId="27491"/>
    <cellStyle name="Note 5 23 4 4 4 3" xfId="41944"/>
    <cellStyle name="Note 5 23 4 4 5" xfId="12476"/>
    <cellStyle name="Note 5 23 4 4 5 2" xfId="29911"/>
    <cellStyle name="Note 5 23 4 4 5 3" xfId="44364"/>
    <cellStyle name="Note 5 23 4 4 6" xfId="15430"/>
    <cellStyle name="Note 5 23 4 4 6 2" xfId="32865"/>
    <cellStyle name="Note 5 23 4 4 6 3" xfId="47318"/>
    <cellStyle name="Note 5 23 4 4 7" xfId="19483"/>
    <cellStyle name="Note 5 23 4 4 8" xfId="20592"/>
    <cellStyle name="Note 5 23 4 5" xfId="5150"/>
    <cellStyle name="Note 5 23 4 5 2" xfId="14488"/>
    <cellStyle name="Note 5 23 4 5 2 2" xfId="31923"/>
    <cellStyle name="Note 5 23 4 5 2 3" xfId="46376"/>
    <cellStyle name="Note 5 23 4 5 3" xfId="16949"/>
    <cellStyle name="Note 5 23 4 5 3 2" xfId="34384"/>
    <cellStyle name="Note 5 23 4 5 3 3" xfId="48837"/>
    <cellStyle name="Note 5 23 4 5 4" xfId="22586"/>
    <cellStyle name="Note 5 23 4 5 5" xfId="37039"/>
    <cellStyle name="Note 5 23 4 6" xfId="7612"/>
    <cellStyle name="Note 5 23 4 6 2" xfId="25047"/>
    <cellStyle name="Note 5 23 4 6 3" xfId="39500"/>
    <cellStyle name="Note 5 23 4 7" xfId="10053"/>
    <cellStyle name="Note 5 23 4 7 2" xfId="27488"/>
    <cellStyle name="Note 5 23 4 7 3" xfId="41941"/>
    <cellStyle name="Note 5 23 4 8" xfId="12473"/>
    <cellStyle name="Note 5 23 4 8 2" xfId="29908"/>
    <cellStyle name="Note 5 23 4 8 3" xfId="44361"/>
    <cellStyle name="Note 5 23 4 9" xfId="19480"/>
    <cellStyle name="Note 5 23 5" xfId="2643"/>
    <cellStyle name="Note 5 23 5 2" xfId="5154"/>
    <cellStyle name="Note 5 23 5 2 2" xfId="14491"/>
    <cellStyle name="Note 5 23 5 2 2 2" xfId="31926"/>
    <cellStyle name="Note 5 23 5 2 2 3" xfId="46379"/>
    <cellStyle name="Note 5 23 5 2 3" xfId="16952"/>
    <cellStyle name="Note 5 23 5 2 3 2" xfId="34387"/>
    <cellStyle name="Note 5 23 5 2 3 3" xfId="48840"/>
    <cellStyle name="Note 5 23 5 2 4" xfId="22590"/>
    <cellStyle name="Note 5 23 5 2 5" xfId="37043"/>
    <cellStyle name="Note 5 23 5 3" xfId="7616"/>
    <cellStyle name="Note 5 23 5 3 2" xfId="25051"/>
    <cellStyle name="Note 5 23 5 3 3" xfId="39504"/>
    <cellStyle name="Note 5 23 5 4" xfId="10057"/>
    <cellStyle name="Note 5 23 5 4 2" xfId="27492"/>
    <cellStyle name="Note 5 23 5 4 3" xfId="41945"/>
    <cellStyle name="Note 5 23 5 5" xfId="12477"/>
    <cellStyle name="Note 5 23 5 5 2" xfId="29912"/>
    <cellStyle name="Note 5 23 5 5 3" xfId="44365"/>
    <cellStyle name="Note 5 23 5 6" xfId="19484"/>
    <cellStyle name="Note 5 23 6" xfId="2644"/>
    <cellStyle name="Note 5 23 6 2" xfId="5155"/>
    <cellStyle name="Note 5 23 6 2 2" xfId="14492"/>
    <cellStyle name="Note 5 23 6 2 2 2" xfId="31927"/>
    <cellStyle name="Note 5 23 6 2 2 3" xfId="46380"/>
    <cellStyle name="Note 5 23 6 2 3" xfId="16953"/>
    <cellStyle name="Note 5 23 6 2 3 2" xfId="34388"/>
    <cellStyle name="Note 5 23 6 2 3 3" xfId="48841"/>
    <cellStyle name="Note 5 23 6 2 4" xfId="22591"/>
    <cellStyle name="Note 5 23 6 2 5" xfId="37044"/>
    <cellStyle name="Note 5 23 6 3" xfId="7617"/>
    <cellStyle name="Note 5 23 6 3 2" xfId="25052"/>
    <cellStyle name="Note 5 23 6 3 3" xfId="39505"/>
    <cellStyle name="Note 5 23 6 4" xfId="10058"/>
    <cellStyle name="Note 5 23 6 4 2" xfId="27493"/>
    <cellStyle name="Note 5 23 6 4 3" xfId="41946"/>
    <cellStyle name="Note 5 23 6 5" xfId="12478"/>
    <cellStyle name="Note 5 23 6 5 2" xfId="29913"/>
    <cellStyle name="Note 5 23 6 5 3" xfId="44366"/>
    <cellStyle name="Note 5 23 6 6" xfId="19485"/>
    <cellStyle name="Note 5 23 7" xfId="2645"/>
    <cellStyle name="Note 5 23 7 2" xfId="5156"/>
    <cellStyle name="Note 5 23 7 2 2" xfId="22592"/>
    <cellStyle name="Note 5 23 7 2 3" xfId="37045"/>
    <cellStyle name="Note 5 23 7 3" xfId="7618"/>
    <cellStyle name="Note 5 23 7 3 2" xfId="25053"/>
    <cellStyle name="Note 5 23 7 3 3" xfId="39506"/>
    <cellStyle name="Note 5 23 7 4" xfId="10059"/>
    <cellStyle name="Note 5 23 7 4 2" xfId="27494"/>
    <cellStyle name="Note 5 23 7 4 3" xfId="41947"/>
    <cellStyle name="Note 5 23 7 5" xfId="12479"/>
    <cellStyle name="Note 5 23 7 5 2" xfId="29914"/>
    <cellStyle name="Note 5 23 7 5 3" xfId="44367"/>
    <cellStyle name="Note 5 23 7 6" xfId="15431"/>
    <cellStyle name="Note 5 23 7 6 2" xfId="32866"/>
    <cellStyle name="Note 5 23 7 6 3" xfId="47319"/>
    <cellStyle name="Note 5 23 7 7" xfId="19486"/>
    <cellStyle name="Note 5 23 7 8" xfId="20593"/>
    <cellStyle name="Note 5 23 8" xfId="5141"/>
    <cellStyle name="Note 5 23 8 2" xfId="14481"/>
    <cellStyle name="Note 5 23 8 2 2" xfId="31916"/>
    <cellStyle name="Note 5 23 8 2 3" xfId="46369"/>
    <cellStyle name="Note 5 23 8 3" xfId="16942"/>
    <cellStyle name="Note 5 23 8 3 2" xfId="34377"/>
    <cellStyle name="Note 5 23 8 3 3" xfId="48830"/>
    <cellStyle name="Note 5 23 8 4" xfId="22577"/>
    <cellStyle name="Note 5 23 8 5" xfId="37030"/>
    <cellStyle name="Note 5 23 9" xfId="7603"/>
    <cellStyle name="Note 5 23 9 2" xfId="25038"/>
    <cellStyle name="Note 5 23 9 3" xfId="39491"/>
    <cellStyle name="Note 5 24" xfId="2646"/>
    <cellStyle name="Note 5 24 10" xfId="10060"/>
    <cellStyle name="Note 5 24 10 2" xfId="27495"/>
    <cellStyle name="Note 5 24 10 3" xfId="41948"/>
    <cellStyle name="Note 5 24 11" xfId="12480"/>
    <cellStyle name="Note 5 24 11 2" xfId="29915"/>
    <cellStyle name="Note 5 24 11 3" xfId="44368"/>
    <cellStyle name="Note 5 24 12" xfId="19487"/>
    <cellStyle name="Note 5 24 2" xfId="2647"/>
    <cellStyle name="Note 5 24 2 2" xfId="2648"/>
    <cellStyle name="Note 5 24 2 2 2" xfId="5159"/>
    <cellStyle name="Note 5 24 2 2 2 2" xfId="14495"/>
    <cellStyle name="Note 5 24 2 2 2 2 2" xfId="31930"/>
    <cellStyle name="Note 5 24 2 2 2 2 3" xfId="46383"/>
    <cellStyle name="Note 5 24 2 2 2 3" xfId="16956"/>
    <cellStyle name="Note 5 24 2 2 2 3 2" xfId="34391"/>
    <cellStyle name="Note 5 24 2 2 2 3 3" xfId="48844"/>
    <cellStyle name="Note 5 24 2 2 2 4" xfId="22595"/>
    <cellStyle name="Note 5 24 2 2 2 5" xfId="37048"/>
    <cellStyle name="Note 5 24 2 2 3" xfId="7621"/>
    <cellStyle name="Note 5 24 2 2 3 2" xfId="25056"/>
    <cellStyle name="Note 5 24 2 2 3 3" xfId="39509"/>
    <cellStyle name="Note 5 24 2 2 4" xfId="10062"/>
    <cellStyle name="Note 5 24 2 2 4 2" xfId="27497"/>
    <cellStyle name="Note 5 24 2 2 4 3" xfId="41950"/>
    <cellStyle name="Note 5 24 2 2 5" xfId="12482"/>
    <cellStyle name="Note 5 24 2 2 5 2" xfId="29917"/>
    <cellStyle name="Note 5 24 2 2 5 3" xfId="44370"/>
    <cellStyle name="Note 5 24 2 2 6" xfId="19489"/>
    <cellStyle name="Note 5 24 2 3" xfId="2649"/>
    <cellStyle name="Note 5 24 2 3 2" xfId="5160"/>
    <cellStyle name="Note 5 24 2 3 2 2" xfId="14496"/>
    <cellStyle name="Note 5 24 2 3 2 2 2" xfId="31931"/>
    <cellStyle name="Note 5 24 2 3 2 2 3" xfId="46384"/>
    <cellStyle name="Note 5 24 2 3 2 3" xfId="16957"/>
    <cellStyle name="Note 5 24 2 3 2 3 2" xfId="34392"/>
    <cellStyle name="Note 5 24 2 3 2 3 3" xfId="48845"/>
    <cellStyle name="Note 5 24 2 3 2 4" xfId="22596"/>
    <cellStyle name="Note 5 24 2 3 2 5" xfId="37049"/>
    <cellStyle name="Note 5 24 2 3 3" xfId="7622"/>
    <cellStyle name="Note 5 24 2 3 3 2" xfId="25057"/>
    <cellStyle name="Note 5 24 2 3 3 3" xfId="39510"/>
    <cellStyle name="Note 5 24 2 3 4" xfId="10063"/>
    <cellStyle name="Note 5 24 2 3 4 2" xfId="27498"/>
    <cellStyle name="Note 5 24 2 3 4 3" xfId="41951"/>
    <cellStyle name="Note 5 24 2 3 5" xfId="12483"/>
    <cellStyle name="Note 5 24 2 3 5 2" xfId="29918"/>
    <cellStyle name="Note 5 24 2 3 5 3" xfId="44371"/>
    <cellStyle name="Note 5 24 2 3 6" xfId="19490"/>
    <cellStyle name="Note 5 24 2 4" xfId="2650"/>
    <cellStyle name="Note 5 24 2 4 2" xfId="5161"/>
    <cellStyle name="Note 5 24 2 4 2 2" xfId="22597"/>
    <cellStyle name="Note 5 24 2 4 2 3" xfId="37050"/>
    <cellStyle name="Note 5 24 2 4 3" xfId="7623"/>
    <cellStyle name="Note 5 24 2 4 3 2" xfId="25058"/>
    <cellStyle name="Note 5 24 2 4 3 3" xfId="39511"/>
    <cellStyle name="Note 5 24 2 4 4" xfId="10064"/>
    <cellStyle name="Note 5 24 2 4 4 2" xfId="27499"/>
    <cellStyle name="Note 5 24 2 4 4 3" xfId="41952"/>
    <cellStyle name="Note 5 24 2 4 5" xfId="12484"/>
    <cellStyle name="Note 5 24 2 4 5 2" xfId="29919"/>
    <cellStyle name="Note 5 24 2 4 5 3" xfId="44372"/>
    <cellStyle name="Note 5 24 2 4 6" xfId="15432"/>
    <cellStyle name="Note 5 24 2 4 6 2" xfId="32867"/>
    <cellStyle name="Note 5 24 2 4 6 3" xfId="47320"/>
    <cellStyle name="Note 5 24 2 4 7" xfId="19491"/>
    <cellStyle name="Note 5 24 2 4 8" xfId="20594"/>
    <cellStyle name="Note 5 24 2 5" xfId="5158"/>
    <cellStyle name="Note 5 24 2 5 2" xfId="14494"/>
    <cellStyle name="Note 5 24 2 5 2 2" xfId="31929"/>
    <cellStyle name="Note 5 24 2 5 2 3" xfId="46382"/>
    <cellStyle name="Note 5 24 2 5 3" xfId="16955"/>
    <cellStyle name="Note 5 24 2 5 3 2" xfId="34390"/>
    <cellStyle name="Note 5 24 2 5 3 3" xfId="48843"/>
    <cellStyle name="Note 5 24 2 5 4" xfId="22594"/>
    <cellStyle name="Note 5 24 2 5 5" xfId="37047"/>
    <cellStyle name="Note 5 24 2 6" xfId="7620"/>
    <cellStyle name="Note 5 24 2 6 2" xfId="25055"/>
    <cellStyle name="Note 5 24 2 6 3" xfId="39508"/>
    <cellStyle name="Note 5 24 2 7" xfId="10061"/>
    <cellStyle name="Note 5 24 2 7 2" xfId="27496"/>
    <cellStyle name="Note 5 24 2 7 3" xfId="41949"/>
    <cellStyle name="Note 5 24 2 8" xfId="12481"/>
    <cellStyle name="Note 5 24 2 8 2" xfId="29916"/>
    <cellStyle name="Note 5 24 2 8 3" xfId="44369"/>
    <cellStyle name="Note 5 24 2 9" xfId="19488"/>
    <cellStyle name="Note 5 24 3" xfId="2651"/>
    <cellStyle name="Note 5 24 3 2" xfId="2652"/>
    <cellStyle name="Note 5 24 3 2 2" xfId="5163"/>
    <cellStyle name="Note 5 24 3 2 2 2" xfId="14498"/>
    <cellStyle name="Note 5 24 3 2 2 2 2" xfId="31933"/>
    <cellStyle name="Note 5 24 3 2 2 2 3" xfId="46386"/>
    <cellStyle name="Note 5 24 3 2 2 3" xfId="16959"/>
    <cellStyle name="Note 5 24 3 2 2 3 2" xfId="34394"/>
    <cellStyle name="Note 5 24 3 2 2 3 3" xfId="48847"/>
    <cellStyle name="Note 5 24 3 2 2 4" xfId="22599"/>
    <cellStyle name="Note 5 24 3 2 2 5" xfId="37052"/>
    <cellStyle name="Note 5 24 3 2 3" xfId="7625"/>
    <cellStyle name="Note 5 24 3 2 3 2" xfId="25060"/>
    <cellStyle name="Note 5 24 3 2 3 3" xfId="39513"/>
    <cellStyle name="Note 5 24 3 2 4" xfId="10066"/>
    <cellStyle name="Note 5 24 3 2 4 2" xfId="27501"/>
    <cellStyle name="Note 5 24 3 2 4 3" xfId="41954"/>
    <cellStyle name="Note 5 24 3 2 5" xfId="12486"/>
    <cellStyle name="Note 5 24 3 2 5 2" xfId="29921"/>
    <cellStyle name="Note 5 24 3 2 5 3" xfId="44374"/>
    <cellStyle name="Note 5 24 3 2 6" xfId="19493"/>
    <cellStyle name="Note 5 24 3 3" xfId="2653"/>
    <cellStyle name="Note 5 24 3 3 2" xfId="5164"/>
    <cellStyle name="Note 5 24 3 3 2 2" xfId="14499"/>
    <cellStyle name="Note 5 24 3 3 2 2 2" xfId="31934"/>
    <cellStyle name="Note 5 24 3 3 2 2 3" xfId="46387"/>
    <cellStyle name="Note 5 24 3 3 2 3" xfId="16960"/>
    <cellStyle name="Note 5 24 3 3 2 3 2" xfId="34395"/>
    <cellStyle name="Note 5 24 3 3 2 3 3" xfId="48848"/>
    <cellStyle name="Note 5 24 3 3 2 4" xfId="22600"/>
    <cellStyle name="Note 5 24 3 3 2 5" xfId="37053"/>
    <cellStyle name="Note 5 24 3 3 3" xfId="7626"/>
    <cellStyle name="Note 5 24 3 3 3 2" xfId="25061"/>
    <cellStyle name="Note 5 24 3 3 3 3" xfId="39514"/>
    <cellStyle name="Note 5 24 3 3 4" xfId="10067"/>
    <cellStyle name="Note 5 24 3 3 4 2" xfId="27502"/>
    <cellStyle name="Note 5 24 3 3 4 3" xfId="41955"/>
    <cellStyle name="Note 5 24 3 3 5" xfId="12487"/>
    <cellStyle name="Note 5 24 3 3 5 2" xfId="29922"/>
    <cellStyle name="Note 5 24 3 3 5 3" xfId="44375"/>
    <cellStyle name="Note 5 24 3 3 6" xfId="19494"/>
    <cellStyle name="Note 5 24 3 4" xfId="2654"/>
    <cellStyle name="Note 5 24 3 4 2" xfId="5165"/>
    <cellStyle name="Note 5 24 3 4 2 2" xfId="22601"/>
    <cellStyle name="Note 5 24 3 4 2 3" xfId="37054"/>
    <cellStyle name="Note 5 24 3 4 3" xfId="7627"/>
    <cellStyle name="Note 5 24 3 4 3 2" xfId="25062"/>
    <cellStyle name="Note 5 24 3 4 3 3" xfId="39515"/>
    <cellStyle name="Note 5 24 3 4 4" xfId="10068"/>
    <cellStyle name="Note 5 24 3 4 4 2" xfId="27503"/>
    <cellStyle name="Note 5 24 3 4 4 3" xfId="41956"/>
    <cellStyle name="Note 5 24 3 4 5" xfId="12488"/>
    <cellStyle name="Note 5 24 3 4 5 2" xfId="29923"/>
    <cellStyle name="Note 5 24 3 4 5 3" xfId="44376"/>
    <cellStyle name="Note 5 24 3 4 6" xfId="15433"/>
    <cellStyle name="Note 5 24 3 4 6 2" xfId="32868"/>
    <cellStyle name="Note 5 24 3 4 6 3" xfId="47321"/>
    <cellStyle name="Note 5 24 3 4 7" xfId="19495"/>
    <cellStyle name="Note 5 24 3 4 8" xfId="20595"/>
    <cellStyle name="Note 5 24 3 5" xfId="5162"/>
    <cellStyle name="Note 5 24 3 5 2" xfId="14497"/>
    <cellStyle name="Note 5 24 3 5 2 2" xfId="31932"/>
    <cellStyle name="Note 5 24 3 5 2 3" xfId="46385"/>
    <cellStyle name="Note 5 24 3 5 3" xfId="16958"/>
    <cellStyle name="Note 5 24 3 5 3 2" xfId="34393"/>
    <cellStyle name="Note 5 24 3 5 3 3" xfId="48846"/>
    <cellStyle name="Note 5 24 3 5 4" xfId="22598"/>
    <cellStyle name="Note 5 24 3 5 5" xfId="37051"/>
    <cellStyle name="Note 5 24 3 6" xfId="7624"/>
    <cellStyle name="Note 5 24 3 6 2" xfId="25059"/>
    <cellStyle name="Note 5 24 3 6 3" xfId="39512"/>
    <cellStyle name="Note 5 24 3 7" xfId="10065"/>
    <cellStyle name="Note 5 24 3 7 2" xfId="27500"/>
    <cellStyle name="Note 5 24 3 7 3" xfId="41953"/>
    <cellStyle name="Note 5 24 3 8" xfId="12485"/>
    <cellStyle name="Note 5 24 3 8 2" xfId="29920"/>
    <cellStyle name="Note 5 24 3 8 3" xfId="44373"/>
    <cellStyle name="Note 5 24 3 9" xfId="19492"/>
    <cellStyle name="Note 5 24 4" xfId="2655"/>
    <cellStyle name="Note 5 24 4 2" xfId="2656"/>
    <cellStyle name="Note 5 24 4 2 2" xfId="5167"/>
    <cellStyle name="Note 5 24 4 2 2 2" xfId="14501"/>
    <cellStyle name="Note 5 24 4 2 2 2 2" xfId="31936"/>
    <cellStyle name="Note 5 24 4 2 2 2 3" xfId="46389"/>
    <cellStyle name="Note 5 24 4 2 2 3" xfId="16962"/>
    <cellStyle name="Note 5 24 4 2 2 3 2" xfId="34397"/>
    <cellStyle name="Note 5 24 4 2 2 3 3" xfId="48850"/>
    <cellStyle name="Note 5 24 4 2 2 4" xfId="22603"/>
    <cellStyle name="Note 5 24 4 2 2 5" xfId="37056"/>
    <cellStyle name="Note 5 24 4 2 3" xfId="7629"/>
    <cellStyle name="Note 5 24 4 2 3 2" xfId="25064"/>
    <cellStyle name="Note 5 24 4 2 3 3" xfId="39517"/>
    <cellStyle name="Note 5 24 4 2 4" xfId="10070"/>
    <cellStyle name="Note 5 24 4 2 4 2" xfId="27505"/>
    <cellStyle name="Note 5 24 4 2 4 3" xfId="41958"/>
    <cellStyle name="Note 5 24 4 2 5" xfId="12490"/>
    <cellStyle name="Note 5 24 4 2 5 2" xfId="29925"/>
    <cellStyle name="Note 5 24 4 2 5 3" xfId="44378"/>
    <cellStyle name="Note 5 24 4 2 6" xfId="19497"/>
    <cellStyle name="Note 5 24 4 3" xfId="2657"/>
    <cellStyle name="Note 5 24 4 3 2" xfId="5168"/>
    <cellStyle name="Note 5 24 4 3 2 2" xfId="14502"/>
    <cellStyle name="Note 5 24 4 3 2 2 2" xfId="31937"/>
    <cellStyle name="Note 5 24 4 3 2 2 3" xfId="46390"/>
    <cellStyle name="Note 5 24 4 3 2 3" xfId="16963"/>
    <cellStyle name="Note 5 24 4 3 2 3 2" xfId="34398"/>
    <cellStyle name="Note 5 24 4 3 2 3 3" xfId="48851"/>
    <cellStyle name="Note 5 24 4 3 2 4" xfId="22604"/>
    <cellStyle name="Note 5 24 4 3 2 5" xfId="37057"/>
    <cellStyle name="Note 5 24 4 3 3" xfId="7630"/>
    <cellStyle name="Note 5 24 4 3 3 2" xfId="25065"/>
    <cellStyle name="Note 5 24 4 3 3 3" xfId="39518"/>
    <cellStyle name="Note 5 24 4 3 4" xfId="10071"/>
    <cellStyle name="Note 5 24 4 3 4 2" xfId="27506"/>
    <cellStyle name="Note 5 24 4 3 4 3" xfId="41959"/>
    <cellStyle name="Note 5 24 4 3 5" xfId="12491"/>
    <cellStyle name="Note 5 24 4 3 5 2" xfId="29926"/>
    <cellStyle name="Note 5 24 4 3 5 3" xfId="44379"/>
    <cellStyle name="Note 5 24 4 3 6" xfId="19498"/>
    <cellStyle name="Note 5 24 4 4" xfId="2658"/>
    <cellStyle name="Note 5 24 4 4 2" xfId="5169"/>
    <cellStyle name="Note 5 24 4 4 2 2" xfId="22605"/>
    <cellStyle name="Note 5 24 4 4 2 3" xfId="37058"/>
    <cellStyle name="Note 5 24 4 4 3" xfId="7631"/>
    <cellStyle name="Note 5 24 4 4 3 2" xfId="25066"/>
    <cellStyle name="Note 5 24 4 4 3 3" xfId="39519"/>
    <cellStyle name="Note 5 24 4 4 4" xfId="10072"/>
    <cellStyle name="Note 5 24 4 4 4 2" xfId="27507"/>
    <cellStyle name="Note 5 24 4 4 4 3" xfId="41960"/>
    <cellStyle name="Note 5 24 4 4 5" xfId="12492"/>
    <cellStyle name="Note 5 24 4 4 5 2" xfId="29927"/>
    <cellStyle name="Note 5 24 4 4 5 3" xfId="44380"/>
    <cellStyle name="Note 5 24 4 4 6" xfId="15434"/>
    <cellStyle name="Note 5 24 4 4 6 2" xfId="32869"/>
    <cellStyle name="Note 5 24 4 4 6 3" xfId="47322"/>
    <cellStyle name="Note 5 24 4 4 7" xfId="19499"/>
    <cellStyle name="Note 5 24 4 4 8" xfId="20596"/>
    <cellStyle name="Note 5 24 4 5" xfId="5166"/>
    <cellStyle name="Note 5 24 4 5 2" xfId="14500"/>
    <cellStyle name="Note 5 24 4 5 2 2" xfId="31935"/>
    <cellStyle name="Note 5 24 4 5 2 3" xfId="46388"/>
    <cellStyle name="Note 5 24 4 5 3" xfId="16961"/>
    <cellStyle name="Note 5 24 4 5 3 2" xfId="34396"/>
    <cellStyle name="Note 5 24 4 5 3 3" xfId="48849"/>
    <cellStyle name="Note 5 24 4 5 4" xfId="22602"/>
    <cellStyle name="Note 5 24 4 5 5" xfId="37055"/>
    <cellStyle name="Note 5 24 4 6" xfId="7628"/>
    <cellStyle name="Note 5 24 4 6 2" xfId="25063"/>
    <cellStyle name="Note 5 24 4 6 3" xfId="39516"/>
    <cellStyle name="Note 5 24 4 7" xfId="10069"/>
    <cellStyle name="Note 5 24 4 7 2" xfId="27504"/>
    <cellStyle name="Note 5 24 4 7 3" xfId="41957"/>
    <cellStyle name="Note 5 24 4 8" xfId="12489"/>
    <cellStyle name="Note 5 24 4 8 2" xfId="29924"/>
    <cellStyle name="Note 5 24 4 8 3" xfId="44377"/>
    <cellStyle name="Note 5 24 4 9" xfId="19496"/>
    <cellStyle name="Note 5 24 5" xfId="2659"/>
    <cellStyle name="Note 5 24 5 2" xfId="5170"/>
    <cellStyle name="Note 5 24 5 2 2" xfId="14503"/>
    <cellStyle name="Note 5 24 5 2 2 2" xfId="31938"/>
    <cellStyle name="Note 5 24 5 2 2 3" xfId="46391"/>
    <cellStyle name="Note 5 24 5 2 3" xfId="16964"/>
    <cellStyle name="Note 5 24 5 2 3 2" xfId="34399"/>
    <cellStyle name="Note 5 24 5 2 3 3" xfId="48852"/>
    <cellStyle name="Note 5 24 5 2 4" xfId="22606"/>
    <cellStyle name="Note 5 24 5 2 5" xfId="37059"/>
    <cellStyle name="Note 5 24 5 3" xfId="7632"/>
    <cellStyle name="Note 5 24 5 3 2" xfId="25067"/>
    <cellStyle name="Note 5 24 5 3 3" xfId="39520"/>
    <cellStyle name="Note 5 24 5 4" xfId="10073"/>
    <cellStyle name="Note 5 24 5 4 2" xfId="27508"/>
    <cellStyle name="Note 5 24 5 4 3" xfId="41961"/>
    <cellStyle name="Note 5 24 5 5" xfId="12493"/>
    <cellStyle name="Note 5 24 5 5 2" xfId="29928"/>
    <cellStyle name="Note 5 24 5 5 3" xfId="44381"/>
    <cellStyle name="Note 5 24 5 6" xfId="19500"/>
    <cellStyle name="Note 5 24 6" xfId="2660"/>
    <cellStyle name="Note 5 24 6 2" xfId="5171"/>
    <cellStyle name="Note 5 24 6 2 2" xfId="14504"/>
    <cellStyle name="Note 5 24 6 2 2 2" xfId="31939"/>
    <cellStyle name="Note 5 24 6 2 2 3" xfId="46392"/>
    <cellStyle name="Note 5 24 6 2 3" xfId="16965"/>
    <cellStyle name="Note 5 24 6 2 3 2" xfId="34400"/>
    <cellStyle name="Note 5 24 6 2 3 3" xfId="48853"/>
    <cellStyle name="Note 5 24 6 2 4" xfId="22607"/>
    <cellStyle name="Note 5 24 6 2 5" xfId="37060"/>
    <cellStyle name="Note 5 24 6 3" xfId="7633"/>
    <cellStyle name="Note 5 24 6 3 2" xfId="25068"/>
    <cellStyle name="Note 5 24 6 3 3" xfId="39521"/>
    <cellStyle name="Note 5 24 6 4" xfId="10074"/>
    <cellStyle name="Note 5 24 6 4 2" xfId="27509"/>
    <cellStyle name="Note 5 24 6 4 3" xfId="41962"/>
    <cellStyle name="Note 5 24 6 5" xfId="12494"/>
    <cellStyle name="Note 5 24 6 5 2" xfId="29929"/>
    <cellStyle name="Note 5 24 6 5 3" xfId="44382"/>
    <cellStyle name="Note 5 24 6 6" xfId="19501"/>
    <cellStyle name="Note 5 24 7" xfId="2661"/>
    <cellStyle name="Note 5 24 7 2" xfId="5172"/>
    <cellStyle name="Note 5 24 7 2 2" xfId="22608"/>
    <cellStyle name="Note 5 24 7 2 3" xfId="37061"/>
    <cellStyle name="Note 5 24 7 3" xfId="7634"/>
    <cellStyle name="Note 5 24 7 3 2" xfId="25069"/>
    <cellStyle name="Note 5 24 7 3 3" xfId="39522"/>
    <cellStyle name="Note 5 24 7 4" xfId="10075"/>
    <cellStyle name="Note 5 24 7 4 2" xfId="27510"/>
    <cellStyle name="Note 5 24 7 4 3" xfId="41963"/>
    <cellStyle name="Note 5 24 7 5" xfId="12495"/>
    <cellStyle name="Note 5 24 7 5 2" xfId="29930"/>
    <cellStyle name="Note 5 24 7 5 3" xfId="44383"/>
    <cellStyle name="Note 5 24 7 6" xfId="15435"/>
    <cellStyle name="Note 5 24 7 6 2" xfId="32870"/>
    <cellStyle name="Note 5 24 7 6 3" xfId="47323"/>
    <cellStyle name="Note 5 24 7 7" xfId="19502"/>
    <cellStyle name="Note 5 24 7 8" xfId="20597"/>
    <cellStyle name="Note 5 24 8" xfId="5157"/>
    <cellStyle name="Note 5 24 8 2" xfId="14493"/>
    <cellStyle name="Note 5 24 8 2 2" xfId="31928"/>
    <cellStyle name="Note 5 24 8 2 3" xfId="46381"/>
    <cellStyle name="Note 5 24 8 3" xfId="16954"/>
    <cellStyle name="Note 5 24 8 3 2" xfId="34389"/>
    <cellStyle name="Note 5 24 8 3 3" xfId="48842"/>
    <cellStyle name="Note 5 24 8 4" xfId="22593"/>
    <cellStyle name="Note 5 24 8 5" xfId="37046"/>
    <cellStyle name="Note 5 24 9" xfId="7619"/>
    <cellStyle name="Note 5 24 9 2" xfId="25054"/>
    <cellStyle name="Note 5 24 9 3" xfId="39507"/>
    <cellStyle name="Note 5 25" xfId="2662"/>
    <cellStyle name="Note 5 25 2" xfId="2663"/>
    <cellStyle name="Note 5 25 2 2" xfId="5174"/>
    <cellStyle name="Note 5 25 2 2 2" xfId="14506"/>
    <cellStyle name="Note 5 25 2 2 2 2" xfId="31941"/>
    <cellStyle name="Note 5 25 2 2 2 3" xfId="46394"/>
    <cellStyle name="Note 5 25 2 2 3" xfId="16967"/>
    <cellStyle name="Note 5 25 2 2 3 2" xfId="34402"/>
    <cellStyle name="Note 5 25 2 2 3 3" xfId="48855"/>
    <cellStyle name="Note 5 25 2 2 4" xfId="22610"/>
    <cellStyle name="Note 5 25 2 2 5" xfId="37063"/>
    <cellStyle name="Note 5 25 2 3" xfId="7636"/>
    <cellStyle name="Note 5 25 2 3 2" xfId="25071"/>
    <cellStyle name="Note 5 25 2 3 3" xfId="39524"/>
    <cellStyle name="Note 5 25 2 4" xfId="10077"/>
    <cellStyle name="Note 5 25 2 4 2" xfId="27512"/>
    <cellStyle name="Note 5 25 2 4 3" xfId="41965"/>
    <cellStyle name="Note 5 25 2 5" xfId="12497"/>
    <cellStyle name="Note 5 25 2 5 2" xfId="29932"/>
    <cellStyle name="Note 5 25 2 5 3" xfId="44385"/>
    <cellStyle name="Note 5 25 2 6" xfId="19504"/>
    <cellStyle name="Note 5 25 3" xfId="2664"/>
    <cellStyle name="Note 5 25 3 2" xfId="5175"/>
    <cellStyle name="Note 5 25 3 2 2" xfId="14507"/>
    <cellStyle name="Note 5 25 3 2 2 2" xfId="31942"/>
    <cellStyle name="Note 5 25 3 2 2 3" xfId="46395"/>
    <cellStyle name="Note 5 25 3 2 3" xfId="16968"/>
    <cellStyle name="Note 5 25 3 2 3 2" xfId="34403"/>
    <cellStyle name="Note 5 25 3 2 3 3" xfId="48856"/>
    <cellStyle name="Note 5 25 3 2 4" xfId="22611"/>
    <cellStyle name="Note 5 25 3 2 5" xfId="37064"/>
    <cellStyle name="Note 5 25 3 3" xfId="7637"/>
    <cellStyle name="Note 5 25 3 3 2" xfId="25072"/>
    <cellStyle name="Note 5 25 3 3 3" xfId="39525"/>
    <cellStyle name="Note 5 25 3 4" xfId="10078"/>
    <cellStyle name="Note 5 25 3 4 2" xfId="27513"/>
    <cellStyle name="Note 5 25 3 4 3" xfId="41966"/>
    <cellStyle name="Note 5 25 3 5" xfId="12498"/>
    <cellStyle name="Note 5 25 3 5 2" xfId="29933"/>
    <cellStyle name="Note 5 25 3 5 3" xfId="44386"/>
    <cellStyle name="Note 5 25 3 6" xfId="19505"/>
    <cellStyle name="Note 5 25 4" xfId="2665"/>
    <cellStyle name="Note 5 25 4 2" xfId="5176"/>
    <cellStyle name="Note 5 25 4 2 2" xfId="22612"/>
    <cellStyle name="Note 5 25 4 2 3" xfId="37065"/>
    <cellStyle name="Note 5 25 4 3" xfId="7638"/>
    <cellStyle name="Note 5 25 4 3 2" xfId="25073"/>
    <cellStyle name="Note 5 25 4 3 3" xfId="39526"/>
    <cellStyle name="Note 5 25 4 4" xfId="10079"/>
    <cellStyle name="Note 5 25 4 4 2" xfId="27514"/>
    <cellStyle name="Note 5 25 4 4 3" xfId="41967"/>
    <cellStyle name="Note 5 25 4 5" xfId="12499"/>
    <cellStyle name="Note 5 25 4 5 2" xfId="29934"/>
    <cellStyle name="Note 5 25 4 5 3" xfId="44387"/>
    <cellStyle name="Note 5 25 4 6" xfId="15436"/>
    <cellStyle name="Note 5 25 4 6 2" xfId="32871"/>
    <cellStyle name="Note 5 25 4 6 3" xfId="47324"/>
    <cellStyle name="Note 5 25 4 7" xfId="19506"/>
    <cellStyle name="Note 5 25 4 8" xfId="20598"/>
    <cellStyle name="Note 5 25 5" xfId="5173"/>
    <cellStyle name="Note 5 25 5 2" xfId="14505"/>
    <cellStyle name="Note 5 25 5 2 2" xfId="31940"/>
    <cellStyle name="Note 5 25 5 2 3" xfId="46393"/>
    <cellStyle name="Note 5 25 5 3" xfId="16966"/>
    <cellStyle name="Note 5 25 5 3 2" xfId="34401"/>
    <cellStyle name="Note 5 25 5 3 3" xfId="48854"/>
    <cellStyle name="Note 5 25 5 4" xfId="22609"/>
    <cellStyle name="Note 5 25 5 5" xfId="37062"/>
    <cellStyle name="Note 5 25 6" xfId="7635"/>
    <cellStyle name="Note 5 25 6 2" xfId="25070"/>
    <cellStyle name="Note 5 25 6 3" xfId="39523"/>
    <cellStyle name="Note 5 25 7" xfId="10076"/>
    <cellStyle name="Note 5 25 7 2" xfId="27511"/>
    <cellStyle name="Note 5 25 7 3" xfId="41964"/>
    <cellStyle name="Note 5 25 8" xfId="12496"/>
    <cellStyle name="Note 5 25 8 2" xfId="29931"/>
    <cellStyle name="Note 5 25 8 3" xfId="44384"/>
    <cellStyle name="Note 5 25 9" xfId="19503"/>
    <cellStyle name="Note 5 26" xfId="2666"/>
    <cellStyle name="Note 5 26 2" xfId="2667"/>
    <cellStyle name="Note 5 26 2 2" xfId="5178"/>
    <cellStyle name="Note 5 26 2 2 2" xfId="14509"/>
    <cellStyle name="Note 5 26 2 2 2 2" xfId="31944"/>
    <cellStyle name="Note 5 26 2 2 2 3" xfId="46397"/>
    <cellStyle name="Note 5 26 2 2 3" xfId="16970"/>
    <cellStyle name="Note 5 26 2 2 3 2" xfId="34405"/>
    <cellStyle name="Note 5 26 2 2 3 3" xfId="48858"/>
    <cellStyle name="Note 5 26 2 2 4" xfId="22614"/>
    <cellStyle name="Note 5 26 2 2 5" xfId="37067"/>
    <cellStyle name="Note 5 26 2 3" xfId="7640"/>
    <cellStyle name="Note 5 26 2 3 2" xfId="25075"/>
    <cellStyle name="Note 5 26 2 3 3" xfId="39528"/>
    <cellStyle name="Note 5 26 2 4" xfId="10081"/>
    <cellStyle name="Note 5 26 2 4 2" xfId="27516"/>
    <cellStyle name="Note 5 26 2 4 3" xfId="41969"/>
    <cellStyle name="Note 5 26 2 5" xfId="12501"/>
    <cellStyle name="Note 5 26 2 5 2" xfId="29936"/>
    <cellStyle name="Note 5 26 2 5 3" xfId="44389"/>
    <cellStyle name="Note 5 26 2 6" xfId="19508"/>
    <cellStyle name="Note 5 26 3" xfId="2668"/>
    <cellStyle name="Note 5 26 3 2" xfId="5179"/>
    <cellStyle name="Note 5 26 3 2 2" xfId="14510"/>
    <cellStyle name="Note 5 26 3 2 2 2" xfId="31945"/>
    <cellStyle name="Note 5 26 3 2 2 3" xfId="46398"/>
    <cellStyle name="Note 5 26 3 2 3" xfId="16971"/>
    <cellStyle name="Note 5 26 3 2 3 2" xfId="34406"/>
    <cellStyle name="Note 5 26 3 2 3 3" xfId="48859"/>
    <cellStyle name="Note 5 26 3 2 4" xfId="22615"/>
    <cellStyle name="Note 5 26 3 2 5" xfId="37068"/>
    <cellStyle name="Note 5 26 3 3" xfId="7641"/>
    <cellStyle name="Note 5 26 3 3 2" xfId="25076"/>
    <cellStyle name="Note 5 26 3 3 3" xfId="39529"/>
    <cellStyle name="Note 5 26 3 4" xfId="10082"/>
    <cellStyle name="Note 5 26 3 4 2" xfId="27517"/>
    <cellStyle name="Note 5 26 3 4 3" xfId="41970"/>
    <cellStyle name="Note 5 26 3 5" xfId="12502"/>
    <cellStyle name="Note 5 26 3 5 2" xfId="29937"/>
    <cellStyle name="Note 5 26 3 5 3" xfId="44390"/>
    <cellStyle name="Note 5 26 3 6" xfId="19509"/>
    <cellStyle name="Note 5 26 4" xfId="2669"/>
    <cellStyle name="Note 5 26 4 2" xfId="5180"/>
    <cellStyle name="Note 5 26 4 2 2" xfId="22616"/>
    <cellStyle name="Note 5 26 4 2 3" xfId="37069"/>
    <cellStyle name="Note 5 26 4 3" xfId="7642"/>
    <cellStyle name="Note 5 26 4 3 2" xfId="25077"/>
    <cellStyle name="Note 5 26 4 3 3" xfId="39530"/>
    <cellStyle name="Note 5 26 4 4" xfId="10083"/>
    <cellStyle name="Note 5 26 4 4 2" xfId="27518"/>
    <cellStyle name="Note 5 26 4 4 3" xfId="41971"/>
    <cellStyle name="Note 5 26 4 5" xfId="12503"/>
    <cellStyle name="Note 5 26 4 5 2" xfId="29938"/>
    <cellStyle name="Note 5 26 4 5 3" xfId="44391"/>
    <cellStyle name="Note 5 26 4 6" xfId="15437"/>
    <cellStyle name="Note 5 26 4 6 2" xfId="32872"/>
    <cellStyle name="Note 5 26 4 6 3" xfId="47325"/>
    <cellStyle name="Note 5 26 4 7" xfId="19510"/>
    <cellStyle name="Note 5 26 4 8" xfId="20599"/>
    <cellStyle name="Note 5 26 5" xfId="5177"/>
    <cellStyle name="Note 5 26 5 2" xfId="14508"/>
    <cellStyle name="Note 5 26 5 2 2" xfId="31943"/>
    <cellStyle name="Note 5 26 5 2 3" xfId="46396"/>
    <cellStyle name="Note 5 26 5 3" xfId="16969"/>
    <cellStyle name="Note 5 26 5 3 2" xfId="34404"/>
    <cellStyle name="Note 5 26 5 3 3" xfId="48857"/>
    <cellStyle name="Note 5 26 5 4" xfId="22613"/>
    <cellStyle name="Note 5 26 5 5" xfId="37066"/>
    <cellStyle name="Note 5 26 6" xfId="7639"/>
    <cellStyle name="Note 5 26 6 2" xfId="25074"/>
    <cellStyle name="Note 5 26 6 3" xfId="39527"/>
    <cellStyle name="Note 5 26 7" xfId="10080"/>
    <cellStyle name="Note 5 26 7 2" xfId="27515"/>
    <cellStyle name="Note 5 26 7 3" xfId="41968"/>
    <cellStyle name="Note 5 26 8" xfId="12500"/>
    <cellStyle name="Note 5 26 8 2" xfId="29935"/>
    <cellStyle name="Note 5 26 8 3" xfId="44388"/>
    <cellStyle name="Note 5 26 9" xfId="19507"/>
    <cellStyle name="Note 5 27" xfId="2670"/>
    <cellStyle name="Note 5 27 2" xfId="2671"/>
    <cellStyle name="Note 5 27 2 2" xfId="5182"/>
    <cellStyle name="Note 5 27 2 2 2" xfId="14512"/>
    <cellStyle name="Note 5 27 2 2 2 2" xfId="31947"/>
    <cellStyle name="Note 5 27 2 2 2 3" xfId="46400"/>
    <cellStyle name="Note 5 27 2 2 3" xfId="16973"/>
    <cellStyle name="Note 5 27 2 2 3 2" xfId="34408"/>
    <cellStyle name="Note 5 27 2 2 3 3" xfId="48861"/>
    <cellStyle name="Note 5 27 2 2 4" xfId="22618"/>
    <cellStyle name="Note 5 27 2 2 5" xfId="37071"/>
    <cellStyle name="Note 5 27 2 3" xfId="7644"/>
    <cellStyle name="Note 5 27 2 3 2" xfId="25079"/>
    <cellStyle name="Note 5 27 2 3 3" xfId="39532"/>
    <cellStyle name="Note 5 27 2 4" xfId="10085"/>
    <cellStyle name="Note 5 27 2 4 2" xfId="27520"/>
    <cellStyle name="Note 5 27 2 4 3" xfId="41973"/>
    <cellStyle name="Note 5 27 2 5" xfId="12505"/>
    <cellStyle name="Note 5 27 2 5 2" xfId="29940"/>
    <cellStyle name="Note 5 27 2 5 3" xfId="44393"/>
    <cellStyle name="Note 5 27 2 6" xfId="19512"/>
    <cellStyle name="Note 5 27 3" xfId="2672"/>
    <cellStyle name="Note 5 27 3 2" xfId="5183"/>
    <cellStyle name="Note 5 27 3 2 2" xfId="14513"/>
    <cellStyle name="Note 5 27 3 2 2 2" xfId="31948"/>
    <cellStyle name="Note 5 27 3 2 2 3" xfId="46401"/>
    <cellStyle name="Note 5 27 3 2 3" xfId="16974"/>
    <cellStyle name="Note 5 27 3 2 3 2" xfId="34409"/>
    <cellStyle name="Note 5 27 3 2 3 3" xfId="48862"/>
    <cellStyle name="Note 5 27 3 2 4" xfId="22619"/>
    <cellStyle name="Note 5 27 3 2 5" xfId="37072"/>
    <cellStyle name="Note 5 27 3 3" xfId="7645"/>
    <cellStyle name="Note 5 27 3 3 2" xfId="25080"/>
    <cellStyle name="Note 5 27 3 3 3" xfId="39533"/>
    <cellStyle name="Note 5 27 3 4" xfId="10086"/>
    <cellStyle name="Note 5 27 3 4 2" xfId="27521"/>
    <cellStyle name="Note 5 27 3 4 3" xfId="41974"/>
    <cellStyle name="Note 5 27 3 5" xfId="12506"/>
    <cellStyle name="Note 5 27 3 5 2" xfId="29941"/>
    <cellStyle name="Note 5 27 3 5 3" xfId="44394"/>
    <cellStyle name="Note 5 27 3 6" xfId="19513"/>
    <cellStyle name="Note 5 27 4" xfId="2673"/>
    <cellStyle name="Note 5 27 4 2" xfId="5184"/>
    <cellStyle name="Note 5 27 4 2 2" xfId="22620"/>
    <cellStyle name="Note 5 27 4 2 3" xfId="37073"/>
    <cellStyle name="Note 5 27 4 3" xfId="7646"/>
    <cellStyle name="Note 5 27 4 3 2" xfId="25081"/>
    <cellStyle name="Note 5 27 4 3 3" xfId="39534"/>
    <cellStyle name="Note 5 27 4 4" xfId="10087"/>
    <cellStyle name="Note 5 27 4 4 2" xfId="27522"/>
    <cellStyle name="Note 5 27 4 4 3" xfId="41975"/>
    <cellStyle name="Note 5 27 4 5" xfId="12507"/>
    <cellStyle name="Note 5 27 4 5 2" xfId="29942"/>
    <cellStyle name="Note 5 27 4 5 3" xfId="44395"/>
    <cellStyle name="Note 5 27 4 6" xfId="15438"/>
    <cellStyle name="Note 5 27 4 6 2" xfId="32873"/>
    <cellStyle name="Note 5 27 4 6 3" xfId="47326"/>
    <cellStyle name="Note 5 27 4 7" xfId="19514"/>
    <cellStyle name="Note 5 27 4 8" xfId="20600"/>
    <cellStyle name="Note 5 27 5" xfId="5181"/>
    <cellStyle name="Note 5 27 5 2" xfId="14511"/>
    <cellStyle name="Note 5 27 5 2 2" xfId="31946"/>
    <cellStyle name="Note 5 27 5 2 3" xfId="46399"/>
    <cellStyle name="Note 5 27 5 3" xfId="16972"/>
    <cellStyle name="Note 5 27 5 3 2" xfId="34407"/>
    <cellStyle name="Note 5 27 5 3 3" xfId="48860"/>
    <cellStyle name="Note 5 27 5 4" xfId="22617"/>
    <cellStyle name="Note 5 27 5 5" xfId="37070"/>
    <cellStyle name="Note 5 27 6" xfId="7643"/>
    <cellStyle name="Note 5 27 6 2" xfId="25078"/>
    <cellStyle name="Note 5 27 6 3" xfId="39531"/>
    <cellStyle name="Note 5 27 7" xfId="10084"/>
    <cellStyle name="Note 5 27 7 2" xfId="27519"/>
    <cellStyle name="Note 5 27 7 3" xfId="41972"/>
    <cellStyle name="Note 5 27 8" xfId="12504"/>
    <cellStyle name="Note 5 27 8 2" xfId="29939"/>
    <cellStyle name="Note 5 27 8 3" xfId="44392"/>
    <cellStyle name="Note 5 27 9" xfId="19511"/>
    <cellStyle name="Note 5 28" xfId="2674"/>
    <cellStyle name="Note 5 28 2" xfId="5185"/>
    <cellStyle name="Note 5 28 2 2" xfId="14514"/>
    <cellStyle name="Note 5 28 2 2 2" xfId="31949"/>
    <cellStyle name="Note 5 28 2 2 3" xfId="46402"/>
    <cellStyle name="Note 5 28 2 3" xfId="16975"/>
    <cellStyle name="Note 5 28 2 3 2" xfId="34410"/>
    <cellStyle name="Note 5 28 2 3 3" xfId="48863"/>
    <cellStyle name="Note 5 28 2 4" xfId="22621"/>
    <cellStyle name="Note 5 28 2 5" xfId="37074"/>
    <cellStyle name="Note 5 28 3" xfId="7647"/>
    <cellStyle name="Note 5 28 3 2" xfId="25082"/>
    <cellStyle name="Note 5 28 3 3" xfId="39535"/>
    <cellStyle name="Note 5 28 4" xfId="10088"/>
    <cellStyle name="Note 5 28 4 2" xfId="27523"/>
    <cellStyle name="Note 5 28 4 3" xfId="41976"/>
    <cellStyle name="Note 5 28 5" xfId="12508"/>
    <cellStyle name="Note 5 28 5 2" xfId="29943"/>
    <cellStyle name="Note 5 28 5 3" xfId="44396"/>
    <cellStyle name="Note 5 28 6" xfId="19515"/>
    <cellStyle name="Note 5 29" xfId="2675"/>
    <cellStyle name="Note 5 29 2" xfId="5186"/>
    <cellStyle name="Note 5 29 2 2" xfId="14515"/>
    <cellStyle name="Note 5 29 2 2 2" xfId="31950"/>
    <cellStyle name="Note 5 29 2 2 3" xfId="46403"/>
    <cellStyle name="Note 5 29 2 3" xfId="16976"/>
    <cellStyle name="Note 5 29 2 3 2" xfId="34411"/>
    <cellStyle name="Note 5 29 2 3 3" xfId="48864"/>
    <cellStyle name="Note 5 29 2 4" xfId="22622"/>
    <cellStyle name="Note 5 29 2 5" xfId="37075"/>
    <cellStyle name="Note 5 29 3" xfId="7648"/>
    <cellStyle name="Note 5 29 3 2" xfId="25083"/>
    <cellStyle name="Note 5 29 3 3" xfId="39536"/>
    <cellStyle name="Note 5 29 4" xfId="10089"/>
    <cellStyle name="Note 5 29 4 2" xfId="27524"/>
    <cellStyle name="Note 5 29 4 3" xfId="41977"/>
    <cellStyle name="Note 5 29 5" xfId="12509"/>
    <cellStyle name="Note 5 29 5 2" xfId="29944"/>
    <cellStyle name="Note 5 29 5 3" xfId="44397"/>
    <cellStyle name="Note 5 29 6" xfId="19516"/>
    <cellStyle name="Note 5 3" xfId="2676"/>
    <cellStyle name="Note 5 3 10" xfId="7649"/>
    <cellStyle name="Note 5 3 10 2" xfId="25084"/>
    <cellStyle name="Note 5 3 10 3" xfId="39537"/>
    <cellStyle name="Note 5 3 11" xfId="10090"/>
    <cellStyle name="Note 5 3 11 2" xfId="27525"/>
    <cellStyle name="Note 5 3 11 3" xfId="41978"/>
    <cellStyle name="Note 5 3 12" xfId="12510"/>
    <cellStyle name="Note 5 3 12 2" xfId="29945"/>
    <cellStyle name="Note 5 3 12 3" xfId="44398"/>
    <cellStyle name="Note 5 3 13" xfId="19517"/>
    <cellStyle name="Note 5 3 2" xfId="2677"/>
    <cellStyle name="Note 5 3 2 2" xfId="2678"/>
    <cellStyle name="Note 5 3 2 2 2" xfId="5189"/>
    <cellStyle name="Note 5 3 2 2 2 2" xfId="14518"/>
    <cellStyle name="Note 5 3 2 2 2 2 2" xfId="31953"/>
    <cellStyle name="Note 5 3 2 2 2 2 3" xfId="46406"/>
    <cellStyle name="Note 5 3 2 2 2 3" xfId="16979"/>
    <cellStyle name="Note 5 3 2 2 2 3 2" xfId="34414"/>
    <cellStyle name="Note 5 3 2 2 2 3 3" xfId="48867"/>
    <cellStyle name="Note 5 3 2 2 2 4" xfId="22625"/>
    <cellStyle name="Note 5 3 2 2 2 5" xfId="37078"/>
    <cellStyle name="Note 5 3 2 2 3" xfId="7651"/>
    <cellStyle name="Note 5 3 2 2 3 2" xfId="25086"/>
    <cellStyle name="Note 5 3 2 2 3 3" xfId="39539"/>
    <cellStyle name="Note 5 3 2 2 4" xfId="10092"/>
    <cellStyle name="Note 5 3 2 2 4 2" xfId="27527"/>
    <cellStyle name="Note 5 3 2 2 4 3" xfId="41980"/>
    <cellStyle name="Note 5 3 2 2 5" xfId="12512"/>
    <cellStyle name="Note 5 3 2 2 5 2" xfId="29947"/>
    <cellStyle name="Note 5 3 2 2 5 3" xfId="44400"/>
    <cellStyle name="Note 5 3 2 2 6" xfId="19519"/>
    <cellStyle name="Note 5 3 2 3" xfId="2679"/>
    <cellStyle name="Note 5 3 2 3 2" xfId="5190"/>
    <cellStyle name="Note 5 3 2 3 2 2" xfId="14519"/>
    <cellStyle name="Note 5 3 2 3 2 2 2" xfId="31954"/>
    <cellStyle name="Note 5 3 2 3 2 2 3" xfId="46407"/>
    <cellStyle name="Note 5 3 2 3 2 3" xfId="16980"/>
    <cellStyle name="Note 5 3 2 3 2 3 2" xfId="34415"/>
    <cellStyle name="Note 5 3 2 3 2 3 3" xfId="48868"/>
    <cellStyle name="Note 5 3 2 3 2 4" xfId="22626"/>
    <cellStyle name="Note 5 3 2 3 2 5" xfId="37079"/>
    <cellStyle name="Note 5 3 2 3 3" xfId="7652"/>
    <cellStyle name="Note 5 3 2 3 3 2" xfId="25087"/>
    <cellStyle name="Note 5 3 2 3 3 3" xfId="39540"/>
    <cellStyle name="Note 5 3 2 3 4" xfId="10093"/>
    <cellStyle name="Note 5 3 2 3 4 2" xfId="27528"/>
    <cellStyle name="Note 5 3 2 3 4 3" xfId="41981"/>
    <cellStyle name="Note 5 3 2 3 5" xfId="12513"/>
    <cellStyle name="Note 5 3 2 3 5 2" xfId="29948"/>
    <cellStyle name="Note 5 3 2 3 5 3" xfId="44401"/>
    <cellStyle name="Note 5 3 2 3 6" xfId="19520"/>
    <cellStyle name="Note 5 3 2 4" xfId="2680"/>
    <cellStyle name="Note 5 3 2 4 2" xfId="5191"/>
    <cellStyle name="Note 5 3 2 4 2 2" xfId="22627"/>
    <cellStyle name="Note 5 3 2 4 2 3" xfId="37080"/>
    <cellStyle name="Note 5 3 2 4 3" xfId="7653"/>
    <cellStyle name="Note 5 3 2 4 3 2" xfId="25088"/>
    <cellStyle name="Note 5 3 2 4 3 3" xfId="39541"/>
    <cellStyle name="Note 5 3 2 4 4" xfId="10094"/>
    <cellStyle name="Note 5 3 2 4 4 2" xfId="27529"/>
    <cellStyle name="Note 5 3 2 4 4 3" xfId="41982"/>
    <cellStyle name="Note 5 3 2 4 5" xfId="12514"/>
    <cellStyle name="Note 5 3 2 4 5 2" xfId="29949"/>
    <cellStyle name="Note 5 3 2 4 5 3" xfId="44402"/>
    <cellStyle name="Note 5 3 2 4 6" xfId="15439"/>
    <cellStyle name="Note 5 3 2 4 6 2" xfId="32874"/>
    <cellStyle name="Note 5 3 2 4 6 3" xfId="47327"/>
    <cellStyle name="Note 5 3 2 4 7" xfId="19521"/>
    <cellStyle name="Note 5 3 2 4 8" xfId="20601"/>
    <cellStyle name="Note 5 3 2 5" xfId="5188"/>
    <cellStyle name="Note 5 3 2 5 2" xfId="14517"/>
    <cellStyle name="Note 5 3 2 5 2 2" xfId="31952"/>
    <cellStyle name="Note 5 3 2 5 2 3" xfId="46405"/>
    <cellStyle name="Note 5 3 2 5 3" xfId="16978"/>
    <cellStyle name="Note 5 3 2 5 3 2" xfId="34413"/>
    <cellStyle name="Note 5 3 2 5 3 3" xfId="48866"/>
    <cellStyle name="Note 5 3 2 5 4" xfId="22624"/>
    <cellStyle name="Note 5 3 2 5 5" xfId="37077"/>
    <cellStyle name="Note 5 3 2 6" xfId="7650"/>
    <cellStyle name="Note 5 3 2 6 2" xfId="25085"/>
    <cellStyle name="Note 5 3 2 6 3" xfId="39538"/>
    <cellStyle name="Note 5 3 2 7" xfId="10091"/>
    <cellStyle name="Note 5 3 2 7 2" xfId="27526"/>
    <cellStyle name="Note 5 3 2 7 3" xfId="41979"/>
    <cellStyle name="Note 5 3 2 8" xfId="12511"/>
    <cellStyle name="Note 5 3 2 8 2" xfId="29946"/>
    <cellStyle name="Note 5 3 2 8 3" xfId="44399"/>
    <cellStyle name="Note 5 3 2 9" xfId="19518"/>
    <cellStyle name="Note 5 3 3" xfId="2681"/>
    <cellStyle name="Note 5 3 3 2" xfId="2682"/>
    <cellStyle name="Note 5 3 3 2 2" xfId="5193"/>
    <cellStyle name="Note 5 3 3 2 2 2" xfId="14521"/>
    <cellStyle name="Note 5 3 3 2 2 2 2" xfId="31956"/>
    <cellStyle name="Note 5 3 3 2 2 2 3" xfId="46409"/>
    <cellStyle name="Note 5 3 3 2 2 3" xfId="16982"/>
    <cellStyle name="Note 5 3 3 2 2 3 2" xfId="34417"/>
    <cellStyle name="Note 5 3 3 2 2 3 3" xfId="48870"/>
    <cellStyle name="Note 5 3 3 2 2 4" xfId="22629"/>
    <cellStyle name="Note 5 3 3 2 2 5" xfId="37082"/>
    <cellStyle name="Note 5 3 3 2 3" xfId="7655"/>
    <cellStyle name="Note 5 3 3 2 3 2" xfId="25090"/>
    <cellStyle name="Note 5 3 3 2 3 3" xfId="39543"/>
    <cellStyle name="Note 5 3 3 2 4" xfId="10096"/>
    <cellStyle name="Note 5 3 3 2 4 2" xfId="27531"/>
    <cellStyle name="Note 5 3 3 2 4 3" xfId="41984"/>
    <cellStyle name="Note 5 3 3 2 5" xfId="12516"/>
    <cellStyle name="Note 5 3 3 2 5 2" xfId="29951"/>
    <cellStyle name="Note 5 3 3 2 5 3" xfId="44404"/>
    <cellStyle name="Note 5 3 3 2 6" xfId="19523"/>
    <cellStyle name="Note 5 3 3 3" xfId="2683"/>
    <cellStyle name="Note 5 3 3 3 2" xfId="5194"/>
    <cellStyle name="Note 5 3 3 3 2 2" xfId="14522"/>
    <cellStyle name="Note 5 3 3 3 2 2 2" xfId="31957"/>
    <cellStyle name="Note 5 3 3 3 2 2 3" xfId="46410"/>
    <cellStyle name="Note 5 3 3 3 2 3" xfId="16983"/>
    <cellStyle name="Note 5 3 3 3 2 3 2" xfId="34418"/>
    <cellStyle name="Note 5 3 3 3 2 3 3" xfId="48871"/>
    <cellStyle name="Note 5 3 3 3 2 4" xfId="22630"/>
    <cellStyle name="Note 5 3 3 3 2 5" xfId="37083"/>
    <cellStyle name="Note 5 3 3 3 3" xfId="7656"/>
    <cellStyle name="Note 5 3 3 3 3 2" xfId="25091"/>
    <cellStyle name="Note 5 3 3 3 3 3" xfId="39544"/>
    <cellStyle name="Note 5 3 3 3 4" xfId="10097"/>
    <cellStyle name="Note 5 3 3 3 4 2" xfId="27532"/>
    <cellStyle name="Note 5 3 3 3 4 3" xfId="41985"/>
    <cellStyle name="Note 5 3 3 3 5" xfId="12517"/>
    <cellStyle name="Note 5 3 3 3 5 2" xfId="29952"/>
    <cellStyle name="Note 5 3 3 3 5 3" xfId="44405"/>
    <cellStyle name="Note 5 3 3 3 6" xfId="19524"/>
    <cellStyle name="Note 5 3 3 4" xfId="2684"/>
    <cellStyle name="Note 5 3 3 4 2" xfId="5195"/>
    <cellStyle name="Note 5 3 3 4 2 2" xfId="22631"/>
    <cellStyle name="Note 5 3 3 4 2 3" xfId="37084"/>
    <cellStyle name="Note 5 3 3 4 3" xfId="7657"/>
    <cellStyle name="Note 5 3 3 4 3 2" xfId="25092"/>
    <cellStyle name="Note 5 3 3 4 3 3" xfId="39545"/>
    <cellStyle name="Note 5 3 3 4 4" xfId="10098"/>
    <cellStyle name="Note 5 3 3 4 4 2" xfId="27533"/>
    <cellStyle name="Note 5 3 3 4 4 3" xfId="41986"/>
    <cellStyle name="Note 5 3 3 4 5" xfId="12518"/>
    <cellStyle name="Note 5 3 3 4 5 2" xfId="29953"/>
    <cellStyle name="Note 5 3 3 4 5 3" xfId="44406"/>
    <cellStyle name="Note 5 3 3 4 6" xfId="15440"/>
    <cellStyle name="Note 5 3 3 4 6 2" xfId="32875"/>
    <cellStyle name="Note 5 3 3 4 6 3" xfId="47328"/>
    <cellStyle name="Note 5 3 3 4 7" xfId="19525"/>
    <cellStyle name="Note 5 3 3 4 8" xfId="20602"/>
    <cellStyle name="Note 5 3 3 5" xfId="5192"/>
    <cellStyle name="Note 5 3 3 5 2" xfId="14520"/>
    <cellStyle name="Note 5 3 3 5 2 2" xfId="31955"/>
    <cellStyle name="Note 5 3 3 5 2 3" xfId="46408"/>
    <cellStyle name="Note 5 3 3 5 3" xfId="16981"/>
    <cellStyle name="Note 5 3 3 5 3 2" xfId="34416"/>
    <cellStyle name="Note 5 3 3 5 3 3" xfId="48869"/>
    <cellStyle name="Note 5 3 3 5 4" xfId="22628"/>
    <cellStyle name="Note 5 3 3 5 5" xfId="37081"/>
    <cellStyle name="Note 5 3 3 6" xfId="7654"/>
    <cellStyle name="Note 5 3 3 6 2" xfId="25089"/>
    <cellStyle name="Note 5 3 3 6 3" xfId="39542"/>
    <cellStyle name="Note 5 3 3 7" xfId="10095"/>
    <cellStyle name="Note 5 3 3 7 2" xfId="27530"/>
    <cellStyle name="Note 5 3 3 7 3" xfId="41983"/>
    <cellStyle name="Note 5 3 3 8" xfId="12515"/>
    <cellStyle name="Note 5 3 3 8 2" xfId="29950"/>
    <cellStyle name="Note 5 3 3 8 3" xfId="44403"/>
    <cellStyle name="Note 5 3 3 9" xfId="19522"/>
    <cellStyle name="Note 5 3 4" xfId="2685"/>
    <cellStyle name="Note 5 3 4 2" xfId="2686"/>
    <cellStyle name="Note 5 3 4 2 2" xfId="5197"/>
    <cellStyle name="Note 5 3 4 2 2 2" xfId="14524"/>
    <cellStyle name="Note 5 3 4 2 2 2 2" xfId="31959"/>
    <cellStyle name="Note 5 3 4 2 2 2 3" xfId="46412"/>
    <cellStyle name="Note 5 3 4 2 2 3" xfId="16985"/>
    <cellStyle name="Note 5 3 4 2 2 3 2" xfId="34420"/>
    <cellStyle name="Note 5 3 4 2 2 3 3" xfId="48873"/>
    <cellStyle name="Note 5 3 4 2 2 4" xfId="22633"/>
    <cellStyle name="Note 5 3 4 2 2 5" xfId="37086"/>
    <cellStyle name="Note 5 3 4 2 3" xfId="7659"/>
    <cellStyle name="Note 5 3 4 2 3 2" xfId="25094"/>
    <cellStyle name="Note 5 3 4 2 3 3" xfId="39547"/>
    <cellStyle name="Note 5 3 4 2 4" xfId="10100"/>
    <cellStyle name="Note 5 3 4 2 4 2" xfId="27535"/>
    <cellStyle name="Note 5 3 4 2 4 3" xfId="41988"/>
    <cellStyle name="Note 5 3 4 2 5" xfId="12520"/>
    <cellStyle name="Note 5 3 4 2 5 2" xfId="29955"/>
    <cellStyle name="Note 5 3 4 2 5 3" xfId="44408"/>
    <cellStyle name="Note 5 3 4 2 6" xfId="19527"/>
    <cellStyle name="Note 5 3 4 3" xfId="2687"/>
    <cellStyle name="Note 5 3 4 3 2" xfId="5198"/>
    <cellStyle name="Note 5 3 4 3 2 2" xfId="14525"/>
    <cellStyle name="Note 5 3 4 3 2 2 2" xfId="31960"/>
    <cellStyle name="Note 5 3 4 3 2 2 3" xfId="46413"/>
    <cellStyle name="Note 5 3 4 3 2 3" xfId="16986"/>
    <cellStyle name="Note 5 3 4 3 2 3 2" xfId="34421"/>
    <cellStyle name="Note 5 3 4 3 2 3 3" xfId="48874"/>
    <cellStyle name="Note 5 3 4 3 2 4" xfId="22634"/>
    <cellStyle name="Note 5 3 4 3 2 5" xfId="37087"/>
    <cellStyle name="Note 5 3 4 3 3" xfId="7660"/>
    <cellStyle name="Note 5 3 4 3 3 2" xfId="25095"/>
    <cellStyle name="Note 5 3 4 3 3 3" xfId="39548"/>
    <cellStyle name="Note 5 3 4 3 4" xfId="10101"/>
    <cellStyle name="Note 5 3 4 3 4 2" xfId="27536"/>
    <cellStyle name="Note 5 3 4 3 4 3" xfId="41989"/>
    <cellStyle name="Note 5 3 4 3 5" xfId="12521"/>
    <cellStyle name="Note 5 3 4 3 5 2" xfId="29956"/>
    <cellStyle name="Note 5 3 4 3 5 3" xfId="44409"/>
    <cellStyle name="Note 5 3 4 3 6" xfId="19528"/>
    <cellStyle name="Note 5 3 4 4" xfId="2688"/>
    <cellStyle name="Note 5 3 4 4 2" xfId="5199"/>
    <cellStyle name="Note 5 3 4 4 2 2" xfId="22635"/>
    <cellStyle name="Note 5 3 4 4 2 3" xfId="37088"/>
    <cellStyle name="Note 5 3 4 4 3" xfId="7661"/>
    <cellStyle name="Note 5 3 4 4 3 2" xfId="25096"/>
    <cellStyle name="Note 5 3 4 4 3 3" xfId="39549"/>
    <cellStyle name="Note 5 3 4 4 4" xfId="10102"/>
    <cellStyle name="Note 5 3 4 4 4 2" xfId="27537"/>
    <cellStyle name="Note 5 3 4 4 4 3" xfId="41990"/>
    <cellStyle name="Note 5 3 4 4 5" xfId="12522"/>
    <cellStyle name="Note 5 3 4 4 5 2" xfId="29957"/>
    <cellStyle name="Note 5 3 4 4 5 3" xfId="44410"/>
    <cellStyle name="Note 5 3 4 4 6" xfId="15441"/>
    <cellStyle name="Note 5 3 4 4 6 2" xfId="32876"/>
    <cellStyle name="Note 5 3 4 4 6 3" xfId="47329"/>
    <cellStyle name="Note 5 3 4 4 7" xfId="19529"/>
    <cellStyle name="Note 5 3 4 4 8" xfId="20603"/>
    <cellStyle name="Note 5 3 4 5" xfId="5196"/>
    <cellStyle name="Note 5 3 4 5 2" xfId="14523"/>
    <cellStyle name="Note 5 3 4 5 2 2" xfId="31958"/>
    <cellStyle name="Note 5 3 4 5 2 3" xfId="46411"/>
    <cellStyle name="Note 5 3 4 5 3" xfId="16984"/>
    <cellStyle name="Note 5 3 4 5 3 2" xfId="34419"/>
    <cellStyle name="Note 5 3 4 5 3 3" xfId="48872"/>
    <cellStyle name="Note 5 3 4 5 4" xfId="22632"/>
    <cellStyle name="Note 5 3 4 5 5" xfId="37085"/>
    <cellStyle name="Note 5 3 4 6" xfId="7658"/>
    <cellStyle name="Note 5 3 4 6 2" xfId="25093"/>
    <cellStyle name="Note 5 3 4 6 3" xfId="39546"/>
    <cellStyle name="Note 5 3 4 7" xfId="10099"/>
    <cellStyle name="Note 5 3 4 7 2" xfId="27534"/>
    <cellStyle name="Note 5 3 4 7 3" xfId="41987"/>
    <cellStyle name="Note 5 3 4 8" xfId="12519"/>
    <cellStyle name="Note 5 3 4 8 2" xfId="29954"/>
    <cellStyle name="Note 5 3 4 8 3" xfId="44407"/>
    <cellStyle name="Note 5 3 4 9" xfId="19526"/>
    <cellStyle name="Note 5 3 5" xfId="2689"/>
    <cellStyle name="Note 5 3 5 2" xfId="2690"/>
    <cellStyle name="Note 5 3 5 2 2" xfId="5201"/>
    <cellStyle name="Note 5 3 5 2 2 2" xfId="14527"/>
    <cellStyle name="Note 5 3 5 2 2 2 2" xfId="31962"/>
    <cellStyle name="Note 5 3 5 2 2 2 3" xfId="46415"/>
    <cellStyle name="Note 5 3 5 2 2 3" xfId="16988"/>
    <cellStyle name="Note 5 3 5 2 2 3 2" xfId="34423"/>
    <cellStyle name="Note 5 3 5 2 2 3 3" xfId="48876"/>
    <cellStyle name="Note 5 3 5 2 2 4" xfId="22637"/>
    <cellStyle name="Note 5 3 5 2 2 5" xfId="37090"/>
    <cellStyle name="Note 5 3 5 2 3" xfId="7663"/>
    <cellStyle name="Note 5 3 5 2 3 2" xfId="25098"/>
    <cellStyle name="Note 5 3 5 2 3 3" xfId="39551"/>
    <cellStyle name="Note 5 3 5 2 4" xfId="10104"/>
    <cellStyle name="Note 5 3 5 2 4 2" xfId="27539"/>
    <cellStyle name="Note 5 3 5 2 4 3" xfId="41992"/>
    <cellStyle name="Note 5 3 5 2 5" xfId="12524"/>
    <cellStyle name="Note 5 3 5 2 5 2" xfId="29959"/>
    <cellStyle name="Note 5 3 5 2 5 3" xfId="44412"/>
    <cellStyle name="Note 5 3 5 2 6" xfId="19531"/>
    <cellStyle name="Note 5 3 5 3" xfId="2691"/>
    <cellStyle name="Note 5 3 5 3 2" xfId="5202"/>
    <cellStyle name="Note 5 3 5 3 2 2" xfId="14528"/>
    <cellStyle name="Note 5 3 5 3 2 2 2" xfId="31963"/>
    <cellStyle name="Note 5 3 5 3 2 2 3" xfId="46416"/>
    <cellStyle name="Note 5 3 5 3 2 3" xfId="16989"/>
    <cellStyle name="Note 5 3 5 3 2 3 2" xfId="34424"/>
    <cellStyle name="Note 5 3 5 3 2 3 3" xfId="48877"/>
    <cellStyle name="Note 5 3 5 3 2 4" xfId="22638"/>
    <cellStyle name="Note 5 3 5 3 2 5" xfId="37091"/>
    <cellStyle name="Note 5 3 5 3 3" xfId="7664"/>
    <cellStyle name="Note 5 3 5 3 3 2" xfId="25099"/>
    <cellStyle name="Note 5 3 5 3 3 3" xfId="39552"/>
    <cellStyle name="Note 5 3 5 3 4" xfId="10105"/>
    <cellStyle name="Note 5 3 5 3 4 2" xfId="27540"/>
    <cellStyle name="Note 5 3 5 3 4 3" xfId="41993"/>
    <cellStyle name="Note 5 3 5 3 5" xfId="12525"/>
    <cellStyle name="Note 5 3 5 3 5 2" xfId="29960"/>
    <cellStyle name="Note 5 3 5 3 5 3" xfId="44413"/>
    <cellStyle name="Note 5 3 5 3 6" xfId="19532"/>
    <cellStyle name="Note 5 3 5 4" xfId="2692"/>
    <cellStyle name="Note 5 3 5 4 2" xfId="5203"/>
    <cellStyle name="Note 5 3 5 4 2 2" xfId="22639"/>
    <cellStyle name="Note 5 3 5 4 2 3" xfId="37092"/>
    <cellStyle name="Note 5 3 5 4 3" xfId="7665"/>
    <cellStyle name="Note 5 3 5 4 3 2" xfId="25100"/>
    <cellStyle name="Note 5 3 5 4 3 3" xfId="39553"/>
    <cellStyle name="Note 5 3 5 4 4" xfId="10106"/>
    <cellStyle name="Note 5 3 5 4 4 2" xfId="27541"/>
    <cellStyle name="Note 5 3 5 4 4 3" xfId="41994"/>
    <cellStyle name="Note 5 3 5 4 5" xfId="12526"/>
    <cellStyle name="Note 5 3 5 4 5 2" xfId="29961"/>
    <cellStyle name="Note 5 3 5 4 5 3" xfId="44414"/>
    <cellStyle name="Note 5 3 5 4 6" xfId="15442"/>
    <cellStyle name="Note 5 3 5 4 6 2" xfId="32877"/>
    <cellStyle name="Note 5 3 5 4 6 3" xfId="47330"/>
    <cellStyle name="Note 5 3 5 4 7" xfId="19533"/>
    <cellStyle name="Note 5 3 5 4 8" xfId="20604"/>
    <cellStyle name="Note 5 3 5 5" xfId="5200"/>
    <cellStyle name="Note 5 3 5 5 2" xfId="14526"/>
    <cellStyle name="Note 5 3 5 5 2 2" xfId="31961"/>
    <cellStyle name="Note 5 3 5 5 2 3" xfId="46414"/>
    <cellStyle name="Note 5 3 5 5 3" xfId="16987"/>
    <cellStyle name="Note 5 3 5 5 3 2" xfId="34422"/>
    <cellStyle name="Note 5 3 5 5 3 3" xfId="48875"/>
    <cellStyle name="Note 5 3 5 5 4" xfId="22636"/>
    <cellStyle name="Note 5 3 5 5 5" xfId="37089"/>
    <cellStyle name="Note 5 3 5 6" xfId="7662"/>
    <cellStyle name="Note 5 3 5 6 2" xfId="25097"/>
    <cellStyle name="Note 5 3 5 6 3" xfId="39550"/>
    <cellStyle name="Note 5 3 5 7" xfId="10103"/>
    <cellStyle name="Note 5 3 5 7 2" xfId="27538"/>
    <cellStyle name="Note 5 3 5 7 3" xfId="41991"/>
    <cellStyle name="Note 5 3 5 8" xfId="12523"/>
    <cellStyle name="Note 5 3 5 8 2" xfId="29958"/>
    <cellStyle name="Note 5 3 5 8 3" xfId="44411"/>
    <cellStyle name="Note 5 3 5 9" xfId="19530"/>
    <cellStyle name="Note 5 3 6" xfId="2693"/>
    <cellStyle name="Note 5 3 6 2" xfId="5204"/>
    <cellStyle name="Note 5 3 6 2 2" xfId="14529"/>
    <cellStyle name="Note 5 3 6 2 2 2" xfId="31964"/>
    <cellStyle name="Note 5 3 6 2 2 3" xfId="46417"/>
    <cellStyle name="Note 5 3 6 2 3" xfId="16990"/>
    <cellStyle name="Note 5 3 6 2 3 2" xfId="34425"/>
    <cellStyle name="Note 5 3 6 2 3 3" xfId="48878"/>
    <cellStyle name="Note 5 3 6 2 4" xfId="22640"/>
    <cellStyle name="Note 5 3 6 2 5" xfId="37093"/>
    <cellStyle name="Note 5 3 6 3" xfId="7666"/>
    <cellStyle name="Note 5 3 6 3 2" xfId="25101"/>
    <cellStyle name="Note 5 3 6 3 3" xfId="39554"/>
    <cellStyle name="Note 5 3 6 4" xfId="10107"/>
    <cellStyle name="Note 5 3 6 4 2" xfId="27542"/>
    <cellStyle name="Note 5 3 6 4 3" xfId="41995"/>
    <cellStyle name="Note 5 3 6 5" xfId="12527"/>
    <cellStyle name="Note 5 3 6 5 2" xfId="29962"/>
    <cellStyle name="Note 5 3 6 5 3" xfId="44415"/>
    <cellStyle name="Note 5 3 6 6" xfId="19534"/>
    <cellStyle name="Note 5 3 7" xfId="2694"/>
    <cellStyle name="Note 5 3 7 2" xfId="5205"/>
    <cellStyle name="Note 5 3 7 2 2" xfId="14530"/>
    <cellStyle name="Note 5 3 7 2 2 2" xfId="31965"/>
    <cellStyle name="Note 5 3 7 2 2 3" xfId="46418"/>
    <cellStyle name="Note 5 3 7 2 3" xfId="16991"/>
    <cellStyle name="Note 5 3 7 2 3 2" xfId="34426"/>
    <cellStyle name="Note 5 3 7 2 3 3" xfId="48879"/>
    <cellStyle name="Note 5 3 7 2 4" xfId="22641"/>
    <cellStyle name="Note 5 3 7 2 5" xfId="37094"/>
    <cellStyle name="Note 5 3 7 3" xfId="7667"/>
    <cellStyle name="Note 5 3 7 3 2" xfId="25102"/>
    <cellStyle name="Note 5 3 7 3 3" xfId="39555"/>
    <cellStyle name="Note 5 3 7 4" xfId="10108"/>
    <cellStyle name="Note 5 3 7 4 2" xfId="27543"/>
    <cellStyle name="Note 5 3 7 4 3" xfId="41996"/>
    <cellStyle name="Note 5 3 7 5" xfId="12528"/>
    <cellStyle name="Note 5 3 7 5 2" xfId="29963"/>
    <cellStyle name="Note 5 3 7 5 3" xfId="44416"/>
    <cellStyle name="Note 5 3 7 6" xfId="19535"/>
    <cellStyle name="Note 5 3 8" xfId="2695"/>
    <cellStyle name="Note 5 3 8 2" xfId="5206"/>
    <cellStyle name="Note 5 3 8 2 2" xfId="22642"/>
    <cellStyle name="Note 5 3 8 2 3" xfId="37095"/>
    <cellStyle name="Note 5 3 8 3" xfId="7668"/>
    <cellStyle name="Note 5 3 8 3 2" xfId="25103"/>
    <cellStyle name="Note 5 3 8 3 3" xfId="39556"/>
    <cellStyle name="Note 5 3 8 4" xfId="10109"/>
    <cellStyle name="Note 5 3 8 4 2" xfId="27544"/>
    <cellStyle name="Note 5 3 8 4 3" xfId="41997"/>
    <cellStyle name="Note 5 3 8 5" xfId="12529"/>
    <cellStyle name="Note 5 3 8 5 2" xfId="29964"/>
    <cellStyle name="Note 5 3 8 5 3" xfId="44417"/>
    <cellStyle name="Note 5 3 8 6" xfId="15443"/>
    <cellStyle name="Note 5 3 8 6 2" xfId="32878"/>
    <cellStyle name="Note 5 3 8 6 3" xfId="47331"/>
    <cellStyle name="Note 5 3 8 7" xfId="19536"/>
    <cellStyle name="Note 5 3 8 8" xfId="20605"/>
    <cellStyle name="Note 5 3 9" xfId="5187"/>
    <cellStyle name="Note 5 3 9 2" xfId="14516"/>
    <cellStyle name="Note 5 3 9 2 2" xfId="31951"/>
    <cellStyle name="Note 5 3 9 2 3" xfId="46404"/>
    <cellStyle name="Note 5 3 9 3" xfId="16977"/>
    <cellStyle name="Note 5 3 9 3 2" xfId="34412"/>
    <cellStyle name="Note 5 3 9 3 3" xfId="48865"/>
    <cellStyle name="Note 5 3 9 4" xfId="22623"/>
    <cellStyle name="Note 5 3 9 5" xfId="37076"/>
    <cellStyle name="Note 5 30" xfId="2696"/>
    <cellStyle name="Note 5 30 2" xfId="5207"/>
    <cellStyle name="Note 5 30 2 2" xfId="22643"/>
    <cellStyle name="Note 5 30 2 3" xfId="37096"/>
    <cellStyle name="Note 5 30 3" xfId="7669"/>
    <cellStyle name="Note 5 30 3 2" xfId="25104"/>
    <cellStyle name="Note 5 30 3 3" xfId="39557"/>
    <cellStyle name="Note 5 30 4" xfId="10110"/>
    <cellStyle name="Note 5 30 4 2" xfId="27545"/>
    <cellStyle name="Note 5 30 4 3" xfId="41998"/>
    <cellStyle name="Note 5 30 5" xfId="12530"/>
    <cellStyle name="Note 5 30 5 2" xfId="29965"/>
    <cellStyle name="Note 5 30 5 3" xfId="44418"/>
    <cellStyle name="Note 5 30 6" xfId="15444"/>
    <cellStyle name="Note 5 30 6 2" xfId="32879"/>
    <cellStyle name="Note 5 30 6 3" xfId="47332"/>
    <cellStyle name="Note 5 30 7" xfId="19537"/>
    <cellStyle name="Note 5 30 8" xfId="20606"/>
    <cellStyle name="Note 5 31" xfId="4868"/>
    <cellStyle name="Note 5 31 2" xfId="14276"/>
    <cellStyle name="Note 5 31 2 2" xfId="31711"/>
    <cellStyle name="Note 5 31 2 3" xfId="46164"/>
    <cellStyle name="Note 5 31 3" xfId="16737"/>
    <cellStyle name="Note 5 31 3 2" xfId="34172"/>
    <cellStyle name="Note 5 31 3 3" xfId="48625"/>
    <cellStyle name="Note 5 31 4" xfId="22304"/>
    <cellStyle name="Note 5 31 5" xfId="36757"/>
    <cellStyle name="Note 5 32" xfId="7330"/>
    <cellStyle name="Note 5 32 2" xfId="24765"/>
    <cellStyle name="Note 5 32 3" xfId="39218"/>
    <cellStyle name="Note 5 33" xfId="9771"/>
    <cellStyle name="Note 5 33 2" xfId="27206"/>
    <cellStyle name="Note 5 33 3" xfId="41659"/>
    <cellStyle name="Note 5 34" xfId="12191"/>
    <cellStyle name="Note 5 34 2" xfId="29626"/>
    <cellStyle name="Note 5 34 3" xfId="44079"/>
    <cellStyle name="Note 5 35" xfId="19198"/>
    <cellStyle name="Note 5 4" xfId="2697"/>
    <cellStyle name="Note 5 4 10" xfId="7670"/>
    <cellStyle name="Note 5 4 10 2" xfId="25105"/>
    <cellStyle name="Note 5 4 10 3" xfId="39558"/>
    <cellStyle name="Note 5 4 11" xfId="10111"/>
    <cellStyle name="Note 5 4 11 2" xfId="27546"/>
    <cellStyle name="Note 5 4 11 3" xfId="41999"/>
    <cellStyle name="Note 5 4 12" xfId="12531"/>
    <cellStyle name="Note 5 4 12 2" xfId="29966"/>
    <cellStyle name="Note 5 4 12 3" xfId="44419"/>
    <cellStyle name="Note 5 4 13" xfId="19538"/>
    <cellStyle name="Note 5 4 2" xfId="2698"/>
    <cellStyle name="Note 5 4 2 2" xfId="2699"/>
    <cellStyle name="Note 5 4 2 2 2" xfId="5210"/>
    <cellStyle name="Note 5 4 2 2 2 2" xfId="14533"/>
    <cellStyle name="Note 5 4 2 2 2 2 2" xfId="31968"/>
    <cellStyle name="Note 5 4 2 2 2 2 3" xfId="46421"/>
    <cellStyle name="Note 5 4 2 2 2 3" xfId="16994"/>
    <cellStyle name="Note 5 4 2 2 2 3 2" xfId="34429"/>
    <cellStyle name="Note 5 4 2 2 2 3 3" xfId="48882"/>
    <cellStyle name="Note 5 4 2 2 2 4" xfId="22646"/>
    <cellStyle name="Note 5 4 2 2 2 5" xfId="37099"/>
    <cellStyle name="Note 5 4 2 2 3" xfId="7672"/>
    <cellStyle name="Note 5 4 2 2 3 2" xfId="25107"/>
    <cellStyle name="Note 5 4 2 2 3 3" xfId="39560"/>
    <cellStyle name="Note 5 4 2 2 4" xfId="10113"/>
    <cellStyle name="Note 5 4 2 2 4 2" xfId="27548"/>
    <cellStyle name="Note 5 4 2 2 4 3" xfId="42001"/>
    <cellStyle name="Note 5 4 2 2 5" xfId="12533"/>
    <cellStyle name="Note 5 4 2 2 5 2" xfId="29968"/>
    <cellStyle name="Note 5 4 2 2 5 3" xfId="44421"/>
    <cellStyle name="Note 5 4 2 2 6" xfId="19540"/>
    <cellStyle name="Note 5 4 2 3" xfId="2700"/>
    <cellStyle name="Note 5 4 2 3 2" xfId="5211"/>
    <cellStyle name="Note 5 4 2 3 2 2" xfId="14534"/>
    <cellStyle name="Note 5 4 2 3 2 2 2" xfId="31969"/>
    <cellStyle name="Note 5 4 2 3 2 2 3" xfId="46422"/>
    <cellStyle name="Note 5 4 2 3 2 3" xfId="16995"/>
    <cellStyle name="Note 5 4 2 3 2 3 2" xfId="34430"/>
    <cellStyle name="Note 5 4 2 3 2 3 3" xfId="48883"/>
    <cellStyle name="Note 5 4 2 3 2 4" xfId="22647"/>
    <cellStyle name="Note 5 4 2 3 2 5" xfId="37100"/>
    <cellStyle name="Note 5 4 2 3 3" xfId="7673"/>
    <cellStyle name="Note 5 4 2 3 3 2" xfId="25108"/>
    <cellStyle name="Note 5 4 2 3 3 3" xfId="39561"/>
    <cellStyle name="Note 5 4 2 3 4" xfId="10114"/>
    <cellStyle name="Note 5 4 2 3 4 2" xfId="27549"/>
    <cellStyle name="Note 5 4 2 3 4 3" xfId="42002"/>
    <cellStyle name="Note 5 4 2 3 5" xfId="12534"/>
    <cellStyle name="Note 5 4 2 3 5 2" xfId="29969"/>
    <cellStyle name="Note 5 4 2 3 5 3" xfId="44422"/>
    <cellStyle name="Note 5 4 2 3 6" xfId="19541"/>
    <cellStyle name="Note 5 4 2 4" xfId="2701"/>
    <cellStyle name="Note 5 4 2 4 2" xfId="5212"/>
    <cellStyle name="Note 5 4 2 4 2 2" xfId="22648"/>
    <cellStyle name="Note 5 4 2 4 2 3" xfId="37101"/>
    <cellStyle name="Note 5 4 2 4 3" xfId="7674"/>
    <cellStyle name="Note 5 4 2 4 3 2" xfId="25109"/>
    <cellStyle name="Note 5 4 2 4 3 3" xfId="39562"/>
    <cellStyle name="Note 5 4 2 4 4" xfId="10115"/>
    <cellStyle name="Note 5 4 2 4 4 2" xfId="27550"/>
    <cellStyle name="Note 5 4 2 4 4 3" xfId="42003"/>
    <cellStyle name="Note 5 4 2 4 5" xfId="12535"/>
    <cellStyle name="Note 5 4 2 4 5 2" xfId="29970"/>
    <cellStyle name="Note 5 4 2 4 5 3" xfId="44423"/>
    <cellStyle name="Note 5 4 2 4 6" xfId="15445"/>
    <cellStyle name="Note 5 4 2 4 6 2" xfId="32880"/>
    <cellStyle name="Note 5 4 2 4 6 3" xfId="47333"/>
    <cellStyle name="Note 5 4 2 4 7" xfId="19542"/>
    <cellStyle name="Note 5 4 2 4 8" xfId="20607"/>
    <cellStyle name="Note 5 4 2 5" xfId="5209"/>
    <cellStyle name="Note 5 4 2 5 2" xfId="14532"/>
    <cellStyle name="Note 5 4 2 5 2 2" xfId="31967"/>
    <cellStyle name="Note 5 4 2 5 2 3" xfId="46420"/>
    <cellStyle name="Note 5 4 2 5 3" xfId="16993"/>
    <cellStyle name="Note 5 4 2 5 3 2" xfId="34428"/>
    <cellStyle name="Note 5 4 2 5 3 3" xfId="48881"/>
    <cellStyle name="Note 5 4 2 5 4" xfId="22645"/>
    <cellStyle name="Note 5 4 2 5 5" xfId="37098"/>
    <cellStyle name="Note 5 4 2 6" xfId="7671"/>
    <cellStyle name="Note 5 4 2 6 2" xfId="25106"/>
    <cellStyle name="Note 5 4 2 6 3" xfId="39559"/>
    <cellStyle name="Note 5 4 2 7" xfId="10112"/>
    <cellStyle name="Note 5 4 2 7 2" xfId="27547"/>
    <cellStyle name="Note 5 4 2 7 3" xfId="42000"/>
    <cellStyle name="Note 5 4 2 8" xfId="12532"/>
    <cellStyle name="Note 5 4 2 8 2" xfId="29967"/>
    <cellStyle name="Note 5 4 2 8 3" xfId="44420"/>
    <cellStyle name="Note 5 4 2 9" xfId="19539"/>
    <cellStyle name="Note 5 4 3" xfId="2702"/>
    <cellStyle name="Note 5 4 3 2" xfId="2703"/>
    <cellStyle name="Note 5 4 3 2 2" xfId="5214"/>
    <cellStyle name="Note 5 4 3 2 2 2" xfId="14536"/>
    <cellStyle name="Note 5 4 3 2 2 2 2" xfId="31971"/>
    <cellStyle name="Note 5 4 3 2 2 2 3" xfId="46424"/>
    <cellStyle name="Note 5 4 3 2 2 3" xfId="16997"/>
    <cellStyle name="Note 5 4 3 2 2 3 2" xfId="34432"/>
    <cellStyle name="Note 5 4 3 2 2 3 3" xfId="48885"/>
    <cellStyle name="Note 5 4 3 2 2 4" xfId="22650"/>
    <cellStyle name="Note 5 4 3 2 2 5" xfId="37103"/>
    <cellStyle name="Note 5 4 3 2 3" xfId="7676"/>
    <cellStyle name="Note 5 4 3 2 3 2" xfId="25111"/>
    <cellStyle name="Note 5 4 3 2 3 3" xfId="39564"/>
    <cellStyle name="Note 5 4 3 2 4" xfId="10117"/>
    <cellStyle name="Note 5 4 3 2 4 2" xfId="27552"/>
    <cellStyle name="Note 5 4 3 2 4 3" xfId="42005"/>
    <cellStyle name="Note 5 4 3 2 5" xfId="12537"/>
    <cellStyle name="Note 5 4 3 2 5 2" xfId="29972"/>
    <cellStyle name="Note 5 4 3 2 5 3" xfId="44425"/>
    <cellStyle name="Note 5 4 3 2 6" xfId="19544"/>
    <cellStyle name="Note 5 4 3 3" xfId="2704"/>
    <cellStyle name="Note 5 4 3 3 2" xfId="5215"/>
    <cellStyle name="Note 5 4 3 3 2 2" xfId="14537"/>
    <cellStyle name="Note 5 4 3 3 2 2 2" xfId="31972"/>
    <cellStyle name="Note 5 4 3 3 2 2 3" xfId="46425"/>
    <cellStyle name="Note 5 4 3 3 2 3" xfId="16998"/>
    <cellStyle name="Note 5 4 3 3 2 3 2" xfId="34433"/>
    <cellStyle name="Note 5 4 3 3 2 3 3" xfId="48886"/>
    <cellStyle name="Note 5 4 3 3 2 4" xfId="22651"/>
    <cellStyle name="Note 5 4 3 3 2 5" xfId="37104"/>
    <cellStyle name="Note 5 4 3 3 3" xfId="7677"/>
    <cellStyle name="Note 5 4 3 3 3 2" xfId="25112"/>
    <cellStyle name="Note 5 4 3 3 3 3" xfId="39565"/>
    <cellStyle name="Note 5 4 3 3 4" xfId="10118"/>
    <cellStyle name="Note 5 4 3 3 4 2" xfId="27553"/>
    <cellStyle name="Note 5 4 3 3 4 3" xfId="42006"/>
    <cellStyle name="Note 5 4 3 3 5" xfId="12538"/>
    <cellStyle name="Note 5 4 3 3 5 2" xfId="29973"/>
    <cellStyle name="Note 5 4 3 3 5 3" xfId="44426"/>
    <cellStyle name="Note 5 4 3 3 6" xfId="19545"/>
    <cellStyle name="Note 5 4 3 4" xfId="2705"/>
    <cellStyle name="Note 5 4 3 4 2" xfId="5216"/>
    <cellStyle name="Note 5 4 3 4 2 2" xfId="22652"/>
    <cellStyle name="Note 5 4 3 4 2 3" xfId="37105"/>
    <cellStyle name="Note 5 4 3 4 3" xfId="7678"/>
    <cellStyle name="Note 5 4 3 4 3 2" xfId="25113"/>
    <cellStyle name="Note 5 4 3 4 3 3" xfId="39566"/>
    <cellStyle name="Note 5 4 3 4 4" xfId="10119"/>
    <cellStyle name="Note 5 4 3 4 4 2" xfId="27554"/>
    <cellStyle name="Note 5 4 3 4 4 3" xfId="42007"/>
    <cellStyle name="Note 5 4 3 4 5" xfId="12539"/>
    <cellStyle name="Note 5 4 3 4 5 2" xfId="29974"/>
    <cellStyle name="Note 5 4 3 4 5 3" xfId="44427"/>
    <cellStyle name="Note 5 4 3 4 6" xfId="15446"/>
    <cellStyle name="Note 5 4 3 4 6 2" xfId="32881"/>
    <cellStyle name="Note 5 4 3 4 6 3" xfId="47334"/>
    <cellStyle name="Note 5 4 3 4 7" xfId="19546"/>
    <cellStyle name="Note 5 4 3 4 8" xfId="20608"/>
    <cellStyle name="Note 5 4 3 5" xfId="5213"/>
    <cellStyle name="Note 5 4 3 5 2" xfId="14535"/>
    <cellStyle name="Note 5 4 3 5 2 2" xfId="31970"/>
    <cellStyle name="Note 5 4 3 5 2 3" xfId="46423"/>
    <cellStyle name="Note 5 4 3 5 3" xfId="16996"/>
    <cellStyle name="Note 5 4 3 5 3 2" xfId="34431"/>
    <cellStyle name="Note 5 4 3 5 3 3" xfId="48884"/>
    <cellStyle name="Note 5 4 3 5 4" xfId="22649"/>
    <cellStyle name="Note 5 4 3 5 5" xfId="37102"/>
    <cellStyle name="Note 5 4 3 6" xfId="7675"/>
    <cellStyle name="Note 5 4 3 6 2" xfId="25110"/>
    <cellStyle name="Note 5 4 3 6 3" xfId="39563"/>
    <cellStyle name="Note 5 4 3 7" xfId="10116"/>
    <cellStyle name="Note 5 4 3 7 2" xfId="27551"/>
    <cellStyle name="Note 5 4 3 7 3" xfId="42004"/>
    <cellStyle name="Note 5 4 3 8" xfId="12536"/>
    <cellStyle name="Note 5 4 3 8 2" xfId="29971"/>
    <cellStyle name="Note 5 4 3 8 3" xfId="44424"/>
    <cellStyle name="Note 5 4 3 9" xfId="19543"/>
    <cellStyle name="Note 5 4 4" xfId="2706"/>
    <cellStyle name="Note 5 4 4 2" xfId="2707"/>
    <cellStyle name="Note 5 4 4 2 2" xfId="5218"/>
    <cellStyle name="Note 5 4 4 2 2 2" xfId="14539"/>
    <cellStyle name="Note 5 4 4 2 2 2 2" xfId="31974"/>
    <cellStyle name="Note 5 4 4 2 2 2 3" xfId="46427"/>
    <cellStyle name="Note 5 4 4 2 2 3" xfId="17000"/>
    <cellStyle name="Note 5 4 4 2 2 3 2" xfId="34435"/>
    <cellStyle name="Note 5 4 4 2 2 3 3" xfId="48888"/>
    <cellStyle name="Note 5 4 4 2 2 4" xfId="22654"/>
    <cellStyle name="Note 5 4 4 2 2 5" xfId="37107"/>
    <cellStyle name="Note 5 4 4 2 3" xfId="7680"/>
    <cellStyle name="Note 5 4 4 2 3 2" xfId="25115"/>
    <cellStyle name="Note 5 4 4 2 3 3" xfId="39568"/>
    <cellStyle name="Note 5 4 4 2 4" xfId="10121"/>
    <cellStyle name="Note 5 4 4 2 4 2" xfId="27556"/>
    <cellStyle name="Note 5 4 4 2 4 3" xfId="42009"/>
    <cellStyle name="Note 5 4 4 2 5" xfId="12541"/>
    <cellStyle name="Note 5 4 4 2 5 2" xfId="29976"/>
    <cellStyle name="Note 5 4 4 2 5 3" xfId="44429"/>
    <cellStyle name="Note 5 4 4 2 6" xfId="19548"/>
    <cellStyle name="Note 5 4 4 3" xfId="2708"/>
    <cellStyle name="Note 5 4 4 3 2" xfId="5219"/>
    <cellStyle name="Note 5 4 4 3 2 2" xfId="14540"/>
    <cellStyle name="Note 5 4 4 3 2 2 2" xfId="31975"/>
    <cellStyle name="Note 5 4 4 3 2 2 3" xfId="46428"/>
    <cellStyle name="Note 5 4 4 3 2 3" xfId="17001"/>
    <cellStyle name="Note 5 4 4 3 2 3 2" xfId="34436"/>
    <cellStyle name="Note 5 4 4 3 2 3 3" xfId="48889"/>
    <cellStyle name="Note 5 4 4 3 2 4" xfId="22655"/>
    <cellStyle name="Note 5 4 4 3 2 5" xfId="37108"/>
    <cellStyle name="Note 5 4 4 3 3" xfId="7681"/>
    <cellStyle name="Note 5 4 4 3 3 2" xfId="25116"/>
    <cellStyle name="Note 5 4 4 3 3 3" xfId="39569"/>
    <cellStyle name="Note 5 4 4 3 4" xfId="10122"/>
    <cellStyle name="Note 5 4 4 3 4 2" xfId="27557"/>
    <cellStyle name="Note 5 4 4 3 4 3" xfId="42010"/>
    <cellStyle name="Note 5 4 4 3 5" xfId="12542"/>
    <cellStyle name="Note 5 4 4 3 5 2" xfId="29977"/>
    <cellStyle name="Note 5 4 4 3 5 3" xfId="44430"/>
    <cellStyle name="Note 5 4 4 3 6" xfId="19549"/>
    <cellStyle name="Note 5 4 4 4" xfId="2709"/>
    <cellStyle name="Note 5 4 4 4 2" xfId="5220"/>
    <cellStyle name="Note 5 4 4 4 2 2" xfId="22656"/>
    <cellStyle name="Note 5 4 4 4 2 3" xfId="37109"/>
    <cellStyle name="Note 5 4 4 4 3" xfId="7682"/>
    <cellStyle name="Note 5 4 4 4 3 2" xfId="25117"/>
    <cellStyle name="Note 5 4 4 4 3 3" xfId="39570"/>
    <cellStyle name="Note 5 4 4 4 4" xfId="10123"/>
    <cellStyle name="Note 5 4 4 4 4 2" xfId="27558"/>
    <cellStyle name="Note 5 4 4 4 4 3" xfId="42011"/>
    <cellStyle name="Note 5 4 4 4 5" xfId="12543"/>
    <cellStyle name="Note 5 4 4 4 5 2" xfId="29978"/>
    <cellStyle name="Note 5 4 4 4 5 3" xfId="44431"/>
    <cellStyle name="Note 5 4 4 4 6" xfId="15447"/>
    <cellStyle name="Note 5 4 4 4 6 2" xfId="32882"/>
    <cellStyle name="Note 5 4 4 4 6 3" xfId="47335"/>
    <cellStyle name="Note 5 4 4 4 7" xfId="19550"/>
    <cellStyle name="Note 5 4 4 4 8" xfId="20609"/>
    <cellStyle name="Note 5 4 4 5" xfId="5217"/>
    <cellStyle name="Note 5 4 4 5 2" xfId="14538"/>
    <cellStyle name="Note 5 4 4 5 2 2" xfId="31973"/>
    <cellStyle name="Note 5 4 4 5 2 3" xfId="46426"/>
    <cellStyle name="Note 5 4 4 5 3" xfId="16999"/>
    <cellStyle name="Note 5 4 4 5 3 2" xfId="34434"/>
    <cellStyle name="Note 5 4 4 5 3 3" xfId="48887"/>
    <cellStyle name="Note 5 4 4 5 4" xfId="22653"/>
    <cellStyle name="Note 5 4 4 5 5" xfId="37106"/>
    <cellStyle name="Note 5 4 4 6" xfId="7679"/>
    <cellStyle name="Note 5 4 4 6 2" xfId="25114"/>
    <cellStyle name="Note 5 4 4 6 3" xfId="39567"/>
    <cellStyle name="Note 5 4 4 7" xfId="10120"/>
    <cellStyle name="Note 5 4 4 7 2" xfId="27555"/>
    <cellStyle name="Note 5 4 4 7 3" xfId="42008"/>
    <cellStyle name="Note 5 4 4 8" xfId="12540"/>
    <cellStyle name="Note 5 4 4 8 2" xfId="29975"/>
    <cellStyle name="Note 5 4 4 8 3" xfId="44428"/>
    <cellStyle name="Note 5 4 4 9" xfId="19547"/>
    <cellStyle name="Note 5 4 5" xfId="2710"/>
    <cellStyle name="Note 5 4 5 2" xfId="2711"/>
    <cellStyle name="Note 5 4 5 2 2" xfId="5222"/>
    <cellStyle name="Note 5 4 5 2 2 2" xfId="14542"/>
    <cellStyle name="Note 5 4 5 2 2 2 2" xfId="31977"/>
    <cellStyle name="Note 5 4 5 2 2 2 3" xfId="46430"/>
    <cellStyle name="Note 5 4 5 2 2 3" xfId="17003"/>
    <cellStyle name="Note 5 4 5 2 2 3 2" xfId="34438"/>
    <cellStyle name="Note 5 4 5 2 2 3 3" xfId="48891"/>
    <cellStyle name="Note 5 4 5 2 2 4" xfId="22658"/>
    <cellStyle name="Note 5 4 5 2 2 5" xfId="37111"/>
    <cellStyle name="Note 5 4 5 2 3" xfId="7684"/>
    <cellStyle name="Note 5 4 5 2 3 2" xfId="25119"/>
    <cellStyle name="Note 5 4 5 2 3 3" xfId="39572"/>
    <cellStyle name="Note 5 4 5 2 4" xfId="10125"/>
    <cellStyle name="Note 5 4 5 2 4 2" xfId="27560"/>
    <cellStyle name="Note 5 4 5 2 4 3" xfId="42013"/>
    <cellStyle name="Note 5 4 5 2 5" xfId="12545"/>
    <cellStyle name="Note 5 4 5 2 5 2" xfId="29980"/>
    <cellStyle name="Note 5 4 5 2 5 3" xfId="44433"/>
    <cellStyle name="Note 5 4 5 2 6" xfId="19552"/>
    <cellStyle name="Note 5 4 5 3" xfId="2712"/>
    <cellStyle name="Note 5 4 5 3 2" xfId="5223"/>
    <cellStyle name="Note 5 4 5 3 2 2" xfId="14543"/>
    <cellStyle name="Note 5 4 5 3 2 2 2" xfId="31978"/>
    <cellStyle name="Note 5 4 5 3 2 2 3" xfId="46431"/>
    <cellStyle name="Note 5 4 5 3 2 3" xfId="17004"/>
    <cellStyle name="Note 5 4 5 3 2 3 2" xfId="34439"/>
    <cellStyle name="Note 5 4 5 3 2 3 3" xfId="48892"/>
    <cellStyle name="Note 5 4 5 3 2 4" xfId="22659"/>
    <cellStyle name="Note 5 4 5 3 2 5" xfId="37112"/>
    <cellStyle name="Note 5 4 5 3 3" xfId="7685"/>
    <cellStyle name="Note 5 4 5 3 3 2" xfId="25120"/>
    <cellStyle name="Note 5 4 5 3 3 3" xfId="39573"/>
    <cellStyle name="Note 5 4 5 3 4" xfId="10126"/>
    <cellStyle name="Note 5 4 5 3 4 2" xfId="27561"/>
    <cellStyle name="Note 5 4 5 3 4 3" xfId="42014"/>
    <cellStyle name="Note 5 4 5 3 5" xfId="12546"/>
    <cellStyle name="Note 5 4 5 3 5 2" xfId="29981"/>
    <cellStyle name="Note 5 4 5 3 5 3" xfId="44434"/>
    <cellStyle name="Note 5 4 5 3 6" xfId="19553"/>
    <cellStyle name="Note 5 4 5 4" xfId="2713"/>
    <cellStyle name="Note 5 4 5 4 2" xfId="5224"/>
    <cellStyle name="Note 5 4 5 4 2 2" xfId="22660"/>
    <cellStyle name="Note 5 4 5 4 2 3" xfId="37113"/>
    <cellStyle name="Note 5 4 5 4 3" xfId="7686"/>
    <cellStyle name="Note 5 4 5 4 3 2" xfId="25121"/>
    <cellStyle name="Note 5 4 5 4 3 3" xfId="39574"/>
    <cellStyle name="Note 5 4 5 4 4" xfId="10127"/>
    <cellStyle name="Note 5 4 5 4 4 2" xfId="27562"/>
    <cellStyle name="Note 5 4 5 4 4 3" xfId="42015"/>
    <cellStyle name="Note 5 4 5 4 5" xfId="12547"/>
    <cellStyle name="Note 5 4 5 4 5 2" xfId="29982"/>
    <cellStyle name="Note 5 4 5 4 5 3" xfId="44435"/>
    <cellStyle name="Note 5 4 5 4 6" xfId="15448"/>
    <cellStyle name="Note 5 4 5 4 6 2" xfId="32883"/>
    <cellStyle name="Note 5 4 5 4 6 3" xfId="47336"/>
    <cellStyle name="Note 5 4 5 4 7" xfId="19554"/>
    <cellStyle name="Note 5 4 5 4 8" xfId="20610"/>
    <cellStyle name="Note 5 4 5 5" xfId="5221"/>
    <cellStyle name="Note 5 4 5 5 2" xfId="14541"/>
    <cellStyle name="Note 5 4 5 5 2 2" xfId="31976"/>
    <cellStyle name="Note 5 4 5 5 2 3" xfId="46429"/>
    <cellStyle name="Note 5 4 5 5 3" xfId="17002"/>
    <cellStyle name="Note 5 4 5 5 3 2" xfId="34437"/>
    <cellStyle name="Note 5 4 5 5 3 3" xfId="48890"/>
    <cellStyle name="Note 5 4 5 5 4" xfId="22657"/>
    <cellStyle name="Note 5 4 5 5 5" xfId="37110"/>
    <cellStyle name="Note 5 4 5 6" xfId="7683"/>
    <cellStyle name="Note 5 4 5 6 2" xfId="25118"/>
    <cellStyle name="Note 5 4 5 6 3" xfId="39571"/>
    <cellStyle name="Note 5 4 5 7" xfId="10124"/>
    <cellStyle name="Note 5 4 5 7 2" xfId="27559"/>
    <cellStyle name="Note 5 4 5 7 3" xfId="42012"/>
    <cellStyle name="Note 5 4 5 8" xfId="12544"/>
    <cellStyle name="Note 5 4 5 8 2" xfId="29979"/>
    <cellStyle name="Note 5 4 5 8 3" xfId="44432"/>
    <cellStyle name="Note 5 4 5 9" xfId="19551"/>
    <cellStyle name="Note 5 4 6" xfId="2714"/>
    <cellStyle name="Note 5 4 6 2" xfId="5225"/>
    <cellStyle name="Note 5 4 6 2 2" xfId="14544"/>
    <cellStyle name="Note 5 4 6 2 2 2" xfId="31979"/>
    <cellStyle name="Note 5 4 6 2 2 3" xfId="46432"/>
    <cellStyle name="Note 5 4 6 2 3" xfId="17005"/>
    <cellStyle name="Note 5 4 6 2 3 2" xfId="34440"/>
    <cellStyle name="Note 5 4 6 2 3 3" xfId="48893"/>
    <cellStyle name="Note 5 4 6 2 4" xfId="22661"/>
    <cellStyle name="Note 5 4 6 2 5" xfId="37114"/>
    <cellStyle name="Note 5 4 6 3" xfId="7687"/>
    <cellStyle name="Note 5 4 6 3 2" xfId="25122"/>
    <cellStyle name="Note 5 4 6 3 3" xfId="39575"/>
    <cellStyle name="Note 5 4 6 4" xfId="10128"/>
    <cellStyle name="Note 5 4 6 4 2" xfId="27563"/>
    <cellStyle name="Note 5 4 6 4 3" xfId="42016"/>
    <cellStyle name="Note 5 4 6 5" xfId="12548"/>
    <cellStyle name="Note 5 4 6 5 2" xfId="29983"/>
    <cellStyle name="Note 5 4 6 5 3" xfId="44436"/>
    <cellStyle name="Note 5 4 6 6" xfId="19555"/>
    <cellStyle name="Note 5 4 7" xfId="2715"/>
    <cellStyle name="Note 5 4 7 2" xfId="5226"/>
    <cellStyle name="Note 5 4 7 2 2" xfId="14545"/>
    <cellStyle name="Note 5 4 7 2 2 2" xfId="31980"/>
    <cellStyle name="Note 5 4 7 2 2 3" xfId="46433"/>
    <cellStyle name="Note 5 4 7 2 3" xfId="17006"/>
    <cellStyle name="Note 5 4 7 2 3 2" xfId="34441"/>
    <cellStyle name="Note 5 4 7 2 3 3" xfId="48894"/>
    <cellStyle name="Note 5 4 7 2 4" xfId="22662"/>
    <cellStyle name="Note 5 4 7 2 5" xfId="37115"/>
    <cellStyle name="Note 5 4 7 3" xfId="7688"/>
    <cellStyle name="Note 5 4 7 3 2" xfId="25123"/>
    <cellStyle name="Note 5 4 7 3 3" xfId="39576"/>
    <cellStyle name="Note 5 4 7 4" xfId="10129"/>
    <cellStyle name="Note 5 4 7 4 2" xfId="27564"/>
    <cellStyle name="Note 5 4 7 4 3" xfId="42017"/>
    <cellStyle name="Note 5 4 7 5" xfId="12549"/>
    <cellStyle name="Note 5 4 7 5 2" xfId="29984"/>
    <cellStyle name="Note 5 4 7 5 3" xfId="44437"/>
    <cellStyle name="Note 5 4 7 6" xfId="19556"/>
    <cellStyle name="Note 5 4 8" xfId="2716"/>
    <cellStyle name="Note 5 4 8 2" xfId="5227"/>
    <cellStyle name="Note 5 4 8 2 2" xfId="22663"/>
    <cellStyle name="Note 5 4 8 2 3" xfId="37116"/>
    <cellStyle name="Note 5 4 8 3" xfId="7689"/>
    <cellStyle name="Note 5 4 8 3 2" xfId="25124"/>
    <cellStyle name="Note 5 4 8 3 3" xfId="39577"/>
    <cellStyle name="Note 5 4 8 4" xfId="10130"/>
    <cellStyle name="Note 5 4 8 4 2" xfId="27565"/>
    <cellStyle name="Note 5 4 8 4 3" xfId="42018"/>
    <cellStyle name="Note 5 4 8 5" xfId="12550"/>
    <cellStyle name="Note 5 4 8 5 2" xfId="29985"/>
    <cellStyle name="Note 5 4 8 5 3" xfId="44438"/>
    <cellStyle name="Note 5 4 8 6" xfId="15449"/>
    <cellStyle name="Note 5 4 8 6 2" xfId="32884"/>
    <cellStyle name="Note 5 4 8 6 3" xfId="47337"/>
    <cellStyle name="Note 5 4 8 7" xfId="19557"/>
    <cellStyle name="Note 5 4 8 8" xfId="20611"/>
    <cellStyle name="Note 5 4 9" xfId="5208"/>
    <cellStyle name="Note 5 4 9 2" xfId="14531"/>
    <cellStyle name="Note 5 4 9 2 2" xfId="31966"/>
    <cellStyle name="Note 5 4 9 2 3" xfId="46419"/>
    <cellStyle name="Note 5 4 9 3" xfId="16992"/>
    <cellStyle name="Note 5 4 9 3 2" xfId="34427"/>
    <cellStyle name="Note 5 4 9 3 3" xfId="48880"/>
    <cellStyle name="Note 5 4 9 4" xfId="22644"/>
    <cellStyle name="Note 5 4 9 5" xfId="37097"/>
    <cellStyle name="Note 5 5" xfId="2717"/>
    <cellStyle name="Note 5 5 10" xfId="7690"/>
    <cellStyle name="Note 5 5 10 2" xfId="25125"/>
    <cellStyle name="Note 5 5 10 3" xfId="39578"/>
    <cellStyle name="Note 5 5 11" xfId="10131"/>
    <cellStyle name="Note 5 5 11 2" xfId="27566"/>
    <cellStyle name="Note 5 5 11 3" xfId="42019"/>
    <cellStyle name="Note 5 5 12" xfId="12551"/>
    <cellStyle name="Note 5 5 12 2" xfId="29986"/>
    <cellStyle name="Note 5 5 12 3" xfId="44439"/>
    <cellStyle name="Note 5 5 13" xfId="19558"/>
    <cellStyle name="Note 5 5 2" xfId="2718"/>
    <cellStyle name="Note 5 5 2 2" xfId="2719"/>
    <cellStyle name="Note 5 5 2 2 2" xfId="5230"/>
    <cellStyle name="Note 5 5 2 2 2 2" xfId="14548"/>
    <cellStyle name="Note 5 5 2 2 2 2 2" xfId="31983"/>
    <cellStyle name="Note 5 5 2 2 2 2 3" xfId="46436"/>
    <cellStyle name="Note 5 5 2 2 2 3" xfId="17009"/>
    <cellStyle name="Note 5 5 2 2 2 3 2" xfId="34444"/>
    <cellStyle name="Note 5 5 2 2 2 3 3" xfId="48897"/>
    <cellStyle name="Note 5 5 2 2 2 4" xfId="22666"/>
    <cellStyle name="Note 5 5 2 2 2 5" xfId="37119"/>
    <cellStyle name="Note 5 5 2 2 3" xfId="7692"/>
    <cellStyle name="Note 5 5 2 2 3 2" xfId="25127"/>
    <cellStyle name="Note 5 5 2 2 3 3" xfId="39580"/>
    <cellStyle name="Note 5 5 2 2 4" xfId="10133"/>
    <cellStyle name="Note 5 5 2 2 4 2" xfId="27568"/>
    <cellStyle name="Note 5 5 2 2 4 3" xfId="42021"/>
    <cellStyle name="Note 5 5 2 2 5" xfId="12553"/>
    <cellStyle name="Note 5 5 2 2 5 2" xfId="29988"/>
    <cellStyle name="Note 5 5 2 2 5 3" xfId="44441"/>
    <cellStyle name="Note 5 5 2 2 6" xfId="19560"/>
    <cellStyle name="Note 5 5 2 3" xfId="2720"/>
    <cellStyle name="Note 5 5 2 3 2" xfId="5231"/>
    <cellStyle name="Note 5 5 2 3 2 2" xfId="14549"/>
    <cellStyle name="Note 5 5 2 3 2 2 2" xfId="31984"/>
    <cellStyle name="Note 5 5 2 3 2 2 3" xfId="46437"/>
    <cellStyle name="Note 5 5 2 3 2 3" xfId="17010"/>
    <cellStyle name="Note 5 5 2 3 2 3 2" xfId="34445"/>
    <cellStyle name="Note 5 5 2 3 2 3 3" xfId="48898"/>
    <cellStyle name="Note 5 5 2 3 2 4" xfId="22667"/>
    <cellStyle name="Note 5 5 2 3 2 5" xfId="37120"/>
    <cellStyle name="Note 5 5 2 3 3" xfId="7693"/>
    <cellStyle name="Note 5 5 2 3 3 2" xfId="25128"/>
    <cellStyle name="Note 5 5 2 3 3 3" xfId="39581"/>
    <cellStyle name="Note 5 5 2 3 4" xfId="10134"/>
    <cellStyle name="Note 5 5 2 3 4 2" xfId="27569"/>
    <cellStyle name="Note 5 5 2 3 4 3" xfId="42022"/>
    <cellStyle name="Note 5 5 2 3 5" xfId="12554"/>
    <cellStyle name="Note 5 5 2 3 5 2" xfId="29989"/>
    <cellStyle name="Note 5 5 2 3 5 3" xfId="44442"/>
    <cellStyle name="Note 5 5 2 3 6" xfId="19561"/>
    <cellStyle name="Note 5 5 2 4" xfId="2721"/>
    <cellStyle name="Note 5 5 2 4 2" xfId="5232"/>
    <cellStyle name="Note 5 5 2 4 2 2" xfId="22668"/>
    <cellStyle name="Note 5 5 2 4 2 3" xfId="37121"/>
    <cellStyle name="Note 5 5 2 4 3" xfId="7694"/>
    <cellStyle name="Note 5 5 2 4 3 2" xfId="25129"/>
    <cellStyle name="Note 5 5 2 4 3 3" xfId="39582"/>
    <cellStyle name="Note 5 5 2 4 4" xfId="10135"/>
    <cellStyle name="Note 5 5 2 4 4 2" xfId="27570"/>
    <cellStyle name="Note 5 5 2 4 4 3" xfId="42023"/>
    <cellStyle name="Note 5 5 2 4 5" xfId="12555"/>
    <cellStyle name="Note 5 5 2 4 5 2" xfId="29990"/>
    <cellStyle name="Note 5 5 2 4 5 3" xfId="44443"/>
    <cellStyle name="Note 5 5 2 4 6" xfId="15450"/>
    <cellStyle name="Note 5 5 2 4 6 2" xfId="32885"/>
    <cellStyle name="Note 5 5 2 4 6 3" xfId="47338"/>
    <cellStyle name="Note 5 5 2 4 7" xfId="19562"/>
    <cellStyle name="Note 5 5 2 4 8" xfId="20612"/>
    <cellStyle name="Note 5 5 2 5" xfId="5229"/>
    <cellStyle name="Note 5 5 2 5 2" xfId="14547"/>
    <cellStyle name="Note 5 5 2 5 2 2" xfId="31982"/>
    <cellStyle name="Note 5 5 2 5 2 3" xfId="46435"/>
    <cellStyle name="Note 5 5 2 5 3" xfId="17008"/>
    <cellStyle name="Note 5 5 2 5 3 2" xfId="34443"/>
    <cellStyle name="Note 5 5 2 5 3 3" xfId="48896"/>
    <cellStyle name="Note 5 5 2 5 4" xfId="22665"/>
    <cellStyle name="Note 5 5 2 5 5" xfId="37118"/>
    <cellStyle name="Note 5 5 2 6" xfId="7691"/>
    <cellStyle name="Note 5 5 2 6 2" xfId="25126"/>
    <cellStyle name="Note 5 5 2 6 3" xfId="39579"/>
    <cellStyle name="Note 5 5 2 7" xfId="10132"/>
    <cellStyle name="Note 5 5 2 7 2" xfId="27567"/>
    <cellStyle name="Note 5 5 2 7 3" xfId="42020"/>
    <cellStyle name="Note 5 5 2 8" xfId="12552"/>
    <cellStyle name="Note 5 5 2 8 2" xfId="29987"/>
    <cellStyle name="Note 5 5 2 8 3" xfId="44440"/>
    <cellStyle name="Note 5 5 2 9" xfId="19559"/>
    <cellStyle name="Note 5 5 3" xfId="2722"/>
    <cellStyle name="Note 5 5 3 2" xfId="2723"/>
    <cellStyle name="Note 5 5 3 2 2" xfId="5234"/>
    <cellStyle name="Note 5 5 3 2 2 2" xfId="14551"/>
    <cellStyle name="Note 5 5 3 2 2 2 2" xfId="31986"/>
    <cellStyle name="Note 5 5 3 2 2 2 3" xfId="46439"/>
    <cellStyle name="Note 5 5 3 2 2 3" xfId="17012"/>
    <cellStyle name="Note 5 5 3 2 2 3 2" xfId="34447"/>
    <cellStyle name="Note 5 5 3 2 2 3 3" xfId="48900"/>
    <cellStyle name="Note 5 5 3 2 2 4" xfId="22670"/>
    <cellStyle name="Note 5 5 3 2 2 5" xfId="37123"/>
    <cellStyle name="Note 5 5 3 2 3" xfId="7696"/>
    <cellStyle name="Note 5 5 3 2 3 2" xfId="25131"/>
    <cellStyle name="Note 5 5 3 2 3 3" xfId="39584"/>
    <cellStyle name="Note 5 5 3 2 4" xfId="10137"/>
    <cellStyle name="Note 5 5 3 2 4 2" xfId="27572"/>
    <cellStyle name="Note 5 5 3 2 4 3" xfId="42025"/>
    <cellStyle name="Note 5 5 3 2 5" xfId="12557"/>
    <cellStyle name="Note 5 5 3 2 5 2" xfId="29992"/>
    <cellStyle name="Note 5 5 3 2 5 3" xfId="44445"/>
    <cellStyle name="Note 5 5 3 2 6" xfId="19564"/>
    <cellStyle name="Note 5 5 3 3" xfId="2724"/>
    <cellStyle name="Note 5 5 3 3 2" xfId="5235"/>
    <cellStyle name="Note 5 5 3 3 2 2" xfId="14552"/>
    <cellStyle name="Note 5 5 3 3 2 2 2" xfId="31987"/>
    <cellStyle name="Note 5 5 3 3 2 2 3" xfId="46440"/>
    <cellStyle name="Note 5 5 3 3 2 3" xfId="17013"/>
    <cellStyle name="Note 5 5 3 3 2 3 2" xfId="34448"/>
    <cellStyle name="Note 5 5 3 3 2 3 3" xfId="48901"/>
    <cellStyle name="Note 5 5 3 3 2 4" xfId="22671"/>
    <cellStyle name="Note 5 5 3 3 2 5" xfId="37124"/>
    <cellStyle name="Note 5 5 3 3 3" xfId="7697"/>
    <cellStyle name="Note 5 5 3 3 3 2" xfId="25132"/>
    <cellStyle name="Note 5 5 3 3 3 3" xfId="39585"/>
    <cellStyle name="Note 5 5 3 3 4" xfId="10138"/>
    <cellStyle name="Note 5 5 3 3 4 2" xfId="27573"/>
    <cellStyle name="Note 5 5 3 3 4 3" xfId="42026"/>
    <cellStyle name="Note 5 5 3 3 5" xfId="12558"/>
    <cellStyle name="Note 5 5 3 3 5 2" xfId="29993"/>
    <cellStyle name="Note 5 5 3 3 5 3" xfId="44446"/>
    <cellStyle name="Note 5 5 3 3 6" xfId="19565"/>
    <cellStyle name="Note 5 5 3 4" xfId="2725"/>
    <cellStyle name="Note 5 5 3 4 2" xfId="5236"/>
    <cellStyle name="Note 5 5 3 4 2 2" xfId="22672"/>
    <cellStyle name="Note 5 5 3 4 2 3" xfId="37125"/>
    <cellStyle name="Note 5 5 3 4 3" xfId="7698"/>
    <cellStyle name="Note 5 5 3 4 3 2" xfId="25133"/>
    <cellStyle name="Note 5 5 3 4 3 3" xfId="39586"/>
    <cellStyle name="Note 5 5 3 4 4" xfId="10139"/>
    <cellStyle name="Note 5 5 3 4 4 2" xfId="27574"/>
    <cellStyle name="Note 5 5 3 4 4 3" xfId="42027"/>
    <cellStyle name="Note 5 5 3 4 5" xfId="12559"/>
    <cellStyle name="Note 5 5 3 4 5 2" xfId="29994"/>
    <cellStyle name="Note 5 5 3 4 5 3" xfId="44447"/>
    <cellStyle name="Note 5 5 3 4 6" xfId="15451"/>
    <cellStyle name="Note 5 5 3 4 6 2" xfId="32886"/>
    <cellStyle name="Note 5 5 3 4 6 3" xfId="47339"/>
    <cellStyle name="Note 5 5 3 4 7" xfId="19566"/>
    <cellStyle name="Note 5 5 3 4 8" xfId="20613"/>
    <cellStyle name="Note 5 5 3 5" xfId="5233"/>
    <cellStyle name="Note 5 5 3 5 2" xfId="14550"/>
    <cellStyle name="Note 5 5 3 5 2 2" xfId="31985"/>
    <cellStyle name="Note 5 5 3 5 2 3" xfId="46438"/>
    <cellStyle name="Note 5 5 3 5 3" xfId="17011"/>
    <cellStyle name="Note 5 5 3 5 3 2" xfId="34446"/>
    <cellStyle name="Note 5 5 3 5 3 3" xfId="48899"/>
    <cellStyle name="Note 5 5 3 5 4" xfId="22669"/>
    <cellStyle name="Note 5 5 3 5 5" xfId="37122"/>
    <cellStyle name="Note 5 5 3 6" xfId="7695"/>
    <cellStyle name="Note 5 5 3 6 2" xfId="25130"/>
    <cellStyle name="Note 5 5 3 6 3" xfId="39583"/>
    <cellStyle name="Note 5 5 3 7" xfId="10136"/>
    <cellStyle name="Note 5 5 3 7 2" xfId="27571"/>
    <cellStyle name="Note 5 5 3 7 3" xfId="42024"/>
    <cellStyle name="Note 5 5 3 8" xfId="12556"/>
    <cellStyle name="Note 5 5 3 8 2" xfId="29991"/>
    <cellStyle name="Note 5 5 3 8 3" xfId="44444"/>
    <cellStyle name="Note 5 5 3 9" xfId="19563"/>
    <cellStyle name="Note 5 5 4" xfId="2726"/>
    <cellStyle name="Note 5 5 4 2" xfId="2727"/>
    <cellStyle name="Note 5 5 4 2 2" xfId="5238"/>
    <cellStyle name="Note 5 5 4 2 2 2" xfId="14554"/>
    <cellStyle name="Note 5 5 4 2 2 2 2" xfId="31989"/>
    <cellStyle name="Note 5 5 4 2 2 2 3" xfId="46442"/>
    <cellStyle name="Note 5 5 4 2 2 3" xfId="17015"/>
    <cellStyle name="Note 5 5 4 2 2 3 2" xfId="34450"/>
    <cellStyle name="Note 5 5 4 2 2 3 3" xfId="48903"/>
    <cellStyle name="Note 5 5 4 2 2 4" xfId="22674"/>
    <cellStyle name="Note 5 5 4 2 2 5" xfId="37127"/>
    <cellStyle name="Note 5 5 4 2 3" xfId="7700"/>
    <cellStyle name="Note 5 5 4 2 3 2" xfId="25135"/>
    <cellStyle name="Note 5 5 4 2 3 3" xfId="39588"/>
    <cellStyle name="Note 5 5 4 2 4" xfId="10141"/>
    <cellStyle name="Note 5 5 4 2 4 2" xfId="27576"/>
    <cellStyle name="Note 5 5 4 2 4 3" xfId="42029"/>
    <cellStyle name="Note 5 5 4 2 5" xfId="12561"/>
    <cellStyle name="Note 5 5 4 2 5 2" xfId="29996"/>
    <cellStyle name="Note 5 5 4 2 5 3" xfId="44449"/>
    <cellStyle name="Note 5 5 4 2 6" xfId="19568"/>
    <cellStyle name="Note 5 5 4 3" xfId="2728"/>
    <cellStyle name="Note 5 5 4 3 2" xfId="5239"/>
    <cellStyle name="Note 5 5 4 3 2 2" xfId="14555"/>
    <cellStyle name="Note 5 5 4 3 2 2 2" xfId="31990"/>
    <cellStyle name="Note 5 5 4 3 2 2 3" xfId="46443"/>
    <cellStyle name="Note 5 5 4 3 2 3" xfId="17016"/>
    <cellStyle name="Note 5 5 4 3 2 3 2" xfId="34451"/>
    <cellStyle name="Note 5 5 4 3 2 3 3" xfId="48904"/>
    <cellStyle name="Note 5 5 4 3 2 4" xfId="22675"/>
    <cellStyle name="Note 5 5 4 3 2 5" xfId="37128"/>
    <cellStyle name="Note 5 5 4 3 3" xfId="7701"/>
    <cellStyle name="Note 5 5 4 3 3 2" xfId="25136"/>
    <cellStyle name="Note 5 5 4 3 3 3" xfId="39589"/>
    <cellStyle name="Note 5 5 4 3 4" xfId="10142"/>
    <cellStyle name="Note 5 5 4 3 4 2" xfId="27577"/>
    <cellStyle name="Note 5 5 4 3 4 3" xfId="42030"/>
    <cellStyle name="Note 5 5 4 3 5" xfId="12562"/>
    <cellStyle name="Note 5 5 4 3 5 2" xfId="29997"/>
    <cellStyle name="Note 5 5 4 3 5 3" xfId="44450"/>
    <cellStyle name="Note 5 5 4 3 6" xfId="19569"/>
    <cellStyle name="Note 5 5 4 4" xfId="2729"/>
    <cellStyle name="Note 5 5 4 4 2" xfId="5240"/>
    <cellStyle name="Note 5 5 4 4 2 2" xfId="22676"/>
    <cellStyle name="Note 5 5 4 4 2 3" xfId="37129"/>
    <cellStyle name="Note 5 5 4 4 3" xfId="7702"/>
    <cellStyle name="Note 5 5 4 4 3 2" xfId="25137"/>
    <cellStyle name="Note 5 5 4 4 3 3" xfId="39590"/>
    <cellStyle name="Note 5 5 4 4 4" xfId="10143"/>
    <cellStyle name="Note 5 5 4 4 4 2" xfId="27578"/>
    <cellStyle name="Note 5 5 4 4 4 3" xfId="42031"/>
    <cellStyle name="Note 5 5 4 4 5" xfId="12563"/>
    <cellStyle name="Note 5 5 4 4 5 2" xfId="29998"/>
    <cellStyle name="Note 5 5 4 4 5 3" xfId="44451"/>
    <cellStyle name="Note 5 5 4 4 6" xfId="15452"/>
    <cellStyle name="Note 5 5 4 4 6 2" xfId="32887"/>
    <cellStyle name="Note 5 5 4 4 6 3" xfId="47340"/>
    <cellStyle name="Note 5 5 4 4 7" xfId="19570"/>
    <cellStyle name="Note 5 5 4 4 8" xfId="20614"/>
    <cellStyle name="Note 5 5 4 5" xfId="5237"/>
    <cellStyle name="Note 5 5 4 5 2" xfId="14553"/>
    <cellStyle name="Note 5 5 4 5 2 2" xfId="31988"/>
    <cellStyle name="Note 5 5 4 5 2 3" xfId="46441"/>
    <cellStyle name="Note 5 5 4 5 3" xfId="17014"/>
    <cellStyle name="Note 5 5 4 5 3 2" xfId="34449"/>
    <cellStyle name="Note 5 5 4 5 3 3" xfId="48902"/>
    <cellStyle name="Note 5 5 4 5 4" xfId="22673"/>
    <cellStyle name="Note 5 5 4 5 5" xfId="37126"/>
    <cellStyle name="Note 5 5 4 6" xfId="7699"/>
    <cellStyle name="Note 5 5 4 6 2" xfId="25134"/>
    <cellStyle name="Note 5 5 4 6 3" xfId="39587"/>
    <cellStyle name="Note 5 5 4 7" xfId="10140"/>
    <cellStyle name="Note 5 5 4 7 2" xfId="27575"/>
    <cellStyle name="Note 5 5 4 7 3" xfId="42028"/>
    <cellStyle name="Note 5 5 4 8" xfId="12560"/>
    <cellStyle name="Note 5 5 4 8 2" xfId="29995"/>
    <cellStyle name="Note 5 5 4 8 3" xfId="44448"/>
    <cellStyle name="Note 5 5 4 9" xfId="19567"/>
    <cellStyle name="Note 5 5 5" xfId="2730"/>
    <cellStyle name="Note 5 5 5 2" xfId="2731"/>
    <cellStyle name="Note 5 5 5 2 2" xfId="5242"/>
    <cellStyle name="Note 5 5 5 2 2 2" xfId="14557"/>
    <cellStyle name="Note 5 5 5 2 2 2 2" xfId="31992"/>
    <cellStyle name="Note 5 5 5 2 2 2 3" xfId="46445"/>
    <cellStyle name="Note 5 5 5 2 2 3" xfId="17018"/>
    <cellStyle name="Note 5 5 5 2 2 3 2" xfId="34453"/>
    <cellStyle name="Note 5 5 5 2 2 3 3" xfId="48906"/>
    <cellStyle name="Note 5 5 5 2 2 4" xfId="22678"/>
    <cellStyle name="Note 5 5 5 2 2 5" xfId="37131"/>
    <cellStyle name="Note 5 5 5 2 3" xfId="7704"/>
    <cellStyle name="Note 5 5 5 2 3 2" xfId="25139"/>
    <cellStyle name="Note 5 5 5 2 3 3" xfId="39592"/>
    <cellStyle name="Note 5 5 5 2 4" xfId="10145"/>
    <cellStyle name="Note 5 5 5 2 4 2" xfId="27580"/>
    <cellStyle name="Note 5 5 5 2 4 3" xfId="42033"/>
    <cellStyle name="Note 5 5 5 2 5" xfId="12565"/>
    <cellStyle name="Note 5 5 5 2 5 2" xfId="30000"/>
    <cellStyle name="Note 5 5 5 2 5 3" xfId="44453"/>
    <cellStyle name="Note 5 5 5 2 6" xfId="19572"/>
    <cellStyle name="Note 5 5 5 3" xfId="2732"/>
    <cellStyle name="Note 5 5 5 3 2" xfId="5243"/>
    <cellStyle name="Note 5 5 5 3 2 2" xfId="14558"/>
    <cellStyle name="Note 5 5 5 3 2 2 2" xfId="31993"/>
    <cellStyle name="Note 5 5 5 3 2 2 3" xfId="46446"/>
    <cellStyle name="Note 5 5 5 3 2 3" xfId="17019"/>
    <cellStyle name="Note 5 5 5 3 2 3 2" xfId="34454"/>
    <cellStyle name="Note 5 5 5 3 2 3 3" xfId="48907"/>
    <cellStyle name="Note 5 5 5 3 2 4" xfId="22679"/>
    <cellStyle name="Note 5 5 5 3 2 5" xfId="37132"/>
    <cellStyle name="Note 5 5 5 3 3" xfId="7705"/>
    <cellStyle name="Note 5 5 5 3 3 2" xfId="25140"/>
    <cellStyle name="Note 5 5 5 3 3 3" xfId="39593"/>
    <cellStyle name="Note 5 5 5 3 4" xfId="10146"/>
    <cellStyle name="Note 5 5 5 3 4 2" xfId="27581"/>
    <cellStyle name="Note 5 5 5 3 4 3" xfId="42034"/>
    <cellStyle name="Note 5 5 5 3 5" xfId="12566"/>
    <cellStyle name="Note 5 5 5 3 5 2" xfId="30001"/>
    <cellStyle name="Note 5 5 5 3 5 3" xfId="44454"/>
    <cellStyle name="Note 5 5 5 3 6" xfId="19573"/>
    <cellStyle name="Note 5 5 5 4" xfId="2733"/>
    <cellStyle name="Note 5 5 5 4 2" xfId="5244"/>
    <cellStyle name="Note 5 5 5 4 2 2" xfId="22680"/>
    <cellStyle name="Note 5 5 5 4 2 3" xfId="37133"/>
    <cellStyle name="Note 5 5 5 4 3" xfId="7706"/>
    <cellStyle name="Note 5 5 5 4 3 2" xfId="25141"/>
    <cellStyle name="Note 5 5 5 4 3 3" xfId="39594"/>
    <cellStyle name="Note 5 5 5 4 4" xfId="10147"/>
    <cellStyle name="Note 5 5 5 4 4 2" xfId="27582"/>
    <cellStyle name="Note 5 5 5 4 4 3" xfId="42035"/>
    <cellStyle name="Note 5 5 5 4 5" xfId="12567"/>
    <cellStyle name="Note 5 5 5 4 5 2" xfId="30002"/>
    <cellStyle name="Note 5 5 5 4 5 3" xfId="44455"/>
    <cellStyle name="Note 5 5 5 4 6" xfId="15453"/>
    <cellStyle name="Note 5 5 5 4 6 2" xfId="32888"/>
    <cellStyle name="Note 5 5 5 4 6 3" xfId="47341"/>
    <cellStyle name="Note 5 5 5 4 7" xfId="19574"/>
    <cellStyle name="Note 5 5 5 4 8" xfId="20615"/>
    <cellStyle name="Note 5 5 5 5" xfId="5241"/>
    <cellStyle name="Note 5 5 5 5 2" xfId="14556"/>
    <cellStyle name="Note 5 5 5 5 2 2" xfId="31991"/>
    <cellStyle name="Note 5 5 5 5 2 3" xfId="46444"/>
    <cellStyle name="Note 5 5 5 5 3" xfId="17017"/>
    <cellStyle name="Note 5 5 5 5 3 2" xfId="34452"/>
    <cellStyle name="Note 5 5 5 5 3 3" xfId="48905"/>
    <cellStyle name="Note 5 5 5 5 4" xfId="22677"/>
    <cellStyle name="Note 5 5 5 5 5" xfId="37130"/>
    <cellStyle name="Note 5 5 5 6" xfId="7703"/>
    <cellStyle name="Note 5 5 5 6 2" xfId="25138"/>
    <cellStyle name="Note 5 5 5 6 3" xfId="39591"/>
    <cellStyle name="Note 5 5 5 7" xfId="10144"/>
    <cellStyle name="Note 5 5 5 7 2" xfId="27579"/>
    <cellStyle name="Note 5 5 5 7 3" xfId="42032"/>
    <cellStyle name="Note 5 5 5 8" xfId="12564"/>
    <cellStyle name="Note 5 5 5 8 2" xfId="29999"/>
    <cellStyle name="Note 5 5 5 8 3" xfId="44452"/>
    <cellStyle name="Note 5 5 5 9" xfId="19571"/>
    <cellStyle name="Note 5 5 6" xfId="2734"/>
    <cellStyle name="Note 5 5 6 2" xfId="5245"/>
    <cellStyle name="Note 5 5 6 2 2" xfId="14559"/>
    <cellStyle name="Note 5 5 6 2 2 2" xfId="31994"/>
    <cellStyle name="Note 5 5 6 2 2 3" xfId="46447"/>
    <cellStyle name="Note 5 5 6 2 3" xfId="17020"/>
    <cellStyle name="Note 5 5 6 2 3 2" xfId="34455"/>
    <cellStyle name="Note 5 5 6 2 3 3" xfId="48908"/>
    <cellStyle name="Note 5 5 6 2 4" xfId="22681"/>
    <cellStyle name="Note 5 5 6 2 5" xfId="37134"/>
    <cellStyle name="Note 5 5 6 3" xfId="7707"/>
    <cellStyle name="Note 5 5 6 3 2" xfId="25142"/>
    <cellStyle name="Note 5 5 6 3 3" xfId="39595"/>
    <cellStyle name="Note 5 5 6 4" xfId="10148"/>
    <cellStyle name="Note 5 5 6 4 2" xfId="27583"/>
    <cellStyle name="Note 5 5 6 4 3" xfId="42036"/>
    <cellStyle name="Note 5 5 6 5" xfId="12568"/>
    <cellStyle name="Note 5 5 6 5 2" xfId="30003"/>
    <cellStyle name="Note 5 5 6 5 3" xfId="44456"/>
    <cellStyle name="Note 5 5 6 6" xfId="19575"/>
    <cellStyle name="Note 5 5 7" xfId="2735"/>
    <cellStyle name="Note 5 5 7 2" xfId="5246"/>
    <cellStyle name="Note 5 5 7 2 2" xfId="14560"/>
    <cellStyle name="Note 5 5 7 2 2 2" xfId="31995"/>
    <cellStyle name="Note 5 5 7 2 2 3" xfId="46448"/>
    <cellStyle name="Note 5 5 7 2 3" xfId="17021"/>
    <cellStyle name="Note 5 5 7 2 3 2" xfId="34456"/>
    <cellStyle name="Note 5 5 7 2 3 3" xfId="48909"/>
    <cellStyle name="Note 5 5 7 2 4" xfId="22682"/>
    <cellStyle name="Note 5 5 7 2 5" xfId="37135"/>
    <cellStyle name="Note 5 5 7 3" xfId="7708"/>
    <cellStyle name="Note 5 5 7 3 2" xfId="25143"/>
    <cellStyle name="Note 5 5 7 3 3" xfId="39596"/>
    <cellStyle name="Note 5 5 7 4" xfId="10149"/>
    <cellStyle name="Note 5 5 7 4 2" xfId="27584"/>
    <cellStyle name="Note 5 5 7 4 3" xfId="42037"/>
    <cellStyle name="Note 5 5 7 5" xfId="12569"/>
    <cellStyle name="Note 5 5 7 5 2" xfId="30004"/>
    <cellStyle name="Note 5 5 7 5 3" xfId="44457"/>
    <cellStyle name="Note 5 5 7 6" xfId="19576"/>
    <cellStyle name="Note 5 5 8" xfId="2736"/>
    <cellStyle name="Note 5 5 8 2" xfId="5247"/>
    <cellStyle name="Note 5 5 8 2 2" xfId="22683"/>
    <cellStyle name="Note 5 5 8 2 3" xfId="37136"/>
    <cellStyle name="Note 5 5 8 3" xfId="7709"/>
    <cellStyle name="Note 5 5 8 3 2" xfId="25144"/>
    <cellStyle name="Note 5 5 8 3 3" xfId="39597"/>
    <cellStyle name="Note 5 5 8 4" xfId="10150"/>
    <cellStyle name="Note 5 5 8 4 2" xfId="27585"/>
    <cellStyle name="Note 5 5 8 4 3" xfId="42038"/>
    <cellStyle name="Note 5 5 8 5" xfId="12570"/>
    <cellStyle name="Note 5 5 8 5 2" xfId="30005"/>
    <cellStyle name="Note 5 5 8 5 3" xfId="44458"/>
    <cellStyle name="Note 5 5 8 6" xfId="15454"/>
    <cellStyle name="Note 5 5 8 6 2" xfId="32889"/>
    <cellStyle name="Note 5 5 8 6 3" xfId="47342"/>
    <cellStyle name="Note 5 5 8 7" xfId="19577"/>
    <cellStyle name="Note 5 5 8 8" xfId="20616"/>
    <cellStyle name="Note 5 5 9" xfId="5228"/>
    <cellStyle name="Note 5 5 9 2" xfId="14546"/>
    <cellStyle name="Note 5 5 9 2 2" xfId="31981"/>
    <cellStyle name="Note 5 5 9 2 3" xfId="46434"/>
    <cellStyle name="Note 5 5 9 3" xfId="17007"/>
    <cellStyle name="Note 5 5 9 3 2" xfId="34442"/>
    <cellStyle name="Note 5 5 9 3 3" xfId="48895"/>
    <cellStyle name="Note 5 5 9 4" xfId="22664"/>
    <cellStyle name="Note 5 5 9 5" xfId="37117"/>
    <cellStyle name="Note 5 6" xfId="2737"/>
    <cellStyle name="Note 5 6 10" xfId="7710"/>
    <cellStyle name="Note 5 6 10 2" xfId="25145"/>
    <cellStyle name="Note 5 6 10 3" xfId="39598"/>
    <cellStyle name="Note 5 6 11" xfId="10151"/>
    <cellStyle name="Note 5 6 11 2" xfId="27586"/>
    <cellStyle name="Note 5 6 11 3" xfId="42039"/>
    <cellStyle name="Note 5 6 12" xfId="12571"/>
    <cellStyle name="Note 5 6 12 2" xfId="30006"/>
    <cellStyle name="Note 5 6 12 3" xfId="44459"/>
    <cellStyle name="Note 5 6 13" xfId="19578"/>
    <cellStyle name="Note 5 6 2" xfId="2738"/>
    <cellStyle name="Note 5 6 2 2" xfId="2739"/>
    <cellStyle name="Note 5 6 2 2 2" xfId="5250"/>
    <cellStyle name="Note 5 6 2 2 2 2" xfId="14563"/>
    <cellStyle name="Note 5 6 2 2 2 2 2" xfId="31998"/>
    <cellStyle name="Note 5 6 2 2 2 2 3" xfId="46451"/>
    <cellStyle name="Note 5 6 2 2 2 3" xfId="17024"/>
    <cellStyle name="Note 5 6 2 2 2 3 2" xfId="34459"/>
    <cellStyle name="Note 5 6 2 2 2 3 3" xfId="48912"/>
    <cellStyle name="Note 5 6 2 2 2 4" xfId="22686"/>
    <cellStyle name="Note 5 6 2 2 2 5" xfId="37139"/>
    <cellStyle name="Note 5 6 2 2 3" xfId="7712"/>
    <cellStyle name="Note 5 6 2 2 3 2" xfId="25147"/>
    <cellStyle name="Note 5 6 2 2 3 3" xfId="39600"/>
    <cellStyle name="Note 5 6 2 2 4" xfId="10153"/>
    <cellStyle name="Note 5 6 2 2 4 2" xfId="27588"/>
    <cellStyle name="Note 5 6 2 2 4 3" xfId="42041"/>
    <cellStyle name="Note 5 6 2 2 5" xfId="12573"/>
    <cellStyle name="Note 5 6 2 2 5 2" xfId="30008"/>
    <cellStyle name="Note 5 6 2 2 5 3" xfId="44461"/>
    <cellStyle name="Note 5 6 2 2 6" xfId="19580"/>
    <cellStyle name="Note 5 6 2 3" xfId="2740"/>
    <cellStyle name="Note 5 6 2 3 2" xfId="5251"/>
    <cellStyle name="Note 5 6 2 3 2 2" xfId="14564"/>
    <cellStyle name="Note 5 6 2 3 2 2 2" xfId="31999"/>
    <cellStyle name="Note 5 6 2 3 2 2 3" xfId="46452"/>
    <cellStyle name="Note 5 6 2 3 2 3" xfId="17025"/>
    <cellStyle name="Note 5 6 2 3 2 3 2" xfId="34460"/>
    <cellStyle name="Note 5 6 2 3 2 3 3" xfId="48913"/>
    <cellStyle name="Note 5 6 2 3 2 4" xfId="22687"/>
    <cellStyle name="Note 5 6 2 3 2 5" xfId="37140"/>
    <cellStyle name="Note 5 6 2 3 3" xfId="7713"/>
    <cellStyle name="Note 5 6 2 3 3 2" xfId="25148"/>
    <cellStyle name="Note 5 6 2 3 3 3" xfId="39601"/>
    <cellStyle name="Note 5 6 2 3 4" xfId="10154"/>
    <cellStyle name="Note 5 6 2 3 4 2" xfId="27589"/>
    <cellStyle name="Note 5 6 2 3 4 3" xfId="42042"/>
    <cellStyle name="Note 5 6 2 3 5" xfId="12574"/>
    <cellStyle name="Note 5 6 2 3 5 2" xfId="30009"/>
    <cellStyle name="Note 5 6 2 3 5 3" xfId="44462"/>
    <cellStyle name="Note 5 6 2 3 6" xfId="19581"/>
    <cellStyle name="Note 5 6 2 4" xfId="2741"/>
    <cellStyle name="Note 5 6 2 4 2" xfId="5252"/>
    <cellStyle name="Note 5 6 2 4 2 2" xfId="22688"/>
    <cellStyle name="Note 5 6 2 4 2 3" xfId="37141"/>
    <cellStyle name="Note 5 6 2 4 3" xfId="7714"/>
    <cellStyle name="Note 5 6 2 4 3 2" xfId="25149"/>
    <cellStyle name="Note 5 6 2 4 3 3" xfId="39602"/>
    <cellStyle name="Note 5 6 2 4 4" xfId="10155"/>
    <cellStyle name="Note 5 6 2 4 4 2" xfId="27590"/>
    <cellStyle name="Note 5 6 2 4 4 3" xfId="42043"/>
    <cellStyle name="Note 5 6 2 4 5" xfId="12575"/>
    <cellStyle name="Note 5 6 2 4 5 2" xfId="30010"/>
    <cellStyle name="Note 5 6 2 4 5 3" xfId="44463"/>
    <cellStyle name="Note 5 6 2 4 6" xfId="15455"/>
    <cellStyle name="Note 5 6 2 4 6 2" xfId="32890"/>
    <cellStyle name="Note 5 6 2 4 6 3" xfId="47343"/>
    <cellStyle name="Note 5 6 2 4 7" xfId="19582"/>
    <cellStyle name="Note 5 6 2 4 8" xfId="20617"/>
    <cellStyle name="Note 5 6 2 5" xfId="5249"/>
    <cellStyle name="Note 5 6 2 5 2" xfId="14562"/>
    <cellStyle name="Note 5 6 2 5 2 2" xfId="31997"/>
    <cellStyle name="Note 5 6 2 5 2 3" xfId="46450"/>
    <cellStyle name="Note 5 6 2 5 3" xfId="17023"/>
    <cellStyle name="Note 5 6 2 5 3 2" xfId="34458"/>
    <cellStyle name="Note 5 6 2 5 3 3" xfId="48911"/>
    <cellStyle name="Note 5 6 2 5 4" xfId="22685"/>
    <cellStyle name="Note 5 6 2 5 5" xfId="37138"/>
    <cellStyle name="Note 5 6 2 6" xfId="7711"/>
    <cellStyle name="Note 5 6 2 6 2" xfId="25146"/>
    <cellStyle name="Note 5 6 2 6 3" xfId="39599"/>
    <cellStyle name="Note 5 6 2 7" xfId="10152"/>
    <cellStyle name="Note 5 6 2 7 2" xfId="27587"/>
    <cellStyle name="Note 5 6 2 7 3" xfId="42040"/>
    <cellStyle name="Note 5 6 2 8" xfId="12572"/>
    <cellStyle name="Note 5 6 2 8 2" xfId="30007"/>
    <cellStyle name="Note 5 6 2 8 3" xfId="44460"/>
    <cellStyle name="Note 5 6 2 9" xfId="19579"/>
    <cellStyle name="Note 5 6 3" xfId="2742"/>
    <cellStyle name="Note 5 6 3 2" xfId="2743"/>
    <cellStyle name="Note 5 6 3 2 2" xfId="5254"/>
    <cellStyle name="Note 5 6 3 2 2 2" xfId="14566"/>
    <cellStyle name="Note 5 6 3 2 2 2 2" xfId="32001"/>
    <cellStyle name="Note 5 6 3 2 2 2 3" xfId="46454"/>
    <cellStyle name="Note 5 6 3 2 2 3" xfId="17027"/>
    <cellStyle name="Note 5 6 3 2 2 3 2" xfId="34462"/>
    <cellStyle name="Note 5 6 3 2 2 3 3" xfId="48915"/>
    <cellStyle name="Note 5 6 3 2 2 4" xfId="22690"/>
    <cellStyle name="Note 5 6 3 2 2 5" xfId="37143"/>
    <cellStyle name="Note 5 6 3 2 3" xfId="7716"/>
    <cellStyle name="Note 5 6 3 2 3 2" xfId="25151"/>
    <cellStyle name="Note 5 6 3 2 3 3" xfId="39604"/>
    <cellStyle name="Note 5 6 3 2 4" xfId="10157"/>
    <cellStyle name="Note 5 6 3 2 4 2" xfId="27592"/>
    <cellStyle name="Note 5 6 3 2 4 3" xfId="42045"/>
    <cellStyle name="Note 5 6 3 2 5" xfId="12577"/>
    <cellStyle name="Note 5 6 3 2 5 2" xfId="30012"/>
    <cellStyle name="Note 5 6 3 2 5 3" xfId="44465"/>
    <cellStyle name="Note 5 6 3 2 6" xfId="19584"/>
    <cellStyle name="Note 5 6 3 3" xfId="2744"/>
    <cellStyle name="Note 5 6 3 3 2" xfId="5255"/>
    <cellStyle name="Note 5 6 3 3 2 2" xfId="14567"/>
    <cellStyle name="Note 5 6 3 3 2 2 2" xfId="32002"/>
    <cellStyle name="Note 5 6 3 3 2 2 3" xfId="46455"/>
    <cellStyle name="Note 5 6 3 3 2 3" xfId="17028"/>
    <cellStyle name="Note 5 6 3 3 2 3 2" xfId="34463"/>
    <cellStyle name="Note 5 6 3 3 2 3 3" xfId="48916"/>
    <cellStyle name="Note 5 6 3 3 2 4" xfId="22691"/>
    <cellStyle name="Note 5 6 3 3 2 5" xfId="37144"/>
    <cellStyle name="Note 5 6 3 3 3" xfId="7717"/>
    <cellStyle name="Note 5 6 3 3 3 2" xfId="25152"/>
    <cellStyle name="Note 5 6 3 3 3 3" xfId="39605"/>
    <cellStyle name="Note 5 6 3 3 4" xfId="10158"/>
    <cellStyle name="Note 5 6 3 3 4 2" xfId="27593"/>
    <cellStyle name="Note 5 6 3 3 4 3" xfId="42046"/>
    <cellStyle name="Note 5 6 3 3 5" xfId="12578"/>
    <cellStyle name="Note 5 6 3 3 5 2" xfId="30013"/>
    <cellStyle name="Note 5 6 3 3 5 3" xfId="44466"/>
    <cellStyle name="Note 5 6 3 3 6" xfId="19585"/>
    <cellStyle name="Note 5 6 3 4" xfId="2745"/>
    <cellStyle name="Note 5 6 3 4 2" xfId="5256"/>
    <cellStyle name="Note 5 6 3 4 2 2" xfId="22692"/>
    <cellStyle name="Note 5 6 3 4 2 3" xfId="37145"/>
    <cellStyle name="Note 5 6 3 4 3" xfId="7718"/>
    <cellStyle name="Note 5 6 3 4 3 2" xfId="25153"/>
    <cellStyle name="Note 5 6 3 4 3 3" xfId="39606"/>
    <cellStyle name="Note 5 6 3 4 4" xfId="10159"/>
    <cellStyle name="Note 5 6 3 4 4 2" xfId="27594"/>
    <cellStyle name="Note 5 6 3 4 4 3" xfId="42047"/>
    <cellStyle name="Note 5 6 3 4 5" xfId="12579"/>
    <cellStyle name="Note 5 6 3 4 5 2" xfId="30014"/>
    <cellStyle name="Note 5 6 3 4 5 3" xfId="44467"/>
    <cellStyle name="Note 5 6 3 4 6" xfId="15456"/>
    <cellStyle name="Note 5 6 3 4 6 2" xfId="32891"/>
    <cellStyle name="Note 5 6 3 4 6 3" xfId="47344"/>
    <cellStyle name="Note 5 6 3 4 7" xfId="19586"/>
    <cellStyle name="Note 5 6 3 4 8" xfId="20618"/>
    <cellStyle name="Note 5 6 3 5" xfId="5253"/>
    <cellStyle name="Note 5 6 3 5 2" xfId="14565"/>
    <cellStyle name="Note 5 6 3 5 2 2" xfId="32000"/>
    <cellStyle name="Note 5 6 3 5 2 3" xfId="46453"/>
    <cellStyle name="Note 5 6 3 5 3" xfId="17026"/>
    <cellStyle name="Note 5 6 3 5 3 2" xfId="34461"/>
    <cellStyle name="Note 5 6 3 5 3 3" xfId="48914"/>
    <cellStyle name="Note 5 6 3 5 4" xfId="22689"/>
    <cellStyle name="Note 5 6 3 5 5" xfId="37142"/>
    <cellStyle name="Note 5 6 3 6" xfId="7715"/>
    <cellStyle name="Note 5 6 3 6 2" xfId="25150"/>
    <cellStyle name="Note 5 6 3 6 3" xfId="39603"/>
    <cellStyle name="Note 5 6 3 7" xfId="10156"/>
    <cellStyle name="Note 5 6 3 7 2" xfId="27591"/>
    <cellStyle name="Note 5 6 3 7 3" xfId="42044"/>
    <cellStyle name="Note 5 6 3 8" xfId="12576"/>
    <cellStyle name="Note 5 6 3 8 2" xfId="30011"/>
    <cellStyle name="Note 5 6 3 8 3" xfId="44464"/>
    <cellStyle name="Note 5 6 3 9" xfId="19583"/>
    <cellStyle name="Note 5 6 4" xfId="2746"/>
    <cellStyle name="Note 5 6 4 2" xfId="2747"/>
    <cellStyle name="Note 5 6 4 2 2" xfId="5258"/>
    <cellStyle name="Note 5 6 4 2 2 2" xfId="14569"/>
    <cellStyle name="Note 5 6 4 2 2 2 2" xfId="32004"/>
    <cellStyle name="Note 5 6 4 2 2 2 3" xfId="46457"/>
    <cellStyle name="Note 5 6 4 2 2 3" xfId="17030"/>
    <cellStyle name="Note 5 6 4 2 2 3 2" xfId="34465"/>
    <cellStyle name="Note 5 6 4 2 2 3 3" xfId="48918"/>
    <cellStyle name="Note 5 6 4 2 2 4" xfId="22694"/>
    <cellStyle name="Note 5 6 4 2 2 5" xfId="37147"/>
    <cellStyle name="Note 5 6 4 2 3" xfId="7720"/>
    <cellStyle name="Note 5 6 4 2 3 2" xfId="25155"/>
    <cellStyle name="Note 5 6 4 2 3 3" xfId="39608"/>
    <cellStyle name="Note 5 6 4 2 4" xfId="10161"/>
    <cellStyle name="Note 5 6 4 2 4 2" xfId="27596"/>
    <cellStyle name="Note 5 6 4 2 4 3" xfId="42049"/>
    <cellStyle name="Note 5 6 4 2 5" xfId="12581"/>
    <cellStyle name="Note 5 6 4 2 5 2" xfId="30016"/>
    <cellStyle name="Note 5 6 4 2 5 3" xfId="44469"/>
    <cellStyle name="Note 5 6 4 2 6" xfId="19588"/>
    <cellStyle name="Note 5 6 4 3" xfId="2748"/>
    <cellStyle name="Note 5 6 4 3 2" xfId="5259"/>
    <cellStyle name="Note 5 6 4 3 2 2" xfId="14570"/>
    <cellStyle name="Note 5 6 4 3 2 2 2" xfId="32005"/>
    <cellStyle name="Note 5 6 4 3 2 2 3" xfId="46458"/>
    <cellStyle name="Note 5 6 4 3 2 3" xfId="17031"/>
    <cellStyle name="Note 5 6 4 3 2 3 2" xfId="34466"/>
    <cellStyle name="Note 5 6 4 3 2 3 3" xfId="48919"/>
    <cellStyle name="Note 5 6 4 3 2 4" xfId="22695"/>
    <cellStyle name="Note 5 6 4 3 2 5" xfId="37148"/>
    <cellStyle name="Note 5 6 4 3 3" xfId="7721"/>
    <cellStyle name="Note 5 6 4 3 3 2" xfId="25156"/>
    <cellStyle name="Note 5 6 4 3 3 3" xfId="39609"/>
    <cellStyle name="Note 5 6 4 3 4" xfId="10162"/>
    <cellStyle name="Note 5 6 4 3 4 2" xfId="27597"/>
    <cellStyle name="Note 5 6 4 3 4 3" xfId="42050"/>
    <cellStyle name="Note 5 6 4 3 5" xfId="12582"/>
    <cellStyle name="Note 5 6 4 3 5 2" xfId="30017"/>
    <cellStyle name="Note 5 6 4 3 5 3" xfId="44470"/>
    <cellStyle name="Note 5 6 4 3 6" xfId="19589"/>
    <cellStyle name="Note 5 6 4 4" xfId="2749"/>
    <cellStyle name="Note 5 6 4 4 2" xfId="5260"/>
    <cellStyle name="Note 5 6 4 4 2 2" xfId="22696"/>
    <cellStyle name="Note 5 6 4 4 2 3" xfId="37149"/>
    <cellStyle name="Note 5 6 4 4 3" xfId="7722"/>
    <cellStyle name="Note 5 6 4 4 3 2" xfId="25157"/>
    <cellStyle name="Note 5 6 4 4 3 3" xfId="39610"/>
    <cellStyle name="Note 5 6 4 4 4" xfId="10163"/>
    <cellStyle name="Note 5 6 4 4 4 2" xfId="27598"/>
    <cellStyle name="Note 5 6 4 4 4 3" xfId="42051"/>
    <cellStyle name="Note 5 6 4 4 5" xfId="12583"/>
    <cellStyle name="Note 5 6 4 4 5 2" xfId="30018"/>
    <cellStyle name="Note 5 6 4 4 5 3" xfId="44471"/>
    <cellStyle name="Note 5 6 4 4 6" xfId="15457"/>
    <cellStyle name="Note 5 6 4 4 6 2" xfId="32892"/>
    <cellStyle name="Note 5 6 4 4 6 3" xfId="47345"/>
    <cellStyle name="Note 5 6 4 4 7" xfId="19590"/>
    <cellStyle name="Note 5 6 4 4 8" xfId="20619"/>
    <cellStyle name="Note 5 6 4 5" xfId="5257"/>
    <cellStyle name="Note 5 6 4 5 2" xfId="14568"/>
    <cellStyle name="Note 5 6 4 5 2 2" xfId="32003"/>
    <cellStyle name="Note 5 6 4 5 2 3" xfId="46456"/>
    <cellStyle name="Note 5 6 4 5 3" xfId="17029"/>
    <cellStyle name="Note 5 6 4 5 3 2" xfId="34464"/>
    <cellStyle name="Note 5 6 4 5 3 3" xfId="48917"/>
    <cellStyle name="Note 5 6 4 5 4" xfId="22693"/>
    <cellStyle name="Note 5 6 4 5 5" xfId="37146"/>
    <cellStyle name="Note 5 6 4 6" xfId="7719"/>
    <cellStyle name="Note 5 6 4 6 2" xfId="25154"/>
    <cellStyle name="Note 5 6 4 6 3" xfId="39607"/>
    <cellStyle name="Note 5 6 4 7" xfId="10160"/>
    <cellStyle name="Note 5 6 4 7 2" xfId="27595"/>
    <cellStyle name="Note 5 6 4 7 3" xfId="42048"/>
    <cellStyle name="Note 5 6 4 8" xfId="12580"/>
    <cellStyle name="Note 5 6 4 8 2" xfId="30015"/>
    <cellStyle name="Note 5 6 4 8 3" xfId="44468"/>
    <cellStyle name="Note 5 6 4 9" xfId="19587"/>
    <cellStyle name="Note 5 6 5" xfId="2750"/>
    <cellStyle name="Note 5 6 5 2" xfId="2751"/>
    <cellStyle name="Note 5 6 5 2 2" xfId="5262"/>
    <cellStyle name="Note 5 6 5 2 2 2" xfId="14572"/>
    <cellStyle name="Note 5 6 5 2 2 2 2" xfId="32007"/>
    <cellStyle name="Note 5 6 5 2 2 2 3" xfId="46460"/>
    <cellStyle name="Note 5 6 5 2 2 3" xfId="17033"/>
    <cellStyle name="Note 5 6 5 2 2 3 2" xfId="34468"/>
    <cellStyle name="Note 5 6 5 2 2 3 3" xfId="48921"/>
    <cellStyle name="Note 5 6 5 2 2 4" xfId="22698"/>
    <cellStyle name="Note 5 6 5 2 2 5" xfId="37151"/>
    <cellStyle name="Note 5 6 5 2 3" xfId="7724"/>
    <cellStyle name="Note 5 6 5 2 3 2" xfId="25159"/>
    <cellStyle name="Note 5 6 5 2 3 3" xfId="39612"/>
    <cellStyle name="Note 5 6 5 2 4" xfId="10165"/>
    <cellStyle name="Note 5 6 5 2 4 2" xfId="27600"/>
    <cellStyle name="Note 5 6 5 2 4 3" xfId="42053"/>
    <cellStyle name="Note 5 6 5 2 5" xfId="12585"/>
    <cellStyle name="Note 5 6 5 2 5 2" xfId="30020"/>
    <cellStyle name="Note 5 6 5 2 5 3" xfId="44473"/>
    <cellStyle name="Note 5 6 5 2 6" xfId="19592"/>
    <cellStyle name="Note 5 6 5 3" xfId="2752"/>
    <cellStyle name="Note 5 6 5 3 2" xfId="5263"/>
    <cellStyle name="Note 5 6 5 3 2 2" xfId="14573"/>
    <cellStyle name="Note 5 6 5 3 2 2 2" xfId="32008"/>
    <cellStyle name="Note 5 6 5 3 2 2 3" xfId="46461"/>
    <cellStyle name="Note 5 6 5 3 2 3" xfId="17034"/>
    <cellStyle name="Note 5 6 5 3 2 3 2" xfId="34469"/>
    <cellStyle name="Note 5 6 5 3 2 3 3" xfId="48922"/>
    <cellStyle name="Note 5 6 5 3 2 4" xfId="22699"/>
    <cellStyle name="Note 5 6 5 3 2 5" xfId="37152"/>
    <cellStyle name="Note 5 6 5 3 3" xfId="7725"/>
    <cellStyle name="Note 5 6 5 3 3 2" xfId="25160"/>
    <cellStyle name="Note 5 6 5 3 3 3" xfId="39613"/>
    <cellStyle name="Note 5 6 5 3 4" xfId="10166"/>
    <cellStyle name="Note 5 6 5 3 4 2" xfId="27601"/>
    <cellStyle name="Note 5 6 5 3 4 3" xfId="42054"/>
    <cellStyle name="Note 5 6 5 3 5" xfId="12586"/>
    <cellStyle name="Note 5 6 5 3 5 2" xfId="30021"/>
    <cellStyle name="Note 5 6 5 3 5 3" xfId="44474"/>
    <cellStyle name="Note 5 6 5 3 6" xfId="19593"/>
    <cellStyle name="Note 5 6 5 4" xfId="2753"/>
    <cellStyle name="Note 5 6 5 4 2" xfId="5264"/>
    <cellStyle name="Note 5 6 5 4 2 2" xfId="22700"/>
    <cellStyle name="Note 5 6 5 4 2 3" xfId="37153"/>
    <cellStyle name="Note 5 6 5 4 3" xfId="7726"/>
    <cellStyle name="Note 5 6 5 4 3 2" xfId="25161"/>
    <cellStyle name="Note 5 6 5 4 3 3" xfId="39614"/>
    <cellStyle name="Note 5 6 5 4 4" xfId="10167"/>
    <cellStyle name="Note 5 6 5 4 4 2" xfId="27602"/>
    <cellStyle name="Note 5 6 5 4 4 3" xfId="42055"/>
    <cellStyle name="Note 5 6 5 4 5" xfId="12587"/>
    <cellStyle name="Note 5 6 5 4 5 2" xfId="30022"/>
    <cellStyle name="Note 5 6 5 4 5 3" xfId="44475"/>
    <cellStyle name="Note 5 6 5 4 6" xfId="15458"/>
    <cellStyle name="Note 5 6 5 4 6 2" xfId="32893"/>
    <cellStyle name="Note 5 6 5 4 6 3" xfId="47346"/>
    <cellStyle name="Note 5 6 5 4 7" xfId="19594"/>
    <cellStyle name="Note 5 6 5 4 8" xfId="20620"/>
    <cellStyle name="Note 5 6 5 5" xfId="5261"/>
    <cellStyle name="Note 5 6 5 5 2" xfId="14571"/>
    <cellStyle name="Note 5 6 5 5 2 2" xfId="32006"/>
    <cellStyle name="Note 5 6 5 5 2 3" xfId="46459"/>
    <cellStyle name="Note 5 6 5 5 3" xfId="17032"/>
    <cellStyle name="Note 5 6 5 5 3 2" xfId="34467"/>
    <cellStyle name="Note 5 6 5 5 3 3" xfId="48920"/>
    <cellStyle name="Note 5 6 5 5 4" xfId="22697"/>
    <cellStyle name="Note 5 6 5 5 5" xfId="37150"/>
    <cellStyle name="Note 5 6 5 6" xfId="7723"/>
    <cellStyle name="Note 5 6 5 6 2" xfId="25158"/>
    <cellStyle name="Note 5 6 5 6 3" xfId="39611"/>
    <cellStyle name="Note 5 6 5 7" xfId="10164"/>
    <cellStyle name="Note 5 6 5 7 2" xfId="27599"/>
    <cellStyle name="Note 5 6 5 7 3" xfId="42052"/>
    <cellStyle name="Note 5 6 5 8" xfId="12584"/>
    <cellStyle name="Note 5 6 5 8 2" xfId="30019"/>
    <cellStyle name="Note 5 6 5 8 3" xfId="44472"/>
    <cellStyle name="Note 5 6 5 9" xfId="19591"/>
    <cellStyle name="Note 5 6 6" xfId="2754"/>
    <cellStyle name="Note 5 6 6 2" xfId="5265"/>
    <cellStyle name="Note 5 6 6 2 2" xfId="14574"/>
    <cellStyle name="Note 5 6 6 2 2 2" xfId="32009"/>
    <cellStyle name="Note 5 6 6 2 2 3" xfId="46462"/>
    <cellStyle name="Note 5 6 6 2 3" xfId="17035"/>
    <cellStyle name="Note 5 6 6 2 3 2" xfId="34470"/>
    <cellStyle name="Note 5 6 6 2 3 3" xfId="48923"/>
    <cellStyle name="Note 5 6 6 2 4" xfId="22701"/>
    <cellStyle name="Note 5 6 6 2 5" xfId="37154"/>
    <cellStyle name="Note 5 6 6 3" xfId="7727"/>
    <cellStyle name="Note 5 6 6 3 2" xfId="25162"/>
    <cellStyle name="Note 5 6 6 3 3" xfId="39615"/>
    <cellStyle name="Note 5 6 6 4" xfId="10168"/>
    <cellStyle name="Note 5 6 6 4 2" xfId="27603"/>
    <cellStyle name="Note 5 6 6 4 3" xfId="42056"/>
    <cellStyle name="Note 5 6 6 5" xfId="12588"/>
    <cellStyle name="Note 5 6 6 5 2" xfId="30023"/>
    <cellStyle name="Note 5 6 6 5 3" xfId="44476"/>
    <cellStyle name="Note 5 6 6 6" xfId="19595"/>
    <cellStyle name="Note 5 6 7" xfId="2755"/>
    <cellStyle name="Note 5 6 7 2" xfId="5266"/>
    <cellStyle name="Note 5 6 7 2 2" xfId="14575"/>
    <cellStyle name="Note 5 6 7 2 2 2" xfId="32010"/>
    <cellStyle name="Note 5 6 7 2 2 3" xfId="46463"/>
    <cellStyle name="Note 5 6 7 2 3" xfId="17036"/>
    <cellStyle name="Note 5 6 7 2 3 2" xfId="34471"/>
    <cellStyle name="Note 5 6 7 2 3 3" xfId="48924"/>
    <cellStyle name="Note 5 6 7 2 4" xfId="22702"/>
    <cellStyle name="Note 5 6 7 2 5" xfId="37155"/>
    <cellStyle name="Note 5 6 7 3" xfId="7728"/>
    <cellStyle name="Note 5 6 7 3 2" xfId="25163"/>
    <cellStyle name="Note 5 6 7 3 3" xfId="39616"/>
    <cellStyle name="Note 5 6 7 4" xfId="10169"/>
    <cellStyle name="Note 5 6 7 4 2" xfId="27604"/>
    <cellStyle name="Note 5 6 7 4 3" xfId="42057"/>
    <cellStyle name="Note 5 6 7 5" xfId="12589"/>
    <cellStyle name="Note 5 6 7 5 2" xfId="30024"/>
    <cellStyle name="Note 5 6 7 5 3" xfId="44477"/>
    <cellStyle name="Note 5 6 7 6" xfId="19596"/>
    <cellStyle name="Note 5 6 8" xfId="2756"/>
    <cellStyle name="Note 5 6 8 2" xfId="5267"/>
    <cellStyle name="Note 5 6 8 2 2" xfId="22703"/>
    <cellStyle name="Note 5 6 8 2 3" xfId="37156"/>
    <cellStyle name="Note 5 6 8 3" xfId="7729"/>
    <cellStyle name="Note 5 6 8 3 2" xfId="25164"/>
    <cellStyle name="Note 5 6 8 3 3" xfId="39617"/>
    <cellStyle name="Note 5 6 8 4" xfId="10170"/>
    <cellStyle name="Note 5 6 8 4 2" xfId="27605"/>
    <cellStyle name="Note 5 6 8 4 3" xfId="42058"/>
    <cellStyle name="Note 5 6 8 5" xfId="12590"/>
    <cellStyle name="Note 5 6 8 5 2" xfId="30025"/>
    <cellStyle name="Note 5 6 8 5 3" xfId="44478"/>
    <cellStyle name="Note 5 6 8 6" xfId="15459"/>
    <cellStyle name="Note 5 6 8 6 2" xfId="32894"/>
    <cellStyle name="Note 5 6 8 6 3" xfId="47347"/>
    <cellStyle name="Note 5 6 8 7" xfId="19597"/>
    <cellStyle name="Note 5 6 8 8" xfId="20621"/>
    <cellStyle name="Note 5 6 9" xfId="5248"/>
    <cellStyle name="Note 5 6 9 2" xfId="14561"/>
    <cellStyle name="Note 5 6 9 2 2" xfId="31996"/>
    <cellStyle name="Note 5 6 9 2 3" xfId="46449"/>
    <cellStyle name="Note 5 6 9 3" xfId="17022"/>
    <cellStyle name="Note 5 6 9 3 2" xfId="34457"/>
    <cellStyle name="Note 5 6 9 3 3" xfId="48910"/>
    <cellStyle name="Note 5 6 9 4" xfId="22684"/>
    <cellStyle name="Note 5 6 9 5" xfId="37137"/>
    <cellStyle name="Note 5 7" xfId="2757"/>
    <cellStyle name="Note 5 7 10" xfId="7730"/>
    <cellStyle name="Note 5 7 10 2" xfId="25165"/>
    <cellStyle name="Note 5 7 10 3" xfId="39618"/>
    <cellStyle name="Note 5 7 11" xfId="10171"/>
    <cellStyle name="Note 5 7 11 2" xfId="27606"/>
    <cellStyle name="Note 5 7 11 3" xfId="42059"/>
    <cellStyle name="Note 5 7 12" xfId="12591"/>
    <cellStyle name="Note 5 7 12 2" xfId="30026"/>
    <cellStyle name="Note 5 7 12 3" xfId="44479"/>
    <cellStyle name="Note 5 7 13" xfId="19598"/>
    <cellStyle name="Note 5 7 2" xfId="2758"/>
    <cellStyle name="Note 5 7 2 2" xfId="2759"/>
    <cellStyle name="Note 5 7 2 2 2" xfId="5270"/>
    <cellStyle name="Note 5 7 2 2 2 2" xfId="14578"/>
    <cellStyle name="Note 5 7 2 2 2 2 2" xfId="32013"/>
    <cellStyle name="Note 5 7 2 2 2 2 3" xfId="46466"/>
    <cellStyle name="Note 5 7 2 2 2 3" xfId="17039"/>
    <cellStyle name="Note 5 7 2 2 2 3 2" xfId="34474"/>
    <cellStyle name="Note 5 7 2 2 2 3 3" xfId="48927"/>
    <cellStyle name="Note 5 7 2 2 2 4" xfId="22706"/>
    <cellStyle name="Note 5 7 2 2 2 5" xfId="37159"/>
    <cellStyle name="Note 5 7 2 2 3" xfId="7732"/>
    <cellStyle name="Note 5 7 2 2 3 2" xfId="25167"/>
    <cellStyle name="Note 5 7 2 2 3 3" xfId="39620"/>
    <cellStyle name="Note 5 7 2 2 4" xfId="10173"/>
    <cellStyle name="Note 5 7 2 2 4 2" xfId="27608"/>
    <cellStyle name="Note 5 7 2 2 4 3" xfId="42061"/>
    <cellStyle name="Note 5 7 2 2 5" xfId="12593"/>
    <cellStyle name="Note 5 7 2 2 5 2" xfId="30028"/>
    <cellStyle name="Note 5 7 2 2 5 3" xfId="44481"/>
    <cellStyle name="Note 5 7 2 2 6" xfId="19600"/>
    <cellStyle name="Note 5 7 2 3" xfId="2760"/>
    <cellStyle name="Note 5 7 2 3 2" xfId="5271"/>
    <cellStyle name="Note 5 7 2 3 2 2" xfId="14579"/>
    <cellStyle name="Note 5 7 2 3 2 2 2" xfId="32014"/>
    <cellStyle name="Note 5 7 2 3 2 2 3" xfId="46467"/>
    <cellStyle name="Note 5 7 2 3 2 3" xfId="17040"/>
    <cellStyle name="Note 5 7 2 3 2 3 2" xfId="34475"/>
    <cellStyle name="Note 5 7 2 3 2 3 3" xfId="48928"/>
    <cellStyle name="Note 5 7 2 3 2 4" xfId="22707"/>
    <cellStyle name="Note 5 7 2 3 2 5" xfId="37160"/>
    <cellStyle name="Note 5 7 2 3 3" xfId="7733"/>
    <cellStyle name="Note 5 7 2 3 3 2" xfId="25168"/>
    <cellStyle name="Note 5 7 2 3 3 3" xfId="39621"/>
    <cellStyle name="Note 5 7 2 3 4" xfId="10174"/>
    <cellStyle name="Note 5 7 2 3 4 2" xfId="27609"/>
    <cellStyle name="Note 5 7 2 3 4 3" xfId="42062"/>
    <cellStyle name="Note 5 7 2 3 5" xfId="12594"/>
    <cellStyle name="Note 5 7 2 3 5 2" xfId="30029"/>
    <cellStyle name="Note 5 7 2 3 5 3" xfId="44482"/>
    <cellStyle name="Note 5 7 2 3 6" xfId="19601"/>
    <cellStyle name="Note 5 7 2 4" xfId="2761"/>
    <cellStyle name="Note 5 7 2 4 2" xfId="5272"/>
    <cellStyle name="Note 5 7 2 4 2 2" xfId="22708"/>
    <cellStyle name="Note 5 7 2 4 2 3" xfId="37161"/>
    <cellStyle name="Note 5 7 2 4 3" xfId="7734"/>
    <cellStyle name="Note 5 7 2 4 3 2" xfId="25169"/>
    <cellStyle name="Note 5 7 2 4 3 3" xfId="39622"/>
    <cellStyle name="Note 5 7 2 4 4" xfId="10175"/>
    <cellStyle name="Note 5 7 2 4 4 2" xfId="27610"/>
    <cellStyle name="Note 5 7 2 4 4 3" xfId="42063"/>
    <cellStyle name="Note 5 7 2 4 5" xfId="12595"/>
    <cellStyle name="Note 5 7 2 4 5 2" xfId="30030"/>
    <cellStyle name="Note 5 7 2 4 5 3" xfId="44483"/>
    <cellStyle name="Note 5 7 2 4 6" xfId="15460"/>
    <cellStyle name="Note 5 7 2 4 6 2" xfId="32895"/>
    <cellStyle name="Note 5 7 2 4 6 3" xfId="47348"/>
    <cellStyle name="Note 5 7 2 4 7" xfId="19602"/>
    <cellStyle name="Note 5 7 2 4 8" xfId="20622"/>
    <cellStyle name="Note 5 7 2 5" xfId="5269"/>
    <cellStyle name="Note 5 7 2 5 2" xfId="14577"/>
    <cellStyle name="Note 5 7 2 5 2 2" xfId="32012"/>
    <cellStyle name="Note 5 7 2 5 2 3" xfId="46465"/>
    <cellStyle name="Note 5 7 2 5 3" xfId="17038"/>
    <cellStyle name="Note 5 7 2 5 3 2" xfId="34473"/>
    <cellStyle name="Note 5 7 2 5 3 3" xfId="48926"/>
    <cellStyle name="Note 5 7 2 5 4" xfId="22705"/>
    <cellStyle name="Note 5 7 2 5 5" xfId="37158"/>
    <cellStyle name="Note 5 7 2 6" xfId="7731"/>
    <cellStyle name="Note 5 7 2 6 2" xfId="25166"/>
    <cellStyle name="Note 5 7 2 6 3" xfId="39619"/>
    <cellStyle name="Note 5 7 2 7" xfId="10172"/>
    <cellStyle name="Note 5 7 2 7 2" xfId="27607"/>
    <cellStyle name="Note 5 7 2 7 3" xfId="42060"/>
    <cellStyle name="Note 5 7 2 8" xfId="12592"/>
    <cellStyle name="Note 5 7 2 8 2" xfId="30027"/>
    <cellStyle name="Note 5 7 2 8 3" xfId="44480"/>
    <cellStyle name="Note 5 7 2 9" xfId="19599"/>
    <cellStyle name="Note 5 7 3" xfId="2762"/>
    <cellStyle name="Note 5 7 3 2" xfId="2763"/>
    <cellStyle name="Note 5 7 3 2 2" xfId="5274"/>
    <cellStyle name="Note 5 7 3 2 2 2" xfId="14581"/>
    <cellStyle name="Note 5 7 3 2 2 2 2" xfId="32016"/>
    <cellStyle name="Note 5 7 3 2 2 2 3" xfId="46469"/>
    <cellStyle name="Note 5 7 3 2 2 3" xfId="17042"/>
    <cellStyle name="Note 5 7 3 2 2 3 2" xfId="34477"/>
    <cellStyle name="Note 5 7 3 2 2 3 3" xfId="48930"/>
    <cellStyle name="Note 5 7 3 2 2 4" xfId="22710"/>
    <cellStyle name="Note 5 7 3 2 2 5" xfId="37163"/>
    <cellStyle name="Note 5 7 3 2 3" xfId="7736"/>
    <cellStyle name="Note 5 7 3 2 3 2" xfId="25171"/>
    <cellStyle name="Note 5 7 3 2 3 3" xfId="39624"/>
    <cellStyle name="Note 5 7 3 2 4" xfId="10177"/>
    <cellStyle name="Note 5 7 3 2 4 2" xfId="27612"/>
    <cellStyle name="Note 5 7 3 2 4 3" xfId="42065"/>
    <cellStyle name="Note 5 7 3 2 5" xfId="12597"/>
    <cellStyle name="Note 5 7 3 2 5 2" xfId="30032"/>
    <cellStyle name="Note 5 7 3 2 5 3" xfId="44485"/>
    <cellStyle name="Note 5 7 3 2 6" xfId="19604"/>
    <cellStyle name="Note 5 7 3 3" xfId="2764"/>
    <cellStyle name="Note 5 7 3 3 2" xfId="5275"/>
    <cellStyle name="Note 5 7 3 3 2 2" xfId="14582"/>
    <cellStyle name="Note 5 7 3 3 2 2 2" xfId="32017"/>
    <cellStyle name="Note 5 7 3 3 2 2 3" xfId="46470"/>
    <cellStyle name="Note 5 7 3 3 2 3" xfId="17043"/>
    <cellStyle name="Note 5 7 3 3 2 3 2" xfId="34478"/>
    <cellStyle name="Note 5 7 3 3 2 3 3" xfId="48931"/>
    <cellStyle name="Note 5 7 3 3 2 4" xfId="22711"/>
    <cellStyle name="Note 5 7 3 3 2 5" xfId="37164"/>
    <cellStyle name="Note 5 7 3 3 3" xfId="7737"/>
    <cellStyle name="Note 5 7 3 3 3 2" xfId="25172"/>
    <cellStyle name="Note 5 7 3 3 3 3" xfId="39625"/>
    <cellStyle name="Note 5 7 3 3 4" xfId="10178"/>
    <cellStyle name="Note 5 7 3 3 4 2" xfId="27613"/>
    <cellStyle name="Note 5 7 3 3 4 3" xfId="42066"/>
    <cellStyle name="Note 5 7 3 3 5" xfId="12598"/>
    <cellStyle name="Note 5 7 3 3 5 2" xfId="30033"/>
    <cellStyle name="Note 5 7 3 3 5 3" xfId="44486"/>
    <cellStyle name="Note 5 7 3 3 6" xfId="19605"/>
    <cellStyle name="Note 5 7 3 4" xfId="2765"/>
    <cellStyle name="Note 5 7 3 4 2" xfId="5276"/>
    <cellStyle name="Note 5 7 3 4 2 2" xfId="22712"/>
    <cellStyle name="Note 5 7 3 4 2 3" xfId="37165"/>
    <cellStyle name="Note 5 7 3 4 3" xfId="7738"/>
    <cellStyle name="Note 5 7 3 4 3 2" xfId="25173"/>
    <cellStyle name="Note 5 7 3 4 3 3" xfId="39626"/>
    <cellStyle name="Note 5 7 3 4 4" xfId="10179"/>
    <cellStyle name="Note 5 7 3 4 4 2" xfId="27614"/>
    <cellStyle name="Note 5 7 3 4 4 3" xfId="42067"/>
    <cellStyle name="Note 5 7 3 4 5" xfId="12599"/>
    <cellStyle name="Note 5 7 3 4 5 2" xfId="30034"/>
    <cellStyle name="Note 5 7 3 4 5 3" xfId="44487"/>
    <cellStyle name="Note 5 7 3 4 6" xfId="15461"/>
    <cellStyle name="Note 5 7 3 4 6 2" xfId="32896"/>
    <cellStyle name="Note 5 7 3 4 6 3" xfId="47349"/>
    <cellStyle name="Note 5 7 3 4 7" xfId="19606"/>
    <cellStyle name="Note 5 7 3 4 8" xfId="20623"/>
    <cellStyle name="Note 5 7 3 5" xfId="5273"/>
    <cellStyle name="Note 5 7 3 5 2" xfId="14580"/>
    <cellStyle name="Note 5 7 3 5 2 2" xfId="32015"/>
    <cellStyle name="Note 5 7 3 5 2 3" xfId="46468"/>
    <cellStyle name="Note 5 7 3 5 3" xfId="17041"/>
    <cellStyle name="Note 5 7 3 5 3 2" xfId="34476"/>
    <cellStyle name="Note 5 7 3 5 3 3" xfId="48929"/>
    <cellStyle name="Note 5 7 3 5 4" xfId="22709"/>
    <cellStyle name="Note 5 7 3 5 5" xfId="37162"/>
    <cellStyle name="Note 5 7 3 6" xfId="7735"/>
    <cellStyle name="Note 5 7 3 6 2" xfId="25170"/>
    <cellStyle name="Note 5 7 3 6 3" xfId="39623"/>
    <cellStyle name="Note 5 7 3 7" xfId="10176"/>
    <cellStyle name="Note 5 7 3 7 2" xfId="27611"/>
    <cellStyle name="Note 5 7 3 7 3" xfId="42064"/>
    <cellStyle name="Note 5 7 3 8" xfId="12596"/>
    <cellStyle name="Note 5 7 3 8 2" xfId="30031"/>
    <cellStyle name="Note 5 7 3 8 3" xfId="44484"/>
    <cellStyle name="Note 5 7 3 9" xfId="19603"/>
    <cellStyle name="Note 5 7 4" xfId="2766"/>
    <cellStyle name="Note 5 7 4 2" xfId="2767"/>
    <cellStyle name="Note 5 7 4 2 2" xfId="5278"/>
    <cellStyle name="Note 5 7 4 2 2 2" xfId="14584"/>
    <cellStyle name="Note 5 7 4 2 2 2 2" xfId="32019"/>
    <cellStyle name="Note 5 7 4 2 2 2 3" xfId="46472"/>
    <cellStyle name="Note 5 7 4 2 2 3" xfId="17045"/>
    <cellStyle name="Note 5 7 4 2 2 3 2" xfId="34480"/>
    <cellStyle name="Note 5 7 4 2 2 3 3" xfId="48933"/>
    <cellStyle name="Note 5 7 4 2 2 4" xfId="22714"/>
    <cellStyle name="Note 5 7 4 2 2 5" xfId="37167"/>
    <cellStyle name="Note 5 7 4 2 3" xfId="7740"/>
    <cellStyle name="Note 5 7 4 2 3 2" xfId="25175"/>
    <cellStyle name="Note 5 7 4 2 3 3" xfId="39628"/>
    <cellStyle name="Note 5 7 4 2 4" xfId="10181"/>
    <cellStyle name="Note 5 7 4 2 4 2" xfId="27616"/>
    <cellStyle name="Note 5 7 4 2 4 3" xfId="42069"/>
    <cellStyle name="Note 5 7 4 2 5" xfId="12601"/>
    <cellStyle name="Note 5 7 4 2 5 2" xfId="30036"/>
    <cellStyle name="Note 5 7 4 2 5 3" xfId="44489"/>
    <cellStyle name="Note 5 7 4 2 6" xfId="19608"/>
    <cellStyle name="Note 5 7 4 3" xfId="2768"/>
    <cellStyle name="Note 5 7 4 3 2" xfId="5279"/>
    <cellStyle name="Note 5 7 4 3 2 2" xfId="14585"/>
    <cellStyle name="Note 5 7 4 3 2 2 2" xfId="32020"/>
    <cellStyle name="Note 5 7 4 3 2 2 3" xfId="46473"/>
    <cellStyle name="Note 5 7 4 3 2 3" xfId="17046"/>
    <cellStyle name="Note 5 7 4 3 2 3 2" xfId="34481"/>
    <cellStyle name="Note 5 7 4 3 2 3 3" xfId="48934"/>
    <cellStyle name="Note 5 7 4 3 2 4" xfId="22715"/>
    <cellStyle name="Note 5 7 4 3 2 5" xfId="37168"/>
    <cellStyle name="Note 5 7 4 3 3" xfId="7741"/>
    <cellStyle name="Note 5 7 4 3 3 2" xfId="25176"/>
    <cellStyle name="Note 5 7 4 3 3 3" xfId="39629"/>
    <cellStyle name="Note 5 7 4 3 4" xfId="10182"/>
    <cellStyle name="Note 5 7 4 3 4 2" xfId="27617"/>
    <cellStyle name="Note 5 7 4 3 4 3" xfId="42070"/>
    <cellStyle name="Note 5 7 4 3 5" xfId="12602"/>
    <cellStyle name="Note 5 7 4 3 5 2" xfId="30037"/>
    <cellStyle name="Note 5 7 4 3 5 3" xfId="44490"/>
    <cellStyle name="Note 5 7 4 3 6" xfId="19609"/>
    <cellStyle name="Note 5 7 4 4" xfId="2769"/>
    <cellStyle name="Note 5 7 4 4 2" xfId="5280"/>
    <cellStyle name="Note 5 7 4 4 2 2" xfId="22716"/>
    <cellStyle name="Note 5 7 4 4 2 3" xfId="37169"/>
    <cellStyle name="Note 5 7 4 4 3" xfId="7742"/>
    <cellStyle name="Note 5 7 4 4 3 2" xfId="25177"/>
    <cellStyle name="Note 5 7 4 4 3 3" xfId="39630"/>
    <cellStyle name="Note 5 7 4 4 4" xfId="10183"/>
    <cellStyle name="Note 5 7 4 4 4 2" xfId="27618"/>
    <cellStyle name="Note 5 7 4 4 4 3" xfId="42071"/>
    <cellStyle name="Note 5 7 4 4 5" xfId="12603"/>
    <cellStyle name="Note 5 7 4 4 5 2" xfId="30038"/>
    <cellStyle name="Note 5 7 4 4 5 3" xfId="44491"/>
    <cellStyle name="Note 5 7 4 4 6" xfId="15462"/>
    <cellStyle name="Note 5 7 4 4 6 2" xfId="32897"/>
    <cellStyle name="Note 5 7 4 4 6 3" xfId="47350"/>
    <cellStyle name="Note 5 7 4 4 7" xfId="19610"/>
    <cellStyle name="Note 5 7 4 4 8" xfId="20624"/>
    <cellStyle name="Note 5 7 4 5" xfId="5277"/>
    <cellStyle name="Note 5 7 4 5 2" xfId="14583"/>
    <cellStyle name="Note 5 7 4 5 2 2" xfId="32018"/>
    <cellStyle name="Note 5 7 4 5 2 3" xfId="46471"/>
    <cellStyle name="Note 5 7 4 5 3" xfId="17044"/>
    <cellStyle name="Note 5 7 4 5 3 2" xfId="34479"/>
    <cellStyle name="Note 5 7 4 5 3 3" xfId="48932"/>
    <cellStyle name="Note 5 7 4 5 4" xfId="22713"/>
    <cellStyle name="Note 5 7 4 5 5" xfId="37166"/>
    <cellStyle name="Note 5 7 4 6" xfId="7739"/>
    <cellStyle name="Note 5 7 4 6 2" xfId="25174"/>
    <cellStyle name="Note 5 7 4 6 3" xfId="39627"/>
    <cellStyle name="Note 5 7 4 7" xfId="10180"/>
    <cellStyle name="Note 5 7 4 7 2" xfId="27615"/>
    <cellStyle name="Note 5 7 4 7 3" xfId="42068"/>
    <cellStyle name="Note 5 7 4 8" xfId="12600"/>
    <cellStyle name="Note 5 7 4 8 2" xfId="30035"/>
    <cellStyle name="Note 5 7 4 8 3" xfId="44488"/>
    <cellStyle name="Note 5 7 4 9" xfId="19607"/>
    <cellStyle name="Note 5 7 5" xfId="2770"/>
    <cellStyle name="Note 5 7 5 2" xfId="2771"/>
    <cellStyle name="Note 5 7 5 2 2" xfId="5282"/>
    <cellStyle name="Note 5 7 5 2 2 2" xfId="14587"/>
    <cellStyle name="Note 5 7 5 2 2 2 2" xfId="32022"/>
    <cellStyle name="Note 5 7 5 2 2 2 3" xfId="46475"/>
    <cellStyle name="Note 5 7 5 2 2 3" xfId="17048"/>
    <cellStyle name="Note 5 7 5 2 2 3 2" xfId="34483"/>
    <cellStyle name="Note 5 7 5 2 2 3 3" xfId="48936"/>
    <cellStyle name="Note 5 7 5 2 2 4" xfId="22718"/>
    <cellStyle name="Note 5 7 5 2 2 5" xfId="37171"/>
    <cellStyle name="Note 5 7 5 2 3" xfId="7744"/>
    <cellStyle name="Note 5 7 5 2 3 2" xfId="25179"/>
    <cellStyle name="Note 5 7 5 2 3 3" xfId="39632"/>
    <cellStyle name="Note 5 7 5 2 4" xfId="10185"/>
    <cellStyle name="Note 5 7 5 2 4 2" xfId="27620"/>
    <cellStyle name="Note 5 7 5 2 4 3" xfId="42073"/>
    <cellStyle name="Note 5 7 5 2 5" xfId="12605"/>
    <cellStyle name="Note 5 7 5 2 5 2" xfId="30040"/>
    <cellStyle name="Note 5 7 5 2 5 3" xfId="44493"/>
    <cellStyle name="Note 5 7 5 2 6" xfId="19612"/>
    <cellStyle name="Note 5 7 5 3" xfId="2772"/>
    <cellStyle name="Note 5 7 5 3 2" xfId="5283"/>
    <cellStyle name="Note 5 7 5 3 2 2" xfId="14588"/>
    <cellStyle name="Note 5 7 5 3 2 2 2" xfId="32023"/>
    <cellStyle name="Note 5 7 5 3 2 2 3" xfId="46476"/>
    <cellStyle name="Note 5 7 5 3 2 3" xfId="17049"/>
    <cellStyle name="Note 5 7 5 3 2 3 2" xfId="34484"/>
    <cellStyle name="Note 5 7 5 3 2 3 3" xfId="48937"/>
    <cellStyle name="Note 5 7 5 3 2 4" xfId="22719"/>
    <cellStyle name="Note 5 7 5 3 2 5" xfId="37172"/>
    <cellStyle name="Note 5 7 5 3 3" xfId="7745"/>
    <cellStyle name="Note 5 7 5 3 3 2" xfId="25180"/>
    <cellStyle name="Note 5 7 5 3 3 3" xfId="39633"/>
    <cellStyle name="Note 5 7 5 3 4" xfId="10186"/>
    <cellStyle name="Note 5 7 5 3 4 2" xfId="27621"/>
    <cellStyle name="Note 5 7 5 3 4 3" xfId="42074"/>
    <cellStyle name="Note 5 7 5 3 5" xfId="12606"/>
    <cellStyle name="Note 5 7 5 3 5 2" xfId="30041"/>
    <cellStyle name="Note 5 7 5 3 5 3" xfId="44494"/>
    <cellStyle name="Note 5 7 5 3 6" xfId="19613"/>
    <cellStyle name="Note 5 7 5 4" xfId="2773"/>
    <cellStyle name="Note 5 7 5 4 2" xfId="5284"/>
    <cellStyle name="Note 5 7 5 4 2 2" xfId="22720"/>
    <cellStyle name="Note 5 7 5 4 2 3" xfId="37173"/>
    <cellStyle name="Note 5 7 5 4 3" xfId="7746"/>
    <cellStyle name="Note 5 7 5 4 3 2" xfId="25181"/>
    <cellStyle name="Note 5 7 5 4 3 3" xfId="39634"/>
    <cellStyle name="Note 5 7 5 4 4" xfId="10187"/>
    <cellStyle name="Note 5 7 5 4 4 2" xfId="27622"/>
    <cellStyle name="Note 5 7 5 4 4 3" xfId="42075"/>
    <cellStyle name="Note 5 7 5 4 5" xfId="12607"/>
    <cellStyle name="Note 5 7 5 4 5 2" xfId="30042"/>
    <cellStyle name="Note 5 7 5 4 5 3" xfId="44495"/>
    <cellStyle name="Note 5 7 5 4 6" xfId="15463"/>
    <cellStyle name="Note 5 7 5 4 6 2" xfId="32898"/>
    <cellStyle name="Note 5 7 5 4 6 3" xfId="47351"/>
    <cellStyle name="Note 5 7 5 4 7" xfId="19614"/>
    <cellStyle name="Note 5 7 5 4 8" xfId="20625"/>
    <cellStyle name="Note 5 7 5 5" xfId="5281"/>
    <cellStyle name="Note 5 7 5 5 2" xfId="14586"/>
    <cellStyle name="Note 5 7 5 5 2 2" xfId="32021"/>
    <cellStyle name="Note 5 7 5 5 2 3" xfId="46474"/>
    <cellStyle name="Note 5 7 5 5 3" xfId="17047"/>
    <cellStyle name="Note 5 7 5 5 3 2" xfId="34482"/>
    <cellStyle name="Note 5 7 5 5 3 3" xfId="48935"/>
    <cellStyle name="Note 5 7 5 5 4" xfId="22717"/>
    <cellStyle name="Note 5 7 5 5 5" xfId="37170"/>
    <cellStyle name="Note 5 7 5 6" xfId="7743"/>
    <cellStyle name="Note 5 7 5 6 2" xfId="25178"/>
    <cellStyle name="Note 5 7 5 6 3" xfId="39631"/>
    <cellStyle name="Note 5 7 5 7" xfId="10184"/>
    <cellStyle name="Note 5 7 5 7 2" xfId="27619"/>
    <cellStyle name="Note 5 7 5 7 3" xfId="42072"/>
    <cellStyle name="Note 5 7 5 8" xfId="12604"/>
    <cellStyle name="Note 5 7 5 8 2" xfId="30039"/>
    <cellStyle name="Note 5 7 5 8 3" xfId="44492"/>
    <cellStyle name="Note 5 7 5 9" xfId="19611"/>
    <cellStyle name="Note 5 7 6" xfId="2774"/>
    <cellStyle name="Note 5 7 6 2" xfId="5285"/>
    <cellStyle name="Note 5 7 6 2 2" xfId="14589"/>
    <cellStyle name="Note 5 7 6 2 2 2" xfId="32024"/>
    <cellStyle name="Note 5 7 6 2 2 3" xfId="46477"/>
    <cellStyle name="Note 5 7 6 2 3" xfId="17050"/>
    <cellStyle name="Note 5 7 6 2 3 2" xfId="34485"/>
    <cellStyle name="Note 5 7 6 2 3 3" xfId="48938"/>
    <cellStyle name="Note 5 7 6 2 4" xfId="22721"/>
    <cellStyle name="Note 5 7 6 2 5" xfId="37174"/>
    <cellStyle name="Note 5 7 6 3" xfId="7747"/>
    <cellStyle name="Note 5 7 6 3 2" xfId="25182"/>
    <cellStyle name="Note 5 7 6 3 3" xfId="39635"/>
    <cellStyle name="Note 5 7 6 4" xfId="10188"/>
    <cellStyle name="Note 5 7 6 4 2" xfId="27623"/>
    <cellStyle name="Note 5 7 6 4 3" xfId="42076"/>
    <cellStyle name="Note 5 7 6 5" xfId="12608"/>
    <cellStyle name="Note 5 7 6 5 2" xfId="30043"/>
    <cellStyle name="Note 5 7 6 5 3" xfId="44496"/>
    <cellStyle name="Note 5 7 6 6" xfId="19615"/>
    <cellStyle name="Note 5 7 7" xfId="2775"/>
    <cellStyle name="Note 5 7 7 2" xfId="5286"/>
    <cellStyle name="Note 5 7 7 2 2" xfId="14590"/>
    <cellStyle name="Note 5 7 7 2 2 2" xfId="32025"/>
    <cellStyle name="Note 5 7 7 2 2 3" xfId="46478"/>
    <cellStyle name="Note 5 7 7 2 3" xfId="17051"/>
    <cellStyle name="Note 5 7 7 2 3 2" xfId="34486"/>
    <cellStyle name="Note 5 7 7 2 3 3" xfId="48939"/>
    <cellStyle name="Note 5 7 7 2 4" xfId="22722"/>
    <cellStyle name="Note 5 7 7 2 5" xfId="37175"/>
    <cellStyle name="Note 5 7 7 3" xfId="7748"/>
    <cellStyle name="Note 5 7 7 3 2" xfId="25183"/>
    <cellStyle name="Note 5 7 7 3 3" xfId="39636"/>
    <cellStyle name="Note 5 7 7 4" xfId="10189"/>
    <cellStyle name="Note 5 7 7 4 2" xfId="27624"/>
    <cellStyle name="Note 5 7 7 4 3" xfId="42077"/>
    <cellStyle name="Note 5 7 7 5" xfId="12609"/>
    <cellStyle name="Note 5 7 7 5 2" xfId="30044"/>
    <cellStyle name="Note 5 7 7 5 3" xfId="44497"/>
    <cellStyle name="Note 5 7 7 6" xfId="19616"/>
    <cellStyle name="Note 5 7 8" xfId="2776"/>
    <cellStyle name="Note 5 7 8 2" xfId="5287"/>
    <cellStyle name="Note 5 7 8 2 2" xfId="22723"/>
    <cellStyle name="Note 5 7 8 2 3" xfId="37176"/>
    <cellStyle name="Note 5 7 8 3" xfId="7749"/>
    <cellStyle name="Note 5 7 8 3 2" xfId="25184"/>
    <cellStyle name="Note 5 7 8 3 3" xfId="39637"/>
    <cellStyle name="Note 5 7 8 4" xfId="10190"/>
    <cellStyle name="Note 5 7 8 4 2" xfId="27625"/>
    <cellStyle name="Note 5 7 8 4 3" xfId="42078"/>
    <cellStyle name="Note 5 7 8 5" xfId="12610"/>
    <cellStyle name="Note 5 7 8 5 2" xfId="30045"/>
    <cellStyle name="Note 5 7 8 5 3" xfId="44498"/>
    <cellStyle name="Note 5 7 8 6" xfId="15464"/>
    <cellStyle name="Note 5 7 8 6 2" xfId="32899"/>
    <cellStyle name="Note 5 7 8 6 3" xfId="47352"/>
    <cellStyle name="Note 5 7 8 7" xfId="19617"/>
    <cellStyle name="Note 5 7 8 8" xfId="20626"/>
    <cellStyle name="Note 5 7 9" xfId="5268"/>
    <cellStyle name="Note 5 7 9 2" xfId="14576"/>
    <cellStyle name="Note 5 7 9 2 2" xfId="32011"/>
    <cellStyle name="Note 5 7 9 2 3" xfId="46464"/>
    <cellStyle name="Note 5 7 9 3" xfId="17037"/>
    <cellStyle name="Note 5 7 9 3 2" xfId="34472"/>
    <cellStyle name="Note 5 7 9 3 3" xfId="48925"/>
    <cellStyle name="Note 5 7 9 4" xfId="22704"/>
    <cellStyle name="Note 5 7 9 5" xfId="37157"/>
    <cellStyle name="Note 5 8" xfId="2777"/>
    <cellStyle name="Note 5 8 10" xfId="7750"/>
    <cellStyle name="Note 5 8 10 2" xfId="25185"/>
    <cellStyle name="Note 5 8 10 3" xfId="39638"/>
    <cellStyle name="Note 5 8 11" xfId="10191"/>
    <cellStyle name="Note 5 8 11 2" xfId="27626"/>
    <cellStyle name="Note 5 8 11 3" xfId="42079"/>
    <cellStyle name="Note 5 8 12" xfId="12611"/>
    <cellStyle name="Note 5 8 12 2" xfId="30046"/>
    <cellStyle name="Note 5 8 12 3" xfId="44499"/>
    <cellStyle name="Note 5 8 13" xfId="19618"/>
    <cellStyle name="Note 5 8 2" xfId="2778"/>
    <cellStyle name="Note 5 8 2 2" xfId="2779"/>
    <cellStyle name="Note 5 8 2 2 2" xfId="5290"/>
    <cellStyle name="Note 5 8 2 2 2 2" xfId="14593"/>
    <cellStyle name="Note 5 8 2 2 2 2 2" xfId="32028"/>
    <cellStyle name="Note 5 8 2 2 2 2 3" xfId="46481"/>
    <cellStyle name="Note 5 8 2 2 2 3" xfId="17054"/>
    <cellStyle name="Note 5 8 2 2 2 3 2" xfId="34489"/>
    <cellStyle name="Note 5 8 2 2 2 3 3" xfId="48942"/>
    <cellStyle name="Note 5 8 2 2 2 4" xfId="22726"/>
    <cellStyle name="Note 5 8 2 2 2 5" xfId="37179"/>
    <cellStyle name="Note 5 8 2 2 3" xfId="7752"/>
    <cellStyle name="Note 5 8 2 2 3 2" xfId="25187"/>
    <cellStyle name="Note 5 8 2 2 3 3" xfId="39640"/>
    <cellStyle name="Note 5 8 2 2 4" xfId="10193"/>
    <cellStyle name="Note 5 8 2 2 4 2" xfId="27628"/>
    <cellStyle name="Note 5 8 2 2 4 3" xfId="42081"/>
    <cellStyle name="Note 5 8 2 2 5" xfId="12613"/>
    <cellStyle name="Note 5 8 2 2 5 2" xfId="30048"/>
    <cellStyle name="Note 5 8 2 2 5 3" xfId="44501"/>
    <cellStyle name="Note 5 8 2 2 6" xfId="19620"/>
    <cellStyle name="Note 5 8 2 3" xfId="2780"/>
    <cellStyle name="Note 5 8 2 3 2" xfId="5291"/>
    <cellStyle name="Note 5 8 2 3 2 2" xfId="14594"/>
    <cellStyle name="Note 5 8 2 3 2 2 2" xfId="32029"/>
    <cellStyle name="Note 5 8 2 3 2 2 3" xfId="46482"/>
    <cellStyle name="Note 5 8 2 3 2 3" xfId="17055"/>
    <cellStyle name="Note 5 8 2 3 2 3 2" xfId="34490"/>
    <cellStyle name="Note 5 8 2 3 2 3 3" xfId="48943"/>
    <cellStyle name="Note 5 8 2 3 2 4" xfId="22727"/>
    <cellStyle name="Note 5 8 2 3 2 5" xfId="37180"/>
    <cellStyle name="Note 5 8 2 3 3" xfId="7753"/>
    <cellStyle name="Note 5 8 2 3 3 2" xfId="25188"/>
    <cellStyle name="Note 5 8 2 3 3 3" xfId="39641"/>
    <cellStyle name="Note 5 8 2 3 4" xfId="10194"/>
    <cellStyle name="Note 5 8 2 3 4 2" xfId="27629"/>
    <cellStyle name="Note 5 8 2 3 4 3" xfId="42082"/>
    <cellStyle name="Note 5 8 2 3 5" xfId="12614"/>
    <cellStyle name="Note 5 8 2 3 5 2" xfId="30049"/>
    <cellStyle name="Note 5 8 2 3 5 3" xfId="44502"/>
    <cellStyle name="Note 5 8 2 3 6" xfId="19621"/>
    <cellStyle name="Note 5 8 2 4" xfId="2781"/>
    <cellStyle name="Note 5 8 2 4 2" xfId="5292"/>
    <cellStyle name="Note 5 8 2 4 2 2" xfId="22728"/>
    <cellStyle name="Note 5 8 2 4 2 3" xfId="37181"/>
    <cellStyle name="Note 5 8 2 4 3" xfId="7754"/>
    <cellStyle name="Note 5 8 2 4 3 2" xfId="25189"/>
    <cellStyle name="Note 5 8 2 4 3 3" xfId="39642"/>
    <cellStyle name="Note 5 8 2 4 4" xfId="10195"/>
    <cellStyle name="Note 5 8 2 4 4 2" xfId="27630"/>
    <cellStyle name="Note 5 8 2 4 4 3" xfId="42083"/>
    <cellStyle name="Note 5 8 2 4 5" xfId="12615"/>
    <cellStyle name="Note 5 8 2 4 5 2" xfId="30050"/>
    <cellStyle name="Note 5 8 2 4 5 3" xfId="44503"/>
    <cellStyle name="Note 5 8 2 4 6" xfId="15465"/>
    <cellStyle name="Note 5 8 2 4 6 2" xfId="32900"/>
    <cellStyle name="Note 5 8 2 4 6 3" xfId="47353"/>
    <cellStyle name="Note 5 8 2 4 7" xfId="19622"/>
    <cellStyle name="Note 5 8 2 4 8" xfId="20627"/>
    <cellStyle name="Note 5 8 2 5" xfId="5289"/>
    <cellStyle name="Note 5 8 2 5 2" xfId="14592"/>
    <cellStyle name="Note 5 8 2 5 2 2" xfId="32027"/>
    <cellStyle name="Note 5 8 2 5 2 3" xfId="46480"/>
    <cellStyle name="Note 5 8 2 5 3" xfId="17053"/>
    <cellStyle name="Note 5 8 2 5 3 2" xfId="34488"/>
    <cellStyle name="Note 5 8 2 5 3 3" xfId="48941"/>
    <cellStyle name="Note 5 8 2 5 4" xfId="22725"/>
    <cellStyle name="Note 5 8 2 5 5" xfId="37178"/>
    <cellStyle name="Note 5 8 2 6" xfId="7751"/>
    <cellStyle name="Note 5 8 2 6 2" xfId="25186"/>
    <cellStyle name="Note 5 8 2 6 3" xfId="39639"/>
    <cellStyle name="Note 5 8 2 7" xfId="10192"/>
    <cellStyle name="Note 5 8 2 7 2" xfId="27627"/>
    <cellStyle name="Note 5 8 2 7 3" xfId="42080"/>
    <cellStyle name="Note 5 8 2 8" xfId="12612"/>
    <cellStyle name="Note 5 8 2 8 2" xfId="30047"/>
    <cellStyle name="Note 5 8 2 8 3" xfId="44500"/>
    <cellStyle name="Note 5 8 2 9" xfId="19619"/>
    <cellStyle name="Note 5 8 3" xfId="2782"/>
    <cellStyle name="Note 5 8 3 2" xfId="2783"/>
    <cellStyle name="Note 5 8 3 2 2" xfId="5294"/>
    <cellStyle name="Note 5 8 3 2 2 2" xfId="14596"/>
    <cellStyle name="Note 5 8 3 2 2 2 2" xfId="32031"/>
    <cellStyle name="Note 5 8 3 2 2 2 3" xfId="46484"/>
    <cellStyle name="Note 5 8 3 2 2 3" xfId="17057"/>
    <cellStyle name="Note 5 8 3 2 2 3 2" xfId="34492"/>
    <cellStyle name="Note 5 8 3 2 2 3 3" xfId="48945"/>
    <cellStyle name="Note 5 8 3 2 2 4" xfId="22730"/>
    <cellStyle name="Note 5 8 3 2 2 5" xfId="37183"/>
    <cellStyle name="Note 5 8 3 2 3" xfId="7756"/>
    <cellStyle name="Note 5 8 3 2 3 2" xfId="25191"/>
    <cellStyle name="Note 5 8 3 2 3 3" xfId="39644"/>
    <cellStyle name="Note 5 8 3 2 4" xfId="10197"/>
    <cellStyle name="Note 5 8 3 2 4 2" xfId="27632"/>
    <cellStyle name="Note 5 8 3 2 4 3" xfId="42085"/>
    <cellStyle name="Note 5 8 3 2 5" xfId="12617"/>
    <cellStyle name="Note 5 8 3 2 5 2" xfId="30052"/>
    <cellStyle name="Note 5 8 3 2 5 3" xfId="44505"/>
    <cellStyle name="Note 5 8 3 2 6" xfId="19624"/>
    <cellStyle name="Note 5 8 3 3" xfId="2784"/>
    <cellStyle name="Note 5 8 3 3 2" xfId="5295"/>
    <cellStyle name="Note 5 8 3 3 2 2" xfId="14597"/>
    <cellStyle name="Note 5 8 3 3 2 2 2" xfId="32032"/>
    <cellStyle name="Note 5 8 3 3 2 2 3" xfId="46485"/>
    <cellStyle name="Note 5 8 3 3 2 3" xfId="17058"/>
    <cellStyle name="Note 5 8 3 3 2 3 2" xfId="34493"/>
    <cellStyle name="Note 5 8 3 3 2 3 3" xfId="48946"/>
    <cellStyle name="Note 5 8 3 3 2 4" xfId="22731"/>
    <cellStyle name="Note 5 8 3 3 2 5" xfId="37184"/>
    <cellStyle name="Note 5 8 3 3 3" xfId="7757"/>
    <cellStyle name="Note 5 8 3 3 3 2" xfId="25192"/>
    <cellStyle name="Note 5 8 3 3 3 3" xfId="39645"/>
    <cellStyle name="Note 5 8 3 3 4" xfId="10198"/>
    <cellStyle name="Note 5 8 3 3 4 2" xfId="27633"/>
    <cellStyle name="Note 5 8 3 3 4 3" xfId="42086"/>
    <cellStyle name="Note 5 8 3 3 5" xfId="12618"/>
    <cellStyle name="Note 5 8 3 3 5 2" xfId="30053"/>
    <cellStyle name="Note 5 8 3 3 5 3" xfId="44506"/>
    <cellStyle name="Note 5 8 3 3 6" xfId="19625"/>
    <cellStyle name="Note 5 8 3 4" xfId="2785"/>
    <cellStyle name="Note 5 8 3 4 2" xfId="5296"/>
    <cellStyle name="Note 5 8 3 4 2 2" xfId="22732"/>
    <cellStyle name="Note 5 8 3 4 2 3" xfId="37185"/>
    <cellStyle name="Note 5 8 3 4 3" xfId="7758"/>
    <cellStyle name="Note 5 8 3 4 3 2" xfId="25193"/>
    <cellStyle name="Note 5 8 3 4 3 3" xfId="39646"/>
    <cellStyle name="Note 5 8 3 4 4" xfId="10199"/>
    <cellStyle name="Note 5 8 3 4 4 2" xfId="27634"/>
    <cellStyle name="Note 5 8 3 4 4 3" xfId="42087"/>
    <cellStyle name="Note 5 8 3 4 5" xfId="12619"/>
    <cellStyle name="Note 5 8 3 4 5 2" xfId="30054"/>
    <cellStyle name="Note 5 8 3 4 5 3" xfId="44507"/>
    <cellStyle name="Note 5 8 3 4 6" xfId="15466"/>
    <cellStyle name="Note 5 8 3 4 6 2" xfId="32901"/>
    <cellStyle name="Note 5 8 3 4 6 3" xfId="47354"/>
    <cellStyle name="Note 5 8 3 4 7" xfId="19626"/>
    <cellStyle name="Note 5 8 3 4 8" xfId="20628"/>
    <cellStyle name="Note 5 8 3 5" xfId="5293"/>
    <cellStyle name="Note 5 8 3 5 2" xfId="14595"/>
    <cellStyle name="Note 5 8 3 5 2 2" xfId="32030"/>
    <cellStyle name="Note 5 8 3 5 2 3" xfId="46483"/>
    <cellStyle name="Note 5 8 3 5 3" xfId="17056"/>
    <cellStyle name="Note 5 8 3 5 3 2" xfId="34491"/>
    <cellStyle name="Note 5 8 3 5 3 3" xfId="48944"/>
    <cellStyle name="Note 5 8 3 5 4" xfId="22729"/>
    <cellStyle name="Note 5 8 3 5 5" xfId="37182"/>
    <cellStyle name="Note 5 8 3 6" xfId="7755"/>
    <cellStyle name="Note 5 8 3 6 2" xfId="25190"/>
    <cellStyle name="Note 5 8 3 6 3" xfId="39643"/>
    <cellStyle name="Note 5 8 3 7" xfId="10196"/>
    <cellStyle name="Note 5 8 3 7 2" xfId="27631"/>
    <cellStyle name="Note 5 8 3 7 3" xfId="42084"/>
    <cellStyle name="Note 5 8 3 8" xfId="12616"/>
    <cellStyle name="Note 5 8 3 8 2" xfId="30051"/>
    <cellStyle name="Note 5 8 3 8 3" xfId="44504"/>
    <cellStyle name="Note 5 8 3 9" xfId="19623"/>
    <cellStyle name="Note 5 8 4" xfId="2786"/>
    <cellStyle name="Note 5 8 4 2" xfId="2787"/>
    <cellStyle name="Note 5 8 4 2 2" xfId="5298"/>
    <cellStyle name="Note 5 8 4 2 2 2" xfId="14599"/>
    <cellStyle name="Note 5 8 4 2 2 2 2" xfId="32034"/>
    <cellStyle name="Note 5 8 4 2 2 2 3" xfId="46487"/>
    <cellStyle name="Note 5 8 4 2 2 3" xfId="17060"/>
    <cellStyle name="Note 5 8 4 2 2 3 2" xfId="34495"/>
    <cellStyle name="Note 5 8 4 2 2 3 3" xfId="48948"/>
    <cellStyle name="Note 5 8 4 2 2 4" xfId="22734"/>
    <cellStyle name="Note 5 8 4 2 2 5" xfId="37187"/>
    <cellStyle name="Note 5 8 4 2 3" xfId="7760"/>
    <cellStyle name="Note 5 8 4 2 3 2" xfId="25195"/>
    <cellStyle name="Note 5 8 4 2 3 3" xfId="39648"/>
    <cellStyle name="Note 5 8 4 2 4" xfId="10201"/>
    <cellStyle name="Note 5 8 4 2 4 2" xfId="27636"/>
    <cellStyle name="Note 5 8 4 2 4 3" xfId="42089"/>
    <cellStyle name="Note 5 8 4 2 5" xfId="12621"/>
    <cellStyle name="Note 5 8 4 2 5 2" xfId="30056"/>
    <cellStyle name="Note 5 8 4 2 5 3" xfId="44509"/>
    <cellStyle name="Note 5 8 4 2 6" xfId="19628"/>
    <cellStyle name="Note 5 8 4 3" xfId="2788"/>
    <cellStyle name="Note 5 8 4 3 2" xfId="5299"/>
    <cellStyle name="Note 5 8 4 3 2 2" xfId="14600"/>
    <cellStyle name="Note 5 8 4 3 2 2 2" xfId="32035"/>
    <cellStyle name="Note 5 8 4 3 2 2 3" xfId="46488"/>
    <cellStyle name="Note 5 8 4 3 2 3" xfId="17061"/>
    <cellStyle name="Note 5 8 4 3 2 3 2" xfId="34496"/>
    <cellStyle name="Note 5 8 4 3 2 3 3" xfId="48949"/>
    <cellStyle name="Note 5 8 4 3 2 4" xfId="22735"/>
    <cellStyle name="Note 5 8 4 3 2 5" xfId="37188"/>
    <cellStyle name="Note 5 8 4 3 3" xfId="7761"/>
    <cellStyle name="Note 5 8 4 3 3 2" xfId="25196"/>
    <cellStyle name="Note 5 8 4 3 3 3" xfId="39649"/>
    <cellStyle name="Note 5 8 4 3 4" xfId="10202"/>
    <cellStyle name="Note 5 8 4 3 4 2" xfId="27637"/>
    <cellStyle name="Note 5 8 4 3 4 3" xfId="42090"/>
    <cellStyle name="Note 5 8 4 3 5" xfId="12622"/>
    <cellStyle name="Note 5 8 4 3 5 2" xfId="30057"/>
    <cellStyle name="Note 5 8 4 3 5 3" xfId="44510"/>
    <cellStyle name="Note 5 8 4 3 6" xfId="19629"/>
    <cellStyle name="Note 5 8 4 4" xfId="2789"/>
    <cellStyle name="Note 5 8 4 4 2" xfId="5300"/>
    <cellStyle name="Note 5 8 4 4 2 2" xfId="22736"/>
    <cellStyle name="Note 5 8 4 4 2 3" xfId="37189"/>
    <cellStyle name="Note 5 8 4 4 3" xfId="7762"/>
    <cellStyle name="Note 5 8 4 4 3 2" xfId="25197"/>
    <cellStyle name="Note 5 8 4 4 3 3" xfId="39650"/>
    <cellStyle name="Note 5 8 4 4 4" xfId="10203"/>
    <cellStyle name="Note 5 8 4 4 4 2" xfId="27638"/>
    <cellStyle name="Note 5 8 4 4 4 3" xfId="42091"/>
    <cellStyle name="Note 5 8 4 4 5" xfId="12623"/>
    <cellStyle name="Note 5 8 4 4 5 2" xfId="30058"/>
    <cellStyle name="Note 5 8 4 4 5 3" xfId="44511"/>
    <cellStyle name="Note 5 8 4 4 6" xfId="15467"/>
    <cellStyle name="Note 5 8 4 4 6 2" xfId="32902"/>
    <cellStyle name="Note 5 8 4 4 6 3" xfId="47355"/>
    <cellStyle name="Note 5 8 4 4 7" xfId="19630"/>
    <cellStyle name="Note 5 8 4 4 8" xfId="20629"/>
    <cellStyle name="Note 5 8 4 5" xfId="5297"/>
    <cellStyle name="Note 5 8 4 5 2" xfId="14598"/>
    <cellStyle name="Note 5 8 4 5 2 2" xfId="32033"/>
    <cellStyle name="Note 5 8 4 5 2 3" xfId="46486"/>
    <cellStyle name="Note 5 8 4 5 3" xfId="17059"/>
    <cellStyle name="Note 5 8 4 5 3 2" xfId="34494"/>
    <cellStyle name="Note 5 8 4 5 3 3" xfId="48947"/>
    <cellStyle name="Note 5 8 4 5 4" xfId="22733"/>
    <cellStyle name="Note 5 8 4 5 5" xfId="37186"/>
    <cellStyle name="Note 5 8 4 6" xfId="7759"/>
    <cellStyle name="Note 5 8 4 6 2" xfId="25194"/>
    <cellStyle name="Note 5 8 4 6 3" xfId="39647"/>
    <cellStyle name="Note 5 8 4 7" xfId="10200"/>
    <cellStyle name="Note 5 8 4 7 2" xfId="27635"/>
    <cellStyle name="Note 5 8 4 7 3" xfId="42088"/>
    <cellStyle name="Note 5 8 4 8" xfId="12620"/>
    <cellStyle name="Note 5 8 4 8 2" xfId="30055"/>
    <cellStyle name="Note 5 8 4 8 3" xfId="44508"/>
    <cellStyle name="Note 5 8 4 9" xfId="19627"/>
    <cellStyle name="Note 5 8 5" xfId="2790"/>
    <cellStyle name="Note 5 8 5 2" xfId="2791"/>
    <cellStyle name="Note 5 8 5 2 2" xfId="5302"/>
    <cellStyle name="Note 5 8 5 2 2 2" xfId="14602"/>
    <cellStyle name="Note 5 8 5 2 2 2 2" xfId="32037"/>
    <cellStyle name="Note 5 8 5 2 2 2 3" xfId="46490"/>
    <cellStyle name="Note 5 8 5 2 2 3" xfId="17063"/>
    <cellStyle name="Note 5 8 5 2 2 3 2" xfId="34498"/>
    <cellStyle name="Note 5 8 5 2 2 3 3" xfId="48951"/>
    <cellStyle name="Note 5 8 5 2 2 4" xfId="22738"/>
    <cellStyle name="Note 5 8 5 2 2 5" xfId="37191"/>
    <cellStyle name="Note 5 8 5 2 3" xfId="7764"/>
    <cellStyle name="Note 5 8 5 2 3 2" xfId="25199"/>
    <cellStyle name="Note 5 8 5 2 3 3" xfId="39652"/>
    <cellStyle name="Note 5 8 5 2 4" xfId="10205"/>
    <cellStyle name="Note 5 8 5 2 4 2" xfId="27640"/>
    <cellStyle name="Note 5 8 5 2 4 3" xfId="42093"/>
    <cellStyle name="Note 5 8 5 2 5" xfId="12625"/>
    <cellStyle name="Note 5 8 5 2 5 2" xfId="30060"/>
    <cellStyle name="Note 5 8 5 2 5 3" xfId="44513"/>
    <cellStyle name="Note 5 8 5 2 6" xfId="19632"/>
    <cellStyle name="Note 5 8 5 3" xfId="2792"/>
    <cellStyle name="Note 5 8 5 3 2" xfId="5303"/>
    <cellStyle name="Note 5 8 5 3 2 2" xfId="14603"/>
    <cellStyle name="Note 5 8 5 3 2 2 2" xfId="32038"/>
    <cellStyle name="Note 5 8 5 3 2 2 3" xfId="46491"/>
    <cellStyle name="Note 5 8 5 3 2 3" xfId="17064"/>
    <cellStyle name="Note 5 8 5 3 2 3 2" xfId="34499"/>
    <cellStyle name="Note 5 8 5 3 2 3 3" xfId="48952"/>
    <cellStyle name="Note 5 8 5 3 2 4" xfId="22739"/>
    <cellStyle name="Note 5 8 5 3 2 5" xfId="37192"/>
    <cellStyle name="Note 5 8 5 3 3" xfId="7765"/>
    <cellStyle name="Note 5 8 5 3 3 2" xfId="25200"/>
    <cellStyle name="Note 5 8 5 3 3 3" xfId="39653"/>
    <cellStyle name="Note 5 8 5 3 4" xfId="10206"/>
    <cellStyle name="Note 5 8 5 3 4 2" xfId="27641"/>
    <cellStyle name="Note 5 8 5 3 4 3" xfId="42094"/>
    <cellStyle name="Note 5 8 5 3 5" xfId="12626"/>
    <cellStyle name="Note 5 8 5 3 5 2" xfId="30061"/>
    <cellStyle name="Note 5 8 5 3 5 3" xfId="44514"/>
    <cellStyle name="Note 5 8 5 3 6" xfId="19633"/>
    <cellStyle name="Note 5 8 5 4" xfId="2793"/>
    <cellStyle name="Note 5 8 5 4 2" xfId="5304"/>
    <cellStyle name="Note 5 8 5 4 2 2" xfId="22740"/>
    <cellStyle name="Note 5 8 5 4 2 3" xfId="37193"/>
    <cellStyle name="Note 5 8 5 4 3" xfId="7766"/>
    <cellStyle name="Note 5 8 5 4 3 2" xfId="25201"/>
    <cellStyle name="Note 5 8 5 4 3 3" xfId="39654"/>
    <cellStyle name="Note 5 8 5 4 4" xfId="10207"/>
    <cellStyle name="Note 5 8 5 4 4 2" xfId="27642"/>
    <cellStyle name="Note 5 8 5 4 4 3" xfId="42095"/>
    <cellStyle name="Note 5 8 5 4 5" xfId="12627"/>
    <cellStyle name="Note 5 8 5 4 5 2" xfId="30062"/>
    <cellStyle name="Note 5 8 5 4 5 3" xfId="44515"/>
    <cellStyle name="Note 5 8 5 4 6" xfId="15468"/>
    <cellStyle name="Note 5 8 5 4 6 2" xfId="32903"/>
    <cellStyle name="Note 5 8 5 4 6 3" xfId="47356"/>
    <cellStyle name="Note 5 8 5 4 7" xfId="19634"/>
    <cellStyle name="Note 5 8 5 4 8" xfId="20630"/>
    <cellStyle name="Note 5 8 5 5" xfId="5301"/>
    <cellStyle name="Note 5 8 5 5 2" xfId="14601"/>
    <cellStyle name="Note 5 8 5 5 2 2" xfId="32036"/>
    <cellStyle name="Note 5 8 5 5 2 3" xfId="46489"/>
    <cellStyle name="Note 5 8 5 5 3" xfId="17062"/>
    <cellStyle name="Note 5 8 5 5 3 2" xfId="34497"/>
    <cellStyle name="Note 5 8 5 5 3 3" xfId="48950"/>
    <cellStyle name="Note 5 8 5 5 4" xfId="22737"/>
    <cellStyle name="Note 5 8 5 5 5" xfId="37190"/>
    <cellStyle name="Note 5 8 5 6" xfId="7763"/>
    <cellStyle name="Note 5 8 5 6 2" xfId="25198"/>
    <cellStyle name="Note 5 8 5 6 3" xfId="39651"/>
    <cellStyle name="Note 5 8 5 7" xfId="10204"/>
    <cellStyle name="Note 5 8 5 7 2" xfId="27639"/>
    <cellStyle name="Note 5 8 5 7 3" xfId="42092"/>
    <cellStyle name="Note 5 8 5 8" xfId="12624"/>
    <cellStyle name="Note 5 8 5 8 2" xfId="30059"/>
    <cellStyle name="Note 5 8 5 8 3" xfId="44512"/>
    <cellStyle name="Note 5 8 5 9" xfId="19631"/>
    <cellStyle name="Note 5 8 6" xfId="2794"/>
    <cellStyle name="Note 5 8 6 2" xfId="5305"/>
    <cellStyle name="Note 5 8 6 2 2" xfId="14604"/>
    <cellStyle name="Note 5 8 6 2 2 2" xfId="32039"/>
    <cellStyle name="Note 5 8 6 2 2 3" xfId="46492"/>
    <cellStyle name="Note 5 8 6 2 3" xfId="17065"/>
    <cellStyle name="Note 5 8 6 2 3 2" xfId="34500"/>
    <cellStyle name="Note 5 8 6 2 3 3" xfId="48953"/>
    <cellStyle name="Note 5 8 6 2 4" xfId="22741"/>
    <cellStyle name="Note 5 8 6 2 5" xfId="37194"/>
    <cellStyle name="Note 5 8 6 3" xfId="7767"/>
    <cellStyle name="Note 5 8 6 3 2" xfId="25202"/>
    <cellStyle name="Note 5 8 6 3 3" xfId="39655"/>
    <cellStyle name="Note 5 8 6 4" xfId="10208"/>
    <cellStyle name="Note 5 8 6 4 2" xfId="27643"/>
    <cellStyle name="Note 5 8 6 4 3" xfId="42096"/>
    <cellStyle name="Note 5 8 6 5" xfId="12628"/>
    <cellStyle name="Note 5 8 6 5 2" xfId="30063"/>
    <cellStyle name="Note 5 8 6 5 3" xfId="44516"/>
    <cellStyle name="Note 5 8 6 6" xfId="19635"/>
    <cellStyle name="Note 5 8 7" xfId="2795"/>
    <cellStyle name="Note 5 8 7 2" xfId="5306"/>
    <cellStyle name="Note 5 8 7 2 2" xfId="14605"/>
    <cellStyle name="Note 5 8 7 2 2 2" xfId="32040"/>
    <cellStyle name="Note 5 8 7 2 2 3" xfId="46493"/>
    <cellStyle name="Note 5 8 7 2 3" xfId="17066"/>
    <cellStyle name="Note 5 8 7 2 3 2" xfId="34501"/>
    <cellStyle name="Note 5 8 7 2 3 3" xfId="48954"/>
    <cellStyle name="Note 5 8 7 2 4" xfId="22742"/>
    <cellStyle name="Note 5 8 7 2 5" xfId="37195"/>
    <cellStyle name="Note 5 8 7 3" xfId="7768"/>
    <cellStyle name="Note 5 8 7 3 2" xfId="25203"/>
    <cellStyle name="Note 5 8 7 3 3" xfId="39656"/>
    <cellStyle name="Note 5 8 7 4" xfId="10209"/>
    <cellStyle name="Note 5 8 7 4 2" xfId="27644"/>
    <cellStyle name="Note 5 8 7 4 3" xfId="42097"/>
    <cellStyle name="Note 5 8 7 5" xfId="12629"/>
    <cellStyle name="Note 5 8 7 5 2" xfId="30064"/>
    <cellStyle name="Note 5 8 7 5 3" xfId="44517"/>
    <cellStyle name="Note 5 8 7 6" xfId="19636"/>
    <cellStyle name="Note 5 8 8" xfId="2796"/>
    <cellStyle name="Note 5 8 8 2" xfId="5307"/>
    <cellStyle name="Note 5 8 8 2 2" xfId="22743"/>
    <cellStyle name="Note 5 8 8 2 3" xfId="37196"/>
    <cellStyle name="Note 5 8 8 3" xfId="7769"/>
    <cellStyle name="Note 5 8 8 3 2" xfId="25204"/>
    <cellStyle name="Note 5 8 8 3 3" xfId="39657"/>
    <cellStyle name="Note 5 8 8 4" xfId="10210"/>
    <cellStyle name="Note 5 8 8 4 2" xfId="27645"/>
    <cellStyle name="Note 5 8 8 4 3" xfId="42098"/>
    <cellStyle name="Note 5 8 8 5" xfId="12630"/>
    <cellStyle name="Note 5 8 8 5 2" xfId="30065"/>
    <cellStyle name="Note 5 8 8 5 3" xfId="44518"/>
    <cellStyle name="Note 5 8 8 6" xfId="15469"/>
    <cellStyle name="Note 5 8 8 6 2" xfId="32904"/>
    <cellStyle name="Note 5 8 8 6 3" xfId="47357"/>
    <cellStyle name="Note 5 8 8 7" xfId="19637"/>
    <cellStyle name="Note 5 8 8 8" xfId="20631"/>
    <cellStyle name="Note 5 8 9" xfId="5288"/>
    <cellStyle name="Note 5 8 9 2" xfId="14591"/>
    <cellStyle name="Note 5 8 9 2 2" xfId="32026"/>
    <cellStyle name="Note 5 8 9 2 3" xfId="46479"/>
    <cellStyle name="Note 5 8 9 3" xfId="17052"/>
    <cellStyle name="Note 5 8 9 3 2" xfId="34487"/>
    <cellStyle name="Note 5 8 9 3 3" xfId="48940"/>
    <cellStyle name="Note 5 8 9 4" xfId="22724"/>
    <cellStyle name="Note 5 8 9 5" xfId="37177"/>
    <cellStyle name="Note 5 9" xfId="2797"/>
    <cellStyle name="Note 5 9 10" xfId="7770"/>
    <cellStyle name="Note 5 9 10 2" xfId="25205"/>
    <cellStyle name="Note 5 9 10 3" xfId="39658"/>
    <cellStyle name="Note 5 9 11" xfId="10211"/>
    <cellStyle name="Note 5 9 11 2" xfId="27646"/>
    <cellStyle name="Note 5 9 11 3" xfId="42099"/>
    <cellStyle name="Note 5 9 12" xfId="12631"/>
    <cellStyle name="Note 5 9 12 2" xfId="30066"/>
    <cellStyle name="Note 5 9 12 3" xfId="44519"/>
    <cellStyle name="Note 5 9 13" xfId="19638"/>
    <cellStyle name="Note 5 9 2" xfId="2798"/>
    <cellStyle name="Note 5 9 2 2" xfId="2799"/>
    <cellStyle name="Note 5 9 2 2 2" xfId="5310"/>
    <cellStyle name="Note 5 9 2 2 2 2" xfId="14608"/>
    <cellStyle name="Note 5 9 2 2 2 2 2" xfId="32043"/>
    <cellStyle name="Note 5 9 2 2 2 2 3" xfId="46496"/>
    <cellStyle name="Note 5 9 2 2 2 3" xfId="17069"/>
    <cellStyle name="Note 5 9 2 2 2 3 2" xfId="34504"/>
    <cellStyle name="Note 5 9 2 2 2 3 3" xfId="48957"/>
    <cellStyle name="Note 5 9 2 2 2 4" xfId="22746"/>
    <cellStyle name="Note 5 9 2 2 2 5" xfId="37199"/>
    <cellStyle name="Note 5 9 2 2 3" xfId="7772"/>
    <cellStyle name="Note 5 9 2 2 3 2" xfId="25207"/>
    <cellStyle name="Note 5 9 2 2 3 3" xfId="39660"/>
    <cellStyle name="Note 5 9 2 2 4" xfId="10213"/>
    <cellStyle name="Note 5 9 2 2 4 2" xfId="27648"/>
    <cellStyle name="Note 5 9 2 2 4 3" xfId="42101"/>
    <cellStyle name="Note 5 9 2 2 5" xfId="12633"/>
    <cellStyle name="Note 5 9 2 2 5 2" xfId="30068"/>
    <cellStyle name="Note 5 9 2 2 5 3" xfId="44521"/>
    <cellStyle name="Note 5 9 2 2 6" xfId="19640"/>
    <cellStyle name="Note 5 9 2 3" xfId="2800"/>
    <cellStyle name="Note 5 9 2 3 2" xfId="5311"/>
    <cellStyle name="Note 5 9 2 3 2 2" xfId="14609"/>
    <cellStyle name="Note 5 9 2 3 2 2 2" xfId="32044"/>
    <cellStyle name="Note 5 9 2 3 2 2 3" xfId="46497"/>
    <cellStyle name="Note 5 9 2 3 2 3" xfId="17070"/>
    <cellStyle name="Note 5 9 2 3 2 3 2" xfId="34505"/>
    <cellStyle name="Note 5 9 2 3 2 3 3" xfId="48958"/>
    <cellStyle name="Note 5 9 2 3 2 4" xfId="22747"/>
    <cellStyle name="Note 5 9 2 3 2 5" xfId="37200"/>
    <cellStyle name="Note 5 9 2 3 3" xfId="7773"/>
    <cellStyle name="Note 5 9 2 3 3 2" xfId="25208"/>
    <cellStyle name="Note 5 9 2 3 3 3" xfId="39661"/>
    <cellStyle name="Note 5 9 2 3 4" xfId="10214"/>
    <cellStyle name="Note 5 9 2 3 4 2" xfId="27649"/>
    <cellStyle name="Note 5 9 2 3 4 3" xfId="42102"/>
    <cellStyle name="Note 5 9 2 3 5" xfId="12634"/>
    <cellStyle name="Note 5 9 2 3 5 2" xfId="30069"/>
    <cellStyle name="Note 5 9 2 3 5 3" xfId="44522"/>
    <cellStyle name="Note 5 9 2 3 6" xfId="19641"/>
    <cellStyle name="Note 5 9 2 4" xfId="2801"/>
    <cellStyle name="Note 5 9 2 4 2" xfId="5312"/>
    <cellStyle name="Note 5 9 2 4 2 2" xfId="22748"/>
    <cellStyle name="Note 5 9 2 4 2 3" xfId="37201"/>
    <cellStyle name="Note 5 9 2 4 3" xfId="7774"/>
    <cellStyle name="Note 5 9 2 4 3 2" xfId="25209"/>
    <cellStyle name="Note 5 9 2 4 3 3" xfId="39662"/>
    <cellStyle name="Note 5 9 2 4 4" xfId="10215"/>
    <cellStyle name="Note 5 9 2 4 4 2" xfId="27650"/>
    <cellStyle name="Note 5 9 2 4 4 3" xfId="42103"/>
    <cellStyle name="Note 5 9 2 4 5" xfId="12635"/>
    <cellStyle name="Note 5 9 2 4 5 2" xfId="30070"/>
    <cellStyle name="Note 5 9 2 4 5 3" xfId="44523"/>
    <cellStyle name="Note 5 9 2 4 6" xfId="15470"/>
    <cellStyle name="Note 5 9 2 4 6 2" xfId="32905"/>
    <cellStyle name="Note 5 9 2 4 6 3" xfId="47358"/>
    <cellStyle name="Note 5 9 2 4 7" xfId="19642"/>
    <cellStyle name="Note 5 9 2 4 8" xfId="20632"/>
    <cellStyle name="Note 5 9 2 5" xfId="5309"/>
    <cellStyle name="Note 5 9 2 5 2" xfId="14607"/>
    <cellStyle name="Note 5 9 2 5 2 2" xfId="32042"/>
    <cellStyle name="Note 5 9 2 5 2 3" xfId="46495"/>
    <cellStyle name="Note 5 9 2 5 3" xfId="17068"/>
    <cellStyle name="Note 5 9 2 5 3 2" xfId="34503"/>
    <cellStyle name="Note 5 9 2 5 3 3" xfId="48956"/>
    <cellStyle name="Note 5 9 2 5 4" xfId="22745"/>
    <cellStyle name="Note 5 9 2 5 5" xfId="37198"/>
    <cellStyle name="Note 5 9 2 6" xfId="7771"/>
    <cellStyle name="Note 5 9 2 6 2" xfId="25206"/>
    <cellStyle name="Note 5 9 2 6 3" xfId="39659"/>
    <cellStyle name="Note 5 9 2 7" xfId="10212"/>
    <cellStyle name="Note 5 9 2 7 2" xfId="27647"/>
    <cellStyle name="Note 5 9 2 7 3" xfId="42100"/>
    <cellStyle name="Note 5 9 2 8" xfId="12632"/>
    <cellStyle name="Note 5 9 2 8 2" xfId="30067"/>
    <cellStyle name="Note 5 9 2 8 3" xfId="44520"/>
    <cellStyle name="Note 5 9 2 9" xfId="19639"/>
    <cellStyle name="Note 5 9 3" xfId="2802"/>
    <cellStyle name="Note 5 9 3 2" xfId="2803"/>
    <cellStyle name="Note 5 9 3 2 2" xfId="5314"/>
    <cellStyle name="Note 5 9 3 2 2 2" xfId="14611"/>
    <cellStyle name="Note 5 9 3 2 2 2 2" xfId="32046"/>
    <cellStyle name="Note 5 9 3 2 2 2 3" xfId="46499"/>
    <cellStyle name="Note 5 9 3 2 2 3" xfId="17072"/>
    <cellStyle name="Note 5 9 3 2 2 3 2" xfId="34507"/>
    <cellStyle name="Note 5 9 3 2 2 3 3" xfId="48960"/>
    <cellStyle name="Note 5 9 3 2 2 4" xfId="22750"/>
    <cellStyle name="Note 5 9 3 2 2 5" xfId="37203"/>
    <cellStyle name="Note 5 9 3 2 3" xfId="7776"/>
    <cellStyle name="Note 5 9 3 2 3 2" xfId="25211"/>
    <cellStyle name="Note 5 9 3 2 3 3" xfId="39664"/>
    <cellStyle name="Note 5 9 3 2 4" xfId="10217"/>
    <cellStyle name="Note 5 9 3 2 4 2" xfId="27652"/>
    <cellStyle name="Note 5 9 3 2 4 3" xfId="42105"/>
    <cellStyle name="Note 5 9 3 2 5" xfId="12637"/>
    <cellStyle name="Note 5 9 3 2 5 2" xfId="30072"/>
    <cellStyle name="Note 5 9 3 2 5 3" xfId="44525"/>
    <cellStyle name="Note 5 9 3 2 6" xfId="19644"/>
    <cellStyle name="Note 5 9 3 3" xfId="2804"/>
    <cellStyle name="Note 5 9 3 3 2" xfId="5315"/>
    <cellStyle name="Note 5 9 3 3 2 2" xfId="14612"/>
    <cellStyle name="Note 5 9 3 3 2 2 2" xfId="32047"/>
    <cellStyle name="Note 5 9 3 3 2 2 3" xfId="46500"/>
    <cellStyle name="Note 5 9 3 3 2 3" xfId="17073"/>
    <cellStyle name="Note 5 9 3 3 2 3 2" xfId="34508"/>
    <cellStyle name="Note 5 9 3 3 2 3 3" xfId="48961"/>
    <cellStyle name="Note 5 9 3 3 2 4" xfId="22751"/>
    <cellStyle name="Note 5 9 3 3 2 5" xfId="37204"/>
    <cellStyle name="Note 5 9 3 3 3" xfId="7777"/>
    <cellStyle name="Note 5 9 3 3 3 2" xfId="25212"/>
    <cellStyle name="Note 5 9 3 3 3 3" xfId="39665"/>
    <cellStyle name="Note 5 9 3 3 4" xfId="10218"/>
    <cellStyle name="Note 5 9 3 3 4 2" xfId="27653"/>
    <cellStyle name="Note 5 9 3 3 4 3" xfId="42106"/>
    <cellStyle name="Note 5 9 3 3 5" xfId="12638"/>
    <cellStyle name="Note 5 9 3 3 5 2" xfId="30073"/>
    <cellStyle name="Note 5 9 3 3 5 3" xfId="44526"/>
    <cellStyle name="Note 5 9 3 3 6" xfId="19645"/>
    <cellStyle name="Note 5 9 3 4" xfId="2805"/>
    <cellStyle name="Note 5 9 3 4 2" xfId="5316"/>
    <cellStyle name="Note 5 9 3 4 2 2" xfId="22752"/>
    <cellStyle name="Note 5 9 3 4 2 3" xfId="37205"/>
    <cellStyle name="Note 5 9 3 4 3" xfId="7778"/>
    <cellStyle name="Note 5 9 3 4 3 2" xfId="25213"/>
    <cellStyle name="Note 5 9 3 4 3 3" xfId="39666"/>
    <cellStyle name="Note 5 9 3 4 4" xfId="10219"/>
    <cellStyle name="Note 5 9 3 4 4 2" xfId="27654"/>
    <cellStyle name="Note 5 9 3 4 4 3" xfId="42107"/>
    <cellStyle name="Note 5 9 3 4 5" xfId="12639"/>
    <cellStyle name="Note 5 9 3 4 5 2" xfId="30074"/>
    <cellStyle name="Note 5 9 3 4 5 3" xfId="44527"/>
    <cellStyle name="Note 5 9 3 4 6" xfId="15471"/>
    <cellStyle name="Note 5 9 3 4 6 2" xfId="32906"/>
    <cellStyle name="Note 5 9 3 4 6 3" xfId="47359"/>
    <cellStyle name="Note 5 9 3 4 7" xfId="19646"/>
    <cellStyle name="Note 5 9 3 4 8" xfId="20633"/>
    <cellStyle name="Note 5 9 3 5" xfId="5313"/>
    <cellStyle name="Note 5 9 3 5 2" xfId="14610"/>
    <cellStyle name="Note 5 9 3 5 2 2" xfId="32045"/>
    <cellStyle name="Note 5 9 3 5 2 3" xfId="46498"/>
    <cellStyle name="Note 5 9 3 5 3" xfId="17071"/>
    <cellStyle name="Note 5 9 3 5 3 2" xfId="34506"/>
    <cellStyle name="Note 5 9 3 5 3 3" xfId="48959"/>
    <cellStyle name="Note 5 9 3 5 4" xfId="22749"/>
    <cellStyle name="Note 5 9 3 5 5" xfId="37202"/>
    <cellStyle name="Note 5 9 3 6" xfId="7775"/>
    <cellStyle name="Note 5 9 3 6 2" xfId="25210"/>
    <cellStyle name="Note 5 9 3 6 3" xfId="39663"/>
    <cellStyle name="Note 5 9 3 7" xfId="10216"/>
    <cellStyle name="Note 5 9 3 7 2" xfId="27651"/>
    <cellStyle name="Note 5 9 3 7 3" xfId="42104"/>
    <cellStyle name="Note 5 9 3 8" xfId="12636"/>
    <cellStyle name="Note 5 9 3 8 2" xfId="30071"/>
    <cellStyle name="Note 5 9 3 8 3" xfId="44524"/>
    <cellStyle name="Note 5 9 3 9" xfId="19643"/>
    <cellStyle name="Note 5 9 4" xfId="2806"/>
    <cellStyle name="Note 5 9 4 2" xfId="2807"/>
    <cellStyle name="Note 5 9 4 2 2" xfId="5318"/>
    <cellStyle name="Note 5 9 4 2 2 2" xfId="14614"/>
    <cellStyle name="Note 5 9 4 2 2 2 2" xfId="32049"/>
    <cellStyle name="Note 5 9 4 2 2 2 3" xfId="46502"/>
    <cellStyle name="Note 5 9 4 2 2 3" xfId="17075"/>
    <cellStyle name="Note 5 9 4 2 2 3 2" xfId="34510"/>
    <cellStyle name="Note 5 9 4 2 2 3 3" xfId="48963"/>
    <cellStyle name="Note 5 9 4 2 2 4" xfId="22754"/>
    <cellStyle name="Note 5 9 4 2 2 5" xfId="37207"/>
    <cellStyle name="Note 5 9 4 2 3" xfId="7780"/>
    <cellStyle name="Note 5 9 4 2 3 2" xfId="25215"/>
    <cellStyle name="Note 5 9 4 2 3 3" xfId="39668"/>
    <cellStyle name="Note 5 9 4 2 4" xfId="10221"/>
    <cellStyle name="Note 5 9 4 2 4 2" xfId="27656"/>
    <cellStyle name="Note 5 9 4 2 4 3" xfId="42109"/>
    <cellStyle name="Note 5 9 4 2 5" xfId="12641"/>
    <cellStyle name="Note 5 9 4 2 5 2" xfId="30076"/>
    <cellStyle name="Note 5 9 4 2 5 3" xfId="44529"/>
    <cellStyle name="Note 5 9 4 2 6" xfId="19648"/>
    <cellStyle name="Note 5 9 4 3" xfId="2808"/>
    <cellStyle name="Note 5 9 4 3 2" xfId="5319"/>
    <cellStyle name="Note 5 9 4 3 2 2" xfId="14615"/>
    <cellStyle name="Note 5 9 4 3 2 2 2" xfId="32050"/>
    <cellStyle name="Note 5 9 4 3 2 2 3" xfId="46503"/>
    <cellStyle name="Note 5 9 4 3 2 3" xfId="17076"/>
    <cellStyle name="Note 5 9 4 3 2 3 2" xfId="34511"/>
    <cellStyle name="Note 5 9 4 3 2 3 3" xfId="48964"/>
    <cellStyle name="Note 5 9 4 3 2 4" xfId="22755"/>
    <cellStyle name="Note 5 9 4 3 2 5" xfId="37208"/>
    <cellStyle name="Note 5 9 4 3 3" xfId="7781"/>
    <cellStyle name="Note 5 9 4 3 3 2" xfId="25216"/>
    <cellStyle name="Note 5 9 4 3 3 3" xfId="39669"/>
    <cellStyle name="Note 5 9 4 3 4" xfId="10222"/>
    <cellStyle name="Note 5 9 4 3 4 2" xfId="27657"/>
    <cellStyle name="Note 5 9 4 3 4 3" xfId="42110"/>
    <cellStyle name="Note 5 9 4 3 5" xfId="12642"/>
    <cellStyle name="Note 5 9 4 3 5 2" xfId="30077"/>
    <cellStyle name="Note 5 9 4 3 5 3" xfId="44530"/>
    <cellStyle name="Note 5 9 4 3 6" xfId="19649"/>
    <cellStyle name="Note 5 9 4 4" xfId="2809"/>
    <cellStyle name="Note 5 9 4 4 2" xfId="5320"/>
    <cellStyle name="Note 5 9 4 4 2 2" xfId="22756"/>
    <cellStyle name="Note 5 9 4 4 2 3" xfId="37209"/>
    <cellStyle name="Note 5 9 4 4 3" xfId="7782"/>
    <cellStyle name="Note 5 9 4 4 3 2" xfId="25217"/>
    <cellStyle name="Note 5 9 4 4 3 3" xfId="39670"/>
    <cellStyle name="Note 5 9 4 4 4" xfId="10223"/>
    <cellStyle name="Note 5 9 4 4 4 2" xfId="27658"/>
    <cellStyle name="Note 5 9 4 4 4 3" xfId="42111"/>
    <cellStyle name="Note 5 9 4 4 5" xfId="12643"/>
    <cellStyle name="Note 5 9 4 4 5 2" xfId="30078"/>
    <cellStyle name="Note 5 9 4 4 5 3" xfId="44531"/>
    <cellStyle name="Note 5 9 4 4 6" xfId="15472"/>
    <cellStyle name="Note 5 9 4 4 6 2" xfId="32907"/>
    <cellStyle name="Note 5 9 4 4 6 3" xfId="47360"/>
    <cellStyle name="Note 5 9 4 4 7" xfId="19650"/>
    <cellStyle name="Note 5 9 4 4 8" xfId="20634"/>
    <cellStyle name="Note 5 9 4 5" xfId="5317"/>
    <cellStyle name="Note 5 9 4 5 2" xfId="14613"/>
    <cellStyle name="Note 5 9 4 5 2 2" xfId="32048"/>
    <cellStyle name="Note 5 9 4 5 2 3" xfId="46501"/>
    <cellStyle name="Note 5 9 4 5 3" xfId="17074"/>
    <cellStyle name="Note 5 9 4 5 3 2" xfId="34509"/>
    <cellStyle name="Note 5 9 4 5 3 3" xfId="48962"/>
    <cellStyle name="Note 5 9 4 5 4" xfId="22753"/>
    <cellStyle name="Note 5 9 4 5 5" xfId="37206"/>
    <cellStyle name="Note 5 9 4 6" xfId="7779"/>
    <cellStyle name="Note 5 9 4 6 2" xfId="25214"/>
    <cellStyle name="Note 5 9 4 6 3" xfId="39667"/>
    <cellStyle name="Note 5 9 4 7" xfId="10220"/>
    <cellStyle name="Note 5 9 4 7 2" xfId="27655"/>
    <cellStyle name="Note 5 9 4 7 3" xfId="42108"/>
    <cellStyle name="Note 5 9 4 8" xfId="12640"/>
    <cellStyle name="Note 5 9 4 8 2" xfId="30075"/>
    <cellStyle name="Note 5 9 4 8 3" xfId="44528"/>
    <cellStyle name="Note 5 9 4 9" xfId="19647"/>
    <cellStyle name="Note 5 9 5" xfId="2810"/>
    <cellStyle name="Note 5 9 5 2" xfId="2811"/>
    <cellStyle name="Note 5 9 5 2 2" xfId="5322"/>
    <cellStyle name="Note 5 9 5 2 2 2" xfId="14617"/>
    <cellStyle name="Note 5 9 5 2 2 2 2" xfId="32052"/>
    <cellStyle name="Note 5 9 5 2 2 2 3" xfId="46505"/>
    <cellStyle name="Note 5 9 5 2 2 3" xfId="17078"/>
    <cellStyle name="Note 5 9 5 2 2 3 2" xfId="34513"/>
    <cellStyle name="Note 5 9 5 2 2 3 3" xfId="48966"/>
    <cellStyle name="Note 5 9 5 2 2 4" xfId="22758"/>
    <cellStyle name="Note 5 9 5 2 2 5" xfId="37211"/>
    <cellStyle name="Note 5 9 5 2 3" xfId="7784"/>
    <cellStyle name="Note 5 9 5 2 3 2" xfId="25219"/>
    <cellStyle name="Note 5 9 5 2 3 3" xfId="39672"/>
    <cellStyle name="Note 5 9 5 2 4" xfId="10225"/>
    <cellStyle name="Note 5 9 5 2 4 2" xfId="27660"/>
    <cellStyle name="Note 5 9 5 2 4 3" xfId="42113"/>
    <cellStyle name="Note 5 9 5 2 5" xfId="12645"/>
    <cellStyle name="Note 5 9 5 2 5 2" xfId="30080"/>
    <cellStyle name="Note 5 9 5 2 5 3" xfId="44533"/>
    <cellStyle name="Note 5 9 5 2 6" xfId="19652"/>
    <cellStyle name="Note 5 9 5 3" xfId="2812"/>
    <cellStyle name="Note 5 9 5 3 2" xfId="5323"/>
    <cellStyle name="Note 5 9 5 3 2 2" xfId="14618"/>
    <cellStyle name="Note 5 9 5 3 2 2 2" xfId="32053"/>
    <cellStyle name="Note 5 9 5 3 2 2 3" xfId="46506"/>
    <cellStyle name="Note 5 9 5 3 2 3" xfId="17079"/>
    <cellStyle name="Note 5 9 5 3 2 3 2" xfId="34514"/>
    <cellStyle name="Note 5 9 5 3 2 3 3" xfId="48967"/>
    <cellStyle name="Note 5 9 5 3 2 4" xfId="22759"/>
    <cellStyle name="Note 5 9 5 3 2 5" xfId="37212"/>
    <cellStyle name="Note 5 9 5 3 3" xfId="7785"/>
    <cellStyle name="Note 5 9 5 3 3 2" xfId="25220"/>
    <cellStyle name="Note 5 9 5 3 3 3" xfId="39673"/>
    <cellStyle name="Note 5 9 5 3 4" xfId="10226"/>
    <cellStyle name="Note 5 9 5 3 4 2" xfId="27661"/>
    <cellStyle name="Note 5 9 5 3 4 3" xfId="42114"/>
    <cellStyle name="Note 5 9 5 3 5" xfId="12646"/>
    <cellStyle name="Note 5 9 5 3 5 2" xfId="30081"/>
    <cellStyle name="Note 5 9 5 3 5 3" xfId="44534"/>
    <cellStyle name="Note 5 9 5 3 6" xfId="19653"/>
    <cellStyle name="Note 5 9 5 4" xfId="2813"/>
    <cellStyle name="Note 5 9 5 4 2" xfId="5324"/>
    <cellStyle name="Note 5 9 5 4 2 2" xfId="22760"/>
    <cellStyle name="Note 5 9 5 4 2 3" xfId="37213"/>
    <cellStyle name="Note 5 9 5 4 3" xfId="7786"/>
    <cellStyle name="Note 5 9 5 4 3 2" xfId="25221"/>
    <cellStyle name="Note 5 9 5 4 3 3" xfId="39674"/>
    <cellStyle name="Note 5 9 5 4 4" xfId="10227"/>
    <cellStyle name="Note 5 9 5 4 4 2" xfId="27662"/>
    <cellStyle name="Note 5 9 5 4 4 3" xfId="42115"/>
    <cellStyle name="Note 5 9 5 4 5" xfId="12647"/>
    <cellStyle name="Note 5 9 5 4 5 2" xfId="30082"/>
    <cellStyle name="Note 5 9 5 4 5 3" xfId="44535"/>
    <cellStyle name="Note 5 9 5 4 6" xfId="15473"/>
    <cellStyle name="Note 5 9 5 4 6 2" xfId="32908"/>
    <cellStyle name="Note 5 9 5 4 6 3" xfId="47361"/>
    <cellStyle name="Note 5 9 5 4 7" xfId="19654"/>
    <cellStyle name="Note 5 9 5 4 8" xfId="20635"/>
    <cellStyle name="Note 5 9 5 5" xfId="5321"/>
    <cellStyle name="Note 5 9 5 5 2" xfId="14616"/>
    <cellStyle name="Note 5 9 5 5 2 2" xfId="32051"/>
    <cellStyle name="Note 5 9 5 5 2 3" xfId="46504"/>
    <cellStyle name="Note 5 9 5 5 3" xfId="17077"/>
    <cellStyle name="Note 5 9 5 5 3 2" xfId="34512"/>
    <cellStyle name="Note 5 9 5 5 3 3" xfId="48965"/>
    <cellStyle name="Note 5 9 5 5 4" xfId="22757"/>
    <cellStyle name="Note 5 9 5 5 5" xfId="37210"/>
    <cellStyle name="Note 5 9 5 6" xfId="7783"/>
    <cellStyle name="Note 5 9 5 6 2" xfId="25218"/>
    <cellStyle name="Note 5 9 5 6 3" xfId="39671"/>
    <cellStyle name="Note 5 9 5 7" xfId="10224"/>
    <cellStyle name="Note 5 9 5 7 2" xfId="27659"/>
    <cellStyle name="Note 5 9 5 7 3" xfId="42112"/>
    <cellStyle name="Note 5 9 5 8" xfId="12644"/>
    <cellStyle name="Note 5 9 5 8 2" xfId="30079"/>
    <cellStyle name="Note 5 9 5 8 3" xfId="44532"/>
    <cellStyle name="Note 5 9 5 9" xfId="19651"/>
    <cellStyle name="Note 5 9 6" xfId="2814"/>
    <cellStyle name="Note 5 9 6 2" xfId="5325"/>
    <cellStyle name="Note 5 9 6 2 2" xfId="14619"/>
    <cellStyle name="Note 5 9 6 2 2 2" xfId="32054"/>
    <cellStyle name="Note 5 9 6 2 2 3" xfId="46507"/>
    <cellStyle name="Note 5 9 6 2 3" xfId="17080"/>
    <cellStyle name="Note 5 9 6 2 3 2" xfId="34515"/>
    <cellStyle name="Note 5 9 6 2 3 3" xfId="48968"/>
    <cellStyle name="Note 5 9 6 2 4" xfId="22761"/>
    <cellStyle name="Note 5 9 6 2 5" xfId="37214"/>
    <cellStyle name="Note 5 9 6 3" xfId="7787"/>
    <cellStyle name="Note 5 9 6 3 2" xfId="25222"/>
    <cellStyle name="Note 5 9 6 3 3" xfId="39675"/>
    <cellStyle name="Note 5 9 6 4" xfId="10228"/>
    <cellStyle name="Note 5 9 6 4 2" xfId="27663"/>
    <cellStyle name="Note 5 9 6 4 3" xfId="42116"/>
    <cellStyle name="Note 5 9 6 5" xfId="12648"/>
    <cellStyle name="Note 5 9 6 5 2" xfId="30083"/>
    <cellStyle name="Note 5 9 6 5 3" xfId="44536"/>
    <cellStyle name="Note 5 9 6 6" xfId="19655"/>
    <cellStyle name="Note 5 9 7" xfId="2815"/>
    <cellStyle name="Note 5 9 7 2" xfId="5326"/>
    <cellStyle name="Note 5 9 7 2 2" xfId="14620"/>
    <cellStyle name="Note 5 9 7 2 2 2" xfId="32055"/>
    <cellStyle name="Note 5 9 7 2 2 3" xfId="46508"/>
    <cellStyle name="Note 5 9 7 2 3" xfId="17081"/>
    <cellStyle name="Note 5 9 7 2 3 2" xfId="34516"/>
    <cellStyle name="Note 5 9 7 2 3 3" xfId="48969"/>
    <cellStyle name="Note 5 9 7 2 4" xfId="22762"/>
    <cellStyle name="Note 5 9 7 2 5" xfId="37215"/>
    <cellStyle name="Note 5 9 7 3" xfId="7788"/>
    <cellStyle name="Note 5 9 7 3 2" xfId="25223"/>
    <cellStyle name="Note 5 9 7 3 3" xfId="39676"/>
    <cellStyle name="Note 5 9 7 4" xfId="10229"/>
    <cellStyle name="Note 5 9 7 4 2" xfId="27664"/>
    <cellStyle name="Note 5 9 7 4 3" xfId="42117"/>
    <cellStyle name="Note 5 9 7 5" xfId="12649"/>
    <cellStyle name="Note 5 9 7 5 2" xfId="30084"/>
    <cellStyle name="Note 5 9 7 5 3" xfId="44537"/>
    <cellStyle name="Note 5 9 7 6" xfId="19656"/>
    <cellStyle name="Note 5 9 8" xfId="2816"/>
    <cellStyle name="Note 5 9 8 2" xfId="5327"/>
    <cellStyle name="Note 5 9 8 2 2" xfId="22763"/>
    <cellStyle name="Note 5 9 8 2 3" xfId="37216"/>
    <cellStyle name="Note 5 9 8 3" xfId="7789"/>
    <cellStyle name="Note 5 9 8 3 2" xfId="25224"/>
    <cellStyle name="Note 5 9 8 3 3" xfId="39677"/>
    <cellStyle name="Note 5 9 8 4" xfId="10230"/>
    <cellStyle name="Note 5 9 8 4 2" xfId="27665"/>
    <cellStyle name="Note 5 9 8 4 3" xfId="42118"/>
    <cellStyle name="Note 5 9 8 5" xfId="12650"/>
    <cellStyle name="Note 5 9 8 5 2" xfId="30085"/>
    <cellStyle name="Note 5 9 8 5 3" xfId="44538"/>
    <cellStyle name="Note 5 9 8 6" xfId="15474"/>
    <cellStyle name="Note 5 9 8 6 2" xfId="32909"/>
    <cellStyle name="Note 5 9 8 6 3" xfId="47362"/>
    <cellStyle name="Note 5 9 8 7" xfId="19657"/>
    <cellStyle name="Note 5 9 8 8" xfId="20636"/>
    <cellStyle name="Note 5 9 9" xfId="5308"/>
    <cellStyle name="Note 5 9 9 2" xfId="14606"/>
    <cellStyle name="Note 5 9 9 2 2" xfId="32041"/>
    <cellStyle name="Note 5 9 9 2 3" xfId="46494"/>
    <cellStyle name="Note 5 9 9 3" xfId="17067"/>
    <cellStyle name="Note 5 9 9 3 2" xfId="34502"/>
    <cellStyle name="Note 5 9 9 3 3" xfId="48955"/>
    <cellStyle name="Note 5 9 9 4" xfId="22744"/>
    <cellStyle name="Note 5 9 9 5" xfId="37197"/>
    <cellStyle name="Note 6" xfId="2817"/>
    <cellStyle name="Note 6 10" xfId="2818"/>
    <cellStyle name="Note 6 10 10" xfId="7791"/>
    <cellStyle name="Note 6 10 10 2" xfId="25226"/>
    <cellStyle name="Note 6 10 10 3" xfId="39679"/>
    <cellStyle name="Note 6 10 11" xfId="10232"/>
    <cellStyle name="Note 6 10 11 2" xfId="27667"/>
    <cellStyle name="Note 6 10 11 3" xfId="42120"/>
    <cellStyle name="Note 6 10 12" xfId="12652"/>
    <cellStyle name="Note 6 10 12 2" xfId="30087"/>
    <cellStyle name="Note 6 10 12 3" xfId="44540"/>
    <cellStyle name="Note 6 10 13" xfId="19659"/>
    <cellStyle name="Note 6 10 2" xfId="2819"/>
    <cellStyle name="Note 6 10 2 2" xfId="2820"/>
    <cellStyle name="Note 6 10 2 2 2" xfId="5331"/>
    <cellStyle name="Note 6 10 2 2 2 2" xfId="14624"/>
    <cellStyle name="Note 6 10 2 2 2 2 2" xfId="32059"/>
    <cellStyle name="Note 6 10 2 2 2 2 3" xfId="46512"/>
    <cellStyle name="Note 6 10 2 2 2 3" xfId="17085"/>
    <cellStyle name="Note 6 10 2 2 2 3 2" xfId="34520"/>
    <cellStyle name="Note 6 10 2 2 2 3 3" xfId="48973"/>
    <cellStyle name="Note 6 10 2 2 2 4" xfId="22767"/>
    <cellStyle name="Note 6 10 2 2 2 5" xfId="37220"/>
    <cellStyle name="Note 6 10 2 2 3" xfId="7793"/>
    <cellStyle name="Note 6 10 2 2 3 2" xfId="25228"/>
    <cellStyle name="Note 6 10 2 2 3 3" xfId="39681"/>
    <cellStyle name="Note 6 10 2 2 4" xfId="10234"/>
    <cellStyle name="Note 6 10 2 2 4 2" xfId="27669"/>
    <cellStyle name="Note 6 10 2 2 4 3" xfId="42122"/>
    <cellStyle name="Note 6 10 2 2 5" xfId="12654"/>
    <cellStyle name="Note 6 10 2 2 5 2" xfId="30089"/>
    <cellStyle name="Note 6 10 2 2 5 3" xfId="44542"/>
    <cellStyle name="Note 6 10 2 2 6" xfId="19661"/>
    <cellStyle name="Note 6 10 2 3" xfId="2821"/>
    <cellStyle name="Note 6 10 2 3 2" xfId="5332"/>
    <cellStyle name="Note 6 10 2 3 2 2" xfId="14625"/>
    <cellStyle name="Note 6 10 2 3 2 2 2" xfId="32060"/>
    <cellStyle name="Note 6 10 2 3 2 2 3" xfId="46513"/>
    <cellStyle name="Note 6 10 2 3 2 3" xfId="17086"/>
    <cellStyle name="Note 6 10 2 3 2 3 2" xfId="34521"/>
    <cellStyle name="Note 6 10 2 3 2 3 3" xfId="48974"/>
    <cellStyle name="Note 6 10 2 3 2 4" xfId="22768"/>
    <cellStyle name="Note 6 10 2 3 2 5" xfId="37221"/>
    <cellStyle name="Note 6 10 2 3 3" xfId="7794"/>
    <cellStyle name="Note 6 10 2 3 3 2" xfId="25229"/>
    <cellStyle name="Note 6 10 2 3 3 3" xfId="39682"/>
    <cellStyle name="Note 6 10 2 3 4" xfId="10235"/>
    <cellStyle name="Note 6 10 2 3 4 2" xfId="27670"/>
    <cellStyle name="Note 6 10 2 3 4 3" xfId="42123"/>
    <cellStyle name="Note 6 10 2 3 5" xfId="12655"/>
    <cellStyle name="Note 6 10 2 3 5 2" xfId="30090"/>
    <cellStyle name="Note 6 10 2 3 5 3" xfId="44543"/>
    <cellStyle name="Note 6 10 2 3 6" xfId="19662"/>
    <cellStyle name="Note 6 10 2 4" xfId="2822"/>
    <cellStyle name="Note 6 10 2 4 2" xfId="5333"/>
    <cellStyle name="Note 6 10 2 4 2 2" xfId="22769"/>
    <cellStyle name="Note 6 10 2 4 2 3" xfId="37222"/>
    <cellStyle name="Note 6 10 2 4 3" xfId="7795"/>
    <cellStyle name="Note 6 10 2 4 3 2" xfId="25230"/>
    <cellStyle name="Note 6 10 2 4 3 3" xfId="39683"/>
    <cellStyle name="Note 6 10 2 4 4" xfId="10236"/>
    <cellStyle name="Note 6 10 2 4 4 2" xfId="27671"/>
    <cellStyle name="Note 6 10 2 4 4 3" xfId="42124"/>
    <cellStyle name="Note 6 10 2 4 5" xfId="12656"/>
    <cellStyle name="Note 6 10 2 4 5 2" xfId="30091"/>
    <cellStyle name="Note 6 10 2 4 5 3" xfId="44544"/>
    <cellStyle name="Note 6 10 2 4 6" xfId="15475"/>
    <cellStyle name="Note 6 10 2 4 6 2" xfId="32910"/>
    <cellStyle name="Note 6 10 2 4 6 3" xfId="47363"/>
    <cellStyle name="Note 6 10 2 4 7" xfId="19663"/>
    <cellStyle name="Note 6 10 2 4 8" xfId="20637"/>
    <cellStyle name="Note 6 10 2 5" xfId="5330"/>
    <cellStyle name="Note 6 10 2 5 2" xfId="14623"/>
    <cellStyle name="Note 6 10 2 5 2 2" xfId="32058"/>
    <cellStyle name="Note 6 10 2 5 2 3" xfId="46511"/>
    <cellStyle name="Note 6 10 2 5 3" xfId="17084"/>
    <cellStyle name="Note 6 10 2 5 3 2" xfId="34519"/>
    <cellStyle name="Note 6 10 2 5 3 3" xfId="48972"/>
    <cellStyle name="Note 6 10 2 5 4" xfId="22766"/>
    <cellStyle name="Note 6 10 2 5 5" xfId="37219"/>
    <cellStyle name="Note 6 10 2 6" xfId="7792"/>
    <cellStyle name="Note 6 10 2 6 2" xfId="25227"/>
    <cellStyle name="Note 6 10 2 6 3" xfId="39680"/>
    <cellStyle name="Note 6 10 2 7" xfId="10233"/>
    <cellStyle name="Note 6 10 2 7 2" xfId="27668"/>
    <cellStyle name="Note 6 10 2 7 3" xfId="42121"/>
    <cellStyle name="Note 6 10 2 8" xfId="12653"/>
    <cellStyle name="Note 6 10 2 8 2" xfId="30088"/>
    <cellStyle name="Note 6 10 2 8 3" xfId="44541"/>
    <cellStyle name="Note 6 10 2 9" xfId="19660"/>
    <cellStyle name="Note 6 10 3" xfId="2823"/>
    <cellStyle name="Note 6 10 3 2" xfId="2824"/>
    <cellStyle name="Note 6 10 3 2 2" xfId="5335"/>
    <cellStyle name="Note 6 10 3 2 2 2" xfId="14627"/>
    <cellStyle name="Note 6 10 3 2 2 2 2" xfId="32062"/>
    <cellStyle name="Note 6 10 3 2 2 2 3" xfId="46515"/>
    <cellStyle name="Note 6 10 3 2 2 3" xfId="17088"/>
    <cellStyle name="Note 6 10 3 2 2 3 2" xfId="34523"/>
    <cellStyle name="Note 6 10 3 2 2 3 3" xfId="48976"/>
    <cellStyle name="Note 6 10 3 2 2 4" xfId="22771"/>
    <cellStyle name="Note 6 10 3 2 2 5" xfId="37224"/>
    <cellStyle name="Note 6 10 3 2 3" xfId="7797"/>
    <cellStyle name="Note 6 10 3 2 3 2" xfId="25232"/>
    <cellStyle name="Note 6 10 3 2 3 3" xfId="39685"/>
    <cellStyle name="Note 6 10 3 2 4" xfId="10238"/>
    <cellStyle name="Note 6 10 3 2 4 2" xfId="27673"/>
    <cellStyle name="Note 6 10 3 2 4 3" xfId="42126"/>
    <cellStyle name="Note 6 10 3 2 5" xfId="12658"/>
    <cellStyle name="Note 6 10 3 2 5 2" xfId="30093"/>
    <cellStyle name="Note 6 10 3 2 5 3" xfId="44546"/>
    <cellStyle name="Note 6 10 3 2 6" xfId="19665"/>
    <cellStyle name="Note 6 10 3 3" xfId="2825"/>
    <cellStyle name="Note 6 10 3 3 2" xfId="5336"/>
    <cellStyle name="Note 6 10 3 3 2 2" xfId="14628"/>
    <cellStyle name="Note 6 10 3 3 2 2 2" xfId="32063"/>
    <cellStyle name="Note 6 10 3 3 2 2 3" xfId="46516"/>
    <cellStyle name="Note 6 10 3 3 2 3" xfId="17089"/>
    <cellStyle name="Note 6 10 3 3 2 3 2" xfId="34524"/>
    <cellStyle name="Note 6 10 3 3 2 3 3" xfId="48977"/>
    <cellStyle name="Note 6 10 3 3 2 4" xfId="22772"/>
    <cellStyle name="Note 6 10 3 3 2 5" xfId="37225"/>
    <cellStyle name="Note 6 10 3 3 3" xfId="7798"/>
    <cellStyle name="Note 6 10 3 3 3 2" xfId="25233"/>
    <cellStyle name="Note 6 10 3 3 3 3" xfId="39686"/>
    <cellStyle name="Note 6 10 3 3 4" xfId="10239"/>
    <cellStyle name="Note 6 10 3 3 4 2" xfId="27674"/>
    <cellStyle name="Note 6 10 3 3 4 3" xfId="42127"/>
    <cellStyle name="Note 6 10 3 3 5" xfId="12659"/>
    <cellStyle name="Note 6 10 3 3 5 2" xfId="30094"/>
    <cellStyle name="Note 6 10 3 3 5 3" xfId="44547"/>
    <cellStyle name="Note 6 10 3 3 6" xfId="19666"/>
    <cellStyle name="Note 6 10 3 4" xfId="2826"/>
    <cellStyle name="Note 6 10 3 4 2" xfId="5337"/>
    <cellStyle name="Note 6 10 3 4 2 2" xfId="22773"/>
    <cellStyle name="Note 6 10 3 4 2 3" xfId="37226"/>
    <cellStyle name="Note 6 10 3 4 3" xfId="7799"/>
    <cellStyle name="Note 6 10 3 4 3 2" xfId="25234"/>
    <cellStyle name="Note 6 10 3 4 3 3" xfId="39687"/>
    <cellStyle name="Note 6 10 3 4 4" xfId="10240"/>
    <cellStyle name="Note 6 10 3 4 4 2" xfId="27675"/>
    <cellStyle name="Note 6 10 3 4 4 3" xfId="42128"/>
    <cellStyle name="Note 6 10 3 4 5" xfId="12660"/>
    <cellStyle name="Note 6 10 3 4 5 2" xfId="30095"/>
    <cellStyle name="Note 6 10 3 4 5 3" xfId="44548"/>
    <cellStyle name="Note 6 10 3 4 6" xfId="15476"/>
    <cellStyle name="Note 6 10 3 4 6 2" xfId="32911"/>
    <cellStyle name="Note 6 10 3 4 6 3" xfId="47364"/>
    <cellStyle name="Note 6 10 3 4 7" xfId="19667"/>
    <cellStyle name="Note 6 10 3 4 8" xfId="20638"/>
    <cellStyle name="Note 6 10 3 5" xfId="5334"/>
    <cellStyle name="Note 6 10 3 5 2" xfId="14626"/>
    <cellStyle name="Note 6 10 3 5 2 2" xfId="32061"/>
    <cellStyle name="Note 6 10 3 5 2 3" xfId="46514"/>
    <cellStyle name="Note 6 10 3 5 3" xfId="17087"/>
    <cellStyle name="Note 6 10 3 5 3 2" xfId="34522"/>
    <cellStyle name="Note 6 10 3 5 3 3" xfId="48975"/>
    <cellStyle name="Note 6 10 3 5 4" xfId="22770"/>
    <cellStyle name="Note 6 10 3 5 5" xfId="37223"/>
    <cellStyle name="Note 6 10 3 6" xfId="7796"/>
    <cellStyle name="Note 6 10 3 6 2" xfId="25231"/>
    <cellStyle name="Note 6 10 3 6 3" xfId="39684"/>
    <cellStyle name="Note 6 10 3 7" xfId="10237"/>
    <cellStyle name="Note 6 10 3 7 2" xfId="27672"/>
    <cellStyle name="Note 6 10 3 7 3" xfId="42125"/>
    <cellStyle name="Note 6 10 3 8" xfId="12657"/>
    <cellStyle name="Note 6 10 3 8 2" xfId="30092"/>
    <cellStyle name="Note 6 10 3 8 3" xfId="44545"/>
    <cellStyle name="Note 6 10 3 9" xfId="19664"/>
    <cellStyle name="Note 6 10 4" xfId="2827"/>
    <cellStyle name="Note 6 10 4 2" xfId="2828"/>
    <cellStyle name="Note 6 10 4 2 2" xfId="5339"/>
    <cellStyle name="Note 6 10 4 2 2 2" xfId="14630"/>
    <cellStyle name="Note 6 10 4 2 2 2 2" xfId="32065"/>
    <cellStyle name="Note 6 10 4 2 2 2 3" xfId="46518"/>
    <cellStyle name="Note 6 10 4 2 2 3" xfId="17091"/>
    <cellStyle name="Note 6 10 4 2 2 3 2" xfId="34526"/>
    <cellStyle name="Note 6 10 4 2 2 3 3" xfId="48979"/>
    <cellStyle name="Note 6 10 4 2 2 4" xfId="22775"/>
    <cellStyle name="Note 6 10 4 2 2 5" xfId="37228"/>
    <cellStyle name="Note 6 10 4 2 3" xfId="7801"/>
    <cellStyle name="Note 6 10 4 2 3 2" xfId="25236"/>
    <cellStyle name="Note 6 10 4 2 3 3" xfId="39689"/>
    <cellStyle name="Note 6 10 4 2 4" xfId="10242"/>
    <cellStyle name="Note 6 10 4 2 4 2" xfId="27677"/>
    <cellStyle name="Note 6 10 4 2 4 3" xfId="42130"/>
    <cellStyle name="Note 6 10 4 2 5" xfId="12662"/>
    <cellStyle name="Note 6 10 4 2 5 2" xfId="30097"/>
    <cellStyle name="Note 6 10 4 2 5 3" xfId="44550"/>
    <cellStyle name="Note 6 10 4 2 6" xfId="19669"/>
    <cellStyle name="Note 6 10 4 3" xfId="2829"/>
    <cellStyle name="Note 6 10 4 3 2" xfId="5340"/>
    <cellStyle name="Note 6 10 4 3 2 2" xfId="14631"/>
    <cellStyle name="Note 6 10 4 3 2 2 2" xfId="32066"/>
    <cellStyle name="Note 6 10 4 3 2 2 3" xfId="46519"/>
    <cellStyle name="Note 6 10 4 3 2 3" xfId="17092"/>
    <cellStyle name="Note 6 10 4 3 2 3 2" xfId="34527"/>
    <cellStyle name="Note 6 10 4 3 2 3 3" xfId="48980"/>
    <cellStyle name="Note 6 10 4 3 2 4" xfId="22776"/>
    <cellStyle name="Note 6 10 4 3 2 5" xfId="37229"/>
    <cellStyle name="Note 6 10 4 3 3" xfId="7802"/>
    <cellStyle name="Note 6 10 4 3 3 2" xfId="25237"/>
    <cellStyle name="Note 6 10 4 3 3 3" xfId="39690"/>
    <cellStyle name="Note 6 10 4 3 4" xfId="10243"/>
    <cellStyle name="Note 6 10 4 3 4 2" xfId="27678"/>
    <cellStyle name="Note 6 10 4 3 4 3" xfId="42131"/>
    <cellStyle name="Note 6 10 4 3 5" xfId="12663"/>
    <cellStyle name="Note 6 10 4 3 5 2" xfId="30098"/>
    <cellStyle name="Note 6 10 4 3 5 3" xfId="44551"/>
    <cellStyle name="Note 6 10 4 3 6" xfId="19670"/>
    <cellStyle name="Note 6 10 4 4" xfId="2830"/>
    <cellStyle name="Note 6 10 4 4 2" xfId="5341"/>
    <cellStyle name="Note 6 10 4 4 2 2" xfId="22777"/>
    <cellStyle name="Note 6 10 4 4 2 3" xfId="37230"/>
    <cellStyle name="Note 6 10 4 4 3" xfId="7803"/>
    <cellStyle name="Note 6 10 4 4 3 2" xfId="25238"/>
    <cellStyle name="Note 6 10 4 4 3 3" xfId="39691"/>
    <cellStyle name="Note 6 10 4 4 4" xfId="10244"/>
    <cellStyle name="Note 6 10 4 4 4 2" xfId="27679"/>
    <cellStyle name="Note 6 10 4 4 4 3" xfId="42132"/>
    <cellStyle name="Note 6 10 4 4 5" xfId="12664"/>
    <cellStyle name="Note 6 10 4 4 5 2" xfId="30099"/>
    <cellStyle name="Note 6 10 4 4 5 3" xfId="44552"/>
    <cellStyle name="Note 6 10 4 4 6" xfId="15477"/>
    <cellStyle name="Note 6 10 4 4 6 2" xfId="32912"/>
    <cellStyle name="Note 6 10 4 4 6 3" xfId="47365"/>
    <cellStyle name="Note 6 10 4 4 7" xfId="19671"/>
    <cellStyle name="Note 6 10 4 4 8" xfId="20639"/>
    <cellStyle name="Note 6 10 4 5" xfId="5338"/>
    <cellStyle name="Note 6 10 4 5 2" xfId="14629"/>
    <cellStyle name="Note 6 10 4 5 2 2" xfId="32064"/>
    <cellStyle name="Note 6 10 4 5 2 3" xfId="46517"/>
    <cellStyle name="Note 6 10 4 5 3" xfId="17090"/>
    <cellStyle name="Note 6 10 4 5 3 2" xfId="34525"/>
    <cellStyle name="Note 6 10 4 5 3 3" xfId="48978"/>
    <cellStyle name="Note 6 10 4 5 4" xfId="22774"/>
    <cellStyle name="Note 6 10 4 5 5" xfId="37227"/>
    <cellStyle name="Note 6 10 4 6" xfId="7800"/>
    <cellStyle name="Note 6 10 4 6 2" xfId="25235"/>
    <cellStyle name="Note 6 10 4 6 3" xfId="39688"/>
    <cellStyle name="Note 6 10 4 7" xfId="10241"/>
    <cellStyle name="Note 6 10 4 7 2" xfId="27676"/>
    <cellStyle name="Note 6 10 4 7 3" xfId="42129"/>
    <cellStyle name="Note 6 10 4 8" xfId="12661"/>
    <cellStyle name="Note 6 10 4 8 2" xfId="30096"/>
    <cellStyle name="Note 6 10 4 8 3" xfId="44549"/>
    <cellStyle name="Note 6 10 4 9" xfId="19668"/>
    <cellStyle name="Note 6 10 5" xfId="2831"/>
    <cellStyle name="Note 6 10 5 2" xfId="2832"/>
    <cellStyle name="Note 6 10 5 2 2" xfId="5343"/>
    <cellStyle name="Note 6 10 5 2 2 2" xfId="14633"/>
    <cellStyle name="Note 6 10 5 2 2 2 2" xfId="32068"/>
    <cellStyle name="Note 6 10 5 2 2 2 3" xfId="46521"/>
    <cellStyle name="Note 6 10 5 2 2 3" xfId="17094"/>
    <cellStyle name="Note 6 10 5 2 2 3 2" xfId="34529"/>
    <cellStyle name="Note 6 10 5 2 2 3 3" xfId="48982"/>
    <cellStyle name="Note 6 10 5 2 2 4" xfId="22779"/>
    <cellStyle name="Note 6 10 5 2 2 5" xfId="37232"/>
    <cellStyle name="Note 6 10 5 2 3" xfId="7805"/>
    <cellStyle name="Note 6 10 5 2 3 2" xfId="25240"/>
    <cellStyle name="Note 6 10 5 2 3 3" xfId="39693"/>
    <cellStyle name="Note 6 10 5 2 4" xfId="10246"/>
    <cellStyle name="Note 6 10 5 2 4 2" xfId="27681"/>
    <cellStyle name="Note 6 10 5 2 4 3" xfId="42134"/>
    <cellStyle name="Note 6 10 5 2 5" xfId="12666"/>
    <cellStyle name="Note 6 10 5 2 5 2" xfId="30101"/>
    <cellStyle name="Note 6 10 5 2 5 3" xfId="44554"/>
    <cellStyle name="Note 6 10 5 2 6" xfId="19673"/>
    <cellStyle name="Note 6 10 5 3" xfId="2833"/>
    <cellStyle name="Note 6 10 5 3 2" xfId="5344"/>
    <cellStyle name="Note 6 10 5 3 2 2" xfId="14634"/>
    <cellStyle name="Note 6 10 5 3 2 2 2" xfId="32069"/>
    <cellStyle name="Note 6 10 5 3 2 2 3" xfId="46522"/>
    <cellStyle name="Note 6 10 5 3 2 3" xfId="17095"/>
    <cellStyle name="Note 6 10 5 3 2 3 2" xfId="34530"/>
    <cellStyle name="Note 6 10 5 3 2 3 3" xfId="48983"/>
    <cellStyle name="Note 6 10 5 3 2 4" xfId="22780"/>
    <cellStyle name="Note 6 10 5 3 2 5" xfId="37233"/>
    <cellStyle name="Note 6 10 5 3 3" xfId="7806"/>
    <cellStyle name="Note 6 10 5 3 3 2" xfId="25241"/>
    <cellStyle name="Note 6 10 5 3 3 3" xfId="39694"/>
    <cellStyle name="Note 6 10 5 3 4" xfId="10247"/>
    <cellStyle name="Note 6 10 5 3 4 2" xfId="27682"/>
    <cellStyle name="Note 6 10 5 3 4 3" xfId="42135"/>
    <cellStyle name="Note 6 10 5 3 5" xfId="12667"/>
    <cellStyle name="Note 6 10 5 3 5 2" xfId="30102"/>
    <cellStyle name="Note 6 10 5 3 5 3" xfId="44555"/>
    <cellStyle name="Note 6 10 5 3 6" xfId="19674"/>
    <cellStyle name="Note 6 10 5 4" xfId="2834"/>
    <cellStyle name="Note 6 10 5 4 2" xfId="5345"/>
    <cellStyle name="Note 6 10 5 4 2 2" xfId="22781"/>
    <cellStyle name="Note 6 10 5 4 2 3" xfId="37234"/>
    <cellStyle name="Note 6 10 5 4 3" xfId="7807"/>
    <cellStyle name="Note 6 10 5 4 3 2" xfId="25242"/>
    <cellStyle name="Note 6 10 5 4 3 3" xfId="39695"/>
    <cellStyle name="Note 6 10 5 4 4" xfId="10248"/>
    <cellStyle name="Note 6 10 5 4 4 2" xfId="27683"/>
    <cellStyle name="Note 6 10 5 4 4 3" xfId="42136"/>
    <cellStyle name="Note 6 10 5 4 5" xfId="12668"/>
    <cellStyle name="Note 6 10 5 4 5 2" xfId="30103"/>
    <cellStyle name="Note 6 10 5 4 5 3" xfId="44556"/>
    <cellStyle name="Note 6 10 5 4 6" xfId="15478"/>
    <cellStyle name="Note 6 10 5 4 6 2" xfId="32913"/>
    <cellStyle name="Note 6 10 5 4 6 3" xfId="47366"/>
    <cellStyle name="Note 6 10 5 4 7" xfId="19675"/>
    <cellStyle name="Note 6 10 5 4 8" xfId="20640"/>
    <cellStyle name="Note 6 10 5 5" xfId="5342"/>
    <cellStyle name="Note 6 10 5 5 2" xfId="14632"/>
    <cellStyle name="Note 6 10 5 5 2 2" xfId="32067"/>
    <cellStyle name="Note 6 10 5 5 2 3" xfId="46520"/>
    <cellStyle name="Note 6 10 5 5 3" xfId="17093"/>
    <cellStyle name="Note 6 10 5 5 3 2" xfId="34528"/>
    <cellStyle name="Note 6 10 5 5 3 3" xfId="48981"/>
    <cellStyle name="Note 6 10 5 5 4" xfId="22778"/>
    <cellStyle name="Note 6 10 5 5 5" xfId="37231"/>
    <cellStyle name="Note 6 10 5 6" xfId="7804"/>
    <cellStyle name="Note 6 10 5 6 2" xfId="25239"/>
    <cellStyle name="Note 6 10 5 6 3" xfId="39692"/>
    <cellStyle name="Note 6 10 5 7" xfId="10245"/>
    <cellStyle name="Note 6 10 5 7 2" xfId="27680"/>
    <cellStyle name="Note 6 10 5 7 3" xfId="42133"/>
    <cellStyle name="Note 6 10 5 8" xfId="12665"/>
    <cellStyle name="Note 6 10 5 8 2" xfId="30100"/>
    <cellStyle name="Note 6 10 5 8 3" xfId="44553"/>
    <cellStyle name="Note 6 10 5 9" xfId="19672"/>
    <cellStyle name="Note 6 10 6" xfId="2835"/>
    <cellStyle name="Note 6 10 6 2" xfId="5346"/>
    <cellStyle name="Note 6 10 6 2 2" xfId="14635"/>
    <cellStyle name="Note 6 10 6 2 2 2" xfId="32070"/>
    <cellStyle name="Note 6 10 6 2 2 3" xfId="46523"/>
    <cellStyle name="Note 6 10 6 2 3" xfId="17096"/>
    <cellStyle name="Note 6 10 6 2 3 2" xfId="34531"/>
    <cellStyle name="Note 6 10 6 2 3 3" xfId="48984"/>
    <cellStyle name="Note 6 10 6 2 4" xfId="22782"/>
    <cellStyle name="Note 6 10 6 2 5" xfId="37235"/>
    <cellStyle name="Note 6 10 6 3" xfId="7808"/>
    <cellStyle name="Note 6 10 6 3 2" xfId="25243"/>
    <cellStyle name="Note 6 10 6 3 3" xfId="39696"/>
    <cellStyle name="Note 6 10 6 4" xfId="10249"/>
    <cellStyle name="Note 6 10 6 4 2" xfId="27684"/>
    <cellStyle name="Note 6 10 6 4 3" xfId="42137"/>
    <cellStyle name="Note 6 10 6 5" xfId="12669"/>
    <cellStyle name="Note 6 10 6 5 2" xfId="30104"/>
    <cellStyle name="Note 6 10 6 5 3" xfId="44557"/>
    <cellStyle name="Note 6 10 6 6" xfId="19676"/>
    <cellStyle name="Note 6 10 7" xfId="2836"/>
    <cellStyle name="Note 6 10 7 2" xfId="5347"/>
    <cellStyle name="Note 6 10 7 2 2" xfId="14636"/>
    <cellStyle name="Note 6 10 7 2 2 2" xfId="32071"/>
    <cellStyle name="Note 6 10 7 2 2 3" xfId="46524"/>
    <cellStyle name="Note 6 10 7 2 3" xfId="17097"/>
    <cellStyle name="Note 6 10 7 2 3 2" xfId="34532"/>
    <cellStyle name="Note 6 10 7 2 3 3" xfId="48985"/>
    <cellStyle name="Note 6 10 7 2 4" xfId="22783"/>
    <cellStyle name="Note 6 10 7 2 5" xfId="37236"/>
    <cellStyle name="Note 6 10 7 3" xfId="7809"/>
    <cellStyle name="Note 6 10 7 3 2" xfId="25244"/>
    <cellStyle name="Note 6 10 7 3 3" xfId="39697"/>
    <cellStyle name="Note 6 10 7 4" xfId="10250"/>
    <cellStyle name="Note 6 10 7 4 2" xfId="27685"/>
    <cellStyle name="Note 6 10 7 4 3" xfId="42138"/>
    <cellStyle name="Note 6 10 7 5" xfId="12670"/>
    <cellStyle name="Note 6 10 7 5 2" xfId="30105"/>
    <cellStyle name="Note 6 10 7 5 3" xfId="44558"/>
    <cellStyle name="Note 6 10 7 6" xfId="19677"/>
    <cellStyle name="Note 6 10 8" xfId="2837"/>
    <cellStyle name="Note 6 10 8 2" xfId="5348"/>
    <cellStyle name="Note 6 10 8 2 2" xfId="22784"/>
    <cellStyle name="Note 6 10 8 2 3" xfId="37237"/>
    <cellStyle name="Note 6 10 8 3" xfId="7810"/>
    <cellStyle name="Note 6 10 8 3 2" xfId="25245"/>
    <cellStyle name="Note 6 10 8 3 3" xfId="39698"/>
    <cellStyle name="Note 6 10 8 4" xfId="10251"/>
    <cellStyle name="Note 6 10 8 4 2" xfId="27686"/>
    <cellStyle name="Note 6 10 8 4 3" xfId="42139"/>
    <cellStyle name="Note 6 10 8 5" xfId="12671"/>
    <cellStyle name="Note 6 10 8 5 2" xfId="30106"/>
    <cellStyle name="Note 6 10 8 5 3" xfId="44559"/>
    <cellStyle name="Note 6 10 8 6" xfId="15479"/>
    <cellStyle name="Note 6 10 8 6 2" xfId="32914"/>
    <cellStyle name="Note 6 10 8 6 3" xfId="47367"/>
    <cellStyle name="Note 6 10 8 7" xfId="19678"/>
    <cellStyle name="Note 6 10 8 8" xfId="20641"/>
    <cellStyle name="Note 6 10 9" xfId="5329"/>
    <cellStyle name="Note 6 10 9 2" xfId="14622"/>
    <cellStyle name="Note 6 10 9 2 2" xfId="32057"/>
    <cellStyle name="Note 6 10 9 2 3" xfId="46510"/>
    <cellStyle name="Note 6 10 9 3" xfId="17083"/>
    <cellStyle name="Note 6 10 9 3 2" xfId="34518"/>
    <cellStyle name="Note 6 10 9 3 3" xfId="48971"/>
    <cellStyle name="Note 6 10 9 4" xfId="22765"/>
    <cellStyle name="Note 6 10 9 5" xfId="37218"/>
    <cellStyle name="Note 6 11" xfId="2838"/>
    <cellStyle name="Note 6 11 10" xfId="7811"/>
    <cellStyle name="Note 6 11 10 2" xfId="25246"/>
    <cellStyle name="Note 6 11 10 3" xfId="39699"/>
    <cellStyle name="Note 6 11 11" xfId="10252"/>
    <cellStyle name="Note 6 11 11 2" xfId="27687"/>
    <cellStyle name="Note 6 11 11 3" xfId="42140"/>
    <cellStyle name="Note 6 11 12" xfId="12672"/>
    <cellStyle name="Note 6 11 12 2" xfId="30107"/>
    <cellStyle name="Note 6 11 12 3" xfId="44560"/>
    <cellStyle name="Note 6 11 13" xfId="19679"/>
    <cellStyle name="Note 6 11 2" xfId="2839"/>
    <cellStyle name="Note 6 11 2 2" xfId="2840"/>
    <cellStyle name="Note 6 11 2 2 2" xfId="5351"/>
    <cellStyle name="Note 6 11 2 2 2 2" xfId="14639"/>
    <cellStyle name="Note 6 11 2 2 2 2 2" xfId="32074"/>
    <cellStyle name="Note 6 11 2 2 2 2 3" xfId="46527"/>
    <cellStyle name="Note 6 11 2 2 2 3" xfId="17100"/>
    <cellStyle name="Note 6 11 2 2 2 3 2" xfId="34535"/>
    <cellStyle name="Note 6 11 2 2 2 3 3" xfId="48988"/>
    <cellStyle name="Note 6 11 2 2 2 4" xfId="22787"/>
    <cellStyle name="Note 6 11 2 2 2 5" xfId="37240"/>
    <cellStyle name="Note 6 11 2 2 3" xfId="7813"/>
    <cellStyle name="Note 6 11 2 2 3 2" xfId="25248"/>
    <cellStyle name="Note 6 11 2 2 3 3" xfId="39701"/>
    <cellStyle name="Note 6 11 2 2 4" xfId="10254"/>
    <cellStyle name="Note 6 11 2 2 4 2" xfId="27689"/>
    <cellStyle name="Note 6 11 2 2 4 3" xfId="42142"/>
    <cellStyle name="Note 6 11 2 2 5" xfId="12674"/>
    <cellStyle name="Note 6 11 2 2 5 2" xfId="30109"/>
    <cellStyle name="Note 6 11 2 2 5 3" xfId="44562"/>
    <cellStyle name="Note 6 11 2 2 6" xfId="19681"/>
    <cellStyle name="Note 6 11 2 3" xfId="2841"/>
    <cellStyle name="Note 6 11 2 3 2" xfId="5352"/>
    <cellStyle name="Note 6 11 2 3 2 2" xfId="14640"/>
    <cellStyle name="Note 6 11 2 3 2 2 2" xfId="32075"/>
    <cellStyle name="Note 6 11 2 3 2 2 3" xfId="46528"/>
    <cellStyle name="Note 6 11 2 3 2 3" xfId="17101"/>
    <cellStyle name="Note 6 11 2 3 2 3 2" xfId="34536"/>
    <cellStyle name="Note 6 11 2 3 2 3 3" xfId="48989"/>
    <cellStyle name="Note 6 11 2 3 2 4" xfId="22788"/>
    <cellStyle name="Note 6 11 2 3 2 5" xfId="37241"/>
    <cellStyle name="Note 6 11 2 3 3" xfId="7814"/>
    <cellStyle name="Note 6 11 2 3 3 2" xfId="25249"/>
    <cellStyle name="Note 6 11 2 3 3 3" xfId="39702"/>
    <cellStyle name="Note 6 11 2 3 4" xfId="10255"/>
    <cellStyle name="Note 6 11 2 3 4 2" xfId="27690"/>
    <cellStyle name="Note 6 11 2 3 4 3" xfId="42143"/>
    <cellStyle name="Note 6 11 2 3 5" xfId="12675"/>
    <cellStyle name="Note 6 11 2 3 5 2" xfId="30110"/>
    <cellStyle name="Note 6 11 2 3 5 3" xfId="44563"/>
    <cellStyle name="Note 6 11 2 3 6" xfId="19682"/>
    <cellStyle name="Note 6 11 2 4" xfId="2842"/>
    <cellStyle name="Note 6 11 2 4 2" xfId="5353"/>
    <cellStyle name="Note 6 11 2 4 2 2" xfId="22789"/>
    <cellStyle name="Note 6 11 2 4 2 3" xfId="37242"/>
    <cellStyle name="Note 6 11 2 4 3" xfId="7815"/>
    <cellStyle name="Note 6 11 2 4 3 2" xfId="25250"/>
    <cellStyle name="Note 6 11 2 4 3 3" xfId="39703"/>
    <cellStyle name="Note 6 11 2 4 4" xfId="10256"/>
    <cellStyle name="Note 6 11 2 4 4 2" xfId="27691"/>
    <cellStyle name="Note 6 11 2 4 4 3" xfId="42144"/>
    <cellStyle name="Note 6 11 2 4 5" xfId="12676"/>
    <cellStyle name="Note 6 11 2 4 5 2" xfId="30111"/>
    <cellStyle name="Note 6 11 2 4 5 3" xfId="44564"/>
    <cellStyle name="Note 6 11 2 4 6" xfId="15480"/>
    <cellStyle name="Note 6 11 2 4 6 2" xfId="32915"/>
    <cellStyle name="Note 6 11 2 4 6 3" xfId="47368"/>
    <cellStyle name="Note 6 11 2 4 7" xfId="19683"/>
    <cellStyle name="Note 6 11 2 4 8" xfId="20642"/>
    <cellStyle name="Note 6 11 2 5" xfId="5350"/>
    <cellStyle name="Note 6 11 2 5 2" xfId="14638"/>
    <cellStyle name="Note 6 11 2 5 2 2" xfId="32073"/>
    <cellStyle name="Note 6 11 2 5 2 3" xfId="46526"/>
    <cellStyle name="Note 6 11 2 5 3" xfId="17099"/>
    <cellStyle name="Note 6 11 2 5 3 2" xfId="34534"/>
    <cellStyle name="Note 6 11 2 5 3 3" xfId="48987"/>
    <cellStyle name="Note 6 11 2 5 4" xfId="22786"/>
    <cellStyle name="Note 6 11 2 5 5" xfId="37239"/>
    <cellStyle name="Note 6 11 2 6" xfId="7812"/>
    <cellStyle name="Note 6 11 2 6 2" xfId="25247"/>
    <cellStyle name="Note 6 11 2 6 3" xfId="39700"/>
    <cellStyle name="Note 6 11 2 7" xfId="10253"/>
    <cellStyle name="Note 6 11 2 7 2" xfId="27688"/>
    <cellStyle name="Note 6 11 2 7 3" xfId="42141"/>
    <cellStyle name="Note 6 11 2 8" xfId="12673"/>
    <cellStyle name="Note 6 11 2 8 2" xfId="30108"/>
    <cellStyle name="Note 6 11 2 8 3" xfId="44561"/>
    <cellStyle name="Note 6 11 2 9" xfId="19680"/>
    <cellStyle name="Note 6 11 3" xfId="2843"/>
    <cellStyle name="Note 6 11 3 2" xfId="2844"/>
    <cellStyle name="Note 6 11 3 2 2" xfId="5355"/>
    <cellStyle name="Note 6 11 3 2 2 2" xfId="14642"/>
    <cellStyle name="Note 6 11 3 2 2 2 2" xfId="32077"/>
    <cellStyle name="Note 6 11 3 2 2 2 3" xfId="46530"/>
    <cellStyle name="Note 6 11 3 2 2 3" xfId="17103"/>
    <cellStyle name="Note 6 11 3 2 2 3 2" xfId="34538"/>
    <cellStyle name="Note 6 11 3 2 2 3 3" xfId="48991"/>
    <cellStyle name="Note 6 11 3 2 2 4" xfId="22791"/>
    <cellStyle name="Note 6 11 3 2 2 5" xfId="37244"/>
    <cellStyle name="Note 6 11 3 2 3" xfId="7817"/>
    <cellStyle name="Note 6 11 3 2 3 2" xfId="25252"/>
    <cellStyle name="Note 6 11 3 2 3 3" xfId="39705"/>
    <cellStyle name="Note 6 11 3 2 4" xfId="10258"/>
    <cellStyle name="Note 6 11 3 2 4 2" xfId="27693"/>
    <cellStyle name="Note 6 11 3 2 4 3" xfId="42146"/>
    <cellStyle name="Note 6 11 3 2 5" xfId="12678"/>
    <cellStyle name="Note 6 11 3 2 5 2" xfId="30113"/>
    <cellStyle name="Note 6 11 3 2 5 3" xfId="44566"/>
    <cellStyle name="Note 6 11 3 2 6" xfId="19685"/>
    <cellStyle name="Note 6 11 3 3" xfId="2845"/>
    <cellStyle name="Note 6 11 3 3 2" xfId="5356"/>
    <cellStyle name="Note 6 11 3 3 2 2" xfId="14643"/>
    <cellStyle name="Note 6 11 3 3 2 2 2" xfId="32078"/>
    <cellStyle name="Note 6 11 3 3 2 2 3" xfId="46531"/>
    <cellStyle name="Note 6 11 3 3 2 3" xfId="17104"/>
    <cellStyle name="Note 6 11 3 3 2 3 2" xfId="34539"/>
    <cellStyle name="Note 6 11 3 3 2 3 3" xfId="48992"/>
    <cellStyle name="Note 6 11 3 3 2 4" xfId="22792"/>
    <cellStyle name="Note 6 11 3 3 2 5" xfId="37245"/>
    <cellStyle name="Note 6 11 3 3 3" xfId="7818"/>
    <cellStyle name="Note 6 11 3 3 3 2" xfId="25253"/>
    <cellStyle name="Note 6 11 3 3 3 3" xfId="39706"/>
    <cellStyle name="Note 6 11 3 3 4" xfId="10259"/>
    <cellStyle name="Note 6 11 3 3 4 2" xfId="27694"/>
    <cellStyle name="Note 6 11 3 3 4 3" xfId="42147"/>
    <cellStyle name="Note 6 11 3 3 5" xfId="12679"/>
    <cellStyle name="Note 6 11 3 3 5 2" xfId="30114"/>
    <cellStyle name="Note 6 11 3 3 5 3" xfId="44567"/>
    <cellStyle name="Note 6 11 3 3 6" xfId="19686"/>
    <cellStyle name="Note 6 11 3 4" xfId="2846"/>
    <cellStyle name="Note 6 11 3 4 2" xfId="5357"/>
    <cellStyle name="Note 6 11 3 4 2 2" xfId="22793"/>
    <cellStyle name="Note 6 11 3 4 2 3" xfId="37246"/>
    <cellStyle name="Note 6 11 3 4 3" xfId="7819"/>
    <cellStyle name="Note 6 11 3 4 3 2" xfId="25254"/>
    <cellStyle name="Note 6 11 3 4 3 3" xfId="39707"/>
    <cellStyle name="Note 6 11 3 4 4" xfId="10260"/>
    <cellStyle name="Note 6 11 3 4 4 2" xfId="27695"/>
    <cellStyle name="Note 6 11 3 4 4 3" xfId="42148"/>
    <cellStyle name="Note 6 11 3 4 5" xfId="12680"/>
    <cellStyle name="Note 6 11 3 4 5 2" xfId="30115"/>
    <cellStyle name="Note 6 11 3 4 5 3" xfId="44568"/>
    <cellStyle name="Note 6 11 3 4 6" xfId="15481"/>
    <cellStyle name="Note 6 11 3 4 6 2" xfId="32916"/>
    <cellStyle name="Note 6 11 3 4 6 3" xfId="47369"/>
    <cellStyle name="Note 6 11 3 4 7" xfId="19687"/>
    <cellStyle name="Note 6 11 3 4 8" xfId="20643"/>
    <cellStyle name="Note 6 11 3 5" xfId="5354"/>
    <cellStyle name="Note 6 11 3 5 2" xfId="14641"/>
    <cellStyle name="Note 6 11 3 5 2 2" xfId="32076"/>
    <cellStyle name="Note 6 11 3 5 2 3" xfId="46529"/>
    <cellStyle name="Note 6 11 3 5 3" xfId="17102"/>
    <cellStyle name="Note 6 11 3 5 3 2" xfId="34537"/>
    <cellStyle name="Note 6 11 3 5 3 3" xfId="48990"/>
    <cellStyle name="Note 6 11 3 5 4" xfId="22790"/>
    <cellStyle name="Note 6 11 3 5 5" xfId="37243"/>
    <cellStyle name="Note 6 11 3 6" xfId="7816"/>
    <cellStyle name="Note 6 11 3 6 2" xfId="25251"/>
    <cellStyle name="Note 6 11 3 6 3" xfId="39704"/>
    <cellStyle name="Note 6 11 3 7" xfId="10257"/>
    <cellStyle name="Note 6 11 3 7 2" xfId="27692"/>
    <cellStyle name="Note 6 11 3 7 3" xfId="42145"/>
    <cellStyle name="Note 6 11 3 8" xfId="12677"/>
    <cellStyle name="Note 6 11 3 8 2" xfId="30112"/>
    <cellStyle name="Note 6 11 3 8 3" xfId="44565"/>
    <cellStyle name="Note 6 11 3 9" xfId="19684"/>
    <cellStyle name="Note 6 11 4" xfId="2847"/>
    <cellStyle name="Note 6 11 4 2" xfId="2848"/>
    <cellStyle name="Note 6 11 4 2 2" xfId="5359"/>
    <cellStyle name="Note 6 11 4 2 2 2" xfId="14645"/>
    <cellStyle name="Note 6 11 4 2 2 2 2" xfId="32080"/>
    <cellStyle name="Note 6 11 4 2 2 2 3" xfId="46533"/>
    <cellStyle name="Note 6 11 4 2 2 3" xfId="17106"/>
    <cellStyle name="Note 6 11 4 2 2 3 2" xfId="34541"/>
    <cellStyle name="Note 6 11 4 2 2 3 3" xfId="48994"/>
    <cellStyle name="Note 6 11 4 2 2 4" xfId="22795"/>
    <cellStyle name="Note 6 11 4 2 2 5" xfId="37248"/>
    <cellStyle name="Note 6 11 4 2 3" xfId="7821"/>
    <cellStyle name="Note 6 11 4 2 3 2" xfId="25256"/>
    <cellStyle name="Note 6 11 4 2 3 3" xfId="39709"/>
    <cellStyle name="Note 6 11 4 2 4" xfId="10262"/>
    <cellStyle name="Note 6 11 4 2 4 2" xfId="27697"/>
    <cellStyle name="Note 6 11 4 2 4 3" xfId="42150"/>
    <cellStyle name="Note 6 11 4 2 5" xfId="12682"/>
    <cellStyle name="Note 6 11 4 2 5 2" xfId="30117"/>
    <cellStyle name="Note 6 11 4 2 5 3" xfId="44570"/>
    <cellStyle name="Note 6 11 4 2 6" xfId="19689"/>
    <cellStyle name="Note 6 11 4 3" xfId="2849"/>
    <cellStyle name="Note 6 11 4 3 2" xfId="5360"/>
    <cellStyle name="Note 6 11 4 3 2 2" xfId="14646"/>
    <cellStyle name="Note 6 11 4 3 2 2 2" xfId="32081"/>
    <cellStyle name="Note 6 11 4 3 2 2 3" xfId="46534"/>
    <cellStyle name="Note 6 11 4 3 2 3" xfId="17107"/>
    <cellStyle name="Note 6 11 4 3 2 3 2" xfId="34542"/>
    <cellStyle name="Note 6 11 4 3 2 3 3" xfId="48995"/>
    <cellStyle name="Note 6 11 4 3 2 4" xfId="22796"/>
    <cellStyle name="Note 6 11 4 3 2 5" xfId="37249"/>
    <cellStyle name="Note 6 11 4 3 3" xfId="7822"/>
    <cellStyle name="Note 6 11 4 3 3 2" xfId="25257"/>
    <cellStyle name="Note 6 11 4 3 3 3" xfId="39710"/>
    <cellStyle name="Note 6 11 4 3 4" xfId="10263"/>
    <cellStyle name="Note 6 11 4 3 4 2" xfId="27698"/>
    <cellStyle name="Note 6 11 4 3 4 3" xfId="42151"/>
    <cellStyle name="Note 6 11 4 3 5" xfId="12683"/>
    <cellStyle name="Note 6 11 4 3 5 2" xfId="30118"/>
    <cellStyle name="Note 6 11 4 3 5 3" xfId="44571"/>
    <cellStyle name="Note 6 11 4 3 6" xfId="19690"/>
    <cellStyle name="Note 6 11 4 4" xfId="2850"/>
    <cellStyle name="Note 6 11 4 4 2" xfId="5361"/>
    <cellStyle name="Note 6 11 4 4 2 2" xfId="22797"/>
    <cellStyle name="Note 6 11 4 4 2 3" xfId="37250"/>
    <cellStyle name="Note 6 11 4 4 3" xfId="7823"/>
    <cellStyle name="Note 6 11 4 4 3 2" xfId="25258"/>
    <cellStyle name="Note 6 11 4 4 3 3" xfId="39711"/>
    <cellStyle name="Note 6 11 4 4 4" xfId="10264"/>
    <cellStyle name="Note 6 11 4 4 4 2" xfId="27699"/>
    <cellStyle name="Note 6 11 4 4 4 3" xfId="42152"/>
    <cellStyle name="Note 6 11 4 4 5" xfId="12684"/>
    <cellStyle name="Note 6 11 4 4 5 2" xfId="30119"/>
    <cellStyle name="Note 6 11 4 4 5 3" xfId="44572"/>
    <cellStyle name="Note 6 11 4 4 6" xfId="15482"/>
    <cellStyle name="Note 6 11 4 4 6 2" xfId="32917"/>
    <cellStyle name="Note 6 11 4 4 6 3" xfId="47370"/>
    <cellStyle name="Note 6 11 4 4 7" xfId="19691"/>
    <cellStyle name="Note 6 11 4 4 8" xfId="20644"/>
    <cellStyle name="Note 6 11 4 5" xfId="5358"/>
    <cellStyle name="Note 6 11 4 5 2" xfId="14644"/>
    <cellStyle name="Note 6 11 4 5 2 2" xfId="32079"/>
    <cellStyle name="Note 6 11 4 5 2 3" xfId="46532"/>
    <cellStyle name="Note 6 11 4 5 3" xfId="17105"/>
    <cellStyle name="Note 6 11 4 5 3 2" xfId="34540"/>
    <cellStyle name="Note 6 11 4 5 3 3" xfId="48993"/>
    <cellStyle name="Note 6 11 4 5 4" xfId="22794"/>
    <cellStyle name="Note 6 11 4 5 5" xfId="37247"/>
    <cellStyle name="Note 6 11 4 6" xfId="7820"/>
    <cellStyle name="Note 6 11 4 6 2" xfId="25255"/>
    <cellStyle name="Note 6 11 4 6 3" xfId="39708"/>
    <cellStyle name="Note 6 11 4 7" xfId="10261"/>
    <cellStyle name="Note 6 11 4 7 2" xfId="27696"/>
    <cellStyle name="Note 6 11 4 7 3" xfId="42149"/>
    <cellStyle name="Note 6 11 4 8" xfId="12681"/>
    <cellStyle name="Note 6 11 4 8 2" xfId="30116"/>
    <cellStyle name="Note 6 11 4 8 3" xfId="44569"/>
    <cellStyle name="Note 6 11 4 9" xfId="19688"/>
    <cellStyle name="Note 6 11 5" xfId="2851"/>
    <cellStyle name="Note 6 11 5 2" xfId="2852"/>
    <cellStyle name="Note 6 11 5 2 2" xfId="5363"/>
    <cellStyle name="Note 6 11 5 2 2 2" xfId="14648"/>
    <cellStyle name="Note 6 11 5 2 2 2 2" xfId="32083"/>
    <cellStyle name="Note 6 11 5 2 2 2 3" xfId="46536"/>
    <cellStyle name="Note 6 11 5 2 2 3" xfId="17109"/>
    <cellStyle name="Note 6 11 5 2 2 3 2" xfId="34544"/>
    <cellStyle name="Note 6 11 5 2 2 3 3" xfId="48997"/>
    <cellStyle name="Note 6 11 5 2 2 4" xfId="22799"/>
    <cellStyle name="Note 6 11 5 2 2 5" xfId="37252"/>
    <cellStyle name="Note 6 11 5 2 3" xfId="7825"/>
    <cellStyle name="Note 6 11 5 2 3 2" xfId="25260"/>
    <cellStyle name="Note 6 11 5 2 3 3" xfId="39713"/>
    <cellStyle name="Note 6 11 5 2 4" xfId="10266"/>
    <cellStyle name="Note 6 11 5 2 4 2" xfId="27701"/>
    <cellStyle name="Note 6 11 5 2 4 3" xfId="42154"/>
    <cellStyle name="Note 6 11 5 2 5" xfId="12686"/>
    <cellStyle name="Note 6 11 5 2 5 2" xfId="30121"/>
    <cellStyle name="Note 6 11 5 2 5 3" xfId="44574"/>
    <cellStyle name="Note 6 11 5 2 6" xfId="19693"/>
    <cellStyle name="Note 6 11 5 3" xfId="2853"/>
    <cellStyle name="Note 6 11 5 3 2" xfId="5364"/>
    <cellStyle name="Note 6 11 5 3 2 2" xfId="14649"/>
    <cellStyle name="Note 6 11 5 3 2 2 2" xfId="32084"/>
    <cellStyle name="Note 6 11 5 3 2 2 3" xfId="46537"/>
    <cellStyle name="Note 6 11 5 3 2 3" xfId="17110"/>
    <cellStyle name="Note 6 11 5 3 2 3 2" xfId="34545"/>
    <cellStyle name="Note 6 11 5 3 2 3 3" xfId="48998"/>
    <cellStyle name="Note 6 11 5 3 2 4" xfId="22800"/>
    <cellStyle name="Note 6 11 5 3 2 5" xfId="37253"/>
    <cellStyle name="Note 6 11 5 3 3" xfId="7826"/>
    <cellStyle name="Note 6 11 5 3 3 2" xfId="25261"/>
    <cellStyle name="Note 6 11 5 3 3 3" xfId="39714"/>
    <cellStyle name="Note 6 11 5 3 4" xfId="10267"/>
    <cellStyle name="Note 6 11 5 3 4 2" xfId="27702"/>
    <cellStyle name="Note 6 11 5 3 4 3" xfId="42155"/>
    <cellStyle name="Note 6 11 5 3 5" xfId="12687"/>
    <cellStyle name="Note 6 11 5 3 5 2" xfId="30122"/>
    <cellStyle name="Note 6 11 5 3 5 3" xfId="44575"/>
    <cellStyle name="Note 6 11 5 3 6" xfId="19694"/>
    <cellStyle name="Note 6 11 5 4" xfId="2854"/>
    <cellStyle name="Note 6 11 5 4 2" xfId="5365"/>
    <cellStyle name="Note 6 11 5 4 2 2" xfId="22801"/>
    <cellStyle name="Note 6 11 5 4 2 3" xfId="37254"/>
    <cellStyle name="Note 6 11 5 4 3" xfId="7827"/>
    <cellStyle name="Note 6 11 5 4 3 2" xfId="25262"/>
    <cellStyle name="Note 6 11 5 4 3 3" xfId="39715"/>
    <cellStyle name="Note 6 11 5 4 4" xfId="10268"/>
    <cellStyle name="Note 6 11 5 4 4 2" xfId="27703"/>
    <cellStyle name="Note 6 11 5 4 4 3" xfId="42156"/>
    <cellStyle name="Note 6 11 5 4 5" xfId="12688"/>
    <cellStyle name="Note 6 11 5 4 5 2" xfId="30123"/>
    <cellStyle name="Note 6 11 5 4 5 3" xfId="44576"/>
    <cellStyle name="Note 6 11 5 4 6" xfId="15483"/>
    <cellStyle name="Note 6 11 5 4 6 2" xfId="32918"/>
    <cellStyle name="Note 6 11 5 4 6 3" xfId="47371"/>
    <cellStyle name="Note 6 11 5 4 7" xfId="19695"/>
    <cellStyle name="Note 6 11 5 4 8" xfId="20645"/>
    <cellStyle name="Note 6 11 5 5" xfId="5362"/>
    <cellStyle name="Note 6 11 5 5 2" xfId="14647"/>
    <cellStyle name="Note 6 11 5 5 2 2" xfId="32082"/>
    <cellStyle name="Note 6 11 5 5 2 3" xfId="46535"/>
    <cellStyle name="Note 6 11 5 5 3" xfId="17108"/>
    <cellStyle name="Note 6 11 5 5 3 2" xfId="34543"/>
    <cellStyle name="Note 6 11 5 5 3 3" xfId="48996"/>
    <cellStyle name="Note 6 11 5 5 4" xfId="22798"/>
    <cellStyle name="Note 6 11 5 5 5" xfId="37251"/>
    <cellStyle name="Note 6 11 5 6" xfId="7824"/>
    <cellStyle name="Note 6 11 5 6 2" xfId="25259"/>
    <cellStyle name="Note 6 11 5 6 3" xfId="39712"/>
    <cellStyle name="Note 6 11 5 7" xfId="10265"/>
    <cellStyle name="Note 6 11 5 7 2" xfId="27700"/>
    <cellStyle name="Note 6 11 5 7 3" xfId="42153"/>
    <cellStyle name="Note 6 11 5 8" xfId="12685"/>
    <cellStyle name="Note 6 11 5 8 2" xfId="30120"/>
    <cellStyle name="Note 6 11 5 8 3" xfId="44573"/>
    <cellStyle name="Note 6 11 5 9" xfId="19692"/>
    <cellStyle name="Note 6 11 6" xfId="2855"/>
    <cellStyle name="Note 6 11 6 2" xfId="5366"/>
    <cellStyle name="Note 6 11 6 2 2" xfId="14650"/>
    <cellStyle name="Note 6 11 6 2 2 2" xfId="32085"/>
    <cellStyle name="Note 6 11 6 2 2 3" xfId="46538"/>
    <cellStyle name="Note 6 11 6 2 3" xfId="17111"/>
    <cellStyle name="Note 6 11 6 2 3 2" xfId="34546"/>
    <cellStyle name="Note 6 11 6 2 3 3" xfId="48999"/>
    <cellStyle name="Note 6 11 6 2 4" xfId="22802"/>
    <cellStyle name="Note 6 11 6 2 5" xfId="37255"/>
    <cellStyle name="Note 6 11 6 3" xfId="7828"/>
    <cellStyle name="Note 6 11 6 3 2" xfId="25263"/>
    <cellStyle name="Note 6 11 6 3 3" xfId="39716"/>
    <cellStyle name="Note 6 11 6 4" xfId="10269"/>
    <cellStyle name="Note 6 11 6 4 2" xfId="27704"/>
    <cellStyle name="Note 6 11 6 4 3" xfId="42157"/>
    <cellStyle name="Note 6 11 6 5" xfId="12689"/>
    <cellStyle name="Note 6 11 6 5 2" xfId="30124"/>
    <cellStyle name="Note 6 11 6 5 3" xfId="44577"/>
    <cellStyle name="Note 6 11 6 6" xfId="19696"/>
    <cellStyle name="Note 6 11 7" xfId="2856"/>
    <cellStyle name="Note 6 11 7 2" xfId="5367"/>
    <cellStyle name="Note 6 11 7 2 2" xfId="14651"/>
    <cellStyle name="Note 6 11 7 2 2 2" xfId="32086"/>
    <cellStyle name="Note 6 11 7 2 2 3" xfId="46539"/>
    <cellStyle name="Note 6 11 7 2 3" xfId="17112"/>
    <cellStyle name="Note 6 11 7 2 3 2" xfId="34547"/>
    <cellStyle name="Note 6 11 7 2 3 3" xfId="49000"/>
    <cellStyle name="Note 6 11 7 2 4" xfId="22803"/>
    <cellStyle name="Note 6 11 7 2 5" xfId="37256"/>
    <cellStyle name="Note 6 11 7 3" xfId="7829"/>
    <cellStyle name="Note 6 11 7 3 2" xfId="25264"/>
    <cellStyle name="Note 6 11 7 3 3" xfId="39717"/>
    <cellStyle name="Note 6 11 7 4" xfId="10270"/>
    <cellStyle name="Note 6 11 7 4 2" xfId="27705"/>
    <cellStyle name="Note 6 11 7 4 3" xfId="42158"/>
    <cellStyle name="Note 6 11 7 5" xfId="12690"/>
    <cellStyle name="Note 6 11 7 5 2" xfId="30125"/>
    <cellStyle name="Note 6 11 7 5 3" xfId="44578"/>
    <cellStyle name="Note 6 11 7 6" xfId="19697"/>
    <cellStyle name="Note 6 11 8" xfId="2857"/>
    <cellStyle name="Note 6 11 8 2" xfId="5368"/>
    <cellStyle name="Note 6 11 8 2 2" xfId="22804"/>
    <cellStyle name="Note 6 11 8 2 3" xfId="37257"/>
    <cellStyle name="Note 6 11 8 3" xfId="7830"/>
    <cellStyle name="Note 6 11 8 3 2" xfId="25265"/>
    <cellStyle name="Note 6 11 8 3 3" xfId="39718"/>
    <cellStyle name="Note 6 11 8 4" xfId="10271"/>
    <cellStyle name="Note 6 11 8 4 2" xfId="27706"/>
    <cellStyle name="Note 6 11 8 4 3" xfId="42159"/>
    <cellStyle name="Note 6 11 8 5" xfId="12691"/>
    <cellStyle name="Note 6 11 8 5 2" xfId="30126"/>
    <cellStyle name="Note 6 11 8 5 3" xfId="44579"/>
    <cellStyle name="Note 6 11 8 6" xfId="15484"/>
    <cellStyle name="Note 6 11 8 6 2" xfId="32919"/>
    <cellStyle name="Note 6 11 8 6 3" xfId="47372"/>
    <cellStyle name="Note 6 11 8 7" xfId="19698"/>
    <cellStyle name="Note 6 11 8 8" xfId="20646"/>
    <cellStyle name="Note 6 11 9" xfId="5349"/>
    <cellStyle name="Note 6 11 9 2" xfId="14637"/>
    <cellStyle name="Note 6 11 9 2 2" xfId="32072"/>
    <cellStyle name="Note 6 11 9 2 3" xfId="46525"/>
    <cellStyle name="Note 6 11 9 3" xfId="17098"/>
    <cellStyle name="Note 6 11 9 3 2" xfId="34533"/>
    <cellStyle name="Note 6 11 9 3 3" xfId="48986"/>
    <cellStyle name="Note 6 11 9 4" xfId="22785"/>
    <cellStyle name="Note 6 11 9 5" xfId="37238"/>
    <cellStyle name="Note 6 12" xfId="2858"/>
    <cellStyle name="Note 6 12 10" xfId="7831"/>
    <cellStyle name="Note 6 12 10 2" xfId="25266"/>
    <cellStyle name="Note 6 12 10 3" xfId="39719"/>
    <cellStyle name="Note 6 12 11" xfId="10272"/>
    <cellStyle name="Note 6 12 11 2" xfId="27707"/>
    <cellStyle name="Note 6 12 11 3" xfId="42160"/>
    <cellStyle name="Note 6 12 12" xfId="12692"/>
    <cellStyle name="Note 6 12 12 2" xfId="30127"/>
    <cellStyle name="Note 6 12 12 3" xfId="44580"/>
    <cellStyle name="Note 6 12 13" xfId="19699"/>
    <cellStyle name="Note 6 12 2" xfId="2859"/>
    <cellStyle name="Note 6 12 2 2" xfId="2860"/>
    <cellStyle name="Note 6 12 2 2 2" xfId="5371"/>
    <cellStyle name="Note 6 12 2 2 2 2" xfId="14654"/>
    <cellStyle name="Note 6 12 2 2 2 2 2" xfId="32089"/>
    <cellStyle name="Note 6 12 2 2 2 2 3" xfId="46542"/>
    <cellStyle name="Note 6 12 2 2 2 3" xfId="17115"/>
    <cellStyle name="Note 6 12 2 2 2 3 2" xfId="34550"/>
    <cellStyle name="Note 6 12 2 2 2 3 3" xfId="49003"/>
    <cellStyle name="Note 6 12 2 2 2 4" xfId="22807"/>
    <cellStyle name="Note 6 12 2 2 2 5" xfId="37260"/>
    <cellStyle name="Note 6 12 2 2 3" xfId="7833"/>
    <cellStyle name="Note 6 12 2 2 3 2" xfId="25268"/>
    <cellStyle name="Note 6 12 2 2 3 3" xfId="39721"/>
    <cellStyle name="Note 6 12 2 2 4" xfId="10274"/>
    <cellStyle name="Note 6 12 2 2 4 2" xfId="27709"/>
    <cellStyle name="Note 6 12 2 2 4 3" xfId="42162"/>
    <cellStyle name="Note 6 12 2 2 5" xfId="12694"/>
    <cellStyle name="Note 6 12 2 2 5 2" xfId="30129"/>
    <cellStyle name="Note 6 12 2 2 5 3" xfId="44582"/>
    <cellStyle name="Note 6 12 2 2 6" xfId="19701"/>
    <cellStyle name="Note 6 12 2 3" xfId="2861"/>
    <cellStyle name="Note 6 12 2 3 2" xfId="5372"/>
    <cellStyle name="Note 6 12 2 3 2 2" xfId="14655"/>
    <cellStyle name="Note 6 12 2 3 2 2 2" xfId="32090"/>
    <cellStyle name="Note 6 12 2 3 2 2 3" xfId="46543"/>
    <cellStyle name="Note 6 12 2 3 2 3" xfId="17116"/>
    <cellStyle name="Note 6 12 2 3 2 3 2" xfId="34551"/>
    <cellStyle name="Note 6 12 2 3 2 3 3" xfId="49004"/>
    <cellStyle name="Note 6 12 2 3 2 4" xfId="22808"/>
    <cellStyle name="Note 6 12 2 3 2 5" xfId="37261"/>
    <cellStyle name="Note 6 12 2 3 3" xfId="7834"/>
    <cellStyle name="Note 6 12 2 3 3 2" xfId="25269"/>
    <cellStyle name="Note 6 12 2 3 3 3" xfId="39722"/>
    <cellStyle name="Note 6 12 2 3 4" xfId="10275"/>
    <cellStyle name="Note 6 12 2 3 4 2" xfId="27710"/>
    <cellStyle name="Note 6 12 2 3 4 3" xfId="42163"/>
    <cellStyle name="Note 6 12 2 3 5" xfId="12695"/>
    <cellStyle name="Note 6 12 2 3 5 2" xfId="30130"/>
    <cellStyle name="Note 6 12 2 3 5 3" xfId="44583"/>
    <cellStyle name="Note 6 12 2 3 6" xfId="19702"/>
    <cellStyle name="Note 6 12 2 4" xfId="2862"/>
    <cellStyle name="Note 6 12 2 4 2" xfId="5373"/>
    <cellStyle name="Note 6 12 2 4 2 2" xfId="22809"/>
    <cellStyle name="Note 6 12 2 4 2 3" xfId="37262"/>
    <cellStyle name="Note 6 12 2 4 3" xfId="7835"/>
    <cellStyle name="Note 6 12 2 4 3 2" xfId="25270"/>
    <cellStyle name="Note 6 12 2 4 3 3" xfId="39723"/>
    <cellStyle name="Note 6 12 2 4 4" xfId="10276"/>
    <cellStyle name="Note 6 12 2 4 4 2" xfId="27711"/>
    <cellStyle name="Note 6 12 2 4 4 3" xfId="42164"/>
    <cellStyle name="Note 6 12 2 4 5" xfId="12696"/>
    <cellStyle name="Note 6 12 2 4 5 2" xfId="30131"/>
    <cellStyle name="Note 6 12 2 4 5 3" xfId="44584"/>
    <cellStyle name="Note 6 12 2 4 6" xfId="15485"/>
    <cellStyle name="Note 6 12 2 4 6 2" xfId="32920"/>
    <cellStyle name="Note 6 12 2 4 6 3" xfId="47373"/>
    <cellStyle name="Note 6 12 2 4 7" xfId="19703"/>
    <cellStyle name="Note 6 12 2 4 8" xfId="20647"/>
    <cellStyle name="Note 6 12 2 5" xfId="5370"/>
    <cellStyle name="Note 6 12 2 5 2" xfId="14653"/>
    <cellStyle name="Note 6 12 2 5 2 2" xfId="32088"/>
    <cellStyle name="Note 6 12 2 5 2 3" xfId="46541"/>
    <cellStyle name="Note 6 12 2 5 3" xfId="17114"/>
    <cellStyle name="Note 6 12 2 5 3 2" xfId="34549"/>
    <cellStyle name="Note 6 12 2 5 3 3" xfId="49002"/>
    <cellStyle name="Note 6 12 2 5 4" xfId="22806"/>
    <cellStyle name="Note 6 12 2 5 5" xfId="37259"/>
    <cellStyle name="Note 6 12 2 6" xfId="7832"/>
    <cellStyle name="Note 6 12 2 6 2" xfId="25267"/>
    <cellStyle name="Note 6 12 2 6 3" xfId="39720"/>
    <cellStyle name="Note 6 12 2 7" xfId="10273"/>
    <cellStyle name="Note 6 12 2 7 2" xfId="27708"/>
    <cellStyle name="Note 6 12 2 7 3" xfId="42161"/>
    <cellStyle name="Note 6 12 2 8" xfId="12693"/>
    <cellStyle name="Note 6 12 2 8 2" xfId="30128"/>
    <cellStyle name="Note 6 12 2 8 3" xfId="44581"/>
    <cellStyle name="Note 6 12 2 9" xfId="19700"/>
    <cellStyle name="Note 6 12 3" xfId="2863"/>
    <cellStyle name="Note 6 12 3 2" xfId="2864"/>
    <cellStyle name="Note 6 12 3 2 2" xfId="5375"/>
    <cellStyle name="Note 6 12 3 2 2 2" xfId="14657"/>
    <cellStyle name="Note 6 12 3 2 2 2 2" xfId="32092"/>
    <cellStyle name="Note 6 12 3 2 2 2 3" xfId="46545"/>
    <cellStyle name="Note 6 12 3 2 2 3" xfId="17118"/>
    <cellStyle name="Note 6 12 3 2 2 3 2" xfId="34553"/>
    <cellStyle name="Note 6 12 3 2 2 3 3" xfId="49006"/>
    <cellStyle name="Note 6 12 3 2 2 4" xfId="22811"/>
    <cellStyle name="Note 6 12 3 2 2 5" xfId="37264"/>
    <cellStyle name="Note 6 12 3 2 3" xfId="7837"/>
    <cellStyle name="Note 6 12 3 2 3 2" xfId="25272"/>
    <cellStyle name="Note 6 12 3 2 3 3" xfId="39725"/>
    <cellStyle name="Note 6 12 3 2 4" xfId="10278"/>
    <cellStyle name="Note 6 12 3 2 4 2" xfId="27713"/>
    <cellStyle name="Note 6 12 3 2 4 3" xfId="42166"/>
    <cellStyle name="Note 6 12 3 2 5" xfId="12698"/>
    <cellStyle name="Note 6 12 3 2 5 2" xfId="30133"/>
    <cellStyle name="Note 6 12 3 2 5 3" xfId="44586"/>
    <cellStyle name="Note 6 12 3 2 6" xfId="19705"/>
    <cellStyle name="Note 6 12 3 3" xfId="2865"/>
    <cellStyle name="Note 6 12 3 3 2" xfId="5376"/>
    <cellStyle name="Note 6 12 3 3 2 2" xfId="14658"/>
    <cellStyle name="Note 6 12 3 3 2 2 2" xfId="32093"/>
    <cellStyle name="Note 6 12 3 3 2 2 3" xfId="46546"/>
    <cellStyle name="Note 6 12 3 3 2 3" xfId="17119"/>
    <cellStyle name="Note 6 12 3 3 2 3 2" xfId="34554"/>
    <cellStyle name="Note 6 12 3 3 2 3 3" xfId="49007"/>
    <cellStyle name="Note 6 12 3 3 2 4" xfId="22812"/>
    <cellStyle name="Note 6 12 3 3 2 5" xfId="37265"/>
    <cellStyle name="Note 6 12 3 3 3" xfId="7838"/>
    <cellStyle name="Note 6 12 3 3 3 2" xfId="25273"/>
    <cellStyle name="Note 6 12 3 3 3 3" xfId="39726"/>
    <cellStyle name="Note 6 12 3 3 4" xfId="10279"/>
    <cellStyle name="Note 6 12 3 3 4 2" xfId="27714"/>
    <cellStyle name="Note 6 12 3 3 4 3" xfId="42167"/>
    <cellStyle name="Note 6 12 3 3 5" xfId="12699"/>
    <cellStyle name="Note 6 12 3 3 5 2" xfId="30134"/>
    <cellStyle name="Note 6 12 3 3 5 3" xfId="44587"/>
    <cellStyle name="Note 6 12 3 3 6" xfId="19706"/>
    <cellStyle name="Note 6 12 3 4" xfId="2866"/>
    <cellStyle name="Note 6 12 3 4 2" xfId="5377"/>
    <cellStyle name="Note 6 12 3 4 2 2" xfId="22813"/>
    <cellStyle name="Note 6 12 3 4 2 3" xfId="37266"/>
    <cellStyle name="Note 6 12 3 4 3" xfId="7839"/>
    <cellStyle name="Note 6 12 3 4 3 2" xfId="25274"/>
    <cellStyle name="Note 6 12 3 4 3 3" xfId="39727"/>
    <cellStyle name="Note 6 12 3 4 4" xfId="10280"/>
    <cellStyle name="Note 6 12 3 4 4 2" xfId="27715"/>
    <cellStyle name="Note 6 12 3 4 4 3" xfId="42168"/>
    <cellStyle name="Note 6 12 3 4 5" xfId="12700"/>
    <cellStyle name="Note 6 12 3 4 5 2" xfId="30135"/>
    <cellStyle name="Note 6 12 3 4 5 3" xfId="44588"/>
    <cellStyle name="Note 6 12 3 4 6" xfId="15486"/>
    <cellStyle name="Note 6 12 3 4 6 2" xfId="32921"/>
    <cellStyle name="Note 6 12 3 4 6 3" xfId="47374"/>
    <cellStyle name="Note 6 12 3 4 7" xfId="19707"/>
    <cellStyle name="Note 6 12 3 4 8" xfId="20648"/>
    <cellStyle name="Note 6 12 3 5" xfId="5374"/>
    <cellStyle name="Note 6 12 3 5 2" xfId="14656"/>
    <cellStyle name="Note 6 12 3 5 2 2" xfId="32091"/>
    <cellStyle name="Note 6 12 3 5 2 3" xfId="46544"/>
    <cellStyle name="Note 6 12 3 5 3" xfId="17117"/>
    <cellStyle name="Note 6 12 3 5 3 2" xfId="34552"/>
    <cellStyle name="Note 6 12 3 5 3 3" xfId="49005"/>
    <cellStyle name="Note 6 12 3 5 4" xfId="22810"/>
    <cellStyle name="Note 6 12 3 5 5" xfId="37263"/>
    <cellStyle name="Note 6 12 3 6" xfId="7836"/>
    <cellStyle name="Note 6 12 3 6 2" xfId="25271"/>
    <cellStyle name="Note 6 12 3 6 3" xfId="39724"/>
    <cellStyle name="Note 6 12 3 7" xfId="10277"/>
    <cellStyle name="Note 6 12 3 7 2" xfId="27712"/>
    <cellStyle name="Note 6 12 3 7 3" xfId="42165"/>
    <cellStyle name="Note 6 12 3 8" xfId="12697"/>
    <cellStyle name="Note 6 12 3 8 2" xfId="30132"/>
    <cellStyle name="Note 6 12 3 8 3" xfId="44585"/>
    <cellStyle name="Note 6 12 3 9" xfId="19704"/>
    <cellStyle name="Note 6 12 4" xfId="2867"/>
    <cellStyle name="Note 6 12 4 2" xfId="2868"/>
    <cellStyle name="Note 6 12 4 2 2" xfId="5379"/>
    <cellStyle name="Note 6 12 4 2 2 2" xfId="14660"/>
    <cellStyle name="Note 6 12 4 2 2 2 2" xfId="32095"/>
    <cellStyle name="Note 6 12 4 2 2 2 3" xfId="46548"/>
    <cellStyle name="Note 6 12 4 2 2 3" xfId="17121"/>
    <cellStyle name="Note 6 12 4 2 2 3 2" xfId="34556"/>
    <cellStyle name="Note 6 12 4 2 2 3 3" xfId="49009"/>
    <cellStyle name="Note 6 12 4 2 2 4" xfId="22815"/>
    <cellStyle name="Note 6 12 4 2 2 5" xfId="37268"/>
    <cellStyle name="Note 6 12 4 2 3" xfId="7841"/>
    <cellStyle name="Note 6 12 4 2 3 2" xfId="25276"/>
    <cellStyle name="Note 6 12 4 2 3 3" xfId="39729"/>
    <cellStyle name="Note 6 12 4 2 4" xfId="10282"/>
    <cellStyle name="Note 6 12 4 2 4 2" xfId="27717"/>
    <cellStyle name="Note 6 12 4 2 4 3" xfId="42170"/>
    <cellStyle name="Note 6 12 4 2 5" xfId="12702"/>
    <cellStyle name="Note 6 12 4 2 5 2" xfId="30137"/>
    <cellStyle name="Note 6 12 4 2 5 3" xfId="44590"/>
    <cellStyle name="Note 6 12 4 2 6" xfId="19709"/>
    <cellStyle name="Note 6 12 4 3" xfId="2869"/>
    <cellStyle name="Note 6 12 4 3 2" xfId="5380"/>
    <cellStyle name="Note 6 12 4 3 2 2" xfId="14661"/>
    <cellStyle name="Note 6 12 4 3 2 2 2" xfId="32096"/>
    <cellStyle name="Note 6 12 4 3 2 2 3" xfId="46549"/>
    <cellStyle name="Note 6 12 4 3 2 3" xfId="17122"/>
    <cellStyle name="Note 6 12 4 3 2 3 2" xfId="34557"/>
    <cellStyle name="Note 6 12 4 3 2 3 3" xfId="49010"/>
    <cellStyle name="Note 6 12 4 3 2 4" xfId="22816"/>
    <cellStyle name="Note 6 12 4 3 2 5" xfId="37269"/>
    <cellStyle name="Note 6 12 4 3 3" xfId="7842"/>
    <cellStyle name="Note 6 12 4 3 3 2" xfId="25277"/>
    <cellStyle name="Note 6 12 4 3 3 3" xfId="39730"/>
    <cellStyle name="Note 6 12 4 3 4" xfId="10283"/>
    <cellStyle name="Note 6 12 4 3 4 2" xfId="27718"/>
    <cellStyle name="Note 6 12 4 3 4 3" xfId="42171"/>
    <cellStyle name="Note 6 12 4 3 5" xfId="12703"/>
    <cellStyle name="Note 6 12 4 3 5 2" xfId="30138"/>
    <cellStyle name="Note 6 12 4 3 5 3" xfId="44591"/>
    <cellStyle name="Note 6 12 4 3 6" xfId="19710"/>
    <cellStyle name="Note 6 12 4 4" xfId="2870"/>
    <cellStyle name="Note 6 12 4 4 2" xfId="5381"/>
    <cellStyle name="Note 6 12 4 4 2 2" xfId="22817"/>
    <cellStyle name="Note 6 12 4 4 2 3" xfId="37270"/>
    <cellStyle name="Note 6 12 4 4 3" xfId="7843"/>
    <cellStyle name="Note 6 12 4 4 3 2" xfId="25278"/>
    <cellStyle name="Note 6 12 4 4 3 3" xfId="39731"/>
    <cellStyle name="Note 6 12 4 4 4" xfId="10284"/>
    <cellStyle name="Note 6 12 4 4 4 2" xfId="27719"/>
    <cellStyle name="Note 6 12 4 4 4 3" xfId="42172"/>
    <cellStyle name="Note 6 12 4 4 5" xfId="12704"/>
    <cellStyle name="Note 6 12 4 4 5 2" xfId="30139"/>
    <cellStyle name="Note 6 12 4 4 5 3" xfId="44592"/>
    <cellStyle name="Note 6 12 4 4 6" xfId="15487"/>
    <cellStyle name="Note 6 12 4 4 6 2" xfId="32922"/>
    <cellStyle name="Note 6 12 4 4 6 3" xfId="47375"/>
    <cellStyle name="Note 6 12 4 4 7" xfId="19711"/>
    <cellStyle name="Note 6 12 4 4 8" xfId="20649"/>
    <cellStyle name="Note 6 12 4 5" xfId="5378"/>
    <cellStyle name="Note 6 12 4 5 2" xfId="14659"/>
    <cellStyle name="Note 6 12 4 5 2 2" xfId="32094"/>
    <cellStyle name="Note 6 12 4 5 2 3" xfId="46547"/>
    <cellStyle name="Note 6 12 4 5 3" xfId="17120"/>
    <cellStyle name="Note 6 12 4 5 3 2" xfId="34555"/>
    <cellStyle name="Note 6 12 4 5 3 3" xfId="49008"/>
    <cellStyle name="Note 6 12 4 5 4" xfId="22814"/>
    <cellStyle name="Note 6 12 4 5 5" xfId="37267"/>
    <cellStyle name="Note 6 12 4 6" xfId="7840"/>
    <cellStyle name="Note 6 12 4 6 2" xfId="25275"/>
    <cellStyle name="Note 6 12 4 6 3" xfId="39728"/>
    <cellStyle name="Note 6 12 4 7" xfId="10281"/>
    <cellStyle name="Note 6 12 4 7 2" xfId="27716"/>
    <cellStyle name="Note 6 12 4 7 3" xfId="42169"/>
    <cellStyle name="Note 6 12 4 8" xfId="12701"/>
    <cellStyle name="Note 6 12 4 8 2" xfId="30136"/>
    <cellStyle name="Note 6 12 4 8 3" xfId="44589"/>
    <cellStyle name="Note 6 12 4 9" xfId="19708"/>
    <cellStyle name="Note 6 12 5" xfId="2871"/>
    <cellStyle name="Note 6 12 5 2" xfId="2872"/>
    <cellStyle name="Note 6 12 5 2 2" xfId="5383"/>
    <cellStyle name="Note 6 12 5 2 2 2" xfId="14663"/>
    <cellStyle name="Note 6 12 5 2 2 2 2" xfId="32098"/>
    <cellStyle name="Note 6 12 5 2 2 2 3" xfId="46551"/>
    <cellStyle name="Note 6 12 5 2 2 3" xfId="17124"/>
    <cellStyle name="Note 6 12 5 2 2 3 2" xfId="34559"/>
    <cellStyle name="Note 6 12 5 2 2 3 3" xfId="49012"/>
    <cellStyle name="Note 6 12 5 2 2 4" xfId="22819"/>
    <cellStyle name="Note 6 12 5 2 2 5" xfId="37272"/>
    <cellStyle name="Note 6 12 5 2 3" xfId="7845"/>
    <cellStyle name="Note 6 12 5 2 3 2" xfId="25280"/>
    <cellStyle name="Note 6 12 5 2 3 3" xfId="39733"/>
    <cellStyle name="Note 6 12 5 2 4" xfId="10286"/>
    <cellStyle name="Note 6 12 5 2 4 2" xfId="27721"/>
    <cellStyle name="Note 6 12 5 2 4 3" xfId="42174"/>
    <cellStyle name="Note 6 12 5 2 5" xfId="12706"/>
    <cellStyle name="Note 6 12 5 2 5 2" xfId="30141"/>
    <cellStyle name="Note 6 12 5 2 5 3" xfId="44594"/>
    <cellStyle name="Note 6 12 5 2 6" xfId="19713"/>
    <cellStyle name="Note 6 12 5 3" xfId="2873"/>
    <cellStyle name="Note 6 12 5 3 2" xfId="5384"/>
    <cellStyle name="Note 6 12 5 3 2 2" xfId="14664"/>
    <cellStyle name="Note 6 12 5 3 2 2 2" xfId="32099"/>
    <cellStyle name="Note 6 12 5 3 2 2 3" xfId="46552"/>
    <cellStyle name="Note 6 12 5 3 2 3" xfId="17125"/>
    <cellStyle name="Note 6 12 5 3 2 3 2" xfId="34560"/>
    <cellStyle name="Note 6 12 5 3 2 3 3" xfId="49013"/>
    <cellStyle name="Note 6 12 5 3 2 4" xfId="22820"/>
    <cellStyle name="Note 6 12 5 3 2 5" xfId="37273"/>
    <cellStyle name="Note 6 12 5 3 3" xfId="7846"/>
    <cellStyle name="Note 6 12 5 3 3 2" xfId="25281"/>
    <cellStyle name="Note 6 12 5 3 3 3" xfId="39734"/>
    <cellStyle name="Note 6 12 5 3 4" xfId="10287"/>
    <cellStyle name="Note 6 12 5 3 4 2" xfId="27722"/>
    <cellStyle name="Note 6 12 5 3 4 3" xfId="42175"/>
    <cellStyle name="Note 6 12 5 3 5" xfId="12707"/>
    <cellStyle name="Note 6 12 5 3 5 2" xfId="30142"/>
    <cellStyle name="Note 6 12 5 3 5 3" xfId="44595"/>
    <cellStyle name="Note 6 12 5 3 6" xfId="19714"/>
    <cellStyle name="Note 6 12 5 4" xfId="2874"/>
    <cellStyle name="Note 6 12 5 4 2" xfId="5385"/>
    <cellStyle name="Note 6 12 5 4 2 2" xfId="22821"/>
    <cellStyle name="Note 6 12 5 4 2 3" xfId="37274"/>
    <cellStyle name="Note 6 12 5 4 3" xfId="7847"/>
    <cellStyle name="Note 6 12 5 4 3 2" xfId="25282"/>
    <cellStyle name="Note 6 12 5 4 3 3" xfId="39735"/>
    <cellStyle name="Note 6 12 5 4 4" xfId="10288"/>
    <cellStyle name="Note 6 12 5 4 4 2" xfId="27723"/>
    <cellStyle name="Note 6 12 5 4 4 3" xfId="42176"/>
    <cellStyle name="Note 6 12 5 4 5" xfId="12708"/>
    <cellStyle name="Note 6 12 5 4 5 2" xfId="30143"/>
    <cellStyle name="Note 6 12 5 4 5 3" xfId="44596"/>
    <cellStyle name="Note 6 12 5 4 6" xfId="15488"/>
    <cellStyle name="Note 6 12 5 4 6 2" xfId="32923"/>
    <cellStyle name="Note 6 12 5 4 6 3" xfId="47376"/>
    <cellStyle name="Note 6 12 5 4 7" xfId="19715"/>
    <cellStyle name="Note 6 12 5 4 8" xfId="20650"/>
    <cellStyle name="Note 6 12 5 5" xfId="5382"/>
    <cellStyle name="Note 6 12 5 5 2" xfId="14662"/>
    <cellStyle name="Note 6 12 5 5 2 2" xfId="32097"/>
    <cellStyle name="Note 6 12 5 5 2 3" xfId="46550"/>
    <cellStyle name="Note 6 12 5 5 3" xfId="17123"/>
    <cellStyle name="Note 6 12 5 5 3 2" xfId="34558"/>
    <cellStyle name="Note 6 12 5 5 3 3" xfId="49011"/>
    <cellStyle name="Note 6 12 5 5 4" xfId="22818"/>
    <cellStyle name="Note 6 12 5 5 5" xfId="37271"/>
    <cellStyle name="Note 6 12 5 6" xfId="7844"/>
    <cellStyle name="Note 6 12 5 6 2" xfId="25279"/>
    <cellStyle name="Note 6 12 5 6 3" xfId="39732"/>
    <cellStyle name="Note 6 12 5 7" xfId="10285"/>
    <cellStyle name="Note 6 12 5 7 2" xfId="27720"/>
    <cellStyle name="Note 6 12 5 7 3" xfId="42173"/>
    <cellStyle name="Note 6 12 5 8" xfId="12705"/>
    <cellStyle name="Note 6 12 5 8 2" xfId="30140"/>
    <cellStyle name="Note 6 12 5 8 3" xfId="44593"/>
    <cellStyle name="Note 6 12 5 9" xfId="19712"/>
    <cellStyle name="Note 6 12 6" xfId="2875"/>
    <cellStyle name="Note 6 12 6 2" xfId="5386"/>
    <cellStyle name="Note 6 12 6 2 2" xfId="14665"/>
    <cellStyle name="Note 6 12 6 2 2 2" xfId="32100"/>
    <cellStyle name="Note 6 12 6 2 2 3" xfId="46553"/>
    <cellStyle name="Note 6 12 6 2 3" xfId="17126"/>
    <cellStyle name="Note 6 12 6 2 3 2" xfId="34561"/>
    <cellStyle name="Note 6 12 6 2 3 3" xfId="49014"/>
    <cellStyle name="Note 6 12 6 2 4" xfId="22822"/>
    <cellStyle name="Note 6 12 6 2 5" xfId="37275"/>
    <cellStyle name="Note 6 12 6 3" xfId="7848"/>
    <cellStyle name="Note 6 12 6 3 2" xfId="25283"/>
    <cellStyle name="Note 6 12 6 3 3" xfId="39736"/>
    <cellStyle name="Note 6 12 6 4" xfId="10289"/>
    <cellStyle name="Note 6 12 6 4 2" xfId="27724"/>
    <cellStyle name="Note 6 12 6 4 3" xfId="42177"/>
    <cellStyle name="Note 6 12 6 5" xfId="12709"/>
    <cellStyle name="Note 6 12 6 5 2" xfId="30144"/>
    <cellStyle name="Note 6 12 6 5 3" xfId="44597"/>
    <cellStyle name="Note 6 12 6 6" xfId="19716"/>
    <cellStyle name="Note 6 12 7" xfId="2876"/>
    <cellStyle name="Note 6 12 7 2" xfId="5387"/>
    <cellStyle name="Note 6 12 7 2 2" xfId="14666"/>
    <cellStyle name="Note 6 12 7 2 2 2" xfId="32101"/>
    <cellStyle name="Note 6 12 7 2 2 3" xfId="46554"/>
    <cellStyle name="Note 6 12 7 2 3" xfId="17127"/>
    <cellStyle name="Note 6 12 7 2 3 2" xfId="34562"/>
    <cellStyle name="Note 6 12 7 2 3 3" xfId="49015"/>
    <cellStyle name="Note 6 12 7 2 4" xfId="22823"/>
    <cellStyle name="Note 6 12 7 2 5" xfId="37276"/>
    <cellStyle name="Note 6 12 7 3" xfId="7849"/>
    <cellStyle name="Note 6 12 7 3 2" xfId="25284"/>
    <cellStyle name="Note 6 12 7 3 3" xfId="39737"/>
    <cellStyle name="Note 6 12 7 4" xfId="10290"/>
    <cellStyle name="Note 6 12 7 4 2" xfId="27725"/>
    <cellStyle name="Note 6 12 7 4 3" xfId="42178"/>
    <cellStyle name="Note 6 12 7 5" xfId="12710"/>
    <cellStyle name="Note 6 12 7 5 2" xfId="30145"/>
    <cellStyle name="Note 6 12 7 5 3" xfId="44598"/>
    <cellStyle name="Note 6 12 7 6" xfId="19717"/>
    <cellStyle name="Note 6 12 8" xfId="2877"/>
    <cellStyle name="Note 6 12 8 2" xfId="5388"/>
    <cellStyle name="Note 6 12 8 2 2" xfId="22824"/>
    <cellStyle name="Note 6 12 8 2 3" xfId="37277"/>
    <cellStyle name="Note 6 12 8 3" xfId="7850"/>
    <cellStyle name="Note 6 12 8 3 2" xfId="25285"/>
    <cellStyle name="Note 6 12 8 3 3" xfId="39738"/>
    <cellStyle name="Note 6 12 8 4" xfId="10291"/>
    <cellStyle name="Note 6 12 8 4 2" xfId="27726"/>
    <cellStyle name="Note 6 12 8 4 3" xfId="42179"/>
    <cellStyle name="Note 6 12 8 5" xfId="12711"/>
    <cellStyle name="Note 6 12 8 5 2" xfId="30146"/>
    <cellStyle name="Note 6 12 8 5 3" xfId="44599"/>
    <cellStyle name="Note 6 12 8 6" xfId="15489"/>
    <cellStyle name="Note 6 12 8 6 2" xfId="32924"/>
    <cellStyle name="Note 6 12 8 6 3" xfId="47377"/>
    <cellStyle name="Note 6 12 8 7" xfId="19718"/>
    <cellStyle name="Note 6 12 8 8" xfId="20651"/>
    <cellStyle name="Note 6 12 9" xfId="5369"/>
    <cellStyle name="Note 6 12 9 2" xfId="14652"/>
    <cellStyle name="Note 6 12 9 2 2" xfId="32087"/>
    <cellStyle name="Note 6 12 9 2 3" xfId="46540"/>
    <cellStyle name="Note 6 12 9 3" xfId="17113"/>
    <cellStyle name="Note 6 12 9 3 2" xfId="34548"/>
    <cellStyle name="Note 6 12 9 3 3" xfId="49001"/>
    <cellStyle name="Note 6 12 9 4" xfId="22805"/>
    <cellStyle name="Note 6 12 9 5" xfId="37258"/>
    <cellStyle name="Note 6 13" xfId="2878"/>
    <cellStyle name="Note 6 13 10" xfId="7851"/>
    <cellStyle name="Note 6 13 10 2" xfId="25286"/>
    <cellStyle name="Note 6 13 10 3" xfId="39739"/>
    <cellStyle name="Note 6 13 11" xfId="10292"/>
    <cellStyle name="Note 6 13 11 2" xfId="27727"/>
    <cellStyle name="Note 6 13 11 3" xfId="42180"/>
    <cellStyle name="Note 6 13 12" xfId="12712"/>
    <cellStyle name="Note 6 13 12 2" xfId="30147"/>
    <cellStyle name="Note 6 13 12 3" xfId="44600"/>
    <cellStyle name="Note 6 13 13" xfId="19719"/>
    <cellStyle name="Note 6 13 2" xfId="2879"/>
    <cellStyle name="Note 6 13 2 2" xfId="2880"/>
    <cellStyle name="Note 6 13 2 2 2" xfId="5391"/>
    <cellStyle name="Note 6 13 2 2 2 2" xfId="14669"/>
    <cellStyle name="Note 6 13 2 2 2 2 2" xfId="32104"/>
    <cellStyle name="Note 6 13 2 2 2 2 3" xfId="46557"/>
    <cellStyle name="Note 6 13 2 2 2 3" xfId="17130"/>
    <cellStyle name="Note 6 13 2 2 2 3 2" xfId="34565"/>
    <cellStyle name="Note 6 13 2 2 2 3 3" xfId="49018"/>
    <cellStyle name="Note 6 13 2 2 2 4" xfId="22827"/>
    <cellStyle name="Note 6 13 2 2 2 5" xfId="37280"/>
    <cellStyle name="Note 6 13 2 2 3" xfId="7853"/>
    <cellStyle name="Note 6 13 2 2 3 2" xfId="25288"/>
    <cellStyle name="Note 6 13 2 2 3 3" xfId="39741"/>
    <cellStyle name="Note 6 13 2 2 4" xfId="10294"/>
    <cellStyle name="Note 6 13 2 2 4 2" xfId="27729"/>
    <cellStyle name="Note 6 13 2 2 4 3" xfId="42182"/>
    <cellStyle name="Note 6 13 2 2 5" xfId="12714"/>
    <cellStyle name="Note 6 13 2 2 5 2" xfId="30149"/>
    <cellStyle name="Note 6 13 2 2 5 3" xfId="44602"/>
    <cellStyle name="Note 6 13 2 2 6" xfId="19721"/>
    <cellStyle name="Note 6 13 2 3" xfId="2881"/>
    <cellStyle name="Note 6 13 2 3 2" xfId="5392"/>
    <cellStyle name="Note 6 13 2 3 2 2" xfId="14670"/>
    <cellStyle name="Note 6 13 2 3 2 2 2" xfId="32105"/>
    <cellStyle name="Note 6 13 2 3 2 2 3" xfId="46558"/>
    <cellStyle name="Note 6 13 2 3 2 3" xfId="17131"/>
    <cellStyle name="Note 6 13 2 3 2 3 2" xfId="34566"/>
    <cellStyle name="Note 6 13 2 3 2 3 3" xfId="49019"/>
    <cellStyle name="Note 6 13 2 3 2 4" xfId="22828"/>
    <cellStyle name="Note 6 13 2 3 2 5" xfId="37281"/>
    <cellStyle name="Note 6 13 2 3 3" xfId="7854"/>
    <cellStyle name="Note 6 13 2 3 3 2" xfId="25289"/>
    <cellStyle name="Note 6 13 2 3 3 3" xfId="39742"/>
    <cellStyle name="Note 6 13 2 3 4" xfId="10295"/>
    <cellStyle name="Note 6 13 2 3 4 2" xfId="27730"/>
    <cellStyle name="Note 6 13 2 3 4 3" xfId="42183"/>
    <cellStyle name="Note 6 13 2 3 5" xfId="12715"/>
    <cellStyle name="Note 6 13 2 3 5 2" xfId="30150"/>
    <cellStyle name="Note 6 13 2 3 5 3" xfId="44603"/>
    <cellStyle name="Note 6 13 2 3 6" xfId="19722"/>
    <cellStyle name="Note 6 13 2 4" xfId="2882"/>
    <cellStyle name="Note 6 13 2 4 2" xfId="5393"/>
    <cellStyle name="Note 6 13 2 4 2 2" xfId="22829"/>
    <cellStyle name="Note 6 13 2 4 2 3" xfId="37282"/>
    <cellStyle name="Note 6 13 2 4 3" xfId="7855"/>
    <cellStyle name="Note 6 13 2 4 3 2" xfId="25290"/>
    <cellStyle name="Note 6 13 2 4 3 3" xfId="39743"/>
    <cellStyle name="Note 6 13 2 4 4" xfId="10296"/>
    <cellStyle name="Note 6 13 2 4 4 2" xfId="27731"/>
    <cellStyle name="Note 6 13 2 4 4 3" xfId="42184"/>
    <cellStyle name="Note 6 13 2 4 5" xfId="12716"/>
    <cellStyle name="Note 6 13 2 4 5 2" xfId="30151"/>
    <cellStyle name="Note 6 13 2 4 5 3" xfId="44604"/>
    <cellStyle name="Note 6 13 2 4 6" xfId="15490"/>
    <cellStyle name="Note 6 13 2 4 6 2" xfId="32925"/>
    <cellStyle name="Note 6 13 2 4 6 3" xfId="47378"/>
    <cellStyle name="Note 6 13 2 4 7" xfId="19723"/>
    <cellStyle name="Note 6 13 2 4 8" xfId="20652"/>
    <cellStyle name="Note 6 13 2 5" xfId="5390"/>
    <cellStyle name="Note 6 13 2 5 2" xfId="14668"/>
    <cellStyle name="Note 6 13 2 5 2 2" xfId="32103"/>
    <cellStyle name="Note 6 13 2 5 2 3" xfId="46556"/>
    <cellStyle name="Note 6 13 2 5 3" xfId="17129"/>
    <cellStyle name="Note 6 13 2 5 3 2" xfId="34564"/>
    <cellStyle name="Note 6 13 2 5 3 3" xfId="49017"/>
    <cellStyle name="Note 6 13 2 5 4" xfId="22826"/>
    <cellStyle name="Note 6 13 2 5 5" xfId="37279"/>
    <cellStyle name="Note 6 13 2 6" xfId="7852"/>
    <cellStyle name="Note 6 13 2 6 2" xfId="25287"/>
    <cellStyle name="Note 6 13 2 6 3" xfId="39740"/>
    <cellStyle name="Note 6 13 2 7" xfId="10293"/>
    <cellStyle name="Note 6 13 2 7 2" xfId="27728"/>
    <cellStyle name="Note 6 13 2 7 3" xfId="42181"/>
    <cellStyle name="Note 6 13 2 8" xfId="12713"/>
    <cellStyle name="Note 6 13 2 8 2" xfId="30148"/>
    <cellStyle name="Note 6 13 2 8 3" xfId="44601"/>
    <cellStyle name="Note 6 13 2 9" xfId="19720"/>
    <cellStyle name="Note 6 13 3" xfId="2883"/>
    <cellStyle name="Note 6 13 3 2" xfId="2884"/>
    <cellStyle name="Note 6 13 3 2 2" xfId="5395"/>
    <cellStyle name="Note 6 13 3 2 2 2" xfId="14672"/>
    <cellStyle name="Note 6 13 3 2 2 2 2" xfId="32107"/>
    <cellStyle name="Note 6 13 3 2 2 2 3" xfId="46560"/>
    <cellStyle name="Note 6 13 3 2 2 3" xfId="17133"/>
    <cellStyle name="Note 6 13 3 2 2 3 2" xfId="34568"/>
    <cellStyle name="Note 6 13 3 2 2 3 3" xfId="49021"/>
    <cellStyle name="Note 6 13 3 2 2 4" xfId="22831"/>
    <cellStyle name="Note 6 13 3 2 2 5" xfId="37284"/>
    <cellStyle name="Note 6 13 3 2 3" xfId="7857"/>
    <cellStyle name="Note 6 13 3 2 3 2" xfId="25292"/>
    <cellStyle name="Note 6 13 3 2 3 3" xfId="39745"/>
    <cellStyle name="Note 6 13 3 2 4" xfId="10298"/>
    <cellStyle name="Note 6 13 3 2 4 2" xfId="27733"/>
    <cellStyle name="Note 6 13 3 2 4 3" xfId="42186"/>
    <cellStyle name="Note 6 13 3 2 5" xfId="12718"/>
    <cellStyle name="Note 6 13 3 2 5 2" xfId="30153"/>
    <cellStyle name="Note 6 13 3 2 5 3" xfId="44606"/>
    <cellStyle name="Note 6 13 3 2 6" xfId="19725"/>
    <cellStyle name="Note 6 13 3 3" xfId="2885"/>
    <cellStyle name="Note 6 13 3 3 2" xfId="5396"/>
    <cellStyle name="Note 6 13 3 3 2 2" xfId="14673"/>
    <cellStyle name="Note 6 13 3 3 2 2 2" xfId="32108"/>
    <cellStyle name="Note 6 13 3 3 2 2 3" xfId="46561"/>
    <cellStyle name="Note 6 13 3 3 2 3" xfId="17134"/>
    <cellStyle name="Note 6 13 3 3 2 3 2" xfId="34569"/>
    <cellStyle name="Note 6 13 3 3 2 3 3" xfId="49022"/>
    <cellStyle name="Note 6 13 3 3 2 4" xfId="22832"/>
    <cellStyle name="Note 6 13 3 3 2 5" xfId="37285"/>
    <cellStyle name="Note 6 13 3 3 3" xfId="7858"/>
    <cellStyle name="Note 6 13 3 3 3 2" xfId="25293"/>
    <cellStyle name="Note 6 13 3 3 3 3" xfId="39746"/>
    <cellStyle name="Note 6 13 3 3 4" xfId="10299"/>
    <cellStyle name="Note 6 13 3 3 4 2" xfId="27734"/>
    <cellStyle name="Note 6 13 3 3 4 3" xfId="42187"/>
    <cellStyle name="Note 6 13 3 3 5" xfId="12719"/>
    <cellStyle name="Note 6 13 3 3 5 2" xfId="30154"/>
    <cellStyle name="Note 6 13 3 3 5 3" xfId="44607"/>
    <cellStyle name="Note 6 13 3 3 6" xfId="19726"/>
    <cellStyle name="Note 6 13 3 4" xfId="2886"/>
    <cellStyle name="Note 6 13 3 4 2" xfId="5397"/>
    <cellStyle name="Note 6 13 3 4 2 2" xfId="22833"/>
    <cellStyle name="Note 6 13 3 4 2 3" xfId="37286"/>
    <cellStyle name="Note 6 13 3 4 3" xfId="7859"/>
    <cellStyle name="Note 6 13 3 4 3 2" xfId="25294"/>
    <cellStyle name="Note 6 13 3 4 3 3" xfId="39747"/>
    <cellStyle name="Note 6 13 3 4 4" xfId="10300"/>
    <cellStyle name="Note 6 13 3 4 4 2" xfId="27735"/>
    <cellStyle name="Note 6 13 3 4 4 3" xfId="42188"/>
    <cellStyle name="Note 6 13 3 4 5" xfId="12720"/>
    <cellStyle name="Note 6 13 3 4 5 2" xfId="30155"/>
    <cellStyle name="Note 6 13 3 4 5 3" xfId="44608"/>
    <cellStyle name="Note 6 13 3 4 6" xfId="15491"/>
    <cellStyle name="Note 6 13 3 4 6 2" xfId="32926"/>
    <cellStyle name="Note 6 13 3 4 6 3" xfId="47379"/>
    <cellStyle name="Note 6 13 3 4 7" xfId="19727"/>
    <cellStyle name="Note 6 13 3 4 8" xfId="20653"/>
    <cellStyle name="Note 6 13 3 5" xfId="5394"/>
    <cellStyle name="Note 6 13 3 5 2" xfId="14671"/>
    <cellStyle name="Note 6 13 3 5 2 2" xfId="32106"/>
    <cellStyle name="Note 6 13 3 5 2 3" xfId="46559"/>
    <cellStyle name="Note 6 13 3 5 3" xfId="17132"/>
    <cellStyle name="Note 6 13 3 5 3 2" xfId="34567"/>
    <cellStyle name="Note 6 13 3 5 3 3" xfId="49020"/>
    <cellStyle name="Note 6 13 3 5 4" xfId="22830"/>
    <cellStyle name="Note 6 13 3 5 5" xfId="37283"/>
    <cellStyle name="Note 6 13 3 6" xfId="7856"/>
    <cellStyle name="Note 6 13 3 6 2" xfId="25291"/>
    <cellStyle name="Note 6 13 3 6 3" xfId="39744"/>
    <cellStyle name="Note 6 13 3 7" xfId="10297"/>
    <cellStyle name="Note 6 13 3 7 2" xfId="27732"/>
    <cellStyle name="Note 6 13 3 7 3" xfId="42185"/>
    <cellStyle name="Note 6 13 3 8" xfId="12717"/>
    <cellStyle name="Note 6 13 3 8 2" xfId="30152"/>
    <cellStyle name="Note 6 13 3 8 3" xfId="44605"/>
    <cellStyle name="Note 6 13 3 9" xfId="19724"/>
    <cellStyle name="Note 6 13 4" xfId="2887"/>
    <cellStyle name="Note 6 13 4 2" xfId="2888"/>
    <cellStyle name="Note 6 13 4 2 2" xfId="5399"/>
    <cellStyle name="Note 6 13 4 2 2 2" xfId="14675"/>
    <cellStyle name="Note 6 13 4 2 2 2 2" xfId="32110"/>
    <cellStyle name="Note 6 13 4 2 2 2 3" xfId="46563"/>
    <cellStyle name="Note 6 13 4 2 2 3" xfId="17136"/>
    <cellStyle name="Note 6 13 4 2 2 3 2" xfId="34571"/>
    <cellStyle name="Note 6 13 4 2 2 3 3" xfId="49024"/>
    <cellStyle name="Note 6 13 4 2 2 4" xfId="22835"/>
    <cellStyle name="Note 6 13 4 2 2 5" xfId="37288"/>
    <cellStyle name="Note 6 13 4 2 3" xfId="7861"/>
    <cellStyle name="Note 6 13 4 2 3 2" xfId="25296"/>
    <cellStyle name="Note 6 13 4 2 3 3" xfId="39749"/>
    <cellStyle name="Note 6 13 4 2 4" xfId="10302"/>
    <cellStyle name="Note 6 13 4 2 4 2" xfId="27737"/>
    <cellStyle name="Note 6 13 4 2 4 3" xfId="42190"/>
    <cellStyle name="Note 6 13 4 2 5" xfId="12722"/>
    <cellStyle name="Note 6 13 4 2 5 2" xfId="30157"/>
    <cellStyle name="Note 6 13 4 2 5 3" xfId="44610"/>
    <cellStyle name="Note 6 13 4 2 6" xfId="19729"/>
    <cellStyle name="Note 6 13 4 3" xfId="2889"/>
    <cellStyle name="Note 6 13 4 3 2" xfId="5400"/>
    <cellStyle name="Note 6 13 4 3 2 2" xfId="14676"/>
    <cellStyle name="Note 6 13 4 3 2 2 2" xfId="32111"/>
    <cellStyle name="Note 6 13 4 3 2 2 3" xfId="46564"/>
    <cellStyle name="Note 6 13 4 3 2 3" xfId="17137"/>
    <cellStyle name="Note 6 13 4 3 2 3 2" xfId="34572"/>
    <cellStyle name="Note 6 13 4 3 2 3 3" xfId="49025"/>
    <cellStyle name="Note 6 13 4 3 2 4" xfId="22836"/>
    <cellStyle name="Note 6 13 4 3 2 5" xfId="37289"/>
    <cellStyle name="Note 6 13 4 3 3" xfId="7862"/>
    <cellStyle name="Note 6 13 4 3 3 2" xfId="25297"/>
    <cellStyle name="Note 6 13 4 3 3 3" xfId="39750"/>
    <cellStyle name="Note 6 13 4 3 4" xfId="10303"/>
    <cellStyle name="Note 6 13 4 3 4 2" xfId="27738"/>
    <cellStyle name="Note 6 13 4 3 4 3" xfId="42191"/>
    <cellStyle name="Note 6 13 4 3 5" xfId="12723"/>
    <cellStyle name="Note 6 13 4 3 5 2" xfId="30158"/>
    <cellStyle name="Note 6 13 4 3 5 3" xfId="44611"/>
    <cellStyle name="Note 6 13 4 3 6" xfId="19730"/>
    <cellStyle name="Note 6 13 4 4" xfId="2890"/>
    <cellStyle name="Note 6 13 4 4 2" xfId="5401"/>
    <cellStyle name="Note 6 13 4 4 2 2" xfId="22837"/>
    <cellStyle name="Note 6 13 4 4 2 3" xfId="37290"/>
    <cellStyle name="Note 6 13 4 4 3" xfId="7863"/>
    <cellStyle name="Note 6 13 4 4 3 2" xfId="25298"/>
    <cellStyle name="Note 6 13 4 4 3 3" xfId="39751"/>
    <cellStyle name="Note 6 13 4 4 4" xfId="10304"/>
    <cellStyle name="Note 6 13 4 4 4 2" xfId="27739"/>
    <cellStyle name="Note 6 13 4 4 4 3" xfId="42192"/>
    <cellStyle name="Note 6 13 4 4 5" xfId="12724"/>
    <cellStyle name="Note 6 13 4 4 5 2" xfId="30159"/>
    <cellStyle name="Note 6 13 4 4 5 3" xfId="44612"/>
    <cellStyle name="Note 6 13 4 4 6" xfId="15492"/>
    <cellStyle name="Note 6 13 4 4 6 2" xfId="32927"/>
    <cellStyle name="Note 6 13 4 4 6 3" xfId="47380"/>
    <cellStyle name="Note 6 13 4 4 7" xfId="19731"/>
    <cellStyle name="Note 6 13 4 4 8" xfId="20654"/>
    <cellStyle name="Note 6 13 4 5" xfId="5398"/>
    <cellStyle name="Note 6 13 4 5 2" xfId="14674"/>
    <cellStyle name="Note 6 13 4 5 2 2" xfId="32109"/>
    <cellStyle name="Note 6 13 4 5 2 3" xfId="46562"/>
    <cellStyle name="Note 6 13 4 5 3" xfId="17135"/>
    <cellStyle name="Note 6 13 4 5 3 2" xfId="34570"/>
    <cellStyle name="Note 6 13 4 5 3 3" xfId="49023"/>
    <cellStyle name="Note 6 13 4 5 4" xfId="22834"/>
    <cellStyle name="Note 6 13 4 5 5" xfId="37287"/>
    <cellStyle name="Note 6 13 4 6" xfId="7860"/>
    <cellStyle name="Note 6 13 4 6 2" xfId="25295"/>
    <cellStyle name="Note 6 13 4 6 3" xfId="39748"/>
    <cellStyle name="Note 6 13 4 7" xfId="10301"/>
    <cellStyle name="Note 6 13 4 7 2" xfId="27736"/>
    <cellStyle name="Note 6 13 4 7 3" xfId="42189"/>
    <cellStyle name="Note 6 13 4 8" xfId="12721"/>
    <cellStyle name="Note 6 13 4 8 2" xfId="30156"/>
    <cellStyle name="Note 6 13 4 8 3" xfId="44609"/>
    <cellStyle name="Note 6 13 4 9" xfId="19728"/>
    <cellStyle name="Note 6 13 5" xfId="2891"/>
    <cellStyle name="Note 6 13 5 2" xfId="2892"/>
    <cellStyle name="Note 6 13 5 2 2" xfId="5403"/>
    <cellStyle name="Note 6 13 5 2 2 2" xfId="14678"/>
    <cellStyle name="Note 6 13 5 2 2 2 2" xfId="32113"/>
    <cellStyle name="Note 6 13 5 2 2 2 3" xfId="46566"/>
    <cellStyle name="Note 6 13 5 2 2 3" xfId="17139"/>
    <cellStyle name="Note 6 13 5 2 2 3 2" xfId="34574"/>
    <cellStyle name="Note 6 13 5 2 2 3 3" xfId="49027"/>
    <cellStyle name="Note 6 13 5 2 2 4" xfId="22839"/>
    <cellStyle name="Note 6 13 5 2 2 5" xfId="37292"/>
    <cellStyle name="Note 6 13 5 2 3" xfId="7865"/>
    <cellStyle name="Note 6 13 5 2 3 2" xfId="25300"/>
    <cellStyle name="Note 6 13 5 2 3 3" xfId="39753"/>
    <cellStyle name="Note 6 13 5 2 4" xfId="10306"/>
    <cellStyle name="Note 6 13 5 2 4 2" xfId="27741"/>
    <cellStyle name="Note 6 13 5 2 4 3" xfId="42194"/>
    <cellStyle name="Note 6 13 5 2 5" xfId="12726"/>
    <cellStyle name="Note 6 13 5 2 5 2" xfId="30161"/>
    <cellStyle name="Note 6 13 5 2 5 3" xfId="44614"/>
    <cellStyle name="Note 6 13 5 2 6" xfId="19733"/>
    <cellStyle name="Note 6 13 5 3" xfId="2893"/>
    <cellStyle name="Note 6 13 5 3 2" xfId="5404"/>
    <cellStyle name="Note 6 13 5 3 2 2" xfId="14679"/>
    <cellStyle name="Note 6 13 5 3 2 2 2" xfId="32114"/>
    <cellStyle name="Note 6 13 5 3 2 2 3" xfId="46567"/>
    <cellStyle name="Note 6 13 5 3 2 3" xfId="17140"/>
    <cellStyle name="Note 6 13 5 3 2 3 2" xfId="34575"/>
    <cellStyle name="Note 6 13 5 3 2 3 3" xfId="49028"/>
    <cellStyle name="Note 6 13 5 3 2 4" xfId="22840"/>
    <cellStyle name="Note 6 13 5 3 2 5" xfId="37293"/>
    <cellStyle name="Note 6 13 5 3 3" xfId="7866"/>
    <cellStyle name="Note 6 13 5 3 3 2" xfId="25301"/>
    <cellStyle name="Note 6 13 5 3 3 3" xfId="39754"/>
    <cellStyle name="Note 6 13 5 3 4" xfId="10307"/>
    <cellStyle name="Note 6 13 5 3 4 2" xfId="27742"/>
    <cellStyle name="Note 6 13 5 3 4 3" xfId="42195"/>
    <cellStyle name="Note 6 13 5 3 5" xfId="12727"/>
    <cellStyle name="Note 6 13 5 3 5 2" xfId="30162"/>
    <cellStyle name="Note 6 13 5 3 5 3" xfId="44615"/>
    <cellStyle name="Note 6 13 5 3 6" xfId="19734"/>
    <cellStyle name="Note 6 13 5 4" xfId="2894"/>
    <cellStyle name="Note 6 13 5 4 2" xfId="5405"/>
    <cellStyle name="Note 6 13 5 4 2 2" xfId="22841"/>
    <cellStyle name="Note 6 13 5 4 2 3" xfId="37294"/>
    <cellStyle name="Note 6 13 5 4 3" xfId="7867"/>
    <cellStyle name="Note 6 13 5 4 3 2" xfId="25302"/>
    <cellStyle name="Note 6 13 5 4 3 3" xfId="39755"/>
    <cellStyle name="Note 6 13 5 4 4" xfId="10308"/>
    <cellStyle name="Note 6 13 5 4 4 2" xfId="27743"/>
    <cellStyle name="Note 6 13 5 4 4 3" xfId="42196"/>
    <cellStyle name="Note 6 13 5 4 5" xfId="12728"/>
    <cellStyle name="Note 6 13 5 4 5 2" xfId="30163"/>
    <cellStyle name="Note 6 13 5 4 5 3" xfId="44616"/>
    <cellStyle name="Note 6 13 5 4 6" xfId="15493"/>
    <cellStyle name="Note 6 13 5 4 6 2" xfId="32928"/>
    <cellStyle name="Note 6 13 5 4 6 3" xfId="47381"/>
    <cellStyle name="Note 6 13 5 4 7" xfId="19735"/>
    <cellStyle name="Note 6 13 5 4 8" xfId="20655"/>
    <cellStyle name="Note 6 13 5 5" xfId="5402"/>
    <cellStyle name="Note 6 13 5 5 2" xfId="14677"/>
    <cellStyle name="Note 6 13 5 5 2 2" xfId="32112"/>
    <cellStyle name="Note 6 13 5 5 2 3" xfId="46565"/>
    <cellStyle name="Note 6 13 5 5 3" xfId="17138"/>
    <cellStyle name="Note 6 13 5 5 3 2" xfId="34573"/>
    <cellStyle name="Note 6 13 5 5 3 3" xfId="49026"/>
    <cellStyle name="Note 6 13 5 5 4" xfId="22838"/>
    <cellStyle name="Note 6 13 5 5 5" xfId="37291"/>
    <cellStyle name="Note 6 13 5 6" xfId="7864"/>
    <cellStyle name="Note 6 13 5 6 2" xfId="25299"/>
    <cellStyle name="Note 6 13 5 6 3" xfId="39752"/>
    <cellStyle name="Note 6 13 5 7" xfId="10305"/>
    <cellStyle name="Note 6 13 5 7 2" xfId="27740"/>
    <cellStyle name="Note 6 13 5 7 3" xfId="42193"/>
    <cellStyle name="Note 6 13 5 8" xfId="12725"/>
    <cellStyle name="Note 6 13 5 8 2" xfId="30160"/>
    <cellStyle name="Note 6 13 5 8 3" xfId="44613"/>
    <cellStyle name="Note 6 13 5 9" xfId="19732"/>
    <cellStyle name="Note 6 13 6" xfId="2895"/>
    <cellStyle name="Note 6 13 6 2" xfId="5406"/>
    <cellStyle name="Note 6 13 6 2 2" xfId="14680"/>
    <cellStyle name="Note 6 13 6 2 2 2" xfId="32115"/>
    <cellStyle name="Note 6 13 6 2 2 3" xfId="46568"/>
    <cellStyle name="Note 6 13 6 2 3" xfId="17141"/>
    <cellStyle name="Note 6 13 6 2 3 2" xfId="34576"/>
    <cellStyle name="Note 6 13 6 2 3 3" xfId="49029"/>
    <cellStyle name="Note 6 13 6 2 4" xfId="22842"/>
    <cellStyle name="Note 6 13 6 2 5" xfId="37295"/>
    <cellStyle name="Note 6 13 6 3" xfId="7868"/>
    <cellStyle name="Note 6 13 6 3 2" xfId="25303"/>
    <cellStyle name="Note 6 13 6 3 3" xfId="39756"/>
    <cellStyle name="Note 6 13 6 4" xfId="10309"/>
    <cellStyle name="Note 6 13 6 4 2" xfId="27744"/>
    <cellStyle name="Note 6 13 6 4 3" xfId="42197"/>
    <cellStyle name="Note 6 13 6 5" xfId="12729"/>
    <cellStyle name="Note 6 13 6 5 2" xfId="30164"/>
    <cellStyle name="Note 6 13 6 5 3" xfId="44617"/>
    <cellStyle name="Note 6 13 6 6" xfId="19736"/>
    <cellStyle name="Note 6 13 7" xfId="2896"/>
    <cellStyle name="Note 6 13 7 2" xfId="5407"/>
    <cellStyle name="Note 6 13 7 2 2" xfId="14681"/>
    <cellStyle name="Note 6 13 7 2 2 2" xfId="32116"/>
    <cellStyle name="Note 6 13 7 2 2 3" xfId="46569"/>
    <cellStyle name="Note 6 13 7 2 3" xfId="17142"/>
    <cellStyle name="Note 6 13 7 2 3 2" xfId="34577"/>
    <cellStyle name="Note 6 13 7 2 3 3" xfId="49030"/>
    <cellStyle name="Note 6 13 7 2 4" xfId="22843"/>
    <cellStyle name="Note 6 13 7 2 5" xfId="37296"/>
    <cellStyle name="Note 6 13 7 3" xfId="7869"/>
    <cellStyle name="Note 6 13 7 3 2" xfId="25304"/>
    <cellStyle name="Note 6 13 7 3 3" xfId="39757"/>
    <cellStyle name="Note 6 13 7 4" xfId="10310"/>
    <cellStyle name="Note 6 13 7 4 2" xfId="27745"/>
    <cellStyle name="Note 6 13 7 4 3" xfId="42198"/>
    <cellStyle name="Note 6 13 7 5" xfId="12730"/>
    <cellStyle name="Note 6 13 7 5 2" xfId="30165"/>
    <cellStyle name="Note 6 13 7 5 3" xfId="44618"/>
    <cellStyle name="Note 6 13 7 6" xfId="19737"/>
    <cellStyle name="Note 6 13 8" xfId="2897"/>
    <cellStyle name="Note 6 13 8 2" xfId="5408"/>
    <cellStyle name="Note 6 13 8 2 2" xfId="22844"/>
    <cellStyle name="Note 6 13 8 2 3" xfId="37297"/>
    <cellStyle name="Note 6 13 8 3" xfId="7870"/>
    <cellStyle name="Note 6 13 8 3 2" xfId="25305"/>
    <cellStyle name="Note 6 13 8 3 3" xfId="39758"/>
    <cellStyle name="Note 6 13 8 4" xfId="10311"/>
    <cellStyle name="Note 6 13 8 4 2" xfId="27746"/>
    <cellStyle name="Note 6 13 8 4 3" xfId="42199"/>
    <cellStyle name="Note 6 13 8 5" xfId="12731"/>
    <cellStyle name="Note 6 13 8 5 2" xfId="30166"/>
    <cellStyle name="Note 6 13 8 5 3" xfId="44619"/>
    <cellStyle name="Note 6 13 8 6" xfId="15494"/>
    <cellStyle name="Note 6 13 8 6 2" xfId="32929"/>
    <cellStyle name="Note 6 13 8 6 3" xfId="47382"/>
    <cellStyle name="Note 6 13 8 7" xfId="19738"/>
    <cellStyle name="Note 6 13 8 8" xfId="20656"/>
    <cellStyle name="Note 6 13 9" xfId="5389"/>
    <cellStyle name="Note 6 13 9 2" xfId="14667"/>
    <cellStyle name="Note 6 13 9 2 2" xfId="32102"/>
    <cellStyle name="Note 6 13 9 2 3" xfId="46555"/>
    <cellStyle name="Note 6 13 9 3" xfId="17128"/>
    <cellStyle name="Note 6 13 9 3 2" xfId="34563"/>
    <cellStyle name="Note 6 13 9 3 3" xfId="49016"/>
    <cellStyle name="Note 6 13 9 4" xfId="22825"/>
    <cellStyle name="Note 6 13 9 5" xfId="37278"/>
    <cellStyle name="Note 6 14" xfId="2898"/>
    <cellStyle name="Note 6 14 10" xfId="7871"/>
    <cellStyle name="Note 6 14 10 2" xfId="25306"/>
    <cellStyle name="Note 6 14 10 3" xfId="39759"/>
    <cellStyle name="Note 6 14 11" xfId="10312"/>
    <cellStyle name="Note 6 14 11 2" xfId="27747"/>
    <cellStyle name="Note 6 14 11 3" xfId="42200"/>
    <cellStyle name="Note 6 14 12" xfId="12732"/>
    <cellStyle name="Note 6 14 12 2" xfId="30167"/>
    <cellStyle name="Note 6 14 12 3" xfId="44620"/>
    <cellStyle name="Note 6 14 13" xfId="19739"/>
    <cellStyle name="Note 6 14 2" xfId="2899"/>
    <cellStyle name="Note 6 14 2 2" xfId="2900"/>
    <cellStyle name="Note 6 14 2 2 2" xfId="5411"/>
    <cellStyle name="Note 6 14 2 2 2 2" xfId="14684"/>
    <cellStyle name="Note 6 14 2 2 2 2 2" xfId="32119"/>
    <cellStyle name="Note 6 14 2 2 2 2 3" xfId="46572"/>
    <cellStyle name="Note 6 14 2 2 2 3" xfId="17145"/>
    <cellStyle name="Note 6 14 2 2 2 3 2" xfId="34580"/>
    <cellStyle name="Note 6 14 2 2 2 3 3" xfId="49033"/>
    <cellStyle name="Note 6 14 2 2 2 4" xfId="22847"/>
    <cellStyle name="Note 6 14 2 2 2 5" xfId="37300"/>
    <cellStyle name="Note 6 14 2 2 3" xfId="7873"/>
    <cellStyle name="Note 6 14 2 2 3 2" xfId="25308"/>
    <cellStyle name="Note 6 14 2 2 3 3" xfId="39761"/>
    <cellStyle name="Note 6 14 2 2 4" xfId="10314"/>
    <cellStyle name="Note 6 14 2 2 4 2" xfId="27749"/>
    <cellStyle name="Note 6 14 2 2 4 3" xfId="42202"/>
    <cellStyle name="Note 6 14 2 2 5" xfId="12734"/>
    <cellStyle name="Note 6 14 2 2 5 2" xfId="30169"/>
    <cellStyle name="Note 6 14 2 2 5 3" xfId="44622"/>
    <cellStyle name="Note 6 14 2 2 6" xfId="19741"/>
    <cellStyle name="Note 6 14 2 3" xfId="2901"/>
    <cellStyle name="Note 6 14 2 3 2" xfId="5412"/>
    <cellStyle name="Note 6 14 2 3 2 2" xfId="14685"/>
    <cellStyle name="Note 6 14 2 3 2 2 2" xfId="32120"/>
    <cellStyle name="Note 6 14 2 3 2 2 3" xfId="46573"/>
    <cellStyle name="Note 6 14 2 3 2 3" xfId="17146"/>
    <cellStyle name="Note 6 14 2 3 2 3 2" xfId="34581"/>
    <cellStyle name="Note 6 14 2 3 2 3 3" xfId="49034"/>
    <cellStyle name="Note 6 14 2 3 2 4" xfId="22848"/>
    <cellStyle name="Note 6 14 2 3 2 5" xfId="37301"/>
    <cellStyle name="Note 6 14 2 3 3" xfId="7874"/>
    <cellStyle name="Note 6 14 2 3 3 2" xfId="25309"/>
    <cellStyle name="Note 6 14 2 3 3 3" xfId="39762"/>
    <cellStyle name="Note 6 14 2 3 4" xfId="10315"/>
    <cellStyle name="Note 6 14 2 3 4 2" xfId="27750"/>
    <cellStyle name="Note 6 14 2 3 4 3" xfId="42203"/>
    <cellStyle name="Note 6 14 2 3 5" xfId="12735"/>
    <cellStyle name="Note 6 14 2 3 5 2" xfId="30170"/>
    <cellStyle name="Note 6 14 2 3 5 3" xfId="44623"/>
    <cellStyle name="Note 6 14 2 3 6" xfId="19742"/>
    <cellStyle name="Note 6 14 2 4" xfId="2902"/>
    <cellStyle name="Note 6 14 2 4 2" xfId="5413"/>
    <cellStyle name="Note 6 14 2 4 2 2" xfId="22849"/>
    <cellStyle name="Note 6 14 2 4 2 3" xfId="37302"/>
    <cellStyle name="Note 6 14 2 4 3" xfId="7875"/>
    <cellStyle name="Note 6 14 2 4 3 2" xfId="25310"/>
    <cellStyle name="Note 6 14 2 4 3 3" xfId="39763"/>
    <cellStyle name="Note 6 14 2 4 4" xfId="10316"/>
    <cellStyle name="Note 6 14 2 4 4 2" xfId="27751"/>
    <cellStyle name="Note 6 14 2 4 4 3" xfId="42204"/>
    <cellStyle name="Note 6 14 2 4 5" xfId="12736"/>
    <cellStyle name="Note 6 14 2 4 5 2" xfId="30171"/>
    <cellStyle name="Note 6 14 2 4 5 3" xfId="44624"/>
    <cellStyle name="Note 6 14 2 4 6" xfId="15495"/>
    <cellStyle name="Note 6 14 2 4 6 2" xfId="32930"/>
    <cellStyle name="Note 6 14 2 4 6 3" xfId="47383"/>
    <cellStyle name="Note 6 14 2 4 7" xfId="19743"/>
    <cellStyle name="Note 6 14 2 4 8" xfId="20657"/>
    <cellStyle name="Note 6 14 2 5" xfId="5410"/>
    <cellStyle name="Note 6 14 2 5 2" xfId="14683"/>
    <cellStyle name="Note 6 14 2 5 2 2" xfId="32118"/>
    <cellStyle name="Note 6 14 2 5 2 3" xfId="46571"/>
    <cellStyle name="Note 6 14 2 5 3" xfId="17144"/>
    <cellStyle name="Note 6 14 2 5 3 2" xfId="34579"/>
    <cellStyle name="Note 6 14 2 5 3 3" xfId="49032"/>
    <cellStyle name="Note 6 14 2 5 4" xfId="22846"/>
    <cellStyle name="Note 6 14 2 5 5" xfId="37299"/>
    <cellStyle name="Note 6 14 2 6" xfId="7872"/>
    <cellStyle name="Note 6 14 2 6 2" xfId="25307"/>
    <cellStyle name="Note 6 14 2 6 3" xfId="39760"/>
    <cellStyle name="Note 6 14 2 7" xfId="10313"/>
    <cellStyle name="Note 6 14 2 7 2" xfId="27748"/>
    <cellStyle name="Note 6 14 2 7 3" xfId="42201"/>
    <cellStyle name="Note 6 14 2 8" xfId="12733"/>
    <cellStyle name="Note 6 14 2 8 2" xfId="30168"/>
    <cellStyle name="Note 6 14 2 8 3" xfId="44621"/>
    <cellStyle name="Note 6 14 2 9" xfId="19740"/>
    <cellStyle name="Note 6 14 3" xfId="2903"/>
    <cellStyle name="Note 6 14 3 2" xfId="2904"/>
    <cellStyle name="Note 6 14 3 2 2" xfId="5415"/>
    <cellStyle name="Note 6 14 3 2 2 2" xfId="14687"/>
    <cellStyle name="Note 6 14 3 2 2 2 2" xfId="32122"/>
    <cellStyle name="Note 6 14 3 2 2 2 3" xfId="46575"/>
    <cellStyle name="Note 6 14 3 2 2 3" xfId="17148"/>
    <cellStyle name="Note 6 14 3 2 2 3 2" xfId="34583"/>
    <cellStyle name="Note 6 14 3 2 2 3 3" xfId="49036"/>
    <cellStyle name="Note 6 14 3 2 2 4" xfId="22851"/>
    <cellStyle name="Note 6 14 3 2 2 5" xfId="37304"/>
    <cellStyle name="Note 6 14 3 2 3" xfId="7877"/>
    <cellStyle name="Note 6 14 3 2 3 2" xfId="25312"/>
    <cellStyle name="Note 6 14 3 2 3 3" xfId="39765"/>
    <cellStyle name="Note 6 14 3 2 4" xfId="10318"/>
    <cellStyle name="Note 6 14 3 2 4 2" xfId="27753"/>
    <cellStyle name="Note 6 14 3 2 4 3" xfId="42206"/>
    <cellStyle name="Note 6 14 3 2 5" xfId="12738"/>
    <cellStyle name="Note 6 14 3 2 5 2" xfId="30173"/>
    <cellStyle name="Note 6 14 3 2 5 3" xfId="44626"/>
    <cellStyle name="Note 6 14 3 2 6" xfId="19745"/>
    <cellStyle name="Note 6 14 3 3" xfId="2905"/>
    <cellStyle name="Note 6 14 3 3 2" xfId="5416"/>
    <cellStyle name="Note 6 14 3 3 2 2" xfId="14688"/>
    <cellStyle name="Note 6 14 3 3 2 2 2" xfId="32123"/>
    <cellStyle name="Note 6 14 3 3 2 2 3" xfId="46576"/>
    <cellStyle name="Note 6 14 3 3 2 3" xfId="17149"/>
    <cellStyle name="Note 6 14 3 3 2 3 2" xfId="34584"/>
    <cellStyle name="Note 6 14 3 3 2 3 3" xfId="49037"/>
    <cellStyle name="Note 6 14 3 3 2 4" xfId="22852"/>
    <cellStyle name="Note 6 14 3 3 2 5" xfId="37305"/>
    <cellStyle name="Note 6 14 3 3 3" xfId="7878"/>
    <cellStyle name="Note 6 14 3 3 3 2" xfId="25313"/>
    <cellStyle name="Note 6 14 3 3 3 3" xfId="39766"/>
    <cellStyle name="Note 6 14 3 3 4" xfId="10319"/>
    <cellStyle name="Note 6 14 3 3 4 2" xfId="27754"/>
    <cellStyle name="Note 6 14 3 3 4 3" xfId="42207"/>
    <cellStyle name="Note 6 14 3 3 5" xfId="12739"/>
    <cellStyle name="Note 6 14 3 3 5 2" xfId="30174"/>
    <cellStyle name="Note 6 14 3 3 5 3" xfId="44627"/>
    <cellStyle name="Note 6 14 3 3 6" xfId="19746"/>
    <cellStyle name="Note 6 14 3 4" xfId="2906"/>
    <cellStyle name="Note 6 14 3 4 2" xfId="5417"/>
    <cellStyle name="Note 6 14 3 4 2 2" xfId="22853"/>
    <cellStyle name="Note 6 14 3 4 2 3" xfId="37306"/>
    <cellStyle name="Note 6 14 3 4 3" xfId="7879"/>
    <cellStyle name="Note 6 14 3 4 3 2" xfId="25314"/>
    <cellStyle name="Note 6 14 3 4 3 3" xfId="39767"/>
    <cellStyle name="Note 6 14 3 4 4" xfId="10320"/>
    <cellStyle name="Note 6 14 3 4 4 2" xfId="27755"/>
    <cellStyle name="Note 6 14 3 4 4 3" xfId="42208"/>
    <cellStyle name="Note 6 14 3 4 5" xfId="12740"/>
    <cellStyle name="Note 6 14 3 4 5 2" xfId="30175"/>
    <cellStyle name="Note 6 14 3 4 5 3" xfId="44628"/>
    <cellStyle name="Note 6 14 3 4 6" xfId="15496"/>
    <cellStyle name="Note 6 14 3 4 6 2" xfId="32931"/>
    <cellStyle name="Note 6 14 3 4 6 3" xfId="47384"/>
    <cellStyle name="Note 6 14 3 4 7" xfId="19747"/>
    <cellStyle name="Note 6 14 3 4 8" xfId="20658"/>
    <cellStyle name="Note 6 14 3 5" xfId="5414"/>
    <cellStyle name="Note 6 14 3 5 2" xfId="14686"/>
    <cellStyle name="Note 6 14 3 5 2 2" xfId="32121"/>
    <cellStyle name="Note 6 14 3 5 2 3" xfId="46574"/>
    <cellStyle name="Note 6 14 3 5 3" xfId="17147"/>
    <cellStyle name="Note 6 14 3 5 3 2" xfId="34582"/>
    <cellStyle name="Note 6 14 3 5 3 3" xfId="49035"/>
    <cellStyle name="Note 6 14 3 5 4" xfId="22850"/>
    <cellStyle name="Note 6 14 3 5 5" xfId="37303"/>
    <cellStyle name="Note 6 14 3 6" xfId="7876"/>
    <cellStyle name="Note 6 14 3 6 2" xfId="25311"/>
    <cellStyle name="Note 6 14 3 6 3" xfId="39764"/>
    <cellStyle name="Note 6 14 3 7" xfId="10317"/>
    <cellStyle name="Note 6 14 3 7 2" xfId="27752"/>
    <cellStyle name="Note 6 14 3 7 3" xfId="42205"/>
    <cellStyle name="Note 6 14 3 8" xfId="12737"/>
    <cellStyle name="Note 6 14 3 8 2" xfId="30172"/>
    <cellStyle name="Note 6 14 3 8 3" xfId="44625"/>
    <cellStyle name="Note 6 14 3 9" xfId="19744"/>
    <cellStyle name="Note 6 14 4" xfId="2907"/>
    <cellStyle name="Note 6 14 4 2" xfId="2908"/>
    <cellStyle name="Note 6 14 4 2 2" xfId="5419"/>
    <cellStyle name="Note 6 14 4 2 2 2" xfId="14690"/>
    <cellStyle name="Note 6 14 4 2 2 2 2" xfId="32125"/>
    <cellStyle name="Note 6 14 4 2 2 2 3" xfId="46578"/>
    <cellStyle name="Note 6 14 4 2 2 3" xfId="17151"/>
    <cellStyle name="Note 6 14 4 2 2 3 2" xfId="34586"/>
    <cellStyle name="Note 6 14 4 2 2 3 3" xfId="49039"/>
    <cellStyle name="Note 6 14 4 2 2 4" xfId="22855"/>
    <cellStyle name="Note 6 14 4 2 2 5" xfId="37308"/>
    <cellStyle name="Note 6 14 4 2 3" xfId="7881"/>
    <cellStyle name="Note 6 14 4 2 3 2" xfId="25316"/>
    <cellStyle name="Note 6 14 4 2 3 3" xfId="39769"/>
    <cellStyle name="Note 6 14 4 2 4" xfId="10322"/>
    <cellStyle name="Note 6 14 4 2 4 2" xfId="27757"/>
    <cellStyle name="Note 6 14 4 2 4 3" xfId="42210"/>
    <cellStyle name="Note 6 14 4 2 5" xfId="12742"/>
    <cellStyle name="Note 6 14 4 2 5 2" xfId="30177"/>
    <cellStyle name="Note 6 14 4 2 5 3" xfId="44630"/>
    <cellStyle name="Note 6 14 4 2 6" xfId="19749"/>
    <cellStyle name="Note 6 14 4 3" xfId="2909"/>
    <cellStyle name="Note 6 14 4 3 2" xfId="5420"/>
    <cellStyle name="Note 6 14 4 3 2 2" xfId="14691"/>
    <cellStyle name="Note 6 14 4 3 2 2 2" xfId="32126"/>
    <cellStyle name="Note 6 14 4 3 2 2 3" xfId="46579"/>
    <cellStyle name="Note 6 14 4 3 2 3" xfId="17152"/>
    <cellStyle name="Note 6 14 4 3 2 3 2" xfId="34587"/>
    <cellStyle name="Note 6 14 4 3 2 3 3" xfId="49040"/>
    <cellStyle name="Note 6 14 4 3 2 4" xfId="22856"/>
    <cellStyle name="Note 6 14 4 3 2 5" xfId="37309"/>
    <cellStyle name="Note 6 14 4 3 3" xfId="7882"/>
    <cellStyle name="Note 6 14 4 3 3 2" xfId="25317"/>
    <cellStyle name="Note 6 14 4 3 3 3" xfId="39770"/>
    <cellStyle name="Note 6 14 4 3 4" xfId="10323"/>
    <cellStyle name="Note 6 14 4 3 4 2" xfId="27758"/>
    <cellStyle name="Note 6 14 4 3 4 3" xfId="42211"/>
    <cellStyle name="Note 6 14 4 3 5" xfId="12743"/>
    <cellStyle name="Note 6 14 4 3 5 2" xfId="30178"/>
    <cellStyle name="Note 6 14 4 3 5 3" xfId="44631"/>
    <cellStyle name="Note 6 14 4 3 6" xfId="19750"/>
    <cellStyle name="Note 6 14 4 4" xfId="2910"/>
    <cellStyle name="Note 6 14 4 4 2" xfId="5421"/>
    <cellStyle name="Note 6 14 4 4 2 2" xfId="22857"/>
    <cellStyle name="Note 6 14 4 4 2 3" xfId="37310"/>
    <cellStyle name="Note 6 14 4 4 3" xfId="7883"/>
    <cellStyle name="Note 6 14 4 4 3 2" xfId="25318"/>
    <cellStyle name="Note 6 14 4 4 3 3" xfId="39771"/>
    <cellStyle name="Note 6 14 4 4 4" xfId="10324"/>
    <cellStyle name="Note 6 14 4 4 4 2" xfId="27759"/>
    <cellStyle name="Note 6 14 4 4 4 3" xfId="42212"/>
    <cellStyle name="Note 6 14 4 4 5" xfId="12744"/>
    <cellStyle name="Note 6 14 4 4 5 2" xfId="30179"/>
    <cellStyle name="Note 6 14 4 4 5 3" xfId="44632"/>
    <cellStyle name="Note 6 14 4 4 6" xfId="15497"/>
    <cellStyle name="Note 6 14 4 4 6 2" xfId="32932"/>
    <cellStyle name="Note 6 14 4 4 6 3" xfId="47385"/>
    <cellStyle name="Note 6 14 4 4 7" xfId="19751"/>
    <cellStyle name="Note 6 14 4 4 8" xfId="20659"/>
    <cellStyle name="Note 6 14 4 5" xfId="5418"/>
    <cellStyle name="Note 6 14 4 5 2" xfId="14689"/>
    <cellStyle name="Note 6 14 4 5 2 2" xfId="32124"/>
    <cellStyle name="Note 6 14 4 5 2 3" xfId="46577"/>
    <cellStyle name="Note 6 14 4 5 3" xfId="17150"/>
    <cellStyle name="Note 6 14 4 5 3 2" xfId="34585"/>
    <cellStyle name="Note 6 14 4 5 3 3" xfId="49038"/>
    <cellStyle name="Note 6 14 4 5 4" xfId="22854"/>
    <cellStyle name="Note 6 14 4 5 5" xfId="37307"/>
    <cellStyle name="Note 6 14 4 6" xfId="7880"/>
    <cellStyle name="Note 6 14 4 6 2" xfId="25315"/>
    <cellStyle name="Note 6 14 4 6 3" xfId="39768"/>
    <cellStyle name="Note 6 14 4 7" xfId="10321"/>
    <cellStyle name="Note 6 14 4 7 2" xfId="27756"/>
    <cellStyle name="Note 6 14 4 7 3" xfId="42209"/>
    <cellStyle name="Note 6 14 4 8" xfId="12741"/>
    <cellStyle name="Note 6 14 4 8 2" xfId="30176"/>
    <cellStyle name="Note 6 14 4 8 3" xfId="44629"/>
    <cellStyle name="Note 6 14 4 9" xfId="19748"/>
    <cellStyle name="Note 6 14 5" xfId="2911"/>
    <cellStyle name="Note 6 14 5 2" xfId="2912"/>
    <cellStyle name="Note 6 14 5 2 2" xfId="5423"/>
    <cellStyle name="Note 6 14 5 2 2 2" xfId="14693"/>
    <cellStyle name="Note 6 14 5 2 2 2 2" xfId="32128"/>
    <cellStyle name="Note 6 14 5 2 2 2 3" xfId="46581"/>
    <cellStyle name="Note 6 14 5 2 2 3" xfId="17154"/>
    <cellStyle name="Note 6 14 5 2 2 3 2" xfId="34589"/>
    <cellStyle name="Note 6 14 5 2 2 3 3" xfId="49042"/>
    <cellStyle name="Note 6 14 5 2 2 4" xfId="22859"/>
    <cellStyle name="Note 6 14 5 2 2 5" xfId="37312"/>
    <cellStyle name="Note 6 14 5 2 3" xfId="7885"/>
    <cellStyle name="Note 6 14 5 2 3 2" xfId="25320"/>
    <cellStyle name="Note 6 14 5 2 3 3" xfId="39773"/>
    <cellStyle name="Note 6 14 5 2 4" xfId="10326"/>
    <cellStyle name="Note 6 14 5 2 4 2" xfId="27761"/>
    <cellStyle name="Note 6 14 5 2 4 3" xfId="42214"/>
    <cellStyle name="Note 6 14 5 2 5" xfId="12746"/>
    <cellStyle name="Note 6 14 5 2 5 2" xfId="30181"/>
    <cellStyle name="Note 6 14 5 2 5 3" xfId="44634"/>
    <cellStyle name="Note 6 14 5 2 6" xfId="19753"/>
    <cellStyle name="Note 6 14 5 3" xfId="2913"/>
    <cellStyle name="Note 6 14 5 3 2" xfId="5424"/>
    <cellStyle name="Note 6 14 5 3 2 2" xfId="14694"/>
    <cellStyle name="Note 6 14 5 3 2 2 2" xfId="32129"/>
    <cellStyle name="Note 6 14 5 3 2 2 3" xfId="46582"/>
    <cellStyle name="Note 6 14 5 3 2 3" xfId="17155"/>
    <cellStyle name="Note 6 14 5 3 2 3 2" xfId="34590"/>
    <cellStyle name="Note 6 14 5 3 2 3 3" xfId="49043"/>
    <cellStyle name="Note 6 14 5 3 2 4" xfId="22860"/>
    <cellStyle name="Note 6 14 5 3 2 5" xfId="37313"/>
    <cellStyle name="Note 6 14 5 3 3" xfId="7886"/>
    <cellStyle name="Note 6 14 5 3 3 2" xfId="25321"/>
    <cellStyle name="Note 6 14 5 3 3 3" xfId="39774"/>
    <cellStyle name="Note 6 14 5 3 4" xfId="10327"/>
    <cellStyle name="Note 6 14 5 3 4 2" xfId="27762"/>
    <cellStyle name="Note 6 14 5 3 4 3" xfId="42215"/>
    <cellStyle name="Note 6 14 5 3 5" xfId="12747"/>
    <cellStyle name="Note 6 14 5 3 5 2" xfId="30182"/>
    <cellStyle name="Note 6 14 5 3 5 3" xfId="44635"/>
    <cellStyle name="Note 6 14 5 3 6" xfId="19754"/>
    <cellStyle name="Note 6 14 5 4" xfId="2914"/>
    <cellStyle name="Note 6 14 5 4 2" xfId="5425"/>
    <cellStyle name="Note 6 14 5 4 2 2" xfId="22861"/>
    <cellStyle name="Note 6 14 5 4 2 3" xfId="37314"/>
    <cellStyle name="Note 6 14 5 4 3" xfId="7887"/>
    <cellStyle name="Note 6 14 5 4 3 2" xfId="25322"/>
    <cellStyle name="Note 6 14 5 4 3 3" xfId="39775"/>
    <cellStyle name="Note 6 14 5 4 4" xfId="10328"/>
    <cellStyle name="Note 6 14 5 4 4 2" xfId="27763"/>
    <cellStyle name="Note 6 14 5 4 4 3" xfId="42216"/>
    <cellStyle name="Note 6 14 5 4 5" xfId="12748"/>
    <cellStyle name="Note 6 14 5 4 5 2" xfId="30183"/>
    <cellStyle name="Note 6 14 5 4 5 3" xfId="44636"/>
    <cellStyle name="Note 6 14 5 4 6" xfId="15498"/>
    <cellStyle name="Note 6 14 5 4 6 2" xfId="32933"/>
    <cellStyle name="Note 6 14 5 4 6 3" xfId="47386"/>
    <cellStyle name="Note 6 14 5 4 7" xfId="19755"/>
    <cellStyle name="Note 6 14 5 4 8" xfId="20660"/>
    <cellStyle name="Note 6 14 5 5" xfId="5422"/>
    <cellStyle name="Note 6 14 5 5 2" xfId="14692"/>
    <cellStyle name="Note 6 14 5 5 2 2" xfId="32127"/>
    <cellStyle name="Note 6 14 5 5 2 3" xfId="46580"/>
    <cellStyle name="Note 6 14 5 5 3" xfId="17153"/>
    <cellStyle name="Note 6 14 5 5 3 2" xfId="34588"/>
    <cellStyle name="Note 6 14 5 5 3 3" xfId="49041"/>
    <cellStyle name="Note 6 14 5 5 4" xfId="22858"/>
    <cellStyle name="Note 6 14 5 5 5" xfId="37311"/>
    <cellStyle name="Note 6 14 5 6" xfId="7884"/>
    <cellStyle name="Note 6 14 5 6 2" xfId="25319"/>
    <cellStyle name="Note 6 14 5 6 3" xfId="39772"/>
    <cellStyle name="Note 6 14 5 7" xfId="10325"/>
    <cellStyle name="Note 6 14 5 7 2" xfId="27760"/>
    <cellStyle name="Note 6 14 5 7 3" xfId="42213"/>
    <cellStyle name="Note 6 14 5 8" xfId="12745"/>
    <cellStyle name="Note 6 14 5 8 2" xfId="30180"/>
    <cellStyle name="Note 6 14 5 8 3" xfId="44633"/>
    <cellStyle name="Note 6 14 5 9" xfId="19752"/>
    <cellStyle name="Note 6 14 6" xfId="2915"/>
    <cellStyle name="Note 6 14 6 2" xfId="5426"/>
    <cellStyle name="Note 6 14 6 2 2" xfId="14695"/>
    <cellStyle name="Note 6 14 6 2 2 2" xfId="32130"/>
    <cellStyle name="Note 6 14 6 2 2 3" xfId="46583"/>
    <cellStyle name="Note 6 14 6 2 3" xfId="17156"/>
    <cellStyle name="Note 6 14 6 2 3 2" xfId="34591"/>
    <cellStyle name="Note 6 14 6 2 3 3" xfId="49044"/>
    <cellStyle name="Note 6 14 6 2 4" xfId="22862"/>
    <cellStyle name="Note 6 14 6 2 5" xfId="37315"/>
    <cellStyle name="Note 6 14 6 3" xfId="7888"/>
    <cellStyle name="Note 6 14 6 3 2" xfId="25323"/>
    <cellStyle name="Note 6 14 6 3 3" xfId="39776"/>
    <cellStyle name="Note 6 14 6 4" xfId="10329"/>
    <cellStyle name="Note 6 14 6 4 2" xfId="27764"/>
    <cellStyle name="Note 6 14 6 4 3" xfId="42217"/>
    <cellStyle name="Note 6 14 6 5" xfId="12749"/>
    <cellStyle name="Note 6 14 6 5 2" xfId="30184"/>
    <cellStyle name="Note 6 14 6 5 3" xfId="44637"/>
    <cellStyle name="Note 6 14 6 6" xfId="19756"/>
    <cellStyle name="Note 6 14 7" xfId="2916"/>
    <cellStyle name="Note 6 14 7 2" xfId="5427"/>
    <cellStyle name="Note 6 14 7 2 2" xfId="14696"/>
    <cellStyle name="Note 6 14 7 2 2 2" xfId="32131"/>
    <cellStyle name="Note 6 14 7 2 2 3" xfId="46584"/>
    <cellStyle name="Note 6 14 7 2 3" xfId="17157"/>
    <cellStyle name="Note 6 14 7 2 3 2" xfId="34592"/>
    <cellStyle name="Note 6 14 7 2 3 3" xfId="49045"/>
    <cellStyle name="Note 6 14 7 2 4" xfId="22863"/>
    <cellStyle name="Note 6 14 7 2 5" xfId="37316"/>
    <cellStyle name="Note 6 14 7 3" xfId="7889"/>
    <cellStyle name="Note 6 14 7 3 2" xfId="25324"/>
    <cellStyle name="Note 6 14 7 3 3" xfId="39777"/>
    <cellStyle name="Note 6 14 7 4" xfId="10330"/>
    <cellStyle name="Note 6 14 7 4 2" xfId="27765"/>
    <cellStyle name="Note 6 14 7 4 3" xfId="42218"/>
    <cellStyle name="Note 6 14 7 5" xfId="12750"/>
    <cellStyle name="Note 6 14 7 5 2" xfId="30185"/>
    <cellStyle name="Note 6 14 7 5 3" xfId="44638"/>
    <cellStyle name="Note 6 14 7 6" xfId="19757"/>
    <cellStyle name="Note 6 14 8" xfId="2917"/>
    <cellStyle name="Note 6 14 8 2" xfId="5428"/>
    <cellStyle name="Note 6 14 8 2 2" xfId="22864"/>
    <cellStyle name="Note 6 14 8 2 3" xfId="37317"/>
    <cellStyle name="Note 6 14 8 3" xfId="7890"/>
    <cellStyle name="Note 6 14 8 3 2" xfId="25325"/>
    <cellStyle name="Note 6 14 8 3 3" xfId="39778"/>
    <cellStyle name="Note 6 14 8 4" xfId="10331"/>
    <cellStyle name="Note 6 14 8 4 2" xfId="27766"/>
    <cellStyle name="Note 6 14 8 4 3" xfId="42219"/>
    <cellStyle name="Note 6 14 8 5" xfId="12751"/>
    <cellStyle name="Note 6 14 8 5 2" xfId="30186"/>
    <cellStyle name="Note 6 14 8 5 3" xfId="44639"/>
    <cellStyle name="Note 6 14 8 6" xfId="15499"/>
    <cellStyle name="Note 6 14 8 6 2" xfId="32934"/>
    <cellStyle name="Note 6 14 8 6 3" xfId="47387"/>
    <cellStyle name="Note 6 14 8 7" xfId="19758"/>
    <cellStyle name="Note 6 14 8 8" xfId="20661"/>
    <cellStyle name="Note 6 14 9" xfId="5409"/>
    <cellStyle name="Note 6 14 9 2" xfId="14682"/>
    <cellStyle name="Note 6 14 9 2 2" xfId="32117"/>
    <cellStyle name="Note 6 14 9 2 3" xfId="46570"/>
    <cellStyle name="Note 6 14 9 3" xfId="17143"/>
    <cellStyle name="Note 6 14 9 3 2" xfId="34578"/>
    <cellStyle name="Note 6 14 9 3 3" xfId="49031"/>
    <cellStyle name="Note 6 14 9 4" xfId="22845"/>
    <cellStyle name="Note 6 14 9 5" xfId="37298"/>
    <cellStyle name="Note 6 15" xfId="2918"/>
    <cellStyle name="Note 6 15 10" xfId="7891"/>
    <cellStyle name="Note 6 15 10 2" xfId="25326"/>
    <cellStyle name="Note 6 15 10 3" xfId="39779"/>
    <cellStyle name="Note 6 15 11" xfId="10332"/>
    <cellStyle name="Note 6 15 11 2" xfId="27767"/>
    <cellStyle name="Note 6 15 11 3" xfId="42220"/>
    <cellStyle name="Note 6 15 12" xfId="12752"/>
    <cellStyle name="Note 6 15 12 2" xfId="30187"/>
    <cellStyle name="Note 6 15 12 3" xfId="44640"/>
    <cellStyle name="Note 6 15 13" xfId="19759"/>
    <cellStyle name="Note 6 15 2" xfId="2919"/>
    <cellStyle name="Note 6 15 2 2" xfId="2920"/>
    <cellStyle name="Note 6 15 2 2 2" xfId="5431"/>
    <cellStyle name="Note 6 15 2 2 2 2" xfId="14699"/>
    <cellStyle name="Note 6 15 2 2 2 2 2" xfId="32134"/>
    <cellStyle name="Note 6 15 2 2 2 2 3" xfId="46587"/>
    <cellStyle name="Note 6 15 2 2 2 3" xfId="17160"/>
    <cellStyle name="Note 6 15 2 2 2 3 2" xfId="34595"/>
    <cellStyle name="Note 6 15 2 2 2 3 3" xfId="49048"/>
    <cellStyle name="Note 6 15 2 2 2 4" xfId="22867"/>
    <cellStyle name="Note 6 15 2 2 2 5" xfId="37320"/>
    <cellStyle name="Note 6 15 2 2 3" xfId="7893"/>
    <cellStyle name="Note 6 15 2 2 3 2" xfId="25328"/>
    <cellStyle name="Note 6 15 2 2 3 3" xfId="39781"/>
    <cellStyle name="Note 6 15 2 2 4" xfId="10334"/>
    <cellStyle name="Note 6 15 2 2 4 2" xfId="27769"/>
    <cellStyle name="Note 6 15 2 2 4 3" xfId="42222"/>
    <cellStyle name="Note 6 15 2 2 5" xfId="12754"/>
    <cellStyle name="Note 6 15 2 2 5 2" xfId="30189"/>
    <cellStyle name="Note 6 15 2 2 5 3" xfId="44642"/>
    <cellStyle name="Note 6 15 2 2 6" xfId="19761"/>
    <cellStyle name="Note 6 15 2 3" xfId="2921"/>
    <cellStyle name="Note 6 15 2 3 2" xfId="5432"/>
    <cellStyle name="Note 6 15 2 3 2 2" xfId="14700"/>
    <cellStyle name="Note 6 15 2 3 2 2 2" xfId="32135"/>
    <cellStyle name="Note 6 15 2 3 2 2 3" xfId="46588"/>
    <cellStyle name="Note 6 15 2 3 2 3" xfId="17161"/>
    <cellStyle name="Note 6 15 2 3 2 3 2" xfId="34596"/>
    <cellStyle name="Note 6 15 2 3 2 3 3" xfId="49049"/>
    <cellStyle name="Note 6 15 2 3 2 4" xfId="22868"/>
    <cellStyle name="Note 6 15 2 3 2 5" xfId="37321"/>
    <cellStyle name="Note 6 15 2 3 3" xfId="7894"/>
    <cellStyle name="Note 6 15 2 3 3 2" xfId="25329"/>
    <cellStyle name="Note 6 15 2 3 3 3" xfId="39782"/>
    <cellStyle name="Note 6 15 2 3 4" xfId="10335"/>
    <cellStyle name="Note 6 15 2 3 4 2" xfId="27770"/>
    <cellStyle name="Note 6 15 2 3 4 3" xfId="42223"/>
    <cellStyle name="Note 6 15 2 3 5" xfId="12755"/>
    <cellStyle name="Note 6 15 2 3 5 2" xfId="30190"/>
    <cellStyle name="Note 6 15 2 3 5 3" xfId="44643"/>
    <cellStyle name="Note 6 15 2 3 6" xfId="19762"/>
    <cellStyle name="Note 6 15 2 4" xfId="2922"/>
    <cellStyle name="Note 6 15 2 4 2" xfId="5433"/>
    <cellStyle name="Note 6 15 2 4 2 2" xfId="22869"/>
    <cellStyle name="Note 6 15 2 4 2 3" xfId="37322"/>
    <cellStyle name="Note 6 15 2 4 3" xfId="7895"/>
    <cellStyle name="Note 6 15 2 4 3 2" xfId="25330"/>
    <cellStyle name="Note 6 15 2 4 3 3" xfId="39783"/>
    <cellStyle name="Note 6 15 2 4 4" xfId="10336"/>
    <cellStyle name="Note 6 15 2 4 4 2" xfId="27771"/>
    <cellStyle name="Note 6 15 2 4 4 3" xfId="42224"/>
    <cellStyle name="Note 6 15 2 4 5" xfId="12756"/>
    <cellStyle name="Note 6 15 2 4 5 2" xfId="30191"/>
    <cellStyle name="Note 6 15 2 4 5 3" xfId="44644"/>
    <cellStyle name="Note 6 15 2 4 6" xfId="15500"/>
    <cellStyle name="Note 6 15 2 4 6 2" xfId="32935"/>
    <cellStyle name="Note 6 15 2 4 6 3" xfId="47388"/>
    <cellStyle name="Note 6 15 2 4 7" xfId="19763"/>
    <cellStyle name="Note 6 15 2 4 8" xfId="20662"/>
    <cellStyle name="Note 6 15 2 5" xfId="5430"/>
    <cellStyle name="Note 6 15 2 5 2" xfId="14698"/>
    <cellStyle name="Note 6 15 2 5 2 2" xfId="32133"/>
    <cellStyle name="Note 6 15 2 5 2 3" xfId="46586"/>
    <cellStyle name="Note 6 15 2 5 3" xfId="17159"/>
    <cellStyle name="Note 6 15 2 5 3 2" xfId="34594"/>
    <cellStyle name="Note 6 15 2 5 3 3" xfId="49047"/>
    <cellStyle name="Note 6 15 2 5 4" xfId="22866"/>
    <cellStyle name="Note 6 15 2 5 5" xfId="37319"/>
    <cellStyle name="Note 6 15 2 6" xfId="7892"/>
    <cellStyle name="Note 6 15 2 6 2" xfId="25327"/>
    <cellStyle name="Note 6 15 2 6 3" xfId="39780"/>
    <cellStyle name="Note 6 15 2 7" xfId="10333"/>
    <cellStyle name="Note 6 15 2 7 2" xfId="27768"/>
    <cellStyle name="Note 6 15 2 7 3" xfId="42221"/>
    <cellStyle name="Note 6 15 2 8" xfId="12753"/>
    <cellStyle name="Note 6 15 2 8 2" xfId="30188"/>
    <cellStyle name="Note 6 15 2 8 3" xfId="44641"/>
    <cellStyle name="Note 6 15 2 9" xfId="19760"/>
    <cellStyle name="Note 6 15 3" xfId="2923"/>
    <cellStyle name="Note 6 15 3 2" xfId="2924"/>
    <cellStyle name="Note 6 15 3 2 2" xfId="5435"/>
    <cellStyle name="Note 6 15 3 2 2 2" xfId="14702"/>
    <cellStyle name="Note 6 15 3 2 2 2 2" xfId="32137"/>
    <cellStyle name="Note 6 15 3 2 2 2 3" xfId="46590"/>
    <cellStyle name="Note 6 15 3 2 2 3" xfId="17163"/>
    <cellStyle name="Note 6 15 3 2 2 3 2" xfId="34598"/>
    <cellStyle name="Note 6 15 3 2 2 3 3" xfId="49051"/>
    <cellStyle name="Note 6 15 3 2 2 4" xfId="22871"/>
    <cellStyle name="Note 6 15 3 2 2 5" xfId="37324"/>
    <cellStyle name="Note 6 15 3 2 3" xfId="7897"/>
    <cellStyle name="Note 6 15 3 2 3 2" xfId="25332"/>
    <cellStyle name="Note 6 15 3 2 3 3" xfId="39785"/>
    <cellStyle name="Note 6 15 3 2 4" xfId="10338"/>
    <cellStyle name="Note 6 15 3 2 4 2" xfId="27773"/>
    <cellStyle name="Note 6 15 3 2 4 3" xfId="42226"/>
    <cellStyle name="Note 6 15 3 2 5" xfId="12758"/>
    <cellStyle name="Note 6 15 3 2 5 2" xfId="30193"/>
    <cellStyle name="Note 6 15 3 2 5 3" xfId="44646"/>
    <cellStyle name="Note 6 15 3 2 6" xfId="19765"/>
    <cellStyle name="Note 6 15 3 3" xfId="2925"/>
    <cellStyle name="Note 6 15 3 3 2" xfId="5436"/>
    <cellStyle name="Note 6 15 3 3 2 2" xfId="14703"/>
    <cellStyle name="Note 6 15 3 3 2 2 2" xfId="32138"/>
    <cellStyle name="Note 6 15 3 3 2 2 3" xfId="46591"/>
    <cellStyle name="Note 6 15 3 3 2 3" xfId="17164"/>
    <cellStyle name="Note 6 15 3 3 2 3 2" xfId="34599"/>
    <cellStyle name="Note 6 15 3 3 2 3 3" xfId="49052"/>
    <cellStyle name="Note 6 15 3 3 2 4" xfId="22872"/>
    <cellStyle name="Note 6 15 3 3 2 5" xfId="37325"/>
    <cellStyle name="Note 6 15 3 3 3" xfId="7898"/>
    <cellStyle name="Note 6 15 3 3 3 2" xfId="25333"/>
    <cellStyle name="Note 6 15 3 3 3 3" xfId="39786"/>
    <cellStyle name="Note 6 15 3 3 4" xfId="10339"/>
    <cellStyle name="Note 6 15 3 3 4 2" xfId="27774"/>
    <cellStyle name="Note 6 15 3 3 4 3" xfId="42227"/>
    <cellStyle name="Note 6 15 3 3 5" xfId="12759"/>
    <cellStyle name="Note 6 15 3 3 5 2" xfId="30194"/>
    <cellStyle name="Note 6 15 3 3 5 3" xfId="44647"/>
    <cellStyle name="Note 6 15 3 3 6" xfId="19766"/>
    <cellStyle name="Note 6 15 3 4" xfId="2926"/>
    <cellStyle name="Note 6 15 3 4 2" xfId="5437"/>
    <cellStyle name="Note 6 15 3 4 2 2" xfId="22873"/>
    <cellStyle name="Note 6 15 3 4 2 3" xfId="37326"/>
    <cellStyle name="Note 6 15 3 4 3" xfId="7899"/>
    <cellStyle name="Note 6 15 3 4 3 2" xfId="25334"/>
    <cellStyle name="Note 6 15 3 4 3 3" xfId="39787"/>
    <cellStyle name="Note 6 15 3 4 4" xfId="10340"/>
    <cellStyle name="Note 6 15 3 4 4 2" xfId="27775"/>
    <cellStyle name="Note 6 15 3 4 4 3" xfId="42228"/>
    <cellStyle name="Note 6 15 3 4 5" xfId="12760"/>
    <cellStyle name="Note 6 15 3 4 5 2" xfId="30195"/>
    <cellStyle name="Note 6 15 3 4 5 3" xfId="44648"/>
    <cellStyle name="Note 6 15 3 4 6" xfId="15501"/>
    <cellStyle name="Note 6 15 3 4 6 2" xfId="32936"/>
    <cellStyle name="Note 6 15 3 4 6 3" xfId="47389"/>
    <cellStyle name="Note 6 15 3 4 7" xfId="19767"/>
    <cellStyle name="Note 6 15 3 4 8" xfId="20663"/>
    <cellStyle name="Note 6 15 3 5" xfId="5434"/>
    <cellStyle name="Note 6 15 3 5 2" xfId="14701"/>
    <cellStyle name="Note 6 15 3 5 2 2" xfId="32136"/>
    <cellStyle name="Note 6 15 3 5 2 3" xfId="46589"/>
    <cellStyle name="Note 6 15 3 5 3" xfId="17162"/>
    <cellStyle name="Note 6 15 3 5 3 2" xfId="34597"/>
    <cellStyle name="Note 6 15 3 5 3 3" xfId="49050"/>
    <cellStyle name="Note 6 15 3 5 4" xfId="22870"/>
    <cellStyle name="Note 6 15 3 5 5" xfId="37323"/>
    <cellStyle name="Note 6 15 3 6" xfId="7896"/>
    <cellStyle name="Note 6 15 3 6 2" xfId="25331"/>
    <cellStyle name="Note 6 15 3 6 3" xfId="39784"/>
    <cellStyle name="Note 6 15 3 7" xfId="10337"/>
    <cellStyle name="Note 6 15 3 7 2" xfId="27772"/>
    <cellStyle name="Note 6 15 3 7 3" xfId="42225"/>
    <cellStyle name="Note 6 15 3 8" xfId="12757"/>
    <cellStyle name="Note 6 15 3 8 2" xfId="30192"/>
    <cellStyle name="Note 6 15 3 8 3" xfId="44645"/>
    <cellStyle name="Note 6 15 3 9" xfId="19764"/>
    <cellStyle name="Note 6 15 4" xfId="2927"/>
    <cellStyle name="Note 6 15 4 2" xfId="2928"/>
    <cellStyle name="Note 6 15 4 2 2" xfId="5439"/>
    <cellStyle name="Note 6 15 4 2 2 2" xfId="14705"/>
    <cellStyle name="Note 6 15 4 2 2 2 2" xfId="32140"/>
    <cellStyle name="Note 6 15 4 2 2 2 3" xfId="46593"/>
    <cellStyle name="Note 6 15 4 2 2 3" xfId="17166"/>
    <cellStyle name="Note 6 15 4 2 2 3 2" xfId="34601"/>
    <cellStyle name="Note 6 15 4 2 2 3 3" xfId="49054"/>
    <cellStyle name="Note 6 15 4 2 2 4" xfId="22875"/>
    <cellStyle name="Note 6 15 4 2 2 5" xfId="37328"/>
    <cellStyle name="Note 6 15 4 2 3" xfId="7901"/>
    <cellStyle name="Note 6 15 4 2 3 2" xfId="25336"/>
    <cellStyle name="Note 6 15 4 2 3 3" xfId="39789"/>
    <cellStyle name="Note 6 15 4 2 4" xfId="10342"/>
    <cellStyle name="Note 6 15 4 2 4 2" xfId="27777"/>
    <cellStyle name="Note 6 15 4 2 4 3" xfId="42230"/>
    <cellStyle name="Note 6 15 4 2 5" xfId="12762"/>
    <cellStyle name="Note 6 15 4 2 5 2" xfId="30197"/>
    <cellStyle name="Note 6 15 4 2 5 3" xfId="44650"/>
    <cellStyle name="Note 6 15 4 2 6" xfId="19769"/>
    <cellStyle name="Note 6 15 4 3" xfId="2929"/>
    <cellStyle name="Note 6 15 4 3 2" xfId="5440"/>
    <cellStyle name="Note 6 15 4 3 2 2" xfId="14706"/>
    <cellStyle name="Note 6 15 4 3 2 2 2" xfId="32141"/>
    <cellStyle name="Note 6 15 4 3 2 2 3" xfId="46594"/>
    <cellStyle name="Note 6 15 4 3 2 3" xfId="17167"/>
    <cellStyle name="Note 6 15 4 3 2 3 2" xfId="34602"/>
    <cellStyle name="Note 6 15 4 3 2 3 3" xfId="49055"/>
    <cellStyle name="Note 6 15 4 3 2 4" xfId="22876"/>
    <cellStyle name="Note 6 15 4 3 2 5" xfId="37329"/>
    <cellStyle name="Note 6 15 4 3 3" xfId="7902"/>
    <cellStyle name="Note 6 15 4 3 3 2" xfId="25337"/>
    <cellStyle name="Note 6 15 4 3 3 3" xfId="39790"/>
    <cellStyle name="Note 6 15 4 3 4" xfId="10343"/>
    <cellStyle name="Note 6 15 4 3 4 2" xfId="27778"/>
    <cellStyle name="Note 6 15 4 3 4 3" xfId="42231"/>
    <cellStyle name="Note 6 15 4 3 5" xfId="12763"/>
    <cellStyle name="Note 6 15 4 3 5 2" xfId="30198"/>
    <cellStyle name="Note 6 15 4 3 5 3" xfId="44651"/>
    <cellStyle name="Note 6 15 4 3 6" xfId="19770"/>
    <cellStyle name="Note 6 15 4 4" xfId="2930"/>
    <cellStyle name="Note 6 15 4 4 2" xfId="5441"/>
    <cellStyle name="Note 6 15 4 4 2 2" xfId="22877"/>
    <cellStyle name="Note 6 15 4 4 2 3" xfId="37330"/>
    <cellStyle name="Note 6 15 4 4 3" xfId="7903"/>
    <cellStyle name="Note 6 15 4 4 3 2" xfId="25338"/>
    <cellStyle name="Note 6 15 4 4 3 3" xfId="39791"/>
    <cellStyle name="Note 6 15 4 4 4" xfId="10344"/>
    <cellStyle name="Note 6 15 4 4 4 2" xfId="27779"/>
    <cellStyle name="Note 6 15 4 4 4 3" xfId="42232"/>
    <cellStyle name="Note 6 15 4 4 5" xfId="12764"/>
    <cellStyle name="Note 6 15 4 4 5 2" xfId="30199"/>
    <cellStyle name="Note 6 15 4 4 5 3" xfId="44652"/>
    <cellStyle name="Note 6 15 4 4 6" xfId="15502"/>
    <cellStyle name="Note 6 15 4 4 6 2" xfId="32937"/>
    <cellStyle name="Note 6 15 4 4 6 3" xfId="47390"/>
    <cellStyle name="Note 6 15 4 4 7" xfId="19771"/>
    <cellStyle name="Note 6 15 4 4 8" xfId="20664"/>
    <cellStyle name="Note 6 15 4 5" xfId="5438"/>
    <cellStyle name="Note 6 15 4 5 2" xfId="14704"/>
    <cellStyle name="Note 6 15 4 5 2 2" xfId="32139"/>
    <cellStyle name="Note 6 15 4 5 2 3" xfId="46592"/>
    <cellStyle name="Note 6 15 4 5 3" xfId="17165"/>
    <cellStyle name="Note 6 15 4 5 3 2" xfId="34600"/>
    <cellStyle name="Note 6 15 4 5 3 3" xfId="49053"/>
    <cellStyle name="Note 6 15 4 5 4" xfId="22874"/>
    <cellStyle name="Note 6 15 4 5 5" xfId="37327"/>
    <cellStyle name="Note 6 15 4 6" xfId="7900"/>
    <cellStyle name="Note 6 15 4 6 2" xfId="25335"/>
    <cellStyle name="Note 6 15 4 6 3" xfId="39788"/>
    <cellStyle name="Note 6 15 4 7" xfId="10341"/>
    <cellStyle name="Note 6 15 4 7 2" xfId="27776"/>
    <cellStyle name="Note 6 15 4 7 3" xfId="42229"/>
    <cellStyle name="Note 6 15 4 8" xfId="12761"/>
    <cellStyle name="Note 6 15 4 8 2" xfId="30196"/>
    <cellStyle name="Note 6 15 4 8 3" xfId="44649"/>
    <cellStyle name="Note 6 15 4 9" xfId="19768"/>
    <cellStyle name="Note 6 15 5" xfId="2931"/>
    <cellStyle name="Note 6 15 5 2" xfId="2932"/>
    <cellStyle name="Note 6 15 5 2 2" xfId="5443"/>
    <cellStyle name="Note 6 15 5 2 2 2" xfId="14708"/>
    <cellStyle name="Note 6 15 5 2 2 2 2" xfId="32143"/>
    <cellStyle name="Note 6 15 5 2 2 2 3" xfId="46596"/>
    <cellStyle name="Note 6 15 5 2 2 3" xfId="17169"/>
    <cellStyle name="Note 6 15 5 2 2 3 2" xfId="34604"/>
    <cellStyle name="Note 6 15 5 2 2 3 3" xfId="49057"/>
    <cellStyle name="Note 6 15 5 2 2 4" xfId="22879"/>
    <cellStyle name="Note 6 15 5 2 2 5" xfId="37332"/>
    <cellStyle name="Note 6 15 5 2 3" xfId="7905"/>
    <cellStyle name="Note 6 15 5 2 3 2" xfId="25340"/>
    <cellStyle name="Note 6 15 5 2 3 3" xfId="39793"/>
    <cellStyle name="Note 6 15 5 2 4" xfId="10346"/>
    <cellStyle name="Note 6 15 5 2 4 2" xfId="27781"/>
    <cellStyle name="Note 6 15 5 2 4 3" xfId="42234"/>
    <cellStyle name="Note 6 15 5 2 5" xfId="12766"/>
    <cellStyle name="Note 6 15 5 2 5 2" xfId="30201"/>
    <cellStyle name="Note 6 15 5 2 5 3" xfId="44654"/>
    <cellStyle name="Note 6 15 5 2 6" xfId="19773"/>
    <cellStyle name="Note 6 15 5 3" xfId="2933"/>
    <cellStyle name="Note 6 15 5 3 2" xfId="5444"/>
    <cellStyle name="Note 6 15 5 3 2 2" xfId="14709"/>
    <cellStyle name="Note 6 15 5 3 2 2 2" xfId="32144"/>
    <cellStyle name="Note 6 15 5 3 2 2 3" xfId="46597"/>
    <cellStyle name="Note 6 15 5 3 2 3" xfId="17170"/>
    <cellStyle name="Note 6 15 5 3 2 3 2" xfId="34605"/>
    <cellStyle name="Note 6 15 5 3 2 3 3" xfId="49058"/>
    <cellStyle name="Note 6 15 5 3 2 4" xfId="22880"/>
    <cellStyle name="Note 6 15 5 3 2 5" xfId="37333"/>
    <cellStyle name="Note 6 15 5 3 3" xfId="7906"/>
    <cellStyle name="Note 6 15 5 3 3 2" xfId="25341"/>
    <cellStyle name="Note 6 15 5 3 3 3" xfId="39794"/>
    <cellStyle name="Note 6 15 5 3 4" xfId="10347"/>
    <cellStyle name="Note 6 15 5 3 4 2" xfId="27782"/>
    <cellStyle name="Note 6 15 5 3 4 3" xfId="42235"/>
    <cellStyle name="Note 6 15 5 3 5" xfId="12767"/>
    <cellStyle name="Note 6 15 5 3 5 2" xfId="30202"/>
    <cellStyle name="Note 6 15 5 3 5 3" xfId="44655"/>
    <cellStyle name="Note 6 15 5 3 6" xfId="19774"/>
    <cellStyle name="Note 6 15 5 4" xfId="2934"/>
    <cellStyle name="Note 6 15 5 4 2" xfId="5445"/>
    <cellStyle name="Note 6 15 5 4 2 2" xfId="22881"/>
    <cellStyle name="Note 6 15 5 4 2 3" xfId="37334"/>
    <cellStyle name="Note 6 15 5 4 3" xfId="7907"/>
    <cellStyle name="Note 6 15 5 4 3 2" xfId="25342"/>
    <cellStyle name="Note 6 15 5 4 3 3" xfId="39795"/>
    <cellStyle name="Note 6 15 5 4 4" xfId="10348"/>
    <cellStyle name="Note 6 15 5 4 4 2" xfId="27783"/>
    <cellStyle name="Note 6 15 5 4 4 3" xfId="42236"/>
    <cellStyle name="Note 6 15 5 4 5" xfId="12768"/>
    <cellStyle name="Note 6 15 5 4 5 2" xfId="30203"/>
    <cellStyle name="Note 6 15 5 4 5 3" xfId="44656"/>
    <cellStyle name="Note 6 15 5 4 6" xfId="15503"/>
    <cellStyle name="Note 6 15 5 4 6 2" xfId="32938"/>
    <cellStyle name="Note 6 15 5 4 6 3" xfId="47391"/>
    <cellStyle name="Note 6 15 5 4 7" xfId="19775"/>
    <cellStyle name="Note 6 15 5 4 8" xfId="20665"/>
    <cellStyle name="Note 6 15 5 5" xfId="5442"/>
    <cellStyle name="Note 6 15 5 5 2" xfId="14707"/>
    <cellStyle name="Note 6 15 5 5 2 2" xfId="32142"/>
    <cellStyle name="Note 6 15 5 5 2 3" xfId="46595"/>
    <cellStyle name="Note 6 15 5 5 3" xfId="17168"/>
    <cellStyle name="Note 6 15 5 5 3 2" xfId="34603"/>
    <cellStyle name="Note 6 15 5 5 3 3" xfId="49056"/>
    <cellStyle name="Note 6 15 5 5 4" xfId="22878"/>
    <cellStyle name="Note 6 15 5 5 5" xfId="37331"/>
    <cellStyle name="Note 6 15 5 6" xfId="7904"/>
    <cellStyle name="Note 6 15 5 6 2" xfId="25339"/>
    <cellStyle name="Note 6 15 5 6 3" xfId="39792"/>
    <cellStyle name="Note 6 15 5 7" xfId="10345"/>
    <cellStyle name="Note 6 15 5 7 2" xfId="27780"/>
    <cellStyle name="Note 6 15 5 7 3" xfId="42233"/>
    <cellStyle name="Note 6 15 5 8" xfId="12765"/>
    <cellStyle name="Note 6 15 5 8 2" xfId="30200"/>
    <cellStyle name="Note 6 15 5 8 3" xfId="44653"/>
    <cellStyle name="Note 6 15 5 9" xfId="19772"/>
    <cellStyle name="Note 6 15 6" xfId="2935"/>
    <cellStyle name="Note 6 15 6 2" xfId="5446"/>
    <cellStyle name="Note 6 15 6 2 2" xfId="14710"/>
    <cellStyle name="Note 6 15 6 2 2 2" xfId="32145"/>
    <cellStyle name="Note 6 15 6 2 2 3" xfId="46598"/>
    <cellStyle name="Note 6 15 6 2 3" xfId="17171"/>
    <cellStyle name="Note 6 15 6 2 3 2" xfId="34606"/>
    <cellStyle name="Note 6 15 6 2 3 3" xfId="49059"/>
    <cellStyle name="Note 6 15 6 2 4" xfId="22882"/>
    <cellStyle name="Note 6 15 6 2 5" xfId="37335"/>
    <cellStyle name="Note 6 15 6 3" xfId="7908"/>
    <cellStyle name="Note 6 15 6 3 2" xfId="25343"/>
    <cellStyle name="Note 6 15 6 3 3" xfId="39796"/>
    <cellStyle name="Note 6 15 6 4" xfId="10349"/>
    <cellStyle name="Note 6 15 6 4 2" xfId="27784"/>
    <cellStyle name="Note 6 15 6 4 3" xfId="42237"/>
    <cellStyle name="Note 6 15 6 5" xfId="12769"/>
    <cellStyle name="Note 6 15 6 5 2" xfId="30204"/>
    <cellStyle name="Note 6 15 6 5 3" xfId="44657"/>
    <cellStyle name="Note 6 15 6 6" xfId="19776"/>
    <cellStyle name="Note 6 15 7" xfId="2936"/>
    <cellStyle name="Note 6 15 7 2" xfId="5447"/>
    <cellStyle name="Note 6 15 7 2 2" xfId="14711"/>
    <cellStyle name="Note 6 15 7 2 2 2" xfId="32146"/>
    <cellStyle name="Note 6 15 7 2 2 3" xfId="46599"/>
    <cellStyle name="Note 6 15 7 2 3" xfId="17172"/>
    <cellStyle name="Note 6 15 7 2 3 2" xfId="34607"/>
    <cellStyle name="Note 6 15 7 2 3 3" xfId="49060"/>
    <cellStyle name="Note 6 15 7 2 4" xfId="22883"/>
    <cellStyle name="Note 6 15 7 2 5" xfId="37336"/>
    <cellStyle name="Note 6 15 7 3" xfId="7909"/>
    <cellStyle name="Note 6 15 7 3 2" xfId="25344"/>
    <cellStyle name="Note 6 15 7 3 3" xfId="39797"/>
    <cellStyle name="Note 6 15 7 4" xfId="10350"/>
    <cellStyle name="Note 6 15 7 4 2" xfId="27785"/>
    <cellStyle name="Note 6 15 7 4 3" xfId="42238"/>
    <cellStyle name="Note 6 15 7 5" xfId="12770"/>
    <cellStyle name="Note 6 15 7 5 2" xfId="30205"/>
    <cellStyle name="Note 6 15 7 5 3" xfId="44658"/>
    <cellStyle name="Note 6 15 7 6" xfId="19777"/>
    <cellStyle name="Note 6 15 8" xfId="2937"/>
    <cellStyle name="Note 6 15 8 2" xfId="5448"/>
    <cellStyle name="Note 6 15 8 2 2" xfId="22884"/>
    <cellStyle name="Note 6 15 8 2 3" xfId="37337"/>
    <cellStyle name="Note 6 15 8 3" xfId="7910"/>
    <cellStyle name="Note 6 15 8 3 2" xfId="25345"/>
    <cellStyle name="Note 6 15 8 3 3" xfId="39798"/>
    <cellStyle name="Note 6 15 8 4" xfId="10351"/>
    <cellStyle name="Note 6 15 8 4 2" xfId="27786"/>
    <cellStyle name="Note 6 15 8 4 3" xfId="42239"/>
    <cellStyle name="Note 6 15 8 5" xfId="12771"/>
    <cellStyle name="Note 6 15 8 5 2" xfId="30206"/>
    <cellStyle name="Note 6 15 8 5 3" xfId="44659"/>
    <cellStyle name="Note 6 15 8 6" xfId="15504"/>
    <cellStyle name="Note 6 15 8 6 2" xfId="32939"/>
    <cellStyle name="Note 6 15 8 6 3" xfId="47392"/>
    <cellStyle name="Note 6 15 8 7" xfId="19778"/>
    <cellStyle name="Note 6 15 8 8" xfId="20666"/>
    <cellStyle name="Note 6 15 9" xfId="5429"/>
    <cellStyle name="Note 6 15 9 2" xfId="14697"/>
    <cellStyle name="Note 6 15 9 2 2" xfId="32132"/>
    <cellStyle name="Note 6 15 9 2 3" xfId="46585"/>
    <cellStyle name="Note 6 15 9 3" xfId="17158"/>
    <cellStyle name="Note 6 15 9 3 2" xfId="34593"/>
    <cellStyle name="Note 6 15 9 3 3" xfId="49046"/>
    <cellStyle name="Note 6 15 9 4" xfId="22865"/>
    <cellStyle name="Note 6 15 9 5" xfId="37318"/>
    <cellStyle name="Note 6 16" xfId="2938"/>
    <cellStyle name="Note 6 16 10" xfId="7911"/>
    <cellStyle name="Note 6 16 10 2" xfId="25346"/>
    <cellStyle name="Note 6 16 10 3" xfId="39799"/>
    <cellStyle name="Note 6 16 11" xfId="10352"/>
    <cellStyle name="Note 6 16 11 2" xfId="27787"/>
    <cellStyle name="Note 6 16 11 3" xfId="42240"/>
    <cellStyle name="Note 6 16 12" xfId="12772"/>
    <cellStyle name="Note 6 16 12 2" xfId="30207"/>
    <cellStyle name="Note 6 16 12 3" xfId="44660"/>
    <cellStyle name="Note 6 16 13" xfId="19779"/>
    <cellStyle name="Note 6 16 2" xfId="2939"/>
    <cellStyle name="Note 6 16 2 2" xfId="2940"/>
    <cellStyle name="Note 6 16 2 2 2" xfId="5451"/>
    <cellStyle name="Note 6 16 2 2 2 2" xfId="14714"/>
    <cellStyle name="Note 6 16 2 2 2 2 2" xfId="32149"/>
    <cellStyle name="Note 6 16 2 2 2 2 3" xfId="46602"/>
    <cellStyle name="Note 6 16 2 2 2 3" xfId="17175"/>
    <cellStyle name="Note 6 16 2 2 2 3 2" xfId="34610"/>
    <cellStyle name="Note 6 16 2 2 2 3 3" xfId="49063"/>
    <cellStyle name="Note 6 16 2 2 2 4" xfId="22887"/>
    <cellStyle name="Note 6 16 2 2 2 5" xfId="37340"/>
    <cellStyle name="Note 6 16 2 2 3" xfId="7913"/>
    <cellStyle name="Note 6 16 2 2 3 2" xfId="25348"/>
    <cellStyle name="Note 6 16 2 2 3 3" xfId="39801"/>
    <cellStyle name="Note 6 16 2 2 4" xfId="10354"/>
    <cellStyle name="Note 6 16 2 2 4 2" xfId="27789"/>
    <cellStyle name="Note 6 16 2 2 4 3" xfId="42242"/>
    <cellStyle name="Note 6 16 2 2 5" xfId="12774"/>
    <cellStyle name="Note 6 16 2 2 5 2" xfId="30209"/>
    <cellStyle name="Note 6 16 2 2 5 3" xfId="44662"/>
    <cellStyle name="Note 6 16 2 2 6" xfId="19781"/>
    <cellStyle name="Note 6 16 2 3" xfId="2941"/>
    <cellStyle name="Note 6 16 2 3 2" xfId="5452"/>
    <cellStyle name="Note 6 16 2 3 2 2" xfId="14715"/>
    <cellStyle name="Note 6 16 2 3 2 2 2" xfId="32150"/>
    <cellStyle name="Note 6 16 2 3 2 2 3" xfId="46603"/>
    <cellStyle name="Note 6 16 2 3 2 3" xfId="17176"/>
    <cellStyle name="Note 6 16 2 3 2 3 2" xfId="34611"/>
    <cellStyle name="Note 6 16 2 3 2 3 3" xfId="49064"/>
    <cellStyle name="Note 6 16 2 3 2 4" xfId="22888"/>
    <cellStyle name="Note 6 16 2 3 2 5" xfId="37341"/>
    <cellStyle name="Note 6 16 2 3 3" xfId="7914"/>
    <cellStyle name="Note 6 16 2 3 3 2" xfId="25349"/>
    <cellStyle name="Note 6 16 2 3 3 3" xfId="39802"/>
    <cellStyle name="Note 6 16 2 3 4" xfId="10355"/>
    <cellStyle name="Note 6 16 2 3 4 2" xfId="27790"/>
    <cellStyle name="Note 6 16 2 3 4 3" xfId="42243"/>
    <cellStyle name="Note 6 16 2 3 5" xfId="12775"/>
    <cellStyle name="Note 6 16 2 3 5 2" xfId="30210"/>
    <cellStyle name="Note 6 16 2 3 5 3" xfId="44663"/>
    <cellStyle name="Note 6 16 2 3 6" xfId="19782"/>
    <cellStyle name="Note 6 16 2 4" xfId="2942"/>
    <cellStyle name="Note 6 16 2 4 2" xfId="5453"/>
    <cellStyle name="Note 6 16 2 4 2 2" xfId="22889"/>
    <cellStyle name="Note 6 16 2 4 2 3" xfId="37342"/>
    <cellStyle name="Note 6 16 2 4 3" xfId="7915"/>
    <cellStyle name="Note 6 16 2 4 3 2" xfId="25350"/>
    <cellStyle name="Note 6 16 2 4 3 3" xfId="39803"/>
    <cellStyle name="Note 6 16 2 4 4" xfId="10356"/>
    <cellStyle name="Note 6 16 2 4 4 2" xfId="27791"/>
    <cellStyle name="Note 6 16 2 4 4 3" xfId="42244"/>
    <cellStyle name="Note 6 16 2 4 5" xfId="12776"/>
    <cellStyle name="Note 6 16 2 4 5 2" xfId="30211"/>
    <cellStyle name="Note 6 16 2 4 5 3" xfId="44664"/>
    <cellStyle name="Note 6 16 2 4 6" xfId="15505"/>
    <cellStyle name="Note 6 16 2 4 6 2" xfId="32940"/>
    <cellStyle name="Note 6 16 2 4 6 3" xfId="47393"/>
    <cellStyle name="Note 6 16 2 4 7" xfId="19783"/>
    <cellStyle name="Note 6 16 2 4 8" xfId="20667"/>
    <cellStyle name="Note 6 16 2 5" xfId="5450"/>
    <cellStyle name="Note 6 16 2 5 2" xfId="14713"/>
    <cellStyle name="Note 6 16 2 5 2 2" xfId="32148"/>
    <cellStyle name="Note 6 16 2 5 2 3" xfId="46601"/>
    <cellStyle name="Note 6 16 2 5 3" xfId="17174"/>
    <cellStyle name="Note 6 16 2 5 3 2" xfId="34609"/>
    <cellStyle name="Note 6 16 2 5 3 3" xfId="49062"/>
    <cellStyle name="Note 6 16 2 5 4" xfId="22886"/>
    <cellStyle name="Note 6 16 2 5 5" xfId="37339"/>
    <cellStyle name="Note 6 16 2 6" xfId="7912"/>
    <cellStyle name="Note 6 16 2 6 2" xfId="25347"/>
    <cellStyle name="Note 6 16 2 6 3" xfId="39800"/>
    <cellStyle name="Note 6 16 2 7" xfId="10353"/>
    <cellStyle name="Note 6 16 2 7 2" xfId="27788"/>
    <cellStyle name="Note 6 16 2 7 3" xfId="42241"/>
    <cellStyle name="Note 6 16 2 8" xfId="12773"/>
    <cellStyle name="Note 6 16 2 8 2" xfId="30208"/>
    <cellStyle name="Note 6 16 2 8 3" xfId="44661"/>
    <cellStyle name="Note 6 16 2 9" xfId="19780"/>
    <cellStyle name="Note 6 16 3" xfId="2943"/>
    <cellStyle name="Note 6 16 3 2" xfId="2944"/>
    <cellStyle name="Note 6 16 3 2 2" xfId="5455"/>
    <cellStyle name="Note 6 16 3 2 2 2" xfId="14717"/>
    <cellStyle name="Note 6 16 3 2 2 2 2" xfId="32152"/>
    <cellStyle name="Note 6 16 3 2 2 2 3" xfId="46605"/>
    <cellStyle name="Note 6 16 3 2 2 3" xfId="17178"/>
    <cellStyle name="Note 6 16 3 2 2 3 2" xfId="34613"/>
    <cellStyle name="Note 6 16 3 2 2 3 3" xfId="49066"/>
    <cellStyle name="Note 6 16 3 2 2 4" xfId="22891"/>
    <cellStyle name="Note 6 16 3 2 2 5" xfId="37344"/>
    <cellStyle name="Note 6 16 3 2 3" xfId="7917"/>
    <cellStyle name="Note 6 16 3 2 3 2" xfId="25352"/>
    <cellStyle name="Note 6 16 3 2 3 3" xfId="39805"/>
    <cellStyle name="Note 6 16 3 2 4" xfId="10358"/>
    <cellStyle name="Note 6 16 3 2 4 2" xfId="27793"/>
    <cellStyle name="Note 6 16 3 2 4 3" xfId="42246"/>
    <cellStyle name="Note 6 16 3 2 5" xfId="12778"/>
    <cellStyle name="Note 6 16 3 2 5 2" xfId="30213"/>
    <cellStyle name="Note 6 16 3 2 5 3" xfId="44666"/>
    <cellStyle name="Note 6 16 3 2 6" xfId="19785"/>
    <cellStyle name="Note 6 16 3 3" xfId="2945"/>
    <cellStyle name="Note 6 16 3 3 2" xfId="5456"/>
    <cellStyle name="Note 6 16 3 3 2 2" xfId="14718"/>
    <cellStyle name="Note 6 16 3 3 2 2 2" xfId="32153"/>
    <cellStyle name="Note 6 16 3 3 2 2 3" xfId="46606"/>
    <cellStyle name="Note 6 16 3 3 2 3" xfId="17179"/>
    <cellStyle name="Note 6 16 3 3 2 3 2" xfId="34614"/>
    <cellStyle name="Note 6 16 3 3 2 3 3" xfId="49067"/>
    <cellStyle name="Note 6 16 3 3 2 4" xfId="22892"/>
    <cellStyle name="Note 6 16 3 3 2 5" xfId="37345"/>
    <cellStyle name="Note 6 16 3 3 3" xfId="7918"/>
    <cellStyle name="Note 6 16 3 3 3 2" xfId="25353"/>
    <cellStyle name="Note 6 16 3 3 3 3" xfId="39806"/>
    <cellStyle name="Note 6 16 3 3 4" xfId="10359"/>
    <cellStyle name="Note 6 16 3 3 4 2" xfId="27794"/>
    <cellStyle name="Note 6 16 3 3 4 3" xfId="42247"/>
    <cellStyle name="Note 6 16 3 3 5" xfId="12779"/>
    <cellStyle name="Note 6 16 3 3 5 2" xfId="30214"/>
    <cellStyle name="Note 6 16 3 3 5 3" xfId="44667"/>
    <cellStyle name="Note 6 16 3 3 6" xfId="19786"/>
    <cellStyle name="Note 6 16 3 4" xfId="2946"/>
    <cellStyle name="Note 6 16 3 4 2" xfId="5457"/>
    <cellStyle name="Note 6 16 3 4 2 2" xfId="22893"/>
    <cellStyle name="Note 6 16 3 4 2 3" xfId="37346"/>
    <cellStyle name="Note 6 16 3 4 3" xfId="7919"/>
    <cellStyle name="Note 6 16 3 4 3 2" xfId="25354"/>
    <cellStyle name="Note 6 16 3 4 3 3" xfId="39807"/>
    <cellStyle name="Note 6 16 3 4 4" xfId="10360"/>
    <cellStyle name="Note 6 16 3 4 4 2" xfId="27795"/>
    <cellStyle name="Note 6 16 3 4 4 3" xfId="42248"/>
    <cellStyle name="Note 6 16 3 4 5" xfId="12780"/>
    <cellStyle name="Note 6 16 3 4 5 2" xfId="30215"/>
    <cellStyle name="Note 6 16 3 4 5 3" xfId="44668"/>
    <cellStyle name="Note 6 16 3 4 6" xfId="15506"/>
    <cellStyle name="Note 6 16 3 4 6 2" xfId="32941"/>
    <cellStyle name="Note 6 16 3 4 6 3" xfId="47394"/>
    <cellStyle name="Note 6 16 3 4 7" xfId="19787"/>
    <cellStyle name="Note 6 16 3 4 8" xfId="20668"/>
    <cellStyle name="Note 6 16 3 5" xfId="5454"/>
    <cellStyle name="Note 6 16 3 5 2" xfId="14716"/>
    <cellStyle name="Note 6 16 3 5 2 2" xfId="32151"/>
    <cellStyle name="Note 6 16 3 5 2 3" xfId="46604"/>
    <cellStyle name="Note 6 16 3 5 3" xfId="17177"/>
    <cellStyle name="Note 6 16 3 5 3 2" xfId="34612"/>
    <cellStyle name="Note 6 16 3 5 3 3" xfId="49065"/>
    <cellStyle name="Note 6 16 3 5 4" xfId="22890"/>
    <cellStyle name="Note 6 16 3 5 5" xfId="37343"/>
    <cellStyle name="Note 6 16 3 6" xfId="7916"/>
    <cellStyle name="Note 6 16 3 6 2" xfId="25351"/>
    <cellStyle name="Note 6 16 3 6 3" xfId="39804"/>
    <cellStyle name="Note 6 16 3 7" xfId="10357"/>
    <cellStyle name="Note 6 16 3 7 2" xfId="27792"/>
    <cellStyle name="Note 6 16 3 7 3" xfId="42245"/>
    <cellStyle name="Note 6 16 3 8" xfId="12777"/>
    <cellStyle name="Note 6 16 3 8 2" xfId="30212"/>
    <cellStyle name="Note 6 16 3 8 3" xfId="44665"/>
    <cellStyle name="Note 6 16 3 9" xfId="19784"/>
    <cellStyle name="Note 6 16 4" xfId="2947"/>
    <cellStyle name="Note 6 16 4 2" xfId="2948"/>
    <cellStyle name="Note 6 16 4 2 2" xfId="5459"/>
    <cellStyle name="Note 6 16 4 2 2 2" xfId="14720"/>
    <cellStyle name="Note 6 16 4 2 2 2 2" xfId="32155"/>
    <cellStyle name="Note 6 16 4 2 2 2 3" xfId="46608"/>
    <cellStyle name="Note 6 16 4 2 2 3" xfId="17181"/>
    <cellStyle name="Note 6 16 4 2 2 3 2" xfId="34616"/>
    <cellStyle name="Note 6 16 4 2 2 3 3" xfId="49069"/>
    <cellStyle name="Note 6 16 4 2 2 4" xfId="22895"/>
    <cellStyle name="Note 6 16 4 2 2 5" xfId="37348"/>
    <cellStyle name="Note 6 16 4 2 3" xfId="7921"/>
    <cellStyle name="Note 6 16 4 2 3 2" xfId="25356"/>
    <cellStyle name="Note 6 16 4 2 3 3" xfId="39809"/>
    <cellStyle name="Note 6 16 4 2 4" xfId="10362"/>
    <cellStyle name="Note 6 16 4 2 4 2" xfId="27797"/>
    <cellStyle name="Note 6 16 4 2 4 3" xfId="42250"/>
    <cellStyle name="Note 6 16 4 2 5" xfId="12782"/>
    <cellStyle name="Note 6 16 4 2 5 2" xfId="30217"/>
    <cellStyle name="Note 6 16 4 2 5 3" xfId="44670"/>
    <cellStyle name="Note 6 16 4 2 6" xfId="19789"/>
    <cellStyle name="Note 6 16 4 3" xfId="2949"/>
    <cellStyle name="Note 6 16 4 3 2" xfId="5460"/>
    <cellStyle name="Note 6 16 4 3 2 2" xfId="14721"/>
    <cellStyle name="Note 6 16 4 3 2 2 2" xfId="32156"/>
    <cellStyle name="Note 6 16 4 3 2 2 3" xfId="46609"/>
    <cellStyle name="Note 6 16 4 3 2 3" xfId="17182"/>
    <cellStyle name="Note 6 16 4 3 2 3 2" xfId="34617"/>
    <cellStyle name="Note 6 16 4 3 2 3 3" xfId="49070"/>
    <cellStyle name="Note 6 16 4 3 2 4" xfId="22896"/>
    <cellStyle name="Note 6 16 4 3 2 5" xfId="37349"/>
    <cellStyle name="Note 6 16 4 3 3" xfId="7922"/>
    <cellStyle name="Note 6 16 4 3 3 2" xfId="25357"/>
    <cellStyle name="Note 6 16 4 3 3 3" xfId="39810"/>
    <cellStyle name="Note 6 16 4 3 4" xfId="10363"/>
    <cellStyle name="Note 6 16 4 3 4 2" xfId="27798"/>
    <cellStyle name="Note 6 16 4 3 4 3" xfId="42251"/>
    <cellStyle name="Note 6 16 4 3 5" xfId="12783"/>
    <cellStyle name="Note 6 16 4 3 5 2" xfId="30218"/>
    <cellStyle name="Note 6 16 4 3 5 3" xfId="44671"/>
    <cellStyle name="Note 6 16 4 3 6" xfId="19790"/>
    <cellStyle name="Note 6 16 4 4" xfId="2950"/>
    <cellStyle name="Note 6 16 4 4 2" xfId="5461"/>
    <cellStyle name="Note 6 16 4 4 2 2" xfId="22897"/>
    <cellStyle name="Note 6 16 4 4 2 3" xfId="37350"/>
    <cellStyle name="Note 6 16 4 4 3" xfId="7923"/>
    <cellStyle name="Note 6 16 4 4 3 2" xfId="25358"/>
    <cellStyle name="Note 6 16 4 4 3 3" xfId="39811"/>
    <cellStyle name="Note 6 16 4 4 4" xfId="10364"/>
    <cellStyle name="Note 6 16 4 4 4 2" xfId="27799"/>
    <cellStyle name="Note 6 16 4 4 4 3" xfId="42252"/>
    <cellStyle name="Note 6 16 4 4 5" xfId="12784"/>
    <cellStyle name="Note 6 16 4 4 5 2" xfId="30219"/>
    <cellStyle name="Note 6 16 4 4 5 3" xfId="44672"/>
    <cellStyle name="Note 6 16 4 4 6" xfId="15507"/>
    <cellStyle name="Note 6 16 4 4 6 2" xfId="32942"/>
    <cellStyle name="Note 6 16 4 4 6 3" xfId="47395"/>
    <cellStyle name="Note 6 16 4 4 7" xfId="19791"/>
    <cellStyle name="Note 6 16 4 4 8" xfId="20669"/>
    <cellStyle name="Note 6 16 4 5" xfId="5458"/>
    <cellStyle name="Note 6 16 4 5 2" xfId="14719"/>
    <cellStyle name="Note 6 16 4 5 2 2" xfId="32154"/>
    <cellStyle name="Note 6 16 4 5 2 3" xfId="46607"/>
    <cellStyle name="Note 6 16 4 5 3" xfId="17180"/>
    <cellStyle name="Note 6 16 4 5 3 2" xfId="34615"/>
    <cellStyle name="Note 6 16 4 5 3 3" xfId="49068"/>
    <cellStyle name="Note 6 16 4 5 4" xfId="22894"/>
    <cellStyle name="Note 6 16 4 5 5" xfId="37347"/>
    <cellStyle name="Note 6 16 4 6" xfId="7920"/>
    <cellStyle name="Note 6 16 4 6 2" xfId="25355"/>
    <cellStyle name="Note 6 16 4 6 3" xfId="39808"/>
    <cellStyle name="Note 6 16 4 7" xfId="10361"/>
    <cellStyle name="Note 6 16 4 7 2" xfId="27796"/>
    <cellStyle name="Note 6 16 4 7 3" xfId="42249"/>
    <cellStyle name="Note 6 16 4 8" xfId="12781"/>
    <cellStyle name="Note 6 16 4 8 2" xfId="30216"/>
    <cellStyle name="Note 6 16 4 8 3" xfId="44669"/>
    <cellStyle name="Note 6 16 4 9" xfId="19788"/>
    <cellStyle name="Note 6 16 5" xfId="2951"/>
    <cellStyle name="Note 6 16 5 2" xfId="2952"/>
    <cellStyle name="Note 6 16 5 2 2" xfId="5463"/>
    <cellStyle name="Note 6 16 5 2 2 2" xfId="14723"/>
    <cellStyle name="Note 6 16 5 2 2 2 2" xfId="32158"/>
    <cellStyle name="Note 6 16 5 2 2 2 3" xfId="46611"/>
    <cellStyle name="Note 6 16 5 2 2 3" xfId="17184"/>
    <cellStyle name="Note 6 16 5 2 2 3 2" xfId="34619"/>
    <cellStyle name="Note 6 16 5 2 2 3 3" xfId="49072"/>
    <cellStyle name="Note 6 16 5 2 2 4" xfId="22899"/>
    <cellStyle name="Note 6 16 5 2 2 5" xfId="37352"/>
    <cellStyle name="Note 6 16 5 2 3" xfId="7925"/>
    <cellStyle name="Note 6 16 5 2 3 2" xfId="25360"/>
    <cellStyle name="Note 6 16 5 2 3 3" xfId="39813"/>
    <cellStyle name="Note 6 16 5 2 4" xfId="10366"/>
    <cellStyle name="Note 6 16 5 2 4 2" xfId="27801"/>
    <cellStyle name="Note 6 16 5 2 4 3" xfId="42254"/>
    <cellStyle name="Note 6 16 5 2 5" xfId="12786"/>
    <cellStyle name="Note 6 16 5 2 5 2" xfId="30221"/>
    <cellStyle name="Note 6 16 5 2 5 3" xfId="44674"/>
    <cellStyle name="Note 6 16 5 2 6" xfId="19793"/>
    <cellStyle name="Note 6 16 5 3" xfId="2953"/>
    <cellStyle name="Note 6 16 5 3 2" xfId="5464"/>
    <cellStyle name="Note 6 16 5 3 2 2" xfId="14724"/>
    <cellStyle name="Note 6 16 5 3 2 2 2" xfId="32159"/>
    <cellStyle name="Note 6 16 5 3 2 2 3" xfId="46612"/>
    <cellStyle name="Note 6 16 5 3 2 3" xfId="17185"/>
    <cellStyle name="Note 6 16 5 3 2 3 2" xfId="34620"/>
    <cellStyle name="Note 6 16 5 3 2 3 3" xfId="49073"/>
    <cellStyle name="Note 6 16 5 3 2 4" xfId="22900"/>
    <cellStyle name="Note 6 16 5 3 2 5" xfId="37353"/>
    <cellStyle name="Note 6 16 5 3 3" xfId="7926"/>
    <cellStyle name="Note 6 16 5 3 3 2" xfId="25361"/>
    <cellStyle name="Note 6 16 5 3 3 3" xfId="39814"/>
    <cellStyle name="Note 6 16 5 3 4" xfId="10367"/>
    <cellStyle name="Note 6 16 5 3 4 2" xfId="27802"/>
    <cellStyle name="Note 6 16 5 3 4 3" xfId="42255"/>
    <cellStyle name="Note 6 16 5 3 5" xfId="12787"/>
    <cellStyle name="Note 6 16 5 3 5 2" xfId="30222"/>
    <cellStyle name="Note 6 16 5 3 5 3" xfId="44675"/>
    <cellStyle name="Note 6 16 5 3 6" xfId="19794"/>
    <cellStyle name="Note 6 16 5 4" xfId="2954"/>
    <cellStyle name="Note 6 16 5 4 2" xfId="5465"/>
    <cellStyle name="Note 6 16 5 4 2 2" xfId="22901"/>
    <cellStyle name="Note 6 16 5 4 2 3" xfId="37354"/>
    <cellStyle name="Note 6 16 5 4 3" xfId="7927"/>
    <cellStyle name="Note 6 16 5 4 3 2" xfId="25362"/>
    <cellStyle name="Note 6 16 5 4 3 3" xfId="39815"/>
    <cellStyle name="Note 6 16 5 4 4" xfId="10368"/>
    <cellStyle name="Note 6 16 5 4 4 2" xfId="27803"/>
    <cellStyle name="Note 6 16 5 4 4 3" xfId="42256"/>
    <cellStyle name="Note 6 16 5 4 5" xfId="12788"/>
    <cellStyle name="Note 6 16 5 4 5 2" xfId="30223"/>
    <cellStyle name="Note 6 16 5 4 5 3" xfId="44676"/>
    <cellStyle name="Note 6 16 5 4 6" xfId="15508"/>
    <cellStyle name="Note 6 16 5 4 6 2" xfId="32943"/>
    <cellStyle name="Note 6 16 5 4 6 3" xfId="47396"/>
    <cellStyle name="Note 6 16 5 4 7" xfId="19795"/>
    <cellStyle name="Note 6 16 5 4 8" xfId="20670"/>
    <cellStyle name="Note 6 16 5 5" xfId="5462"/>
    <cellStyle name="Note 6 16 5 5 2" xfId="14722"/>
    <cellStyle name="Note 6 16 5 5 2 2" xfId="32157"/>
    <cellStyle name="Note 6 16 5 5 2 3" xfId="46610"/>
    <cellStyle name="Note 6 16 5 5 3" xfId="17183"/>
    <cellStyle name="Note 6 16 5 5 3 2" xfId="34618"/>
    <cellStyle name="Note 6 16 5 5 3 3" xfId="49071"/>
    <cellStyle name="Note 6 16 5 5 4" xfId="22898"/>
    <cellStyle name="Note 6 16 5 5 5" xfId="37351"/>
    <cellStyle name="Note 6 16 5 6" xfId="7924"/>
    <cellStyle name="Note 6 16 5 6 2" xfId="25359"/>
    <cellStyle name="Note 6 16 5 6 3" xfId="39812"/>
    <cellStyle name="Note 6 16 5 7" xfId="10365"/>
    <cellStyle name="Note 6 16 5 7 2" xfId="27800"/>
    <cellStyle name="Note 6 16 5 7 3" xfId="42253"/>
    <cellStyle name="Note 6 16 5 8" xfId="12785"/>
    <cellStyle name="Note 6 16 5 8 2" xfId="30220"/>
    <cellStyle name="Note 6 16 5 8 3" xfId="44673"/>
    <cellStyle name="Note 6 16 5 9" xfId="19792"/>
    <cellStyle name="Note 6 16 6" xfId="2955"/>
    <cellStyle name="Note 6 16 6 2" xfId="5466"/>
    <cellStyle name="Note 6 16 6 2 2" xfId="14725"/>
    <cellStyle name="Note 6 16 6 2 2 2" xfId="32160"/>
    <cellStyle name="Note 6 16 6 2 2 3" xfId="46613"/>
    <cellStyle name="Note 6 16 6 2 3" xfId="17186"/>
    <cellStyle name="Note 6 16 6 2 3 2" xfId="34621"/>
    <cellStyle name="Note 6 16 6 2 3 3" xfId="49074"/>
    <cellStyle name="Note 6 16 6 2 4" xfId="22902"/>
    <cellStyle name="Note 6 16 6 2 5" xfId="37355"/>
    <cellStyle name="Note 6 16 6 3" xfId="7928"/>
    <cellStyle name="Note 6 16 6 3 2" xfId="25363"/>
    <cellStyle name="Note 6 16 6 3 3" xfId="39816"/>
    <cellStyle name="Note 6 16 6 4" xfId="10369"/>
    <cellStyle name="Note 6 16 6 4 2" xfId="27804"/>
    <cellStyle name="Note 6 16 6 4 3" xfId="42257"/>
    <cellStyle name="Note 6 16 6 5" xfId="12789"/>
    <cellStyle name="Note 6 16 6 5 2" xfId="30224"/>
    <cellStyle name="Note 6 16 6 5 3" xfId="44677"/>
    <cellStyle name="Note 6 16 6 6" xfId="19796"/>
    <cellStyle name="Note 6 16 7" xfId="2956"/>
    <cellStyle name="Note 6 16 7 2" xfId="5467"/>
    <cellStyle name="Note 6 16 7 2 2" xfId="14726"/>
    <cellStyle name="Note 6 16 7 2 2 2" xfId="32161"/>
    <cellStyle name="Note 6 16 7 2 2 3" xfId="46614"/>
    <cellStyle name="Note 6 16 7 2 3" xfId="17187"/>
    <cellStyle name="Note 6 16 7 2 3 2" xfId="34622"/>
    <cellStyle name="Note 6 16 7 2 3 3" xfId="49075"/>
    <cellStyle name="Note 6 16 7 2 4" xfId="22903"/>
    <cellStyle name="Note 6 16 7 2 5" xfId="37356"/>
    <cellStyle name="Note 6 16 7 3" xfId="7929"/>
    <cellStyle name="Note 6 16 7 3 2" xfId="25364"/>
    <cellStyle name="Note 6 16 7 3 3" xfId="39817"/>
    <cellStyle name="Note 6 16 7 4" xfId="10370"/>
    <cellStyle name="Note 6 16 7 4 2" xfId="27805"/>
    <cellStyle name="Note 6 16 7 4 3" xfId="42258"/>
    <cellStyle name="Note 6 16 7 5" xfId="12790"/>
    <cellStyle name="Note 6 16 7 5 2" xfId="30225"/>
    <cellStyle name="Note 6 16 7 5 3" xfId="44678"/>
    <cellStyle name="Note 6 16 7 6" xfId="19797"/>
    <cellStyle name="Note 6 16 8" xfId="2957"/>
    <cellStyle name="Note 6 16 8 2" xfId="5468"/>
    <cellStyle name="Note 6 16 8 2 2" xfId="22904"/>
    <cellStyle name="Note 6 16 8 2 3" xfId="37357"/>
    <cellStyle name="Note 6 16 8 3" xfId="7930"/>
    <cellStyle name="Note 6 16 8 3 2" xfId="25365"/>
    <cellStyle name="Note 6 16 8 3 3" xfId="39818"/>
    <cellStyle name="Note 6 16 8 4" xfId="10371"/>
    <cellStyle name="Note 6 16 8 4 2" xfId="27806"/>
    <cellStyle name="Note 6 16 8 4 3" xfId="42259"/>
    <cellStyle name="Note 6 16 8 5" xfId="12791"/>
    <cellStyle name="Note 6 16 8 5 2" xfId="30226"/>
    <cellStyle name="Note 6 16 8 5 3" xfId="44679"/>
    <cellStyle name="Note 6 16 8 6" xfId="15509"/>
    <cellStyle name="Note 6 16 8 6 2" xfId="32944"/>
    <cellStyle name="Note 6 16 8 6 3" xfId="47397"/>
    <cellStyle name="Note 6 16 8 7" xfId="19798"/>
    <cellStyle name="Note 6 16 8 8" xfId="20671"/>
    <cellStyle name="Note 6 16 9" xfId="5449"/>
    <cellStyle name="Note 6 16 9 2" xfId="14712"/>
    <cellStyle name="Note 6 16 9 2 2" xfId="32147"/>
    <cellStyle name="Note 6 16 9 2 3" xfId="46600"/>
    <cellStyle name="Note 6 16 9 3" xfId="17173"/>
    <cellStyle name="Note 6 16 9 3 2" xfId="34608"/>
    <cellStyle name="Note 6 16 9 3 3" xfId="49061"/>
    <cellStyle name="Note 6 16 9 4" xfId="22885"/>
    <cellStyle name="Note 6 16 9 5" xfId="37338"/>
    <cellStyle name="Note 6 17" xfId="2958"/>
    <cellStyle name="Note 6 17 10" xfId="7931"/>
    <cellStyle name="Note 6 17 10 2" xfId="25366"/>
    <cellStyle name="Note 6 17 10 3" xfId="39819"/>
    <cellStyle name="Note 6 17 11" xfId="10372"/>
    <cellStyle name="Note 6 17 11 2" xfId="27807"/>
    <cellStyle name="Note 6 17 11 3" xfId="42260"/>
    <cellStyle name="Note 6 17 12" xfId="12792"/>
    <cellStyle name="Note 6 17 12 2" xfId="30227"/>
    <cellStyle name="Note 6 17 12 3" xfId="44680"/>
    <cellStyle name="Note 6 17 13" xfId="19799"/>
    <cellStyle name="Note 6 17 2" xfId="2959"/>
    <cellStyle name="Note 6 17 2 2" xfId="2960"/>
    <cellStyle name="Note 6 17 2 2 2" xfId="5471"/>
    <cellStyle name="Note 6 17 2 2 2 2" xfId="14729"/>
    <cellStyle name="Note 6 17 2 2 2 2 2" xfId="32164"/>
    <cellStyle name="Note 6 17 2 2 2 2 3" xfId="46617"/>
    <cellStyle name="Note 6 17 2 2 2 3" xfId="17190"/>
    <cellStyle name="Note 6 17 2 2 2 3 2" xfId="34625"/>
    <cellStyle name="Note 6 17 2 2 2 3 3" xfId="49078"/>
    <cellStyle name="Note 6 17 2 2 2 4" xfId="22907"/>
    <cellStyle name="Note 6 17 2 2 2 5" xfId="37360"/>
    <cellStyle name="Note 6 17 2 2 3" xfId="7933"/>
    <cellStyle name="Note 6 17 2 2 3 2" xfId="25368"/>
    <cellStyle name="Note 6 17 2 2 3 3" xfId="39821"/>
    <cellStyle name="Note 6 17 2 2 4" xfId="10374"/>
    <cellStyle name="Note 6 17 2 2 4 2" xfId="27809"/>
    <cellStyle name="Note 6 17 2 2 4 3" xfId="42262"/>
    <cellStyle name="Note 6 17 2 2 5" xfId="12794"/>
    <cellStyle name="Note 6 17 2 2 5 2" xfId="30229"/>
    <cellStyle name="Note 6 17 2 2 5 3" xfId="44682"/>
    <cellStyle name="Note 6 17 2 2 6" xfId="19801"/>
    <cellStyle name="Note 6 17 2 3" xfId="2961"/>
    <cellStyle name="Note 6 17 2 3 2" xfId="5472"/>
    <cellStyle name="Note 6 17 2 3 2 2" xfId="14730"/>
    <cellStyle name="Note 6 17 2 3 2 2 2" xfId="32165"/>
    <cellStyle name="Note 6 17 2 3 2 2 3" xfId="46618"/>
    <cellStyle name="Note 6 17 2 3 2 3" xfId="17191"/>
    <cellStyle name="Note 6 17 2 3 2 3 2" xfId="34626"/>
    <cellStyle name="Note 6 17 2 3 2 3 3" xfId="49079"/>
    <cellStyle name="Note 6 17 2 3 2 4" xfId="22908"/>
    <cellStyle name="Note 6 17 2 3 2 5" xfId="37361"/>
    <cellStyle name="Note 6 17 2 3 3" xfId="7934"/>
    <cellStyle name="Note 6 17 2 3 3 2" xfId="25369"/>
    <cellStyle name="Note 6 17 2 3 3 3" xfId="39822"/>
    <cellStyle name="Note 6 17 2 3 4" xfId="10375"/>
    <cellStyle name="Note 6 17 2 3 4 2" xfId="27810"/>
    <cellStyle name="Note 6 17 2 3 4 3" xfId="42263"/>
    <cellStyle name="Note 6 17 2 3 5" xfId="12795"/>
    <cellStyle name="Note 6 17 2 3 5 2" xfId="30230"/>
    <cellStyle name="Note 6 17 2 3 5 3" xfId="44683"/>
    <cellStyle name="Note 6 17 2 3 6" xfId="19802"/>
    <cellStyle name="Note 6 17 2 4" xfId="2962"/>
    <cellStyle name="Note 6 17 2 4 2" xfId="5473"/>
    <cellStyle name="Note 6 17 2 4 2 2" xfId="22909"/>
    <cellStyle name="Note 6 17 2 4 2 3" xfId="37362"/>
    <cellStyle name="Note 6 17 2 4 3" xfId="7935"/>
    <cellStyle name="Note 6 17 2 4 3 2" xfId="25370"/>
    <cellStyle name="Note 6 17 2 4 3 3" xfId="39823"/>
    <cellStyle name="Note 6 17 2 4 4" xfId="10376"/>
    <cellStyle name="Note 6 17 2 4 4 2" xfId="27811"/>
    <cellStyle name="Note 6 17 2 4 4 3" xfId="42264"/>
    <cellStyle name="Note 6 17 2 4 5" xfId="12796"/>
    <cellStyle name="Note 6 17 2 4 5 2" xfId="30231"/>
    <cellStyle name="Note 6 17 2 4 5 3" xfId="44684"/>
    <cellStyle name="Note 6 17 2 4 6" xfId="15510"/>
    <cellStyle name="Note 6 17 2 4 6 2" xfId="32945"/>
    <cellStyle name="Note 6 17 2 4 6 3" xfId="47398"/>
    <cellStyle name="Note 6 17 2 4 7" xfId="19803"/>
    <cellStyle name="Note 6 17 2 4 8" xfId="20672"/>
    <cellStyle name="Note 6 17 2 5" xfId="5470"/>
    <cellStyle name="Note 6 17 2 5 2" xfId="14728"/>
    <cellStyle name="Note 6 17 2 5 2 2" xfId="32163"/>
    <cellStyle name="Note 6 17 2 5 2 3" xfId="46616"/>
    <cellStyle name="Note 6 17 2 5 3" xfId="17189"/>
    <cellStyle name="Note 6 17 2 5 3 2" xfId="34624"/>
    <cellStyle name="Note 6 17 2 5 3 3" xfId="49077"/>
    <cellStyle name="Note 6 17 2 5 4" xfId="22906"/>
    <cellStyle name="Note 6 17 2 5 5" xfId="37359"/>
    <cellStyle name="Note 6 17 2 6" xfId="7932"/>
    <cellStyle name="Note 6 17 2 6 2" xfId="25367"/>
    <cellStyle name="Note 6 17 2 6 3" xfId="39820"/>
    <cellStyle name="Note 6 17 2 7" xfId="10373"/>
    <cellStyle name="Note 6 17 2 7 2" xfId="27808"/>
    <cellStyle name="Note 6 17 2 7 3" xfId="42261"/>
    <cellStyle name="Note 6 17 2 8" xfId="12793"/>
    <cellStyle name="Note 6 17 2 8 2" xfId="30228"/>
    <cellStyle name="Note 6 17 2 8 3" xfId="44681"/>
    <cellStyle name="Note 6 17 2 9" xfId="19800"/>
    <cellStyle name="Note 6 17 3" xfId="2963"/>
    <cellStyle name="Note 6 17 3 2" xfId="2964"/>
    <cellStyle name="Note 6 17 3 2 2" xfId="5475"/>
    <cellStyle name="Note 6 17 3 2 2 2" xfId="14732"/>
    <cellStyle name="Note 6 17 3 2 2 2 2" xfId="32167"/>
    <cellStyle name="Note 6 17 3 2 2 2 3" xfId="46620"/>
    <cellStyle name="Note 6 17 3 2 2 3" xfId="17193"/>
    <cellStyle name="Note 6 17 3 2 2 3 2" xfId="34628"/>
    <cellStyle name="Note 6 17 3 2 2 3 3" xfId="49081"/>
    <cellStyle name="Note 6 17 3 2 2 4" xfId="22911"/>
    <cellStyle name="Note 6 17 3 2 2 5" xfId="37364"/>
    <cellStyle name="Note 6 17 3 2 3" xfId="7937"/>
    <cellStyle name="Note 6 17 3 2 3 2" xfId="25372"/>
    <cellStyle name="Note 6 17 3 2 3 3" xfId="39825"/>
    <cellStyle name="Note 6 17 3 2 4" xfId="10378"/>
    <cellStyle name="Note 6 17 3 2 4 2" xfId="27813"/>
    <cellStyle name="Note 6 17 3 2 4 3" xfId="42266"/>
    <cellStyle name="Note 6 17 3 2 5" xfId="12798"/>
    <cellStyle name="Note 6 17 3 2 5 2" xfId="30233"/>
    <cellStyle name="Note 6 17 3 2 5 3" xfId="44686"/>
    <cellStyle name="Note 6 17 3 2 6" xfId="19805"/>
    <cellStyle name="Note 6 17 3 3" xfId="2965"/>
    <cellStyle name="Note 6 17 3 3 2" xfId="5476"/>
    <cellStyle name="Note 6 17 3 3 2 2" xfId="14733"/>
    <cellStyle name="Note 6 17 3 3 2 2 2" xfId="32168"/>
    <cellStyle name="Note 6 17 3 3 2 2 3" xfId="46621"/>
    <cellStyle name="Note 6 17 3 3 2 3" xfId="17194"/>
    <cellStyle name="Note 6 17 3 3 2 3 2" xfId="34629"/>
    <cellStyle name="Note 6 17 3 3 2 3 3" xfId="49082"/>
    <cellStyle name="Note 6 17 3 3 2 4" xfId="22912"/>
    <cellStyle name="Note 6 17 3 3 2 5" xfId="37365"/>
    <cellStyle name="Note 6 17 3 3 3" xfId="7938"/>
    <cellStyle name="Note 6 17 3 3 3 2" xfId="25373"/>
    <cellStyle name="Note 6 17 3 3 3 3" xfId="39826"/>
    <cellStyle name="Note 6 17 3 3 4" xfId="10379"/>
    <cellStyle name="Note 6 17 3 3 4 2" xfId="27814"/>
    <cellStyle name="Note 6 17 3 3 4 3" xfId="42267"/>
    <cellStyle name="Note 6 17 3 3 5" xfId="12799"/>
    <cellStyle name="Note 6 17 3 3 5 2" xfId="30234"/>
    <cellStyle name="Note 6 17 3 3 5 3" xfId="44687"/>
    <cellStyle name="Note 6 17 3 3 6" xfId="19806"/>
    <cellStyle name="Note 6 17 3 4" xfId="2966"/>
    <cellStyle name="Note 6 17 3 4 2" xfId="5477"/>
    <cellStyle name="Note 6 17 3 4 2 2" xfId="22913"/>
    <cellStyle name="Note 6 17 3 4 2 3" xfId="37366"/>
    <cellStyle name="Note 6 17 3 4 3" xfId="7939"/>
    <cellStyle name="Note 6 17 3 4 3 2" xfId="25374"/>
    <cellStyle name="Note 6 17 3 4 3 3" xfId="39827"/>
    <cellStyle name="Note 6 17 3 4 4" xfId="10380"/>
    <cellStyle name="Note 6 17 3 4 4 2" xfId="27815"/>
    <cellStyle name="Note 6 17 3 4 4 3" xfId="42268"/>
    <cellStyle name="Note 6 17 3 4 5" xfId="12800"/>
    <cellStyle name="Note 6 17 3 4 5 2" xfId="30235"/>
    <cellStyle name="Note 6 17 3 4 5 3" xfId="44688"/>
    <cellStyle name="Note 6 17 3 4 6" xfId="15511"/>
    <cellStyle name="Note 6 17 3 4 6 2" xfId="32946"/>
    <cellStyle name="Note 6 17 3 4 6 3" xfId="47399"/>
    <cellStyle name="Note 6 17 3 4 7" xfId="19807"/>
    <cellStyle name="Note 6 17 3 4 8" xfId="20673"/>
    <cellStyle name="Note 6 17 3 5" xfId="5474"/>
    <cellStyle name="Note 6 17 3 5 2" xfId="14731"/>
    <cellStyle name="Note 6 17 3 5 2 2" xfId="32166"/>
    <cellStyle name="Note 6 17 3 5 2 3" xfId="46619"/>
    <cellStyle name="Note 6 17 3 5 3" xfId="17192"/>
    <cellStyle name="Note 6 17 3 5 3 2" xfId="34627"/>
    <cellStyle name="Note 6 17 3 5 3 3" xfId="49080"/>
    <cellStyle name="Note 6 17 3 5 4" xfId="22910"/>
    <cellStyle name="Note 6 17 3 5 5" xfId="37363"/>
    <cellStyle name="Note 6 17 3 6" xfId="7936"/>
    <cellStyle name="Note 6 17 3 6 2" xfId="25371"/>
    <cellStyle name="Note 6 17 3 6 3" xfId="39824"/>
    <cellStyle name="Note 6 17 3 7" xfId="10377"/>
    <cellStyle name="Note 6 17 3 7 2" xfId="27812"/>
    <cellStyle name="Note 6 17 3 7 3" xfId="42265"/>
    <cellStyle name="Note 6 17 3 8" xfId="12797"/>
    <cellStyle name="Note 6 17 3 8 2" xfId="30232"/>
    <cellStyle name="Note 6 17 3 8 3" xfId="44685"/>
    <cellStyle name="Note 6 17 3 9" xfId="19804"/>
    <cellStyle name="Note 6 17 4" xfId="2967"/>
    <cellStyle name="Note 6 17 4 2" xfId="2968"/>
    <cellStyle name="Note 6 17 4 2 2" xfId="5479"/>
    <cellStyle name="Note 6 17 4 2 2 2" xfId="14735"/>
    <cellStyle name="Note 6 17 4 2 2 2 2" xfId="32170"/>
    <cellStyle name="Note 6 17 4 2 2 2 3" xfId="46623"/>
    <cellStyle name="Note 6 17 4 2 2 3" xfId="17196"/>
    <cellStyle name="Note 6 17 4 2 2 3 2" xfId="34631"/>
    <cellStyle name="Note 6 17 4 2 2 3 3" xfId="49084"/>
    <cellStyle name="Note 6 17 4 2 2 4" xfId="22915"/>
    <cellStyle name="Note 6 17 4 2 2 5" xfId="37368"/>
    <cellStyle name="Note 6 17 4 2 3" xfId="7941"/>
    <cellStyle name="Note 6 17 4 2 3 2" xfId="25376"/>
    <cellStyle name="Note 6 17 4 2 3 3" xfId="39829"/>
    <cellStyle name="Note 6 17 4 2 4" xfId="10382"/>
    <cellStyle name="Note 6 17 4 2 4 2" xfId="27817"/>
    <cellStyle name="Note 6 17 4 2 4 3" xfId="42270"/>
    <cellStyle name="Note 6 17 4 2 5" xfId="12802"/>
    <cellStyle name="Note 6 17 4 2 5 2" xfId="30237"/>
    <cellStyle name="Note 6 17 4 2 5 3" xfId="44690"/>
    <cellStyle name="Note 6 17 4 2 6" xfId="19809"/>
    <cellStyle name="Note 6 17 4 3" xfId="2969"/>
    <cellStyle name="Note 6 17 4 3 2" xfId="5480"/>
    <cellStyle name="Note 6 17 4 3 2 2" xfId="14736"/>
    <cellStyle name="Note 6 17 4 3 2 2 2" xfId="32171"/>
    <cellStyle name="Note 6 17 4 3 2 2 3" xfId="46624"/>
    <cellStyle name="Note 6 17 4 3 2 3" xfId="17197"/>
    <cellStyle name="Note 6 17 4 3 2 3 2" xfId="34632"/>
    <cellStyle name="Note 6 17 4 3 2 3 3" xfId="49085"/>
    <cellStyle name="Note 6 17 4 3 2 4" xfId="22916"/>
    <cellStyle name="Note 6 17 4 3 2 5" xfId="37369"/>
    <cellStyle name="Note 6 17 4 3 3" xfId="7942"/>
    <cellStyle name="Note 6 17 4 3 3 2" xfId="25377"/>
    <cellStyle name="Note 6 17 4 3 3 3" xfId="39830"/>
    <cellStyle name="Note 6 17 4 3 4" xfId="10383"/>
    <cellStyle name="Note 6 17 4 3 4 2" xfId="27818"/>
    <cellStyle name="Note 6 17 4 3 4 3" xfId="42271"/>
    <cellStyle name="Note 6 17 4 3 5" xfId="12803"/>
    <cellStyle name="Note 6 17 4 3 5 2" xfId="30238"/>
    <cellStyle name="Note 6 17 4 3 5 3" xfId="44691"/>
    <cellStyle name="Note 6 17 4 3 6" xfId="19810"/>
    <cellStyle name="Note 6 17 4 4" xfId="2970"/>
    <cellStyle name="Note 6 17 4 4 2" xfId="5481"/>
    <cellStyle name="Note 6 17 4 4 2 2" xfId="22917"/>
    <cellStyle name="Note 6 17 4 4 2 3" xfId="37370"/>
    <cellStyle name="Note 6 17 4 4 3" xfId="7943"/>
    <cellStyle name="Note 6 17 4 4 3 2" xfId="25378"/>
    <cellStyle name="Note 6 17 4 4 3 3" xfId="39831"/>
    <cellStyle name="Note 6 17 4 4 4" xfId="10384"/>
    <cellStyle name="Note 6 17 4 4 4 2" xfId="27819"/>
    <cellStyle name="Note 6 17 4 4 4 3" xfId="42272"/>
    <cellStyle name="Note 6 17 4 4 5" xfId="12804"/>
    <cellStyle name="Note 6 17 4 4 5 2" xfId="30239"/>
    <cellStyle name="Note 6 17 4 4 5 3" xfId="44692"/>
    <cellStyle name="Note 6 17 4 4 6" xfId="15512"/>
    <cellStyle name="Note 6 17 4 4 6 2" xfId="32947"/>
    <cellStyle name="Note 6 17 4 4 6 3" xfId="47400"/>
    <cellStyle name="Note 6 17 4 4 7" xfId="19811"/>
    <cellStyle name="Note 6 17 4 4 8" xfId="20674"/>
    <cellStyle name="Note 6 17 4 5" xfId="5478"/>
    <cellStyle name="Note 6 17 4 5 2" xfId="14734"/>
    <cellStyle name="Note 6 17 4 5 2 2" xfId="32169"/>
    <cellStyle name="Note 6 17 4 5 2 3" xfId="46622"/>
    <cellStyle name="Note 6 17 4 5 3" xfId="17195"/>
    <cellStyle name="Note 6 17 4 5 3 2" xfId="34630"/>
    <cellStyle name="Note 6 17 4 5 3 3" xfId="49083"/>
    <cellStyle name="Note 6 17 4 5 4" xfId="22914"/>
    <cellStyle name="Note 6 17 4 5 5" xfId="37367"/>
    <cellStyle name="Note 6 17 4 6" xfId="7940"/>
    <cellStyle name="Note 6 17 4 6 2" xfId="25375"/>
    <cellStyle name="Note 6 17 4 6 3" xfId="39828"/>
    <cellStyle name="Note 6 17 4 7" xfId="10381"/>
    <cellStyle name="Note 6 17 4 7 2" xfId="27816"/>
    <cellStyle name="Note 6 17 4 7 3" xfId="42269"/>
    <cellStyle name="Note 6 17 4 8" xfId="12801"/>
    <cellStyle name="Note 6 17 4 8 2" xfId="30236"/>
    <cellStyle name="Note 6 17 4 8 3" xfId="44689"/>
    <cellStyle name="Note 6 17 4 9" xfId="19808"/>
    <cellStyle name="Note 6 17 5" xfId="2971"/>
    <cellStyle name="Note 6 17 5 2" xfId="2972"/>
    <cellStyle name="Note 6 17 5 2 2" xfId="5483"/>
    <cellStyle name="Note 6 17 5 2 2 2" xfId="14738"/>
    <cellStyle name="Note 6 17 5 2 2 2 2" xfId="32173"/>
    <cellStyle name="Note 6 17 5 2 2 2 3" xfId="46626"/>
    <cellStyle name="Note 6 17 5 2 2 3" xfId="17199"/>
    <cellStyle name="Note 6 17 5 2 2 3 2" xfId="34634"/>
    <cellStyle name="Note 6 17 5 2 2 3 3" xfId="49087"/>
    <cellStyle name="Note 6 17 5 2 2 4" xfId="22919"/>
    <cellStyle name="Note 6 17 5 2 2 5" xfId="37372"/>
    <cellStyle name="Note 6 17 5 2 3" xfId="7945"/>
    <cellStyle name="Note 6 17 5 2 3 2" xfId="25380"/>
    <cellStyle name="Note 6 17 5 2 3 3" xfId="39833"/>
    <cellStyle name="Note 6 17 5 2 4" xfId="10386"/>
    <cellStyle name="Note 6 17 5 2 4 2" xfId="27821"/>
    <cellStyle name="Note 6 17 5 2 4 3" xfId="42274"/>
    <cellStyle name="Note 6 17 5 2 5" xfId="12806"/>
    <cellStyle name="Note 6 17 5 2 5 2" xfId="30241"/>
    <cellStyle name="Note 6 17 5 2 5 3" xfId="44694"/>
    <cellStyle name="Note 6 17 5 2 6" xfId="19813"/>
    <cellStyle name="Note 6 17 5 3" xfId="2973"/>
    <cellStyle name="Note 6 17 5 3 2" xfId="5484"/>
    <cellStyle name="Note 6 17 5 3 2 2" xfId="14739"/>
    <cellStyle name="Note 6 17 5 3 2 2 2" xfId="32174"/>
    <cellStyle name="Note 6 17 5 3 2 2 3" xfId="46627"/>
    <cellStyle name="Note 6 17 5 3 2 3" xfId="17200"/>
    <cellStyle name="Note 6 17 5 3 2 3 2" xfId="34635"/>
    <cellStyle name="Note 6 17 5 3 2 3 3" xfId="49088"/>
    <cellStyle name="Note 6 17 5 3 2 4" xfId="22920"/>
    <cellStyle name="Note 6 17 5 3 2 5" xfId="37373"/>
    <cellStyle name="Note 6 17 5 3 3" xfId="7946"/>
    <cellStyle name="Note 6 17 5 3 3 2" xfId="25381"/>
    <cellStyle name="Note 6 17 5 3 3 3" xfId="39834"/>
    <cellStyle name="Note 6 17 5 3 4" xfId="10387"/>
    <cellStyle name="Note 6 17 5 3 4 2" xfId="27822"/>
    <cellStyle name="Note 6 17 5 3 4 3" xfId="42275"/>
    <cellStyle name="Note 6 17 5 3 5" xfId="12807"/>
    <cellStyle name="Note 6 17 5 3 5 2" xfId="30242"/>
    <cellStyle name="Note 6 17 5 3 5 3" xfId="44695"/>
    <cellStyle name="Note 6 17 5 3 6" xfId="19814"/>
    <cellStyle name="Note 6 17 5 4" xfId="2974"/>
    <cellStyle name="Note 6 17 5 4 2" xfId="5485"/>
    <cellStyle name="Note 6 17 5 4 2 2" xfId="22921"/>
    <cellStyle name="Note 6 17 5 4 2 3" xfId="37374"/>
    <cellStyle name="Note 6 17 5 4 3" xfId="7947"/>
    <cellStyle name="Note 6 17 5 4 3 2" xfId="25382"/>
    <cellStyle name="Note 6 17 5 4 3 3" xfId="39835"/>
    <cellStyle name="Note 6 17 5 4 4" xfId="10388"/>
    <cellStyle name="Note 6 17 5 4 4 2" xfId="27823"/>
    <cellStyle name="Note 6 17 5 4 4 3" xfId="42276"/>
    <cellStyle name="Note 6 17 5 4 5" xfId="12808"/>
    <cellStyle name="Note 6 17 5 4 5 2" xfId="30243"/>
    <cellStyle name="Note 6 17 5 4 5 3" xfId="44696"/>
    <cellStyle name="Note 6 17 5 4 6" xfId="15513"/>
    <cellStyle name="Note 6 17 5 4 6 2" xfId="32948"/>
    <cellStyle name="Note 6 17 5 4 6 3" xfId="47401"/>
    <cellStyle name="Note 6 17 5 4 7" xfId="19815"/>
    <cellStyle name="Note 6 17 5 4 8" xfId="20675"/>
    <cellStyle name="Note 6 17 5 5" xfId="5482"/>
    <cellStyle name="Note 6 17 5 5 2" xfId="14737"/>
    <cellStyle name="Note 6 17 5 5 2 2" xfId="32172"/>
    <cellStyle name="Note 6 17 5 5 2 3" xfId="46625"/>
    <cellStyle name="Note 6 17 5 5 3" xfId="17198"/>
    <cellStyle name="Note 6 17 5 5 3 2" xfId="34633"/>
    <cellStyle name="Note 6 17 5 5 3 3" xfId="49086"/>
    <cellStyle name="Note 6 17 5 5 4" xfId="22918"/>
    <cellStyle name="Note 6 17 5 5 5" xfId="37371"/>
    <cellStyle name="Note 6 17 5 6" xfId="7944"/>
    <cellStyle name="Note 6 17 5 6 2" xfId="25379"/>
    <cellStyle name="Note 6 17 5 6 3" xfId="39832"/>
    <cellStyle name="Note 6 17 5 7" xfId="10385"/>
    <cellStyle name="Note 6 17 5 7 2" xfId="27820"/>
    <cellStyle name="Note 6 17 5 7 3" xfId="42273"/>
    <cellStyle name="Note 6 17 5 8" xfId="12805"/>
    <cellStyle name="Note 6 17 5 8 2" xfId="30240"/>
    <cellStyle name="Note 6 17 5 8 3" xfId="44693"/>
    <cellStyle name="Note 6 17 5 9" xfId="19812"/>
    <cellStyle name="Note 6 17 6" xfId="2975"/>
    <cellStyle name="Note 6 17 6 2" xfId="5486"/>
    <cellStyle name="Note 6 17 6 2 2" xfId="14740"/>
    <cellStyle name="Note 6 17 6 2 2 2" xfId="32175"/>
    <cellStyle name="Note 6 17 6 2 2 3" xfId="46628"/>
    <cellStyle name="Note 6 17 6 2 3" xfId="17201"/>
    <cellStyle name="Note 6 17 6 2 3 2" xfId="34636"/>
    <cellStyle name="Note 6 17 6 2 3 3" xfId="49089"/>
    <cellStyle name="Note 6 17 6 2 4" xfId="22922"/>
    <cellStyle name="Note 6 17 6 2 5" xfId="37375"/>
    <cellStyle name="Note 6 17 6 3" xfId="7948"/>
    <cellStyle name="Note 6 17 6 3 2" xfId="25383"/>
    <cellStyle name="Note 6 17 6 3 3" xfId="39836"/>
    <cellStyle name="Note 6 17 6 4" xfId="10389"/>
    <cellStyle name="Note 6 17 6 4 2" xfId="27824"/>
    <cellStyle name="Note 6 17 6 4 3" xfId="42277"/>
    <cellStyle name="Note 6 17 6 5" xfId="12809"/>
    <cellStyle name="Note 6 17 6 5 2" xfId="30244"/>
    <cellStyle name="Note 6 17 6 5 3" xfId="44697"/>
    <cellStyle name="Note 6 17 6 6" xfId="19816"/>
    <cellStyle name="Note 6 17 7" xfId="2976"/>
    <cellStyle name="Note 6 17 7 2" xfId="5487"/>
    <cellStyle name="Note 6 17 7 2 2" xfId="14741"/>
    <cellStyle name="Note 6 17 7 2 2 2" xfId="32176"/>
    <cellStyle name="Note 6 17 7 2 2 3" xfId="46629"/>
    <cellStyle name="Note 6 17 7 2 3" xfId="17202"/>
    <cellStyle name="Note 6 17 7 2 3 2" xfId="34637"/>
    <cellStyle name="Note 6 17 7 2 3 3" xfId="49090"/>
    <cellStyle name="Note 6 17 7 2 4" xfId="22923"/>
    <cellStyle name="Note 6 17 7 2 5" xfId="37376"/>
    <cellStyle name="Note 6 17 7 3" xfId="7949"/>
    <cellStyle name="Note 6 17 7 3 2" xfId="25384"/>
    <cellStyle name="Note 6 17 7 3 3" xfId="39837"/>
    <cellStyle name="Note 6 17 7 4" xfId="10390"/>
    <cellStyle name="Note 6 17 7 4 2" xfId="27825"/>
    <cellStyle name="Note 6 17 7 4 3" xfId="42278"/>
    <cellStyle name="Note 6 17 7 5" xfId="12810"/>
    <cellStyle name="Note 6 17 7 5 2" xfId="30245"/>
    <cellStyle name="Note 6 17 7 5 3" xfId="44698"/>
    <cellStyle name="Note 6 17 7 6" xfId="19817"/>
    <cellStyle name="Note 6 17 8" xfId="2977"/>
    <cellStyle name="Note 6 17 8 2" xfId="5488"/>
    <cellStyle name="Note 6 17 8 2 2" xfId="22924"/>
    <cellStyle name="Note 6 17 8 2 3" xfId="37377"/>
    <cellStyle name="Note 6 17 8 3" xfId="7950"/>
    <cellStyle name="Note 6 17 8 3 2" xfId="25385"/>
    <cellStyle name="Note 6 17 8 3 3" xfId="39838"/>
    <cellStyle name="Note 6 17 8 4" xfId="10391"/>
    <cellStyle name="Note 6 17 8 4 2" xfId="27826"/>
    <cellStyle name="Note 6 17 8 4 3" xfId="42279"/>
    <cellStyle name="Note 6 17 8 5" xfId="12811"/>
    <cellStyle name="Note 6 17 8 5 2" xfId="30246"/>
    <cellStyle name="Note 6 17 8 5 3" xfId="44699"/>
    <cellStyle name="Note 6 17 8 6" xfId="15514"/>
    <cellStyle name="Note 6 17 8 6 2" xfId="32949"/>
    <cellStyle name="Note 6 17 8 6 3" xfId="47402"/>
    <cellStyle name="Note 6 17 8 7" xfId="19818"/>
    <cellStyle name="Note 6 17 8 8" xfId="20676"/>
    <cellStyle name="Note 6 17 9" xfId="5469"/>
    <cellStyle name="Note 6 17 9 2" xfId="14727"/>
    <cellStyle name="Note 6 17 9 2 2" xfId="32162"/>
    <cellStyle name="Note 6 17 9 2 3" xfId="46615"/>
    <cellStyle name="Note 6 17 9 3" xfId="17188"/>
    <cellStyle name="Note 6 17 9 3 2" xfId="34623"/>
    <cellStyle name="Note 6 17 9 3 3" xfId="49076"/>
    <cellStyle name="Note 6 17 9 4" xfId="22905"/>
    <cellStyle name="Note 6 17 9 5" xfId="37358"/>
    <cellStyle name="Note 6 18" xfId="2978"/>
    <cellStyle name="Note 6 18 10" xfId="7951"/>
    <cellStyle name="Note 6 18 10 2" xfId="25386"/>
    <cellStyle name="Note 6 18 10 3" xfId="39839"/>
    <cellStyle name="Note 6 18 11" xfId="10392"/>
    <cellStyle name="Note 6 18 11 2" xfId="27827"/>
    <cellStyle name="Note 6 18 11 3" xfId="42280"/>
    <cellStyle name="Note 6 18 12" xfId="12812"/>
    <cellStyle name="Note 6 18 12 2" xfId="30247"/>
    <cellStyle name="Note 6 18 12 3" xfId="44700"/>
    <cellStyle name="Note 6 18 13" xfId="19819"/>
    <cellStyle name="Note 6 18 2" xfId="2979"/>
    <cellStyle name="Note 6 18 2 2" xfId="2980"/>
    <cellStyle name="Note 6 18 2 2 2" xfId="5491"/>
    <cellStyle name="Note 6 18 2 2 2 2" xfId="14744"/>
    <cellStyle name="Note 6 18 2 2 2 2 2" xfId="32179"/>
    <cellStyle name="Note 6 18 2 2 2 2 3" xfId="46632"/>
    <cellStyle name="Note 6 18 2 2 2 3" xfId="17205"/>
    <cellStyle name="Note 6 18 2 2 2 3 2" xfId="34640"/>
    <cellStyle name="Note 6 18 2 2 2 3 3" xfId="49093"/>
    <cellStyle name="Note 6 18 2 2 2 4" xfId="22927"/>
    <cellStyle name="Note 6 18 2 2 2 5" xfId="37380"/>
    <cellStyle name="Note 6 18 2 2 3" xfId="7953"/>
    <cellStyle name="Note 6 18 2 2 3 2" xfId="25388"/>
    <cellStyle name="Note 6 18 2 2 3 3" xfId="39841"/>
    <cellStyle name="Note 6 18 2 2 4" xfId="10394"/>
    <cellStyle name="Note 6 18 2 2 4 2" xfId="27829"/>
    <cellStyle name="Note 6 18 2 2 4 3" xfId="42282"/>
    <cellStyle name="Note 6 18 2 2 5" xfId="12814"/>
    <cellStyle name="Note 6 18 2 2 5 2" xfId="30249"/>
    <cellStyle name="Note 6 18 2 2 5 3" xfId="44702"/>
    <cellStyle name="Note 6 18 2 2 6" xfId="19821"/>
    <cellStyle name="Note 6 18 2 3" xfId="2981"/>
    <cellStyle name="Note 6 18 2 3 2" xfId="5492"/>
    <cellStyle name="Note 6 18 2 3 2 2" xfId="14745"/>
    <cellStyle name="Note 6 18 2 3 2 2 2" xfId="32180"/>
    <cellStyle name="Note 6 18 2 3 2 2 3" xfId="46633"/>
    <cellStyle name="Note 6 18 2 3 2 3" xfId="17206"/>
    <cellStyle name="Note 6 18 2 3 2 3 2" xfId="34641"/>
    <cellStyle name="Note 6 18 2 3 2 3 3" xfId="49094"/>
    <cellStyle name="Note 6 18 2 3 2 4" xfId="22928"/>
    <cellStyle name="Note 6 18 2 3 2 5" xfId="37381"/>
    <cellStyle name="Note 6 18 2 3 3" xfId="7954"/>
    <cellStyle name="Note 6 18 2 3 3 2" xfId="25389"/>
    <cellStyle name="Note 6 18 2 3 3 3" xfId="39842"/>
    <cellStyle name="Note 6 18 2 3 4" xfId="10395"/>
    <cellStyle name="Note 6 18 2 3 4 2" xfId="27830"/>
    <cellStyle name="Note 6 18 2 3 4 3" xfId="42283"/>
    <cellStyle name="Note 6 18 2 3 5" xfId="12815"/>
    <cellStyle name="Note 6 18 2 3 5 2" xfId="30250"/>
    <cellStyle name="Note 6 18 2 3 5 3" xfId="44703"/>
    <cellStyle name="Note 6 18 2 3 6" xfId="19822"/>
    <cellStyle name="Note 6 18 2 4" xfId="2982"/>
    <cellStyle name="Note 6 18 2 4 2" xfId="5493"/>
    <cellStyle name="Note 6 18 2 4 2 2" xfId="22929"/>
    <cellStyle name="Note 6 18 2 4 2 3" xfId="37382"/>
    <cellStyle name="Note 6 18 2 4 3" xfId="7955"/>
    <cellStyle name="Note 6 18 2 4 3 2" xfId="25390"/>
    <cellStyle name="Note 6 18 2 4 3 3" xfId="39843"/>
    <cellStyle name="Note 6 18 2 4 4" xfId="10396"/>
    <cellStyle name="Note 6 18 2 4 4 2" xfId="27831"/>
    <cellStyle name="Note 6 18 2 4 4 3" xfId="42284"/>
    <cellStyle name="Note 6 18 2 4 5" xfId="12816"/>
    <cellStyle name="Note 6 18 2 4 5 2" xfId="30251"/>
    <cellStyle name="Note 6 18 2 4 5 3" xfId="44704"/>
    <cellStyle name="Note 6 18 2 4 6" xfId="15515"/>
    <cellStyle name="Note 6 18 2 4 6 2" xfId="32950"/>
    <cellStyle name="Note 6 18 2 4 6 3" xfId="47403"/>
    <cellStyle name="Note 6 18 2 4 7" xfId="19823"/>
    <cellStyle name="Note 6 18 2 4 8" xfId="20677"/>
    <cellStyle name="Note 6 18 2 5" xfId="5490"/>
    <cellStyle name="Note 6 18 2 5 2" xfId="14743"/>
    <cellStyle name="Note 6 18 2 5 2 2" xfId="32178"/>
    <cellStyle name="Note 6 18 2 5 2 3" xfId="46631"/>
    <cellStyle name="Note 6 18 2 5 3" xfId="17204"/>
    <cellStyle name="Note 6 18 2 5 3 2" xfId="34639"/>
    <cellStyle name="Note 6 18 2 5 3 3" xfId="49092"/>
    <cellStyle name="Note 6 18 2 5 4" xfId="22926"/>
    <cellStyle name="Note 6 18 2 5 5" xfId="37379"/>
    <cellStyle name="Note 6 18 2 6" xfId="7952"/>
    <cellStyle name="Note 6 18 2 6 2" xfId="25387"/>
    <cellStyle name="Note 6 18 2 6 3" xfId="39840"/>
    <cellStyle name="Note 6 18 2 7" xfId="10393"/>
    <cellStyle name="Note 6 18 2 7 2" xfId="27828"/>
    <cellStyle name="Note 6 18 2 7 3" xfId="42281"/>
    <cellStyle name="Note 6 18 2 8" xfId="12813"/>
    <cellStyle name="Note 6 18 2 8 2" xfId="30248"/>
    <cellStyle name="Note 6 18 2 8 3" xfId="44701"/>
    <cellStyle name="Note 6 18 2 9" xfId="19820"/>
    <cellStyle name="Note 6 18 3" xfId="2983"/>
    <cellStyle name="Note 6 18 3 2" xfId="2984"/>
    <cellStyle name="Note 6 18 3 2 2" xfId="5495"/>
    <cellStyle name="Note 6 18 3 2 2 2" xfId="14747"/>
    <cellStyle name="Note 6 18 3 2 2 2 2" xfId="32182"/>
    <cellStyle name="Note 6 18 3 2 2 2 3" xfId="46635"/>
    <cellStyle name="Note 6 18 3 2 2 3" xfId="17208"/>
    <cellStyle name="Note 6 18 3 2 2 3 2" xfId="34643"/>
    <cellStyle name="Note 6 18 3 2 2 3 3" xfId="49096"/>
    <cellStyle name="Note 6 18 3 2 2 4" xfId="22931"/>
    <cellStyle name="Note 6 18 3 2 2 5" xfId="37384"/>
    <cellStyle name="Note 6 18 3 2 3" xfId="7957"/>
    <cellStyle name="Note 6 18 3 2 3 2" xfId="25392"/>
    <cellStyle name="Note 6 18 3 2 3 3" xfId="39845"/>
    <cellStyle name="Note 6 18 3 2 4" xfId="10398"/>
    <cellStyle name="Note 6 18 3 2 4 2" xfId="27833"/>
    <cellStyle name="Note 6 18 3 2 4 3" xfId="42286"/>
    <cellStyle name="Note 6 18 3 2 5" xfId="12818"/>
    <cellStyle name="Note 6 18 3 2 5 2" xfId="30253"/>
    <cellStyle name="Note 6 18 3 2 5 3" xfId="44706"/>
    <cellStyle name="Note 6 18 3 2 6" xfId="19825"/>
    <cellStyle name="Note 6 18 3 3" xfId="2985"/>
    <cellStyle name="Note 6 18 3 3 2" xfId="5496"/>
    <cellStyle name="Note 6 18 3 3 2 2" xfId="14748"/>
    <cellStyle name="Note 6 18 3 3 2 2 2" xfId="32183"/>
    <cellStyle name="Note 6 18 3 3 2 2 3" xfId="46636"/>
    <cellStyle name="Note 6 18 3 3 2 3" xfId="17209"/>
    <cellStyle name="Note 6 18 3 3 2 3 2" xfId="34644"/>
    <cellStyle name="Note 6 18 3 3 2 3 3" xfId="49097"/>
    <cellStyle name="Note 6 18 3 3 2 4" xfId="22932"/>
    <cellStyle name="Note 6 18 3 3 2 5" xfId="37385"/>
    <cellStyle name="Note 6 18 3 3 3" xfId="7958"/>
    <cellStyle name="Note 6 18 3 3 3 2" xfId="25393"/>
    <cellStyle name="Note 6 18 3 3 3 3" xfId="39846"/>
    <cellStyle name="Note 6 18 3 3 4" xfId="10399"/>
    <cellStyle name="Note 6 18 3 3 4 2" xfId="27834"/>
    <cellStyle name="Note 6 18 3 3 4 3" xfId="42287"/>
    <cellStyle name="Note 6 18 3 3 5" xfId="12819"/>
    <cellStyle name="Note 6 18 3 3 5 2" xfId="30254"/>
    <cellStyle name="Note 6 18 3 3 5 3" xfId="44707"/>
    <cellStyle name="Note 6 18 3 3 6" xfId="19826"/>
    <cellStyle name="Note 6 18 3 4" xfId="2986"/>
    <cellStyle name="Note 6 18 3 4 2" xfId="5497"/>
    <cellStyle name="Note 6 18 3 4 2 2" xfId="22933"/>
    <cellStyle name="Note 6 18 3 4 2 3" xfId="37386"/>
    <cellStyle name="Note 6 18 3 4 3" xfId="7959"/>
    <cellStyle name="Note 6 18 3 4 3 2" xfId="25394"/>
    <cellStyle name="Note 6 18 3 4 3 3" xfId="39847"/>
    <cellStyle name="Note 6 18 3 4 4" xfId="10400"/>
    <cellStyle name="Note 6 18 3 4 4 2" xfId="27835"/>
    <cellStyle name="Note 6 18 3 4 4 3" xfId="42288"/>
    <cellStyle name="Note 6 18 3 4 5" xfId="12820"/>
    <cellStyle name="Note 6 18 3 4 5 2" xfId="30255"/>
    <cellStyle name="Note 6 18 3 4 5 3" xfId="44708"/>
    <cellStyle name="Note 6 18 3 4 6" xfId="15516"/>
    <cellStyle name="Note 6 18 3 4 6 2" xfId="32951"/>
    <cellStyle name="Note 6 18 3 4 6 3" xfId="47404"/>
    <cellStyle name="Note 6 18 3 4 7" xfId="19827"/>
    <cellStyle name="Note 6 18 3 4 8" xfId="20678"/>
    <cellStyle name="Note 6 18 3 5" xfId="5494"/>
    <cellStyle name="Note 6 18 3 5 2" xfId="14746"/>
    <cellStyle name="Note 6 18 3 5 2 2" xfId="32181"/>
    <cellStyle name="Note 6 18 3 5 2 3" xfId="46634"/>
    <cellStyle name="Note 6 18 3 5 3" xfId="17207"/>
    <cellStyle name="Note 6 18 3 5 3 2" xfId="34642"/>
    <cellStyle name="Note 6 18 3 5 3 3" xfId="49095"/>
    <cellStyle name="Note 6 18 3 5 4" xfId="22930"/>
    <cellStyle name="Note 6 18 3 5 5" xfId="37383"/>
    <cellStyle name="Note 6 18 3 6" xfId="7956"/>
    <cellStyle name="Note 6 18 3 6 2" xfId="25391"/>
    <cellStyle name="Note 6 18 3 6 3" xfId="39844"/>
    <cellStyle name="Note 6 18 3 7" xfId="10397"/>
    <cellStyle name="Note 6 18 3 7 2" xfId="27832"/>
    <cellStyle name="Note 6 18 3 7 3" xfId="42285"/>
    <cellStyle name="Note 6 18 3 8" xfId="12817"/>
    <cellStyle name="Note 6 18 3 8 2" xfId="30252"/>
    <cellStyle name="Note 6 18 3 8 3" xfId="44705"/>
    <cellStyle name="Note 6 18 3 9" xfId="19824"/>
    <cellStyle name="Note 6 18 4" xfId="2987"/>
    <cellStyle name="Note 6 18 4 2" xfId="2988"/>
    <cellStyle name="Note 6 18 4 2 2" xfId="5499"/>
    <cellStyle name="Note 6 18 4 2 2 2" xfId="14750"/>
    <cellStyle name="Note 6 18 4 2 2 2 2" xfId="32185"/>
    <cellStyle name="Note 6 18 4 2 2 2 3" xfId="46638"/>
    <cellStyle name="Note 6 18 4 2 2 3" xfId="17211"/>
    <cellStyle name="Note 6 18 4 2 2 3 2" xfId="34646"/>
    <cellStyle name="Note 6 18 4 2 2 3 3" xfId="49099"/>
    <cellStyle name="Note 6 18 4 2 2 4" xfId="22935"/>
    <cellStyle name="Note 6 18 4 2 2 5" xfId="37388"/>
    <cellStyle name="Note 6 18 4 2 3" xfId="7961"/>
    <cellStyle name="Note 6 18 4 2 3 2" xfId="25396"/>
    <cellStyle name="Note 6 18 4 2 3 3" xfId="39849"/>
    <cellStyle name="Note 6 18 4 2 4" xfId="10402"/>
    <cellStyle name="Note 6 18 4 2 4 2" xfId="27837"/>
    <cellStyle name="Note 6 18 4 2 4 3" xfId="42290"/>
    <cellStyle name="Note 6 18 4 2 5" xfId="12822"/>
    <cellStyle name="Note 6 18 4 2 5 2" xfId="30257"/>
    <cellStyle name="Note 6 18 4 2 5 3" xfId="44710"/>
    <cellStyle name="Note 6 18 4 2 6" xfId="19829"/>
    <cellStyle name="Note 6 18 4 3" xfId="2989"/>
    <cellStyle name="Note 6 18 4 3 2" xfId="5500"/>
    <cellStyle name="Note 6 18 4 3 2 2" xfId="14751"/>
    <cellStyle name="Note 6 18 4 3 2 2 2" xfId="32186"/>
    <cellStyle name="Note 6 18 4 3 2 2 3" xfId="46639"/>
    <cellStyle name="Note 6 18 4 3 2 3" xfId="17212"/>
    <cellStyle name="Note 6 18 4 3 2 3 2" xfId="34647"/>
    <cellStyle name="Note 6 18 4 3 2 3 3" xfId="49100"/>
    <cellStyle name="Note 6 18 4 3 2 4" xfId="22936"/>
    <cellStyle name="Note 6 18 4 3 2 5" xfId="37389"/>
    <cellStyle name="Note 6 18 4 3 3" xfId="7962"/>
    <cellStyle name="Note 6 18 4 3 3 2" xfId="25397"/>
    <cellStyle name="Note 6 18 4 3 3 3" xfId="39850"/>
    <cellStyle name="Note 6 18 4 3 4" xfId="10403"/>
    <cellStyle name="Note 6 18 4 3 4 2" xfId="27838"/>
    <cellStyle name="Note 6 18 4 3 4 3" xfId="42291"/>
    <cellStyle name="Note 6 18 4 3 5" xfId="12823"/>
    <cellStyle name="Note 6 18 4 3 5 2" xfId="30258"/>
    <cellStyle name="Note 6 18 4 3 5 3" xfId="44711"/>
    <cellStyle name="Note 6 18 4 3 6" xfId="19830"/>
    <cellStyle name="Note 6 18 4 4" xfId="2990"/>
    <cellStyle name="Note 6 18 4 4 2" xfId="5501"/>
    <cellStyle name="Note 6 18 4 4 2 2" xfId="22937"/>
    <cellStyle name="Note 6 18 4 4 2 3" xfId="37390"/>
    <cellStyle name="Note 6 18 4 4 3" xfId="7963"/>
    <cellStyle name="Note 6 18 4 4 3 2" xfId="25398"/>
    <cellStyle name="Note 6 18 4 4 3 3" xfId="39851"/>
    <cellStyle name="Note 6 18 4 4 4" xfId="10404"/>
    <cellStyle name="Note 6 18 4 4 4 2" xfId="27839"/>
    <cellStyle name="Note 6 18 4 4 4 3" xfId="42292"/>
    <cellStyle name="Note 6 18 4 4 5" xfId="12824"/>
    <cellStyle name="Note 6 18 4 4 5 2" xfId="30259"/>
    <cellStyle name="Note 6 18 4 4 5 3" xfId="44712"/>
    <cellStyle name="Note 6 18 4 4 6" xfId="15517"/>
    <cellStyle name="Note 6 18 4 4 6 2" xfId="32952"/>
    <cellStyle name="Note 6 18 4 4 6 3" xfId="47405"/>
    <cellStyle name="Note 6 18 4 4 7" xfId="19831"/>
    <cellStyle name="Note 6 18 4 4 8" xfId="20679"/>
    <cellStyle name="Note 6 18 4 5" xfId="5498"/>
    <cellStyle name="Note 6 18 4 5 2" xfId="14749"/>
    <cellStyle name="Note 6 18 4 5 2 2" xfId="32184"/>
    <cellStyle name="Note 6 18 4 5 2 3" xfId="46637"/>
    <cellStyle name="Note 6 18 4 5 3" xfId="17210"/>
    <cellStyle name="Note 6 18 4 5 3 2" xfId="34645"/>
    <cellStyle name="Note 6 18 4 5 3 3" xfId="49098"/>
    <cellStyle name="Note 6 18 4 5 4" xfId="22934"/>
    <cellStyle name="Note 6 18 4 5 5" xfId="37387"/>
    <cellStyle name="Note 6 18 4 6" xfId="7960"/>
    <cellStyle name="Note 6 18 4 6 2" xfId="25395"/>
    <cellStyle name="Note 6 18 4 6 3" xfId="39848"/>
    <cellStyle name="Note 6 18 4 7" xfId="10401"/>
    <cellStyle name="Note 6 18 4 7 2" xfId="27836"/>
    <cellStyle name="Note 6 18 4 7 3" xfId="42289"/>
    <cellStyle name="Note 6 18 4 8" xfId="12821"/>
    <cellStyle name="Note 6 18 4 8 2" xfId="30256"/>
    <cellStyle name="Note 6 18 4 8 3" xfId="44709"/>
    <cellStyle name="Note 6 18 4 9" xfId="19828"/>
    <cellStyle name="Note 6 18 5" xfId="2991"/>
    <cellStyle name="Note 6 18 5 2" xfId="2992"/>
    <cellStyle name="Note 6 18 5 2 2" xfId="5503"/>
    <cellStyle name="Note 6 18 5 2 2 2" xfId="14753"/>
    <cellStyle name="Note 6 18 5 2 2 2 2" xfId="32188"/>
    <cellStyle name="Note 6 18 5 2 2 2 3" xfId="46641"/>
    <cellStyle name="Note 6 18 5 2 2 3" xfId="17214"/>
    <cellStyle name="Note 6 18 5 2 2 3 2" xfId="34649"/>
    <cellStyle name="Note 6 18 5 2 2 3 3" xfId="49102"/>
    <cellStyle name="Note 6 18 5 2 2 4" xfId="22939"/>
    <cellStyle name="Note 6 18 5 2 2 5" xfId="37392"/>
    <cellStyle name="Note 6 18 5 2 3" xfId="7965"/>
    <cellStyle name="Note 6 18 5 2 3 2" xfId="25400"/>
    <cellStyle name="Note 6 18 5 2 3 3" xfId="39853"/>
    <cellStyle name="Note 6 18 5 2 4" xfId="10406"/>
    <cellStyle name="Note 6 18 5 2 4 2" xfId="27841"/>
    <cellStyle name="Note 6 18 5 2 4 3" xfId="42294"/>
    <cellStyle name="Note 6 18 5 2 5" xfId="12826"/>
    <cellStyle name="Note 6 18 5 2 5 2" xfId="30261"/>
    <cellStyle name="Note 6 18 5 2 5 3" xfId="44714"/>
    <cellStyle name="Note 6 18 5 2 6" xfId="19833"/>
    <cellStyle name="Note 6 18 5 3" xfId="2993"/>
    <cellStyle name="Note 6 18 5 3 2" xfId="5504"/>
    <cellStyle name="Note 6 18 5 3 2 2" xfId="14754"/>
    <cellStyle name="Note 6 18 5 3 2 2 2" xfId="32189"/>
    <cellStyle name="Note 6 18 5 3 2 2 3" xfId="46642"/>
    <cellStyle name="Note 6 18 5 3 2 3" xfId="17215"/>
    <cellStyle name="Note 6 18 5 3 2 3 2" xfId="34650"/>
    <cellStyle name="Note 6 18 5 3 2 3 3" xfId="49103"/>
    <cellStyle name="Note 6 18 5 3 2 4" xfId="22940"/>
    <cellStyle name="Note 6 18 5 3 2 5" xfId="37393"/>
    <cellStyle name="Note 6 18 5 3 3" xfId="7966"/>
    <cellStyle name="Note 6 18 5 3 3 2" xfId="25401"/>
    <cellStyle name="Note 6 18 5 3 3 3" xfId="39854"/>
    <cellStyle name="Note 6 18 5 3 4" xfId="10407"/>
    <cellStyle name="Note 6 18 5 3 4 2" xfId="27842"/>
    <cellStyle name="Note 6 18 5 3 4 3" xfId="42295"/>
    <cellStyle name="Note 6 18 5 3 5" xfId="12827"/>
    <cellStyle name="Note 6 18 5 3 5 2" xfId="30262"/>
    <cellStyle name="Note 6 18 5 3 5 3" xfId="44715"/>
    <cellStyle name="Note 6 18 5 3 6" xfId="19834"/>
    <cellStyle name="Note 6 18 5 4" xfId="2994"/>
    <cellStyle name="Note 6 18 5 4 2" xfId="5505"/>
    <cellStyle name="Note 6 18 5 4 2 2" xfId="22941"/>
    <cellStyle name="Note 6 18 5 4 2 3" xfId="37394"/>
    <cellStyle name="Note 6 18 5 4 3" xfId="7967"/>
    <cellStyle name="Note 6 18 5 4 3 2" xfId="25402"/>
    <cellStyle name="Note 6 18 5 4 3 3" xfId="39855"/>
    <cellStyle name="Note 6 18 5 4 4" xfId="10408"/>
    <cellStyle name="Note 6 18 5 4 4 2" xfId="27843"/>
    <cellStyle name="Note 6 18 5 4 4 3" xfId="42296"/>
    <cellStyle name="Note 6 18 5 4 5" xfId="12828"/>
    <cellStyle name="Note 6 18 5 4 5 2" xfId="30263"/>
    <cellStyle name="Note 6 18 5 4 5 3" xfId="44716"/>
    <cellStyle name="Note 6 18 5 4 6" xfId="15518"/>
    <cellStyle name="Note 6 18 5 4 6 2" xfId="32953"/>
    <cellStyle name="Note 6 18 5 4 6 3" xfId="47406"/>
    <cellStyle name="Note 6 18 5 4 7" xfId="19835"/>
    <cellStyle name="Note 6 18 5 4 8" xfId="20680"/>
    <cellStyle name="Note 6 18 5 5" xfId="5502"/>
    <cellStyle name="Note 6 18 5 5 2" xfId="14752"/>
    <cellStyle name="Note 6 18 5 5 2 2" xfId="32187"/>
    <cellStyle name="Note 6 18 5 5 2 3" xfId="46640"/>
    <cellStyle name="Note 6 18 5 5 3" xfId="17213"/>
    <cellStyle name="Note 6 18 5 5 3 2" xfId="34648"/>
    <cellStyle name="Note 6 18 5 5 3 3" xfId="49101"/>
    <cellStyle name="Note 6 18 5 5 4" xfId="22938"/>
    <cellStyle name="Note 6 18 5 5 5" xfId="37391"/>
    <cellStyle name="Note 6 18 5 6" xfId="7964"/>
    <cellStyle name="Note 6 18 5 6 2" xfId="25399"/>
    <cellStyle name="Note 6 18 5 6 3" xfId="39852"/>
    <cellStyle name="Note 6 18 5 7" xfId="10405"/>
    <cellStyle name="Note 6 18 5 7 2" xfId="27840"/>
    <cellStyle name="Note 6 18 5 7 3" xfId="42293"/>
    <cellStyle name="Note 6 18 5 8" xfId="12825"/>
    <cellStyle name="Note 6 18 5 8 2" xfId="30260"/>
    <cellStyle name="Note 6 18 5 8 3" xfId="44713"/>
    <cellStyle name="Note 6 18 5 9" xfId="19832"/>
    <cellStyle name="Note 6 18 6" xfId="2995"/>
    <cellStyle name="Note 6 18 6 2" xfId="5506"/>
    <cellStyle name="Note 6 18 6 2 2" xfId="14755"/>
    <cellStyle name="Note 6 18 6 2 2 2" xfId="32190"/>
    <cellStyle name="Note 6 18 6 2 2 3" xfId="46643"/>
    <cellStyle name="Note 6 18 6 2 3" xfId="17216"/>
    <cellStyle name="Note 6 18 6 2 3 2" xfId="34651"/>
    <cellStyle name="Note 6 18 6 2 3 3" xfId="49104"/>
    <cellStyle name="Note 6 18 6 2 4" xfId="22942"/>
    <cellStyle name="Note 6 18 6 2 5" xfId="37395"/>
    <cellStyle name="Note 6 18 6 3" xfId="7968"/>
    <cellStyle name="Note 6 18 6 3 2" xfId="25403"/>
    <cellStyle name="Note 6 18 6 3 3" xfId="39856"/>
    <cellStyle name="Note 6 18 6 4" xfId="10409"/>
    <cellStyle name="Note 6 18 6 4 2" xfId="27844"/>
    <cellStyle name="Note 6 18 6 4 3" xfId="42297"/>
    <cellStyle name="Note 6 18 6 5" xfId="12829"/>
    <cellStyle name="Note 6 18 6 5 2" xfId="30264"/>
    <cellStyle name="Note 6 18 6 5 3" xfId="44717"/>
    <cellStyle name="Note 6 18 6 6" xfId="19836"/>
    <cellStyle name="Note 6 18 7" xfId="2996"/>
    <cellStyle name="Note 6 18 7 2" xfId="5507"/>
    <cellStyle name="Note 6 18 7 2 2" xfId="14756"/>
    <cellStyle name="Note 6 18 7 2 2 2" xfId="32191"/>
    <cellStyle name="Note 6 18 7 2 2 3" xfId="46644"/>
    <cellStyle name="Note 6 18 7 2 3" xfId="17217"/>
    <cellStyle name="Note 6 18 7 2 3 2" xfId="34652"/>
    <cellStyle name="Note 6 18 7 2 3 3" xfId="49105"/>
    <cellStyle name="Note 6 18 7 2 4" xfId="22943"/>
    <cellStyle name="Note 6 18 7 2 5" xfId="37396"/>
    <cellStyle name="Note 6 18 7 3" xfId="7969"/>
    <cellStyle name="Note 6 18 7 3 2" xfId="25404"/>
    <cellStyle name="Note 6 18 7 3 3" xfId="39857"/>
    <cellStyle name="Note 6 18 7 4" xfId="10410"/>
    <cellStyle name="Note 6 18 7 4 2" xfId="27845"/>
    <cellStyle name="Note 6 18 7 4 3" xfId="42298"/>
    <cellStyle name="Note 6 18 7 5" xfId="12830"/>
    <cellStyle name="Note 6 18 7 5 2" xfId="30265"/>
    <cellStyle name="Note 6 18 7 5 3" xfId="44718"/>
    <cellStyle name="Note 6 18 7 6" xfId="19837"/>
    <cellStyle name="Note 6 18 8" xfId="2997"/>
    <cellStyle name="Note 6 18 8 2" xfId="5508"/>
    <cellStyle name="Note 6 18 8 2 2" xfId="22944"/>
    <cellStyle name="Note 6 18 8 2 3" xfId="37397"/>
    <cellStyle name="Note 6 18 8 3" xfId="7970"/>
    <cellStyle name="Note 6 18 8 3 2" xfId="25405"/>
    <cellStyle name="Note 6 18 8 3 3" xfId="39858"/>
    <cellStyle name="Note 6 18 8 4" xfId="10411"/>
    <cellStyle name="Note 6 18 8 4 2" xfId="27846"/>
    <cellStyle name="Note 6 18 8 4 3" xfId="42299"/>
    <cellStyle name="Note 6 18 8 5" xfId="12831"/>
    <cellStyle name="Note 6 18 8 5 2" xfId="30266"/>
    <cellStyle name="Note 6 18 8 5 3" xfId="44719"/>
    <cellStyle name="Note 6 18 8 6" xfId="15519"/>
    <cellStyle name="Note 6 18 8 6 2" xfId="32954"/>
    <cellStyle name="Note 6 18 8 6 3" xfId="47407"/>
    <cellStyle name="Note 6 18 8 7" xfId="19838"/>
    <cellStyle name="Note 6 18 8 8" xfId="20681"/>
    <cellStyle name="Note 6 18 9" xfId="5489"/>
    <cellStyle name="Note 6 18 9 2" xfId="14742"/>
    <cellStyle name="Note 6 18 9 2 2" xfId="32177"/>
    <cellStyle name="Note 6 18 9 2 3" xfId="46630"/>
    <cellStyle name="Note 6 18 9 3" xfId="17203"/>
    <cellStyle name="Note 6 18 9 3 2" xfId="34638"/>
    <cellStyle name="Note 6 18 9 3 3" xfId="49091"/>
    <cellStyle name="Note 6 18 9 4" xfId="22925"/>
    <cellStyle name="Note 6 18 9 5" xfId="37378"/>
    <cellStyle name="Note 6 19" xfId="2998"/>
    <cellStyle name="Note 6 19 10" xfId="7971"/>
    <cellStyle name="Note 6 19 10 2" xfId="25406"/>
    <cellStyle name="Note 6 19 10 3" xfId="39859"/>
    <cellStyle name="Note 6 19 11" xfId="10412"/>
    <cellStyle name="Note 6 19 11 2" xfId="27847"/>
    <cellStyle name="Note 6 19 11 3" xfId="42300"/>
    <cellStyle name="Note 6 19 12" xfId="12832"/>
    <cellStyle name="Note 6 19 12 2" xfId="30267"/>
    <cellStyle name="Note 6 19 12 3" xfId="44720"/>
    <cellStyle name="Note 6 19 13" xfId="19839"/>
    <cellStyle name="Note 6 19 2" xfId="2999"/>
    <cellStyle name="Note 6 19 2 2" xfId="3000"/>
    <cellStyle name="Note 6 19 2 2 2" xfId="5511"/>
    <cellStyle name="Note 6 19 2 2 2 2" xfId="14759"/>
    <cellStyle name="Note 6 19 2 2 2 2 2" xfId="32194"/>
    <cellStyle name="Note 6 19 2 2 2 2 3" xfId="46647"/>
    <cellStyle name="Note 6 19 2 2 2 3" xfId="17220"/>
    <cellStyle name="Note 6 19 2 2 2 3 2" xfId="34655"/>
    <cellStyle name="Note 6 19 2 2 2 3 3" xfId="49108"/>
    <cellStyle name="Note 6 19 2 2 2 4" xfId="22947"/>
    <cellStyle name="Note 6 19 2 2 2 5" xfId="37400"/>
    <cellStyle name="Note 6 19 2 2 3" xfId="7973"/>
    <cellStyle name="Note 6 19 2 2 3 2" xfId="25408"/>
    <cellStyle name="Note 6 19 2 2 3 3" xfId="39861"/>
    <cellStyle name="Note 6 19 2 2 4" xfId="10414"/>
    <cellStyle name="Note 6 19 2 2 4 2" xfId="27849"/>
    <cellStyle name="Note 6 19 2 2 4 3" xfId="42302"/>
    <cellStyle name="Note 6 19 2 2 5" xfId="12834"/>
    <cellStyle name="Note 6 19 2 2 5 2" xfId="30269"/>
    <cellStyle name="Note 6 19 2 2 5 3" xfId="44722"/>
    <cellStyle name="Note 6 19 2 2 6" xfId="19841"/>
    <cellStyle name="Note 6 19 2 3" xfId="3001"/>
    <cellStyle name="Note 6 19 2 3 2" xfId="5512"/>
    <cellStyle name="Note 6 19 2 3 2 2" xfId="14760"/>
    <cellStyle name="Note 6 19 2 3 2 2 2" xfId="32195"/>
    <cellStyle name="Note 6 19 2 3 2 2 3" xfId="46648"/>
    <cellStyle name="Note 6 19 2 3 2 3" xfId="17221"/>
    <cellStyle name="Note 6 19 2 3 2 3 2" xfId="34656"/>
    <cellStyle name="Note 6 19 2 3 2 3 3" xfId="49109"/>
    <cellStyle name="Note 6 19 2 3 2 4" xfId="22948"/>
    <cellStyle name="Note 6 19 2 3 2 5" xfId="37401"/>
    <cellStyle name="Note 6 19 2 3 3" xfId="7974"/>
    <cellStyle name="Note 6 19 2 3 3 2" xfId="25409"/>
    <cellStyle name="Note 6 19 2 3 3 3" xfId="39862"/>
    <cellStyle name="Note 6 19 2 3 4" xfId="10415"/>
    <cellStyle name="Note 6 19 2 3 4 2" xfId="27850"/>
    <cellStyle name="Note 6 19 2 3 4 3" xfId="42303"/>
    <cellStyle name="Note 6 19 2 3 5" xfId="12835"/>
    <cellStyle name="Note 6 19 2 3 5 2" xfId="30270"/>
    <cellStyle name="Note 6 19 2 3 5 3" xfId="44723"/>
    <cellStyle name="Note 6 19 2 3 6" xfId="19842"/>
    <cellStyle name="Note 6 19 2 4" xfId="3002"/>
    <cellStyle name="Note 6 19 2 4 2" xfId="5513"/>
    <cellStyle name="Note 6 19 2 4 2 2" xfId="22949"/>
    <cellStyle name="Note 6 19 2 4 2 3" xfId="37402"/>
    <cellStyle name="Note 6 19 2 4 3" xfId="7975"/>
    <cellStyle name="Note 6 19 2 4 3 2" xfId="25410"/>
    <cellStyle name="Note 6 19 2 4 3 3" xfId="39863"/>
    <cellStyle name="Note 6 19 2 4 4" xfId="10416"/>
    <cellStyle name="Note 6 19 2 4 4 2" xfId="27851"/>
    <cellStyle name="Note 6 19 2 4 4 3" xfId="42304"/>
    <cellStyle name="Note 6 19 2 4 5" xfId="12836"/>
    <cellStyle name="Note 6 19 2 4 5 2" xfId="30271"/>
    <cellStyle name="Note 6 19 2 4 5 3" xfId="44724"/>
    <cellStyle name="Note 6 19 2 4 6" xfId="15520"/>
    <cellStyle name="Note 6 19 2 4 6 2" xfId="32955"/>
    <cellStyle name="Note 6 19 2 4 6 3" xfId="47408"/>
    <cellStyle name="Note 6 19 2 4 7" xfId="19843"/>
    <cellStyle name="Note 6 19 2 4 8" xfId="20682"/>
    <cellStyle name="Note 6 19 2 5" xfId="5510"/>
    <cellStyle name="Note 6 19 2 5 2" xfId="14758"/>
    <cellStyle name="Note 6 19 2 5 2 2" xfId="32193"/>
    <cellStyle name="Note 6 19 2 5 2 3" xfId="46646"/>
    <cellStyle name="Note 6 19 2 5 3" xfId="17219"/>
    <cellStyle name="Note 6 19 2 5 3 2" xfId="34654"/>
    <cellStyle name="Note 6 19 2 5 3 3" xfId="49107"/>
    <cellStyle name="Note 6 19 2 5 4" xfId="22946"/>
    <cellStyle name="Note 6 19 2 5 5" xfId="37399"/>
    <cellStyle name="Note 6 19 2 6" xfId="7972"/>
    <cellStyle name="Note 6 19 2 6 2" xfId="25407"/>
    <cellStyle name="Note 6 19 2 6 3" xfId="39860"/>
    <cellStyle name="Note 6 19 2 7" xfId="10413"/>
    <cellStyle name="Note 6 19 2 7 2" xfId="27848"/>
    <cellStyle name="Note 6 19 2 7 3" xfId="42301"/>
    <cellStyle name="Note 6 19 2 8" xfId="12833"/>
    <cellStyle name="Note 6 19 2 8 2" xfId="30268"/>
    <cellStyle name="Note 6 19 2 8 3" xfId="44721"/>
    <cellStyle name="Note 6 19 2 9" xfId="19840"/>
    <cellStyle name="Note 6 19 3" xfId="3003"/>
    <cellStyle name="Note 6 19 3 2" xfId="3004"/>
    <cellStyle name="Note 6 19 3 2 2" xfId="5515"/>
    <cellStyle name="Note 6 19 3 2 2 2" xfId="14762"/>
    <cellStyle name="Note 6 19 3 2 2 2 2" xfId="32197"/>
    <cellStyle name="Note 6 19 3 2 2 2 3" xfId="46650"/>
    <cellStyle name="Note 6 19 3 2 2 3" xfId="17223"/>
    <cellStyle name="Note 6 19 3 2 2 3 2" xfId="34658"/>
    <cellStyle name="Note 6 19 3 2 2 3 3" xfId="49111"/>
    <cellStyle name="Note 6 19 3 2 2 4" xfId="22951"/>
    <cellStyle name="Note 6 19 3 2 2 5" xfId="37404"/>
    <cellStyle name="Note 6 19 3 2 3" xfId="7977"/>
    <cellStyle name="Note 6 19 3 2 3 2" xfId="25412"/>
    <cellStyle name="Note 6 19 3 2 3 3" xfId="39865"/>
    <cellStyle name="Note 6 19 3 2 4" xfId="10418"/>
    <cellStyle name="Note 6 19 3 2 4 2" xfId="27853"/>
    <cellStyle name="Note 6 19 3 2 4 3" xfId="42306"/>
    <cellStyle name="Note 6 19 3 2 5" xfId="12838"/>
    <cellStyle name="Note 6 19 3 2 5 2" xfId="30273"/>
    <cellStyle name="Note 6 19 3 2 5 3" xfId="44726"/>
    <cellStyle name="Note 6 19 3 2 6" xfId="19845"/>
    <cellStyle name="Note 6 19 3 3" xfId="3005"/>
    <cellStyle name="Note 6 19 3 3 2" xfId="5516"/>
    <cellStyle name="Note 6 19 3 3 2 2" xfId="14763"/>
    <cellStyle name="Note 6 19 3 3 2 2 2" xfId="32198"/>
    <cellStyle name="Note 6 19 3 3 2 2 3" xfId="46651"/>
    <cellStyle name="Note 6 19 3 3 2 3" xfId="17224"/>
    <cellStyle name="Note 6 19 3 3 2 3 2" xfId="34659"/>
    <cellStyle name="Note 6 19 3 3 2 3 3" xfId="49112"/>
    <cellStyle name="Note 6 19 3 3 2 4" xfId="22952"/>
    <cellStyle name="Note 6 19 3 3 2 5" xfId="37405"/>
    <cellStyle name="Note 6 19 3 3 3" xfId="7978"/>
    <cellStyle name="Note 6 19 3 3 3 2" xfId="25413"/>
    <cellStyle name="Note 6 19 3 3 3 3" xfId="39866"/>
    <cellStyle name="Note 6 19 3 3 4" xfId="10419"/>
    <cellStyle name="Note 6 19 3 3 4 2" xfId="27854"/>
    <cellStyle name="Note 6 19 3 3 4 3" xfId="42307"/>
    <cellStyle name="Note 6 19 3 3 5" xfId="12839"/>
    <cellStyle name="Note 6 19 3 3 5 2" xfId="30274"/>
    <cellStyle name="Note 6 19 3 3 5 3" xfId="44727"/>
    <cellStyle name="Note 6 19 3 3 6" xfId="19846"/>
    <cellStyle name="Note 6 19 3 4" xfId="3006"/>
    <cellStyle name="Note 6 19 3 4 2" xfId="5517"/>
    <cellStyle name="Note 6 19 3 4 2 2" xfId="22953"/>
    <cellStyle name="Note 6 19 3 4 2 3" xfId="37406"/>
    <cellStyle name="Note 6 19 3 4 3" xfId="7979"/>
    <cellStyle name="Note 6 19 3 4 3 2" xfId="25414"/>
    <cellStyle name="Note 6 19 3 4 3 3" xfId="39867"/>
    <cellStyle name="Note 6 19 3 4 4" xfId="10420"/>
    <cellStyle name="Note 6 19 3 4 4 2" xfId="27855"/>
    <cellStyle name="Note 6 19 3 4 4 3" xfId="42308"/>
    <cellStyle name="Note 6 19 3 4 5" xfId="12840"/>
    <cellStyle name="Note 6 19 3 4 5 2" xfId="30275"/>
    <cellStyle name="Note 6 19 3 4 5 3" xfId="44728"/>
    <cellStyle name="Note 6 19 3 4 6" xfId="15521"/>
    <cellStyle name="Note 6 19 3 4 6 2" xfId="32956"/>
    <cellStyle name="Note 6 19 3 4 6 3" xfId="47409"/>
    <cellStyle name="Note 6 19 3 4 7" xfId="19847"/>
    <cellStyle name="Note 6 19 3 4 8" xfId="20683"/>
    <cellStyle name="Note 6 19 3 5" xfId="5514"/>
    <cellStyle name="Note 6 19 3 5 2" xfId="14761"/>
    <cellStyle name="Note 6 19 3 5 2 2" xfId="32196"/>
    <cellStyle name="Note 6 19 3 5 2 3" xfId="46649"/>
    <cellStyle name="Note 6 19 3 5 3" xfId="17222"/>
    <cellStyle name="Note 6 19 3 5 3 2" xfId="34657"/>
    <cellStyle name="Note 6 19 3 5 3 3" xfId="49110"/>
    <cellStyle name="Note 6 19 3 5 4" xfId="22950"/>
    <cellStyle name="Note 6 19 3 5 5" xfId="37403"/>
    <cellStyle name="Note 6 19 3 6" xfId="7976"/>
    <cellStyle name="Note 6 19 3 6 2" xfId="25411"/>
    <cellStyle name="Note 6 19 3 6 3" xfId="39864"/>
    <cellStyle name="Note 6 19 3 7" xfId="10417"/>
    <cellStyle name="Note 6 19 3 7 2" xfId="27852"/>
    <cellStyle name="Note 6 19 3 7 3" xfId="42305"/>
    <cellStyle name="Note 6 19 3 8" xfId="12837"/>
    <cellStyle name="Note 6 19 3 8 2" xfId="30272"/>
    <cellStyle name="Note 6 19 3 8 3" xfId="44725"/>
    <cellStyle name="Note 6 19 3 9" xfId="19844"/>
    <cellStyle name="Note 6 19 4" xfId="3007"/>
    <cellStyle name="Note 6 19 4 2" xfId="3008"/>
    <cellStyle name="Note 6 19 4 2 2" xfId="5519"/>
    <cellStyle name="Note 6 19 4 2 2 2" xfId="14765"/>
    <cellStyle name="Note 6 19 4 2 2 2 2" xfId="32200"/>
    <cellStyle name="Note 6 19 4 2 2 2 3" xfId="46653"/>
    <cellStyle name="Note 6 19 4 2 2 3" xfId="17226"/>
    <cellStyle name="Note 6 19 4 2 2 3 2" xfId="34661"/>
    <cellStyle name="Note 6 19 4 2 2 3 3" xfId="49114"/>
    <cellStyle name="Note 6 19 4 2 2 4" xfId="22955"/>
    <cellStyle name="Note 6 19 4 2 2 5" xfId="37408"/>
    <cellStyle name="Note 6 19 4 2 3" xfId="7981"/>
    <cellStyle name="Note 6 19 4 2 3 2" xfId="25416"/>
    <cellStyle name="Note 6 19 4 2 3 3" xfId="39869"/>
    <cellStyle name="Note 6 19 4 2 4" xfId="10422"/>
    <cellStyle name="Note 6 19 4 2 4 2" xfId="27857"/>
    <cellStyle name="Note 6 19 4 2 4 3" xfId="42310"/>
    <cellStyle name="Note 6 19 4 2 5" xfId="12842"/>
    <cellStyle name="Note 6 19 4 2 5 2" xfId="30277"/>
    <cellStyle name="Note 6 19 4 2 5 3" xfId="44730"/>
    <cellStyle name="Note 6 19 4 2 6" xfId="19849"/>
    <cellStyle name="Note 6 19 4 3" xfId="3009"/>
    <cellStyle name="Note 6 19 4 3 2" xfId="5520"/>
    <cellStyle name="Note 6 19 4 3 2 2" xfId="14766"/>
    <cellStyle name="Note 6 19 4 3 2 2 2" xfId="32201"/>
    <cellStyle name="Note 6 19 4 3 2 2 3" xfId="46654"/>
    <cellStyle name="Note 6 19 4 3 2 3" xfId="17227"/>
    <cellStyle name="Note 6 19 4 3 2 3 2" xfId="34662"/>
    <cellStyle name="Note 6 19 4 3 2 3 3" xfId="49115"/>
    <cellStyle name="Note 6 19 4 3 2 4" xfId="22956"/>
    <cellStyle name="Note 6 19 4 3 2 5" xfId="37409"/>
    <cellStyle name="Note 6 19 4 3 3" xfId="7982"/>
    <cellStyle name="Note 6 19 4 3 3 2" xfId="25417"/>
    <cellStyle name="Note 6 19 4 3 3 3" xfId="39870"/>
    <cellStyle name="Note 6 19 4 3 4" xfId="10423"/>
    <cellStyle name="Note 6 19 4 3 4 2" xfId="27858"/>
    <cellStyle name="Note 6 19 4 3 4 3" xfId="42311"/>
    <cellStyle name="Note 6 19 4 3 5" xfId="12843"/>
    <cellStyle name="Note 6 19 4 3 5 2" xfId="30278"/>
    <cellStyle name="Note 6 19 4 3 5 3" xfId="44731"/>
    <cellStyle name="Note 6 19 4 3 6" xfId="19850"/>
    <cellStyle name="Note 6 19 4 4" xfId="3010"/>
    <cellStyle name="Note 6 19 4 4 2" xfId="5521"/>
    <cellStyle name="Note 6 19 4 4 2 2" xfId="22957"/>
    <cellStyle name="Note 6 19 4 4 2 3" xfId="37410"/>
    <cellStyle name="Note 6 19 4 4 3" xfId="7983"/>
    <cellStyle name="Note 6 19 4 4 3 2" xfId="25418"/>
    <cellStyle name="Note 6 19 4 4 3 3" xfId="39871"/>
    <cellStyle name="Note 6 19 4 4 4" xfId="10424"/>
    <cellStyle name="Note 6 19 4 4 4 2" xfId="27859"/>
    <cellStyle name="Note 6 19 4 4 4 3" xfId="42312"/>
    <cellStyle name="Note 6 19 4 4 5" xfId="12844"/>
    <cellStyle name="Note 6 19 4 4 5 2" xfId="30279"/>
    <cellStyle name="Note 6 19 4 4 5 3" xfId="44732"/>
    <cellStyle name="Note 6 19 4 4 6" xfId="15522"/>
    <cellStyle name="Note 6 19 4 4 6 2" xfId="32957"/>
    <cellStyle name="Note 6 19 4 4 6 3" xfId="47410"/>
    <cellStyle name="Note 6 19 4 4 7" xfId="19851"/>
    <cellStyle name="Note 6 19 4 4 8" xfId="20684"/>
    <cellStyle name="Note 6 19 4 5" xfId="5518"/>
    <cellStyle name="Note 6 19 4 5 2" xfId="14764"/>
    <cellStyle name="Note 6 19 4 5 2 2" xfId="32199"/>
    <cellStyle name="Note 6 19 4 5 2 3" xfId="46652"/>
    <cellStyle name="Note 6 19 4 5 3" xfId="17225"/>
    <cellStyle name="Note 6 19 4 5 3 2" xfId="34660"/>
    <cellStyle name="Note 6 19 4 5 3 3" xfId="49113"/>
    <cellStyle name="Note 6 19 4 5 4" xfId="22954"/>
    <cellStyle name="Note 6 19 4 5 5" xfId="37407"/>
    <cellStyle name="Note 6 19 4 6" xfId="7980"/>
    <cellStyle name="Note 6 19 4 6 2" xfId="25415"/>
    <cellStyle name="Note 6 19 4 6 3" xfId="39868"/>
    <cellStyle name="Note 6 19 4 7" xfId="10421"/>
    <cellStyle name="Note 6 19 4 7 2" xfId="27856"/>
    <cellStyle name="Note 6 19 4 7 3" xfId="42309"/>
    <cellStyle name="Note 6 19 4 8" xfId="12841"/>
    <cellStyle name="Note 6 19 4 8 2" xfId="30276"/>
    <cellStyle name="Note 6 19 4 8 3" xfId="44729"/>
    <cellStyle name="Note 6 19 4 9" xfId="19848"/>
    <cellStyle name="Note 6 19 5" xfId="3011"/>
    <cellStyle name="Note 6 19 5 2" xfId="3012"/>
    <cellStyle name="Note 6 19 5 2 2" xfId="5523"/>
    <cellStyle name="Note 6 19 5 2 2 2" xfId="14768"/>
    <cellStyle name="Note 6 19 5 2 2 2 2" xfId="32203"/>
    <cellStyle name="Note 6 19 5 2 2 2 3" xfId="46656"/>
    <cellStyle name="Note 6 19 5 2 2 3" xfId="17229"/>
    <cellStyle name="Note 6 19 5 2 2 3 2" xfId="34664"/>
    <cellStyle name="Note 6 19 5 2 2 3 3" xfId="49117"/>
    <cellStyle name="Note 6 19 5 2 2 4" xfId="22959"/>
    <cellStyle name="Note 6 19 5 2 2 5" xfId="37412"/>
    <cellStyle name="Note 6 19 5 2 3" xfId="7985"/>
    <cellStyle name="Note 6 19 5 2 3 2" xfId="25420"/>
    <cellStyle name="Note 6 19 5 2 3 3" xfId="39873"/>
    <cellStyle name="Note 6 19 5 2 4" xfId="10426"/>
    <cellStyle name="Note 6 19 5 2 4 2" xfId="27861"/>
    <cellStyle name="Note 6 19 5 2 4 3" xfId="42314"/>
    <cellStyle name="Note 6 19 5 2 5" xfId="12846"/>
    <cellStyle name="Note 6 19 5 2 5 2" xfId="30281"/>
    <cellStyle name="Note 6 19 5 2 5 3" xfId="44734"/>
    <cellStyle name="Note 6 19 5 2 6" xfId="19853"/>
    <cellStyle name="Note 6 19 5 3" xfId="3013"/>
    <cellStyle name="Note 6 19 5 3 2" xfId="5524"/>
    <cellStyle name="Note 6 19 5 3 2 2" xfId="14769"/>
    <cellStyle name="Note 6 19 5 3 2 2 2" xfId="32204"/>
    <cellStyle name="Note 6 19 5 3 2 2 3" xfId="46657"/>
    <cellStyle name="Note 6 19 5 3 2 3" xfId="17230"/>
    <cellStyle name="Note 6 19 5 3 2 3 2" xfId="34665"/>
    <cellStyle name="Note 6 19 5 3 2 3 3" xfId="49118"/>
    <cellStyle name="Note 6 19 5 3 2 4" xfId="22960"/>
    <cellStyle name="Note 6 19 5 3 2 5" xfId="37413"/>
    <cellStyle name="Note 6 19 5 3 3" xfId="7986"/>
    <cellStyle name="Note 6 19 5 3 3 2" xfId="25421"/>
    <cellStyle name="Note 6 19 5 3 3 3" xfId="39874"/>
    <cellStyle name="Note 6 19 5 3 4" xfId="10427"/>
    <cellStyle name="Note 6 19 5 3 4 2" xfId="27862"/>
    <cellStyle name="Note 6 19 5 3 4 3" xfId="42315"/>
    <cellStyle name="Note 6 19 5 3 5" xfId="12847"/>
    <cellStyle name="Note 6 19 5 3 5 2" xfId="30282"/>
    <cellStyle name="Note 6 19 5 3 5 3" xfId="44735"/>
    <cellStyle name="Note 6 19 5 3 6" xfId="19854"/>
    <cellStyle name="Note 6 19 5 4" xfId="3014"/>
    <cellStyle name="Note 6 19 5 4 2" xfId="5525"/>
    <cellStyle name="Note 6 19 5 4 2 2" xfId="22961"/>
    <cellStyle name="Note 6 19 5 4 2 3" xfId="37414"/>
    <cellStyle name="Note 6 19 5 4 3" xfId="7987"/>
    <cellStyle name="Note 6 19 5 4 3 2" xfId="25422"/>
    <cellStyle name="Note 6 19 5 4 3 3" xfId="39875"/>
    <cellStyle name="Note 6 19 5 4 4" xfId="10428"/>
    <cellStyle name="Note 6 19 5 4 4 2" xfId="27863"/>
    <cellStyle name="Note 6 19 5 4 4 3" xfId="42316"/>
    <cellStyle name="Note 6 19 5 4 5" xfId="12848"/>
    <cellStyle name="Note 6 19 5 4 5 2" xfId="30283"/>
    <cellStyle name="Note 6 19 5 4 5 3" xfId="44736"/>
    <cellStyle name="Note 6 19 5 4 6" xfId="15523"/>
    <cellStyle name="Note 6 19 5 4 6 2" xfId="32958"/>
    <cellStyle name="Note 6 19 5 4 6 3" xfId="47411"/>
    <cellStyle name="Note 6 19 5 4 7" xfId="19855"/>
    <cellStyle name="Note 6 19 5 4 8" xfId="20685"/>
    <cellStyle name="Note 6 19 5 5" xfId="5522"/>
    <cellStyle name="Note 6 19 5 5 2" xfId="14767"/>
    <cellStyle name="Note 6 19 5 5 2 2" xfId="32202"/>
    <cellStyle name="Note 6 19 5 5 2 3" xfId="46655"/>
    <cellStyle name="Note 6 19 5 5 3" xfId="17228"/>
    <cellStyle name="Note 6 19 5 5 3 2" xfId="34663"/>
    <cellStyle name="Note 6 19 5 5 3 3" xfId="49116"/>
    <cellStyle name="Note 6 19 5 5 4" xfId="22958"/>
    <cellStyle name="Note 6 19 5 5 5" xfId="37411"/>
    <cellStyle name="Note 6 19 5 6" xfId="7984"/>
    <cellStyle name="Note 6 19 5 6 2" xfId="25419"/>
    <cellStyle name="Note 6 19 5 6 3" xfId="39872"/>
    <cellStyle name="Note 6 19 5 7" xfId="10425"/>
    <cellStyle name="Note 6 19 5 7 2" xfId="27860"/>
    <cellStyle name="Note 6 19 5 7 3" xfId="42313"/>
    <cellStyle name="Note 6 19 5 8" xfId="12845"/>
    <cellStyle name="Note 6 19 5 8 2" xfId="30280"/>
    <cellStyle name="Note 6 19 5 8 3" xfId="44733"/>
    <cellStyle name="Note 6 19 5 9" xfId="19852"/>
    <cellStyle name="Note 6 19 6" xfId="3015"/>
    <cellStyle name="Note 6 19 6 2" xfId="5526"/>
    <cellStyle name="Note 6 19 6 2 2" xfId="14770"/>
    <cellStyle name="Note 6 19 6 2 2 2" xfId="32205"/>
    <cellStyle name="Note 6 19 6 2 2 3" xfId="46658"/>
    <cellStyle name="Note 6 19 6 2 3" xfId="17231"/>
    <cellStyle name="Note 6 19 6 2 3 2" xfId="34666"/>
    <cellStyle name="Note 6 19 6 2 3 3" xfId="49119"/>
    <cellStyle name="Note 6 19 6 2 4" xfId="22962"/>
    <cellStyle name="Note 6 19 6 2 5" xfId="37415"/>
    <cellStyle name="Note 6 19 6 3" xfId="7988"/>
    <cellStyle name="Note 6 19 6 3 2" xfId="25423"/>
    <cellStyle name="Note 6 19 6 3 3" xfId="39876"/>
    <cellStyle name="Note 6 19 6 4" xfId="10429"/>
    <cellStyle name="Note 6 19 6 4 2" xfId="27864"/>
    <cellStyle name="Note 6 19 6 4 3" xfId="42317"/>
    <cellStyle name="Note 6 19 6 5" xfId="12849"/>
    <cellStyle name="Note 6 19 6 5 2" xfId="30284"/>
    <cellStyle name="Note 6 19 6 5 3" xfId="44737"/>
    <cellStyle name="Note 6 19 6 6" xfId="19856"/>
    <cellStyle name="Note 6 19 7" xfId="3016"/>
    <cellStyle name="Note 6 19 7 2" xfId="5527"/>
    <cellStyle name="Note 6 19 7 2 2" xfId="14771"/>
    <cellStyle name="Note 6 19 7 2 2 2" xfId="32206"/>
    <cellStyle name="Note 6 19 7 2 2 3" xfId="46659"/>
    <cellStyle name="Note 6 19 7 2 3" xfId="17232"/>
    <cellStyle name="Note 6 19 7 2 3 2" xfId="34667"/>
    <cellStyle name="Note 6 19 7 2 3 3" xfId="49120"/>
    <cellStyle name="Note 6 19 7 2 4" xfId="22963"/>
    <cellStyle name="Note 6 19 7 2 5" xfId="37416"/>
    <cellStyle name="Note 6 19 7 3" xfId="7989"/>
    <cellStyle name="Note 6 19 7 3 2" xfId="25424"/>
    <cellStyle name="Note 6 19 7 3 3" xfId="39877"/>
    <cellStyle name="Note 6 19 7 4" xfId="10430"/>
    <cellStyle name="Note 6 19 7 4 2" xfId="27865"/>
    <cellStyle name="Note 6 19 7 4 3" xfId="42318"/>
    <cellStyle name="Note 6 19 7 5" xfId="12850"/>
    <cellStyle name="Note 6 19 7 5 2" xfId="30285"/>
    <cellStyle name="Note 6 19 7 5 3" xfId="44738"/>
    <cellStyle name="Note 6 19 7 6" xfId="19857"/>
    <cellStyle name="Note 6 19 8" xfId="3017"/>
    <cellStyle name="Note 6 19 8 2" xfId="5528"/>
    <cellStyle name="Note 6 19 8 2 2" xfId="22964"/>
    <cellStyle name="Note 6 19 8 2 3" xfId="37417"/>
    <cellStyle name="Note 6 19 8 3" xfId="7990"/>
    <cellStyle name="Note 6 19 8 3 2" xfId="25425"/>
    <cellStyle name="Note 6 19 8 3 3" xfId="39878"/>
    <cellStyle name="Note 6 19 8 4" xfId="10431"/>
    <cellStyle name="Note 6 19 8 4 2" xfId="27866"/>
    <cellStyle name="Note 6 19 8 4 3" xfId="42319"/>
    <cellStyle name="Note 6 19 8 5" xfId="12851"/>
    <cellStyle name="Note 6 19 8 5 2" xfId="30286"/>
    <cellStyle name="Note 6 19 8 5 3" xfId="44739"/>
    <cellStyle name="Note 6 19 8 6" xfId="15524"/>
    <cellStyle name="Note 6 19 8 6 2" xfId="32959"/>
    <cellStyle name="Note 6 19 8 6 3" xfId="47412"/>
    <cellStyle name="Note 6 19 8 7" xfId="19858"/>
    <cellStyle name="Note 6 19 8 8" xfId="20686"/>
    <cellStyle name="Note 6 19 9" xfId="5509"/>
    <cellStyle name="Note 6 19 9 2" xfId="14757"/>
    <cellStyle name="Note 6 19 9 2 2" xfId="32192"/>
    <cellStyle name="Note 6 19 9 2 3" xfId="46645"/>
    <cellStyle name="Note 6 19 9 3" xfId="17218"/>
    <cellStyle name="Note 6 19 9 3 2" xfId="34653"/>
    <cellStyle name="Note 6 19 9 3 3" xfId="49106"/>
    <cellStyle name="Note 6 19 9 4" xfId="22945"/>
    <cellStyle name="Note 6 19 9 5" xfId="37398"/>
    <cellStyle name="Note 6 2" xfId="3018"/>
    <cellStyle name="Note 6 2 10" xfId="7991"/>
    <cellStyle name="Note 6 2 10 2" xfId="25426"/>
    <cellStyle name="Note 6 2 10 3" xfId="39879"/>
    <cellStyle name="Note 6 2 11" xfId="10432"/>
    <cellStyle name="Note 6 2 11 2" xfId="27867"/>
    <cellStyle name="Note 6 2 11 3" xfId="42320"/>
    <cellStyle name="Note 6 2 12" xfId="12852"/>
    <cellStyle name="Note 6 2 12 2" xfId="30287"/>
    <cellStyle name="Note 6 2 12 3" xfId="44740"/>
    <cellStyle name="Note 6 2 13" xfId="19859"/>
    <cellStyle name="Note 6 2 2" xfId="3019"/>
    <cellStyle name="Note 6 2 2 2" xfId="3020"/>
    <cellStyle name="Note 6 2 2 2 2" xfId="5531"/>
    <cellStyle name="Note 6 2 2 2 2 2" xfId="14774"/>
    <cellStyle name="Note 6 2 2 2 2 2 2" xfId="32209"/>
    <cellStyle name="Note 6 2 2 2 2 2 3" xfId="46662"/>
    <cellStyle name="Note 6 2 2 2 2 3" xfId="17235"/>
    <cellStyle name="Note 6 2 2 2 2 3 2" xfId="34670"/>
    <cellStyle name="Note 6 2 2 2 2 3 3" xfId="49123"/>
    <cellStyle name="Note 6 2 2 2 2 4" xfId="22967"/>
    <cellStyle name="Note 6 2 2 2 2 5" xfId="37420"/>
    <cellStyle name="Note 6 2 2 2 3" xfId="7993"/>
    <cellStyle name="Note 6 2 2 2 3 2" xfId="25428"/>
    <cellStyle name="Note 6 2 2 2 3 3" xfId="39881"/>
    <cellStyle name="Note 6 2 2 2 4" xfId="10434"/>
    <cellStyle name="Note 6 2 2 2 4 2" xfId="27869"/>
    <cellStyle name="Note 6 2 2 2 4 3" xfId="42322"/>
    <cellStyle name="Note 6 2 2 2 5" xfId="12854"/>
    <cellStyle name="Note 6 2 2 2 5 2" xfId="30289"/>
    <cellStyle name="Note 6 2 2 2 5 3" xfId="44742"/>
    <cellStyle name="Note 6 2 2 2 6" xfId="19861"/>
    <cellStyle name="Note 6 2 2 3" xfId="3021"/>
    <cellStyle name="Note 6 2 2 3 2" xfId="5532"/>
    <cellStyle name="Note 6 2 2 3 2 2" xfId="14775"/>
    <cellStyle name="Note 6 2 2 3 2 2 2" xfId="32210"/>
    <cellStyle name="Note 6 2 2 3 2 2 3" xfId="46663"/>
    <cellStyle name="Note 6 2 2 3 2 3" xfId="17236"/>
    <cellStyle name="Note 6 2 2 3 2 3 2" xfId="34671"/>
    <cellStyle name="Note 6 2 2 3 2 3 3" xfId="49124"/>
    <cellStyle name="Note 6 2 2 3 2 4" xfId="22968"/>
    <cellStyle name="Note 6 2 2 3 2 5" xfId="37421"/>
    <cellStyle name="Note 6 2 2 3 3" xfId="7994"/>
    <cellStyle name="Note 6 2 2 3 3 2" xfId="25429"/>
    <cellStyle name="Note 6 2 2 3 3 3" xfId="39882"/>
    <cellStyle name="Note 6 2 2 3 4" xfId="10435"/>
    <cellStyle name="Note 6 2 2 3 4 2" xfId="27870"/>
    <cellStyle name="Note 6 2 2 3 4 3" xfId="42323"/>
    <cellStyle name="Note 6 2 2 3 5" xfId="12855"/>
    <cellStyle name="Note 6 2 2 3 5 2" xfId="30290"/>
    <cellStyle name="Note 6 2 2 3 5 3" xfId="44743"/>
    <cellStyle name="Note 6 2 2 3 6" xfId="19862"/>
    <cellStyle name="Note 6 2 2 4" xfId="3022"/>
    <cellStyle name="Note 6 2 2 4 2" xfId="5533"/>
    <cellStyle name="Note 6 2 2 4 2 2" xfId="22969"/>
    <cellStyle name="Note 6 2 2 4 2 3" xfId="37422"/>
    <cellStyle name="Note 6 2 2 4 3" xfId="7995"/>
    <cellStyle name="Note 6 2 2 4 3 2" xfId="25430"/>
    <cellStyle name="Note 6 2 2 4 3 3" xfId="39883"/>
    <cellStyle name="Note 6 2 2 4 4" xfId="10436"/>
    <cellStyle name="Note 6 2 2 4 4 2" xfId="27871"/>
    <cellStyle name="Note 6 2 2 4 4 3" xfId="42324"/>
    <cellStyle name="Note 6 2 2 4 5" xfId="12856"/>
    <cellStyle name="Note 6 2 2 4 5 2" xfId="30291"/>
    <cellStyle name="Note 6 2 2 4 5 3" xfId="44744"/>
    <cellStyle name="Note 6 2 2 4 6" xfId="15525"/>
    <cellStyle name="Note 6 2 2 4 6 2" xfId="32960"/>
    <cellStyle name="Note 6 2 2 4 6 3" xfId="47413"/>
    <cellStyle name="Note 6 2 2 4 7" xfId="19863"/>
    <cellStyle name="Note 6 2 2 4 8" xfId="20687"/>
    <cellStyle name="Note 6 2 2 5" xfId="5530"/>
    <cellStyle name="Note 6 2 2 5 2" xfId="14773"/>
    <cellStyle name="Note 6 2 2 5 2 2" xfId="32208"/>
    <cellStyle name="Note 6 2 2 5 2 3" xfId="46661"/>
    <cellStyle name="Note 6 2 2 5 3" xfId="17234"/>
    <cellStyle name="Note 6 2 2 5 3 2" xfId="34669"/>
    <cellStyle name="Note 6 2 2 5 3 3" xfId="49122"/>
    <cellStyle name="Note 6 2 2 5 4" xfId="22966"/>
    <cellStyle name="Note 6 2 2 5 5" xfId="37419"/>
    <cellStyle name="Note 6 2 2 6" xfId="7992"/>
    <cellStyle name="Note 6 2 2 6 2" xfId="25427"/>
    <cellStyle name="Note 6 2 2 6 3" xfId="39880"/>
    <cellStyle name="Note 6 2 2 7" xfId="10433"/>
    <cellStyle name="Note 6 2 2 7 2" xfId="27868"/>
    <cellStyle name="Note 6 2 2 7 3" xfId="42321"/>
    <cellStyle name="Note 6 2 2 8" xfId="12853"/>
    <cellStyle name="Note 6 2 2 8 2" xfId="30288"/>
    <cellStyle name="Note 6 2 2 8 3" xfId="44741"/>
    <cellStyle name="Note 6 2 2 9" xfId="19860"/>
    <cellStyle name="Note 6 2 3" xfId="3023"/>
    <cellStyle name="Note 6 2 3 2" xfId="3024"/>
    <cellStyle name="Note 6 2 3 2 2" xfId="5535"/>
    <cellStyle name="Note 6 2 3 2 2 2" xfId="14777"/>
    <cellStyle name="Note 6 2 3 2 2 2 2" xfId="32212"/>
    <cellStyle name="Note 6 2 3 2 2 2 3" xfId="46665"/>
    <cellStyle name="Note 6 2 3 2 2 3" xfId="17238"/>
    <cellStyle name="Note 6 2 3 2 2 3 2" xfId="34673"/>
    <cellStyle name="Note 6 2 3 2 2 3 3" xfId="49126"/>
    <cellStyle name="Note 6 2 3 2 2 4" xfId="22971"/>
    <cellStyle name="Note 6 2 3 2 2 5" xfId="37424"/>
    <cellStyle name="Note 6 2 3 2 3" xfId="7997"/>
    <cellStyle name="Note 6 2 3 2 3 2" xfId="25432"/>
    <cellStyle name="Note 6 2 3 2 3 3" xfId="39885"/>
    <cellStyle name="Note 6 2 3 2 4" xfId="10438"/>
    <cellStyle name="Note 6 2 3 2 4 2" xfId="27873"/>
    <cellStyle name="Note 6 2 3 2 4 3" xfId="42326"/>
    <cellStyle name="Note 6 2 3 2 5" xfId="12858"/>
    <cellStyle name="Note 6 2 3 2 5 2" xfId="30293"/>
    <cellStyle name="Note 6 2 3 2 5 3" xfId="44746"/>
    <cellStyle name="Note 6 2 3 2 6" xfId="19865"/>
    <cellStyle name="Note 6 2 3 3" xfId="3025"/>
    <cellStyle name="Note 6 2 3 3 2" xfId="5536"/>
    <cellStyle name="Note 6 2 3 3 2 2" xfId="14778"/>
    <cellStyle name="Note 6 2 3 3 2 2 2" xfId="32213"/>
    <cellStyle name="Note 6 2 3 3 2 2 3" xfId="46666"/>
    <cellStyle name="Note 6 2 3 3 2 3" xfId="17239"/>
    <cellStyle name="Note 6 2 3 3 2 3 2" xfId="34674"/>
    <cellStyle name="Note 6 2 3 3 2 3 3" xfId="49127"/>
    <cellStyle name="Note 6 2 3 3 2 4" xfId="22972"/>
    <cellStyle name="Note 6 2 3 3 2 5" xfId="37425"/>
    <cellStyle name="Note 6 2 3 3 3" xfId="7998"/>
    <cellStyle name="Note 6 2 3 3 3 2" xfId="25433"/>
    <cellStyle name="Note 6 2 3 3 3 3" xfId="39886"/>
    <cellStyle name="Note 6 2 3 3 4" xfId="10439"/>
    <cellStyle name="Note 6 2 3 3 4 2" xfId="27874"/>
    <cellStyle name="Note 6 2 3 3 4 3" xfId="42327"/>
    <cellStyle name="Note 6 2 3 3 5" xfId="12859"/>
    <cellStyle name="Note 6 2 3 3 5 2" xfId="30294"/>
    <cellStyle name="Note 6 2 3 3 5 3" xfId="44747"/>
    <cellStyle name="Note 6 2 3 3 6" xfId="19866"/>
    <cellStyle name="Note 6 2 3 4" xfId="3026"/>
    <cellStyle name="Note 6 2 3 4 2" xfId="5537"/>
    <cellStyle name="Note 6 2 3 4 2 2" xfId="22973"/>
    <cellStyle name="Note 6 2 3 4 2 3" xfId="37426"/>
    <cellStyle name="Note 6 2 3 4 3" xfId="7999"/>
    <cellStyle name="Note 6 2 3 4 3 2" xfId="25434"/>
    <cellStyle name="Note 6 2 3 4 3 3" xfId="39887"/>
    <cellStyle name="Note 6 2 3 4 4" xfId="10440"/>
    <cellStyle name="Note 6 2 3 4 4 2" xfId="27875"/>
    <cellStyle name="Note 6 2 3 4 4 3" xfId="42328"/>
    <cellStyle name="Note 6 2 3 4 5" xfId="12860"/>
    <cellStyle name="Note 6 2 3 4 5 2" xfId="30295"/>
    <cellStyle name="Note 6 2 3 4 5 3" xfId="44748"/>
    <cellStyle name="Note 6 2 3 4 6" xfId="15526"/>
    <cellStyle name="Note 6 2 3 4 6 2" xfId="32961"/>
    <cellStyle name="Note 6 2 3 4 6 3" xfId="47414"/>
    <cellStyle name="Note 6 2 3 4 7" xfId="19867"/>
    <cellStyle name="Note 6 2 3 4 8" xfId="20688"/>
    <cellStyle name="Note 6 2 3 5" xfId="5534"/>
    <cellStyle name="Note 6 2 3 5 2" xfId="14776"/>
    <cellStyle name="Note 6 2 3 5 2 2" xfId="32211"/>
    <cellStyle name="Note 6 2 3 5 2 3" xfId="46664"/>
    <cellStyle name="Note 6 2 3 5 3" xfId="17237"/>
    <cellStyle name="Note 6 2 3 5 3 2" xfId="34672"/>
    <cellStyle name="Note 6 2 3 5 3 3" xfId="49125"/>
    <cellStyle name="Note 6 2 3 5 4" xfId="22970"/>
    <cellStyle name="Note 6 2 3 5 5" xfId="37423"/>
    <cellStyle name="Note 6 2 3 6" xfId="7996"/>
    <cellStyle name="Note 6 2 3 6 2" xfId="25431"/>
    <cellStyle name="Note 6 2 3 6 3" xfId="39884"/>
    <cellStyle name="Note 6 2 3 7" xfId="10437"/>
    <cellStyle name="Note 6 2 3 7 2" xfId="27872"/>
    <cellStyle name="Note 6 2 3 7 3" xfId="42325"/>
    <cellStyle name="Note 6 2 3 8" xfId="12857"/>
    <cellStyle name="Note 6 2 3 8 2" xfId="30292"/>
    <cellStyle name="Note 6 2 3 8 3" xfId="44745"/>
    <cellStyle name="Note 6 2 3 9" xfId="19864"/>
    <cellStyle name="Note 6 2 4" xfId="3027"/>
    <cellStyle name="Note 6 2 4 2" xfId="3028"/>
    <cellStyle name="Note 6 2 4 2 2" xfId="5539"/>
    <cellStyle name="Note 6 2 4 2 2 2" xfId="14780"/>
    <cellStyle name="Note 6 2 4 2 2 2 2" xfId="32215"/>
    <cellStyle name="Note 6 2 4 2 2 2 3" xfId="46668"/>
    <cellStyle name="Note 6 2 4 2 2 3" xfId="17241"/>
    <cellStyle name="Note 6 2 4 2 2 3 2" xfId="34676"/>
    <cellStyle name="Note 6 2 4 2 2 3 3" xfId="49129"/>
    <cellStyle name="Note 6 2 4 2 2 4" xfId="22975"/>
    <cellStyle name="Note 6 2 4 2 2 5" xfId="37428"/>
    <cellStyle name="Note 6 2 4 2 3" xfId="8001"/>
    <cellStyle name="Note 6 2 4 2 3 2" xfId="25436"/>
    <cellStyle name="Note 6 2 4 2 3 3" xfId="39889"/>
    <cellStyle name="Note 6 2 4 2 4" xfId="10442"/>
    <cellStyle name="Note 6 2 4 2 4 2" xfId="27877"/>
    <cellStyle name="Note 6 2 4 2 4 3" xfId="42330"/>
    <cellStyle name="Note 6 2 4 2 5" xfId="12862"/>
    <cellStyle name="Note 6 2 4 2 5 2" xfId="30297"/>
    <cellStyle name="Note 6 2 4 2 5 3" xfId="44750"/>
    <cellStyle name="Note 6 2 4 2 6" xfId="19869"/>
    <cellStyle name="Note 6 2 4 3" xfId="3029"/>
    <cellStyle name="Note 6 2 4 3 2" xfId="5540"/>
    <cellStyle name="Note 6 2 4 3 2 2" xfId="14781"/>
    <cellStyle name="Note 6 2 4 3 2 2 2" xfId="32216"/>
    <cellStyle name="Note 6 2 4 3 2 2 3" xfId="46669"/>
    <cellStyle name="Note 6 2 4 3 2 3" xfId="17242"/>
    <cellStyle name="Note 6 2 4 3 2 3 2" xfId="34677"/>
    <cellStyle name="Note 6 2 4 3 2 3 3" xfId="49130"/>
    <cellStyle name="Note 6 2 4 3 2 4" xfId="22976"/>
    <cellStyle name="Note 6 2 4 3 2 5" xfId="37429"/>
    <cellStyle name="Note 6 2 4 3 3" xfId="8002"/>
    <cellStyle name="Note 6 2 4 3 3 2" xfId="25437"/>
    <cellStyle name="Note 6 2 4 3 3 3" xfId="39890"/>
    <cellStyle name="Note 6 2 4 3 4" xfId="10443"/>
    <cellStyle name="Note 6 2 4 3 4 2" xfId="27878"/>
    <cellStyle name="Note 6 2 4 3 4 3" xfId="42331"/>
    <cellStyle name="Note 6 2 4 3 5" xfId="12863"/>
    <cellStyle name="Note 6 2 4 3 5 2" xfId="30298"/>
    <cellStyle name="Note 6 2 4 3 5 3" xfId="44751"/>
    <cellStyle name="Note 6 2 4 3 6" xfId="19870"/>
    <cellStyle name="Note 6 2 4 4" xfId="3030"/>
    <cellStyle name="Note 6 2 4 4 2" xfId="5541"/>
    <cellStyle name="Note 6 2 4 4 2 2" xfId="22977"/>
    <cellStyle name="Note 6 2 4 4 2 3" xfId="37430"/>
    <cellStyle name="Note 6 2 4 4 3" xfId="8003"/>
    <cellStyle name="Note 6 2 4 4 3 2" xfId="25438"/>
    <cellStyle name="Note 6 2 4 4 3 3" xfId="39891"/>
    <cellStyle name="Note 6 2 4 4 4" xfId="10444"/>
    <cellStyle name="Note 6 2 4 4 4 2" xfId="27879"/>
    <cellStyle name="Note 6 2 4 4 4 3" xfId="42332"/>
    <cellStyle name="Note 6 2 4 4 5" xfId="12864"/>
    <cellStyle name="Note 6 2 4 4 5 2" xfId="30299"/>
    <cellStyle name="Note 6 2 4 4 5 3" xfId="44752"/>
    <cellStyle name="Note 6 2 4 4 6" xfId="15527"/>
    <cellStyle name="Note 6 2 4 4 6 2" xfId="32962"/>
    <cellStyle name="Note 6 2 4 4 6 3" xfId="47415"/>
    <cellStyle name="Note 6 2 4 4 7" xfId="19871"/>
    <cellStyle name="Note 6 2 4 4 8" xfId="20689"/>
    <cellStyle name="Note 6 2 4 5" xfId="5538"/>
    <cellStyle name="Note 6 2 4 5 2" xfId="14779"/>
    <cellStyle name="Note 6 2 4 5 2 2" xfId="32214"/>
    <cellStyle name="Note 6 2 4 5 2 3" xfId="46667"/>
    <cellStyle name="Note 6 2 4 5 3" xfId="17240"/>
    <cellStyle name="Note 6 2 4 5 3 2" xfId="34675"/>
    <cellStyle name="Note 6 2 4 5 3 3" xfId="49128"/>
    <cellStyle name="Note 6 2 4 5 4" xfId="22974"/>
    <cellStyle name="Note 6 2 4 5 5" xfId="37427"/>
    <cellStyle name="Note 6 2 4 6" xfId="8000"/>
    <cellStyle name="Note 6 2 4 6 2" xfId="25435"/>
    <cellStyle name="Note 6 2 4 6 3" xfId="39888"/>
    <cellStyle name="Note 6 2 4 7" xfId="10441"/>
    <cellStyle name="Note 6 2 4 7 2" xfId="27876"/>
    <cellStyle name="Note 6 2 4 7 3" xfId="42329"/>
    <cellStyle name="Note 6 2 4 8" xfId="12861"/>
    <cellStyle name="Note 6 2 4 8 2" xfId="30296"/>
    <cellStyle name="Note 6 2 4 8 3" xfId="44749"/>
    <cellStyle name="Note 6 2 4 9" xfId="19868"/>
    <cellStyle name="Note 6 2 5" xfId="3031"/>
    <cellStyle name="Note 6 2 5 2" xfId="3032"/>
    <cellStyle name="Note 6 2 5 2 2" xfId="5543"/>
    <cellStyle name="Note 6 2 5 2 2 2" xfId="14783"/>
    <cellStyle name="Note 6 2 5 2 2 2 2" xfId="32218"/>
    <cellStyle name="Note 6 2 5 2 2 2 3" xfId="46671"/>
    <cellStyle name="Note 6 2 5 2 2 3" xfId="17244"/>
    <cellStyle name="Note 6 2 5 2 2 3 2" xfId="34679"/>
    <cellStyle name="Note 6 2 5 2 2 3 3" xfId="49132"/>
    <cellStyle name="Note 6 2 5 2 2 4" xfId="22979"/>
    <cellStyle name="Note 6 2 5 2 2 5" xfId="37432"/>
    <cellStyle name="Note 6 2 5 2 3" xfId="8005"/>
    <cellStyle name="Note 6 2 5 2 3 2" xfId="25440"/>
    <cellStyle name="Note 6 2 5 2 3 3" xfId="39893"/>
    <cellStyle name="Note 6 2 5 2 4" xfId="10446"/>
    <cellStyle name="Note 6 2 5 2 4 2" xfId="27881"/>
    <cellStyle name="Note 6 2 5 2 4 3" xfId="42334"/>
    <cellStyle name="Note 6 2 5 2 5" xfId="12866"/>
    <cellStyle name="Note 6 2 5 2 5 2" xfId="30301"/>
    <cellStyle name="Note 6 2 5 2 5 3" xfId="44754"/>
    <cellStyle name="Note 6 2 5 2 6" xfId="19873"/>
    <cellStyle name="Note 6 2 5 3" xfId="3033"/>
    <cellStyle name="Note 6 2 5 3 2" xfId="5544"/>
    <cellStyle name="Note 6 2 5 3 2 2" xfId="14784"/>
    <cellStyle name="Note 6 2 5 3 2 2 2" xfId="32219"/>
    <cellStyle name="Note 6 2 5 3 2 2 3" xfId="46672"/>
    <cellStyle name="Note 6 2 5 3 2 3" xfId="17245"/>
    <cellStyle name="Note 6 2 5 3 2 3 2" xfId="34680"/>
    <cellStyle name="Note 6 2 5 3 2 3 3" xfId="49133"/>
    <cellStyle name="Note 6 2 5 3 2 4" xfId="22980"/>
    <cellStyle name="Note 6 2 5 3 2 5" xfId="37433"/>
    <cellStyle name="Note 6 2 5 3 3" xfId="8006"/>
    <cellStyle name="Note 6 2 5 3 3 2" xfId="25441"/>
    <cellStyle name="Note 6 2 5 3 3 3" xfId="39894"/>
    <cellStyle name="Note 6 2 5 3 4" xfId="10447"/>
    <cellStyle name="Note 6 2 5 3 4 2" xfId="27882"/>
    <cellStyle name="Note 6 2 5 3 4 3" xfId="42335"/>
    <cellStyle name="Note 6 2 5 3 5" xfId="12867"/>
    <cellStyle name="Note 6 2 5 3 5 2" xfId="30302"/>
    <cellStyle name="Note 6 2 5 3 5 3" xfId="44755"/>
    <cellStyle name="Note 6 2 5 3 6" xfId="19874"/>
    <cellStyle name="Note 6 2 5 4" xfId="3034"/>
    <cellStyle name="Note 6 2 5 4 2" xfId="5545"/>
    <cellStyle name="Note 6 2 5 4 2 2" xfId="22981"/>
    <cellStyle name="Note 6 2 5 4 2 3" xfId="37434"/>
    <cellStyle name="Note 6 2 5 4 3" xfId="8007"/>
    <cellStyle name="Note 6 2 5 4 3 2" xfId="25442"/>
    <cellStyle name="Note 6 2 5 4 3 3" xfId="39895"/>
    <cellStyle name="Note 6 2 5 4 4" xfId="10448"/>
    <cellStyle name="Note 6 2 5 4 4 2" xfId="27883"/>
    <cellStyle name="Note 6 2 5 4 4 3" xfId="42336"/>
    <cellStyle name="Note 6 2 5 4 5" xfId="12868"/>
    <cellStyle name="Note 6 2 5 4 5 2" xfId="30303"/>
    <cellStyle name="Note 6 2 5 4 5 3" xfId="44756"/>
    <cellStyle name="Note 6 2 5 4 6" xfId="15528"/>
    <cellStyle name="Note 6 2 5 4 6 2" xfId="32963"/>
    <cellStyle name="Note 6 2 5 4 6 3" xfId="47416"/>
    <cellStyle name="Note 6 2 5 4 7" xfId="19875"/>
    <cellStyle name="Note 6 2 5 4 8" xfId="20690"/>
    <cellStyle name="Note 6 2 5 5" xfId="5542"/>
    <cellStyle name="Note 6 2 5 5 2" xfId="14782"/>
    <cellStyle name="Note 6 2 5 5 2 2" xfId="32217"/>
    <cellStyle name="Note 6 2 5 5 2 3" xfId="46670"/>
    <cellStyle name="Note 6 2 5 5 3" xfId="17243"/>
    <cellStyle name="Note 6 2 5 5 3 2" xfId="34678"/>
    <cellStyle name="Note 6 2 5 5 3 3" xfId="49131"/>
    <cellStyle name="Note 6 2 5 5 4" xfId="22978"/>
    <cellStyle name="Note 6 2 5 5 5" xfId="37431"/>
    <cellStyle name="Note 6 2 5 6" xfId="8004"/>
    <cellStyle name="Note 6 2 5 6 2" xfId="25439"/>
    <cellStyle name="Note 6 2 5 6 3" xfId="39892"/>
    <cellStyle name="Note 6 2 5 7" xfId="10445"/>
    <cellStyle name="Note 6 2 5 7 2" xfId="27880"/>
    <cellStyle name="Note 6 2 5 7 3" xfId="42333"/>
    <cellStyle name="Note 6 2 5 8" xfId="12865"/>
    <cellStyle name="Note 6 2 5 8 2" xfId="30300"/>
    <cellStyle name="Note 6 2 5 8 3" xfId="44753"/>
    <cellStyle name="Note 6 2 5 9" xfId="19872"/>
    <cellStyle name="Note 6 2 6" xfId="3035"/>
    <cellStyle name="Note 6 2 6 2" xfId="5546"/>
    <cellStyle name="Note 6 2 6 2 2" xfId="14785"/>
    <cellStyle name="Note 6 2 6 2 2 2" xfId="32220"/>
    <cellStyle name="Note 6 2 6 2 2 3" xfId="46673"/>
    <cellStyle name="Note 6 2 6 2 3" xfId="17246"/>
    <cellStyle name="Note 6 2 6 2 3 2" xfId="34681"/>
    <cellStyle name="Note 6 2 6 2 3 3" xfId="49134"/>
    <cellStyle name="Note 6 2 6 2 4" xfId="22982"/>
    <cellStyle name="Note 6 2 6 2 5" xfId="37435"/>
    <cellStyle name="Note 6 2 6 3" xfId="8008"/>
    <cellStyle name="Note 6 2 6 3 2" xfId="25443"/>
    <cellStyle name="Note 6 2 6 3 3" xfId="39896"/>
    <cellStyle name="Note 6 2 6 4" xfId="10449"/>
    <cellStyle name="Note 6 2 6 4 2" xfId="27884"/>
    <cellStyle name="Note 6 2 6 4 3" xfId="42337"/>
    <cellStyle name="Note 6 2 6 5" xfId="12869"/>
    <cellStyle name="Note 6 2 6 5 2" xfId="30304"/>
    <cellStyle name="Note 6 2 6 5 3" xfId="44757"/>
    <cellStyle name="Note 6 2 6 6" xfId="19876"/>
    <cellStyle name="Note 6 2 7" xfId="3036"/>
    <cellStyle name="Note 6 2 7 2" xfId="5547"/>
    <cellStyle name="Note 6 2 7 2 2" xfId="14786"/>
    <cellStyle name="Note 6 2 7 2 2 2" xfId="32221"/>
    <cellStyle name="Note 6 2 7 2 2 3" xfId="46674"/>
    <cellStyle name="Note 6 2 7 2 3" xfId="17247"/>
    <cellStyle name="Note 6 2 7 2 3 2" xfId="34682"/>
    <cellStyle name="Note 6 2 7 2 3 3" xfId="49135"/>
    <cellStyle name="Note 6 2 7 2 4" xfId="22983"/>
    <cellStyle name="Note 6 2 7 2 5" xfId="37436"/>
    <cellStyle name="Note 6 2 7 3" xfId="8009"/>
    <cellStyle name="Note 6 2 7 3 2" xfId="25444"/>
    <cellStyle name="Note 6 2 7 3 3" xfId="39897"/>
    <cellStyle name="Note 6 2 7 4" xfId="10450"/>
    <cellStyle name="Note 6 2 7 4 2" xfId="27885"/>
    <cellStyle name="Note 6 2 7 4 3" xfId="42338"/>
    <cellStyle name="Note 6 2 7 5" xfId="12870"/>
    <cellStyle name="Note 6 2 7 5 2" xfId="30305"/>
    <cellStyle name="Note 6 2 7 5 3" xfId="44758"/>
    <cellStyle name="Note 6 2 7 6" xfId="19877"/>
    <cellStyle name="Note 6 2 8" xfId="3037"/>
    <cellStyle name="Note 6 2 8 2" xfId="5548"/>
    <cellStyle name="Note 6 2 8 2 2" xfId="22984"/>
    <cellStyle name="Note 6 2 8 2 3" xfId="37437"/>
    <cellStyle name="Note 6 2 8 3" xfId="8010"/>
    <cellStyle name="Note 6 2 8 3 2" xfId="25445"/>
    <cellStyle name="Note 6 2 8 3 3" xfId="39898"/>
    <cellStyle name="Note 6 2 8 4" xfId="10451"/>
    <cellStyle name="Note 6 2 8 4 2" xfId="27886"/>
    <cellStyle name="Note 6 2 8 4 3" xfId="42339"/>
    <cellStyle name="Note 6 2 8 5" xfId="12871"/>
    <cellStyle name="Note 6 2 8 5 2" xfId="30306"/>
    <cellStyle name="Note 6 2 8 5 3" xfId="44759"/>
    <cellStyle name="Note 6 2 8 6" xfId="15529"/>
    <cellStyle name="Note 6 2 8 6 2" xfId="32964"/>
    <cellStyle name="Note 6 2 8 6 3" xfId="47417"/>
    <cellStyle name="Note 6 2 8 7" xfId="19878"/>
    <cellStyle name="Note 6 2 8 8" xfId="20691"/>
    <cellStyle name="Note 6 2 9" xfId="5529"/>
    <cellStyle name="Note 6 2 9 2" xfId="14772"/>
    <cellStyle name="Note 6 2 9 2 2" xfId="32207"/>
    <cellStyle name="Note 6 2 9 2 3" xfId="46660"/>
    <cellStyle name="Note 6 2 9 3" xfId="17233"/>
    <cellStyle name="Note 6 2 9 3 2" xfId="34668"/>
    <cellStyle name="Note 6 2 9 3 3" xfId="49121"/>
    <cellStyle name="Note 6 2 9 4" xfId="22965"/>
    <cellStyle name="Note 6 2 9 5" xfId="37418"/>
    <cellStyle name="Note 6 20" xfId="3038"/>
    <cellStyle name="Note 6 20 10" xfId="19879"/>
    <cellStyle name="Note 6 20 2" xfId="3039"/>
    <cellStyle name="Note 6 20 2 10" xfId="10453"/>
    <cellStyle name="Note 6 20 2 10 2" xfId="27888"/>
    <cellStyle name="Note 6 20 2 10 3" xfId="42341"/>
    <cellStyle name="Note 6 20 2 11" xfId="12873"/>
    <cellStyle name="Note 6 20 2 11 2" xfId="30308"/>
    <cellStyle name="Note 6 20 2 11 3" xfId="44761"/>
    <cellStyle name="Note 6 20 2 12" xfId="19880"/>
    <cellStyle name="Note 6 20 2 2" xfId="3040"/>
    <cellStyle name="Note 6 20 2 2 2" xfId="3041"/>
    <cellStyle name="Note 6 20 2 2 2 2" xfId="5552"/>
    <cellStyle name="Note 6 20 2 2 2 2 2" xfId="14790"/>
    <cellStyle name="Note 6 20 2 2 2 2 2 2" xfId="32225"/>
    <cellStyle name="Note 6 20 2 2 2 2 2 3" xfId="46678"/>
    <cellStyle name="Note 6 20 2 2 2 2 3" xfId="17251"/>
    <cellStyle name="Note 6 20 2 2 2 2 3 2" xfId="34686"/>
    <cellStyle name="Note 6 20 2 2 2 2 3 3" xfId="49139"/>
    <cellStyle name="Note 6 20 2 2 2 2 4" xfId="22988"/>
    <cellStyle name="Note 6 20 2 2 2 2 5" xfId="37441"/>
    <cellStyle name="Note 6 20 2 2 2 3" xfId="8014"/>
    <cellStyle name="Note 6 20 2 2 2 3 2" xfId="25449"/>
    <cellStyle name="Note 6 20 2 2 2 3 3" xfId="39902"/>
    <cellStyle name="Note 6 20 2 2 2 4" xfId="10455"/>
    <cellStyle name="Note 6 20 2 2 2 4 2" xfId="27890"/>
    <cellStyle name="Note 6 20 2 2 2 4 3" xfId="42343"/>
    <cellStyle name="Note 6 20 2 2 2 5" xfId="12875"/>
    <cellStyle name="Note 6 20 2 2 2 5 2" xfId="30310"/>
    <cellStyle name="Note 6 20 2 2 2 5 3" xfId="44763"/>
    <cellStyle name="Note 6 20 2 2 2 6" xfId="19882"/>
    <cellStyle name="Note 6 20 2 2 3" xfId="3042"/>
    <cellStyle name="Note 6 20 2 2 3 2" xfId="5553"/>
    <cellStyle name="Note 6 20 2 2 3 2 2" xfId="14791"/>
    <cellStyle name="Note 6 20 2 2 3 2 2 2" xfId="32226"/>
    <cellStyle name="Note 6 20 2 2 3 2 2 3" xfId="46679"/>
    <cellStyle name="Note 6 20 2 2 3 2 3" xfId="17252"/>
    <cellStyle name="Note 6 20 2 2 3 2 3 2" xfId="34687"/>
    <cellStyle name="Note 6 20 2 2 3 2 3 3" xfId="49140"/>
    <cellStyle name="Note 6 20 2 2 3 2 4" xfId="22989"/>
    <cellStyle name="Note 6 20 2 2 3 2 5" xfId="37442"/>
    <cellStyle name="Note 6 20 2 2 3 3" xfId="8015"/>
    <cellStyle name="Note 6 20 2 2 3 3 2" xfId="25450"/>
    <cellStyle name="Note 6 20 2 2 3 3 3" xfId="39903"/>
    <cellStyle name="Note 6 20 2 2 3 4" xfId="10456"/>
    <cellStyle name="Note 6 20 2 2 3 4 2" xfId="27891"/>
    <cellStyle name="Note 6 20 2 2 3 4 3" xfId="42344"/>
    <cellStyle name="Note 6 20 2 2 3 5" xfId="12876"/>
    <cellStyle name="Note 6 20 2 2 3 5 2" xfId="30311"/>
    <cellStyle name="Note 6 20 2 2 3 5 3" xfId="44764"/>
    <cellStyle name="Note 6 20 2 2 3 6" xfId="19883"/>
    <cellStyle name="Note 6 20 2 2 4" xfId="3043"/>
    <cellStyle name="Note 6 20 2 2 4 2" xfId="5554"/>
    <cellStyle name="Note 6 20 2 2 4 2 2" xfId="22990"/>
    <cellStyle name="Note 6 20 2 2 4 2 3" xfId="37443"/>
    <cellStyle name="Note 6 20 2 2 4 3" xfId="8016"/>
    <cellStyle name="Note 6 20 2 2 4 3 2" xfId="25451"/>
    <cellStyle name="Note 6 20 2 2 4 3 3" xfId="39904"/>
    <cellStyle name="Note 6 20 2 2 4 4" xfId="10457"/>
    <cellStyle name="Note 6 20 2 2 4 4 2" xfId="27892"/>
    <cellStyle name="Note 6 20 2 2 4 4 3" xfId="42345"/>
    <cellStyle name="Note 6 20 2 2 4 5" xfId="12877"/>
    <cellStyle name="Note 6 20 2 2 4 5 2" xfId="30312"/>
    <cellStyle name="Note 6 20 2 2 4 5 3" xfId="44765"/>
    <cellStyle name="Note 6 20 2 2 4 6" xfId="15530"/>
    <cellStyle name="Note 6 20 2 2 4 6 2" xfId="32965"/>
    <cellStyle name="Note 6 20 2 2 4 6 3" xfId="47418"/>
    <cellStyle name="Note 6 20 2 2 4 7" xfId="19884"/>
    <cellStyle name="Note 6 20 2 2 4 8" xfId="20692"/>
    <cellStyle name="Note 6 20 2 2 5" xfId="5551"/>
    <cellStyle name="Note 6 20 2 2 5 2" xfId="14789"/>
    <cellStyle name="Note 6 20 2 2 5 2 2" xfId="32224"/>
    <cellStyle name="Note 6 20 2 2 5 2 3" xfId="46677"/>
    <cellStyle name="Note 6 20 2 2 5 3" xfId="17250"/>
    <cellStyle name="Note 6 20 2 2 5 3 2" xfId="34685"/>
    <cellStyle name="Note 6 20 2 2 5 3 3" xfId="49138"/>
    <cellStyle name="Note 6 20 2 2 5 4" xfId="22987"/>
    <cellStyle name="Note 6 20 2 2 5 5" xfId="37440"/>
    <cellStyle name="Note 6 20 2 2 6" xfId="8013"/>
    <cellStyle name="Note 6 20 2 2 6 2" xfId="25448"/>
    <cellStyle name="Note 6 20 2 2 6 3" xfId="39901"/>
    <cellStyle name="Note 6 20 2 2 7" xfId="10454"/>
    <cellStyle name="Note 6 20 2 2 7 2" xfId="27889"/>
    <cellStyle name="Note 6 20 2 2 7 3" xfId="42342"/>
    <cellStyle name="Note 6 20 2 2 8" xfId="12874"/>
    <cellStyle name="Note 6 20 2 2 8 2" xfId="30309"/>
    <cellStyle name="Note 6 20 2 2 8 3" xfId="44762"/>
    <cellStyle name="Note 6 20 2 2 9" xfId="19881"/>
    <cellStyle name="Note 6 20 2 3" xfId="3044"/>
    <cellStyle name="Note 6 20 2 3 2" xfId="3045"/>
    <cellStyle name="Note 6 20 2 3 2 2" xfId="5556"/>
    <cellStyle name="Note 6 20 2 3 2 2 2" xfId="14793"/>
    <cellStyle name="Note 6 20 2 3 2 2 2 2" xfId="32228"/>
    <cellStyle name="Note 6 20 2 3 2 2 2 3" xfId="46681"/>
    <cellStyle name="Note 6 20 2 3 2 2 3" xfId="17254"/>
    <cellStyle name="Note 6 20 2 3 2 2 3 2" xfId="34689"/>
    <cellStyle name="Note 6 20 2 3 2 2 3 3" xfId="49142"/>
    <cellStyle name="Note 6 20 2 3 2 2 4" xfId="22992"/>
    <cellStyle name="Note 6 20 2 3 2 2 5" xfId="37445"/>
    <cellStyle name="Note 6 20 2 3 2 3" xfId="8018"/>
    <cellStyle name="Note 6 20 2 3 2 3 2" xfId="25453"/>
    <cellStyle name="Note 6 20 2 3 2 3 3" xfId="39906"/>
    <cellStyle name="Note 6 20 2 3 2 4" xfId="10459"/>
    <cellStyle name="Note 6 20 2 3 2 4 2" xfId="27894"/>
    <cellStyle name="Note 6 20 2 3 2 4 3" xfId="42347"/>
    <cellStyle name="Note 6 20 2 3 2 5" xfId="12879"/>
    <cellStyle name="Note 6 20 2 3 2 5 2" xfId="30314"/>
    <cellStyle name="Note 6 20 2 3 2 5 3" xfId="44767"/>
    <cellStyle name="Note 6 20 2 3 2 6" xfId="19886"/>
    <cellStyle name="Note 6 20 2 3 3" xfId="3046"/>
    <cellStyle name="Note 6 20 2 3 3 2" xfId="5557"/>
    <cellStyle name="Note 6 20 2 3 3 2 2" xfId="14794"/>
    <cellStyle name="Note 6 20 2 3 3 2 2 2" xfId="32229"/>
    <cellStyle name="Note 6 20 2 3 3 2 2 3" xfId="46682"/>
    <cellStyle name="Note 6 20 2 3 3 2 3" xfId="17255"/>
    <cellStyle name="Note 6 20 2 3 3 2 3 2" xfId="34690"/>
    <cellStyle name="Note 6 20 2 3 3 2 3 3" xfId="49143"/>
    <cellStyle name="Note 6 20 2 3 3 2 4" xfId="22993"/>
    <cellStyle name="Note 6 20 2 3 3 2 5" xfId="37446"/>
    <cellStyle name="Note 6 20 2 3 3 3" xfId="8019"/>
    <cellStyle name="Note 6 20 2 3 3 3 2" xfId="25454"/>
    <cellStyle name="Note 6 20 2 3 3 3 3" xfId="39907"/>
    <cellStyle name="Note 6 20 2 3 3 4" xfId="10460"/>
    <cellStyle name="Note 6 20 2 3 3 4 2" xfId="27895"/>
    <cellStyle name="Note 6 20 2 3 3 4 3" xfId="42348"/>
    <cellStyle name="Note 6 20 2 3 3 5" xfId="12880"/>
    <cellStyle name="Note 6 20 2 3 3 5 2" xfId="30315"/>
    <cellStyle name="Note 6 20 2 3 3 5 3" xfId="44768"/>
    <cellStyle name="Note 6 20 2 3 3 6" xfId="19887"/>
    <cellStyle name="Note 6 20 2 3 4" xfId="3047"/>
    <cellStyle name="Note 6 20 2 3 4 2" xfId="5558"/>
    <cellStyle name="Note 6 20 2 3 4 2 2" xfId="22994"/>
    <cellStyle name="Note 6 20 2 3 4 2 3" xfId="37447"/>
    <cellStyle name="Note 6 20 2 3 4 3" xfId="8020"/>
    <cellStyle name="Note 6 20 2 3 4 3 2" xfId="25455"/>
    <cellStyle name="Note 6 20 2 3 4 3 3" xfId="39908"/>
    <cellStyle name="Note 6 20 2 3 4 4" xfId="10461"/>
    <cellStyle name="Note 6 20 2 3 4 4 2" xfId="27896"/>
    <cellStyle name="Note 6 20 2 3 4 4 3" xfId="42349"/>
    <cellStyle name="Note 6 20 2 3 4 5" xfId="12881"/>
    <cellStyle name="Note 6 20 2 3 4 5 2" xfId="30316"/>
    <cellStyle name="Note 6 20 2 3 4 5 3" xfId="44769"/>
    <cellStyle name="Note 6 20 2 3 4 6" xfId="15531"/>
    <cellStyle name="Note 6 20 2 3 4 6 2" xfId="32966"/>
    <cellStyle name="Note 6 20 2 3 4 6 3" xfId="47419"/>
    <cellStyle name="Note 6 20 2 3 4 7" xfId="19888"/>
    <cellStyle name="Note 6 20 2 3 4 8" xfId="20693"/>
    <cellStyle name="Note 6 20 2 3 5" xfId="5555"/>
    <cellStyle name="Note 6 20 2 3 5 2" xfId="14792"/>
    <cellStyle name="Note 6 20 2 3 5 2 2" xfId="32227"/>
    <cellStyle name="Note 6 20 2 3 5 2 3" xfId="46680"/>
    <cellStyle name="Note 6 20 2 3 5 3" xfId="17253"/>
    <cellStyle name="Note 6 20 2 3 5 3 2" xfId="34688"/>
    <cellStyle name="Note 6 20 2 3 5 3 3" xfId="49141"/>
    <cellStyle name="Note 6 20 2 3 5 4" xfId="22991"/>
    <cellStyle name="Note 6 20 2 3 5 5" xfId="37444"/>
    <cellStyle name="Note 6 20 2 3 6" xfId="8017"/>
    <cellStyle name="Note 6 20 2 3 6 2" xfId="25452"/>
    <cellStyle name="Note 6 20 2 3 6 3" xfId="39905"/>
    <cellStyle name="Note 6 20 2 3 7" xfId="10458"/>
    <cellStyle name="Note 6 20 2 3 7 2" xfId="27893"/>
    <cellStyle name="Note 6 20 2 3 7 3" xfId="42346"/>
    <cellStyle name="Note 6 20 2 3 8" xfId="12878"/>
    <cellStyle name="Note 6 20 2 3 8 2" xfId="30313"/>
    <cellStyle name="Note 6 20 2 3 8 3" xfId="44766"/>
    <cellStyle name="Note 6 20 2 3 9" xfId="19885"/>
    <cellStyle name="Note 6 20 2 4" xfId="3048"/>
    <cellStyle name="Note 6 20 2 4 2" xfId="3049"/>
    <cellStyle name="Note 6 20 2 4 2 2" xfId="5560"/>
    <cellStyle name="Note 6 20 2 4 2 2 2" xfId="14796"/>
    <cellStyle name="Note 6 20 2 4 2 2 2 2" xfId="32231"/>
    <cellStyle name="Note 6 20 2 4 2 2 2 3" xfId="46684"/>
    <cellStyle name="Note 6 20 2 4 2 2 3" xfId="17257"/>
    <cellStyle name="Note 6 20 2 4 2 2 3 2" xfId="34692"/>
    <cellStyle name="Note 6 20 2 4 2 2 3 3" xfId="49145"/>
    <cellStyle name="Note 6 20 2 4 2 2 4" xfId="22996"/>
    <cellStyle name="Note 6 20 2 4 2 2 5" xfId="37449"/>
    <cellStyle name="Note 6 20 2 4 2 3" xfId="8022"/>
    <cellStyle name="Note 6 20 2 4 2 3 2" xfId="25457"/>
    <cellStyle name="Note 6 20 2 4 2 3 3" xfId="39910"/>
    <cellStyle name="Note 6 20 2 4 2 4" xfId="10463"/>
    <cellStyle name="Note 6 20 2 4 2 4 2" xfId="27898"/>
    <cellStyle name="Note 6 20 2 4 2 4 3" xfId="42351"/>
    <cellStyle name="Note 6 20 2 4 2 5" xfId="12883"/>
    <cellStyle name="Note 6 20 2 4 2 5 2" xfId="30318"/>
    <cellStyle name="Note 6 20 2 4 2 5 3" xfId="44771"/>
    <cellStyle name="Note 6 20 2 4 2 6" xfId="19890"/>
    <cellStyle name="Note 6 20 2 4 3" xfId="3050"/>
    <cellStyle name="Note 6 20 2 4 3 2" xfId="5561"/>
    <cellStyle name="Note 6 20 2 4 3 2 2" xfId="14797"/>
    <cellStyle name="Note 6 20 2 4 3 2 2 2" xfId="32232"/>
    <cellStyle name="Note 6 20 2 4 3 2 2 3" xfId="46685"/>
    <cellStyle name="Note 6 20 2 4 3 2 3" xfId="17258"/>
    <cellStyle name="Note 6 20 2 4 3 2 3 2" xfId="34693"/>
    <cellStyle name="Note 6 20 2 4 3 2 3 3" xfId="49146"/>
    <cellStyle name="Note 6 20 2 4 3 2 4" xfId="22997"/>
    <cellStyle name="Note 6 20 2 4 3 2 5" xfId="37450"/>
    <cellStyle name="Note 6 20 2 4 3 3" xfId="8023"/>
    <cellStyle name="Note 6 20 2 4 3 3 2" xfId="25458"/>
    <cellStyle name="Note 6 20 2 4 3 3 3" xfId="39911"/>
    <cellStyle name="Note 6 20 2 4 3 4" xfId="10464"/>
    <cellStyle name="Note 6 20 2 4 3 4 2" xfId="27899"/>
    <cellStyle name="Note 6 20 2 4 3 4 3" xfId="42352"/>
    <cellStyle name="Note 6 20 2 4 3 5" xfId="12884"/>
    <cellStyle name="Note 6 20 2 4 3 5 2" xfId="30319"/>
    <cellStyle name="Note 6 20 2 4 3 5 3" xfId="44772"/>
    <cellStyle name="Note 6 20 2 4 3 6" xfId="19891"/>
    <cellStyle name="Note 6 20 2 4 4" xfId="3051"/>
    <cellStyle name="Note 6 20 2 4 4 2" xfId="5562"/>
    <cellStyle name="Note 6 20 2 4 4 2 2" xfId="22998"/>
    <cellStyle name="Note 6 20 2 4 4 2 3" xfId="37451"/>
    <cellStyle name="Note 6 20 2 4 4 3" xfId="8024"/>
    <cellStyle name="Note 6 20 2 4 4 3 2" xfId="25459"/>
    <cellStyle name="Note 6 20 2 4 4 3 3" xfId="39912"/>
    <cellStyle name="Note 6 20 2 4 4 4" xfId="10465"/>
    <cellStyle name="Note 6 20 2 4 4 4 2" xfId="27900"/>
    <cellStyle name="Note 6 20 2 4 4 4 3" xfId="42353"/>
    <cellStyle name="Note 6 20 2 4 4 5" xfId="12885"/>
    <cellStyle name="Note 6 20 2 4 4 5 2" xfId="30320"/>
    <cellStyle name="Note 6 20 2 4 4 5 3" xfId="44773"/>
    <cellStyle name="Note 6 20 2 4 4 6" xfId="15532"/>
    <cellStyle name="Note 6 20 2 4 4 6 2" xfId="32967"/>
    <cellStyle name="Note 6 20 2 4 4 6 3" xfId="47420"/>
    <cellStyle name="Note 6 20 2 4 4 7" xfId="19892"/>
    <cellStyle name="Note 6 20 2 4 4 8" xfId="20694"/>
    <cellStyle name="Note 6 20 2 4 5" xfId="5559"/>
    <cellStyle name="Note 6 20 2 4 5 2" xfId="14795"/>
    <cellStyle name="Note 6 20 2 4 5 2 2" xfId="32230"/>
    <cellStyle name="Note 6 20 2 4 5 2 3" xfId="46683"/>
    <cellStyle name="Note 6 20 2 4 5 3" xfId="17256"/>
    <cellStyle name="Note 6 20 2 4 5 3 2" xfId="34691"/>
    <cellStyle name="Note 6 20 2 4 5 3 3" xfId="49144"/>
    <cellStyle name="Note 6 20 2 4 5 4" xfId="22995"/>
    <cellStyle name="Note 6 20 2 4 5 5" xfId="37448"/>
    <cellStyle name="Note 6 20 2 4 6" xfId="8021"/>
    <cellStyle name="Note 6 20 2 4 6 2" xfId="25456"/>
    <cellStyle name="Note 6 20 2 4 6 3" xfId="39909"/>
    <cellStyle name="Note 6 20 2 4 7" xfId="10462"/>
    <cellStyle name="Note 6 20 2 4 7 2" xfId="27897"/>
    <cellStyle name="Note 6 20 2 4 7 3" xfId="42350"/>
    <cellStyle name="Note 6 20 2 4 8" xfId="12882"/>
    <cellStyle name="Note 6 20 2 4 8 2" xfId="30317"/>
    <cellStyle name="Note 6 20 2 4 8 3" xfId="44770"/>
    <cellStyle name="Note 6 20 2 4 9" xfId="19889"/>
    <cellStyle name="Note 6 20 2 5" xfId="3052"/>
    <cellStyle name="Note 6 20 2 5 2" xfId="5563"/>
    <cellStyle name="Note 6 20 2 5 2 2" xfId="14798"/>
    <cellStyle name="Note 6 20 2 5 2 2 2" xfId="32233"/>
    <cellStyle name="Note 6 20 2 5 2 2 3" xfId="46686"/>
    <cellStyle name="Note 6 20 2 5 2 3" xfId="17259"/>
    <cellStyle name="Note 6 20 2 5 2 3 2" xfId="34694"/>
    <cellStyle name="Note 6 20 2 5 2 3 3" xfId="49147"/>
    <cellStyle name="Note 6 20 2 5 2 4" xfId="22999"/>
    <cellStyle name="Note 6 20 2 5 2 5" xfId="37452"/>
    <cellStyle name="Note 6 20 2 5 3" xfId="8025"/>
    <cellStyle name="Note 6 20 2 5 3 2" xfId="25460"/>
    <cellStyle name="Note 6 20 2 5 3 3" xfId="39913"/>
    <cellStyle name="Note 6 20 2 5 4" xfId="10466"/>
    <cellStyle name="Note 6 20 2 5 4 2" xfId="27901"/>
    <cellStyle name="Note 6 20 2 5 4 3" xfId="42354"/>
    <cellStyle name="Note 6 20 2 5 5" xfId="12886"/>
    <cellStyle name="Note 6 20 2 5 5 2" xfId="30321"/>
    <cellStyle name="Note 6 20 2 5 5 3" xfId="44774"/>
    <cellStyle name="Note 6 20 2 5 6" xfId="19893"/>
    <cellStyle name="Note 6 20 2 6" xfId="3053"/>
    <cellStyle name="Note 6 20 2 6 2" xfId="5564"/>
    <cellStyle name="Note 6 20 2 6 2 2" xfId="14799"/>
    <cellStyle name="Note 6 20 2 6 2 2 2" xfId="32234"/>
    <cellStyle name="Note 6 20 2 6 2 2 3" xfId="46687"/>
    <cellStyle name="Note 6 20 2 6 2 3" xfId="17260"/>
    <cellStyle name="Note 6 20 2 6 2 3 2" xfId="34695"/>
    <cellStyle name="Note 6 20 2 6 2 3 3" xfId="49148"/>
    <cellStyle name="Note 6 20 2 6 2 4" xfId="23000"/>
    <cellStyle name="Note 6 20 2 6 2 5" xfId="37453"/>
    <cellStyle name="Note 6 20 2 6 3" xfId="8026"/>
    <cellStyle name="Note 6 20 2 6 3 2" xfId="25461"/>
    <cellStyle name="Note 6 20 2 6 3 3" xfId="39914"/>
    <cellStyle name="Note 6 20 2 6 4" xfId="10467"/>
    <cellStyle name="Note 6 20 2 6 4 2" xfId="27902"/>
    <cellStyle name="Note 6 20 2 6 4 3" xfId="42355"/>
    <cellStyle name="Note 6 20 2 6 5" xfId="12887"/>
    <cellStyle name="Note 6 20 2 6 5 2" xfId="30322"/>
    <cellStyle name="Note 6 20 2 6 5 3" xfId="44775"/>
    <cellStyle name="Note 6 20 2 6 6" xfId="19894"/>
    <cellStyle name="Note 6 20 2 7" xfId="3054"/>
    <cellStyle name="Note 6 20 2 7 2" xfId="5565"/>
    <cellStyle name="Note 6 20 2 7 2 2" xfId="23001"/>
    <cellStyle name="Note 6 20 2 7 2 3" xfId="37454"/>
    <cellStyle name="Note 6 20 2 7 3" xfId="8027"/>
    <cellStyle name="Note 6 20 2 7 3 2" xfId="25462"/>
    <cellStyle name="Note 6 20 2 7 3 3" xfId="39915"/>
    <cellStyle name="Note 6 20 2 7 4" xfId="10468"/>
    <cellStyle name="Note 6 20 2 7 4 2" xfId="27903"/>
    <cellStyle name="Note 6 20 2 7 4 3" xfId="42356"/>
    <cellStyle name="Note 6 20 2 7 5" xfId="12888"/>
    <cellStyle name="Note 6 20 2 7 5 2" xfId="30323"/>
    <cellStyle name="Note 6 20 2 7 5 3" xfId="44776"/>
    <cellStyle name="Note 6 20 2 7 6" xfId="15533"/>
    <cellStyle name="Note 6 20 2 7 6 2" xfId="32968"/>
    <cellStyle name="Note 6 20 2 7 6 3" xfId="47421"/>
    <cellStyle name="Note 6 20 2 7 7" xfId="19895"/>
    <cellStyle name="Note 6 20 2 7 8" xfId="20695"/>
    <cellStyle name="Note 6 20 2 8" xfId="5550"/>
    <cellStyle name="Note 6 20 2 8 2" xfId="14788"/>
    <cellStyle name="Note 6 20 2 8 2 2" xfId="32223"/>
    <cellStyle name="Note 6 20 2 8 2 3" xfId="46676"/>
    <cellStyle name="Note 6 20 2 8 3" xfId="17249"/>
    <cellStyle name="Note 6 20 2 8 3 2" xfId="34684"/>
    <cellStyle name="Note 6 20 2 8 3 3" xfId="49137"/>
    <cellStyle name="Note 6 20 2 8 4" xfId="22986"/>
    <cellStyle name="Note 6 20 2 8 5" xfId="37439"/>
    <cellStyle name="Note 6 20 2 9" xfId="8012"/>
    <cellStyle name="Note 6 20 2 9 2" xfId="25447"/>
    <cellStyle name="Note 6 20 2 9 3" xfId="39900"/>
    <cellStyle name="Note 6 20 3" xfId="3055"/>
    <cellStyle name="Note 6 20 3 2" xfId="5566"/>
    <cellStyle name="Note 6 20 3 2 2" xfId="14800"/>
    <cellStyle name="Note 6 20 3 2 2 2" xfId="32235"/>
    <cellStyle name="Note 6 20 3 2 2 3" xfId="46688"/>
    <cellStyle name="Note 6 20 3 2 3" xfId="17261"/>
    <cellStyle name="Note 6 20 3 2 3 2" xfId="34696"/>
    <cellStyle name="Note 6 20 3 2 3 3" xfId="49149"/>
    <cellStyle name="Note 6 20 3 2 4" xfId="23002"/>
    <cellStyle name="Note 6 20 3 2 5" xfId="37455"/>
    <cellStyle name="Note 6 20 3 3" xfId="8028"/>
    <cellStyle name="Note 6 20 3 3 2" xfId="25463"/>
    <cellStyle name="Note 6 20 3 3 3" xfId="39916"/>
    <cellStyle name="Note 6 20 3 4" xfId="10469"/>
    <cellStyle name="Note 6 20 3 4 2" xfId="27904"/>
    <cellStyle name="Note 6 20 3 4 3" xfId="42357"/>
    <cellStyle name="Note 6 20 3 5" xfId="12889"/>
    <cellStyle name="Note 6 20 3 5 2" xfId="30324"/>
    <cellStyle name="Note 6 20 3 5 3" xfId="44777"/>
    <cellStyle name="Note 6 20 3 6" xfId="19896"/>
    <cellStyle name="Note 6 20 4" xfId="3056"/>
    <cellStyle name="Note 6 20 4 2" xfId="5567"/>
    <cellStyle name="Note 6 20 4 2 2" xfId="14801"/>
    <cellStyle name="Note 6 20 4 2 2 2" xfId="32236"/>
    <cellStyle name="Note 6 20 4 2 2 3" xfId="46689"/>
    <cellStyle name="Note 6 20 4 2 3" xfId="17262"/>
    <cellStyle name="Note 6 20 4 2 3 2" xfId="34697"/>
    <cellStyle name="Note 6 20 4 2 3 3" xfId="49150"/>
    <cellStyle name="Note 6 20 4 2 4" xfId="23003"/>
    <cellStyle name="Note 6 20 4 2 5" xfId="37456"/>
    <cellStyle name="Note 6 20 4 3" xfId="8029"/>
    <cellStyle name="Note 6 20 4 3 2" xfId="25464"/>
    <cellStyle name="Note 6 20 4 3 3" xfId="39917"/>
    <cellStyle name="Note 6 20 4 4" xfId="10470"/>
    <cellStyle name="Note 6 20 4 4 2" xfId="27905"/>
    <cellStyle name="Note 6 20 4 4 3" xfId="42358"/>
    <cellStyle name="Note 6 20 4 5" xfId="12890"/>
    <cellStyle name="Note 6 20 4 5 2" xfId="30325"/>
    <cellStyle name="Note 6 20 4 5 3" xfId="44778"/>
    <cellStyle name="Note 6 20 4 6" xfId="19897"/>
    <cellStyle name="Note 6 20 5" xfId="3057"/>
    <cellStyle name="Note 6 20 5 2" xfId="5568"/>
    <cellStyle name="Note 6 20 5 2 2" xfId="23004"/>
    <cellStyle name="Note 6 20 5 2 3" xfId="37457"/>
    <cellStyle name="Note 6 20 5 3" xfId="8030"/>
    <cellStyle name="Note 6 20 5 3 2" xfId="25465"/>
    <cellStyle name="Note 6 20 5 3 3" xfId="39918"/>
    <cellStyle name="Note 6 20 5 4" xfId="10471"/>
    <cellStyle name="Note 6 20 5 4 2" xfId="27906"/>
    <cellStyle name="Note 6 20 5 4 3" xfId="42359"/>
    <cellStyle name="Note 6 20 5 5" xfId="12891"/>
    <cellStyle name="Note 6 20 5 5 2" xfId="30326"/>
    <cellStyle name="Note 6 20 5 5 3" xfId="44779"/>
    <cellStyle name="Note 6 20 5 6" xfId="15534"/>
    <cellStyle name="Note 6 20 5 6 2" xfId="32969"/>
    <cellStyle name="Note 6 20 5 6 3" xfId="47422"/>
    <cellStyle name="Note 6 20 5 7" xfId="19898"/>
    <cellStyle name="Note 6 20 5 8" xfId="20696"/>
    <cellStyle name="Note 6 20 6" xfId="5549"/>
    <cellStyle name="Note 6 20 6 2" xfId="14787"/>
    <cellStyle name="Note 6 20 6 2 2" xfId="32222"/>
    <cellStyle name="Note 6 20 6 2 3" xfId="46675"/>
    <cellStyle name="Note 6 20 6 3" xfId="17248"/>
    <cellStyle name="Note 6 20 6 3 2" xfId="34683"/>
    <cellStyle name="Note 6 20 6 3 3" xfId="49136"/>
    <cellStyle name="Note 6 20 6 4" xfId="22985"/>
    <cellStyle name="Note 6 20 6 5" xfId="37438"/>
    <cellStyle name="Note 6 20 7" xfId="8011"/>
    <cellStyle name="Note 6 20 7 2" xfId="25446"/>
    <cellStyle name="Note 6 20 7 3" xfId="39899"/>
    <cellStyle name="Note 6 20 8" xfId="10452"/>
    <cellStyle name="Note 6 20 8 2" xfId="27887"/>
    <cellStyle name="Note 6 20 8 3" xfId="42340"/>
    <cellStyle name="Note 6 20 9" xfId="12872"/>
    <cellStyle name="Note 6 20 9 2" xfId="30307"/>
    <cellStyle name="Note 6 20 9 3" xfId="44760"/>
    <cellStyle name="Note 6 21" xfId="3058"/>
    <cellStyle name="Note 6 21 10" xfId="10472"/>
    <cellStyle name="Note 6 21 10 2" xfId="27907"/>
    <cellStyle name="Note 6 21 10 3" xfId="42360"/>
    <cellStyle name="Note 6 21 11" xfId="12892"/>
    <cellStyle name="Note 6 21 11 2" xfId="30327"/>
    <cellStyle name="Note 6 21 11 3" xfId="44780"/>
    <cellStyle name="Note 6 21 12" xfId="19899"/>
    <cellStyle name="Note 6 21 2" xfId="3059"/>
    <cellStyle name="Note 6 21 2 2" xfId="3060"/>
    <cellStyle name="Note 6 21 2 2 2" xfId="5571"/>
    <cellStyle name="Note 6 21 2 2 2 2" xfId="14804"/>
    <cellStyle name="Note 6 21 2 2 2 2 2" xfId="32239"/>
    <cellStyle name="Note 6 21 2 2 2 2 3" xfId="46692"/>
    <cellStyle name="Note 6 21 2 2 2 3" xfId="17265"/>
    <cellStyle name="Note 6 21 2 2 2 3 2" xfId="34700"/>
    <cellStyle name="Note 6 21 2 2 2 3 3" xfId="49153"/>
    <cellStyle name="Note 6 21 2 2 2 4" xfId="23007"/>
    <cellStyle name="Note 6 21 2 2 2 5" xfId="37460"/>
    <cellStyle name="Note 6 21 2 2 3" xfId="8033"/>
    <cellStyle name="Note 6 21 2 2 3 2" xfId="25468"/>
    <cellStyle name="Note 6 21 2 2 3 3" xfId="39921"/>
    <cellStyle name="Note 6 21 2 2 4" xfId="10474"/>
    <cellStyle name="Note 6 21 2 2 4 2" xfId="27909"/>
    <cellStyle name="Note 6 21 2 2 4 3" xfId="42362"/>
    <cellStyle name="Note 6 21 2 2 5" xfId="12894"/>
    <cellStyle name="Note 6 21 2 2 5 2" xfId="30329"/>
    <cellStyle name="Note 6 21 2 2 5 3" xfId="44782"/>
    <cellStyle name="Note 6 21 2 2 6" xfId="19901"/>
    <cellStyle name="Note 6 21 2 3" xfId="3061"/>
    <cellStyle name="Note 6 21 2 3 2" xfId="5572"/>
    <cellStyle name="Note 6 21 2 3 2 2" xfId="14805"/>
    <cellStyle name="Note 6 21 2 3 2 2 2" xfId="32240"/>
    <cellStyle name="Note 6 21 2 3 2 2 3" xfId="46693"/>
    <cellStyle name="Note 6 21 2 3 2 3" xfId="17266"/>
    <cellStyle name="Note 6 21 2 3 2 3 2" xfId="34701"/>
    <cellStyle name="Note 6 21 2 3 2 3 3" xfId="49154"/>
    <cellStyle name="Note 6 21 2 3 2 4" xfId="23008"/>
    <cellStyle name="Note 6 21 2 3 2 5" xfId="37461"/>
    <cellStyle name="Note 6 21 2 3 3" xfId="8034"/>
    <cellStyle name="Note 6 21 2 3 3 2" xfId="25469"/>
    <cellStyle name="Note 6 21 2 3 3 3" xfId="39922"/>
    <cellStyle name="Note 6 21 2 3 4" xfId="10475"/>
    <cellStyle name="Note 6 21 2 3 4 2" xfId="27910"/>
    <cellStyle name="Note 6 21 2 3 4 3" xfId="42363"/>
    <cellStyle name="Note 6 21 2 3 5" xfId="12895"/>
    <cellStyle name="Note 6 21 2 3 5 2" xfId="30330"/>
    <cellStyle name="Note 6 21 2 3 5 3" xfId="44783"/>
    <cellStyle name="Note 6 21 2 3 6" xfId="19902"/>
    <cellStyle name="Note 6 21 2 4" xfId="3062"/>
    <cellStyle name="Note 6 21 2 4 2" xfId="5573"/>
    <cellStyle name="Note 6 21 2 4 2 2" xfId="23009"/>
    <cellStyle name="Note 6 21 2 4 2 3" xfId="37462"/>
    <cellStyle name="Note 6 21 2 4 3" xfId="8035"/>
    <cellStyle name="Note 6 21 2 4 3 2" xfId="25470"/>
    <cellStyle name="Note 6 21 2 4 3 3" xfId="39923"/>
    <cellStyle name="Note 6 21 2 4 4" xfId="10476"/>
    <cellStyle name="Note 6 21 2 4 4 2" xfId="27911"/>
    <cellStyle name="Note 6 21 2 4 4 3" xfId="42364"/>
    <cellStyle name="Note 6 21 2 4 5" xfId="12896"/>
    <cellStyle name="Note 6 21 2 4 5 2" xfId="30331"/>
    <cellStyle name="Note 6 21 2 4 5 3" xfId="44784"/>
    <cellStyle name="Note 6 21 2 4 6" xfId="15535"/>
    <cellStyle name="Note 6 21 2 4 6 2" xfId="32970"/>
    <cellStyle name="Note 6 21 2 4 6 3" xfId="47423"/>
    <cellStyle name="Note 6 21 2 4 7" xfId="19903"/>
    <cellStyle name="Note 6 21 2 4 8" xfId="20697"/>
    <cellStyle name="Note 6 21 2 5" xfId="5570"/>
    <cellStyle name="Note 6 21 2 5 2" xfId="14803"/>
    <cellStyle name="Note 6 21 2 5 2 2" xfId="32238"/>
    <cellStyle name="Note 6 21 2 5 2 3" xfId="46691"/>
    <cellStyle name="Note 6 21 2 5 3" xfId="17264"/>
    <cellStyle name="Note 6 21 2 5 3 2" xfId="34699"/>
    <cellStyle name="Note 6 21 2 5 3 3" xfId="49152"/>
    <cellStyle name="Note 6 21 2 5 4" xfId="23006"/>
    <cellStyle name="Note 6 21 2 5 5" xfId="37459"/>
    <cellStyle name="Note 6 21 2 6" xfId="8032"/>
    <cellStyle name="Note 6 21 2 6 2" xfId="25467"/>
    <cellStyle name="Note 6 21 2 6 3" xfId="39920"/>
    <cellStyle name="Note 6 21 2 7" xfId="10473"/>
    <cellStyle name="Note 6 21 2 7 2" xfId="27908"/>
    <cellStyle name="Note 6 21 2 7 3" xfId="42361"/>
    <cellStyle name="Note 6 21 2 8" xfId="12893"/>
    <cellStyle name="Note 6 21 2 8 2" xfId="30328"/>
    <cellStyle name="Note 6 21 2 8 3" xfId="44781"/>
    <cellStyle name="Note 6 21 2 9" xfId="19900"/>
    <cellStyle name="Note 6 21 3" xfId="3063"/>
    <cellStyle name="Note 6 21 3 2" xfId="3064"/>
    <cellStyle name="Note 6 21 3 2 2" xfId="5575"/>
    <cellStyle name="Note 6 21 3 2 2 2" xfId="14807"/>
    <cellStyle name="Note 6 21 3 2 2 2 2" xfId="32242"/>
    <cellStyle name="Note 6 21 3 2 2 2 3" xfId="46695"/>
    <cellStyle name="Note 6 21 3 2 2 3" xfId="17268"/>
    <cellStyle name="Note 6 21 3 2 2 3 2" xfId="34703"/>
    <cellStyle name="Note 6 21 3 2 2 3 3" xfId="49156"/>
    <cellStyle name="Note 6 21 3 2 2 4" xfId="23011"/>
    <cellStyle name="Note 6 21 3 2 2 5" xfId="37464"/>
    <cellStyle name="Note 6 21 3 2 3" xfId="8037"/>
    <cellStyle name="Note 6 21 3 2 3 2" xfId="25472"/>
    <cellStyle name="Note 6 21 3 2 3 3" xfId="39925"/>
    <cellStyle name="Note 6 21 3 2 4" xfId="10478"/>
    <cellStyle name="Note 6 21 3 2 4 2" xfId="27913"/>
    <cellStyle name="Note 6 21 3 2 4 3" xfId="42366"/>
    <cellStyle name="Note 6 21 3 2 5" xfId="12898"/>
    <cellStyle name="Note 6 21 3 2 5 2" xfId="30333"/>
    <cellStyle name="Note 6 21 3 2 5 3" xfId="44786"/>
    <cellStyle name="Note 6 21 3 2 6" xfId="19905"/>
    <cellStyle name="Note 6 21 3 3" xfId="3065"/>
    <cellStyle name="Note 6 21 3 3 2" xfId="5576"/>
    <cellStyle name="Note 6 21 3 3 2 2" xfId="14808"/>
    <cellStyle name="Note 6 21 3 3 2 2 2" xfId="32243"/>
    <cellStyle name="Note 6 21 3 3 2 2 3" xfId="46696"/>
    <cellStyle name="Note 6 21 3 3 2 3" xfId="17269"/>
    <cellStyle name="Note 6 21 3 3 2 3 2" xfId="34704"/>
    <cellStyle name="Note 6 21 3 3 2 3 3" xfId="49157"/>
    <cellStyle name="Note 6 21 3 3 2 4" xfId="23012"/>
    <cellStyle name="Note 6 21 3 3 2 5" xfId="37465"/>
    <cellStyle name="Note 6 21 3 3 3" xfId="8038"/>
    <cellStyle name="Note 6 21 3 3 3 2" xfId="25473"/>
    <cellStyle name="Note 6 21 3 3 3 3" xfId="39926"/>
    <cellStyle name="Note 6 21 3 3 4" xfId="10479"/>
    <cellStyle name="Note 6 21 3 3 4 2" xfId="27914"/>
    <cellStyle name="Note 6 21 3 3 4 3" xfId="42367"/>
    <cellStyle name="Note 6 21 3 3 5" xfId="12899"/>
    <cellStyle name="Note 6 21 3 3 5 2" xfId="30334"/>
    <cellStyle name="Note 6 21 3 3 5 3" xfId="44787"/>
    <cellStyle name="Note 6 21 3 3 6" xfId="19906"/>
    <cellStyle name="Note 6 21 3 4" xfId="3066"/>
    <cellStyle name="Note 6 21 3 4 2" xfId="5577"/>
    <cellStyle name="Note 6 21 3 4 2 2" xfId="23013"/>
    <cellStyle name="Note 6 21 3 4 2 3" xfId="37466"/>
    <cellStyle name="Note 6 21 3 4 3" xfId="8039"/>
    <cellStyle name="Note 6 21 3 4 3 2" xfId="25474"/>
    <cellStyle name="Note 6 21 3 4 3 3" xfId="39927"/>
    <cellStyle name="Note 6 21 3 4 4" xfId="10480"/>
    <cellStyle name="Note 6 21 3 4 4 2" xfId="27915"/>
    <cellStyle name="Note 6 21 3 4 4 3" xfId="42368"/>
    <cellStyle name="Note 6 21 3 4 5" xfId="12900"/>
    <cellStyle name="Note 6 21 3 4 5 2" xfId="30335"/>
    <cellStyle name="Note 6 21 3 4 5 3" xfId="44788"/>
    <cellStyle name="Note 6 21 3 4 6" xfId="15536"/>
    <cellStyle name="Note 6 21 3 4 6 2" xfId="32971"/>
    <cellStyle name="Note 6 21 3 4 6 3" xfId="47424"/>
    <cellStyle name="Note 6 21 3 4 7" xfId="19907"/>
    <cellStyle name="Note 6 21 3 4 8" xfId="20698"/>
    <cellStyle name="Note 6 21 3 5" xfId="5574"/>
    <cellStyle name="Note 6 21 3 5 2" xfId="14806"/>
    <cellStyle name="Note 6 21 3 5 2 2" xfId="32241"/>
    <cellStyle name="Note 6 21 3 5 2 3" xfId="46694"/>
    <cellStyle name="Note 6 21 3 5 3" xfId="17267"/>
    <cellStyle name="Note 6 21 3 5 3 2" xfId="34702"/>
    <cellStyle name="Note 6 21 3 5 3 3" xfId="49155"/>
    <cellStyle name="Note 6 21 3 5 4" xfId="23010"/>
    <cellStyle name="Note 6 21 3 5 5" xfId="37463"/>
    <cellStyle name="Note 6 21 3 6" xfId="8036"/>
    <cellStyle name="Note 6 21 3 6 2" xfId="25471"/>
    <cellStyle name="Note 6 21 3 6 3" xfId="39924"/>
    <cellStyle name="Note 6 21 3 7" xfId="10477"/>
    <cellStyle name="Note 6 21 3 7 2" xfId="27912"/>
    <cellStyle name="Note 6 21 3 7 3" xfId="42365"/>
    <cellStyle name="Note 6 21 3 8" xfId="12897"/>
    <cellStyle name="Note 6 21 3 8 2" xfId="30332"/>
    <cellStyle name="Note 6 21 3 8 3" xfId="44785"/>
    <cellStyle name="Note 6 21 3 9" xfId="19904"/>
    <cellStyle name="Note 6 21 4" xfId="3067"/>
    <cellStyle name="Note 6 21 4 2" xfId="3068"/>
    <cellStyle name="Note 6 21 4 2 2" xfId="5579"/>
    <cellStyle name="Note 6 21 4 2 2 2" xfId="14810"/>
    <cellStyle name="Note 6 21 4 2 2 2 2" xfId="32245"/>
    <cellStyle name="Note 6 21 4 2 2 2 3" xfId="46698"/>
    <cellStyle name="Note 6 21 4 2 2 3" xfId="17271"/>
    <cellStyle name="Note 6 21 4 2 2 3 2" xfId="34706"/>
    <cellStyle name="Note 6 21 4 2 2 3 3" xfId="49159"/>
    <cellStyle name="Note 6 21 4 2 2 4" xfId="23015"/>
    <cellStyle name="Note 6 21 4 2 2 5" xfId="37468"/>
    <cellStyle name="Note 6 21 4 2 3" xfId="8041"/>
    <cellStyle name="Note 6 21 4 2 3 2" xfId="25476"/>
    <cellStyle name="Note 6 21 4 2 3 3" xfId="39929"/>
    <cellStyle name="Note 6 21 4 2 4" xfId="10482"/>
    <cellStyle name="Note 6 21 4 2 4 2" xfId="27917"/>
    <cellStyle name="Note 6 21 4 2 4 3" xfId="42370"/>
    <cellStyle name="Note 6 21 4 2 5" xfId="12902"/>
    <cellStyle name="Note 6 21 4 2 5 2" xfId="30337"/>
    <cellStyle name="Note 6 21 4 2 5 3" xfId="44790"/>
    <cellStyle name="Note 6 21 4 2 6" xfId="19909"/>
    <cellStyle name="Note 6 21 4 3" xfId="3069"/>
    <cellStyle name="Note 6 21 4 3 2" xfId="5580"/>
    <cellStyle name="Note 6 21 4 3 2 2" xfId="14811"/>
    <cellStyle name="Note 6 21 4 3 2 2 2" xfId="32246"/>
    <cellStyle name="Note 6 21 4 3 2 2 3" xfId="46699"/>
    <cellStyle name="Note 6 21 4 3 2 3" xfId="17272"/>
    <cellStyle name="Note 6 21 4 3 2 3 2" xfId="34707"/>
    <cellStyle name="Note 6 21 4 3 2 3 3" xfId="49160"/>
    <cellStyle name="Note 6 21 4 3 2 4" xfId="23016"/>
    <cellStyle name="Note 6 21 4 3 2 5" xfId="37469"/>
    <cellStyle name="Note 6 21 4 3 3" xfId="8042"/>
    <cellStyle name="Note 6 21 4 3 3 2" xfId="25477"/>
    <cellStyle name="Note 6 21 4 3 3 3" xfId="39930"/>
    <cellStyle name="Note 6 21 4 3 4" xfId="10483"/>
    <cellStyle name="Note 6 21 4 3 4 2" xfId="27918"/>
    <cellStyle name="Note 6 21 4 3 4 3" xfId="42371"/>
    <cellStyle name="Note 6 21 4 3 5" xfId="12903"/>
    <cellStyle name="Note 6 21 4 3 5 2" xfId="30338"/>
    <cellStyle name="Note 6 21 4 3 5 3" xfId="44791"/>
    <cellStyle name="Note 6 21 4 3 6" xfId="19910"/>
    <cellStyle name="Note 6 21 4 4" xfId="3070"/>
    <cellStyle name="Note 6 21 4 4 2" xfId="5581"/>
    <cellStyle name="Note 6 21 4 4 2 2" xfId="23017"/>
    <cellStyle name="Note 6 21 4 4 2 3" xfId="37470"/>
    <cellStyle name="Note 6 21 4 4 3" xfId="8043"/>
    <cellStyle name="Note 6 21 4 4 3 2" xfId="25478"/>
    <cellStyle name="Note 6 21 4 4 3 3" xfId="39931"/>
    <cellStyle name="Note 6 21 4 4 4" xfId="10484"/>
    <cellStyle name="Note 6 21 4 4 4 2" xfId="27919"/>
    <cellStyle name="Note 6 21 4 4 4 3" xfId="42372"/>
    <cellStyle name="Note 6 21 4 4 5" xfId="12904"/>
    <cellStyle name="Note 6 21 4 4 5 2" xfId="30339"/>
    <cellStyle name="Note 6 21 4 4 5 3" xfId="44792"/>
    <cellStyle name="Note 6 21 4 4 6" xfId="15537"/>
    <cellStyle name="Note 6 21 4 4 6 2" xfId="32972"/>
    <cellStyle name="Note 6 21 4 4 6 3" xfId="47425"/>
    <cellStyle name="Note 6 21 4 4 7" xfId="19911"/>
    <cellStyle name="Note 6 21 4 4 8" xfId="20699"/>
    <cellStyle name="Note 6 21 4 5" xfId="5578"/>
    <cellStyle name="Note 6 21 4 5 2" xfId="14809"/>
    <cellStyle name="Note 6 21 4 5 2 2" xfId="32244"/>
    <cellStyle name="Note 6 21 4 5 2 3" xfId="46697"/>
    <cellStyle name="Note 6 21 4 5 3" xfId="17270"/>
    <cellStyle name="Note 6 21 4 5 3 2" xfId="34705"/>
    <cellStyle name="Note 6 21 4 5 3 3" xfId="49158"/>
    <cellStyle name="Note 6 21 4 5 4" xfId="23014"/>
    <cellStyle name="Note 6 21 4 5 5" xfId="37467"/>
    <cellStyle name="Note 6 21 4 6" xfId="8040"/>
    <cellStyle name="Note 6 21 4 6 2" xfId="25475"/>
    <cellStyle name="Note 6 21 4 6 3" xfId="39928"/>
    <cellStyle name="Note 6 21 4 7" xfId="10481"/>
    <cellStyle name="Note 6 21 4 7 2" xfId="27916"/>
    <cellStyle name="Note 6 21 4 7 3" xfId="42369"/>
    <cellStyle name="Note 6 21 4 8" xfId="12901"/>
    <cellStyle name="Note 6 21 4 8 2" xfId="30336"/>
    <cellStyle name="Note 6 21 4 8 3" xfId="44789"/>
    <cellStyle name="Note 6 21 4 9" xfId="19908"/>
    <cellStyle name="Note 6 21 5" xfId="3071"/>
    <cellStyle name="Note 6 21 5 2" xfId="5582"/>
    <cellStyle name="Note 6 21 5 2 2" xfId="14812"/>
    <cellStyle name="Note 6 21 5 2 2 2" xfId="32247"/>
    <cellStyle name="Note 6 21 5 2 2 3" xfId="46700"/>
    <cellStyle name="Note 6 21 5 2 3" xfId="17273"/>
    <cellStyle name="Note 6 21 5 2 3 2" xfId="34708"/>
    <cellStyle name="Note 6 21 5 2 3 3" xfId="49161"/>
    <cellStyle name="Note 6 21 5 2 4" xfId="23018"/>
    <cellStyle name="Note 6 21 5 2 5" xfId="37471"/>
    <cellStyle name="Note 6 21 5 3" xfId="8044"/>
    <cellStyle name="Note 6 21 5 3 2" xfId="25479"/>
    <cellStyle name="Note 6 21 5 3 3" xfId="39932"/>
    <cellStyle name="Note 6 21 5 4" xfId="10485"/>
    <cellStyle name="Note 6 21 5 4 2" xfId="27920"/>
    <cellStyle name="Note 6 21 5 4 3" xfId="42373"/>
    <cellStyle name="Note 6 21 5 5" xfId="12905"/>
    <cellStyle name="Note 6 21 5 5 2" xfId="30340"/>
    <cellStyle name="Note 6 21 5 5 3" xfId="44793"/>
    <cellStyle name="Note 6 21 5 6" xfId="19912"/>
    <cellStyle name="Note 6 21 6" xfId="3072"/>
    <cellStyle name="Note 6 21 6 2" xfId="5583"/>
    <cellStyle name="Note 6 21 6 2 2" xfId="14813"/>
    <cellStyle name="Note 6 21 6 2 2 2" xfId="32248"/>
    <cellStyle name="Note 6 21 6 2 2 3" xfId="46701"/>
    <cellStyle name="Note 6 21 6 2 3" xfId="17274"/>
    <cellStyle name="Note 6 21 6 2 3 2" xfId="34709"/>
    <cellStyle name="Note 6 21 6 2 3 3" xfId="49162"/>
    <cellStyle name="Note 6 21 6 2 4" xfId="23019"/>
    <cellStyle name="Note 6 21 6 2 5" xfId="37472"/>
    <cellStyle name="Note 6 21 6 3" xfId="8045"/>
    <cellStyle name="Note 6 21 6 3 2" xfId="25480"/>
    <cellStyle name="Note 6 21 6 3 3" xfId="39933"/>
    <cellStyle name="Note 6 21 6 4" xfId="10486"/>
    <cellStyle name="Note 6 21 6 4 2" xfId="27921"/>
    <cellStyle name="Note 6 21 6 4 3" xfId="42374"/>
    <cellStyle name="Note 6 21 6 5" xfId="12906"/>
    <cellStyle name="Note 6 21 6 5 2" xfId="30341"/>
    <cellStyle name="Note 6 21 6 5 3" xfId="44794"/>
    <cellStyle name="Note 6 21 6 6" xfId="19913"/>
    <cellStyle name="Note 6 21 7" xfId="3073"/>
    <cellStyle name="Note 6 21 7 2" xfId="5584"/>
    <cellStyle name="Note 6 21 7 2 2" xfId="23020"/>
    <cellStyle name="Note 6 21 7 2 3" xfId="37473"/>
    <cellStyle name="Note 6 21 7 3" xfId="8046"/>
    <cellStyle name="Note 6 21 7 3 2" xfId="25481"/>
    <cellStyle name="Note 6 21 7 3 3" xfId="39934"/>
    <cellStyle name="Note 6 21 7 4" xfId="10487"/>
    <cellStyle name="Note 6 21 7 4 2" xfId="27922"/>
    <cellStyle name="Note 6 21 7 4 3" xfId="42375"/>
    <cellStyle name="Note 6 21 7 5" xfId="12907"/>
    <cellStyle name="Note 6 21 7 5 2" xfId="30342"/>
    <cellStyle name="Note 6 21 7 5 3" xfId="44795"/>
    <cellStyle name="Note 6 21 7 6" xfId="15538"/>
    <cellStyle name="Note 6 21 7 6 2" xfId="32973"/>
    <cellStyle name="Note 6 21 7 6 3" xfId="47426"/>
    <cellStyle name="Note 6 21 7 7" xfId="19914"/>
    <cellStyle name="Note 6 21 7 8" xfId="20700"/>
    <cellStyle name="Note 6 21 8" xfId="5569"/>
    <cellStyle name="Note 6 21 8 2" xfId="14802"/>
    <cellStyle name="Note 6 21 8 2 2" xfId="32237"/>
    <cellStyle name="Note 6 21 8 2 3" xfId="46690"/>
    <cellStyle name="Note 6 21 8 3" xfId="17263"/>
    <cellStyle name="Note 6 21 8 3 2" xfId="34698"/>
    <cellStyle name="Note 6 21 8 3 3" xfId="49151"/>
    <cellStyle name="Note 6 21 8 4" xfId="23005"/>
    <cellStyle name="Note 6 21 8 5" xfId="37458"/>
    <cellStyle name="Note 6 21 9" xfId="8031"/>
    <cellStyle name="Note 6 21 9 2" xfId="25466"/>
    <cellStyle name="Note 6 21 9 3" xfId="39919"/>
    <cellStyle name="Note 6 22" xfId="3074"/>
    <cellStyle name="Note 6 22 10" xfId="10488"/>
    <cellStyle name="Note 6 22 10 2" xfId="27923"/>
    <cellStyle name="Note 6 22 10 3" xfId="42376"/>
    <cellStyle name="Note 6 22 11" xfId="12908"/>
    <cellStyle name="Note 6 22 11 2" xfId="30343"/>
    <cellStyle name="Note 6 22 11 3" xfId="44796"/>
    <cellStyle name="Note 6 22 12" xfId="19915"/>
    <cellStyle name="Note 6 22 2" xfId="3075"/>
    <cellStyle name="Note 6 22 2 2" xfId="3076"/>
    <cellStyle name="Note 6 22 2 2 2" xfId="5587"/>
    <cellStyle name="Note 6 22 2 2 2 2" xfId="14816"/>
    <cellStyle name="Note 6 22 2 2 2 2 2" xfId="32251"/>
    <cellStyle name="Note 6 22 2 2 2 2 3" xfId="46704"/>
    <cellStyle name="Note 6 22 2 2 2 3" xfId="17277"/>
    <cellStyle name="Note 6 22 2 2 2 3 2" xfId="34712"/>
    <cellStyle name="Note 6 22 2 2 2 3 3" xfId="49165"/>
    <cellStyle name="Note 6 22 2 2 2 4" xfId="23023"/>
    <cellStyle name="Note 6 22 2 2 2 5" xfId="37476"/>
    <cellStyle name="Note 6 22 2 2 3" xfId="8049"/>
    <cellStyle name="Note 6 22 2 2 3 2" xfId="25484"/>
    <cellStyle name="Note 6 22 2 2 3 3" xfId="39937"/>
    <cellStyle name="Note 6 22 2 2 4" xfId="10490"/>
    <cellStyle name="Note 6 22 2 2 4 2" xfId="27925"/>
    <cellStyle name="Note 6 22 2 2 4 3" xfId="42378"/>
    <cellStyle name="Note 6 22 2 2 5" xfId="12910"/>
    <cellStyle name="Note 6 22 2 2 5 2" xfId="30345"/>
    <cellStyle name="Note 6 22 2 2 5 3" xfId="44798"/>
    <cellStyle name="Note 6 22 2 2 6" xfId="19917"/>
    <cellStyle name="Note 6 22 2 3" xfId="3077"/>
    <cellStyle name="Note 6 22 2 3 2" xfId="5588"/>
    <cellStyle name="Note 6 22 2 3 2 2" xfId="14817"/>
    <cellStyle name="Note 6 22 2 3 2 2 2" xfId="32252"/>
    <cellStyle name="Note 6 22 2 3 2 2 3" xfId="46705"/>
    <cellStyle name="Note 6 22 2 3 2 3" xfId="17278"/>
    <cellStyle name="Note 6 22 2 3 2 3 2" xfId="34713"/>
    <cellStyle name="Note 6 22 2 3 2 3 3" xfId="49166"/>
    <cellStyle name="Note 6 22 2 3 2 4" xfId="23024"/>
    <cellStyle name="Note 6 22 2 3 2 5" xfId="37477"/>
    <cellStyle name="Note 6 22 2 3 3" xfId="8050"/>
    <cellStyle name="Note 6 22 2 3 3 2" xfId="25485"/>
    <cellStyle name="Note 6 22 2 3 3 3" xfId="39938"/>
    <cellStyle name="Note 6 22 2 3 4" xfId="10491"/>
    <cellStyle name="Note 6 22 2 3 4 2" xfId="27926"/>
    <cellStyle name="Note 6 22 2 3 4 3" xfId="42379"/>
    <cellStyle name="Note 6 22 2 3 5" xfId="12911"/>
    <cellStyle name="Note 6 22 2 3 5 2" xfId="30346"/>
    <cellStyle name="Note 6 22 2 3 5 3" xfId="44799"/>
    <cellStyle name="Note 6 22 2 3 6" xfId="19918"/>
    <cellStyle name="Note 6 22 2 4" xfId="3078"/>
    <cellStyle name="Note 6 22 2 4 2" xfId="5589"/>
    <cellStyle name="Note 6 22 2 4 2 2" xfId="23025"/>
    <cellStyle name="Note 6 22 2 4 2 3" xfId="37478"/>
    <cellStyle name="Note 6 22 2 4 3" xfId="8051"/>
    <cellStyle name="Note 6 22 2 4 3 2" xfId="25486"/>
    <cellStyle name="Note 6 22 2 4 3 3" xfId="39939"/>
    <cellStyle name="Note 6 22 2 4 4" xfId="10492"/>
    <cellStyle name="Note 6 22 2 4 4 2" xfId="27927"/>
    <cellStyle name="Note 6 22 2 4 4 3" xfId="42380"/>
    <cellStyle name="Note 6 22 2 4 5" xfId="12912"/>
    <cellStyle name="Note 6 22 2 4 5 2" xfId="30347"/>
    <cellStyle name="Note 6 22 2 4 5 3" xfId="44800"/>
    <cellStyle name="Note 6 22 2 4 6" xfId="15539"/>
    <cellStyle name="Note 6 22 2 4 6 2" xfId="32974"/>
    <cellStyle name="Note 6 22 2 4 6 3" xfId="47427"/>
    <cellStyle name="Note 6 22 2 4 7" xfId="19919"/>
    <cellStyle name="Note 6 22 2 4 8" xfId="20701"/>
    <cellStyle name="Note 6 22 2 5" xfId="5586"/>
    <cellStyle name="Note 6 22 2 5 2" xfId="14815"/>
    <cellStyle name="Note 6 22 2 5 2 2" xfId="32250"/>
    <cellStyle name="Note 6 22 2 5 2 3" xfId="46703"/>
    <cellStyle name="Note 6 22 2 5 3" xfId="17276"/>
    <cellStyle name="Note 6 22 2 5 3 2" xfId="34711"/>
    <cellStyle name="Note 6 22 2 5 3 3" xfId="49164"/>
    <cellStyle name="Note 6 22 2 5 4" xfId="23022"/>
    <cellStyle name="Note 6 22 2 5 5" xfId="37475"/>
    <cellStyle name="Note 6 22 2 6" xfId="8048"/>
    <cellStyle name="Note 6 22 2 6 2" xfId="25483"/>
    <cellStyle name="Note 6 22 2 6 3" xfId="39936"/>
    <cellStyle name="Note 6 22 2 7" xfId="10489"/>
    <cellStyle name="Note 6 22 2 7 2" xfId="27924"/>
    <cellStyle name="Note 6 22 2 7 3" xfId="42377"/>
    <cellStyle name="Note 6 22 2 8" xfId="12909"/>
    <cellStyle name="Note 6 22 2 8 2" xfId="30344"/>
    <cellStyle name="Note 6 22 2 8 3" xfId="44797"/>
    <cellStyle name="Note 6 22 2 9" xfId="19916"/>
    <cellStyle name="Note 6 22 3" xfId="3079"/>
    <cellStyle name="Note 6 22 3 2" xfId="3080"/>
    <cellStyle name="Note 6 22 3 2 2" xfId="5591"/>
    <cellStyle name="Note 6 22 3 2 2 2" xfId="14819"/>
    <cellStyle name="Note 6 22 3 2 2 2 2" xfId="32254"/>
    <cellStyle name="Note 6 22 3 2 2 2 3" xfId="46707"/>
    <cellStyle name="Note 6 22 3 2 2 3" xfId="17280"/>
    <cellStyle name="Note 6 22 3 2 2 3 2" xfId="34715"/>
    <cellStyle name="Note 6 22 3 2 2 3 3" xfId="49168"/>
    <cellStyle name="Note 6 22 3 2 2 4" xfId="23027"/>
    <cellStyle name="Note 6 22 3 2 2 5" xfId="37480"/>
    <cellStyle name="Note 6 22 3 2 3" xfId="8053"/>
    <cellStyle name="Note 6 22 3 2 3 2" xfId="25488"/>
    <cellStyle name="Note 6 22 3 2 3 3" xfId="39941"/>
    <cellStyle name="Note 6 22 3 2 4" xfId="10494"/>
    <cellStyle name="Note 6 22 3 2 4 2" xfId="27929"/>
    <cellStyle name="Note 6 22 3 2 4 3" xfId="42382"/>
    <cellStyle name="Note 6 22 3 2 5" xfId="12914"/>
    <cellStyle name="Note 6 22 3 2 5 2" xfId="30349"/>
    <cellStyle name="Note 6 22 3 2 5 3" xfId="44802"/>
    <cellStyle name="Note 6 22 3 2 6" xfId="19921"/>
    <cellStyle name="Note 6 22 3 3" xfId="3081"/>
    <cellStyle name="Note 6 22 3 3 2" xfId="5592"/>
    <cellStyle name="Note 6 22 3 3 2 2" xfId="14820"/>
    <cellStyle name="Note 6 22 3 3 2 2 2" xfId="32255"/>
    <cellStyle name="Note 6 22 3 3 2 2 3" xfId="46708"/>
    <cellStyle name="Note 6 22 3 3 2 3" xfId="17281"/>
    <cellStyle name="Note 6 22 3 3 2 3 2" xfId="34716"/>
    <cellStyle name="Note 6 22 3 3 2 3 3" xfId="49169"/>
    <cellStyle name="Note 6 22 3 3 2 4" xfId="23028"/>
    <cellStyle name="Note 6 22 3 3 2 5" xfId="37481"/>
    <cellStyle name="Note 6 22 3 3 3" xfId="8054"/>
    <cellStyle name="Note 6 22 3 3 3 2" xfId="25489"/>
    <cellStyle name="Note 6 22 3 3 3 3" xfId="39942"/>
    <cellStyle name="Note 6 22 3 3 4" xfId="10495"/>
    <cellStyle name="Note 6 22 3 3 4 2" xfId="27930"/>
    <cellStyle name="Note 6 22 3 3 4 3" xfId="42383"/>
    <cellStyle name="Note 6 22 3 3 5" xfId="12915"/>
    <cellStyle name="Note 6 22 3 3 5 2" xfId="30350"/>
    <cellStyle name="Note 6 22 3 3 5 3" xfId="44803"/>
    <cellStyle name="Note 6 22 3 3 6" xfId="19922"/>
    <cellStyle name="Note 6 22 3 4" xfId="3082"/>
    <cellStyle name="Note 6 22 3 4 2" xfId="5593"/>
    <cellStyle name="Note 6 22 3 4 2 2" xfId="23029"/>
    <cellStyle name="Note 6 22 3 4 2 3" xfId="37482"/>
    <cellStyle name="Note 6 22 3 4 3" xfId="8055"/>
    <cellStyle name="Note 6 22 3 4 3 2" xfId="25490"/>
    <cellStyle name="Note 6 22 3 4 3 3" xfId="39943"/>
    <cellStyle name="Note 6 22 3 4 4" xfId="10496"/>
    <cellStyle name="Note 6 22 3 4 4 2" xfId="27931"/>
    <cellStyle name="Note 6 22 3 4 4 3" xfId="42384"/>
    <cellStyle name="Note 6 22 3 4 5" xfId="12916"/>
    <cellStyle name="Note 6 22 3 4 5 2" xfId="30351"/>
    <cellStyle name="Note 6 22 3 4 5 3" xfId="44804"/>
    <cellStyle name="Note 6 22 3 4 6" xfId="15540"/>
    <cellStyle name="Note 6 22 3 4 6 2" xfId="32975"/>
    <cellStyle name="Note 6 22 3 4 6 3" xfId="47428"/>
    <cellStyle name="Note 6 22 3 4 7" xfId="19923"/>
    <cellStyle name="Note 6 22 3 4 8" xfId="20702"/>
    <cellStyle name="Note 6 22 3 5" xfId="5590"/>
    <cellStyle name="Note 6 22 3 5 2" xfId="14818"/>
    <cellStyle name="Note 6 22 3 5 2 2" xfId="32253"/>
    <cellStyle name="Note 6 22 3 5 2 3" xfId="46706"/>
    <cellStyle name="Note 6 22 3 5 3" xfId="17279"/>
    <cellStyle name="Note 6 22 3 5 3 2" xfId="34714"/>
    <cellStyle name="Note 6 22 3 5 3 3" xfId="49167"/>
    <cellStyle name="Note 6 22 3 5 4" xfId="23026"/>
    <cellStyle name="Note 6 22 3 5 5" xfId="37479"/>
    <cellStyle name="Note 6 22 3 6" xfId="8052"/>
    <cellStyle name="Note 6 22 3 6 2" xfId="25487"/>
    <cellStyle name="Note 6 22 3 6 3" xfId="39940"/>
    <cellStyle name="Note 6 22 3 7" xfId="10493"/>
    <cellStyle name="Note 6 22 3 7 2" xfId="27928"/>
    <cellStyle name="Note 6 22 3 7 3" xfId="42381"/>
    <cellStyle name="Note 6 22 3 8" xfId="12913"/>
    <cellStyle name="Note 6 22 3 8 2" xfId="30348"/>
    <cellStyle name="Note 6 22 3 8 3" xfId="44801"/>
    <cellStyle name="Note 6 22 3 9" xfId="19920"/>
    <cellStyle name="Note 6 22 4" xfId="3083"/>
    <cellStyle name="Note 6 22 4 2" xfId="3084"/>
    <cellStyle name="Note 6 22 4 2 2" xfId="5595"/>
    <cellStyle name="Note 6 22 4 2 2 2" xfId="14822"/>
    <cellStyle name="Note 6 22 4 2 2 2 2" xfId="32257"/>
    <cellStyle name="Note 6 22 4 2 2 2 3" xfId="46710"/>
    <cellStyle name="Note 6 22 4 2 2 3" xfId="17283"/>
    <cellStyle name="Note 6 22 4 2 2 3 2" xfId="34718"/>
    <cellStyle name="Note 6 22 4 2 2 3 3" xfId="49171"/>
    <cellStyle name="Note 6 22 4 2 2 4" xfId="23031"/>
    <cellStyle name="Note 6 22 4 2 2 5" xfId="37484"/>
    <cellStyle name="Note 6 22 4 2 3" xfId="8057"/>
    <cellStyle name="Note 6 22 4 2 3 2" xfId="25492"/>
    <cellStyle name="Note 6 22 4 2 3 3" xfId="39945"/>
    <cellStyle name="Note 6 22 4 2 4" xfId="10498"/>
    <cellStyle name="Note 6 22 4 2 4 2" xfId="27933"/>
    <cellStyle name="Note 6 22 4 2 4 3" xfId="42386"/>
    <cellStyle name="Note 6 22 4 2 5" xfId="12918"/>
    <cellStyle name="Note 6 22 4 2 5 2" xfId="30353"/>
    <cellStyle name="Note 6 22 4 2 5 3" xfId="44806"/>
    <cellStyle name="Note 6 22 4 2 6" xfId="19925"/>
    <cellStyle name="Note 6 22 4 3" xfId="3085"/>
    <cellStyle name="Note 6 22 4 3 2" xfId="5596"/>
    <cellStyle name="Note 6 22 4 3 2 2" xfId="14823"/>
    <cellStyle name="Note 6 22 4 3 2 2 2" xfId="32258"/>
    <cellStyle name="Note 6 22 4 3 2 2 3" xfId="46711"/>
    <cellStyle name="Note 6 22 4 3 2 3" xfId="17284"/>
    <cellStyle name="Note 6 22 4 3 2 3 2" xfId="34719"/>
    <cellStyle name="Note 6 22 4 3 2 3 3" xfId="49172"/>
    <cellStyle name="Note 6 22 4 3 2 4" xfId="23032"/>
    <cellStyle name="Note 6 22 4 3 2 5" xfId="37485"/>
    <cellStyle name="Note 6 22 4 3 3" xfId="8058"/>
    <cellStyle name="Note 6 22 4 3 3 2" xfId="25493"/>
    <cellStyle name="Note 6 22 4 3 3 3" xfId="39946"/>
    <cellStyle name="Note 6 22 4 3 4" xfId="10499"/>
    <cellStyle name="Note 6 22 4 3 4 2" xfId="27934"/>
    <cellStyle name="Note 6 22 4 3 4 3" xfId="42387"/>
    <cellStyle name="Note 6 22 4 3 5" xfId="12919"/>
    <cellStyle name="Note 6 22 4 3 5 2" xfId="30354"/>
    <cellStyle name="Note 6 22 4 3 5 3" xfId="44807"/>
    <cellStyle name="Note 6 22 4 3 6" xfId="19926"/>
    <cellStyle name="Note 6 22 4 4" xfId="3086"/>
    <cellStyle name="Note 6 22 4 4 2" xfId="5597"/>
    <cellStyle name="Note 6 22 4 4 2 2" xfId="23033"/>
    <cellStyle name="Note 6 22 4 4 2 3" xfId="37486"/>
    <cellStyle name="Note 6 22 4 4 3" xfId="8059"/>
    <cellStyle name="Note 6 22 4 4 3 2" xfId="25494"/>
    <cellStyle name="Note 6 22 4 4 3 3" xfId="39947"/>
    <cellStyle name="Note 6 22 4 4 4" xfId="10500"/>
    <cellStyle name="Note 6 22 4 4 4 2" xfId="27935"/>
    <cellStyle name="Note 6 22 4 4 4 3" xfId="42388"/>
    <cellStyle name="Note 6 22 4 4 5" xfId="12920"/>
    <cellStyle name="Note 6 22 4 4 5 2" xfId="30355"/>
    <cellStyle name="Note 6 22 4 4 5 3" xfId="44808"/>
    <cellStyle name="Note 6 22 4 4 6" xfId="15541"/>
    <cellStyle name="Note 6 22 4 4 6 2" xfId="32976"/>
    <cellStyle name="Note 6 22 4 4 6 3" xfId="47429"/>
    <cellStyle name="Note 6 22 4 4 7" xfId="19927"/>
    <cellStyle name="Note 6 22 4 4 8" xfId="20703"/>
    <cellStyle name="Note 6 22 4 5" xfId="5594"/>
    <cellStyle name="Note 6 22 4 5 2" xfId="14821"/>
    <cellStyle name="Note 6 22 4 5 2 2" xfId="32256"/>
    <cellStyle name="Note 6 22 4 5 2 3" xfId="46709"/>
    <cellStyle name="Note 6 22 4 5 3" xfId="17282"/>
    <cellStyle name="Note 6 22 4 5 3 2" xfId="34717"/>
    <cellStyle name="Note 6 22 4 5 3 3" xfId="49170"/>
    <cellStyle name="Note 6 22 4 5 4" xfId="23030"/>
    <cellStyle name="Note 6 22 4 5 5" xfId="37483"/>
    <cellStyle name="Note 6 22 4 6" xfId="8056"/>
    <cellStyle name="Note 6 22 4 6 2" xfId="25491"/>
    <cellStyle name="Note 6 22 4 6 3" xfId="39944"/>
    <cellStyle name="Note 6 22 4 7" xfId="10497"/>
    <cellStyle name="Note 6 22 4 7 2" xfId="27932"/>
    <cellStyle name="Note 6 22 4 7 3" xfId="42385"/>
    <cellStyle name="Note 6 22 4 8" xfId="12917"/>
    <cellStyle name="Note 6 22 4 8 2" xfId="30352"/>
    <cellStyle name="Note 6 22 4 8 3" xfId="44805"/>
    <cellStyle name="Note 6 22 4 9" xfId="19924"/>
    <cellStyle name="Note 6 22 5" xfId="3087"/>
    <cellStyle name="Note 6 22 5 2" xfId="5598"/>
    <cellStyle name="Note 6 22 5 2 2" xfId="14824"/>
    <cellStyle name="Note 6 22 5 2 2 2" xfId="32259"/>
    <cellStyle name="Note 6 22 5 2 2 3" xfId="46712"/>
    <cellStyle name="Note 6 22 5 2 3" xfId="17285"/>
    <cellStyle name="Note 6 22 5 2 3 2" xfId="34720"/>
    <cellStyle name="Note 6 22 5 2 3 3" xfId="49173"/>
    <cellStyle name="Note 6 22 5 2 4" xfId="23034"/>
    <cellStyle name="Note 6 22 5 2 5" xfId="37487"/>
    <cellStyle name="Note 6 22 5 3" xfId="8060"/>
    <cellStyle name="Note 6 22 5 3 2" xfId="25495"/>
    <cellStyle name="Note 6 22 5 3 3" xfId="39948"/>
    <cellStyle name="Note 6 22 5 4" xfId="10501"/>
    <cellStyle name="Note 6 22 5 4 2" xfId="27936"/>
    <cellStyle name="Note 6 22 5 4 3" xfId="42389"/>
    <cellStyle name="Note 6 22 5 5" xfId="12921"/>
    <cellStyle name="Note 6 22 5 5 2" xfId="30356"/>
    <cellStyle name="Note 6 22 5 5 3" xfId="44809"/>
    <cellStyle name="Note 6 22 5 6" xfId="19928"/>
    <cellStyle name="Note 6 22 6" xfId="3088"/>
    <cellStyle name="Note 6 22 6 2" xfId="5599"/>
    <cellStyle name="Note 6 22 6 2 2" xfId="14825"/>
    <cellStyle name="Note 6 22 6 2 2 2" xfId="32260"/>
    <cellStyle name="Note 6 22 6 2 2 3" xfId="46713"/>
    <cellStyle name="Note 6 22 6 2 3" xfId="17286"/>
    <cellStyle name="Note 6 22 6 2 3 2" xfId="34721"/>
    <cellStyle name="Note 6 22 6 2 3 3" xfId="49174"/>
    <cellStyle name="Note 6 22 6 2 4" xfId="23035"/>
    <cellStyle name="Note 6 22 6 2 5" xfId="37488"/>
    <cellStyle name="Note 6 22 6 3" xfId="8061"/>
    <cellStyle name="Note 6 22 6 3 2" xfId="25496"/>
    <cellStyle name="Note 6 22 6 3 3" xfId="39949"/>
    <cellStyle name="Note 6 22 6 4" xfId="10502"/>
    <cellStyle name="Note 6 22 6 4 2" xfId="27937"/>
    <cellStyle name="Note 6 22 6 4 3" xfId="42390"/>
    <cellStyle name="Note 6 22 6 5" xfId="12922"/>
    <cellStyle name="Note 6 22 6 5 2" xfId="30357"/>
    <cellStyle name="Note 6 22 6 5 3" xfId="44810"/>
    <cellStyle name="Note 6 22 6 6" xfId="19929"/>
    <cellStyle name="Note 6 22 7" xfId="3089"/>
    <cellStyle name="Note 6 22 7 2" xfId="5600"/>
    <cellStyle name="Note 6 22 7 2 2" xfId="23036"/>
    <cellStyle name="Note 6 22 7 2 3" xfId="37489"/>
    <cellStyle name="Note 6 22 7 3" xfId="8062"/>
    <cellStyle name="Note 6 22 7 3 2" xfId="25497"/>
    <cellStyle name="Note 6 22 7 3 3" xfId="39950"/>
    <cellStyle name="Note 6 22 7 4" xfId="10503"/>
    <cellStyle name="Note 6 22 7 4 2" xfId="27938"/>
    <cellStyle name="Note 6 22 7 4 3" xfId="42391"/>
    <cellStyle name="Note 6 22 7 5" xfId="12923"/>
    <cellStyle name="Note 6 22 7 5 2" xfId="30358"/>
    <cellStyle name="Note 6 22 7 5 3" xfId="44811"/>
    <cellStyle name="Note 6 22 7 6" xfId="15542"/>
    <cellStyle name="Note 6 22 7 6 2" xfId="32977"/>
    <cellStyle name="Note 6 22 7 6 3" xfId="47430"/>
    <cellStyle name="Note 6 22 7 7" xfId="19930"/>
    <cellStyle name="Note 6 22 7 8" xfId="20704"/>
    <cellStyle name="Note 6 22 8" xfId="5585"/>
    <cellStyle name="Note 6 22 8 2" xfId="14814"/>
    <cellStyle name="Note 6 22 8 2 2" xfId="32249"/>
    <cellStyle name="Note 6 22 8 2 3" xfId="46702"/>
    <cellStyle name="Note 6 22 8 3" xfId="17275"/>
    <cellStyle name="Note 6 22 8 3 2" xfId="34710"/>
    <cellStyle name="Note 6 22 8 3 3" xfId="49163"/>
    <cellStyle name="Note 6 22 8 4" xfId="23021"/>
    <cellStyle name="Note 6 22 8 5" xfId="37474"/>
    <cellStyle name="Note 6 22 9" xfId="8047"/>
    <cellStyle name="Note 6 22 9 2" xfId="25482"/>
    <cellStyle name="Note 6 22 9 3" xfId="39935"/>
    <cellStyle name="Note 6 23" xfId="3090"/>
    <cellStyle name="Note 6 23 10" xfId="10504"/>
    <cellStyle name="Note 6 23 10 2" xfId="27939"/>
    <cellStyle name="Note 6 23 10 3" xfId="42392"/>
    <cellStyle name="Note 6 23 11" xfId="12924"/>
    <cellStyle name="Note 6 23 11 2" xfId="30359"/>
    <cellStyle name="Note 6 23 11 3" xfId="44812"/>
    <cellStyle name="Note 6 23 12" xfId="19931"/>
    <cellStyle name="Note 6 23 2" xfId="3091"/>
    <cellStyle name="Note 6 23 2 2" xfId="3092"/>
    <cellStyle name="Note 6 23 2 2 2" xfId="5603"/>
    <cellStyle name="Note 6 23 2 2 2 2" xfId="14828"/>
    <cellStyle name="Note 6 23 2 2 2 2 2" xfId="32263"/>
    <cellStyle name="Note 6 23 2 2 2 2 3" xfId="46716"/>
    <cellStyle name="Note 6 23 2 2 2 3" xfId="17289"/>
    <cellStyle name="Note 6 23 2 2 2 3 2" xfId="34724"/>
    <cellStyle name="Note 6 23 2 2 2 3 3" xfId="49177"/>
    <cellStyle name="Note 6 23 2 2 2 4" xfId="23039"/>
    <cellStyle name="Note 6 23 2 2 2 5" xfId="37492"/>
    <cellStyle name="Note 6 23 2 2 3" xfId="8065"/>
    <cellStyle name="Note 6 23 2 2 3 2" xfId="25500"/>
    <cellStyle name="Note 6 23 2 2 3 3" xfId="39953"/>
    <cellStyle name="Note 6 23 2 2 4" xfId="10506"/>
    <cellStyle name="Note 6 23 2 2 4 2" xfId="27941"/>
    <cellStyle name="Note 6 23 2 2 4 3" xfId="42394"/>
    <cellStyle name="Note 6 23 2 2 5" xfId="12926"/>
    <cellStyle name="Note 6 23 2 2 5 2" xfId="30361"/>
    <cellStyle name="Note 6 23 2 2 5 3" xfId="44814"/>
    <cellStyle name="Note 6 23 2 2 6" xfId="19933"/>
    <cellStyle name="Note 6 23 2 3" xfId="3093"/>
    <cellStyle name="Note 6 23 2 3 2" xfId="5604"/>
    <cellStyle name="Note 6 23 2 3 2 2" xfId="14829"/>
    <cellStyle name="Note 6 23 2 3 2 2 2" xfId="32264"/>
    <cellStyle name="Note 6 23 2 3 2 2 3" xfId="46717"/>
    <cellStyle name="Note 6 23 2 3 2 3" xfId="17290"/>
    <cellStyle name="Note 6 23 2 3 2 3 2" xfId="34725"/>
    <cellStyle name="Note 6 23 2 3 2 3 3" xfId="49178"/>
    <cellStyle name="Note 6 23 2 3 2 4" xfId="23040"/>
    <cellStyle name="Note 6 23 2 3 2 5" xfId="37493"/>
    <cellStyle name="Note 6 23 2 3 3" xfId="8066"/>
    <cellStyle name="Note 6 23 2 3 3 2" xfId="25501"/>
    <cellStyle name="Note 6 23 2 3 3 3" xfId="39954"/>
    <cellStyle name="Note 6 23 2 3 4" xfId="10507"/>
    <cellStyle name="Note 6 23 2 3 4 2" xfId="27942"/>
    <cellStyle name="Note 6 23 2 3 4 3" xfId="42395"/>
    <cellStyle name="Note 6 23 2 3 5" xfId="12927"/>
    <cellStyle name="Note 6 23 2 3 5 2" xfId="30362"/>
    <cellStyle name="Note 6 23 2 3 5 3" xfId="44815"/>
    <cellStyle name="Note 6 23 2 3 6" xfId="19934"/>
    <cellStyle name="Note 6 23 2 4" xfId="3094"/>
    <cellStyle name="Note 6 23 2 4 2" xfId="5605"/>
    <cellStyle name="Note 6 23 2 4 2 2" xfId="23041"/>
    <cellStyle name="Note 6 23 2 4 2 3" xfId="37494"/>
    <cellStyle name="Note 6 23 2 4 3" xfId="8067"/>
    <cellStyle name="Note 6 23 2 4 3 2" xfId="25502"/>
    <cellStyle name="Note 6 23 2 4 3 3" xfId="39955"/>
    <cellStyle name="Note 6 23 2 4 4" xfId="10508"/>
    <cellStyle name="Note 6 23 2 4 4 2" xfId="27943"/>
    <cellStyle name="Note 6 23 2 4 4 3" xfId="42396"/>
    <cellStyle name="Note 6 23 2 4 5" xfId="12928"/>
    <cellStyle name="Note 6 23 2 4 5 2" xfId="30363"/>
    <cellStyle name="Note 6 23 2 4 5 3" xfId="44816"/>
    <cellStyle name="Note 6 23 2 4 6" xfId="15543"/>
    <cellStyle name="Note 6 23 2 4 6 2" xfId="32978"/>
    <cellStyle name="Note 6 23 2 4 6 3" xfId="47431"/>
    <cellStyle name="Note 6 23 2 4 7" xfId="19935"/>
    <cellStyle name="Note 6 23 2 4 8" xfId="20705"/>
    <cellStyle name="Note 6 23 2 5" xfId="5602"/>
    <cellStyle name="Note 6 23 2 5 2" xfId="14827"/>
    <cellStyle name="Note 6 23 2 5 2 2" xfId="32262"/>
    <cellStyle name="Note 6 23 2 5 2 3" xfId="46715"/>
    <cellStyle name="Note 6 23 2 5 3" xfId="17288"/>
    <cellStyle name="Note 6 23 2 5 3 2" xfId="34723"/>
    <cellStyle name="Note 6 23 2 5 3 3" xfId="49176"/>
    <cellStyle name="Note 6 23 2 5 4" xfId="23038"/>
    <cellStyle name="Note 6 23 2 5 5" xfId="37491"/>
    <cellStyle name="Note 6 23 2 6" xfId="8064"/>
    <cellStyle name="Note 6 23 2 6 2" xfId="25499"/>
    <cellStyle name="Note 6 23 2 6 3" xfId="39952"/>
    <cellStyle name="Note 6 23 2 7" xfId="10505"/>
    <cellStyle name="Note 6 23 2 7 2" xfId="27940"/>
    <cellStyle name="Note 6 23 2 7 3" xfId="42393"/>
    <cellStyle name="Note 6 23 2 8" xfId="12925"/>
    <cellStyle name="Note 6 23 2 8 2" xfId="30360"/>
    <cellStyle name="Note 6 23 2 8 3" xfId="44813"/>
    <cellStyle name="Note 6 23 2 9" xfId="19932"/>
    <cellStyle name="Note 6 23 3" xfId="3095"/>
    <cellStyle name="Note 6 23 3 2" xfId="3096"/>
    <cellStyle name="Note 6 23 3 2 2" xfId="5607"/>
    <cellStyle name="Note 6 23 3 2 2 2" xfId="14831"/>
    <cellStyle name="Note 6 23 3 2 2 2 2" xfId="32266"/>
    <cellStyle name="Note 6 23 3 2 2 2 3" xfId="46719"/>
    <cellStyle name="Note 6 23 3 2 2 3" xfId="17292"/>
    <cellStyle name="Note 6 23 3 2 2 3 2" xfId="34727"/>
    <cellStyle name="Note 6 23 3 2 2 3 3" xfId="49180"/>
    <cellStyle name="Note 6 23 3 2 2 4" xfId="23043"/>
    <cellStyle name="Note 6 23 3 2 2 5" xfId="37496"/>
    <cellStyle name="Note 6 23 3 2 3" xfId="8069"/>
    <cellStyle name="Note 6 23 3 2 3 2" xfId="25504"/>
    <cellStyle name="Note 6 23 3 2 3 3" xfId="39957"/>
    <cellStyle name="Note 6 23 3 2 4" xfId="10510"/>
    <cellStyle name="Note 6 23 3 2 4 2" xfId="27945"/>
    <cellStyle name="Note 6 23 3 2 4 3" xfId="42398"/>
    <cellStyle name="Note 6 23 3 2 5" xfId="12930"/>
    <cellStyle name="Note 6 23 3 2 5 2" xfId="30365"/>
    <cellStyle name="Note 6 23 3 2 5 3" xfId="44818"/>
    <cellStyle name="Note 6 23 3 2 6" xfId="19937"/>
    <cellStyle name="Note 6 23 3 3" xfId="3097"/>
    <cellStyle name="Note 6 23 3 3 2" xfId="5608"/>
    <cellStyle name="Note 6 23 3 3 2 2" xfId="14832"/>
    <cellStyle name="Note 6 23 3 3 2 2 2" xfId="32267"/>
    <cellStyle name="Note 6 23 3 3 2 2 3" xfId="46720"/>
    <cellStyle name="Note 6 23 3 3 2 3" xfId="17293"/>
    <cellStyle name="Note 6 23 3 3 2 3 2" xfId="34728"/>
    <cellStyle name="Note 6 23 3 3 2 3 3" xfId="49181"/>
    <cellStyle name="Note 6 23 3 3 2 4" xfId="23044"/>
    <cellStyle name="Note 6 23 3 3 2 5" xfId="37497"/>
    <cellStyle name="Note 6 23 3 3 3" xfId="8070"/>
    <cellStyle name="Note 6 23 3 3 3 2" xfId="25505"/>
    <cellStyle name="Note 6 23 3 3 3 3" xfId="39958"/>
    <cellStyle name="Note 6 23 3 3 4" xfId="10511"/>
    <cellStyle name="Note 6 23 3 3 4 2" xfId="27946"/>
    <cellStyle name="Note 6 23 3 3 4 3" xfId="42399"/>
    <cellStyle name="Note 6 23 3 3 5" xfId="12931"/>
    <cellStyle name="Note 6 23 3 3 5 2" xfId="30366"/>
    <cellStyle name="Note 6 23 3 3 5 3" xfId="44819"/>
    <cellStyle name="Note 6 23 3 3 6" xfId="19938"/>
    <cellStyle name="Note 6 23 3 4" xfId="3098"/>
    <cellStyle name="Note 6 23 3 4 2" xfId="5609"/>
    <cellStyle name="Note 6 23 3 4 2 2" xfId="23045"/>
    <cellStyle name="Note 6 23 3 4 2 3" xfId="37498"/>
    <cellStyle name="Note 6 23 3 4 3" xfId="8071"/>
    <cellStyle name="Note 6 23 3 4 3 2" xfId="25506"/>
    <cellStyle name="Note 6 23 3 4 3 3" xfId="39959"/>
    <cellStyle name="Note 6 23 3 4 4" xfId="10512"/>
    <cellStyle name="Note 6 23 3 4 4 2" xfId="27947"/>
    <cellStyle name="Note 6 23 3 4 4 3" xfId="42400"/>
    <cellStyle name="Note 6 23 3 4 5" xfId="12932"/>
    <cellStyle name="Note 6 23 3 4 5 2" xfId="30367"/>
    <cellStyle name="Note 6 23 3 4 5 3" xfId="44820"/>
    <cellStyle name="Note 6 23 3 4 6" xfId="15544"/>
    <cellStyle name="Note 6 23 3 4 6 2" xfId="32979"/>
    <cellStyle name="Note 6 23 3 4 6 3" xfId="47432"/>
    <cellStyle name="Note 6 23 3 4 7" xfId="19939"/>
    <cellStyle name="Note 6 23 3 4 8" xfId="20706"/>
    <cellStyle name="Note 6 23 3 5" xfId="5606"/>
    <cellStyle name="Note 6 23 3 5 2" xfId="14830"/>
    <cellStyle name="Note 6 23 3 5 2 2" xfId="32265"/>
    <cellStyle name="Note 6 23 3 5 2 3" xfId="46718"/>
    <cellStyle name="Note 6 23 3 5 3" xfId="17291"/>
    <cellStyle name="Note 6 23 3 5 3 2" xfId="34726"/>
    <cellStyle name="Note 6 23 3 5 3 3" xfId="49179"/>
    <cellStyle name="Note 6 23 3 5 4" xfId="23042"/>
    <cellStyle name="Note 6 23 3 5 5" xfId="37495"/>
    <cellStyle name="Note 6 23 3 6" xfId="8068"/>
    <cellStyle name="Note 6 23 3 6 2" xfId="25503"/>
    <cellStyle name="Note 6 23 3 6 3" xfId="39956"/>
    <cellStyle name="Note 6 23 3 7" xfId="10509"/>
    <cellStyle name="Note 6 23 3 7 2" xfId="27944"/>
    <cellStyle name="Note 6 23 3 7 3" xfId="42397"/>
    <cellStyle name="Note 6 23 3 8" xfId="12929"/>
    <cellStyle name="Note 6 23 3 8 2" xfId="30364"/>
    <cellStyle name="Note 6 23 3 8 3" xfId="44817"/>
    <cellStyle name="Note 6 23 3 9" xfId="19936"/>
    <cellStyle name="Note 6 23 4" xfId="3099"/>
    <cellStyle name="Note 6 23 4 2" xfId="3100"/>
    <cellStyle name="Note 6 23 4 2 2" xfId="5611"/>
    <cellStyle name="Note 6 23 4 2 2 2" xfId="14834"/>
    <cellStyle name="Note 6 23 4 2 2 2 2" xfId="32269"/>
    <cellStyle name="Note 6 23 4 2 2 2 3" xfId="46722"/>
    <cellStyle name="Note 6 23 4 2 2 3" xfId="17295"/>
    <cellStyle name="Note 6 23 4 2 2 3 2" xfId="34730"/>
    <cellStyle name="Note 6 23 4 2 2 3 3" xfId="49183"/>
    <cellStyle name="Note 6 23 4 2 2 4" xfId="23047"/>
    <cellStyle name="Note 6 23 4 2 2 5" xfId="37500"/>
    <cellStyle name="Note 6 23 4 2 3" xfId="8073"/>
    <cellStyle name="Note 6 23 4 2 3 2" xfId="25508"/>
    <cellStyle name="Note 6 23 4 2 3 3" xfId="39961"/>
    <cellStyle name="Note 6 23 4 2 4" xfId="10514"/>
    <cellStyle name="Note 6 23 4 2 4 2" xfId="27949"/>
    <cellStyle name="Note 6 23 4 2 4 3" xfId="42402"/>
    <cellStyle name="Note 6 23 4 2 5" xfId="12934"/>
    <cellStyle name="Note 6 23 4 2 5 2" xfId="30369"/>
    <cellStyle name="Note 6 23 4 2 5 3" xfId="44822"/>
    <cellStyle name="Note 6 23 4 2 6" xfId="19941"/>
    <cellStyle name="Note 6 23 4 3" xfId="3101"/>
    <cellStyle name="Note 6 23 4 3 2" xfId="5612"/>
    <cellStyle name="Note 6 23 4 3 2 2" xfId="14835"/>
    <cellStyle name="Note 6 23 4 3 2 2 2" xfId="32270"/>
    <cellStyle name="Note 6 23 4 3 2 2 3" xfId="46723"/>
    <cellStyle name="Note 6 23 4 3 2 3" xfId="17296"/>
    <cellStyle name="Note 6 23 4 3 2 3 2" xfId="34731"/>
    <cellStyle name="Note 6 23 4 3 2 3 3" xfId="49184"/>
    <cellStyle name="Note 6 23 4 3 2 4" xfId="23048"/>
    <cellStyle name="Note 6 23 4 3 2 5" xfId="37501"/>
    <cellStyle name="Note 6 23 4 3 3" xfId="8074"/>
    <cellStyle name="Note 6 23 4 3 3 2" xfId="25509"/>
    <cellStyle name="Note 6 23 4 3 3 3" xfId="39962"/>
    <cellStyle name="Note 6 23 4 3 4" xfId="10515"/>
    <cellStyle name="Note 6 23 4 3 4 2" xfId="27950"/>
    <cellStyle name="Note 6 23 4 3 4 3" xfId="42403"/>
    <cellStyle name="Note 6 23 4 3 5" xfId="12935"/>
    <cellStyle name="Note 6 23 4 3 5 2" xfId="30370"/>
    <cellStyle name="Note 6 23 4 3 5 3" xfId="44823"/>
    <cellStyle name="Note 6 23 4 3 6" xfId="19942"/>
    <cellStyle name="Note 6 23 4 4" xfId="3102"/>
    <cellStyle name="Note 6 23 4 4 2" xfId="5613"/>
    <cellStyle name="Note 6 23 4 4 2 2" xfId="23049"/>
    <cellStyle name="Note 6 23 4 4 2 3" xfId="37502"/>
    <cellStyle name="Note 6 23 4 4 3" xfId="8075"/>
    <cellStyle name="Note 6 23 4 4 3 2" xfId="25510"/>
    <cellStyle name="Note 6 23 4 4 3 3" xfId="39963"/>
    <cellStyle name="Note 6 23 4 4 4" xfId="10516"/>
    <cellStyle name="Note 6 23 4 4 4 2" xfId="27951"/>
    <cellStyle name="Note 6 23 4 4 4 3" xfId="42404"/>
    <cellStyle name="Note 6 23 4 4 5" xfId="12936"/>
    <cellStyle name="Note 6 23 4 4 5 2" xfId="30371"/>
    <cellStyle name="Note 6 23 4 4 5 3" xfId="44824"/>
    <cellStyle name="Note 6 23 4 4 6" xfId="15545"/>
    <cellStyle name="Note 6 23 4 4 6 2" xfId="32980"/>
    <cellStyle name="Note 6 23 4 4 6 3" xfId="47433"/>
    <cellStyle name="Note 6 23 4 4 7" xfId="19943"/>
    <cellStyle name="Note 6 23 4 4 8" xfId="20707"/>
    <cellStyle name="Note 6 23 4 5" xfId="5610"/>
    <cellStyle name="Note 6 23 4 5 2" xfId="14833"/>
    <cellStyle name="Note 6 23 4 5 2 2" xfId="32268"/>
    <cellStyle name="Note 6 23 4 5 2 3" xfId="46721"/>
    <cellStyle name="Note 6 23 4 5 3" xfId="17294"/>
    <cellStyle name="Note 6 23 4 5 3 2" xfId="34729"/>
    <cellStyle name="Note 6 23 4 5 3 3" xfId="49182"/>
    <cellStyle name="Note 6 23 4 5 4" xfId="23046"/>
    <cellStyle name="Note 6 23 4 5 5" xfId="37499"/>
    <cellStyle name="Note 6 23 4 6" xfId="8072"/>
    <cellStyle name="Note 6 23 4 6 2" xfId="25507"/>
    <cellStyle name="Note 6 23 4 6 3" xfId="39960"/>
    <cellStyle name="Note 6 23 4 7" xfId="10513"/>
    <cellStyle name="Note 6 23 4 7 2" xfId="27948"/>
    <cellStyle name="Note 6 23 4 7 3" xfId="42401"/>
    <cellStyle name="Note 6 23 4 8" xfId="12933"/>
    <cellStyle name="Note 6 23 4 8 2" xfId="30368"/>
    <cellStyle name="Note 6 23 4 8 3" xfId="44821"/>
    <cellStyle name="Note 6 23 4 9" xfId="19940"/>
    <cellStyle name="Note 6 23 5" xfId="3103"/>
    <cellStyle name="Note 6 23 5 2" xfId="5614"/>
    <cellStyle name="Note 6 23 5 2 2" xfId="14836"/>
    <cellStyle name="Note 6 23 5 2 2 2" xfId="32271"/>
    <cellStyle name="Note 6 23 5 2 2 3" xfId="46724"/>
    <cellStyle name="Note 6 23 5 2 3" xfId="17297"/>
    <cellStyle name="Note 6 23 5 2 3 2" xfId="34732"/>
    <cellStyle name="Note 6 23 5 2 3 3" xfId="49185"/>
    <cellStyle name="Note 6 23 5 2 4" xfId="23050"/>
    <cellStyle name="Note 6 23 5 2 5" xfId="37503"/>
    <cellStyle name="Note 6 23 5 3" xfId="8076"/>
    <cellStyle name="Note 6 23 5 3 2" xfId="25511"/>
    <cellStyle name="Note 6 23 5 3 3" xfId="39964"/>
    <cellStyle name="Note 6 23 5 4" xfId="10517"/>
    <cellStyle name="Note 6 23 5 4 2" xfId="27952"/>
    <cellStyle name="Note 6 23 5 4 3" xfId="42405"/>
    <cellStyle name="Note 6 23 5 5" xfId="12937"/>
    <cellStyle name="Note 6 23 5 5 2" xfId="30372"/>
    <cellStyle name="Note 6 23 5 5 3" xfId="44825"/>
    <cellStyle name="Note 6 23 5 6" xfId="19944"/>
    <cellStyle name="Note 6 23 6" xfId="3104"/>
    <cellStyle name="Note 6 23 6 2" xfId="5615"/>
    <cellStyle name="Note 6 23 6 2 2" xfId="14837"/>
    <cellStyle name="Note 6 23 6 2 2 2" xfId="32272"/>
    <cellStyle name="Note 6 23 6 2 2 3" xfId="46725"/>
    <cellStyle name="Note 6 23 6 2 3" xfId="17298"/>
    <cellStyle name="Note 6 23 6 2 3 2" xfId="34733"/>
    <cellStyle name="Note 6 23 6 2 3 3" xfId="49186"/>
    <cellStyle name="Note 6 23 6 2 4" xfId="23051"/>
    <cellStyle name="Note 6 23 6 2 5" xfId="37504"/>
    <cellStyle name="Note 6 23 6 3" xfId="8077"/>
    <cellStyle name="Note 6 23 6 3 2" xfId="25512"/>
    <cellStyle name="Note 6 23 6 3 3" xfId="39965"/>
    <cellStyle name="Note 6 23 6 4" xfId="10518"/>
    <cellStyle name="Note 6 23 6 4 2" xfId="27953"/>
    <cellStyle name="Note 6 23 6 4 3" xfId="42406"/>
    <cellStyle name="Note 6 23 6 5" xfId="12938"/>
    <cellStyle name="Note 6 23 6 5 2" xfId="30373"/>
    <cellStyle name="Note 6 23 6 5 3" xfId="44826"/>
    <cellStyle name="Note 6 23 6 6" xfId="19945"/>
    <cellStyle name="Note 6 23 7" xfId="3105"/>
    <cellStyle name="Note 6 23 7 2" xfId="5616"/>
    <cellStyle name="Note 6 23 7 2 2" xfId="23052"/>
    <cellStyle name="Note 6 23 7 2 3" xfId="37505"/>
    <cellStyle name="Note 6 23 7 3" xfId="8078"/>
    <cellStyle name="Note 6 23 7 3 2" xfId="25513"/>
    <cellStyle name="Note 6 23 7 3 3" xfId="39966"/>
    <cellStyle name="Note 6 23 7 4" xfId="10519"/>
    <cellStyle name="Note 6 23 7 4 2" xfId="27954"/>
    <cellStyle name="Note 6 23 7 4 3" xfId="42407"/>
    <cellStyle name="Note 6 23 7 5" xfId="12939"/>
    <cellStyle name="Note 6 23 7 5 2" xfId="30374"/>
    <cellStyle name="Note 6 23 7 5 3" xfId="44827"/>
    <cellStyle name="Note 6 23 7 6" xfId="15546"/>
    <cellStyle name="Note 6 23 7 6 2" xfId="32981"/>
    <cellStyle name="Note 6 23 7 6 3" xfId="47434"/>
    <cellStyle name="Note 6 23 7 7" xfId="19946"/>
    <cellStyle name="Note 6 23 7 8" xfId="20708"/>
    <cellStyle name="Note 6 23 8" xfId="5601"/>
    <cellStyle name="Note 6 23 8 2" xfId="14826"/>
    <cellStyle name="Note 6 23 8 2 2" xfId="32261"/>
    <cellStyle name="Note 6 23 8 2 3" xfId="46714"/>
    <cellStyle name="Note 6 23 8 3" xfId="17287"/>
    <cellStyle name="Note 6 23 8 3 2" xfId="34722"/>
    <cellStyle name="Note 6 23 8 3 3" xfId="49175"/>
    <cellStyle name="Note 6 23 8 4" xfId="23037"/>
    <cellStyle name="Note 6 23 8 5" xfId="37490"/>
    <cellStyle name="Note 6 23 9" xfId="8063"/>
    <cellStyle name="Note 6 23 9 2" xfId="25498"/>
    <cellStyle name="Note 6 23 9 3" xfId="39951"/>
    <cellStyle name="Note 6 24" xfId="3106"/>
    <cellStyle name="Note 6 24 10" xfId="10520"/>
    <cellStyle name="Note 6 24 10 2" xfId="27955"/>
    <cellStyle name="Note 6 24 10 3" xfId="42408"/>
    <cellStyle name="Note 6 24 11" xfId="12940"/>
    <cellStyle name="Note 6 24 11 2" xfId="30375"/>
    <cellStyle name="Note 6 24 11 3" xfId="44828"/>
    <cellStyle name="Note 6 24 12" xfId="19947"/>
    <cellStyle name="Note 6 24 2" xfId="3107"/>
    <cellStyle name="Note 6 24 2 2" xfId="3108"/>
    <cellStyle name="Note 6 24 2 2 2" xfId="5619"/>
    <cellStyle name="Note 6 24 2 2 2 2" xfId="14840"/>
    <cellStyle name="Note 6 24 2 2 2 2 2" xfId="32275"/>
    <cellStyle name="Note 6 24 2 2 2 2 3" xfId="46728"/>
    <cellStyle name="Note 6 24 2 2 2 3" xfId="17301"/>
    <cellStyle name="Note 6 24 2 2 2 3 2" xfId="34736"/>
    <cellStyle name="Note 6 24 2 2 2 3 3" xfId="49189"/>
    <cellStyle name="Note 6 24 2 2 2 4" xfId="23055"/>
    <cellStyle name="Note 6 24 2 2 2 5" xfId="37508"/>
    <cellStyle name="Note 6 24 2 2 3" xfId="8081"/>
    <cellStyle name="Note 6 24 2 2 3 2" xfId="25516"/>
    <cellStyle name="Note 6 24 2 2 3 3" xfId="39969"/>
    <cellStyle name="Note 6 24 2 2 4" xfId="10522"/>
    <cellStyle name="Note 6 24 2 2 4 2" xfId="27957"/>
    <cellStyle name="Note 6 24 2 2 4 3" xfId="42410"/>
    <cellStyle name="Note 6 24 2 2 5" xfId="12942"/>
    <cellStyle name="Note 6 24 2 2 5 2" xfId="30377"/>
    <cellStyle name="Note 6 24 2 2 5 3" xfId="44830"/>
    <cellStyle name="Note 6 24 2 2 6" xfId="19949"/>
    <cellStyle name="Note 6 24 2 3" xfId="3109"/>
    <cellStyle name="Note 6 24 2 3 2" xfId="5620"/>
    <cellStyle name="Note 6 24 2 3 2 2" xfId="14841"/>
    <cellStyle name="Note 6 24 2 3 2 2 2" xfId="32276"/>
    <cellStyle name="Note 6 24 2 3 2 2 3" xfId="46729"/>
    <cellStyle name="Note 6 24 2 3 2 3" xfId="17302"/>
    <cellStyle name="Note 6 24 2 3 2 3 2" xfId="34737"/>
    <cellStyle name="Note 6 24 2 3 2 3 3" xfId="49190"/>
    <cellStyle name="Note 6 24 2 3 2 4" xfId="23056"/>
    <cellStyle name="Note 6 24 2 3 2 5" xfId="37509"/>
    <cellStyle name="Note 6 24 2 3 3" xfId="8082"/>
    <cellStyle name="Note 6 24 2 3 3 2" xfId="25517"/>
    <cellStyle name="Note 6 24 2 3 3 3" xfId="39970"/>
    <cellStyle name="Note 6 24 2 3 4" xfId="10523"/>
    <cellStyle name="Note 6 24 2 3 4 2" xfId="27958"/>
    <cellStyle name="Note 6 24 2 3 4 3" xfId="42411"/>
    <cellStyle name="Note 6 24 2 3 5" xfId="12943"/>
    <cellStyle name="Note 6 24 2 3 5 2" xfId="30378"/>
    <cellStyle name="Note 6 24 2 3 5 3" xfId="44831"/>
    <cellStyle name="Note 6 24 2 3 6" xfId="19950"/>
    <cellStyle name="Note 6 24 2 4" xfId="3110"/>
    <cellStyle name="Note 6 24 2 4 2" xfId="5621"/>
    <cellStyle name="Note 6 24 2 4 2 2" xfId="23057"/>
    <cellStyle name="Note 6 24 2 4 2 3" xfId="37510"/>
    <cellStyle name="Note 6 24 2 4 3" xfId="8083"/>
    <cellStyle name="Note 6 24 2 4 3 2" xfId="25518"/>
    <cellStyle name="Note 6 24 2 4 3 3" xfId="39971"/>
    <cellStyle name="Note 6 24 2 4 4" xfId="10524"/>
    <cellStyle name="Note 6 24 2 4 4 2" xfId="27959"/>
    <cellStyle name="Note 6 24 2 4 4 3" xfId="42412"/>
    <cellStyle name="Note 6 24 2 4 5" xfId="12944"/>
    <cellStyle name="Note 6 24 2 4 5 2" xfId="30379"/>
    <cellStyle name="Note 6 24 2 4 5 3" xfId="44832"/>
    <cellStyle name="Note 6 24 2 4 6" xfId="15547"/>
    <cellStyle name="Note 6 24 2 4 6 2" xfId="32982"/>
    <cellStyle name="Note 6 24 2 4 6 3" xfId="47435"/>
    <cellStyle name="Note 6 24 2 4 7" xfId="19951"/>
    <cellStyle name="Note 6 24 2 4 8" xfId="20709"/>
    <cellStyle name="Note 6 24 2 5" xfId="5618"/>
    <cellStyle name="Note 6 24 2 5 2" xfId="14839"/>
    <cellStyle name="Note 6 24 2 5 2 2" xfId="32274"/>
    <cellStyle name="Note 6 24 2 5 2 3" xfId="46727"/>
    <cellStyle name="Note 6 24 2 5 3" xfId="17300"/>
    <cellStyle name="Note 6 24 2 5 3 2" xfId="34735"/>
    <cellStyle name="Note 6 24 2 5 3 3" xfId="49188"/>
    <cellStyle name="Note 6 24 2 5 4" xfId="23054"/>
    <cellStyle name="Note 6 24 2 5 5" xfId="37507"/>
    <cellStyle name="Note 6 24 2 6" xfId="8080"/>
    <cellStyle name="Note 6 24 2 6 2" xfId="25515"/>
    <cellStyle name="Note 6 24 2 6 3" xfId="39968"/>
    <cellStyle name="Note 6 24 2 7" xfId="10521"/>
    <cellStyle name="Note 6 24 2 7 2" xfId="27956"/>
    <cellStyle name="Note 6 24 2 7 3" xfId="42409"/>
    <cellStyle name="Note 6 24 2 8" xfId="12941"/>
    <cellStyle name="Note 6 24 2 8 2" xfId="30376"/>
    <cellStyle name="Note 6 24 2 8 3" xfId="44829"/>
    <cellStyle name="Note 6 24 2 9" xfId="19948"/>
    <cellStyle name="Note 6 24 3" xfId="3111"/>
    <cellStyle name="Note 6 24 3 2" xfId="3112"/>
    <cellStyle name="Note 6 24 3 2 2" xfId="5623"/>
    <cellStyle name="Note 6 24 3 2 2 2" xfId="14843"/>
    <cellStyle name="Note 6 24 3 2 2 2 2" xfId="32278"/>
    <cellStyle name="Note 6 24 3 2 2 2 3" xfId="46731"/>
    <cellStyle name="Note 6 24 3 2 2 3" xfId="17304"/>
    <cellStyle name="Note 6 24 3 2 2 3 2" xfId="34739"/>
    <cellStyle name="Note 6 24 3 2 2 3 3" xfId="49192"/>
    <cellStyle name="Note 6 24 3 2 2 4" xfId="23059"/>
    <cellStyle name="Note 6 24 3 2 2 5" xfId="37512"/>
    <cellStyle name="Note 6 24 3 2 3" xfId="8085"/>
    <cellStyle name="Note 6 24 3 2 3 2" xfId="25520"/>
    <cellStyle name="Note 6 24 3 2 3 3" xfId="39973"/>
    <cellStyle name="Note 6 24 3 2 4" xfId="10526"/>
    <cellStyle name="Note 6 24 3 2 4 2" xfId="27961"/>
    <cellStyle name="Note 6 24 3 2 4 3" xfId="42414"/>
    <cellStyle name="Note 6 24 3 2 5" xfId="12946"/>
    <cellStyle name="Note 6 24 3 2 5 2" xfId="30381"/>
    <cellStyle name="Note 6 24 3 2 5 3" xfId="44834"/>
    <cellStyle name="Note 6 24 3 2 6" xfId="19953"/>
    <cellStyle name="Note 6 24 3 3" xfId="3113"/>
    <cellStyle name="Note 6 24 3 3 2" xfId="5624"/>
    <cellStyle name="Note 6 24 3 3 2 2" xfId="14844"/>
    <cellStyle name="Note 6 24 3 3 2 2 2" xfId="32279"/>
    <cellStyle name="Note 6 24 3 3 2 2 3" xfId="46732"/>
    <cellStyle name="Note 6 24 3 3 2 3" xfId="17305"/>
    <cellStyle name="Note 6 24 3 3 2 3 2" xfId="34740"/>
    <cellStyle name="Note 6 24 3 3 2 3 3" xfId="49193"/>
    <cellStyle name="Note 6 24 3 3 2 4" xfId="23060"/>
    <cellStyle name="Note 6 24 3 3 2 5" xfId="37513"/>
    <cellStyle name="Note 6 24 3 3 3" xfId="8086"/>
    <cellStyle name="Note 6 24 3 3 3 2" xfId="25521"/>
    <cellStyle name="Note 6 24 3 3 3 3" xfId="39974"/>
    <cellStyle name="Note 6 24 3 3 4" xfId="10527"/>
    <cellStyle name="Note 6 24 3 3 4 2" xfId="27962"/>
    <cellStyle name="Note 6 24 3 3 4 3" xfId="42415"/>
    <cellStyle name="Note 6 24 3 3 5" xfId="12947"/>
    <cellStyle name="Note 6 24 3 3 5 2" xfId="30382"/>
    <cellStyle name="Note 6 24 3 3 5 3" xfId="44835"/>
    <cellStyle name="Note 6 24 3 3 6" xfId="19954"/>
    <cellStyle name="Note 6 24 3 4" xfId="3114"/>
    <cellStyle name="Note 6 24 3 4 2" xfId="5625"/>
    <cellStyle name="Note 6 24 3 4 2 2" xfId="23061"/>
    <cellStyle name="Note 6 24 3 4 2 3" xfId="37514"/>
    <cellStyle name="Note 6 24 3 4 3" xfId="8087"/>
    <cellStyle name="Note 6 24 3 4 3 2" xfId="25522"/>
    <cellStyle name="Note 6 24 3 4 3 3" xfId="39975"/>
    <cellStyle name="Note 6 24 3 4 4" xfId="10528"/>
    <cellStyle name="Note 6 24 3 4 4 2" xfId="27963"/>
    <cellStyle name="Note 6 24 3 4 4 3" xfId="42416"/>
    <cellStyle name="Note 6 24 3 4 5" xfId="12948"/>
    <cellStyle name="Note 6 24 3 4 5 2" xfId="30383"/>
    <cellStyle name="Note 6 24 3 4 5 3" xfId="44836"/>
    <cellStyle name="Note 6 24 3 4 6" xfId="15548"/>
    <cellStyle name="Note 6 24 3 4 6 2" xfId="32983"/>
    <cellStyle name="Note 6 24 3 4 6 3" xfId="47436"/>
    <cellStyle name="Note 6 24 3 4 7" xfId="19955"/>
    <cellStyle name="Note 6 24 3 4 8" xfId="20710"/>
    <cellStyle name="Note 6 24 3 5" xfId="5622"/>
    <cellStyle name="Note 6 24 3 5 2" xfId="14842"/>
    <cellStyle name="Note 6 24 3 5 2 2" xfId="32277"/>
    <cellStyle name="Note 6 24 3 5 2 3" xfId="46730"/>
    <cellStyle name="Note 6 24 3 5 3" xfId="17303"/>
    <cellStyle name="Note 6 24 3 5 3 2" xfId="34738"/>
    <cellStyle name="Note 6 24 3 5 3 3" xfId="49191"/>
    <cellStyle name="Note 6 24 3 5 4" xfId="23058"/>
    <cellStyle name="Note 6 24 3 5 5" xfId="37511"/>
    <cellStyle name="Note 6 24 3 6" xfId="8084"/>
    <cellStyle name="Note 6 24 3 6 2" xfId="25519"/>
    <cellStyle name="Note 6 24 3 6 3" xfId="39972"/>
    <cellStyle name="Note 6 24 3 7" xfId="10525"/>
    <cellStyle name="Note 6 24 3 7 2" xfId="27960"/>
    <cellStyle name="Note 6 24 3 7 3" xfId="42413"/>
    <cellStyle name="Note 6 24 3 8" xfId="12945"/>
    <cellStyle name="Note 6 24 3 8 2" xfId="30380"/>
    <cellStyle name="Note 6 24 3 8 3" xfId="44833"/>
    <cellStyle name="Note 6 24 3 9" xfId="19952"/>
    <cellStyle name="Note 6 24 4" xfId="3115"/>
    <cellStyle name="Note 6 24 4 2" xfId="3116"/>
    <cellStyle name="Note 6 24 4 2 2" xfId="5627"/>
    <cellStyle name="Note 6 24 4 2 2 2" xfId="14846"/>
    <cellStyle name="Note 6 24 4 2 2 2 2" xfId="32281"/>
    <cellStyle name="Note 6 24 4 2 2 2 3" xfId="46734"/>
    <cellStyle name="Note 6 24 4 2 2 3" xfId="17307"/>
    <cellStyle name="Note 6 24 4 2 2 3 2" xfId="34742"/>
    <cellStyle name="Note 6 24 4 2 2 3 3" xfId="49195"/>
    <cellStyle name="Note 6 24 4 2 2 4" xfId="23063"/>
    <cellStyle name="Note 6 24 4 2 2 5" xfId="37516"/>
    <cellStyle name="Note 6 24 4 2 3" xfId="8089"/>
    <cellStyle name="Note 6 24 4 2 3 2" xfId="25524"/>
    <cellStyle name="Note 6 24 4 2 3 3" xfId="39977"/>
    <cellStyle name="Note 6 24 4 2 4" xfId="10530"/>
    <cellStyle name="Note 6 24 4 2 4 2" xfId="27965"/>
    <cellStyle name="Note 6 24 4 2 4 3" xfId="42418"/>
    <cellStyle name="Note 6 24 4 2 5" xfId="12950"/>
    <cellStyle name="Note 6 24 4 2 5 2" xfId="30385"/>
    <cellStyle name="Note 6 24 4 2 5 3" xfId="44838"/>
    <cellStyle name="Note 6 24 4 2 6" xfId="19957"/>
    <cellStyle name="Note 6 24 4 3" xfId="3117"/>
    <cellStyle name="Note 6 24 4 3 2" xfId="5628"/>
    <cellStyle name="Note 6 24 4 3 2 2" xfId="14847"/>
    <cellStyle name="Note 6 24 4 3 2 2 2" xfId="32282"/>
    <cellStyle name="Note 6 24 4 3 2 2 3" xfId="46735"/>
    <cellStyle name="Note 6 24 4 3 2 3" xfId="17308"/>
    <cellStyle name="Note 6 24 4 3 2 3 2" xfId="34743"/>
    <cellStyle name="Note 6 24 4 3 2 3 3" xfId="49196"/>
    <cellStyle name="Note 6 24 4 3 2 4" xfId="23064"/>
    <cellStyle name="Note 6 24 4 3 2 5" xfId="37517"/>
    <cellStyle name="Note 6 24 4 3 3" xfId="8090"/>
    <cellStyle name="Note 6 24 4 3 3 2" xfId="25525"/>
    <cellStyle name="Note 6 24 4 3 3 3" xfId="39978"/>
    <cellStyle name="Note 6 24 4 3 4" xfId="10531"/>
    <cellStyle name="Note 6 24 4 3 4 2" xfId="27966"/>
    <cellStyle name="Note 6 24 4 3 4 3" xfId="42419"/>
    <cellStyle name="Note 6 24 4 3 5" xfId="12951"/>
    <cellStyle name="Note 6 24 4 3 5 2" xfId="30386"/>
    <cellStyle name="Note 6 24 4 3 5 3" xfId="44839"/>
    <cellStyle name="Note 6 24 4 3 6" xfId="19958"/>
    <cellStyle name="Note 6 24 4 4" xfId="3118"/>
    <cellStyle name="Note 6 24 4 4 2" xfId="5629"/>
    <cellStyle name="Note 6 24 4 4 2 2" xfId="23065"/>
    <cellStyle name="Note 6 24 4 4 2 3" xfId="37518"/>
    <cellStyle name="Note 6 24 4 4 3" xfId="8091"/>
    <cellStyle name="Note 6 24 4 4 3 2" xfId="25526"/>
    <cellStyle name="Note 6 24 4 4 3 3" xfId="39979"/>
    <cellStyle name="Note 6 24 4 4 4" xfId="10532"/>
    <cellStyle name="Note 6 24 4 4 4 2" xfId="27967"/>
    <cellStyle name="Note 6 24 4 4 4 3" xfId="42420"/>
    <cellStyle name="Note 6 24 4 4 5" xfId="12952"/>
    <cellStyle name="Note 6 24 4 4 5 2" xfId="30387"/>
    <cellStyle name="Note 6 24 4 4 5 3" xfId="44840"/>
    <cellStyle name="Note 6 24 4 4 6" xfId="15549"/>
    <cellStyle name="Note 6 24 4 4 6 2" xfId="32984"/>
    <cellStyle name="Note 6 24 4 4 6 3" xfId="47437"/>
    <cellStyle name="Note 6 24 4 4 7" xfId="19959"/>
    <cellStyle name="Note 6 24 4 4 8" xfId="20711"/>
    <cellStyle name="Note 6 24 4 5" xfId="5626"/>
    <cellStyle name="Note 6 24 4 5 2" xfId="14845"/>
    <cellStyle name="Note 6 24 4 5 2 2" xfId="32280"/>
    <cellStyle name="Note 6 24 4 5 2 3" xfId="46733"/>
    <cellStyle name="Note 6 24 4 5 3" xfId="17306"/>
    <cellStyle name="Note 6 24 4 5 3 2" xfId="34741"/>
    <cellStyle name="Note 6 24 4 5 3 3" xfId="49194"/>
    <cellStyle name="Note 6 24 4 5 4" xfId="23062"/>
    <cellStyle name="Note 6 24 4 5 5" xfId="37515"/>
    <cellStyle name="Note 6 24 4 6" xfId="8088"/>
    <cellStyle name="Note 6 24 4 6 2" xfId="25523"/>
    <cellStyle name="Note 6 24 4 6 3" xfId="39976"/>
    <cellStyle name="Note 6 24 4 7" xfId="10529"/>
    <cellStyle name="Note 6 24 4 7 2" xfId="27964"/>
    <cellStyle name="Note 6 24 4 7 3" xfId="42417"/>
    <cellStyle name="Note 6 24 4 8" xfId="12949"/>
    <cellStyle name="Note 6 24 4 8 2" xfId="30384"/>
    <cellStyle name="Note 6 24 4 8 3" xfId="44837"/>
    <cellStyle name="Note 6 24 4 9" xfId="19956"/>
    <cellStyle name="Note 6 24 5" xfId="3119"/>
    <cellStyle name="Note 6 24 5 2" xfId="5630"/>
    <cellStyle name="Note 6 24 5 2 2" xfId="14848"/>
    <cellStyle name="Note 6 24 5 2 2 2" xfId="32283"/>
    <cellStyle name="Note 6 24 5 2 2 3" xfId="46736"/>
    <cellStyle name="Note 6 24 5 2 3" xfId="17309"/>
    <cellStyle name="Note 6 24 5 2 3 2" xfId="34744"/>
    <cellStyle name="Note 6 24 5 2 3 3" xfId="49197"/>
    <cellStyle name="Note 6 24 5 2 4" xfId="23066"/>
    <cellStyle name="Note 6 24 5 2 5" xfId="37519"/>
    <cellStyle name="Note 6 24 5 3" xfId="8092"/>
    <cellStyle name="Note 6 24 5 3 2" xfId="25527"/>
    <cellStyle name="Note 6 24 5 3 3" xfId="39980"/>
    <cellStyle name="Note 6 24 5 4" xfId="10533"/>
    <cellStyle name="Note 6 24 5 4 2" xfId="27968"/>
    <cellStyle name="Note 6 24 5 4 3" xfId="42421"/>
    <cellStyle name="Note 6 24 5 5" xfId="12953"/>
    <cellStyle name="Note 6 24 5 5 2" xfId="30388"/>
    <cellStyle name="Note 6 24 5 5 3" xfId="44841"/>
    <cellStyle name="Note 6 24 5 6" xfId="19960"/>
    <cellStyle name="Note 6 24 6" xfId="3120"/>
    <cellStyle name="Note 6 24 6 2" xfId="5631"/>
    <cellStyle name="Note 6 24 6 2 2" xfId="14849"/>
    <cellStyle name="Note 6 24 6 2 2 2" xfId="32284"/>
    <cellStyle name="Note 6 24 6 2 2 3" xfId="46737"/>
    <cellStyle name="Note 6 24 6 2 3" xfId="17310"/>
    <cellStyle name="Note 6 24 6 2 3 2" xfId="34745"/>
    <cellStyle name="Note 6 24 6 2 3 3" xfId="49198"/>
    <cellStyle name="Note 6 24 6 2 4" xfId="23067"/>
    <cellStyle name="Note 6 24 6 2 5" xfId="37520"/>
    <cellStyle name="Note 6 24 6 3" xfId="8093"/>
    <cellStyle name="Note 6 24 6 3 2" xfId="25528"/>
    <cellStyle name="Note 6 24 6 3 3" xfId="39981"/>
    <cellStyle name="Note 6 24 6 4" xfId="10534"/>
    <cellStyle name="Note 6 24 6 4 2" xfId="27969"/>
    <cellStyle name="Note 6 24 6 4 3" xfId="42422"/>
    <cellStyle name="Note 6 24 6 5" xfId="12954"/>
    <cellStyle name="Note 6 24 6 5 2" xfId="30389"/>
    <cellStyle name="Note 6 24 6 5 3" xfId="44842"/>
    <cellStyle name="Note 6 24 6 6" xfId="19961"/>
    <cellStyle name="Note 6 24 7" xfId="3121"/>
    <cellStyle name="Note 6 24 7 2" xfId="5632"/>
    <cellStyle name="Note 6 24 7 2 2" xfId="23068"/>
    <cellStyle name="Note 6 24 7 2 3" xfId="37521"/>
    <cellStyle name="Note 6 24 7 3" xfId="8094"/>
    <cellStyle name="Note 6 24 7 3 2" xfId="25529"/>
    <cellStyle name="Note 6 24 7 3 3" xfId="39982"/>
    <cellStyle name="Note 6 24 7 4" xfId="10535"/>
    <cellStyle name="Note 6 24 7 4 2" xfId="27970"/>
    <cellStyle name="Note 6 24 7 4 3" xfId="42423"/>
    <cellStyle name="Note 6 24 7 5" xfId="12955"/>
    <cellStyle name="Note 6 24 7 5 2" xfId="30390"/>
    <cellStyle name="Note 6 24 7 5 3" xfId="44843"/>
    <cellStyle name="Note 6 24 7 6" xfId="15550"/>
    <cellStyle name="Note 6 24 7 6 2" xfId="32985"/>
    <cellStyle name="Note 6 24 7 6 3" xfId="47438"/>
    <cellStyle name="Note 6 24 7 7" xfId="19962"/>
    <cellStyle name="Note 6 24 7 8" xfId="20712"/>
    <cellStyle name="Note 6 24 8" xfId="5617"/>
    <cellStyle name="Note 6 24 8 2" xfId="14838"/>
    <cellStyle name="Note 6 24 8 2 2" xfId="32273"/>
    <cellStyle name="Note 6 24 8 2 3" xfId="46726"/>
    <cellStyle name="Note 6 24 8 3" xfId="17299"/>
    <cellStyle name="Note 6 24 8 3 2" xfId="34734"/>
    <cellStyle name="Note 6 24 8 3 3" xfId="49187"/>
    <cellStyle name="Note 6 24 8 4" xfId="23053"/>
    <cellStyle name="Note 6 24 8 5" xfId="37506"/>
    <cellStyle name="Note 6 24 9" xfId="8079"/>
    <cellStyle name="Note 6 24 9 2" xfId="25514"/>
    <cellStyle name="Note 6 24 9 3" xfId="39967"/>
    <cellStyle name="Note 6 25" xfId="3122"/>
    <cellStyle name="Note 6 25 2" xfId="3123"/>
    <cellStyle name="Note 6 25 2 2" xfId="5634"/>
    <cellStyle name="Note 6 25 2 2 2" xfId="14851"/>
    <cellStyle name="Note 6 25 2 2 2 2" xfId="32286"/>
    <cellStyle name="Note 6 25 2 2 2 3" xfId="46739"/>
    <cellStyle name="Note 6 25 2 2 3" xfId="17312"/>
    <cellStyle name="Note 6 25 2 2 3 2" xfId="34747"/>
    <cellStyle name="Note 6 25 2 2 3 3" xfId="49200"/>
    <cellStyle name="Note 6 25 2 2 4" xfId="23070"/>
    <cellStyle name="Note 6 25 2 2 5" xfId="37523"/>
    <cellStyle name="Note 6 25 2 3" xfId="8096"/>
    <cellStyle name="Note 6 25 2 3 2" xfId="25531"/>
    <cellStyle name="Note 6 25 2 3 3" xfId="39984"/>
    <cellStyle name="Note 6 25 2 4" xfId="10537"/>
    <cellStyle name="Note 6 25 2 4 2" xfId="27972"/>
    <cellStyle name="Note 6 25 2 4 3" xfId="42425"/>
    <cellStyle name="Note 6 25 2 5" xfId="12957"/>
    <cellStyle name="Note 6 25 2 5 2" xfId="30392"/>
    <cellStyle name="Note 6 25 2 5 3" xfId="44845"/>
    <cellStyle name="Note 6 25 2 6" xfId="19964"/>
    <cellStyle name="Note 6 25 3" xfId="3124"/>
    <cellStyle name="Note 6 25 3 2" xfId="5635"/>
    <cellStyle name="Note 6 25 3 2 2" xfId="14852"/>
    <cellStyle name="Note 6 25 3 2 2 2" xfId="32287"/>
    <cellStyle name="Note 6 25 3 2 2 3" xfId="46740"/>
    <cellStyle name="Note 6 25 3 2 3" xfId="17313"/>
    <cellStyle name="Note 6 25 3 2 3 2" xfId="34748"/>
    <cellStyle name="Note 6 25 3 2 3 3" xfId="49201"/>
    <cellStyle name="Note 6 25 3 2 4" xfId="23071"/>
    <cellStyle name="Note 6 25 3 2 5" xfId="37524"/>
    <cellStyle name="Note 6 25 3 3" xfId="8097"/>
    <cellStyle name="Note 6 25 3 3 2" xfId="25532"/>
    <cellStyle name="Note 6 25 3 3 3" xfId="39985"/>
    <cellStyle name="Note 6 25 3 4" xfId="10538"/>
    <cellStyle name="Note 6 25 3 4 2" xfId="27973"/>
    <cellStyle name="Note 6 25 3 4 3" xfId="42426"/>
    <cellStyle name="Note 6 25 3 5" xfId="12958"/>
    <cellStyle name="Note 6 25 3 5 2" xfId="30393"/>
    <cellStyle name="Note 6 25 3 5 3" xfId="44846"/>
    <cellStyle name="Note 6 25 3 6" xfId="19965"/>
    <cellStyle name="Note 6 25 4" xfId="3125"/>
    <cellStyle name="Note 6 25 4 2" xfId="5636"/>
    <cellStyle name="Note 6 25 4 2 2" xfId="23072"/>
    <cellStyle name="Note 6 25 4 2 3" xfId="37525"/>
    <cellStyle name="Note 6 25 4 3" xfId="8098"/>
    <cellStyle name="Note 6 25 4 3 2" xfId="25533"/>
    <cellStyle name="Note 6 25 4 3 3" xfId="39986"/>
    <cellStyle name="Note 6 25 4 4" xfId="10539"/>
    <cellStyle name="Note 6 25 4 4 2" xfId="27974"/>
    <cellStyle name="Note 6 25 4 4 3" xfId="42427"/>
    <cellStyle name="Note 6 25 4 5" xfId="12959"/>
    <cellStyle name="Note 6 25 4 5 2" xfId="30394"/>
    <cellStyle name="Note 6 25 4 5 3" xfId="44847"/>
    <cellStyle name="Note 6 25 4 6" xfId="15551"/>
    <cellStyle name="Note 6 25 4 6 2" xfId="32986"/>
    <cellStyle name="Note 6 25 4 6 3" xfId="47439"/>
    <cellStyle name="Note 6 25 4 7" xfId="19966"/>
    <cellStyle name="Note 6 25 4 8" xfId="20713"/>
    <cellStyle name="Note 6 25 5" xfId="5633"/>
    <cellStyle name="Note 6 25 5 2" xfId="14850"/>
    <cellStyle name="Note 6 25 5 2 2" xfId="32285"/>
    <cellStyle name="Note 6 25 5 2 3" xfId="46738"/>
    <cellStyle name="Note 6 25 5 3" xfId="17311"/>
    <cellStyle name="Note 6 25 5 3 2" xfId="34746"/>
    <cellStyle name="Note 6 25 5 3 3" xfId="49199"/>
    <cellStyle name="Note 6 25 5 4" xfId="23069"/>
    <cellStyle name="Note 6 25 5 5" xfId="37522"/>
    <cellStyle name="Note 6 25 6" xfId="8095"/>
    <cellStyle name="Note 6 25 6 2" xfId="25530"/>
    <cellStyle name="Note 6 25 6 3" xfId="39983"/>
    <cellStyle name="Note 6 25 7" xfId="10536"/>
    <cellStyle name="Note 6 25 7 2" xfId="27971"/>
    <cellStyle name="Note 6 25 7 3" xfId="42424"/>
    <cellStyle name="Note 6 25 8" xfId="12956"/>
    <cellStyle name="Note 6 25 8 2" xfId="30391"/>
    <cellStyle name="Note 6 25 8 3" xfId="44844"/>
    <cellStyle name="Note 6 25 9" xfId="19963"/>
    <cellStyle name="Note 6 26" xfId="3126"/>
    <cellStyle name="Note 6 26 2" xfId="3127"/>
    <cellStyle name="Note 6 26 2 2" xfId="5638"/>
    <cellStyle name="Note 6 26 2 2 2" xfId="14854"/>
    <cellStyle name="Note 6 26 2 2 2 2" xfId="32289"/>
    <cellStyle name="Note 6 26 2 2 2 3" xfId="46742"/>
    <cellStyle name="Note 6 26 2 2 3" xfId="17315"/>
    <cellStyle name="Note 6 26 2 2 3 2" xfId="34750"/>
    <cellStyle name="Note 6 26 2 2 3 3" xfId="49203"/>
    <cellStyle name="Note 6 26 2 2 4" xfId="23074"/>
    <cellStyle name="Note 6 26 2 2 5" xfId="37527"/>
    <cellStyle name="Note 6 26 2 3" xfId="8100"/>
    <cellStyle name="Note 6 26 2 3 2" xfId="25535"/>
    <cellStyle name="Note 6 26 2 3 3" xfId="39988"/>
    <cellStyle name="Note 6 26 2 4" xfId="10541"/>
    <cellStyle name="Note 6 26 2 4 2" xfId="27976"/>
    <cellStyle name="Note 6 26 2 4 3" xfId="42429"/>
    <cellStyle name="Note 6 26 2 5" xfId="12961"/>
    <cellStyle name="Note 6 26 2 5 2" xfId="30396"/>
    <cellStyle name="Note 6 26 2 5 3" xfId="44849"/>
    <cellStyle name="Note 6 26 2 6" xfId="19968"/>
    <cellStyle name="Note 6 26 3" xfId="3128"/>
    <cellStyle name="Note 6 26 3 2" xfId="5639"/>
    <cellStyle name="Note 6 26 3 2 2" xfId="14855"/>
    <cellStyle name="Note 6 26 3 2 2 2" xfId="32290"/>
    <cellStyle name="Note 6 26 3 2 2 3" xfId="46743"/>
    <cellStyle name="Note 6 26 3 2 3" xfId="17316"/>
    <cellStyle name="Note 6 26 3 2 3 2" xfId="34751"/>
    <cellStyle name="Note 6 26 3 2 3 3" xfId="49204"/>
    <cellStyle name="Note 6 26 3 2 4" xfId="23075"/>
    <cellStyle name="Note 6 26 3 2 5" xfId="37528"/>
    <cellStyle name="Note 6 26 3 3" xfId="8101"/>
    <cellStyle name="Note 6 26 3 3 2" xfId="25536"/>
    <cellStyle name="Note 6 26 3 3 3" xfId="39989"/>
    <cellStyle name="Note 6 26 3 4" xfId="10542"/>
    <cellStyle name="Note 6 26 3 4 2" xfId="27977"/>
    <cellStyle name="Note 6 26 3 4 3" xfId="42430"/>
    <cellStyle name="Note 6 26 3 5" xfId="12962"/>
    <cellStyle name="Note 6 26 3 5 2" xfId="30397"/>
    <cellStyle name="Note 6 26 3 5 3" xfId="44850"/>
    <cellStyle name="Note 6 26 3 6" xfId="19969"/>
    <cellStyle name="Note 6 26 4" xfId="3129"/>
    <cellStyle name="Note 6 26 4 2" xfId="5640"/>
    <cellStyle name="Note 6 26 4 2 2" xfId="23076"/>
    <cellStyle name="Note 6 26 4 2 3" xfId="37529"/>
    <cellStyle name="Note 6 26 4 3" xfId="8102"/>
    <cellStyle name="Note 6 26 4 3 2" xfId="25537"/>
    <cellStyle name="Note 6 26 4 3 3" xfId="39990"/>
    <cellStyle name="Note 6 26 4 4" xfId="10543"/>
    <cellStyle name="Note 6 26 4 4 2" xfId="27978"/>
    <cellStyle name="Note 6 26 4 4 3" xfId="42431"/>
    <cellStyle name="Note 6 26 4 5" xfId="12963"/>
    <cellStyle name="Note 6 26 4 5 2" xfId="30398"/>
    <cellStyle name="Note 6 26 4 5 3" xfId="44851"/>
    <cellStyle name="Note 6 26 4 6" xfId="15552"/>
    <cellStyle name="Note 6 26 4 6 2" xfId="32987"/>
    <cellStyle name="Note 6 26 4 6 3" xfId="47440"/>
    <cellStyle name="Note 6 26 4 7" xfId="19970"/>
    <cellStyle name="Note 6 26 4 8" xfId="20714"/>
    <cellStyle name="Note 6 26 5" xfId="5637"/>
    <cellStyle name="Note 6 26 5 2" xfId="14853"/>
    <cellStyle name="Note 6 26 5 2 2" xfId="32288"/>
    <cellStyle name="Note 6 26 5 2 3" xfId="46741"/>
    <cellStyle name="Note 6 26 5 3" xfId="17314"/>
    <cellStyle name="Note 6 26 5 3 2" xfId="34749"/>
    <cellStyle name="Note 6 26 5 3 3" xfId="49202"/>
    <cellStyle name="Note 6 26 5 4" xfId="23073"/>
    <cellStyle name="Note 6 26 5 5" xfId="37526"/>
    <cellStyle name="Note 6 26 6" xfId="8099"/>
    <cellStyle name="Note 6 26 6 2" xfId="25534"/>
    <cellStyle name="Note 6 26 6 3" xfId="39987"/>
    <cellStyle name="Note 6 26 7" xfId="10540"/>
    <cellStyle name="Note 6 26 7 2" xfId="27975"/>
    <cellStyle name="Note 6 26 7 3" xfId="42428"/>
    <cellStyle name="Note 6 26 8" xfId="12960"/>
    <cellStyle name="Note 6 26 8 2" xfId="30395"/>
    <cellStyle name="Note 6 26 8 3" xfId="44848"/>
    <cellStyle name="Note 6 26 9" xfId="19967"/>
    <cellStyle name="Note 6 27" xfId="3130"/>
    <cellStyle name="Note 6 27 2" xfId="3131"/>
    <cellStyle name="Note 6 27 2 2" xfId="5642"/>
    <cellStyle name="Note 6 27 2 2 2" xfId="14857"/>
    <cellStyle name="Note 6 27 2 2 2 2" xfId="32292"/>
    <cellStyle name="Note 6 27 2 2 2 3" xfId="46745"/>
    <cellStyle name="Note 6 27 2 2 3" xfId="17318"/>
    <cellStyle name="Note 6 27 2 2 3 2" xfId="34753"/>
    <cellStyle name="Note 6 27 2 2 3 3" xfId="49206"/>
    <cellStyle name="Note 6 27 2 2 4" xfId="23078"/>
    <cellStyle name="Note 6 27 2 2 5" xfId="37531"/>
    <cellStyle name="Note 6 27 2 3" xfId="8104"/>
    <cellStyle name="Note 6 27 2 3 2" xfId="25539"/>
    <cellStyle name="Note 6 27 2 3 3" xfId="39992"/>
    <cellStyle name="Note 6 27 2 4" xfId="10545"/>
    <cellStyle name="Note 6 27 2 4 2" xfId="27980"/>
    <cellStyle name="Note 6 27 2 4 3" xfId="42433"/>
    <cellStyle name="Note 6 27 2 5" xfId="12965"/>
    <cellStyle name="Note 6 27 2 5 2" xfId="30400"/>
    <cellStyle name="Note 6 27 2 5 3" xfId="44853"/>
    <cellStyle name="Note 6 27 2 6" xfId="19972"/>
    <cellStyle name="Note 6 27 3" xfId="3132"/>
    <cellStyle name="Note 6 27 3 2" xfId="5643"/>
    <cellStyle name="Note 6 27 3 2 2" xfId="14858"/>
    <cellStyle name="Note 6 27 3 2 2 2" xfId="32293"/>
    <cellStyle name="Note 6 27 3 2 2 3" xfId="46746"/>
    <cellStyle name="Note 6 27 3 2 3" xfId="17319"/>
    <cellStyle name="Note 6 27 3 2 3 2" xfId="34754"/>
    <cellStyle name="Note 6 27 3 2 3 3" xfId="49207"/>
    <cellStyle name="Note 6 27 3 2 4" xfId="23079"/>
    <cellStyle name="Note 6 27 3 2 5" xfId="37532"/>
    <cellStyle name="Note 6 27 3 3" xfId="8105"/>
    <cellStyle name="Note 6 27 3 3 2" xfId="25540"/>
    <cellStyle name="Note 6 27 3 3 3" xfId="39993"/>
    <cellStyle name="Note 6 27 3 4" xfId="10546"/>
    <cellStyle name="Note 6 27 3 4 2" xfId="27981"/>
    <cellStyle name="Note 6 27 3 4 3" xfId="42434"/>
    <cellStyle name="Note 6 27 3 5" xfId="12966"/>
    <cellStyle name="Note 6 27 3 5 2" xfId="30401"/>
    <cellStyle name="Note 6 27 3 5 3" xfId="44854"/>
    <cellStyle name="Note 6 27 3 6" xfId="19973"/>
    <cellStyle name="Note 6 27 4" xfId="3133"/>
    <cellStyle name="Note 6 27 4 2" xfId="5644"/>
    <cellStyle name="Note 6 27 4 2 2" xfId="23080"/>
    <cellStyle name="Note 6 27 4 2 3" xfId="37533"/>
    <cellStyle name="Note 6 27 4 3" xfId="8106"/>
    <cellStyle name="Note 6 27 4 3 2" xfId="25541"/>
    <cellStyle name="Note 6 27 4 3 3" xfId="39994"/>
    <cellStyle name="Note 6 27 4 4" xfId="10547"/>
    <cellStyle name="Note 6 27 4 4 2" xfId="27982"/>
    <cellStyle name="Note 6 27 4 4 3" xfId="42435"/>
    <cellStyle name="Note 6 27 4 5" xfId="12967"/>
    <cellStyle name="Note 6 27 4 5 2" xfId="30402"/>
    <cellStyle name="Note 6 27 4 5 3" xfId="44855"/>
    <cellStyle name="Note 6 27 4 6" xfId="15553"/>
    <cellStyle name="Note 6 27 4 6 2" xfId="32988"/>
    <cellStyle name="Note 6 27 4 6 3" xfId="47441"/>
    <cellStyle name="Note 6 27 4 7" xfId="19974"/>
    <cellStyle name="Note 6 27 4 8" xfId="20715"/>
    <cellStyle name="Note 6 27 5" xfId="5641"/>
    <cellStyle name="Note 6 27 5 2" xfId="14856"/>
    <cellStyle name="Note 6 27 5 2 2" xfId="32291"/>
    <cellStyle name="Note 6 27 5 2 3" xfId="46744"/>
    <cellStyle name="Note 6 27 5 3" xfId="17317"/>
    <cellStyle name="Note 6 27 5 3 2" xfId="34752"/>
    <cellStyle name="Note 6 27 5 3 3" xfId="49205"/>
    <cellStyle name="Note 6 27 5 4" xfId="23077"/>
    <cellStyle name="Note 6 27 5 5" xfId="37530"/>
    <cellStyle name="Note 6 27 6" xfId="8103"/>
    <cellStyle name="Note 6 27 6 2" xfId="25538"/>
    <cellStyle name="Note 6 27 6 3" xfId="39991"/>
    <cellStyle name="Note 6 27 7" xfId="10544"/>
    <cellStyle name="Note 6 27 7 2" xfId="27979"/>
    <cellStyle name="Note 6 27 7 3" xfId="42432"/>
    <cellStyle name="Note 6 27 8" xfId="12964"/>
    <cellStyle name="Note 6 27 8 2" xfId="30399"/>
    <cellStyle name="Note 6 27 8 3" xfId="44852"/>
    <cellStyle name="Note 6 27 9" xfId="19971"/>
    <cellStyle name="Note 6 28" xfId="3134"/>
    <cellStyle name="Note 6 28 2" xfId="5645"/>
    <cellStyle name="Note 6 28 2 2" xfId="14859"/>
    <cellStyle name="Note 6 28 2 2 2" xfId="32294"/>
    <cellStyle name="Note 6 28 2 2 3" xfId="46747"/>
    <cellStyle name="Note 6 28 2 3" xfId="17320"/>
    <cellStyle name="Note 6 28 2 3 2" xfId="34755"/>
    <cellStyle name="Note 6 28 2 3 3" xfId="49208"/>
    <cellStyle name="Note 6 28 2 4" xfId="23081"/>
    <cellStyle name="Note 6 28 2 5" xfId="37534"/>
    <cellStyle name="Note 6 28 3" xfId="8107"/>
    <cellStyle name="Note 6 28 3 2" xfId="25542"/>
    <cellStyle name="Note 6 28 3 3" xfId="39995"/>
    <cellStyle name="Note 6 28 4" xfId="10548"/>
    <cellStyle name="Note 6 28 4 2" xfId="27983"/>
    <cellStyle name="Note 6 28 4 3" xfId="42436"/>
    <cellStyle name="Note 6 28 5" xfId="12968"/>
    <cellStyle name="Note 6 28 5 2" xfId="30403"/>
    <cellStyle name="Note 6 28 5 3" xfId="44856"/>
    <cellStyle name="Note 6 28 6" xfId="19975"/>
    <cellStyle name="Note 6 29" xfId="3135"/>
    <cellStyle name="Note 6 29 2" xfId="5646"/>
    <cellStyle name="Note 6 29 2 2" xfId="14860"/>
    <cellStyle name="Note 6 29 2 2 2" xfId="32295"/>
    <cellStyle name="Note 6 29 2 2 3" xfId="46748"/>
    <cellStyle name="Note 6 29 2 3" xfId="17321"/>
    <cellStyle name="Note 6 29 2 3 2" xfId="34756"/>
    <cellStyle name="Note 6 29 2 3 3" xfId="49209"/>
    <cellStyle name="Note 6 29 2 4" xfId="23082"/>
    <cellStyle name="Note 6 29 2 5" xfId="37535"/>
    <cellStyle name="Note 6 29 3" xfId="8108"/>
    <cellStyle name="Note 6 29 3 2" xfId="25543"/>
    <cellStyle name="Note 6 29 3 3" xfId="39996"/>
    <cellStyle name="Note 6 29 4" xfId="10549"/>
    <cellStyle name="Note 6 29 4 2" xfId="27984"/>
    <cellStyle name="Note 6 29 4 3" xfId="42437"/>
    <cellStyle name="Note 6 29 5" xfId="12969"/>
    <cellStyle name="Note 6 29 5 2" xfId="30404"/>
    <cellStyle name="Note 6 29 5 3" xfId="44857"/>
    <cellStyle name="Note 6 29 6" xfId="19976"/>
    <cellStyle name="Note 6 3" xfId="3136"/>
    <cellStyle name="Note 6 3 10" xfId="8109"/>
    <cellStyle name="Note 6 3 10 2" xfId="25544"/>
    <cellStyle name="Note 6 3 10 3" xfId="39997"/>
    <cellStyle name="Note 6 3 11" xfId="10550"/>
    <cellStyle name="Note 6 3 11 2" xfId="27985"/>
    <cellStyle name="Note 6 3 11 3" xfId="42438"/>
    <cellStyle name="Note 6 3 12" xfId="12970"/>
    <cellStyle name="Note 6 3 12 2" xfId="30405"/>
    <cellStyle name="Note 6 3 12 3" xfId="44858"/>
    <cellStyle name="Note 6 3 13" xfId="19977"/>
    <cellStyle name="Note 6 3 2" xfId="3137"/>
    <cellStyle name="Note 6 3 2 2" xfId="3138"/>
    <cellStyle name="Note 6 3 2 2 2" xfId="5649"/>
    <cellStyle name="Note 6 3 2 2 2 2" xfId="14863"/>
    <cellStyle name="Note 6 3 2 2 2 2 2" xfId="32298"/>
    <cellStyle name="Note 6 3 2 2 2 2 3" xfId="46751"/>
    <cellStyle name="Note 6 3 2 2 2 3" xfId="17324"/>
    <cellStyle name="Note 6 3 2 2 2 3 2" xfId="34759"/>
    <cellStyle name="Note 6 3 2 2 2 3 3" xfId="49212"/>
    <cellStyle name="Note 6 3 2 2 2 4" xfId="23085"/>
    <cellStyle name="Note 6 3 2 2 2 5" xfId="37538"/>
    <cellStyle name="Note 6 3 2 2 3" xfId="8111"/>
    <cellStyle name="Note 6 3 2 2 3 2" xfId="25546"/>
    <cellStyle name="Note 6 3 2 2 3 3" xfId="39999"/>
    <cellStyle name="Note 6 3 2 2 4" xfId="10552"/>
    <cellStyle name="Note 6 3 2 2 4 2" xfId="27987"/>
    <cellStyle name="Note 6 3 2 2 4 3" xfId="42440"/>
    <cellStyle name="Note 6 3 2 2 5" xfId="12972"/>
    <cellStyle name="Note 6 3 2 2 5 2" xfId="30407"/>
    <cellStyle name="Note 6 3 2 2 5 3" xfId="44860"/>
    <cellStyle name="Note 6 3 2 2 6" xfId="19979"/>
    <cellStyle name="Note 6 3 2 3" xfId="3139"/>
    <cellStyle name="Note 6 3 2 3 2" xfId="5650"/>
    <cellStyle name="Note 6 3 2 3 2 2" xfId="14864"/>
    <cellStyle name="Note 6 3 2 3 2 2 2" xfId="32299"/>
    <cellStyle name="Note 6 3 2 3 2 2 3" xfId="46752"/>
    <cellStyle name="Note 6 3 2 3 2 3" xfId="17325"/>
    <cellStyle name="Note 6 3 2 3 2 3 2" xfId="34760"/>
    <cellStyle name="Note 6 3 2 3 2 3 3" xfId="49213"/>
    <cellStyle name="Note 6 3 2 3 2 4" xfId="23086"/>
    <cellStyle name="Note 6 3 2 3 2 5" xfId="37539"/>
    <cellStyle name="Note 6 3 2 3 3" xfId="8112"/>
    <cellStyle name="Note 6 3 2 3 3 2" xfId="25547"/>
    <cellStyle name="Note 6 3 2 3 3 3" xfId="40000"/>
    <cellStyle name="Note 6 3 2 3 4" xfId="10553"/>
    <cellStyle name="Note 6 3 2 3 4 2" xfId="27988"/>
    <cellStyle name="Note 6 3 2 3 4 3" xfId="42441"/>
    <cellStyle name="Note 6 3 2 3 5" xfId="12973"/>
    <cellStyle name="Note 6 3 2 3 5 2" xfId="30408"/>
    <cellStyle name="Note 6 3 2 3 5 3" xfId="44861"/>
    <cellStyle name="Note 6 3 2 3 6" xfId="19980"/>
    <cellStyle name="Note 6 3 2 4" xfId="3140"/>
    <cellStyle name="Note 6 3 2 4 2" xfId="5651"/>
    <cellStyle name="Note 6 3 2 4 2 2" xfId="23087"/>
    <cellStyle name="Note 6 3 2 4 2 3" xfId="37540"/>
    <cellStyle name="Note 6 3 2 4 3" xfId="8113"/>
    <cellStyle name="Note 6 3 2 4 3 2" xfId="25548"/>
    <cellStyle name="Note 6 3 2 4 3 3" xfId="40001"/>
    <cellStyle name="Note 6 3 2 4 4" xfId="10554"/>
    <cellStyle name="Note 6 3 2 4 4 2" xfId="27989"/>
    <cellStyle name="Note 6 3 2 4 4 3" xfId="42442"/>
    <cellStyle name="Note 6 3 2 4 5" xfId="12974"/>
    <cellStyle name="Note 6 3 2 4 5 2" xfId="30409"/>
    <cellStyle name="Note 6 3 2 4 5 3" xfId="44862"/>
    <cellStyle name="Note 6 3 2 4 6" xfId="15554"/>
    <cellStyle name="Note 6 3 2 4 6 2" xfId="32989"/>
    <cellStyle name="Note 6 3 2 4 6 3" xfId="47442"/>
    <cellStyle name="Note 6 3 2 4 7" xfId="19981"/>
    <cellStyle name="Note 6 3 2 4 8" xfId="20716"/>
    <cellStyle name="Note 6 3 2 5" xfId="5648"/>
    <cellStyle name="Note 6 3 2 5 2" xfId="14862"/>
    <cellStyle name="Note 6 3 2 5 2 2" xfId="32297"/>
    <cellStyle name="Note 6 3 2 5 2 3" xfId="46750"/>
    <cellStyle name="Note 6 3 2 5 3" xfId="17323"/>
    <cellStyle name="Note 6 3 2 5 3 2" xfId="34758"/>
    <cellStyle name="Note 6 3 2 5 3 3" xfId="49211"/>
    <cellStyle name="Note 6 3 2 5 4" xfId="23084"/>
    <cellStyle name="Note 6 3 2 5 5" xfId="37537"/>
    <cellStyle name="Note 6 3 2 6" xfId="8110"/>
    <cellStyle name="Note 6 3 2 6 2" xfId="25545"/>
    <cellStyle name="Note 6 3 2 6 3" xfId="39998"/>
    <cellStyle name="Note 6 3 2 7" xfId="10551"/>
    <cellStyle name="Note 6 3 2 7 2" xfId="27986"/>
    <cellStyle name="Note 6 3 2 7 3" xfId="42439"/>
    <cellStyle name="Note 6 3 2 8" xfId="12971"/>
    <cellStyle name="Note 6 3 2 8 2" xfId="30406"/>
    <cellStyle name="Note 6 3 2 8 3" xfId="44859"/>
    <cellStyle name="Note 6 3 2 9" xfId="19978"/>
    <cellStyle name="Note 6 3 3" xfId="3141"/>
    <cellStyle name="Note 6 3 3 2" xfId="3142"/>
    <cellStyle name="Note 6 3 3 2 2" xfId="5653"/>
    <cellStyle name="Note 6 3 3 2 2 2" xfId="14866"/>
    <cellStyle name="Note 6 3 3 2 2 2 2" xfId="32301"/>
    <cellStyle name="Note 6 3 3 2 2 2 3" xfId="46754"/>
    <cellStyle name="Note 6 3 3 2 2 3" xfId="17327"/>
    <cellStyle name="Note 6 3 3 2 2 3 2" xfId="34762"/>
    <cellStyle name="Note 6 3 3 2 2 3 3" xfId="49215"/>
    <cellStyle name="Note 6 3 3 2 2 4" xfId="23089"/>
    <cellStyle name="Note 6 3 3 2 2 5" xfId="37542"/>
    <cellStyle name="Note 6 3 3 2 3" xfId="8115"/>
    <cellStyle name="Note 6 3 3 2 3 2" xfId="25550"/>
    <cellStyle name="Note 6 3 3 2 3 3" xfId="40003"/>
    <cellStyle name="Note 6 3 3 2 4" xfId="10556"/>
    <cellStyle name="Note 6 3 3 2 4 2" xfId="27991"/>
    <cellStyle name="Note 6 3 3 2 4 3" xfId="42444"/>
    <cellStyle name="Note 6 3 3 2 5" xfId="12976"/>
    <cellStyle name="Note 6 3 3 2 5 2" xfId="30411"/>
    <cellStyle name="Note 6 3 3 2 5 3" xfId="44864"/>
    <cellStyle name="Note 6 3 3 2 6" xfId="19983"/>
    <cellStyle name="Note 6 3 3 3" xfId="3143"/>
    <cellStyle name="Note 6 3 3 3 2" xfId="5654"/>
    <cellStyle name="Note 6 3 3 3 2 2" xfId="14867"/>
    <cellStyle name="Note 6 3 3 3 2 2 2" xfId="32302"/>
    <cellStyle name="Note 6 3 3 3 2 2 3" xfId="46755"/>
    <cellStyle name="Note 6 3 3 3 2 3" xfId="17328"/>
    <cellStyle name="Note 6 3 3 3 2 3 2" xfId="34763"/>
    <cellStyle name="Note 6 3 3 3 2 3 3" xfId="49216"/>
    <cellStyle name="Note 6 3 3 3 2 4" xfId="23090"/>
    <cellStyle name="Note 6 3 3 3 2 5" xfId="37543"/>
    <cellStyle name="Note 6 3 3 3 3" xfId="8116"/>
    <cellStyle name="Note 6 3 3 3 3 2" xfId="25551"/>
    <cellStyle name="Note 6 3 3 3 3 3" xfId="40004"/>
    <cellStyle name="Note 6 3 3 3 4" xfId="10557"/>
    <cellStyle name="Note 6 3 3 3 4 2" xfId="27992"/>
    <cellStyle name="Note 6 3 3 3 4 3" xfId="42445"/>
    <cellStyle name="Note 6 3 3 3 5" xfId="12977"/>
    <cellStyle name="Note 6 3 3 3 5 2" xfId="30412"/>
    <cellStyle name="Note 6 3 3 3 5 3" xfId="44865"/>
    <cellStyle name="Note 6 3 3 3 6" xfId="19984"/>
    <cellStyle name="Note 6 3 3 4" xfId="3144"/>
    <cellStyle name="Note 6 3 3 4 2" xfId="5655"/>
    <cellStyle name="Note 6 3 3 4 2 2" xfId="23091"/>
    <cellStyle name="Note 6 3 3 4 2 3" xfId="37544"/>
    <cellStyle name="Note 6 3 3 4 3" xfId="8117"/>
    <cellStyle name="Note 6 3 3 4 3 2" xfId="25552"/>
    <cellStyle name="Note 6 3 3 4 3 3" xfId="40005"/>
    <cellStyle name="Note 6 3 3 4 4" xfId="10558"/>
    <cellStyle name="Note 6 3 3 4 4 2" xfId="27993"/>
    <cellStyle name="Note 6 3 3 4 4 3" xfId="42446"/>
    <cellStyle name="Note 6 3 3 4 5" xfId="12978"/>
    <cellStyle name="Note 6 3 3 4 5 2" xfId="30413"/>
    <cellStyle name="Note 6 3 3 4 5 3" xfId="44866"/>
    <cellStyle name="Note 6 3 3 4 6" xfId="15555"/>
    <cellStyle name="Note 6 3 3 4 6 2" xfId="32990"/>
    <cellStyle name="Note 6 3 3 4 6 3" xfId="47443"/>
    <cellStyle name="Note 6 3 3 4 7" xfId="19985"/>
    <cellStyle name="Note 6 3 3 4 8" xfId="20717"/>
    <cellStyle name="Note 6 3 3 5" xfId="5652"/>
    <cellStyle name="Note 6 3 3 5 2" xfId="14865"/>
    <cellStyle name="Note 6 3 3 5 2 2" xfId="32300"/>
    <cellStyle name="Note 6 3 3 5 2 3" xfId="46753"/>
    <cellStyle name="Note 6 3 3 5 3" xfId="17326"/>
    <cellStyle name="Note 6 3 3 5 3 2" xfId="34761"/>
    <cellStyle name="Note 6 3 3 5 3 3" xfId="49214"/>
    <cellStyle name="Note 6 3 3 5 4" xfId="23088"/>
    <cellStyle name="Note 6 3 3 5 5" xfId="37541"/>
    <cellStyle name="Note 6 3 3 6" xfId="8114"/>
    <cellStyle name="Note 6 3 3 6 2" xfId="25549"/>
    <cellStyle name="Note 6 3 3 6 3" xfId="40002"/>
    <cellStyle name="Note 6 3 3 7" xfId="10555"/>
    <cellStyle name="Note 6 3 3 7 2" xfId="27990"/>
    <cellStyle name="Note 6 3 3 7 3" xfId="42443"/>
    <cellStyle name="Note 6 3 3 8" xfId="12975"/>
    <cellStyle name="Note 6 3 3 8 2" xfId="30410"/>
    <cellStyle name="Note 6 3 3 8 3" xfId="44863"/>
    <cellStyle name="Note 6 3 3 9" xfId="19982"/>
    <cellStyle name="Note 6 3 4" xfId="3145"/>
    <cellStyle name="Note 6 3 4 2" xfId="3146"/>
    <cellStyle name="Note 6 3 4 2 2" xfId="5657"/>
    <cellStyle name="Note 6 3 4 2 2 2" xfId="14869"/>
    <cellStyle name="Note 6 3 4 2 2 2 2" xfId="32304"/>
    <cellStyle name="Note 6 3 4 2 2 2 3" xfId="46757"/>
    <cellStyle name="Note 6 3 4 2 2 3" xfId="17330"/>
    <cellStyle name="Note 6 3 4 2 2 3 2" xfId="34765"/>
    <cellStyle name="Note 6 3 4 2 2 3 3" xfId="49218"/>
    <cellStyle name="Note 6 3 4 2 2 4" xfId="23093"/>
    <cellStyle name="Note 6 3 4 2 2 5" xfId="37546"/>
    <cellStyle name="Note 6 3 4 2 3" xfId="8119"/>
    <cellStyle name="Note 6 3 4 2 3 2" xfId="25554"/>
    <cellStyle name="Note 6 3 4 2 3 3" xfId="40007"/>
    <cellStyle name="Note 6 3 4 2 4" xfId="10560"/>
    <cellStyle name="Note 6 3 4 2 4 2" xfId="27995"/>
    <cellStyle name="Note 6 3 4 2 4 3" xfId="42448"/>
    <cellStyle name="Note 6 3 4 2 5" xfId="12980"/>
    <cellStyle name="Note 6 3 4 2 5 2" xfId="30415"/>
    <cellStyle name="Note 6 3 4 2 5 3" xfId="44868"/>
    <cellStyle name="Note 6 3 4 2 6" xfId="19987"/>
    <cellStyle name="Note 6 3 4 3" xfId="3147"/>
    <cellStyle name="Note 6 3 4 3 2" xfId="5658"/>
    <cellStyle name="Note 6 3 4 3 2 2" xfId="14870"/>
    <cellStyle name="Note 6 3 4 3 2 2 2" xfId="32305"/>
    <cellStyle name="Note 6 3 4 3 2 2 3" xfId="46758"/>
    <cellStyle name="Note 6 3 4 3 2 3" xfId="17331"/>
    <cellStyle name="Note 6 3 4 3 2 3 2" xfId="34766"/>
    <cellStyle name="Note 6 3 4 3 2 3 3" xfId="49219"/>
    <cellStyle name="Note 6 3 4 3 2 4" xfId="23094"/>
    <cellStyle name="Note 6 3 4 3 2 5" xfId="37547"/>
    <cellStyle name="Note 6 3 4 3 3" xfId="8120"/>
    <cellStyle name="Note 6 3 4 3 3 2" xfId="25555"/>
    <cellStyle name="Note 6 3 4 3 3 3" xfId="40008"/>
    <cellStyle name="Note 6 3 4 3 4" xfId="10561"/>
    <cellStyle name="Note 6 3 4 3 4 2" xfId="27996"/>
    <cellStyle name="Note 6 3 4 3 4 3" xfId="42449"/>
    <cellStyle name="Note 6 3 4 3 5" xfId="12981"/>
    <cellStyle name="Note 6 3 4 3 5 2" xfId="30416"/>
    <cellStyle name="Note 6 3 4 3 5 3" xfId="44869"/>
    <cellStyle name="Note 6 3 4 3 6" xfId="19988"/>
    <cellStyle name="Note 6 3 4 4" xfId="3148"/>
    <cellStyle name="Note 6 3 4 4 2" xfId="5659"/>
    <cellStyle name="Note 6 3 4 4 2 2" xfId="23095"/>
    <cellStyle name="Note 6 3 4 4 2 3" xfId="37548"/>
    <cellStyle name="Note 6 3 4 4 3" xfId="8121"/>
    <cellStyle name="Note 6 3 4 4 3 2" xfId="25556"/>
    <cellStyle name="Note 6 3 4 4 3 3" xfId="40009"/>
    <cellStyle name="Note 6 3 4 4 4" xfId="10562"/>
    <cellStyle name="Note 6 3 4 4 4 2" xfId="27997"/>
    <cellStyle name="Note 6 3 4 4 4 3" xfId="42450"/>
    <cellStyle name="Note 6 3 4 4 5" xfId="12982"/>
    <cellStyle name="Note 6 3 4 4 5 2" xfId="30417"/>
    <cellStyle name="Note 6 3 4 4 5 3" xfId="44870"/>
    <cellStyle name="Note 6 3 4 4 6" xfId="15556"/>
    <cellStyle name="Note 6 3 4 4 6 2" xfId="32991"/>
    <cellStyle name="Note 6 3 4 4 6 3" xfId="47444"/>
    <cellStyle name="Note 6 3 4 4 7" xfId="19989"/>
    <cellStyle name="Note 6 3 4 4 8" xfId="20718"/>
    <cellStyle name="Note 6 3 4 5" xfId="5656"/>
    <cellStyle name="Note 6 3 4 5 2" xfId="14868"/>
    <cellStyle name="Note 6 3 4 5 2 2" xfId="32303"/>
    <cellStyle name="Note 6 3 4 5 2 3" xfId="46756"/>
    <cellStyle name="Note 6 3 4 5 3" xfId="17329"/>
    <cellStyle name="Note 6 3 4 5 3 2" xfId="34764"/>
    <cellStyle name="Note 6 3 4 5 3 3" xfId="49217"/>
    <cellStyle name="Note 6 3 4 5 4" xfId="23092"/>
    <cellStyle name="Note 6 3 4 5 5" xfId="37545"/>
    <cellStyle name="Note 6 3 4 6" xfId="8118"/>
    <cellStyle name="Note 6 3 4 6 2" xfId="25553"/>
    <cellStyle name="Note 6 3 4 6 3" xfId="40006"/>
    <cellStyle name="Note 6 3 4 7" xfId="10559"/>
    <cellStyle name="Note 6 3 4 7 2" xfId="27994"/>
    <cellStyle name="Note 6 3 4 7 3" xfId="42447"/>
    <cellStyle name="Note 6 3 4 8" xfId="12979"/>
    <cellStyle name="Note 6 3 4 8 2" xfId="30414"/>
    <cellStyle name="Note 6 3 4 8 3" xfId="44867"/>
    <cellStyle name="Note 6 3 4 9" xfId="19986"/>
    <cellStyle name="Note 6 3 5" xfId="3149"/>
    <cellStyle name="Note 6 3 5 2" xfId="3150"/>
    <cellStyle name="Note 6 3 5 2 2" xfId="5661"/>
    <cellStyle name="Note 6 3 5 2 2 2" xfId="14872"/>
    <cellStyle name="Note 6 3 5 2 2 2 2" xfId="32307"/>
    <cellStyle name="Note 6 3 5 2 2 2 3" xfId="46760"/>
    <cellStyle name="Note 6 3 5 2 2 3" xfId="17333"/>
    <cellStyle name="Note 6 3 5 2 2 3 2" xfId="34768"/>
    <cellStyle name="Note 6 3 5 2 2 3 3" xfId="49221"/>
    <cellStyle name="Note 6 3 5 2 2 4" xfId="23097"/>
    <cellStyle name="Note 6 3 5 2 2 5" xfId="37550"/>
    <cellStyle name="Note 6 3 5 2 3" xfId="8123"/>
    <cellStyle name="Note 6 3 5 2 3 2" xfId="25558"/>
    <cellStyle name="Note 6 3 5 2 3 3" xfId="40011"/>
    <cellStyle name="Note 6 3 5 2 4" xfId="10564"/>
    <cellStyle name="Note 6 3 5 2 4 2" xfId="27999"/>
    <cellStyle name="Note 6 3 5 2 4 3" xfId="42452"/>
    <cellStyle name="Note 6 3 5 2 5" xfId="12984"/>
    <cellStyle name="Note 6 3 5 2 5 2" xfId="30419"/>
    <cellStyle name="Note 6 3 5 2 5 3" xfId="44872"/>
    <cellStyle name="Note 6 3 5 2 6" xfId="19991"/>
    <cellStyle name="Note 6 3 5 3" xfId="3151"/>
    <cellStyle name="Note 6 3 5 3 2" xfId="5662"/>
    <cellStyle name="Note 6 3 5 3 2 2" xfId="14873"/>
    <cellStyle name="Note 6 3 5 3 2 2 2" xfId="32308"/>
    <cellStyle name="Note 6 3 5 3 2 2 3" xfId="46761"/>
    <cellStyle name="Note 6 3 5 3 2 3" xfId="17334"/>
    <cellStyle name="Note 6 3 5 3 2 3 2" xfId="34769"/>
    <cellStyle name="Note 6 3 5 3 2 3 3" xfId="49222"/>
    <cellStyle name="Note 6 3 5 3 2 4" xfId="23098"/>
    <cellStyle name="Note 6 3 5 3 2 5" xfId="37551"/>
    <cellStyle name="Note 6 3 5 3 3" xfId="8124"/>
    <cellStyle name="Note 6 3 5 3 3 2" xfId="25559"/>
    <cellStyle name="Note 6 3 5 3 3 3" xfId="40012"/>
    <cellStyle name="Note 6 3 5 3 4" xfId="10565"/>
    <cellStyle name="Note 6 3 5 3 4 2" xfId="28000"/>
    <cellStyle name="Note 6 3 5 3 4 3" xfId="42453"/>
    <cellStyle name="Note 6 3 5 3 5" xfId="12985"/>
    <cellStyle name="Note 6 3 5 3 5 2" xfId="30420"/>
    <cellStyle name="Note 6 3 5 3 5 3" xfId="44873"/>
    <cellStyle name="Note 6 3 5 3 6" xfId="19992"/>
    <cellStyle name="Note 6 3 5 4" xfId="3152"/>
    <cellStyle name="Note 6 3 5 4 2" xfId="5663"/>
    <cellStyle name="Note 6 3 5 4 2 2" xfId="23099"/>
    <cellStyle name="Note 6 3 5 4 2 3" xfId="37552"/>
    <cellStyle name="Note 6 3 5 4 3" xfId="8125"/>
    <cellStyle name="Note 6 3 5 4 3 2" xfId="25560"/>
    <cellStyle name="Note 6 3 5 4 3 3" xfId="40013"/>
    <cellStyle name="Note 6 3 5 4 4" xfId="10566"/>
    <cellStyle name="Note 6 3 5 4 4 2" xfId="28001"/>
    <cellStyle name="Note 6 3 5 4 4 3" xfId="42454"/>
    <cellStyle name="Note 6 3 5 4 5" xfId="12986"/>
    <cellStyle name="Note 6 3 5 4 5 2" xfId="30421"/>
    <cellStyle name="Note 6 3 5 4 5 3" xfId="44874"/>
    <cellStyle name="Note 6 3 5 4 6" xfId="15557"/>
    <cellStyle name="Note 6 3 5 4 6 2" xfId="32992"/>
    <cellStyle name="Note 6 3 5 4 6 3" xfId="47445"/>
    <cellStyle name="Note 6 3 5 4 7" xfId="19993"/>
    <cellStyle name="Note 6 3 5 4 8" xfId="20719"/>
    <cellStyle name="Note 6 3 5 5" xfId="5660"/>
    <cellStyle name="Note 6 3 5 5 2" xfId="14871"/>
    <cellStyle name="Note 6 3 5 5 2 2" xfId="32306"/>
    <cellStyle name="Note 6 3 5 5 2 3" xfId="46759"/>
    <cellStyle name="Note 6 3 5 5 3" xfId="17332"/>
    <cellStyle name="Note 6 3 5 5 3 2" xfId="34767"/>
    <cellStyle name="Note 6 3 5 5 3 3" xfId="49220"/>
    <cellStyle name="Note 6 3 5 5 4" xfId="23096"/>
    <cellStyle name="Note 6 3 5 5 5" xfId="37549"/>
    <cellStyle name="Note 6 3 5 6" xfId="8122"/>
    <cellStyle name="Note 6 3 5 6 2" xfId="25557"/>
    <cellStyle name="Note 6 3 5 6 3" xfId="40010"/>
    <cellStyle name="Note 6 3 5 7" xfId="10563"/>
    <cellStyle name="Note 6 3 5 7 2" xfId="27998"/>
    <cellStyle name="Note 6 3 5 7 3" xfId="42451"/>
    <cellStyle name="Note 6 3 5 8" xfId="12983"/>
    <cellStyle name="Note 6 3 5 8 2" xfId="30418"/>
    <cellStyle name="Note 6 3 5 8 3" xfId="44871"/>
    <cellStyle name="Note 6 3 5 9" xfId="19990"/>
    <cellStyle name="Note 6 3 6" xfId="3153"/>
    <cellStyle name="Note 6 3 6 2" xfId="5664"/>
    <cellStyle name="Note 6 3 6 2 2" xfId="14874"/>
    <cellStyle name="Note 6 3 6 2 2 2" xfId="32309"/>
    <cellStyle name="Note 6 3 6 2 2 3" xfId="46762"/>
    <cellStyle name="Note 6 3 6 2 3" xfId="17335"/>
    <cellStyle name="Note 6 3 6 2 3 2" xfId="34770"/>
    <cellStyle name="Note 6 3 6 2 3 3" xfId="49223"/>
    <cellStyle name="Note 6 3 6 2 4" xfId="23100"/>
    <cellStyle name="Note 6 3 6 2 5" xfId="37553"/>
    <cellStyle name="Note 6 3 6 3" xfId="8126"/>
    <cellStyle name="Note 6 3 6 3 2" xfId="25561"/>
    <cellStyle name="Note 6 3 6 3 3" xfId="40014"/>
    <cellStyle name="Note 6 3 6 4" xfId="10567"/>
    <cellStyle name="Note 6 3 6 4 2" xfId="28002"/>
    <cellStyle name="Note 6 3 6 4 3" xfId="42455"/>
    <cellStyle name="Note 6 3 6 5" xfId="12987"/>
    <cellStyle name="Note 6 3 6 5 2" xfId="30422"/>
    <cellStyle name="Note 6 3 6 5 3" xfId="44875"/>
    <cellStyle name="Note 6 3 6 6" xfId="19994"/>
    <cellStyle name="Note 6 3 7" xfId="3154"/>
    <cellStyle name="Note 6 3 7 2" xfId="5665"/>
    <cellStyle name="Note 6 3 7 2 2" xfId="14875"/>
    <cellStyle name="Note 6 3 7 2 2 2" xfId="32310"/>
    <cellStyle name="Note 6 3 7 2 2 3" xfId="46763"/>
    <cellStyle name="Note 6 3 7 2 3" xfId="17336"/>
    <cellStyle name="Note 6 3 7 2 3 2" xfId="34771"/>
    <cellStyle name="Note 6 3 7 2 3 3" xfId="49224"/>
    <cellStyle name="Note 6 3 7 2 4" xfId="23101"/>
    <cellStyle name="Note 6 3 7 2 5" xfId="37554"/>
    <cellStyle name="Note 6 3 7 3" xfId="8127"/>
    <cellStyle name="Note 6 3 7 3 2" xfId="25562"/>
    <cellStyle name="Note 6 3 7 3 3" xfId="40015"/>
    <cellStyle name="Note 6 3 7 4" xfId="10568"/>
    <cellStyle name="Note 6 3 7 4 2" xfId="28003"/>
    <cellStyle name="Note 6 3 7 4 3" xfId="42456"/>
    <cellStyle name="Note 6 3 7 5" xfId="12988"/>
    <cellStyle name="Note 6 3 7 5 2" xfId="30423"/>
    <cellStyle name="Note 6 3 7 5 3" xfId="44876"/>
    <cellStyle name="Note 6 3 7 6" xfId="19995"/>
    <cellStyle name="Note 6 3 8" xfId="3155"/>
    <cellStyle name="Note 6 3 8 2" xfId="5666"/>
    <cellStyle name="Note 6 3 8 2 2" xfId="23102"/>
    <cellStyle name="Note 6 3 8 2 3" xfId="37555"/>
    <cellStyle name="Note 6 3 8 3" xfId="8128"/>
    <cellStyle name="Note 6 3 8 3 2" xfId="25563"/>
    <cellStyle name="Note 6 3 8 3 3" xfId="40016"/>
    <cellStyle name="Note 6 3 8 4" xfId="10569"/>
    <cellStyle name="Note 6 3 8 4 2" xfId="28004"/>
    <cellStyle name="Note 6 3 8 4 3" xfId="42457"/>
    <cellStyle name="Note 6 3 8 5" xfId="12989"/>
    <cellStyle name="Note 6 3 8 5 2" xfId="30424"/>
    <cellStyle name="Note 6 3 8 5 3" xfId="44877"/>
    <cellStyle name="Note 6 3 8 6" xfId="15558"/>
    <cellStyle name="Note 6 3 8 6 2" xfId="32993"/>
    <cellStyle name="Note 6 3 8 6 3" xfId="47446"/>
    <cellStyle name="Note 6 3 8 7" xfId="19996"/>
    <cellStyle name="Note 6 3 8 8" xfId="20720"/>
    <cellStyle name="Note 6 3 9" xfId="5647"/>
    <cellStyle name="Note 6 3 9 2" xfId="14861"/>
    <cellStyle name="Note 6 3 9 2 2" xfId="32296"/>
    <cellStyle name="Note 6 3 9 2 3" xfId="46749"/>
    <cellStyle name="Note 6 3 9 3" xfId="17322"/>
    <cellStyle name="Note 6 3 9 3 2" xfId="34757"/>
    <cellStyle name="Note 6 3 9 3 3" xfId="49210"/>
    <cellStyle name="Note 6 3 9 4" xfId="23083"/>
    <cellStyle name="Note 6 3 9 5" xfId="37536"/>
    <cellStyle name="Note 6 30" xfId="3156"/>
    <cellStyle name="Note 6 30 2" xfId="5667"/>
    <cellStyle name="Note 6 30 2 2" xfId="23103"/>
    <cellStyle name="Note 6 30 2 3" xfId="37556"/>
    <cellStyle name="Note 6 30 3" xfId="8129"/>
    <cellStyle name="Note 6 30 3 2" xfId="25564"/>
    <cellStyle name="Note 6 30 3 3" xfId="40017"/>
    <cellStyle name="Note 6 30 4" xfId="10570"/>
    <cellStyle name="Note 6 30 4 2" xfId="28005"/>
    <cellStyle name="Note 6 30 4 3" xfId="42458"/>
    <cellStyle name="Note 6 30 5" xfId="12990"/>
    <cellStyle name="Note 6 30 5 2" xfId="30425"/>
    <cellStyle name="Note 6 30 5 3" xfId="44878"/>
    <cellStyle name="Note 6 30 6" xfId="15559"/>
    <cellStyle name="Note 6 30 6 2" xfId="32994"/>
    <cellStyle name="Note 6 30 6 3" xfId="47447"/>
    <cellStyle name="Note 6 30 7" xfId="19997"/>
    <cellStyle name="Note 6 30 8" xfId="20721"/>
    <cellStyle name="Note 6 31" xfId="5328"/>
    <cellStyle name="Note 6 31 2" xfId="14621"/>
    <cellStyle name="Note 6 31 2 2" xfId="32056"/>
    <cellStyle name="Note 6 31 2 3" xfId="46509"/>
    <cellStyle name="Note 6 31 3" xfId="17082"/>
    <cellStyle name="Note 6 31 3 2" xfId="34517"/>
    <cellStyle name="Note 6 31 3 3" xfId="48970"/>
    <cellStyle name="Note 6 31 4" xfId="22764"/>
    <cellStyle name="Note 6 31 5" xfId="37217"/>
    <cellStyle name="Note 6 32" xfId="7790"/>
    <cellStyle name="Note 6 32 2" xfId="25225"/>
    <cellStyle name="Note 6 32 3" xfId="39678"/>
    <cellStyle name="Note 6 33" xfId="10231"/>
    <cellStyle name="Note 6 33 2" xfId="27666"/>
    <cellStyle name="Note 6 33 3" xfId="42119"/>
    <cellStyle name="Note 6 34" xfId="12651"/>
    <cellStyle name="Note 6 34 2" xfId="30086"/>
    <cellStyle name="Note 6 34 3" xfId="44539"/>
    <cellStyle name="Note 6 35" xfId="19658"/>
    <cellStyle name="Note 6 4" xfId="3157"/>
    <cellStyle name="Note 6 4 10" xfId="8130"/>
    <cellStyle name="Note 6 4 10 2" xfId="25565"/>
    <cellStyle name="Note 6 4 10 3" xfId="40018"/>
    <cellStyle name="Note 6 4 11" xfId="10571"/>
    <cellStyle name="Note 6 4 11 2" xfId="28006"/>
    <cellStyle name="Note 6 4 11 3" xfId="42459"/>
    <cellStyle name="Note 6 4 12" xfId="12991"/>
    <cellStyle name="Note 6 4 12 2" xfId="30426"/>
    <cellStyle name="Note 6 4 12 3" xfId="44879"/>
    <cellStyle name="Note 6 4 13" xfId="19998"/>
    <cellStyle name="Note 6 4 2" xfId="3158"/>
    <cellStyle name="Note 6 4 2 2" xfId="3159"/>
    <cellStyle name="Note 6 4 2 2 2" xfId="5670"/>
    <cellStyle name="Note 6 4 2 2 2 2" xfId="14878"/>
    <cellStyle name="Note 6 4 2 2 2 2 2" xfId="32313"/>
    <cellStyle name="Note 6 4 2 2 2 2 3" xfId="46766"/>
    <cellStyle name="Note 6 4 2 2 2 3" xfId="17339"/>
    <cellStyle name="Note 6 4 2 2 2 3 2" xfId="34774"/>
    <cellStyle name="Note 6 4 2 2 2 3 3" xfId="49227"/>
    <cellStyle name="Note 6 4 2 2 2 4" xfId="23106"/>
    <cellStyle name="Note 6 4 2 2 2 5" xfId="37559"/>
    <cellStyle name="Note 6 4 2 2 3" xfId="8132"/>
    <cellStyle name="Note 6 4 2 2 3 2" xfId="25567"/>
    <cellStyle name="Note 6 4 2 2 3 3" xfId="40020"/>
    <cellStyle name="Note 6 4 2 2 4" xfId="10573"/>
    <cellStyle name="Note 6 4 2 2 4 2" xfId="28008"/>
    <cellStyle name="Note 6 4 2 2 4 3" xfId="42461"/>
    <cellStyle name="Note 6 4 2 2 5" xfId="12993"/>
    <cellStyle name="Note 6 4 2 2 5 2" xfId="30428"/>
    <cellStyle name="Note 6 4 2 2 5 3" xfId="44881"/>
    <cellStyle name="Note 6 4 2 2 6" xfId="20000"/>
    <cellStyle name="Note 6 4 2 3" xfId="3160"/>
    <cellStyle name="Note 6 4 2 3 2" xfId="5671"/>
    <cellStyle name="Note 6 4 2 3 2 2" xfId="14879"/>
    <cellStyle name="Note 6 4 2 3 2 2 2" xfId="32314"/>
    <cellStyle name="Note 6 4 2 3 2 2 3" xfId="46767"/>
    <cellStyle name="Note 6 4 2 3 2 3" xfId="17340"/>
    <cellStyle name="Note 6 4 2 3 2 3 2" xfId="34775"/>
    <cellStyle name="Note 6 4 2 3 2 3 3" xfId="49228"/>
    <cellStyle name="Note 6 4 2 3 2 4" xfId="23107"/>
    <cellStyle name="Note 6 4 2 3 2 5" xfId="37560"/>
    <cellStyle name="Note 6 4 2 3 3" xfId="8133"/>
    <cellStyle name="Note 6 4 2 3 3 2" xfId="25568"/>
    <cellStyle name="Note 6 4 2 3 3 3" xfId="40021"/>
    <cellStyle name="Note 6 4 2 3 4" xfId="10574"/>
    <cellStyle name="Note 6 4 2 3 4 2" xfId="28009"/>
    <cellStyle name="Note 6 4 2 3 4 3" xfId="42462"/>
    <cellStyle name="Note 6 4 2 3 5" xfId="12994"/>
    <cellStyle name="Note 6 4 2 3 5 2" xfId="30429"/>
    <cellStyle name="Note 6 4 2 3 5 3" xfId="44882"/>
    <cellStyle name="Note 6 4 2 3 6" xfId="20001"/>
    <cellStyle name="Note 6 4 2 4" xfId="3161"/>
    <cellStyle name="Note 6 4 2 4 2" xfId="5672"/>
    <cellStyle name="Note 6 4 2 4 2 2" xfId="23108"/>
    <cellStyle name="Note 6 4 2 4 2 3" xfId="37561"/>
    <cellStyle name="Note 6 4 2 4 3" xfId="8134"/>
    <cellStyle name="Note 6 4 2 4 3 2" xfId="25569"/>
    <cellStyle name="Note 6 4 2 4 3 3" xfId="40022"/>
    <cellStyle name="Note 6 4 2 4 4" xfId="10575"/>
    <cellStyle name="Note 6 4 2 4 4 2" xfId="28010"/>
    <cellStyle name="Note 6 4 2 4 4 3" xfId="42463"/>
    <cellStyle name="Note 6 4 2 4 5" xfId="12995"/>
    <cellStyle name="Note 6 4 2 4 5 2" xfId="30430"/>
    <cellStyle name="Note 6 4 2 4 5 3" xfId="44883"/>
    <cellStyle name="Note 6 4 2 4 6" xfId="15560"/>
    <cellStyle name="Note 6 4 2 4 6 2" xfId="32995"/>
    <cellStyle name="Note 6 4 2 4 6 3" xfId="47448"/>
    <cellStyle name="Note 6 4 2 4 7" xfId="20002"/>
    <cellStyle name="Note 6 4 2 4 8" xfId="20722"/>
    <cellStyle name="Note 6 4 2 5" xfId="5669"/>
    <cellStyle name="Note 6 4 2 5 2" xfId="14877"/>
    <cellStyle name="Note 6 4 2 5 2 2" xfId="32312"/>
    <cellStyle name="Note 6 4 2 5 2 3" xfId="46765"/>
    <cellStyle name="Note 6 4 2 5 3" xfId="17338"/>
    <cellStyle name="Note 6 4 2 5 3 2" xfId="34773"/>
    <cellStyle name="Note 6 4 2 5 3 3" xfId="49226"/>
    <cellStyle name="Note 6 4 2 5 4" xfId="23105"/>
    <cellStyle name="Note 6 4 2 5 5" xfId="37558"/>
    <cellStyle name="Note 6 4 2 6" xfId="8131"/>
    <cellStyle name="Note 6 4 2 6 2" xfId="25566"/>
    <cellStyle name="Note 6 4 2 6 3" xfId="40019"/>
    <cellStyle name="Note 6 4 2 7" xfId="10572"/>
    <cellStyle name="Note 6 4 2 7 2" xfId="28007"/>
    <cellStyle name="Note 6 4 2 7 3" xfId="42460"/>
    <cellStyle name="Note 6 4 2 8" xfId="12992"/>
    <cellStyle name="Note 6 4 2 8 2" xfId="30427"/>
    <cellStyle name="Note 6 4 2 8 3" xfId="44880"/>
    <cellStyle name="Note 6 4 2 9" xfId="19999"/>
    <cellStyle name="Note 6 4 3" xfId="3162"/>
    <cellStyle name="Note 6 4 3 2" xfId="3163"/>
    <cellStyle name="Note 6 4 3 2 2" xfId="5674"/>
    <cellStyle name="Note 6 4 3 2 2 2" xfId="14881"/>
    <cellStyle name="Note 6 4 3 2 2 2 2" xfId="32316"/>
    <cellStyle name="Note 6 4 3 2 2 2 3" xfId="46769"/>
    <cellStyle name="Note 6 4 3 2 2 3" xfId="17342"/>
    <cellStyle name="Note 6 4 3 2 2 3 2" xfId="34777"/>
    <cellStyle name="Note 6 4 3 2 2 3 3" xfId="49230"/>
    <cellStyle name="Note 6 4 3 2 2 4" xfId="23110"/>
    <cellStyle name="Note 6 4 3 2 2 5" xfId="37563"/>
    <cellStyle name="Note 6 4 3 2 3" xfId="8136"/>
    <cellStyle name="Note 6 4 3 2 3 2" xfId="25571"/>
    <cellStyle name="Note 6 4 3 2 3 3" xfId="40024"/>
    <cellStyle name="Note 6 4 3 2 4" xfId="10577"/>
    <cellStyle name="Note 6 4 3 2 4 2" xfId="28012"/>
    <cellStyle name="Note 6 4 3 2 4 3" xfId="42465"/>
    <cellStyle name="Note 6 4 3 2 5" xfId="12997"/>
    <cellStyle name="Note 6 4 3 2 5 2" xfId="30432"/>
    <cellStyle name="Note 6 4 3 2 5 3" xfId="44885"/>
    <cellStyle name="Note 6 4 3 2 6" xfId="20004"/>
    <cellStyle name="Note 6 4 3 3" xfId="3164"/>
    <cellStyle name="Note 6 4 3 3 2" xfId="5675"/>
    <cellStyle name="Note 6 4 3 3 2 2" xfId="14882"/>
    <cellStyle name="Note 6 4 3 3 2 2 2" xfId="32317"/>
    <cellStyle name="Note 6 4 3 3 2 2 3" xfId="46770"/>
    <cellStyle name="Note 6 4 3 3 2 3" xfId="17343"/>
    <cellStyle name="Note 6 4 3 3 2 3 2" xfId="34778"/>
    <cellStyle name="Note 6 4 3 3 2 3 3" xfId="49231"/>
    <cellStyle name="Note 6 4 3 3 2 4" xfId="23111"/>
    <cellStyle name="Note 6 4 3 3 2 5" xfId="37564"/>
    <cellStyle name="Note 6 4 3 3 3" xfId="8137"/>
    <cellStyle name="Note 6 4 3 3 3 2" xfId="25572"/>
    <cellStyle name="Note 6 4 3 3 3 3" xfId="40025"/>
    <cellStyle name="Note 6 4 3 3 4" xfId="10578"/>
    <cellStyle name="Note 6 4 3 3 4 2" xfId="28013"/>
    <cellStyle name="Note 6 4 3 3 4 3" xfId="42466"/>
    <cellStyle name="Note 6 4 3 3 5" xfId="12998"/>
    <cellStyle name="Note 6 4 3 3 5 2" xfId="30433"/>
    <cellStyle name="Note 6 4 3 3 5 3" xfId="44886"/>
    <cellStyle name="Note 6 4 3 3 6" xfId="20005"/>
    <cellStyle name="Note 6 4 3 4" xfId="3165"/>
    <cellStyle name="Note 6 4 3 4 2" xfId="5676"/>
    <cellStyle name="Note 6 4 3 4 2 2" xfId="23112"/>
    <cellStyle name="Note 6 4 3 4 2 3" xfId="37565"/>
    <cellStyle name="Note 6 4 3 4 3" xfId="8138"/>
    <cellStyle name="Note 6 4 3 4 3 2" xfId="25573"/>
    <cellStyle name="Note 6 4 3 4 3 3" xfId="40026"/>
    <cellStyle name="Note 6 4 3 4 4" xfId="10579"/>
    <cellStyle name="Note 6 4 3 4 4 2" xfId="28014"/>
    <cellStyle name="Note 6 4 3 4 4 3" xfId="42467"/>
    <cellStyle name="Note 6 4 3 4 5" xfId="12999"/>
    <cellStyle name="Note 6 4 3 4 5 2" xfId="30434"/>
    <cellStyle name="Note 6 4 3 4 5 3" xfId="44887"/>
    <cellStyle name="Note 6 4 3 4 6" xfId="15561"/>
    <cellStyle name="Note 6 4 3 4 6 2" xfId="32996"/>
    <cellStyle name="Note 6 4 3 4 6 3" xfId="47449"/>
    <cellStyle name="Note 6 4 3 4 7" xfId="20006"/>
    <cellStyle name="Note 6 4 3 4 8" xfId="20723"/>
    <cellStyle name="Note 6 4 3 5" xfId="5673"/>
    <cellStyle name="Note 6 4 3 5 2" xfId="14880"/>
    <cellStyle name="Note 6 4 3 5 2 2" xfId="32315"/>
    <cellStyle name="Note 6 4 3 5 2 3" xfId="46768"/>
    <cellStyle name="Note 6 4 3 5 3" xfId="17341"/>
    <cellStyle name="Note 6 4 3 5 3 2" xfId="34776"/>
    <cellStyle name="Note 6 4 3 5 3 3" xfId="49229"/>
    <cellStyle name="Note 6 4 3 5 4" xfId="23109"/>
    <cellStyle name="Note 6 4 3 5 5" xfId="37562"/>
    <cellStyle name="Note 6 4 3 6" xfId="8135"/>
    <cellStyle name="Note 6 4 3 6 2" xfId="25570"/>
    <cellStyle name="Note 6 4 3 6 3" xfId="40023"/>
    <cellStyle name="Note 6 4 3 7" xfId="10576"/>
    <cellStyle name="Note 6 4 3 7 2" xfId="28011"/>
    <cellStyle name="Note 6 4 3 7 3" xfId="42464"/>
    <cellStyle name="Note 6 4 3 8" xfId="12996"/>
    <cellStyle name="Note 6 4 3 8 2" xfId="30431"/>
    <cellStyle name="Note 6 4 3 8 3" xfId="44884"/>
    <cellStyle name="Note 6 4 3 9" xfId="20003"/>
    <cellStyle name="Note 6 4 4" xfId="3166"/>
    <cellStyle name="Note 6 4 4 2" xfId="3167"/>
    <cellStyle name="Note 6 4 4 2 2" xfId="5678"/>
    <cellStyle name="Note 6 4 4 2 2 2" xfId="14884"/>
    <cellStyle name="Note 6 4 4 2 2 2 2" xfId="32319"/>
    <cellStyle name="Note 6 4 4 2 2 2 3" xfId="46772"/>
    <cellStyle name="Note 6 4 4 2 2 3" xfId="17345"/>
    <cellStyle name="Note 6 4 4 2 2 3 2" xfId="34780"/>
    <cellStyle name="Note 6 4 4 2 2 3 3" xfId="49233"/>
    <cellStyle name="Note 6 4 4 2 2 4" xfId="23114"/>
    <cellStyle name="Note 6 4 4 2 2 5" xfId="37567"/>
    <cellStyle name="Note 6 4 4 2 3" xfId="8140"/>
    <cellStyle name="Note 6 4 4 2 3 2" xfId="25575"/>
    <cellStyle name="Note 6 4 4 2 3 3" xfId="40028"/>
    <cellStyle name="Note 6 4 4 2 4" xfId="10581"/>
    <cellStyle name="Note 6 4 4 2 4 2" xfId="28016"/>
    <cellStyle name="Note 6 4 4 2 4 3" xfId="42469"/>
    <cellStyle name="Note 6 4 4 2 5" xfId="13001"/>
    <cellStyle name="Note 6 4 4 2 5 2" xfId="30436"/>
    <cellStyle name="Note 6 4 4 2 5 3" xfId="44889"/>
    <cellStyle name="Note 6 4 4 2 6" xfId="20008"/>
    <cellStyle name="Note 6 4 4 3" xfId="3168"/>
    <cellStyle name="Note 6 4 4 3 2" xfId="5679"/>
    <cellStyle name="Note 6 4 4 3 2 2" xfId="14885"/>
    <cellStyle name="Note 6 4 4 3 2 2 2" xfId="32320"/>
    <cellStyle name="Note 6 4 4 3 2 2 3" xfId="46773"/>
    <cellStyle name="Note 6 4 4 3 2 3" xfId="17346"/>
    <cellStyle name="Note 6 4 4 3 2 3 2" xfId="34781"/>
    <cellStyle name="Note 6 4 4 3 2 3 3" xfId="49234"/>
    <cellStyle name="Note 6 4 4 3 2 4" xfId="23115"/>
    <cellStyle name="Note 6 4 4 3 2 5" xfId="37568"/>
    <cellStyle name="Note 6 4 4 3 3" xfId="8141"/>
    <cellStyle name="Note 6 4 4 3 3 2" xfId="25576"/>
    <cellStyle name="Note 6 4 4 3 3 3" xfId="40029"/>
    <cellStyle name="Note 6 4 4 3 4" xfId="10582"/>
    <cellStyle name="Note 6 4 4 3 4 2" xfId="28017"/>
    <cellStyle name="Note 6 4 4 3 4 3" xfId="42470"/>
    <cellStyle name="Note 6 4 4 3 5" xfId="13002"/>
    <cellStyle name="Note 6 4 4 3 5 2" xfId="30437"/>
    <cellStyle name="Note 6 4 4 3 5 3" xfId="44890"/>
    <cellStyle name="Note 6 4 4 3 6" xfId="20009"/>
    <cellStyle name="Note 6 4 4 4" xfId="3169"/>
    <cellStyle name="Note 6 4 4 4 2" xfId="5680"/>
    <cellStyle name="Note 6 4 4 4 2 2" xfId="23116"/>
    <cellStyle name="Note 6 4 4 4 2 3" xfId="37569"/>
    <cellStyle name="Note 6 4 4 4 3" xfId="8142"/>
    <cellStyle name="Note 6 4 4 4 3 2" xfId="25577"/>
    <cellStyle name="Note 6 4 4 4 3 3" xfId="40030"/>
    <cellStyle name="Note 6 4 4 4 4" xfId="10583"/>
    <cellStyle name="Note 6 4 4 4 4 2" xfId="28018"/>
    <cellStyle name="Note 6 4 4 4 4 3" xfId="42471"/>
    <cellStyle name="Note 6 4 4 4 5" xfId="13003"/>
    <cellStyle name="Note 6 4 4 4 5 2" xfId="30438"/>
    <cellStyle name="Note 6 4 4 4 5 3" xfId="44891"/>
    <cellStyle name="Note 6 4 4 4 6" xfId="15562"/>
    <cellStyle name="Note 6 4 4 4 6 2" xfId="32997"/>
    <cellStyle name="Note 6 4 4 4 6 3" xfId="47450"/>
    <cellStyle name="Note 6 4 4 4 7" xfId="20010"/>
    <cellStyle name="Note 6 4 4 4 8" xfId="20724"/>
    <cellStyle name="Note 6 4 4 5" xfId="5677"/>
    <cellStyle name="Note 6 4 4 5 2" xfId="14883"/>
    <cellStyle name="Note 6 4 4 5 2 2" xfId="32318"/>
    <cellStyle name="Note 6 4 4 5 2 3" xfId="46771"/>
    <cellStyle name="Note 6 4 4 5 3" xfId="17344"/>
    <cellStyle name="Note 6 4 4 5 3 2" xfId="34779"/>
    <cellStyle name="Note 6 4 4 5 3 3" xfId="49232"/>
    <cellStyle name="Note 6 4 4 5 4" xfId="23113"/>
    <cellStyle name="Note 6 4 4 5 5" xfId="37566"/>
    <cellStyle name="Note 6 4 4 6" xfId="8139"/>
    <cellStyle name="Note 6 4 4 6 2" xfId="25574"/>
    <cellStyle name="Note 6 4 4 6 3" xfId="40027"/>
    <cellStyle name="Note 6 4 4 7" xfId="10580"/>
    <cellStyle name="Note 6 4 4 7 2" xfId="28015"/>
    <cellStyle name="Note 6 4 4 7 3" xfId="42468"/>
    <cellStyle name="Note 6 4 4 8" xfId="13000"/>
    <cellStyle name="Note 6 4 4 8 2" xfId="30435"/>
    <cellStyle name="Note 6 4 4 8 3" xfId="44888"/>
    <cellStyle name="Note 6 4 4 9" xfId="20007"/>
    <cellStyle name="Note 6 4 5" xfId="3170"/>
    <cellStyle name="Note 6 4 5 2" xfId="3171"/>
    <cellStyle name="Note 6 4 5 2 2" xfId="5682"/>
    <cellStyle name="Note 6 4 5 2 2 2" xfId="14887"/>
    <cellStyle name="Note 6 4 5 2 2 2 2" xfId="32322"/>
    <cellStyle name="Note 6 4 5 2 2 2 3" xfId="46775"/>
    <cellStyle name="Note 6 4 5 2 2 3" xfId="17348"/>
    <cellStyle name="Note 6 4 5 2 2 3 2" xfId="34783"/>
    <cellStyle name="Note 6 4 5 2 2 3 3" xfId="49236"/>
    <cellStyle name="Note 6 4 5 2 2 4" xfId="23118"/>
    <cellStyle name="Note 6 4 5 2 2 5" xfId="37571"/>
    <cellStyle name="Note 6 4 5 2 3" xfId="8144"/>
    <cellStyle name="Note 6 4 5 2 3 2" xfId="25579"/>
    <cellStyle name="Note 6 4 5 2 3 3" xfId="40032"/>
    <cellStyle name="Note 6 4 5 2 4" xfId="10585"/>
    <cellStyle name="Note 6 4 5 2 4 2" xfId="28020"/>
    <cellStyle name="Note 6 4 5 2 4 3" xfId="42473"/>
    <cellStyle name="Note 6 4 5 2 5" xfId="13005"/>
    <cellStyle name="Note 6 4 5 2 5 2" xfId="30440"/>
    <cellStyle name="Note 6 4 5 2 5 3" xfId="44893"/>
    <cellStyle name="Note 6 4 5 2 6" xfId="20012"/>
    <cellStyle name="Note 6 4 5 3" xfId="3172"/>
    <cellStyle name="Note 6 4 5 3 2" xfId="5683"/>
    <cellStyle name="Note 6 4 5 3 2 2" xfId="14888"/>
    <cellStyle name="Note 6 4 5 3 2 2 2" xfId="32323"/>
    <cellStyle name="Note 6 4 5 3 2 2 3" xfId="46776"/>
    <cellStyle name="Note 6 4 5 3 2 3" xfId="17349"/>
    <cellStyle name="Note 6 4 5 3 2 3 2" xfId="34784"/>
    <cellStyle name="Note 6 4 5 3 2 3 3" xfId="49237"/>
    <cellStyle name="Note 6 4 5 3 2 4" xfId="23119"/>
    <cellStyle name="Note 6 4 5 3 2 5" xfId="37572"/>
    <cellStyle name="Note 6 4 5 3 3" xfId="8145"/>
    <cellStyle name="Note 6 4 5 3 3 2" xfId="25580"/>
    <cellStyle name="Note 6 4 5 3 3 3" xfId="40033"/>
    <cellStyle name="Note 6 4 5 3 4" xfId="10586"/>
    <cellStyle name="Note 6 4 5 3 4 2" xfId="28021"/>
    <cellStyle name="Note 6 4 5 3 4 3" xfId="42474"/>
    <cellStyle name="Note 6 4 5 3 5" xfId="13006"/>
    <cellStyle name="Note 6 4 5 3 5 2" xfId="30441"/>
    <cellStyle name="Note 6 4 5 3 5 3" xfId="44894"/>
    <cellStyle name="Note 6 4 5 3 6" xfId="20013"/>
    <cellStyle name="Note 6 4 5 4" xfId="3173"/>
    <cellStyle name="Note 6 4 5 4 2" xfId="5684"/>
    <cellStyle name="Note 6 4 5 4 2 2" xfId="23120"/>
    <cellStyle name="Note 6 4 5 4 2 3" xfId="37573"/>
    <cellStyle name="Note 6 4 5 4 3" xfId="8146"/>
    <cellStyle name="Note 6 4 5 4 3 2" xfId="25581"/>
    <cellStyle name="Note 6 4 5 4 3 3" xfId="40034"/>
    <cellStyle name="Note 6 4 5 4 4" xfId="10587"/>
    <cellStyle name="Note 6 4 5 4 4 2" xfId="28022"/>
    <cellStyle name="Note 6 4 5 4 4 3" xfId="42475"/>
    <cellStyle name="Note 6 4 5 4 5" xfId="13007"/>
    <cellStyle name="Note 6 4 5 4 5 2" xfId="30442"/>
    <cellStyle name="Note 6 4 5 4 5 3" xfId="44895"/>
    <cellStyle name="Note 6 4 5 4 6" xfId="15563"/>
    <cellStyle name="Note 6 4 5 4 6 2" xfId="32998"/>
    <cellStyle name="Note 6 4 5 4 6 3" xfId="47451"/>
    <cellStyle name="Note 6 4 5 4 7" xfId="20014"/>
    <cellStyle name="Note 6 4 5 4 8" xfId="20725"/>
    <cellStyle name="Note 6 4 5 5" xfId="5681"/>
    <cellStyle name="Note 6 4 5 5 2" xfId="14886"/>
    <cellStyle name="Note 6 4 5 5 2 2" xfId="32321"/>
    <cellStyle name="Note 6 4 5 5 2 3" xfId="46774"/>
    <cellStyle name="Note 6 4 5 5 3" xfId="17347"/>
    <cellStyle name="Note 6 4 5 5 3 2" xfId="34782"/>
    <cellStyle name="Note 6 4 5 5 3 3" xfId="49235"/>
    <cellStyle name="Note 6 4 5 5 4" xfId="23117"/>
    <cellStyle name="Note 6 4 5 5 5" xfId="37570"/>
    <cellStyle name="Note 6 4 5 6" xfId="8143"/>
    <cellStyle name="Note 6 4 5 6 2" xfId="25578"/>
    <cellStyle name="Note 6 4 5 6 3" xfId="40031"/>
    <cellStyle name="Note 6 4 5 7" xfId="10584"/>
    <cellStyle name="Note 6 4 5 7 2" xfId="28019"/>
    <cellStyle name="Note 6 4 5 7 3" xfId="42472"/>
    <cellStyle name="Note 6 4 5 8" xfId="13004"/>
    <cellStyle name="Note 6 4 5 8 2" xfId="30439"/>
    <cellStyle name="Note 6 4 5 8 3" xfId="44892"/>
    <cellStyle name="Note 6 4 5 9" xfId="20011"/>
    <cellStyle name="Note 6 4 6" xfId="3174"/>
    <cellStyle name="Note 6 4 6 2" xfId="5685"/>
    <cellStyle name="Note 6 4 6 2 2" xfId="14889"/>
    <cellStyle name="Note 6 4 6 2 2 2" xfId="32324"/>
    <cellStyle name="Note 6 4 6 2 2 3" xfId="46777"/>
    <cellStyle name="Note 6 4 6 2 3" xfId="17350"/>
    <cellStyle name="Note 6 4 6 2 3 2" xfId="34785"/>
    <cellStyle name="Note 6 4 6 2 3 3" xfId="49238"/>
    <cellStyle name="Note 6 4 6 2 4" xfId="23121"/>
    <cellStyle name="Note 6 4 6 2 5" xfId="37574"/>
    <cellStyle name="Note 6 4 6 3" xfId="8147"/>
    <cellStyle name="Note 6 4 6 3 2" xfId="25582"/>
    <cellStyle name="Note 6 4 6 3 3" xfId="40035"/>
    <cellStyle name="Note 6 4 6 4" xfId="10588"/>
    <cellStyle name="Note 6 4 6 4 2" xfId="28023"/>
    <cellStyle name="Note 6 4 6 4 3" xfId="42476"/>
    <cellStyle name="Note 6 4 6 5" xfId="13008"/>
    <cellStyle name="Note 6 4 6 5 2" xfId="30443"/>
    <cellStyle name="Note 6 4 6 5 3" xfId="44896"/>
    <cellStyle name="Note 6 4 6 6" xfId="20015"/>
    <cellStyle name="Note 6 4 7" xfId="3175"/>
    <cellStyle name="Note 6 4 7 2" xfId="5686"/>
    <cellStyle name="Note 6 4 7 2 2" xfId="14890"/>
    <cellStyle name="Note 6 4 7 2 2 2" xfId="32325"/>
    <cellStyle name="Note 6 4 7 2 2 3" xfId="46778"/>
    <cellStyle name="Note 6 4 7 2 3" xfId="17351"/>
    <cellStyle name="Note 6 4 7 2 3 2" xfId="34786"/>
    <cellStyle name="Note 6 4 7 2 3 3" xfId="49239"/>
    <cellStyle name="Note 6 4 7 2 4" xfId="23122"/>
    <cellStyle name="Note 6 4 7 2 5" xfId="37575"/>
    <cellStyle name="Note 6 4 7 3" xfId="8148"/>
    <cellStyle name="Note 6 4 7 3 2" xfId="25583"/>
    <cellStyle name="Note 6 4 7 3 3" xfId="40036"/>
    <cellStyle name="Note 6 4 7 4" xfId="10589"/>
    <cellStyle name="Note 6 4 7 4 2" xfId="28024"/>
    <cellStyle name="Note 6 4 7 4 3" xfId="42477"/>
    <cellStyle name="Note 6 4 7 5" xfId="13009"/>
    <cellStyle name="Note 6 4 7 5 2" xfId="30444"/>
    <cellStyle name="Note 6 4 7 5 3" xfId="44897"/>
    <cellStyle name="Note 6 4 7 6" xfId="20016"/>
    <cellStyle name="Note 6 4 8" xfId="3176"/>
    <cellStyle name="Note 6 4 8 2" xfId="5687"/>
    <cellStyle name="Note 6 4 8 2 2" xfId="23123"/>
    <cellStyle name="Note 6 4 8 2 3" xfId="37576"/>
    <cellStyle name="Note 6 4 8 3" xfId="8149"/>
    <cellStyle name="Note 6 4 8 3 2" xfId="25584"/>
    <cellStyle name="Note 6 4 8 3 3" xfId="40037"/>
    <cellStyle name="Note 6 4 8 4" xfId="10590"/>
    <cellStyle name="Note 6 4 8 4 2" xfId="28025"/>
    <cellStyle name="Note 6 4 8 4 3" xfId="42478"/>
    <cellStyle name="Note 6 4 8 5" xfId="13010"/>
    <cellStyle name="Note 6 4 8 5 2" xfId="30445"/>
    <cellStyle name="Note 6 4 8 5 3" xfId="44898"/>
    <cellStyle name="Note 6 4 8 6" xfId="15564"/>
    <cellStyle name="Note 6 4 8 6 2" xfId="32999"/>
    <cellStyle name="Note 6 4 8 6 3" xfId="47452"/>
    <cellStyle name="Note 6 4 8 7" xfId="20017"/>
    <cellStyle name="Note 6 4 8 8" xfId="20726"/>
    <cellStyle name="Note 6 4 9" xfId="5668"/>
    <cellStyle name="Note 6 4 9 2" xfId="14876"/>
    <cellStyle name="Note 6 4 9 2 2" xfId="32311"/>
    <cellStyle name="Note 6 4 9 2 3" xfId="46764"/>
    <cellStyle name="Note 6 4 9 3" xfId="17337"/>
    <cellStyle name="Note 6 4 9 3 2" xfId="34772"/>
    <cellStyle name="Note 6 4 9 3 3" xfId="49225"/>
    <cellStyle name="Note 6 4 9 4" xfId="23104"/>
    <cellStyle name="Note 6 4 9 5" xfId="37557"/>
    <cellStyle name="Note 6 5" xfId="3177"/>
    <cellStyle name="Note 6 5 10" xfId="8150"/>
    <cellStyle name="Note 6 5 10 2" xfId="25585"/>
    <cellStyle name="Note 6 5 10 3" xfId="40038"/>
    <cellStyle name="Note 6 5 11" xfId="10591"/>
    <cellStyle name="Note 6 5 11 2" xfId="28026"/>
    <cellStyle name="Note 6 5 11 3" xfId="42479"/>
    <cellStyle name="Note 6 5 12" xfId="13011"/>
    <cellStyle name="Note 6 5 12 2" xfId="30446"/>
    <cellStyle name="Note 6 5 12 3" xfId="44899"/>
    <cellStyle name="Note 6 5 13" xfId="20018"/>
    <cellStyle name="Note 6 5 2" xfId="3178"/>
    <cellStyle name="Note 6 5 2 2" xfId="3179"/>
    <cellStyle name="Note 6 5 2 2 2" xfId="5690"/>
    <cellStyle name="Note 6 5 2 2 2 2" xfId="14893"/>
    <cellStyle name="Note 6 5 2 2 2 2 2" xfId="32328"/>
    <cellStyle name="Note 6 5 2 2 2 2 3" xfId="46781"/>
    <cellStyle name="Note 6 5 2 2 2 3" xfId="17354"/>
    <cellStyle name="Note 6 5 2 2 2 3 2" xfId="34789"/>
    <cellStyle name="Note 6 5 2 2 2 3 3" xfId="49242"/>
    <cellStyle name="Note 6 5 2 2 2 4" xfId="23126"/>
    <cellStyle name="Note 6 5 2 2 2 5" xfId="37579"/>
    <cellStyle name="Note 6 5 2 2 3" xfId="8152"/>
    <cellStyle name="Note 6 5 2 2 3 2" xfId="25587"/>
    <cellStyle name="Note 6 5 2 2 3 3" xfId="40040"/>
    <cellStyle name="Note 6 5 2 2 4" xfId="10593"/>
    <cellStyle name="Note 6 5 2 2 4 2" xfId="28028"/>
    <cellStyle name="Note 6 5 2 2 4 3" xfId="42481"/>
    <cellStyle name="Note 6 5 2 2 5" xfId="13013"/>
    <cellStyle name="Note 6 5 2 2 5 2" xfId="30448"/>
    <cellStyle name="Note 6 5 2 2 5 3" xfId="44901"/>
    <cellStyle name="Note 6 5 2 2 6" xfId="20020"/>
    <cellStyle name="Note 6 5 2 3" xfId="3180"/>
    <cellStyle name="Note 6 5 2 3 2" xfId="5691"/>
    <cellStyle name="Note 6 5 2 3 2 2" xfId="14894"/>
    <cellStyle name="Note 6 5 2 3 2 2 2" xfId="32329"/>
    <cellStyle name="Note 6 5 2 3 2 2 3" xfId="46782"/>
    <cellStyle name="Note 6 5 2 3 2 3" xfId="17355"/>
    <cellStyle name="Note 6 5 2 3 2 3 2" xfId="34790"/>
    <cellStyle name="Note 6 5 2 3 2 3 3" xfId="49243"/>
    <cellStyle name="Note 6 5 2 3 2 4" xfId="23127"/>
    <cellStyle name="Note 6 5 2 3 2 5" xfId="37580"/>
    <cellStyle name="Note 6 5 2 3 3" xfId="8153"/>
    <cellStyle name="Note 6 5 2 3 3 2" xfId="25588"/>
    <cellStyle name="Note 6 5 2 3 3 3" xfId="40041"/>
    <cellStyle name="Note 6 5 2 3 4" xfId="10594"/>
    <cellStyle name="Note 6 5 2 3 4 2" xfId="28029"/>
    <cellStyle name="Note 6 5 2 3 4 3" xfId="42482"/>
    <cellStyle name="Note 6 5 2 3 5" xfId="13014"/>
    <cellStyle name="Note 6 5 2 3 5 2" xfId="30449"/>
    <cellStyle name="Note 6 5 2 3 5 3" xfId="44902"/>
    <cellStyle name="Note 6 5 2 3 6" xfId="20021"/>
    <cellStyle name="Note 6 5 2 4" xfId="3181"/>
    <cellStyle name="Note 6 5 2 4 2" xfId="5692"/>
    <cellStyle name="Note 6 5 2 4 2 2" xfId="23128"/>
    <cellStyle name="Note 6 5 2 4 2 3" xfId="37581"/>
    <cellStyle name="Note 6 5 2 4 3" xfId="8154"/>
    <cellStyle name="Note 6 5 2 4 3 2" xfId="25589"/>
    <cellStyle name="Note 6 5 2 4 3 3" xfId="40042"/>
    <cellStyle name="Note 6 5 2 4 4" xfId="10595"/>
    <cellStyle name="Note 6 5 2 4 4 2" xfId="28030"/>
    <cellStyle name="Note 6 5 2 4 4 3" xfId="42483"/>
    <cellStyle name="Note 6 5 2 4 5" xfId="13015"/>
    <cellStyle name="Note 6 5 2 4 5 2" xfId="30450"/>
    <cellStyle name="Note 6 5 2 4 5 3" xfId="44903"/>
    <cellStyle name="Note 6 5 2 4 6" xfId="15565"/>
    <cellStyle name="Note 6 5 2 4 6 2" xfId="33000"/>
    <cellStyle name="Note 6 5 2 4 6 3" xfId="47453"/>
    <cellStyle name="Note 6 5 2 4 7" xfId="20022"/>
    <cellStyle name="Note 6 5 2 4 8" xfId="20727"/>
    <cellStyle name="Note 6 5 2 5" xfId="5689"/>
    <cellStyle name="Note 6 5 2 5 2" xfId="14892"/>
    <cellStyle name="Note 6 5 2 5 2 2" xfId="32327"/>
    <cellStyle name="Note 6 5 2 5 2 3" xfId="46780"/>
    <cellStyle name="Note 6 5 2 5 3" xfId="17353"/>
    <cellStyle name="Note 6 5 2 5 3 2" xfId="34788"/>
    <cellStyle name="Note 6 5 2 5 3 3" xfId="49241"/>
    <cellStyle name="Note 6 5 2 5 4" xfId="23125"/>
    <cellStyle name="Note 6 5 2 5 5" xfId="37578"/>
    <cellStyle name="Note 6 5 2 6" xfId="8151"/>
    <cellStyle name="Note 6 5 2 6 2" xfId="25586"/>
    <cellStyle name="Note 6 5 2 6 3" xfId="40039"/>
    <cellStyle name="Note 6 5 2 7" xfId="10592"/>
    <cellStyle name="Note 6 5 2 7 2" xfId="28027"/>
    <cellStyle name="Note 6 5 2 7 3" xfId="42480"/>
    <cellStyle name="Note 6 5 2 8" xfId="13012"/>
    <cellStyle name="Note 6 5 2 8 2" xfId="30447"/>
    <cellStyle name="Note 6 5 2 8 3" xfId="44900"/>
    <cellStyle name="Note 6 5 2 9" xfId="20019"/>
    <cellStyle name="Note 6 5 3" xfId="3182"/>
    <cellStyle name="Note 6 5 3 2" xfId="3183"/>
    <cellStyle name="Note 6 5 3 2 2" xfId="5694"/>
    <cellStyle name="Note 6 5 3 2 2 2" xfId="14896"/>
    <cellStyle name="Note 6 5 3 2 2 2 2" xfId="32331"/>
    <cellStyle name="Note 6 5 3 2 2 2 3" xfId="46784"/>
    <cellStyle name="Note 6 5 3 2 2 3" xfId="17357"/>
    <cellStyle name="Note 6 5 3 2 2 3 2" xfId="34792"/>
    <cellStyle name="Note 6 5 3 2 2 3 3" xfId="49245"/>
    <cellStyle name="Note 6 5 3 2 2 4" xfId="23130"/>
    <cellStyle name="Note 6 5 3 2 2 5" xfId="37583"/>
    <cellStyle name="Note 6 5 3 2 3" xfId="8156"/>
    <cellStyle name="Note 6 5 3 2 3 2" xfId="25591"/>
    <cellStyle name="Note 6 5 3 2 3 3" xfId="40044"/>
    <cellStyle name="Note 6 5 3 2 4" xfId="10597"/>
    <cellStyle name="Note 6 5 3 2 4 2" xfId="28032"/>
    <cellStyle name="Note 6 5 3 2 4 3" xfId="42485"/>
    <cellStyle name="Note 6 5 3 2 5" xfId="13017"/>
    <cellStyle name="Note 6 5 3 2 5 2" xfId="30452"/>
    <cellStyle name="Note 6 5 3 2 5 3" xfId="44905"/>
    <cellStyle name="Note 6 5 3 2 6" xfId="20024"/>
    <cellStyle name="Note 6 5 3 3" xfId="3184"/>
    <cellStyle name="Note 6 5 3 3 2" xfId="5695"/>
    <cellStyle name="Note 6 5 3 3 2 2" xfId="14897"/>
    <cellStyle name="Note 6 5 3 3 2 2 2" xfId="32332"/>
    <cellStyle name="Note 6 5 3 3 2 2 3" xfId="46785"/>
    <cellStyle name="Note 6 5 3 3 2 3" xfId="17358"/>
    <cellStyle name="Note 6 5 3 3 2 3 2" xfId="34793"/>
    <cellStyle name="Note 6 5 3 3 2 3 3" xfId="49246"/>
    <cellStyle name="Note 6 5 3 3 2 4" xfId="23131"/>
    <cellStyle name="Note 6 5 3 3 2 5" xfId="37584"/>
    <cellStyle name="Note 6 5 3 3 3" xfId="8157"/>
    <cellStyle name="Note 6 5 3 3 3 2" xfId="25592"/>
    <cellStyle name="Note 6 5 3 3 3 3" xfId="40045"/>
    <cellStyle name="Note 6 5 3 3 4" xfId="10598"/>
    <cellStyle name="Note 6 5 3 3 4 2" xfId="28033"/>
    <cellStyle name="Note 6 5 3 3 4 3" xfId="42486"/>
    <cellStyle name="Note 6 5 3 3 5" xfId="13018"/>
    <cellStyle name="Note 6 5 3 3 5 2" xfId="30453"/>
    <cellStyle name="Note 6 5 3 3 5 3" xfId="44906"/>
    <cellStyle name="Note 6 5 3 3 6" xfId="20025"/>
    <cellStyle name="Note 6 5 3 4" xfId="3185"/>
    <cellStyle name="Note 6 5 3 4 2" xfId="5696"/>
    <cellStyle name="Note 6 5 3 4 2 2" xfId="23132"/>
    <cellStyle name="Note 6 5 3 4 2 3" xfId="37585"/>
    <cellStyle name="Note 6 5 3 4 3" xfId="8158"/>
    <cellStyle name="Note 6 5 3 4 3 2" xfId="25593"/>
    <cellStyle name="Note 6 5 3 4 3 3" xfId="40046"/>
    <cellStyle name="Note 6 5 3 4 4" xfId="10599"/>
    <cellStyle name="Note 6 5 3 4 4 2" xfId="28034"/>
    <cellStyle name="Note 6 5 3 4 4 3" xfId="42487"/>
    <cellStyle name="Note 6 5 3 4 5" xfId="13019"/>
    <cellStyle name="Note 6 5 3 4 5 2" xfId="30454"/>
    <cellStyle name="Note 6 5 3 4 5 3" xfId="44907"/>
    <cellStyle name="Note 6 5 3 4 6" xfId="15566"/>
    <cellStyle name="Note 6 5 3 4 6 2" xfId="33001"/>
    <cellStyle name="Note 6 5 3 4 6 3" xfId="47454"/>
    <cellStyle name="Note 6 5 3 4 7" xfId="20026"/>
    <cellStyle name="Note 6 5 3 4 8" xfId="20728"/>
    <cellStyle name="Note 6 5 3 5" xfId="5693"/>
    <cellStyle name="Note 6 5 3 5 2" xfId="14895"/>
    <cellStyle name="Note 6 5 3 5 2 2" xfId="32330"/>
    <cellStyle name="Note 6 5 3 5 2 3" xfId="46783"/>
    <cellStyle name="Note 6 5 3 5 3" xfId="17356"/>
    <cellStyle name="Note 6 5 3 5 3 2" xfId="34791"/>
    <cellStyle name="Note 6 5 3 5 3 3" xfId="49244"/>
    <cellStyle name="Note 6 5 3 5 4" xfId="23129"/>
    <cellStyle name="Note 6 5 3 5 5" xfId="37582"/>
    <cellStyle name="Note 6 5 3 6" xfId="8155"/>
    <cellStyle name="Note 6 5 3 6 2" xfId="25590"/>
    <cellStyle name="Note 6 5 3 6 3" xfId="40043"/>
    <cellStyle name="Note 6 5 3 7" xfId="10596"/>
    <cellStyle name="Note 6 5 3 7 2" xfId="28031"/>
    <cellStyle name="Note 6 5 3 7 3" xfId="42484"/>
    <cellStyle name="Note 6 5 3 8" xfId="13016"/>
    <cellStyle name="Note 6 5 3 8 2" xfId="30451"/>
    <cellStyle name="Note 6 5 3 8 3" xfId="44904"/>
    <cellStyle name="Note 6 5 3 9" xfId="20023"/>
    <cellStyle name="Note 6 5 4" xfId="3186"/>
    <cellStyle name="Note 6 5 4 2" xfId="3187"/>
    <cellStyle name="Note 6 5 4 2 2" xfId="5698"/>
    <cellStyle name="Note 6 5 4 2 2 2" xfId="14899"/>
    <cellStyle name="Note 6 5 4 2 2 2 2" xfId="32334"/>
    <cellStyle name="Note 6 5 4 2 2 2 3" xfId="46787"/>
    <cellStyle name="Note 6 5 4 2 2 3" xfId="17360"/>
    <cellStyle name="Note 6 5 4 2 2 3 2" xfId="34795"/>
    <cellStyle name="Note 6 5 4 2 2 3 3" xfId="49248"/>
    <cellStyle name="Note 6 5 4 2 2 4" xfId="23134"/>
    <cellStyle name="Note 6 5 4 2 2 5" xfId="37587"/>
    <cellStyle name="Note 6 5 4 2 3" xfId="8160"/>
    <cellStyle name="Note 6 5 4 2 3 2" xfId="25595"/>
    <cellStyle name="Note 6 5 4 2 3 3" xfId="40048"/>
    <cellStyle name="Note 6 5 4 2 4" xfId="10601"/>
    <cellStyle name="Note 6 5 4 2 4 2" xfId="28036"/>
    <cellStyle name="Note 6 5 4 2 4 3" xfId="42489"/>
    <cellStyle name="Note 6 5 4 2 5" xfId="13021"/>
    <cellStyle name="Note 6 5 4 2 5 2" xfId="30456"/>
    <cellStyle name="Note 6 5 4 2 5 3" xfId="44909"/>
    <cellStyle name="Note 6 5 4 2 6" xfId="20028"/>
    <cellStyle name="Note 6 5 4 3" xfId="3188"/>
    <cellStyle name="Note 6 5 4 3 2" xfId="5699"/>
    <cellStyle name="Note 6 5 4 3 2 2" xfId="14900"/>
    <cellStyle name="Note 6 5 4 3 2 2 2" xfId="32335"/>
    <cellStyle name="Note 6 5 4 3 2 2 3" xfId="46788"/>
    <cellStyle name="Note 6 5 4 3 2 3" xfId="17361"/>
    <cellStyle name="Note 6 5 4 3 2 3 2" xfId="34796"/>
    <cellStyle name="Note 6 5 4 3 2 3 3" xfId="49249"/>
    <cellStyle name="Note 6 5 4 3 2 4" xfId="23135"/>
    <cellStyle name="Note 6 5 4 3 2 5" xfId="37588"/>
    <cellStyle name="Note 6 5 4 3 3" xfId="8161"/>
    <cellStyle name="Note 6 5 4 3 3 2" xfId="25596"/>
    <cellStyle name="Note 6 5 4 3 3 3" xfId="40049"/>
    <cellStyle name="Note 6 5 4 3 4" xfId="10602"/>
    <cellStyle name="Note 6 5 4 3 4 2" xfId="28037"/>
    <cellStyle name="Note 6 5 4 3 4 3" xfId="42490"/>
    <cellStyle name="Note 6 5 4 3 5" xfId="13022"/>
    <cellStyle name="Note 6 5 4 3 5 2" xfId="30457"/>
    <cellStyle name="Note 6 5 4 3 5 3" xfId="44910"/>
    <cellStyle name="Note 6 5 4 3 6" xfId="20029"/>
    <cellStyle name="Note 6 5 4 4" xfId="3189"/>
    <cellStyle name="Note 6 5 4 4 2" xfId="5700"/>
    <cellStyle name="Note 6 5 4 4 2 2" xfId="23136"/>
    <cellStyle name="Note 6 5 4 4 2 3" xfId="37589"/>
    <cellStyle name="Note 6 5 4 4 3" xfId="8162"/>
    <cellStyle name="Note 6 5 4 4 3 2" xfId="25597"/>
    <cellStyle name="Note 6 5 4 4 3 3" xfId="40050"/>
    <cellStyle name="Note 6 5 4 4 4" xfId="10603"/>
    <cellStyle name="Note 6 5 4 4 4 2" xfId="28038"/>
    <cellStyle name="Note 6 5 4 4 4 3" xfId="42491"/>
    <cellStyle name="Note 6 5 4 4 5" xfId="13023"/>
    <cellStyle name="Note 6 5 4 4 5 2" xfId="30458"/>
    <cellStyle name="Note 6 5 4 4 5 3" xfId="44911"/>
    <cellStyle name="Note 6 5 4 4 6" xfId="15567"/>
    <cellStyle name="Note 6 5 4 4 6 2" xfId="33002"/>
    <cellStyle name="Note 6 5 4 4 6 3" xfId="47455"/>
    <cellStyle name="Note 6 5 4 4 7" xfId="20030"/>
    <cellStyle name="Note 6 5 4 4 8" xfId="20729"/>
    <cellStyle name="Note 6 5 4 5" xfId="5697"/>
    <cellStyle name="Note 6 5 4 5 2" xfId="14898"/>
    <cellStyle name="Note 6 5 4 5 2 2" xfId="32333"/>
    <cellStyle name="Note 6 5 4 5 2 3" xfId="46786"/>
    <cellStyle name="Note 6 5 4 5 3" xfId="17359"/>
    <cellStyle name="Note 6 5 4 5 3 2" xfId="34794"/>
    <cellStyle name="Note 6 5 4 5 3 3" xfId="49247"/>
    <cellStyle name="Note 6 5 4 5 4" xfId="23133"/>
    <cellStyle name="Note 6 5 4 5 5" xfId="37586"/>
    <cellStyle name="Note 6 5 4 6" xfId="8159"/>
    <cellStyle name="Note 6 5 4 6 2" xfId="25594"/>
    <cellStyle name="Note 6 5 4 6 3" xfId="40047"/>
    <cellStyle name="Note 6 5 4 7" xfId="10600"/>
    <cellStyle name="Note 6 5 4 7 2" xfId="28035"/>
    <cellStyle name="Note 6 5 4 7 3" xfId="42488"/>
    <cellStyle name="Note 6 5 4 8" xfId="13020"/>
    <cellStyle name="Note 6 5 4 8 2" xfId="30455"/>
    <cellStyle name="Note 6 5 4 8 3" xfId="44908"/>
    <cellStyle name="Note 6 5 4 9" xfId="20027"/>
    <cellStyle name="Note 6 5 5" xfId="3190"/>
    <cellStyle name="Note 6 5 5 2" xfId="3191"/>
    <cellStyle name="Note 6 5 5 2 2" xfId="5702"/>
    <cellStyle name="Note 6 5 5 2 2 2" xfId="14902"/>
    <cellStyle name="Note 6 5 5 2 2 2 2" xfId="32337"/>
    <cellStyle name="Note 6 5 5 2 2 2 3" xfId="46790"/>
    <cellStyle name="Note 6 5 5 2 2 3" xfId="17363"/>
    <cellStyle name="Note 6 5 5 2 2 3 2" xfId="34798"/>
    <cellStyle name="Note 6 5 5 2 2 3 3" xfId="49251"/>
    <cellStyle name="Note 6 5 5 2 2 4" xfId="23138"/>
    <cellStyle name="Note 6 5 5 2 2 5" xfId="37591"/>
    <cellStyle name="Note 6 5 5 2 3" xfId="8164"/>
    <cellStyle name="Note 6 5 5 2 3 2" xfId="25599"/>
    <cellStyle name="Note 6 5 5 2 3 3" xfId="40052"/>
    <cellStyle name="Note 6 5 5 2 4" xfId="10605"/>
    <cellStyle name="Note 6 5 5 2 4 2" xfId="28040"/>
    <cellStyle name="Note 6 5 5 2 4 3" xfId="42493"/>
    <cellStyle name="Note 6 5 5 2 5" xfId="13025"/>
    <cellStyle name="Note 6 5 5 2 5 2" xfId="30460"/>
    <cellStyle name="Note 6 5 5 2 5 3" xfId="44913"/>
    <cellStyle name="Note 6 5 5 2 6" xfId="20032"/>
    <cellStyle name="Note 6 5 5 3" xfId="3192"/>
    <cellStyle name="Note 6 5 5 3 2" xfId="5703"/>
    <cellStyle name="Note 6 5 5 3 2 2" xfId="14903"/>
    <cellStyle name="Note 6 5 5 3 2 2 2" xfId="32338"/>
    <cellStyle name="Note 6 5 5 3 2 2 3" xfId="46791"/>
    <cellStyle name="Note 6 5 5 3 2 3" xfId="17364"/>
    <cellStyle name="Note 6 5 5 3 2 3 2" xfId="34799"/>
    <cellStyle name="Note 6 5 5 3 2 3 3" xfId="49252"/>
    <cellStyle name="Note 6 5 5 3 2 4" xfId="23139"/>
    <cellStyle name="Note 6 5 5 3 2 5" xfId="37592"/>
    <cellStyle name="Note 6 5 5 3 3" xfId="8165"/>
    <cellStyle name="Note 6 5 5 3 3 2" xfId="25600"/>
    <cellStyle name="Note 6 5 5 3 3 3" xfId="40053"/>
    <cellStyle name="Note 6 5 5 3 4" xfId="10606"/>
    <cellStyle name="Note 6 5 5 3 4 2" xfId="28041"/>
    <cellStyle name="Note 6 5 5 3 4 3" xfId="42494"/>
    <cellStyle name="Note 6 5 5 3 5" xfId="13026"/>
    <cellStyle name="Note 6 5 5 3 5 2" xfId="30461"/>
    <cellStyle name="Note 6 5 5 3 5 3" xfId="44914"/>
    <cellStyle name="Note 6 5 5 3 6" xfId="20033"/>
    <cellStyle name="Note 6 5 5 4" xfId="3193"/>
    <cellStyle name="Note 6 5 5 4 2" xfId="5704"/>
    <cellStyle name="Note 6 5 5 4 2 2" xfId="23140"/>
    <cellStyle name="Note 6 5 5 4 2 3" xfId="37593"/>
    <cellStyle name="Note 6 5 5 4 3" xfId="8166"/>
    <cellStyle name="Note 6 5 5 4 3 2" xfId="25601"/>
    <cellStyle name="Note 6 5 5 4 3 3" xfId="40054"/>
    <cellStyle name="Note 6 5 5 4 4" xfId="10607"/>
    <cellStyle name="Note 6 5 5 4 4 2" xfId="28042"/>
    <cellStyle name="Note 6 5 5 4 4 3" xfId="42495"/>
    <cellStyle name="Note 6 5 5 4 5" xfId="13027"/>
    <cellStyle name="Note 6 5 5 4 5 2" xfId="30462"/>
    <cellStyle name="Note 6 5 5 4 5 3" xfId="44915"/>
    <cellStyle name="Note 6 5 5 4 6" xfId="15568"/>
    <cellStyle name="Note 6 5 5 4 6 2" xfId="33003"/>
    <cellStyle name="Note 6 5 5 4 6 3" xfId="47456"/>
    <cellStyle name="Note 6 5 5 4 7" xfId="20034"/>
    <cellStyle name="Note 6 5 5 4 8" xfId="20730"/>
    <cellStyle name="Note 6 5 5 5" xfId="5701"/>
    <cellStyle name="Note 6 5 5 5 2" xfId="14901"/>
    <cellStyle name="Note 6 5 5 5 2 2" xfId="32336"/>
    <cellStyle name="Note 6 5 5 5 2 3" xfId="46789"/>
    <cellStyle name="Note 6 5 5 5 3" xfId="17362"/>
    <cellStyle name="Note 6 5 5 5 3 2" xfId="34797"/>
    <cellStyle name="Note 6 5 5 5 3 3" xfId="49250"/>
    <cellStyle name="Note 6 5 5 5 4" xfId="23137"/>
    <cellStyle name="Note 6 5 5 5 5" xfId="37590"/>
    <cellStyle name="Note 6 5 5 6" xfId="8163"/>
    <cellStyle name="Note 6 5 5 6 2" xfId="25598"/>
    <cellStyle name="Note 6 5 5 6 3" xfId="40051"/>
    <cellStyle name="Note 6 5 5 7" xfId="10604"/>
    <cellStyle name="Note 6 5 5 7 2" xfId="28039"/>
    <cellStyle name="Note 6 5 5 7 3" xfId="42492"/>
    <cellStyle name="Note 6 5 5 8" xfId="13024"/>
    <cellStyle name="Note 6 5 5 8 2" xfId="30459"/>
    <cellStyle name="Note 6 5 5 8 3" xfId="44912"/>
    <cellStyle name="Note 6 5 5 9" xfId="20031"/>
    <cellStyle name="Note 6 5 6" xfId="3194"/>
    <cellStyle name="Note 6 5 6 2" xfId="5705"/>
    <cellStyle name="Note 6 5 6 2 2" xfId="14904"/>
    <cellStyle name="Note 6 5 6 2 2 2" xfId="32339"/>
    <cellStyle name="Note 6 5 6 2 2 3" xfId="46792"/>
    <cellStyle name="Note 6 5 6 2 3" xfId="17365"/>
    <cellStyle name="Note 6 5 6 2 3 2" xfId="34800"/>
    <cellStyle name="Note 6 5 6 2 3 3" xfId="49253"/>
    <cellStyle name="Note 6 5 6 2 4" xfId="23141"/>
    <cellStyle name="Note 6 5 6 2 5" xfId="37594"/>
    <cellStyle name="Note 6 5 6 3" xfId="8167"/>
    <cellStyle name="Note 6 5 6 3 2" xfId="25602"/>
    <cellStyle name="Note 6 5 6 3 3" xfId="40055"/>
    <cellStyle name="Note 6 5 6 4" xfId="10608"/>
    <cellStyle name="Note 6 5 6 4 2" xfId="28043"/>
    <cellStyle name="Note 6 5 6 4 3" xfId="42496"/>
    <cellStyle name="Note 6 5 6 5" xfId="13028"/>
    <cellStyle name="Note 6 5 6 5 2" xfId="30463"/>
    <cellStyle name="Note 6 5 6 5 3" xfId="44916"/>
    <cellStyle name="Note 6 5 6 6" xfId="20035"/>
    <cellStyle name="Note 6 5 7" xfId="3195"/>
    <cellStyle name="Note 6 5 7 2" xfId="5706"/>
    <cellStyle name="Note 6 5 7 2 2" xfId="14905"/>
    <cellStyle name="Note 6 5 7 2 2 2" xfId="32340"/>
    <cellStyle name="Note 6 5 7 2 2 3" xfId="46793"/>
    <cellStyle name="Note 6 5 7 2 3" xfId="17366"/>
    <cellStyle name="Note 6 5 7 2 3 2" xfId="34801"/>
    <cellStyle name="Note 6 5 7 2 3 3" xfId="49254"/>
    <cellStyle name="Note 6 5 7 2 4" xfId="23142"/>
    <cellStyle name="Note 6 5 7 2 5" xfId="37595"/>
    <cellStyle name="Note 6 5 7 3" xfId="8168"/>
    <cellStyle name="Note 6 5 7 3 2" xfId="25603"/>
    <cellStyle name="Note 6 5 7 3 3" xfId="40056"/>
    <cellStyle name="Note 6 5 7 4" xfId="10609"/>
    <cellStyle name="Note 6 5 7 4 2" xfId="28044"/>
    <cellStyle name="Note 6 5 7 4 3" xfId="42497"/>
    <cellStyle name="Note 6 5 7 5" xfId="13029"/>
    <cellStyle name="Note 6 5 7 5 2" xfId="30464"/>
    <cellStyle name="Note 6 5 7 5 3" xfId="44917"/>
    <cellStyle name="Note 6 5 7 6" xfId="20036"/>
    <cellStyle name="Note 6 5 8" xfId="3196"/>
    <cellStyle name="Note 6 5 8 2" xfId="5707"/>
    <cellStyle name="Note 6 5 8 2 2" xfId="23143"/>
    <cellStyle name="Note 6 5 8 2 3" xfId="37596"/>
    <cellStyle name="Note 6 5 8 3" xfId="8169"/>
    <cellStyle name="Note 6 5 8 3 2" xfId="25604"/>
    <cellStyle name="Note 6 5 8 3 3" xfId="40057"/>
    <cellStyle name="Note 6 5 8 4" xfId="10610"/>
    <cellStyle name="Note 6 5 8 4 2" xfId="28045"/>
    <cellStyle name="Note 6 5 8 4 3" xfId="42498"/>
    <cellStyle name="Note 6 5 8 5" xfId="13030"/>
    <cellStyle name="Note 6 5 8 5 2" xfId="30465"/>
    <cellStyle name="Note 6 5 8 5 3" xfId="44918"/>
    <cellStyle name="Note 6 5 8 6" xfId="15569"/>
    <cellStyle name="Note 6 5 8 6 2" xfId="33004"/>
    <cellStyle name="Note 6 5 8 6 3" xfId="47457"/>
    <cellStyle name="Note 6 5 8 7" xfId="20037"/>
    <cellStyle name="Note 6 5 8 8" xfId="20731"/>
    <cellStyle name="Note 6 5 9" xfId="5688"/>
    <cellStyle name="Note 6 5 9 2" xfId="14891"/>
    <cellStyle name="Note 6 5 9 2 2" xfId="32326"/>
    <cellStyle name="Note 6 5 9 2 3" xfId="46779"/>
    <cellStyle name="Note 6 5 9 3" xfId="17352"/>
    <cellStyle name="Note 6 5 9 3 2" xfId="34787"/>
    <cellStyle name="Note 6 5 9 3 3" xfId="49240"/>
    <cellStyle name="Note 6 5 9 4" xfId="23124"/>
    <cellStyle name="Note 6 5 9 5" xfId="37577"/>
    <cellStyle name="Note 6 6" xfId="3197"/>
    <cellStyle name="Note 6 6 10" xfId="8170"/>
    <cellStyle name="Note 6 6 10 2" xfId="25605"/>
    <cellStyle name="Note 6 6 10 3" xfId="40058"/>
    <cellStyle name="Note 6 6 11" xfId="10611"/>
    <cellStyle name="Note 6 6 11 2" xfId="28046"/>
    <cellStyle name="Note 6 6 11 3" xfId="42499"/>
    <cellStyle name="Note 6 6 12" xfId="13031"/>
    <cellStyle name="Note 6 6 12 2" xfId="30466"/>
    <cellStyle name="Note 6 6 12 3" xfId="44919"/>
    <cellStyle name="Note 6 6 13" xfId="20038"/>
    <cellStyle name="Note 6 6 2" xfId="3198"/>
    <cellStyle name="Note 6 6 2 2" xfId="3199"/>
    <cellStyle name="Note 6 6 2 2 2" xfId="5710"/>
    <cellStyle name="Note 6 6 2 2 2 2" xfId="14908"/>
    <cellStyle name="Note 6 6 2 2 2 2 2" xfId="32343"/>
    <cellStyle name="Note 6 6 2 2 2 2 3" xfId="46796"/>
    <cellStyle name="Note 6 6 2 2 2 3" xfId="17369"/>
    <cellStyle name="Note 6 6 2 2 2 3 2" xfId="34804"/>
    <cellStyle name="Note 6 6 2 2 2 3 3" xfId="49257"/>
    <cellStyle name="Note 6 6 2 2 2 4" xfId="23146"/>
    <cellStyle name="Note 6 6 2 2 2 5" xfId="37599"/>
    <cellStyle name="Note 6 6 2 2 3" xfId="8172"/>
    <cellStyle name="Note 6 6 2 2 3 2" xfId="25607"/>
    <cellStyle name="Note 6 6 2 2 3 3" xfId="40060"/>
    <cellStyle name="Note 6 6 2 2 4" xfId="10613"/>
    <cellStyle name="Note 6 6 2 2 4 2" xfId="28048"/>
    <cellStyle name="Note 6 6 2 2 4 3" xfId="42501"/>
    <cellStyle name="Note 6 6 2 2 5" xfId="13033"/>
    <cellStyle name="Note 6 6 2 2 5 2" xfId="30468"/>
    <cellStyle name="Note 6 6 2 2 5 3" xfId="44921"/>
    <cellStyle name="Note 6 6 2 2 6" xfId="20040"/>
    <cellStyle name="Note 6 6 2 3" xfId="3200"/>
    <cellStyle name="Note 6 6 2 3 2" xfId="5711"/>
    <cellStyle name="Note 6 6 2 3 2 2" xfId="14909"/>
    <cellStyle name="Note 6 6 2 3 2 2 2" xfId="32344"/>
    <cellStyle name="Note 6 6 2 3 2 2 3" xfId="46797"/>
    <cellStyle name="Note 6 6 2 3 2 3" xfId="17370"/>
    <cellStyle name="Note 6 6 2 3 2 3 2" xfId="34805"/>
    <cellStyle name="Note 6 6 2 3 2 3 3" xfId="49258"/>
    <cellStyle name="Note 6 6 2 3 2 4" xfId="23147"/>
    <cellStyle name="Note 6 6 2 3 2 5" xfId="37600"/>
    <cellStyle name="Note 6 6 2 3 3" xfId="8173"/>
    <cellStyle name="Note 6 6 2 3 3 2" xfId="25608"/>
    <cellStyle name="Note 6 6 2 3 3 3" xfId="40061"/>
    <cellStyle name="Note 6 6 2 3 4" xfId="10614"/>
    <cellStyle name="Note 6 6 2 3 4 2" xfId="28049"/>
    <cellStyle name="Note 6 6 2 3 4 3" xfId="42502"/>
    <cellStyle name="Note 6 6 2 3 5" xfId="13034"/>
    <cellStyle name="Note 6 6 2 3 5 2" xfId="30469"/>
    <cellStyle name="Note 6 6 2 3 5 3" xfId="44922"/>
    <cellStyle name="Note 6 6 2 3 6" xfId="20041"/>
    <cellStyle name="Note 6 6 2 4" xfId="3201"/>
    <cellStyle name="Note 6 6 2 4 2" xfId="5712"/>
    <cellStyle name="Note 6 6 2 4 2 2" xfId="23148"/>
    <cellStyle name="Note 6 6 2 4 2 3" xfId="37601"/>
    <cellStyle name="Note 6 6 2 4 3" xfId="8174"/>
    <cellStyle name="Note 6 6 2 4 3 2" xfId="25609"/>
    <cellStyle name="Note 6 6 2 4 3 3" xfId="40062"/>
    <cellStyle name="Note 6 6 2 4 4" xfId="10615"/>
    <cellStyle name="Note 6 6 2 4 4 2" xfId="28050"/>
    <cellStyle name="Note 6 6 2 4 4 3" xfId="42503"/>
    <cellStyle name="Note 6 6 2 4 5" xfId="13035"/>
    <cellStyle name="Note 6 6 2 4 5 2" xfId="30470"/>
    <cellStyle name="Note 6 6 2 4 5 3" xfId="44923"/>
    <cellStyle name="Note 6 6 2 4 6" xfId="15570"/>
    <cellStyle name="Note 6 6 2 4 6 2" xfId="33005"/>
    <cellStyle name="Note 6 6 2 4 6 3" xfId="47458"/>
    <cellStyle name="Note 6 6 2 4 7" xfId="20042"/>
    <cellStyle name="Note 6 6 2 4 8" xfId="20732"/>
    <cellStyle name="Note 6 6 2 5" xfId="5709"/>
    <cellStyle name="Note 6 6 2 5 2" xfId="14907"/>
    <cellStyle name="Note 6 6 2 5 2 2" xfId="32342"/>
    <cellStyle name="Note 6 6 2 5 2 3" xfId="46795"/>
    <cellStyle name="Note 6 6 2 5 3" xfId="17368"/>
    <cellStyle name="Note 6 6 2 5 3 2" xfId="34803"/>
    <cellStyle name="Note 6 6 2 5 3 3" xfId="49256"/>
    <cellStyle name="Note 6 6 2 5 4" xfId="23145"/>
    <cellStyle name="Note 6 6 2 5 5" xfId="37598"/>
    <cellStyle name="Note 6 6 2 6" xfId="8171"/>
    <cellStyle name="Note 6 6 2 6 2" xfId="25606"/>
    <cellStyle name="Note 6 6 2 6 3" xfId="40059"/>
    <cellStyle name="Note 6 6 2 7" xfId="10612"/>
    <cellStyle name="Note 6 6 2 7 2" xfId="28047"/>
    <cellStyle name="Note 6 6 2 7 3" xfId="42500"/>
    <cellStyle name="Note 6 6 2 8" xfId="13032"/>
    <cellStyle name="Note 6 6 2 8 2" xfId="30467"/>
    <cellStyle name="Note 6 6 2 8 3" xfId="44920"/>
    <cellStyle name="Note 6 6 2 9" xfId="20039"/>
    <cellStyle name="Note 6 6 3" xfId="3202"/>
    <cellStyle name="Note 6 6 3 2" xfId="3203"/>
    <cellStyle name="Note 6 6 3 2 2" xfId="5714"/>
    <cellStyle name="Note 6 6 3 2 2 2" xfId="14911"/>
    <cellStyle name="Note 6 6 3 2 2 2 2" xfId="32346"/>
    <cellStyle name="Note 6 6 3 2 2 2 3" xfId="46799"/>
    <cellStyle name="Note 6 6 3 2 2 3" xfId="17372"/>
    <cellStyle name="Note 6 6 3 2 2 3 2" xfId="34807"/>
    <cellStyle name="Note 6 6 3 2 2 3 3" xfId="49260"/>
    <cellStyle name="Note 6 6 3 2 2 4" xfId="23150"/>
    <cellStyle name="Note 6 6 3 2 2 5" xfId="37603"/>
    <cellStyle name="Note 6 6 3 2 3" xfId="8176"/>
    <cellStyle name="Note 6 6 3 2 3 2" xfId="25611"/>
    <cellStyle name="Note 6 6 3 2 3 3" xfId="40064"/>
    <cellStyle name="Note 6 6 3 2 4" xfId="10617"/>
    <cellStyle name="Note 6 6 3 2 4 2" xfId="28052"/>
    <cellStyle name="Note 6 6 3 2 4 3" xfId="42505"/>
    <cellStyle name="Note 6 6 3 2 5" xfId="13037"/>
    <cellStyle name="Note 6 6 3 2 5 2" xfId="30472"/>
    <cellStyle name="Note 6 6 3 2 5 3" xfId="44925"/>
    <cellStyle name="Note 6 6 3 2 6" xfId="20044"/>
    <cellStyle name="Note 6 6 3 3" xfId="3204"/>
    <cellStyle name="Note 6 6 3 3 2" xfId="5715"/>
    <cellStyle name="Note 6 6 3 3 2 2" xfId="14912"/>
    <cellStyle name="Note 6 6 3 3 2 2 2" xfId="32347"/>
    <cellStyle name="Note 6 6 3 3 2 2 3" xfId="46800"/>
    <cellStyle name="Note 6 6 3 3 2 3" xfId="17373"/>
    <cellStyle name="Note 6 6 3 3 2 3 2" xfId="34808"/>
    <cellStyle name="Note 6 6 3 3 2 3 3" xfId="49261"/>
    <cellStyle name="Note 6 6 3 3 2 4" xfId="23151"/>
    <cellStyle name="Note 6 6 3 3 2 5" xfId="37604"/>
    <cellStyle name="Note 6 6 3 3 3" xfId="8177"/>
    <cellStyle name="Note 6 6 3 3 3 2" xfId="25612"/>
    <cellStyle name="Note 6 6 3 3 3 3" xfId="40065"/>
    <cellStyle name="Note 6 6 3 3 4" xfId="10618"/>
    <cellStyle name="Note 6 6 3 3 4 2" xfId="28053"/>
    <cellStyle name="Note 6 6 3 3 4 3" xfId="42506"/>
    <cellStyle name="Note 6 6 3 3 5" xfId="13038"/>
    <cellStyle name="Note 6 6 3 3 5 2" xfId="30473"/>
    <cellStyle name="Note 6 6 3 3 5 3" xfId="44926"/>
    <cellStyle name="Note 6 6 3 3 6" xfId="20045"/>
    <cellStyle name="Note 6 6 3 4" xfId="3205"/>
    <cellStyle name="Note 6 6 3 4 2" xfId="5716"/>
    <cellStyle name="Note 6 6 3 4 2 2" xfId="23152"/>
    <cellStyle name="Note 6 6 3 4 2 3" xfId="37605"/>
    <cellStyle name="Note 6 6 3 4 3" xfId="8178"/>
    <cellStyle name="Note 6 6 3 4 3 2" xfId="25613"/>
    <cellStyle name="Note 6 6 3 4 3 3" xfId="40066"/>
    <cellStyle name="Note 6 6 3 4 4" xfId="10619"/>
    <cellStyle name="Note 6 6 3 4 4 2" xfId="28054"/>
    <cellStyle name="Note 6 6 3 4 4 3" xfId="42507"/>
    <cellStyle name="Note 6 6 3 4 5" xfId="13039"/>
    <cellStyle name="Note 6 6 3 4 5 2" xfId="30474"/>
    <cellStyle name="Note 6 6 3 4 5 3" xfId="44927"/>
    <cellStyle name="Note 6 6 3 4 6" xfId="15571"/>
    <cellStyle name="Note 6 6 3 4 6 2" xfId="33006"/>
    <cellStyle name="Note 6 6 3 4 6 3" xfId="47459"/>
    <cellStyle name="Note 6 6 3 4 7" xfId="20046"/>
    <cellStyle name="Note 6 6 3 4 8" xfId="20733"/>
    <cellStyle name="Note 6 6 3 5" xfId="5713"/>
    <cellStyle name="Note 6 6 3 5 2" xfId="14910"/>
    <cellStyle name="Note 6 6 3 5 2 2" xfId="32345"/>
    <cellStyle name="Note 6 6 3 5 2 3" xfId="46798"/>
    <cellStyle name="Note 6 6 3 5 3" xfId="17371"/>
    <cellStyle name="Note 6 6 3 5 3 2" xfId="34806"/>
    <cellStyle name="Note 6 6 3 5 3 3" xfId="49259"/>
    <cellStyle name="Note 6 6 3 5 4" xfId="23149"/>
    <cellStyle name="Note 6 6 3 5 5" xfId="37602"/>
    <cellStyle name="Note 6 6 3 6" xfId="8175"/>
    <cellStyle name="Note 6 6 3 6 2" xfId="25610"/>
    <cellStyle name="Note 6 6 3 6 3" xfId="40063"/>
    <cellStyle name="Note 6 6 3 7" xfId="10616"/>
    <cellStyle name="Note 6 6 3 7 2" xfId="28051"/>
    <cellStyle name="Note 6 6 3 7 3" xfId="42504"/>
    <cellStyle name="Note 6 6 3 8" xfId="13036"/>
    <cellStyle name="Note 6 6 3 8 2" xfId="30471"/>
    <cellStyle name="Note 6 6 3 8 3" xfId="44924"/>
    <cellStyle name="Note 6 6 3 9" xfId="20043"/>
    <cellStyle name="Note 6 6 4" xfId="3206"/>
    <cellStyle name="Note 6 6 4 2" xfId="3207"/>
    <cellStyle name="Note 6 6 4 2 2" xfId="5718"/>
    <cellStyle name="Note 6 6 4 2 2 2" xfId="14914"/>
    <cellStyle name="Note 6 6 4 2 2 2 2" xfId="32349"/>
    <cellStyle name="Note 6 6 4 2 2 2 3" xfId="46802"/>
    <cellStyle name="Note 6 6 4 2 2 3" xfId="17375"/>
    <cellStyle name="Note 6 6 4 2 2 3 2" xfId="34810"/>
    <cellStyle name="Note 6 6 4 2 2 3 3" xfId="49263"/>
    <cellStyle name="Note 6 6 4 2 2 4" xfId="23154"/>
    <cellStyle name="Note 6 6 4 2 2 5" xfId="37607"/>
    <cellStyle name="Note 6 6 4 2 3" xfId="8180"/>
    <cellStyle name="Note 6 6 4 2 3 2" xfId="25615"/>
    <cellStyle name="Note 6 6 4 2 3 3" xfId="40068"/>
    <cellStyle name="Note 6 6 4 2 4" xfId="10621"/>
    <cellStyle name="Note 6 6 4 2 4 2" xfId="28056"/>
    <cellStyle name="Note 6 6 4 2 4 3" xfId="42509"/>
    <cellStyle name="Note 6 6 4 2 5" xfId="13041"/>
    <cellStyle name="Note 6 6 4 2 5 2" xfId="30476"/>
    <cellStyle name="Note 6 6 4 2 5 3" xfId="44929"/>
    <cellStyle name="Note 6 6 4 2 6" xfId="20048"/>
    <cellStyle name="Note 6 6 4 3" xfId="3208"/>
    <cellStyle name="Note 6 6 4 3 2" xfId="5719"/>
    <cellStyle name="Note 6 6 4 3 2 2" xfId="14915"/>
    <cellStyle name="Note 6 6 4 3 2 2 2" xfId="32350"/>
    <cellStyle name="Note 6 6 4 3 2 2 3" xfId="46803"/>
    <cellStyle name="Note 6 6 4 3 2 3" xfId="17376"/>
    <cellStyle name="Note 6 6 4 3 2 3 2" xfId="34811"/>
    <cellStyle name="Note 6 6 4 3 2 3 3" xfId="49264"/>
    <cellStyle name="Note 6 6 4 3 2 4" xfId="23155"/>
    <cellStyle name="Note 6 6 4 3 2 5" xfId="37608"/>
    <cellStyle name="Note 6 6 4 3 3" xfId="8181"/>
    <cellStyle name="Note 6 6 4 3 3 2" xfId="25616"/>
    <cellStyle name="Note 6 6 4 3 3 3" xfId="40069"/>
    <cellStyle name="Note 6 6 4 3 4" xfId="10622"/>
    <cellStyle name="Note 6 6 4 3 4 2" xfId="28057"/>
    <cellStyle name="Note 6 6 4 3 4 3" xfId="42510"/>
    <cellStyle name="Note 6 6 4 3 5" xfId="13042"/>
    <cellStyle name="Note 6 6 4 3 5 2" xfId="30477"/>
    <cellStyle name="Note 6 6 4 3 5 3" xfId="44930"/>
    <cellStyle name="Note 6 6 4 3 6" xfId="20049"/>
    <cellStyle name="Note 6 6 4 4" xfId="3209"/>
    <cellStyle name="Note 6 6 4 4 2" xfId="5720"/>
    <cellStyle name="Note 6 6 4 4 2 2" xfId="23156"/>
    <cellStyle name="Note 6 6 4 4 2 3" xfId="37609"/>
    <cellStyle name="Note 6 6 4 4 3" xfId="8182"/>
    <cellStyle name="Note 6 6 4 4 3 2" xfId="25617"/>
    <cellStyle name="Note 6 6 4 4 3 3" xfId="40070"/>
    <cellStyle name="Note 6 6 4 4 4" xfId="10623"/>
    <cellStyle name="Note 6 6 4 4 4 2" xfId="28058"/>
    <cellStyle name="Note 6 6 4 4 4 3" xfId="42511"/>
    <cellStyle name="Note 6 6 4 4 5" xfId="13043"/>
    <cellStyle name="Note 6 6 4 4 5 2" xfId="30478"/>
    <cellStyle name="Note 6 6 4 4 5 3" xfId="44931"/>
    <cellStyle name="Note 6 6 4 4 6" xfId="15572"/>
    <cellStyle name="Note 6 6 4 4 6 2" xfId="33007"/>
    <cellStyle name="Note 6 6 4 4 6 3" xfId="47460"/>
    <cellStyle name="Note 6 6 4 4 7" xfId="20050"/>
    <cellStyle name="Note 6 6 4 4 8" xfId="20734"/>
    <cellStyle name="Note 6 6 4 5" xfId="5717"/>
    <cellStyle name="Note 6 6 4 5 2" xfId="14913"/>
    <cellStyle name="Note 6 6 4 5 2 2" xfId="32348"/>
    <cellStyle name="Note 6 6 4 5 2 3" xfId="46801"/>
    <cellStyle name="Note 6 6 4 5 3" xfId="17374"/>
    <cellStyle name="Note 6 6 4 5 3 2" xfId="34809"/>
    <cellStyle name="Note 6 6 4 5 3 3" xfId="49262"/>
    <cellStyle name="Note 6 6 4 5 4" xfId="23153"/>
    <cellStyle name="Note 6 6 4 5 5" xfId="37606"/>
    <cellStyle name="Note 6 6 4 6" xfId="8179"/>
    <cellStyle name="Note 6 6 4 6 2" xfId="25614"/>
    <cellStyle name="Note 6 6 4 6 3" xfId="40067"/>
    <cellStyle name="Note 6 6 4 7" xfId="10620"/>
    <cellStyle name="Note 6 6 4 7 2" xfId="28055"/>
    <cellStyle name="Note 6 6 4 7 3" xfId="42508"/>
    <cellStyle name="Note 6 6 4 8" xfId="13040"/>
    <cellStyle name="Note 6 6 4 8 2" xfId="30475"/>
    <cellStyle name="Note 6 6 4 8 3" xfId="44928"/>
    <cellStyle name="Note 6 6 4 9" xfId="20047"/>
    <cellStyle name="Note 6 6 5" xfId="3210"/>
    <cellStyle name="Note 6 6 5 2" xfId="3211"/>
    <cellStyle name="Note 6 6 5 2 2" xfId="5722"/>
    <cellStyle name="Note 6 6 5 2 2 2" xfId="14917"/>
    <cellStyle name="Note 6 6 5 2 2 2 2" xfId="32352"/>
    <cellStyle name="Note 6 6 5 2 2 2 3" xfId="46805"/>
    <cellStyle name="Note 6 6 5 2 2 3" xfId="17378"/>
    <cellStyle name="Note 6 6 5 2 2 3 2" xfId="34813"/>
    <cellStyle name="Note 6 6 5 2 2 3 3" xfId="49266"/>
    <cellStyle name="Note 6 6 5 2 2 4" xfId="23158"/>
    <cellStyle name="Note 6 6 5 2 2 5" xfId="37611"/>
    <cellStyle name="Note 6 6 5 2 3" xfId="8184"/>
    <cellStyle name="Note 6 6 5 2 3 2" xfId="25619"/>
    <cellStyle name="Note 6 6 5 2 3 3" xfId="40072"/>
    <cellStyle name="Note 6 6 5 2 4" xfId="10625"/>
    <cellStyle name="Note 6 6 5 2 4 2" xfId="28060"/>
    <cellStyle name="Note 6 6 5 2 4 3" xfId="42513"/>
    <cellStyle name="Note 6 6 5 2 5" xfId="13045"/>
    <cellStyle name="Note 6 6 5 2 5 2" xfId="30480"/>
    <cellStyle name="Note 6 6 5 2 5 3" xfId="44933"/>
    <cellStyle name="Note 6 6 5 2 6" xfId="20052"/>
    <cellStyle name="Note 6 6 5 3" xfId="3212"/>
    <cellStyle name="Note 6 6 5 3 2" xfId="5723"/>
    <cellStyle name="Note 6 6 5 3 2 2" xfId="14918"/>
    <cellStyle name="Note 6 6 5 3 2 2 2" xfId="32353"/>
    <cellStyle name="Note 6 6 5 3 2 2 3" xfId="46806"/>
    <cellStyle name="Note 6 6 5 3 2 3" xfId="17379"/>
    <cellStyle name="Note 6 6 5 3 2 3 2" xfId="34814"/>
    <cellStyle name="Note 6 6 5 3 2 3 3" xfId="49267"/>
    <cellStyle name="Note 6 6 5 3 2 4" xfId="23159"/>
    <cellStyle name="Note 6 6 5 3 2 5" xfId="37612"/>
    <cellStyle name="Note 6 6 5 3 3" xfId="8185"/>
    <cellStyle name="Note 6 6 5 3 3 2" xfId="25620"/>
    <cellStyle name="Note 6 6 5 3 3 3" xfId="40073"/>
    <cellStyle name="Note 6 6 5 3 4" xfId="10626"/>
    <cellStyle name="Note 6 6 5 3 4 2" xfId="28061"/>
    <cellStyle name="Note 6 6 5 3 4 3" xfId="42514"/>
    <cellStyle name="Note 6 6 5 3 5" xfId="13046"/>
    <cellStyle name="Note 6 6 5 3 5 2" xfId="30481"/>
    <cellStyle name="Note 6 6 5 3 5 3" xfId="44934"/>
    <cellStyle name="Note 6 6 5 3 6" xfId="20053"/>
    <cellStyle name="Note 6 6 5 4" xfId="3213"/>
    <cellStyle name="Note 6 6 5 4 2" xfId="5724"/>
    <cellStyle name="Note 6 6 5 4 2 2" xfId="23160"/>
    <cellStyle name="Note 6 6 5 4 2 3" xfId="37613"/>
    <cellStyle name="Note 6 6 5 4 3" xfId="8186"/>
    <cellStyle name="Note 6 6 5 4 3 2" xfId="25621"/>
    <cellStyle name="Note 6 6 5 4 3 3" xfId="40074"/>
    <cellStyle name="Note 6 6 5 4 4" xfId="10627"/>
    <cellStyle name="Note 6 6 5 4 4 2" xfId="28062"/>
    <cellStyle name="Note 6 6 5 4 4 3" xfId="42515"/>
    <cellStyle name="Note 6 6 5 4 5" xfId="13047"/>
    <cellStyle name="Note 6 6 5 4 5 2" xfId="30482"/>
    <cellStyle name="Note 6 6 5 4 5 3" xfId="44935"/>
    <cellStyle name="Note 6 6 5 4 6" xfId="15573"/>
    <cellStyle name="Note 6 6 5 4 6 2" xfId="33008"/>
    <cellStyle name="Note 6 6 5 4 6 3" xfId="47461"/>
    <cellStyle name="Note 6 6 5 4 7" xfId="20054"/>
    <cellStyle name="Note 6 6 5 4 8" xfId="20735"/>
    <cellStyle name="Note 6 6 5 5" xfId="5721"/>
    <cellStyle name="Note 6 6 5 5 2" xfId="14916"/>
    <cellStyle name="Note 6 6 5 5 2 2" xfId="32351"/>
    <cellStyle name="Note 6 6 5 5 2 3" xfId="46804"/>
    <cellStyle name="Note 6 6 5 5 3" xfId="17377"/>
    <cellStyle name="Note 6 6 5 5 3 2" xfId="34812"/>
    <cellStyle name="Note 6 6 5 5 3 3" xfId="49265"/>
    <cellStyle name="Note 6 6 5 5 4" xfId="23157"/>
    <cellStyle name="Note 6 6 5 5 5" xfId="37610"/>
    <cellStyle name="Note 6 6 5 6" xfId="8183"/>
    <cellStyle name="Note 6 6 5 6 2" xfId="25618"/>
    <cellStyle name="Note 6 6 5 6 3" xfId="40071"/>
    <cellStyle name="Note 6 6 5 7" xfId="10624"/>
    <cellStyle name="Note 6 6 5 7 2" xfId="28059"/>
    <cellStyle name="Note 6 6 5 7 3" xfId="42512"/>
    <cellStyle name="Note 6 6 5 8" xfId="13044"/>
    <cellStyle name="Note 6 6 5 8 2" xfId="30479"/>
    <cellStyle name="Note 6 6 5 8 3" xfId="44932"/>
    <cellStyle name="Note 6 6 5 9" xfId="20051"/>
    <cellStyle name="Note 6 6 6" xfId="3214"/>
    <cellStyle name="Note 6 6 6 2" xfId="5725"/>
    <cellStyle name="Note 6 6 6 2 2" xfId="14919"/>
    <cellStyle name="Note 6 6 6 2 2 2" xfId="32354"/>
    <cellStyle name="Note 6 6 6 2 2 3" xfId="46807"/>
    <cellStyle name="Note 6 6 6 2 3" xfId="17380"/>
    <cellStyle name="Note 6 6 6 2 3 2" xfId="34815"/>
    <cellStyle name="Note 6 6 6 2 3 3" xfId="49268"/>
    <cellStyle name="Note 6 6 6 2 4" xfId="23161"/>
    <cellStyle name="Note 6 6 6 2 5" xfId="37614"/>
    <cellStyle name="Note 6 6 6 3" xfId="8187"/>
    <cellStyle name="Note 6 6 6 3 2" xfId="25622"/>
    <cellStyle name="Note 6 6 6 3 3" xfId="40075"/>
    <cellStyle name="Note 6 6 6 4" xfId="10628"/>
    <cellStyle name="Note 6 6 6 4 2" xfId="28063"/>
    <cellStyle name="Note 6 6 6 4 3" xfId="42516"/>
    <cellStyle name="Note 6 6 6 5" xfId="13048"/>
    <cellStyle name="Note 6 6 6 5 2" xfId="30483"/>
    <cellStyle name="Note 6 6 6 5 3" xfId="44936"/>
    <cellStyle name="Note 6 6 6 6" xfId="20055"/>
    <cellStyle name="Note 6 6 7" xfId="3215"/>
    <cellStyle name="Note 6 6 7 2" xfId="5726"/>
    <cellStyle name="Note 6 6 7 2 2" xfId="14920"/>
    <cellStyle name="Note 6 6 7 2 2 2" xfId="32355"/>
    <cellStyle name="Note 6 6 7 2 2 3" xfId="46808"/>
    <cellStyle name="Note 6 6 7 2 3" xfId="17381"/>
    <cellStyle name="Note 6 6 7 2 3 2" xfId="34816"/>
    <cellStyle name="Note 6 6 7 2 3 3" xfId="49269"/>
    <cellStyle name="Note 6 6 7 2 4" xfId="23162"/>
    <cellStyle name="Note 6 6 7 2 5" xfId="37615"/>
    <cellStyle name="Note 6 6 7 3" xfId="8188"/>
    <cellStyle name="Note 6 6 7 3 2" xfId="25623"/>
    <cellStyle name="Note 6 6 7 3 3" xfId="40076"/>
    <cellStyle name="Note 6 6 7 4" xfId="10629"/>
    <cellStyle name="Note 6 6 7 4 2" xfId="28064"/>
    <cellStyle name="Note 6 6 7 4 3" xfId="42517"/>
    <cellStyle name="Note 6 6 7 5" xfId="13049"/>
    <cellStyle name="Note 6 6 7 5 2" xfId="30484"/>
    <cellStyle name="Note 6 6 7 5 3" xfId="44937"/>
    <cellStyle name="Note 6 6 7 6" xfId="20056"/>
    <cellStyle name="Note 6 6 8" xfId="3216"/>
    <cellStyle name="Note 6 6 8 2" xfId="5727"/>
    <cellStyle name="Note 6 6 8 2 2" xfId="23163"/>
    <cellStyle name="Note 6 6 8 2 3" xfId="37616"/>
    <cellStyle name="Note 6 6 8 3" xfId="8189"/>
    <cellStyle name="Note 6 6 8 3 2" xfId="25624"/>
    <cellStyle name="Note 6 6 8 3 3" xfId="40077"/>
    <cellStyle name="Note 6 6 8 4" xfId="10630"/>
    <cellStyle name="Note 6 6 8 4 2" xfId="28065"/>
    <cellStyle name="Note 6 6 8 4 3" xfId="42518"/>
    <cellStyle name="Note 6 6 8 5" xfId="13050"/>
    <cellStyle name="Note 6 6 8 5 2" xfId="30485"/>
    <cellStyle name="Note 6 6 8 5 3" xfId="44938"/>
    <cellStyle name="Note 6 6 8 6" xfId="15574"/>
    <cellStyle name="Note 6 6 8 6 2" xfId="33009"/>
    <cellStyle name="Note 6 6 8 6 3" xfId="47462"/>
    <cellStyle name="Note 6 6 8 7" xfId="20057"/>
    <cellStyle name="Note 6 6 8 8" xfId="20736"/>
    <cellStyle name="Note 6 6 9" xfId="5708"/>
    <cellStyle name="Note 6 6 9 2" xfId="14906"/>
    <cellStyle name="Note 6 6 9 2 2" xfId="32341"/>
    <cellStyle name="Note 6 6 9 2 3" xfId="46794"/>
    <cellStyle name="Note 6 6 9 3" xfId="17367"/>
    <cellStyle name="Note 6 6 9 3 2" xfId="34802"/>
    <cellStyle name="Note 6 6 9 3 3" xfId="49255"/>
    <cellStyle name="Note 6 6 9 4" xfId="23144"/>
    <cellStyle name="Note 6 6 9 5" xfId="37597"/>
    <cellStyle name="Note 6 7" xfId="3217"/>
    <cellStyle name="Note 6 7 10" xfId="8190"/>
    <cellStyle name="Note 6 7 10 2" xfId="25625"/>
    <cellStyle name="Note 6 7 10 3" xfId="40078"/>
    <cellStyle name="Note 6 7 11" xfId="10631"/>
    <cellStyle name="Note 6 7 11 2" xfId="28066"/>
    <cellStyle name="Note 6 7 11 3" xfId="42519"/>
    <cellStyle name="Note 6 7 12" xfId="13051"/>
    <cellStyle name="Note 6 7 12 2" xfId="30486"/>
    <cellStyle name="Note 6 7 12 3" xfId="44939"/>
    <cellStyle name="Note 6 7 13" xfId="20058"/>
    <cellStyle name="Note 6 7 2" xfId="3218"/>
    <cellStyle name="Note 6 7 2 2" xfId="3219"/>
    <cellStyle name="Note 6 7 2 2 2" xfId="5730"/>
    <cellStyle name="Note 6 7 2 2 2 2" xfId="14923"/>
    <cellStyle name="Note 6 7 2 2 2 2 2" xfId="32358"/>
    <cellStyle name="Note 6 7 2 2 2 2 3" xfId="46811"/>
    <cellStyle name="Note 6 7 2 2 2 3" xfId="17384"/>
    <cellStyle name="Note 6 7 2 2 2 3 2" xfId="34819"/>
    <cellStyle name="Note 6 7 2 2 2 3 3" xfId="49272"/>
    <cellStyle name="Note 6 7 2 2 2 4" xfId="23166"/>
    <cellStyle name="Note 6 7 2 2 2 5" xfId="37619"/>
    <cellStyle name="Note 6 7 2 2 3" xfId="8192"/>
    <cellStyle name="Note 6 7 2 2 3 2" xfId="25627"/>
    <cellStyle name="Note 6 7 2 2 3 3" xfId="40080"/>
    <cellStyle name="Note 6 7 2 2 4" xfId="10633"/>
    <cellStyle name="Note 6 7 2 2 4 2" xfId="28068"/>
    <cellStyle name="Note 6 7 2 2 4 3" xfId="42521"/>
    <cellStyle name="Note 6 7 2 2 5" xfId="13053"/>
    <cellStyle name="Note 6 7 2 2 5 2" xfId="30488"/>
    <cellStyle name="Note 6 7 2 2 5 3" xfId="44941"/>
    <cellStyle name="Note 6 7 2 2 6" xfId="20060"/>
    <cellStyle name="Note 6 7 2 3" xfId="3220"/>
    <cellStyle name="Note 6 7 2 3 2" xfId="5731"/>
    <cellStyle name="Note 6 7 2 3 2 2" xfId="14924"/>
    <cellStyle name="Note 6 7 2 3 2 2 2" xfId="32359"/>
    <cellStyle name="Note 6 7 2 3 2 2 3" xfId="46812"/>
    <cellStyle name="Note 6 7 2 3 2 3" xfId="17385"/>
    <cellStyle name="Note 6 7 2 3 2 3 2" xfId="34820"/>
    <cellStyle name="Note 6 7 2 3 2 3 3" xfId="49273"/>
    <cellStyle name="Note 6 7 2 3 2 4" xfId="23167"/>
    <cellStyle name="Note 6 7 2 3 2 5" xfId="37620"/>
    <cellStyle name="Note 6 7 2 3 3" xfId="8193"/>
    <cellStyle name="Note 6 7 2 3 3 2" xfId="25628"/>
    <cellStyle name="Note 6 7 2 3 3 3" xfId="40081"/>
    <cellStyle name="Note 6 7 2 3 4" xfId="10634"/>
    <cellStyle name="Note 6 7 2 3 4 2" xfId="28069"/>
    <cellStyle name="Note 6 7 2 3 4 3" xfId="42522"/>
    <cellStyle name="Note 6 7 2 3 5" xfId="13054"/>
    <cellStyle name="Note 6 7 2 3 5 2" xfId="30489"/>
    <cellStyle name="Note 6 7 2 3 5 3" xfId="44942"/>
    <cellStyle name="Note 6 7 2 3 6" xfId="20061"/>
    <cellStyle name="Note 6 7 2 4" xfId="3221"/>
    <cellStyle name="Note 6 7 2 4 2" xfId="5732"/>
    <cellStyle name="Note 6 7 2 4 2 2" xfId="23168"/>
    <cellStyle name="Note 6 7 2 4 2 3" xfId="37621"/>
    <cellStyle name="Note 6 7 2 4 3" xfId="8194"/>
    <cellStyle name="Note 6 7 2 4 3 2" xfId="25629"/>
    <cellStyle name="Note 6 7 2 4 3 3" xfId="40082"/>
    <cellStyle name="Note 6 7 2 4 4" xfId="10635"/>
    <cellStyle name="Note 6 7 2 4 4 2" xfId="28070"/>
    <cellStyle name="Note 6 7 2 4 4 3" xfId="42523"/>
    <cellStyle name="Note 6 7 2 4 5" xfId="13055"/>
    <cellStyle name="Note 6 7 2 4 5 2" xfId="30490"/>
    <cellStyle name="Note 6 7 2 4 5 3" xfId="44943"/>
    <cellStyle name="Note 6 7 2 4 6" xfId="15575"/>
    <cellStyle name="Note 6 7 2 4 6 2" xfId="33010"/>
    <cellStyle name="Note 6 7 2 4 6 3" xfId="47463"/>
    <cellStyle name="Note 6 7 2 4 7" xfId="20062"/>
    <cellStyle name="Note 6 7 2 4 8" xfId="20737"/>
    <cellStyle name="Note 6 7 2 5" xfId="5729"/>
    <cellStyle name="Note 6 7 2 5 2" xfId="14922"/>
    <cellStyle name="Note 6 7 2 5 2 2" xfId="32357"/>
    <cellStyle name="Note 6 7 2 5 2 3" xfId="46810"/>
    <cellStyle name="Note 6 7 2 5 3" xfId="17383"/>
    <cellStyle name="Note 6 7 2 5 3 2" xfId="34818"/>
    <cellStyle name="Note 6 7 2 5 3 3" xfId="49271"/>
    <cellStyle name="Note 6 7 2 5 4" xfId="23165"/>
    <cellStyle name="Note 6 7 2 5 5" xfId="37618"/>
    <cellStyle name="Note 6 7 2 6" xfId="8191"/>
    <cellStyle name="Note 6 7 2 6 2" xfId="25626"/>
    <cellStyle name="Note 6 7 2 6 3" xfId="40079"/>
    <cellStyle name="Note 6 7 2 7" xfId="10632"/>
    <cellStyle name="Note 6 7 2 7 2" xfId="28067"/>
    <cellStyle name="Note 6 7 2 7 3" xfId="42520"/>
    <cellStyle name="Note 6 7 2 8" xfId="13052"/>
    <cellStyle name="Note 6 7 2 8 2" xfId="30487"/>
    <cellStyle name="Note 6 7 2 8 3" xfId="44940"/>
    <cellStyle name="Note 6 7 2 9" xfId="20059"/>
    <cellStyle name="Note 6 7 3" xfId="3222"/>
    <cellStyle name="Note 6 7 3 2" xfId="3223"/>
    <cellStyle name="Note 6 7 3 2 2" xfId="5734"/>
    <cellStyle name="Note 6 7 3 2 2 2" xfId="14926"/>
    <cellStyle name="Note 6 7 3 2 2 2 2" xfId="32361"/>
    <cellStyle name="Note 6 7 3 2 2 2 3" xfId="46814"/>
    <cellStyle name="Note 6 7 3 2 2 3" xfId="17387"/>
    <cellStyle name="Note 6 7 3 2 2 3 2" xfId="34822"/>
    <cellStyle name="Note 6 7 3 2 2 3 3" xfId="49275"/>
    <cellStyle name="Note 6 7 3 2 2 4" xfId="23170"/>
    <cellStyle name="Note 6 7 3 2 2 5" xfId="37623"/>
    <cellStyle name="Note 6 7 3 2 3" xfId="8196"/>
    <cellStyle name="Note 6 7 3 2 3 2" xfId="25631"/>
    <cellStyle name="Note 6 7 3 2 3 3" xfId="40084"/>
    <cellStyle name="Note 6 7 3 2 4" xfId="10637"/>
    <cellStyle name="Note 6 7 3 2 4 2" xfId="28072"/>
    <cellStyle name="Note 6 7 3 2 4 3" xfId="42525"/>
    <cellStyle name="Note 6 7 3 2 5" xfId="13057"/>
    <cellStyle name="Note 6 7 3 2 5 2" xfId="30492"/>
    <cellStyle name="Note 6 7 3 2 5 3" xfId="44945"/>
    <cellStyle name="Note 6 7 3 2 6" xfId="20064"/>
    <cellStyle name="Note 6 7 3 3" xfId="3224"/>
    <cellStyle name="Note 6 7 3 3 2" xfId="5735"/>
    <cellStyle name="Note 6 7 3 3 2 2" xfId="14927"/>
    <cellStyle name="Note 6 7 3 3 2 2 2" xfId="32362"/>
    <cellStyle name="Note 6 7 3 3 2 2 3" xfId="46815"/>
    <cellStyle name="Note 6 7 3 3 2 3" xfId="17388"/>
    <cellStyle name="Note 6 7 3 3 2 3 2" xfId="34823"/>
    <cellStyle name="Note 6 7 3 3 2 3 3" xfId="49276"/>
    <cellStyle name="Note 6 7 3 3 2 4" xfId="23171"/>
    <cellStyle name="Note 6 7 3 3 2 5" xfId="37624"/>
    <cellStyle name="Note 6 7 3 3 3" xfId="8197"/>
    <cellStyle name="Note 6 7 3 3 3 2" xfId="25632"/>
    <cellStyle name="Note 6 7 3 3 3 3" xfId="40085"/>
    <cellStyle name="Note 6 7 3 3 4" xfId="10638"/>
    <cellStyle name="Note 6 7 3 3 4 2" xfId="28073"/>
    <cellStyle name="Note 6 7 3 3 4 3" xfId="42526"/>
    <cellStyle name="Note 6 7 3 3 5" xfId="13058"/>
    <cellStyle name="Note 6 7 3 3 5 2" xfId="30493"/>
    <cellStyle name="Note 6 7 3 3 5 3" xfId="44946"/>
    <cellStyle name="Note 6 7 3 3 6" xfId="20065"/>
    <cellStyle name="Note 6 7 3 4" xfId="3225"/>
    <cellStyle name="Note 6 7 3 4 2" xfId="5736"/>
    <cellStyle name="Note 6 7 3 4 2 2" xfId="23172"/>
    <cellStyle name="Note 6 7 3 4 2 3" xfId="37625"/>
    <cellStyle name="Note 6 7 3 4 3" xfId="8198"/>
    <cellStyle name="Note 6 7 3 4 3 2" xfId="25633"/>
    <cellStyle name="Note 6 7 3 4 3 3" xfId="40086"/>
    <cellStyle name="Note 6 7 3 4 4" xfId="10639"/>
    <cellStyle name="Note 6 7 3 4 4 2" xfId="28074"/>
    <cellStyle name="Note 6 7 3 4 4 3" xfId="42527"/>
    <cellStyle name="Note 6 7 3 4 5" xfId="13059"/>
    <cellStyle name="Note 6 7 3 4 5 2" xfId="30494"/>
    <cellStyle name="Note 6 7 3 4 5 3" xfId="44947"/>
    <cellStyle name="Note 6 7 3 4 6" xfId="15576"/>
    <cellStyle name="Note 6 7 3 4 6 2" xfId="33011"/>
    <cellStyle name="Note 6 7 3 4 6 3" xfId="47464"/>
    <cellStyle name="Note 6 7 3 4 7" xfId="20066"/>
    <cellStyle name="Note 6 7 3 4 8" xfId="20738"/>
    <cellStyle name="Note 6 7 3 5" xfId="5733"/>
    <cellStyle name="Note 6 7 3 5 2" xfId="14925"/>
    <cellStyle name="Note 6 7 3 5 2 2" xfId="32360"/>
    <cellStyle name="Note 6 7 3 5 2 3" xfId="46813"/>
    <cellStyle name="Note 6 7 3 5 3" xfId="17386"/>
    <cellStyle name="Note 6 7 3 5 3 2" xfId="34821"/>
    <cellStyle name="Note 6 7 3 5 3 3" xfId="49274"/>
    <cellStyle name="Note 6 7 3 5 4" xfId="23169"/>
    <cellStyle name="Note 6 7 3 5 5" xfId="37622"/>
    <cellStyle name="Note 6 7 3 6" xfId="8195"/>
    <cellStyle name="Note 6 7 3 6 2" xfId="25630"/>
    <cellStyle name="Note 6 7 3 6 3" xfId="40083"/>
    <cellStyle name="Note 6 7 3 7" xfId="10636"/>
    <cellStyle name="Note 6 7 3 7 2" xfId="28071"/>
    <cellStyle name="Note 6 7 3 7 3" xfId="42524"/>
    <cellStyle name="Note 6 7 3 8" xfId="13056"/>
    <cellStyle name="Note 6 7 3 8 2" xfId="30491"/>
    <cellStyle name="Note 6 7 3 8 3" xfId="44944"/>
    <cellStyle name="Note 6 7 3 9" xfId="20063"/>
    <cellStyle name="Note 6 7 4" xfId="3226"/>
    <cellStyle name="Note 6 7 4 2" xfId="3227"/>
    <cellStyle name="Note 6 7 4 2 2" xfId="5738"/>
    <cellStyle name="Note 6 7 4 2 2 2" xfId="14929"/>
    <cellStyle name="Note 6 7 4 2 2 2 2" xfId="32364"/>
    <cellStyle name="Note 6 7 4 2 2 2 3" xfId="46817"/>
    <cellStyle name="Note 6 7 4 2 2 3" xfId="17390"/>
    <cellStyle name="Note 6 7 4 2 2 3 2" xfId="34825"/>
    <cellStyle name="Note 6 7 4 2 2 3 3" xfId="49278"/>
    <cellStyle name="Note 6 7 4 2 2 4" xfId="23174"/>
    <cellStyle name="Note 6 7 4 2 2 5" xfId="37627"/>
    <cellStyle name="Note 6 7 4 2 3" xfId="8200"/>
    <cellStyle name="Note 6 7 4 2 3 2" xfId="25635"/>
    <cellStyle name="Note 6 7 4 2 3 3" xfId="40088"/>
    <cellStyle name="Note 6 7 4 2 4" xfId="10641"/>
    <cellStyle name="Note 6 7 4 2 4 2" xfId="28076"/>
    <cellStyle name="Note 6 7 4 2 4 3" xfId="42529"/>
    <cellStyle name="Note 6 7 4 2 5" xfId="13061"/>
    <cellStyle name="Note 6 7 4 2 5 2" xfId="30496"/>
    <cellStyle name="Note 6 7 4 2 5 3" xfId="44949"/>
    <cellStyle name="Note 6 7 4 2 6" xfId="20068"/>
    <cellStyle name="Note 6 7 4 3" xfId="3228"/>
    <cellStyle name="Note 6 7 4 3 2" xfId="5739"/>
    <cellStyle name="Note 6 7 4 3 2 2" xfId="14930"/>
    <cellStyle name="Note 6 7 4 3 2 2 2" xfId="32365"/>
    <cellStyle name="Note 6 7 4 3 2 2 3" xfId="46818"/>
    <cellStyle name="Note 6 7 4 3 2 3" xfId="17391"/>
    <cellStyle name="Note 6 7 4 3 2 3 2" xfId="34826"/>
    <cellStyle name="Note 6 7 4 3 2 3 3" xfId="49279"/>
    <cellStyle name="Note 6 7 4 3 2 4" xfId="23175"/>
    <cellStyle name="Note 6 7 4 3 2 5" xfId="37628"/>
    <cellStyle name="Note 6 7 4 3 3" xfId="8201"/>
    <cellStyle name="Note 6 7 4 3 3 2" xfId="25636"/>
    <cellStyle name="Note 6 7 4 3 3 3" xfId="40089"/>
    <cellStyle name="Note 6 7 4 3 4" xfId="10642"/>
    <cellStyle name="Note 6 7 4 3 4 2" xfId="28077"/>
    <cellStyle name="Note 6 7 4 3 4 3" xfId="42530"/>
    <cellStyle name="Note 6 7 4 3 5" xfId="13062"/>
    <cellStyle name="Note 6 7 4 3 5 2" xfId="30497"/>
    <cellStyle name="Note 6 7 4 3 5 3" xfId="44950"/>
    <cellStyle name="Note 6 7 4 3 6" xfId="20069"/>
    <cellStyle name="Note 6 7 4 4" xfId="3229"/>
    <cellStyle name="Note 6 7 4 4 2" xfId="5740"/>
    <cellStyle name="Note 6 7 4 4 2 2" xfId="23176"/>
    <cellStyle name="Note 6 7 4 4 2 3" xfId="37629"/>
    <cellStyle name="Note 6 7 4 4 3" xfId="8202"/>
    <cellStyle name="Note 6 7 4 4 3 2" xfId="25637"/>
    <cellStyle name="Note 6 7 4 4 3 3" xfId="40090"/>
    <cellStyle name="Note 6 7 4 4 4" xfId="10643"/>
    <cellStyle name="Note 6 7 4 4 4 2" xfId="28078"/>
    <cellStyle name="Note 6 7 4 4 4 3" xfId="42531"/>
    <cellStyle name="Note 6 7 4 4 5" xfId="13063"/>
    <cellStyle name="Note 6 7 4 4 5 2" xfId="30498"/>
    <cellStyle name="Note 6 7 4 4 5 3" xfId="44951"/>
    <cellStyle name="Note 6 7 4 4 6" xfId="15577"/>
    <cellStyle name="Note 6 7 4 4 6 2" xfId="33012"/>
    <cellStyle name="Note 6 7 4 4 6 3" xfId="47465"/>
    <cellStyle name="Note 6 7 4 4 7" xfId="20070"/>
    <cellStyle name="Note 6 7 4 4 8" xfId="20739"/>
    <cellStyle name="Note 6 7 4 5" xfId="5737"/>
    <cellStyle name="Note 6 7 4 5 2" xfId="14928"/>
    <cellStyle name="Note 6 7 4 5 2 2" xfId="32363"/>
    <cellStyle name="Note 6 7 4 5 2 3" xfId="46816"/>
    <cellStyle name="Note 6 7 4 5 3" xfId="17389"/>
    <cellStyle name="Note 6 7 4 5 3 2" xfId="34824"/>
    <cellStyle name="Note 6 7 4 5 3 3" xfId="49277"/>
    <cellStyle name="Note 6 7 4 5 4" xfId="23173"/>
    <cellStyle name="Note 6 7 4 5 5" xfId="37626"/>
    <cellStyle name="Note 6 7 4 6" xfId="8199"/>
    <cellStyle name="Note 6 7 4 6 2" xfId="25634"/>
    <cellStyle name="Note 6 7 4 6 3" xfId="40087"/>
    <cellStyle name="Note 6 7 4 7" xfId="10640"/>
    <cellStyle name="Note 6 7 4 7 2" xfId="28075"/>
    <cellStyle name="Note 6 7 4 7 3" xfId="42528"/>
    <cellStyle name="Note 6 7 4 8" xfId="13060"/>
    <cellStyle name="Note 6 7 4 8 2" xfId="30495"/>
    <cellStyle name="Note 6 7 4 8 3" xfId="44948"/>
    <cellStyle name="Note 6 7 4 9" xfId="20067"/>
    <cellStyle name="Note 6 7 5" xfId="3230"/>
    <cellStyle name="Note 6 7 5 2" xfId="3231"/>
    <cellStyle name="Note 6 7 5 2 2" xfId="5742"/>
    <cellStyle name="Note 6 7 5 2 2 2" xfId="14932"/>
    <cellStyle name="Note 6 7 5 2 2 2 2" xfId="32367"/>
    <cellStyle name="Note 6 7 5 2 2 2 3" xfId="46820"/>
    <cellStyle name="Note 6 7 5 2 2 3" xfId="17393"/>
    <cellStyle name="Note 6 7 5 2 2 3 2" xfId="34828"/>
    <cellStyle name="Note 6 7 5 2 2 3 3" xfId="49281"/>
    <cellStyle name="Note 6 7 5 2 2 4" xfId="23178"/>
    <cellStyle name="Note 6 7 5 2 2 5" xfId="37631"/>
    <cellStyle name="Note 6 7 5 2 3" xfId="8204"/>
    <cellStyle name="Note 6 7 5 2 3 2" xfId="25639"/>
    <cellStyle name="Note 6 7 5 2 3 3" xfId="40092"/>
    <cellStyle name="Note 6 7 5 2 4" xfId="10645"/>
    <cellStyle name="Note 6 7 5 2 4 2" xfId="28080"/>
    <cellStyle name="Note 6 7 5 2 4 3" xfId="42533"/>
    <cellStyle name="Note 6 7 5 2 5" xfId="13065"/>
    <cellStyle name="Note 6 7 5 2 5 2" xfId="30500"/>
    <cellStyle name="Note 6 7 5 2 5 3" xfId="44953"/>
    <cellStyle name="Note 6 7 5 2 6" xfId="20072"/>
    <cellStyle name="Note 6 7 5 3" xfId="3232"/>
    <cellStyle name="Note 6 7 5 3 2" xfId="5743"/>
    <cellStyle name="Note 6 7 5 3 2 2" xfId="14933"/>
    <cellStyle name="Note 6 7 5 3 2 2 2" xfId="32368"/>
    <cellStyle name="Note 6 7 5 3 2 2 3" xfId="46821"/>
    <cellStyle name="Note 6 7 5 3 2 3" xfId="17394"/>
    <cellStyle name="Note 6 7 5 3 2 3 2" xfId="34829"/>
    <cellStyle name="Note 6 7 5 3 2 3 3" xfId="49282"/>
    <cellStyle name="Note 6 7 5 3 2 4" xfId="23179"/>
    <cellStyle name="Note 6 7 5 3 2 5" xfId="37632"/>
    <cellStyle name="Note 6 7 5 3 3" xfId="8205"/>
    <cellStyle name="Note 6 7 5 3 3 2" xfId="25640"/>
    <cellStyle name="Note 6 7 5 3 3 3" xfId="40093"/>
    <cellStyle name="Note 6 7 5 3 4" xfId="10646"/>
    <cellStyle name="Note 6 7 5 3 4 2" xfId="28081"/>
    <cellStyle name="Note 6 7 5 3 4 3" xfId="42534"/>
    <cellStyle name="Note 6 7 5 3 5" xfId="13066"/>
    <cellStyle name="Note 6 7 5 3 5 2" xfId="30501"/>
    <cellStyle name="Note 6 7 5 3 5 3" xfId="44954"/>
    <cellStyle name="Note 6 7 5 3 6" xfId="20073"/>
    <cellStyle name="Note 6 7 5 4" xfId="3233"/>
    <cellStyle name="Note 6 7 5 4 2" xfId="5744"/>
    <cellStyle name="Note 6 7 5 4 2 2" xfId="23180"/>
    <cellStyle name="Note 6 7 5 4 2 3" xfId="37633"/>
    <cellStyle name="Note 6 7 5 4 3" xfId="8206"/>
    <cellStyle name="Note 6 7 5 4 3 2" xfId="25641"/>
    <cellStyle name="Note 6 7 5 4 3 3" xfId="40094"/>
    <cellStyle name="Note 6 7 5 4 4" xfId="10647"/>
    <cellStyle name="Note 6 7 5 4 4 2" xfId="28082"/>
    <cellStyle name="Note 6 7 5 4 4 3" xfId="42535"/>
    <cellStyle name="Note 6 7 5 4 5" xfId="13067"/>
    <cellStyle name="Note 6 7 5 4 5 2" xfId="30502"/>
    <cellStyle name="Note 6 7 5 4 5 3" xfId="44955"/>
    <cellStyle name="Note 6 7 5 4 6" xfId="15578"/>
    <cellStyle name="Note 6 7 5 4 6 2" xfId="33013"/>
    <cellStyle name="Note 6 7 5 4 6 3" xfId="47466"/>
    <cellStyle name="Note 6 7 5 4 7" xfId="20074"/>
    <cellStyle name="Note 6 7 5 4 8" xfId="20740"/>
    <cellStyle name="Note 6 7 5 5" xfId="5741"/>
    <cellStyle name="Note 6 7 5 5 2" xfId="14931"/>
    <cellStyle name="Note 6 7 5 5 2 2" xfId="32366"/>
    <cellStyle name="Note 6 7 5 5 2 3" xfId="46819"/>
    <cellStyle name="Note 6 7 5 5 3" xfId="17392"/>
    <cellStyle name="Note 6 7 5 5 3 2" xfId="34827"/>
    <cellStyle name="Note 6 7 5 5 3 3" xfId="49280"/>
    <cellStyle name="Note 6 7 5 5 4" xfId="23177"/>
    <cellStyle name="Note 6 7 5 5 5" xfId="37630"/>
    <cellStyle name="Note 6 7 5 6" xfId="8203"/>
    <cellStyle name="Note 6 7 5 6 2" xfId="25638"/>
    <cellStyle name="Note 6 7 5 6 3" xfId="40091"/>
    <cellStyle name="Note 6 7 5 7" xfId="10644"/>
    <cellStyle name="Note 6 7 5 7 2" xfId="28079"/>
    <cellStyle name="Note 6 7 5 7 3" xfId="42532"/>
    <cellStyle name="Note 6 7 5 8" xfId="13064"/>
    <cellStyle name="Note 6 7 5 8 2" xfId="30499"/>
    <cellStyle name="Note 6 7 5 8 3" xfId="44952"/>
    <cellStyle name="Note 6 7 5 9" xfId="20071"/>
    <cellStyle name="Note 6 7 6" xfId="3234"/>
    <cellStyle name="Note 6 7 6 2" xfId="5745"/>
    <cellStyle name="Note 6 7 6 2 2" xfId="14934"/>
    <cellStyle name="Note 6 7 6 2 2 2" xfId="32369"/>
    <cellStyle name="Note 6 7 6 2 2 3" xfId="46822"/>
    <cellStyle name="Note 6 7 6 2 3" xfId="17395"/>
    <cellStyle name="Note 6 7 6 2 3 2" xfId="34830"/>
    <cellStyle name="Note 6 7 6 2 3 3" xfId="49283"/>
    <cellStyle name="Note 6 7 6 2 4" xfId="23181"/>
    <cellStyle name="Note 6 7 6 2 5" xfId="37634"/>
    <cellStyle name="Note 6 7 6 3" xfId="8207"/>
    <cellStyle name="Note 6 7 6 3 2" xfId="25642"/>
    <cellStyle name="Note 6 7 6 3 3" xfId="40095"/>
    <cellStyle name="Note 6 7 6 4" xfId="10648"/>
    <cellStyle name="Note 6 7 6 4 2" xfId="28083"/>
    <cellStyle name="Note 6 7 6 4 3" xfId="42536"/>
    <cellStyle name="Note 6 7 6 5" xfId="13068"/>
    <cellStyle name="Note 6 7 6 5 2" xfId="30503"/>
    <cellStyle name="Note 6 7 6 5 3" xfId="44956"/>
    <cellStyle name="Note 6 7 6 6" xfId="20075"/>
    <cellStyle name="Note 6 7 7" xfId="3235"/>
    <cellStyle name="Note 6 7 7 2" xfId="5746"/>
    <cellStyle name="Note 6 7 7 2 2" xfId="14935"/>
    <cellStyle name="Note 6 7 7 2 2 2" xfId="32370"/>
    <cellStyle name="Note 6 7 7 2 2 3" xfId="46823"/>
    <cellStyle name="Note 6 7 7 2 3" xfId="17396"/>
    <cellStyle name="Note 6 7 7 2 3 2" xfId="34831"/>
    <cellStyle name="Note 6 7 7 2 3 3" xfId="49284"/>
    <cellStyle name="Note 6 7 7 2 4" xfId="23182"/>
    <cellStyle name="Note 6 7 7 2 5" xfId="37635"/>
    <cellStyle name="Note 6 7 7 3" xfId="8208"/>
    <cellStyle name="Note 6 7 7 3 2" xfId="25643"/>
    <cellStyle name="Note 6 7 7 3 3" xfId="40096"/>
    <cellStyle name="Note 6 7 7 4" xfId="10649"/>
    <cellStyle name="Note 6 7 7 4 2" xfId="28084"/>
    <cellStyle name="Note 6 7 7 4 3" xfId="42537"/>
    <cellStyle name="Note 6 7 7 5" xfId="13069"/>
    <cellStyle name="Note 6 7 7 5 2" xfId="30504"/>
    <cellStyle name="Note 6 7 7 5 3" xfId="44957"/>
    <cellStyle name="Note 6 7 7 6" xfId="20076"/>
    <cellStyle name="Note 6 7 8" xfId="3236"/>
    <cellStyle name="Note 6 7 8 2" xfId="5747"/>
    <cellStyle name="Note 6 7 8 2 2" xfId="23183"/>
    <cellStyle name="Note 6 7 8 2 3" xfId="37636"/>
    <cellStyle name="Note 6 7 8 3" xfId="8209"/>
    <cellStyle name="Note 6 7 8 3 2" xfId="25644"/>
    <cellStyle name="Note 6 7 8 3 3" xfId="40097"/>
    <cellStyle name="Note 6 7 8 4" xfId="10650"/>
    <cellStyle name="Note 6 7 8 4 2" xfId="28085"/>
    <cellStyle name="Note 6 7 8 4 3" xfId="42538"/>
    <cellStyle name="Note 6 7 8 5" xfId="13070"/>
    <cellStyle name="Note 6 7 8 5 2" xfId="30505"/>
    <cellStyle name="Note 6 7 8 5 3" xfId="44958"/>
    <cellStyle name="Note 6 7 8 6" xfId="15579"/>
    <cellStyle name="Note 6 7 8 6 2" xfId="33014"/>
    <cellStyle name="Note 6 7 8 6 3" xfId="47467"/>
    <cellStyle name="Note 6 7 8 7" xfId="20077"/>
    <cellStyle name="Note 6 7 8 8" xfId="20741"/>
    <cellStyle name="Note 6 7 9" xfId="5728"/>
    <cellStyle name="Note 6 7 9 2" xfId="14921"/>
    <cellStyle name="Note 6 7 9 2 2" xfId="32356"/>
    <cellStyle name="Note 6 7 9 2 3" xfId="46809"/>
    <cellStyle name="Note 6 7 9 3" xfId="17382"/>
    <cellStyle name="Note 6 7 9 3 2" xfId="34817"/>
    <cellStyle name="Note 6 7 9 3 3" xfId="49270"/>
    <cellStyle name="Note 6 7 9 4" xfId="23164"/>
    <cellStyle name="Note 6 7 9 5" xfId="37617"/>
    <cellStyle name="Note 6 8" xfId="3237"/>
    <cellStyle name="Note 6 8 10" xfId="8210"/>
    <cellStyle name="Note 6 8 10 2" xfId="25645"/>
    <cellStyle name="Note 6 8 10 3" xfId="40098"/>
    <cellStyle name="Note 6 8 11" xfId="10651"/>
    <cellStyle name="Note 6 8 11 2" xfId="28086"/>
    <cellStyle name="Note 6 8 11 3" xfId="42539"/>
    <cellStyle name="Note 6 8 12" xfId="13071"/>
    <cellStyle name="Note 6 8 12 2" xfId="30506"/>
    <cellStyle name="Note 6 8 12 3" xfId="44959"/>
    <cellStyle name="Note 6 8 13" xfId="20078"/>
    <cellStyle name="Note 6 8 2" xfId="3238"/>
    <cellStyle name="Note 6 8 2 2" xfId="3239"/>
    <cellStyle name="Note 6 8 2 2 2" xfId="5750"/>
    <cellStyle name="Note 6 8 2 2 2 2" xfId="14938"/>
    <cellStyle name="Note 6 8 2 2 2 2 2" xfId="32373"/>
    <cellStyle name="Note 6 8 2 2 2 2 3" xfId="46826"/>
    <cellStyle name="Note 6 8 2 2 2 3" xfId="17399"/>
    <cellStyle name="Note 6 8 2 2 2 3 2" xfId="34834"/>
    <cellStyle name="Note 6 8 2 2 2 3 3" xfId="49287"/>
    <cellStyle name="Note 6 8 2 2 2 4" xfId="23186"/>
    <cellStyle name="Note 6 8 2 2 2 5" xfId="37639"/>
    <cellStyle name="Note 6 8 2 2 3" xfId="8212"/>
    <cellStyle name="Note 6 8 2 2 3 2" xfId="25647"/>
    <cellStyle name="Note 6 8 2 2 3 3" xfId="40100"/>
    <cellStyle name="Note 6 8 2 2 4" xfId="10653"/>
    <cellStyle name="Note 6 8 2 2 4 2" xfId="28088"/>
    <cellStyle name="Note 6 8 2 2 4 3" xfId="42541"/>
    <cellStyle name="Note 6 8 2 2 5" xfId="13073"/>
    <cellStyle name="Note 6 8 2 2 5 2" xfId="30508"/>
    <cellStyle name="Note 6 8 2 2 5 3" xfId="44961"/>
    <cellStyle name="Note 6 8 2 2 6" xfId="20080"/>
    <cellStyle name="Note 6 8 2 3" xfId="3240"/>
    <cellStyle name="Note 6 8 2 3 2" xfId="5751"/>
    <cellStyle name="Note 6 8 2 3 2 2" xfId="14939"/>
    <cellStyle name="Note 6 8 2 3 2 2 2" xfId="32374"/>
    <cellStyle name="Note 6 8 2 3 2 2 3" xfId="46827"/>
    <cellStyle name="Note 6 8 2 3 2 3" xfId="17400"/>
    <cellStyle name="Note 6 8 2 3 2 3 2" xfId="34835"/>
    <cellStyle name="Note 6 8 2 3 2 3 3" xfId="49288"/>
    <cellStyle name="Note 6 8 2 3 2 4" xfId="23187"/>
    <cellStyle name="Note 6 8 2 3 2 5" xfId="37640"/>
    <cellStyle name="Note 6 8 2 3 3" xfId="8213"/>
    <cellStyle name="Note 6 8 2 3 3 2" xfId="25648"/>
    <cellStyle name="Note 6 8 2 3 3 3" xfId="40101"/>
    <cellStyle name="Note 6 8 2 3 4" xfId="10654"/>
    <cellStyle name="Note 6 8 2 3 4 2" xfId="28089"/>
    <cellStyle name="Note 6 8 2 3 4 3" xfId="42542"/>
    <cellStyle name="Note 6 8 2 3 5" xfId="13074"/>
    <cellStyle name="Note 6 8 2 3 5 2" xfId="30509"/>
    <cellStyle name="Note 6 8 2 3 5 3" xfId="44962"/>
    <cellStyle name="Note 6 8 2 3 6" xfId="20081"/>
    <cellStyle name="Note 6 8 2 4" xfId="3241"/>
    <cellStyle name="Note 6 8 2 4 2" xfId="5752"/>
    <cellStyle name="Note 6 8 2 4 2 2" xfId="23188"/>
    <cellStyle name="Note 6 8 2 4 2 3" xfId="37641"/>
    <cellStyle name="Note 6 8 2 4 3" xfId="8214"/>
    <cellStyle name="Note 6 8 2 4 3 2" xfId="25649"/>
    <cellStyle name="Note 6 8 2 4 3 3" xfId="40102"/>
    <cellStyle name="Note 6 8 2 4 4" xfId="10655"/>
    <cellStyle name="Note 6 8 2 4 4 2" xfId="28090"/>
    <cellStyle name="Note 6 8 2 4 4 3" xfId="42543"/>
    <cellStyle name="Note 6 8 2 4 5" xfId="13075"/>
    <cellStyle name="Note 6 8 2 4 5 2" xfId="30510"/>
    <cellStyle name="Note 6 8 2 4 5 3" xfId="44963"/>
    <cellStyle name="Note 6 8 2 4 6" xfId="15580"/>
    <cellStyle name="Note 6 8 2 4 6 2" xfId="33015"/>
    <cellStyle name="Note 6 8 2 4 6 3" xfId="47468"/>
    <cellStyle name="Note 6 8 2 4 7" xfId="20082"/>
    <cellStyle name="Note 6 8 2 4 8" xfId="20742"/>
    <cellStyle name="Note 6 8 2 5" xfId="5749"/>
    <cellStyle name="Note 6 8 2 5 2" xfId="14937"/>
    <cellStyle name="Note 6 8 2 5 2 2" xfId="32372"/>
    <cellStyle name="Note 6 8 2 5 2 3" xfId="46825"/>
    <cellStyle name="Note 6 8 2 5 3" xfId="17398"/>
    <cellStyle name="Note 6 8 2 5 3 2" xfId="34833"/>
    <cellStyle name="Note 6 8 2 5 3 3" xfId="49286"/>
    <cellStyle name="Note 6 8 2 5 4" xfId="23185"/>
    <cellStyle name="Note 6 8 2 5 5" xfId="37638"/>
    <cellStyle name="Note 6 8 2 6" xfId="8211"/>
    <cellStyle name="Note 6 8 2 6 2" xfId="25646"/>
    <cellStyle name="Note 6 8 2 6 3" xfId="40099"/>
    <cellStyle name="Note 6 8 2 7" xfId="10652"/>
    <cellStyle name="Note 6 8 2 7 2" xfId="28087"/>
    <cellStyle name="Note 6 8 2 7 3" xfId="42540"/>
    <cellStyle name="Note 6 8 2 8" xfId="13072"/>
    <cellStyle name="Note 6 8 2 8 2" xfId="30507"/>
    <cellStyle name="Note 6 8 2 8 3" xfId="44960"/>
    <cellStyle name="Note 6 8 2 9" xfId="20079"/>
    <cellStyle name="Note 6 8 3" xfId="3242"/>
    <cellStyle name="Note 6 8 3 2" xfId="3243"/>
    <cellStyle name="Note 6 8 3 2 2" xfId="5754"/>
    <cellStyle name="Note 6 8 3 2 2 2" xfId="14941"/>
    <cellStyle name="Note 6 8 3 2 2 2 2" xfId="32376"/>
    <cellStyle name="Note 6 8 3 2 2 2 3" xfId="46829"/>
    <cellStyle name="Note 6 8 3 2 2 3" xfId="17402"/>
    <cellStyle name="Note 6 8 3 2 2 3 2" xfId="34837"/>
    <cellStyle name="Note 6 8 3 2 2 3 3" xfId="49290"/>
    <cellStyle name="Note 6 8 3 2 2 4" xfId="23190"/>
    <cellStyle name="Note 6 8 3 2 2 5" xfId="37643"/>
    <cellStyle name="Note 6 8 3 2 3" xfId="8216"/>
    <cellStyle name="Note 6 8 3 2 3 2" xfId="25651"/>
    <cellStyle name="Note 6 8 3 2 3 3" xfId="40104"/>
    <cellStyle name="Note 6 8 3 2 4" xfId="10657"/>
    <cellStyle name="Note 6 8 3 2 4 2" xfId="28092"/>
    <cellStyle name="Note 6 8 3 2 4 3" xfId="42545"/>
    <cellStyle name="Note 6 8 3 2 5" xfId="13077"/>
    <cellStyle name="Note 6 8 3 2 5 2" xfId="30512"/>
    <cellStyle name="Note 6 8 3 2 5 3" xfId="44965"/>
    <cellStyle name="Note 6 8 3 2 6" xfId="20084"/>
    <cellStyle name="Note 6 8 3 3" xfId="3244"/>
    <cellStyle name="Note 6 8 3 3 2" xfId="5755"/>
    <cellStyle name="Note 6 8 3 3 2 2" xfId="14942"/>
    <cellStyle name="Note 6 8 3 3 2 2 2" xfId="32377"/>
    <cellStyle name="Note 6 8 3 3 2 2 3" xfId="46830"/>
    <cellStyle name="Note 6 8 3 3 2 3" xfId="17403"/>
    <cellStyle name="Note 6 8 3 3 2 3 2" xfId="34838"/>
    <cellStyle name="Note 6 8 3 3 2 3 3" xfId="49291"/>
    <cellStyle name="Note 6 8 3 3 2 4" xfId="23191"/>
    <cellStyle name="Note 6 8 3 3 2 5" xfId="37644"/>
    <cellStyle name="Note 6 8 3 3 3" xfId="8217"/>
    <cellStyle name="Note 6 8 3 3 3 2" xfId="25652"/>
    <cellStyle name="Note 6 8 3 3 3 3" xfId="40105"/>
    <cellStyle name="Note 6 8 3 3 4" xfId="10658"/>
    <cellStyle name="Note 6 8 3 3 4 2" xfId="28093"/>
    <cellStyle name="Note 6 8 3 3 4 3" xfId="42546"/>
    <cellStyle name="Note 6 8 3 3 5" xfId="13078"/>
    <cellStyle name="Note 6 8 3 3 5 2" xfId="30513"/>
    <cellStyle name="Note 6 8 3 3 5 3" xfId="44966"/>
    <cellStyle name="Note 6 8 3 3 6" xfId="20085"/>
    <cellStyle name="Note 6 8 3 4" xfId="3245"/>
    <cellStyle name="Note 6 8 3 4 2" xfId="5756"/>
    <cellStyle name="Note 6 8 3 4 2 2" xfId="23192"/>
    <cellStyle name="Note 6 8 3 4 2 3" xfId="37645"/>
    <cellStyle name="Note 6 8 3 4 3" xfId="8218"/>
    <cellStyle name="Note 6 8 3 4 3 2" xfId="25653"/>
    <cellStyle name="Note 6 8 3 4 3 3" xfId="40106"/>
    <cellStyle name="Note 6 8 3 4 4" xfId="10659"/>
    <cellStyle name="Note 6 8 3 4 4 2" xfId="28094"/>
    <cellStyle name="Note 6 8 3 4 4 3" xfId="42547"/>
    <cellStyle name="Note 6 8 3 4 5" xfId="13079"/>
    <cellStyle name="Note 6 8 3 4 5 2" xfId="30514"/>
    <cellStyle name="Note 6 8 3 4 5 3" xfId="44967"/>
    <cellStyle name="Note 6 8 3 4 6" xfId="15581"/>
    <cellStyle name="Note 6 8 3 4 6 2" xfId="33016"/>
    <cellStyle name="Note 6 8 3 4 6 3" xfId="47469"/>
    <cellStyle name="Note 6 8 3 4 7" xfId="20086"/>
    <cellStyle name="Note 6 8 3 4 8" xfId="20743"/>
    <cellStyle name="Note 6 8 3 5" xfId="5753"/>
    <cellStyle name="Note 6 8 3 5 2" xfId="14940"/>
    <cellStyle name="Note 6 8 3 5 2 2" xfId="32375"/>
    <cellStyle name="Note 6 8 3 5 2 3" xfId="46828"/>
    <cellStyle name="Note 6 8 3 5 3" xfId="17401"/>
    <cellStyle name="Note 6 8 3 5 3 2" xfId="34836"/>
    <cellStyle name="Note 6 8 3 5 3 3" xfId="49289"/>
    <cellStyle name="Note 6 8 3 5 4" xfId="23189"/>
    <cellStyle name="Note 6 8 3 5 5" xfId="37642"/>
    <cellStyle name="Note 6 8 3 6" xfId="8215"/>
    <cellStyle name="Note 6 8 3 6 2" xfId="25650"/>
    <cellStyle name="Note 6 8 3 6 3" xfId="40103"/>
    <cellStyle name="Note 6 8 3 7" xfId="10656"/>
    <cellStyle name="Note 6 8 3 7 2" xfId="28091"/>
    <cellStyle name="Note 6 8 3 7 3" xfId="42544"/>
    <cellStyle name="Note 6 8 3 8" xfId="13076"/>
    <cellStyle name="Note 6 8 3 8 2" xfId="30511"/>
    <cellStyle name="Note 6 8 3 8 3" xfId="44964"/>
    <cellStyle name="Note 6 8 3 9" xfId="20083"/>
    <cellStyle name="Note 6 8 4" xfId="3246"/>
    <cellStyle name="Note 6 8 4 2" xfId="3247"/>
    <cellStyle name="Note 6 8 4 2 2" xfId="5758"/>
    <cellStyle name="Note 6 8 4 2 2 2" xfId="14944"/>
    <cellStyle name="Note 6 8 4 2 2 2 2" xfId="32379"/>
    <cellStyle name="Note 6 8 4 2 2 2 3" xfId="46832"/>
    <cellStyle name="Note 6 8 4 2 2 3" xfId="17405"/>
    <cellStyle name="Note 6 8 4 2 2 3 2" xfId="34840"/>
    <cellStyle name="Note 6 8 4 2 2 3 3" xfId="49293"/>
    <cellStyle name="Note 6 8 4 2 2 4" xfId="23194"/>
    <cellStyle name="Note 6 8 4 2 2 5" xfId="37647"/>
    <cellStyle name="Note 6 8 4 2 3" xfId="8220"/>
    <cellStyle name="Note 6 8 4 2 3 2" xfId="25655"/>
    <cellStyle name="Note 6 8 4 2 3 3" xfId="40108"/>
    <cellStyle name="Note 6 8 4 2 4" xfId="10661"/>
    <cellStyle name="Note 6 8 4 2 4 2" xfId="28096"/>
    <cellStyle name="Note 6 8 4 2 4 3" xfId="42549"/>
    <cellStyle name="Note 6 8 4 2 5" xfId="13081"/>
    <cellStyle name="Note 6 8 4 2 5 2" xfId="30516"/>
    <cellStyle name="Note 6 8 4 2 5 3" xfId="44969"/>
    <cellStyle name="Note 6 8 4 2 6" xfId="20088"/>
    <cellStyle name="Note 6 8 4 3" xfId="3248"/>
    <cellStyle name="Note 6 8 4 3 2" xfId="5759"/>
    <cellStyle name="Note 6 8 4 3 2 2" xfId="14945"/>
    <cellStyle name="Note 6 8 4 3 2 2 2" xfId="32380"/>
    <cellStyle name="Note 6 8 4 3 2 2 3" xfId="46833"/>
    <cellStyle name="Note 6 8 4 3 2 3" xfId="17406"/>
    <cellStyle name="Note 6 8 4 3 2 3 2" xfId="34841"/>
    <cellStyle name="Note 6 8 4 3 2 3 3" xfId="49294"/>
    <cellStyle name="Note 6 8 4 3 2 4" xfId="23195"/>
    <cellStyle name="Note 6 8 4 3 2 5" xfId="37648"/>
    <cellStyle name="Note 6 8 4 3 3" xfId="8221"/>
    <cellStyle name="Note 6 8 4 3 3 2" xfId="25656"/>
    <cellStyle name="Note 6 8 4 3 3 3" xfId="40109"/>
    <cellStyle name="Note 6 8 4 3 4" xfId="10662"/>
    <cellStyle name="Note 6 8 4 3 4 2" xfId="28097"/>
    <cellStyle name="Note 6 8 4 3 4 3" xfId="42550"/>
    <cellStyle name="Note 6 8 4 3 5" xfId="13082"/>
    <cellStyle name="Note 6 8 4 3 5 2" xfId="30517"/>
    <cellStyle name="Note 6 8 4 3 5 3" xfId="44970"/>
    <cellStyle name="Note 6 8 4 3 6" xfId="20089"/>
    <cellStyle name="Note 6 8 4 4" xfId="3249"/>
    <cellStyle name="Note 6 8 4 4 2" xfId="5760"/>
    <cellStyle name="Note 6 8 4 4 2 2" xfId="23196"/>
    <cellStyle name="Note 6 8 4 4 2 3" xfId="37649"/>
    <cellStyle name="Note 6 8 4 4 3" xfId="8222"/>
    <cellStyle name="Note 6 8 4 4 3 2" xfId="25657"/>
    <cellStyle name="Note 6 8 4 4 3 3" xfId="40110"/>
    <cellStyle name="Note 6 8 4 4 4" xfId="10663"/>
    <cellStyle name="Note 6 8 4 4 4 2" xfId="28098"/>
    <cellStyle name="Note 6 8 4 4 4 3" xfId="42551"/>
    <cellStyle name="Note 6 8 4 4 5" xfId="13083"/>
    <cellStyle name="Note 6 8 4 4 5 2" xfId="30518"/>
    <cellStyle name="Note 6 8 4 4 5 3" xfId="44971"/>
    <cellStyle name="Note 6 8 4 4 6" xfId="15582"/>
    <cellStyle name="Note 6 8 4 4 6 2" xfId="33017"/>
    <cellStyle name="Note 6 8 4 4 6 3" xfId="47470"/>
    <cellStyle name="Note 6 8 4 4 7" xfId="20090"/>
    <cellStyle name="Note 6 8 4 4 8" xfId="20744"/>
    <cellStyle name="Note 6 8 4 5" xfId="5757"/>
    <cellStyle name="Note 6 8 4 5 2" xfId="14943"/>
    <cellStyle name="Note 6 8 4 5 2 2" xfId="32378"/>
    <cellStyle name="Note 6 8 4 5 2 3" xfId="46831"/>
    <cellStyle name="Note 6 8 4 5 3" xfId="17404"/>
    <cellStyle name="Note 6 8 4 5 3 2" xfId="34839"/>
    <cellStyle name="Note 6 8 4 5 3 3" xfId="49292"/>
    <cellStyle name="Note 6 8 4 5 4" xfId="23193"/>
    <cellStyle name="Note 6 8 4 5 5" xfId="37646"/>
    <cellStyle name="Note 6 8 4 6" xfId="8219"/>
    <cellStyle name="Note 6 8 4 6 2" xfId="25654"/>
    <cellStyle name="Note 6 8 4 6 3" xfId="40107"/>
    <cellStyle name="Note 6 8 4 7" xfId="10660"/>
    <cellStyle name="Note 6 8 4 7 2" xfId="28095"/>
    <cellStyle name="Note 6 8 4 7 3" xfId="42548"/>
    <cellStyle name="Note 6 8 4 8" xfId="13080"/>
    <cellStyle name="Note 6 8 4 8 2" xfId="30515"/>
    <cellStyle name="Note 6 8 4 8 3" xfId="44968"/>
    <cellStyle name="Note 6 8 4 9" xfId="20087"/>
    <cellStyle name="Note 6 8 5" xfId="3250"/>
    <cellStyle name="Note 6 8 5 2" xfId="3251"/>
    <cellStyle name="Note 6 8 5 2 2" xfId="5762"/>
    <cellStyle name="Note 6 8 5 2 2 2" xfId="14947"/>
    <cellStyle name="Note 6 8 5 2 2 2 2" xfId="32382"/>
    <cellStyle name="Note 6 8 5 2 2 2 3" xfId="46835"/>
    <cellStyle name="Note 6 8 5 2 2 3" xfId="17408"/>
    <cellStyle name="Note 6 8 5 2 2 3 2" xfId="34843"/>
    <cellStyle name="Note 6 8 5 2 2 3 3" xfId="49296"/>
    <cellStyle name="Note 6 8 5 2 2 4" xfId="23198"/>
    <cellStyle name="Note 6 8 5 2 2 5" xfId="37651"/>
    <cellStyle name="Note 6 8 5 2 3" xfId="8224"/>
    <cellStyle name="Note 6 8 5 2 3 2" xfId="25659"/>
    <cellStyle name="Note 6 8 5 2 3 3" xfId="40112"/>
    <cellStyle name="Note 6 8 5 2 4" xfId="10665"/>
    <cellStyle name="Note 6 8 5 2 4 2" xfId="28100"/>
    <cellStyle name="Note 6 8 5 2 4 3" xfId="42553"/>
    <cellStyle name="Note 6 8 5 2 5" xfId="13085"/>
    <cellStyle name="Note 6 8 5 2 5 2" xfId="30520"/>
    <cellStyle name="Note 6 8 5 2 5 3" xfId="44973"/>
    <cellStyle name="Note 6 8 5 2 6" xfId="20092"/>
    <cellStyle name="Note 6 8 5 3" xfId="3252"/>
    <cellStyle name="Note 6 8 5 3 2" xfId="5763"/>
    <cellStyle name="Note 6 8 5 3 2 2" xfId="14948"/>
    <cellStyle name="Note 6 8 5 3 2 2 2" xfId="32383"/>
    <cellStyle name="Note 6 8 5 3 2 2 3" xfId="46836"/>
    <cellStyle name="Note 6 8 5 3 2 3" xfId="17409"/>
    <cellStyle name="Note 6 8 5 3 2 3 2" xfId="34844"/>
    <cellStyle name="Note 6 8 5 3 2 3 3" xfId="49297"/>
    <cellStyle name="Note 6 8 5 3 2 4" xfId="23199"/>
    <cellStyle name="Note 6 8 5 3 2 5" xfId="37652"/>
    <cellStyle name="Note 6 8 5 3 3" xfId="8225"/>
    <cellStyle name="Note 6 8 5 3 3 2" xfId="25660"/>
    <cellStyle name="Note 6 8 5 3 3 3" xfId="40113"/>
    <cellStyle name="Note 6 8 5 3 4" xfId="10666"/>
    <cellStyle name="Note 6 8 5 3 4 2" xfId="28101"/>
    <cellStyle name="Note 6 8 5 3 4 3" xfId="42554"/>
    <cellStyle name="Note 6 8 5 3 5" xfId="13086"/>
    <cellStyle name="Note 6 8 5 3 5 2" xfId="30521"/>
    <cellStyle name="Note 6 8 5 3 5 3" xfId="44974"/>
    <cellStyle name="Note 6 8 5 3 6" xfId="20093"/>
    <cellStyle name="Note 6 8 5 4" xfId="3253"/>
    <cellStyle name="Note 6 8 5 4 2" xfId="5764"/>
    <cellStyle name="Note 6 8 5 4 2 2" xfId="23200"/>
    <cellStyle name="Note 6 8 5 4 2 3" xfId="37653"/>
    <cellStyle name="Note 6 8 5 4 3" xfId="8226"/>
    <cellStyle name="Note 6 8 5 4 3 2" xfId="25661"/>
    <cellStyle name="Note 6 8 5 4 3 3" xfId="40114"/>
    <cellStyle name="Note 6 8 5 4 4" xfId="10667"/>
    <cellStyle name="Note 6 8 5 4 4 2" xfId="28102"/>
    <cellStyle name="Note 6 8 5 4 4 3" xfId="42555"/>
    <cellStyle name="Note 6 8 5 4 5" xfId="13087"/>
    <cellStyle name="Note 6 8 5 4 5 2" xfId="30522"/>
    <cellStyle name="Note 6 8 5 4 5 3" xfId="44975"/>
    <cellStyle name="Note 6 8 5 4 6" xfId="15583"/>
    <cellStyle name="Note 6 8 5 4 6 2" xfId="33018"/>
    <cellStyle name="Note 6 8 5 4 6 3" xfId="47471"/>
    <cellStyle name="Note 6 8 5 4 7" xfId="20094"/>
    <cellStyle name="Note 6 8 5 4 8" xfId="20745"/>
    <cellStyle name="Note 6 8 5 5" xfId="5761"/>
    <cellStyle name="Note 6 8 5 5 2" xfId="14946"/>
    <cellStyle name="Note 6 8 5 5 2 2" xfId="32381"/>
    <cellStyle name="Note 6 8 5 5 2 3" xfId="46834"/>
    <cellStyle name="Note 6 8 5 5 3" xfId="17407"/>
    <cellStyle name="Note 6 8 5 5 3 2" xfId="34842"/>
    <cellStyle name="Note 6 8 5 5 3 3" xfId="49295"/>
    <cellStyle name="Note 6 8 5 5 4" xfId="23197"/>
    <cellStyle name="Note 6 8 5 5 5" xfId="37650"/>
    <cellStyle name="Note 6 8 5 6" xfId="8223"/>
    <cellStyle name="Note 6 8 5 6 2" xfId="25658"/>
    <cellStyle name="Note 6 8 5 6 3" xfId="40111"/>
    <cellStyle name="Note 6 8 5 7" xfId="10664"/>
    <cellStyle name="Note 6 8 5 7 2" xfId="28099"/>
    <cellStyle name="Note 6 8 5 7 3" xfId="42552"/>
    <cellStyle name="Note 6 8 5 8" xfId="13084"/>
    <cellStyle name="Note 6 8 5 8 2" xfId="30519"/>
    <cellStyle name="Note 6 8 5 8 3" xfId="44972"/>
    <cellStyle name="Note 6 8 5 9" xfId="20091"/>
    <cellStyle name="Note 6 8 6" xfId="3254"/>
    <cellStyle name="Note 6 8 6 2" xfId="5765"/>
    <cellStyle name="Note 6 8 6 2 2" xfId="14949"/>
    <cellStyle name="Note 6 8 6 2 2 2" xfId="32384"/>
    <cellStyle name="Note 6 8 6 2 2 3" xfId="46837"/>
    <cellStyle name="Note 6 8 6 2 3" xfId="17410"/>
    <cellStyle name="Note 6 8 6 2 3 2" xfId="34845"/>
    <cellStyle name="Note 6 8 6 2 3 3" xfId="49298"/>
    <cellStyle name="Note 6 8 6 2 4" xfId="23201"/>
    <cellStyle name="Note 6 8 6 2 5" xfId="37654"/>
    <cellStyle name="Note 6 8 6 3" xfId="8227"/>
    <cellStyle name="Note 6 8 6 3 2" xfId="25662"/>
    <cellStyle name="Note 6 8 6 3 3" xfId="40115"/>
    <cellStyle name="Note 6 8 6 4" xfId="10668"/>
    <cellStyle name="Note 6 8 6 4 2" xfId="28103"/>
    <cellStyle name="Note 6 8 6 4 3" xfId="42556"/>
    <cellStyle name="Note 6 8 6 5" xfId="13088"/>
    <cellStyle name="Note 6 8 6 5 2" xfId="30523"/>
    <cellStyle name="Note 6 8 6 5 3" xfId="44976"/>
    <cellStyle name="Note 6 8 6 6" xfId="20095"/>
    <cellStyle name="Note 6 8 7" xfId="3255"/>
    <cellStyle name="Note 6 8 7 2" xfId="5766"/>
    <cellStyle name="Note 6 8 7 2 2" xfId="14950"/>
    <cellStyle name="Note 6 8 7 2 2 2" xfId="32385"/>
    <cellStyle name="Note 6 8 7 2 2 3" xfId="46838"/>
    <cellStyle name="Note 6 8 7 2 3" xfId="17411"/>
    <cellStyle name="Note 6 8 7 2 3 2" xfId="34846"/>
    <cellStyle name="Note 6 8 7 2 3 3" xfId="49299"/>
    <cellStyle name="Note 6 8 7 2 4" xfId="23202"/>
    <cellStyle name="Note 6 8 7 2 5" xfId="37655"/>
    <cellStyle name="Note 6 8 7 3" xfId="8228"/>
    <cellStyle name="Note 6 8 7 3 2" xfId="25663"/>
    <cellStyle name="Note 6 8 7 3 3" xfId="40116"/>
    <cellStyle name="Note 6 8 7 4" xfId="10669"/>
    <cellStyle name="Note 6 8 7 4 2" xfId="28104"/>
    <cellStyle name="Note 6 8 7 4 3" xfId="42557"/>
    <cellStyle name="Note 6 8 7 5" xfId="13089"/>
    <cellStyle name="Note 6 8 7 5 2" xfId="30524"/>
    <cellStyle name="Note 6 8 7 5 3" xfId="44977"/>
    <cellStyle name="Note 6 8 7 6" xfId="20096"/>
    <cellStyle name="Note 6 8 8" xfId="3256"/>
    <cellStyle name="Note 6 8 8 2" xfId="5767"/>
    <cellStyle name="Note 6 8 8 2 2" xfId="23203"/>
    <cellStyle name="Note 6 8 8 2 3" xfId="37656"/>
    <cellStyle name="Note 6 8 8 3" xfId="8229"/>
    <cellStyle name="Note 6 8 8 3 2" xfId="25664"/>
    <cellStyle name="Note 6 8 8 3 3" xfId="40117"/>
    <cellStyle name="Note 6 8 8 4" xfId="10670"/>
    <cellStyle name="Note 6 8 8 4 2" xfId="28105"/>
    <cellStyle name="Note 6 8 8 4 3" xfId="42558"/>
    <cellStyle name="Note 6 8 8 5" xfId="13090"/>
    <cellStyle name="Note 6 8 8 5 2" xfId="30525"/>
    <cellStyle name="Note 6 8 8 5 3" xfId="44978"/>
    <cellStyle name="Note 6 8 8 6" xfId="15584"/>
    <cellStyle name="Note 6 8 8 6 2" xfId="33019"/>
    <cellStyle name="Note 6 8 8 6 3" xfId="47472"/>
    <cellStyle name="Note 6 8 8 7" xfId="20097"/>
    <cellStyle name="Note 6 8 8 8" xfId="20746"/>
    <cellStyle name="Note 6 8 9" xfId="5748"/>
    <cellStyle name="Note 6 8 9 2" xfId="14936"/>
    <cellStyle name="Note 6 8 9 2 2" xfId="32371"/>
    <cellStyle name="Note 6 8 9 2 3" xfId="46824"/>
    <cellStyle name="Note 6 8 9 3" xfId="17397"/>
    <cellStyle name="Note 6 8 9 3 2" xfId="34832"/>
    <cellStyle name="Note 6 8 9 3 3" xfId="49285"/>
    <cellStyle name="Note 6 8 9 4" xfId="23184"/>
    <cellStyle name="Note 6 8 9 5" xfId="37637"/>
    <cellStyle name="Note 6 9" xfId="3257"/>
    <cellStyle name="Note 6 9 10" xfId="8230"/>
    <cellStyle name="Note 6 9 10 2" xfId="25665"/>
    <cellStyle name="Note 6 9 10 3" xfId="40118"/>
    <cellStyle name="Note 6 9 11" xfId="10671"/>
    <cellStyle name="Note 6 9 11 2" xfId="28106"/>
    <cellStyle name="Note 6 9 11 3" xfId="42559"/>
    <cellStyle name="Note 6 9 12" xfId="13091"/>
    <cellStyle name="Note 6 9 12 2" xfId="30526"/>
    <cellStyle name="Note 6 9 12 3" xfId="44979"/>
    <cellStyle name="Note 6 9 13" xfId="20098"/>
    <cellStyle name="Note 6 9 2" xfId="3258"/>
    <cellStyle name="Note 6 9 2 2" xfId="3259"/>
    <cellStyle name="Note 6 9 2 2 2" xfId="5770"/>
    <cellStyle name="Note 6 9 2 2 2 2" xfId="14953"/>
    <cellStyle name="Note 6 9 2 2 2 2 2" xfId="32388"/>
    <cellStyle name="Note 6 9 2 2 2 2 3" xfId="46841"/>
    <cellStyle name="Note 6 9 2 2 2 3" xfId="17414"/>
    <cellStyle name="Note 6 9 2 2 2 3 2" xfId="34849"/>
    <cellStyle name="Note 6 9 2 2 2 3 3" xfId="49302"/>
    <cellStyle name="Note 6 9 2 2 2 4" xfId="23206"/>
    <cellStyle name="Note 6 9 2 2 2 5" xfId="37659"/>
    <cellStyle name="Note 6 9 2 2 3" xfId="8232"/>
    <cellStyle name="Note 6 9 2 2 3 2" xfId="25667"/>
    <cellStyle name="Note 6 9 2 2 3 3" xfId="40120"/>
    <cellStyle name="Note 6 9 2 2 4" xfId="10673"/>
    <cellStyle name="Note 6 9 2 2 4 2" xfId="28108"/>
    <cellStyle name="Note 6 9 2 2 4 3" xfId="42561"/>
    <cellStyle name="Note 6 9 2 2 5" xfId="13093"/>
    <cellStyle name="Note 6 9 2 2 5 2" xfId="30528"/>
    <cellStyle name="Note 6 9 2 2 5 3" xfId="44981"/>
    <cellStyle name="Note 6 9 2 2 6" xfId="20100"/>
    <cellStyle name="Note 6 9 2 3" xfId="3260"/>
    <cellStyle name="Note 6 9 2 3 2" xfId="5771"/>
    <cellStyle name="Note 6 9 2 3 2 2" xfId="14954"/>
    <cellStyle name="Note 6 9 2 3 2 2 2" xfId="32389"/>
    <cellStyle name="Note 6 9 2 3 2 2 3" xfId="46842"/>
    <cellStyle name="Note 6 9 2 3 2 3" xfId="17415"/>
    <cellStyle name="Note 6 9 2 3 2 3 2" xfId="34850"/>
    <cellStyle name="Note 6 9 2 3 2 3 3" xfId="49303"/>
    <cellStyle name="Note 6 9 2 3 2 4" xfId="23207"/>
    <cellStyle name="Note 6 9 2 3 2 5" xfId="37660"/>
    <cellStyle name="Note 6 9 2 3 3" xfId="8233"/>
    <cellStyle name="Note 6 9 2 3 3 2" xfId="25668"/>
    <cellStyle name="Note 6 9 2 3 3 3" xfId="40121"/>
    <cellStyle name="Note 6 9 2 3 4" xfId="10674"/>
    <cellStyle name="Note 6 9 2 3 4 2" xfId="28109"/>
    <cellStyle name="Note 6 9 2 3 4 3" xfId="42562"/>
    <cellStyle name="Note 6 9 2 3 5" xfId="13094"/>
    <cellStyle name="Note 6 9 2 3 5 2" xfId="30529"/>
    <cellStyle name="Note 6 9 2 3 5 3" xfId="44982"/>
    <cellStyle name="Note 6 9 2 3 6" xfId="20101"/>
    <cellStyle name="Note 6 9 2 4" xfId="3261"/>
    <cellStyle name="Note 6 9 2 4 2" xfId="5772"/>
    <cellStyle name="Note 6 9 2 4 2 2" xfId="23208"/>
    <cellStyle name="Note 6 9 2 4 2 3" xfId="37661"/>
    <cellStyle name="Note 6 9 2 4 3" xfId="8234"/>
    <cellStyle name="Note 6 9 2 4 3 2" xfId="25669"/>
    <cellStyle name="Note 6 9 2 4 3 3" xfId="40122"/>
    <cellStyle name="Note 6 9 2 4 4" xfId="10675"/>
    <cellStyle name="Note 6 9 2 4 4 2" xfId="28110"/>
    <cellStyle name="Note 6 9 2 4 4 3" xfId="42563"/>
    <cellStyle name="Note 6 9 2 4 5" xfId="13095"/>
    <cellStyle name="Note 6 9 2 4 5 2" xfId="30530"/>
    <cellStyle name="Note 6 9 2 4 5 3" xfId="44983"/>
    <cellStyle name="Note 6 9 2 4 6" xfId="15585"/>
    <cellStyle name="Note 6 9 2 4 6 2" xfId="33020"/>
    <cellStyle name="Note 6 9 2 4 6 3" xfId="47473"/>
    <cellStyle name="Note 6 9 2 4 7" xfId="20102"/>
    <cellStyle name="Note 6 9 2 4 8" xfId="20747"/>
    <cellStyle name="Note 6 9 2 5" xfId="5769"/>
    <cellStyle name="Note 6 9 2 5 2" xfId="14952"/>
    <cellStyle name="Note 6 9 2 5 2 2" xfId="32387"/>
    <cellStyle name="Note 6 9 2 5 2 3" xfId="46840"/>
    <cellStyle name="Note 6 9 2 5 3" xfId="17413"/>
    <cellStyle name="Note 6 9 2 5 3 2" xfId="34848"/>
    <cellStyle name="Note 6 9 2 5 3 3" xfId="49301"/>
    <cellStyle name="Note 6 9 2 5 4" xfId="23205"/>
    <cellStyle name="Note 6 9 2 5 5" xfId="37658"/>
    <cellStyle name="Note 6 9 2 6" xfId="8231"/>
    <cellStyle name="Note 6 9 2 6 2" xfId="25666"/>
    <cellStyle name="Note 6 9 2 6 3" xfId="40119"/>
    <cellStyle name="Note 6 9 2 7" xfId="10672"/>
    <cellStyle name="Note 6 9 2 7 2" xfId="28107"/>
    <cellStyle name="Note 6 9 2 7 3" xfId="42560"/>
    <cellStyle name="Note 6 9 2 8" xfId="13092"/>
    <cellStyle name="Note 6 9 2 8 2" xfId="30527"/>
    <cellStyle name="Note 6 9 2 8 3" xfId="44980"/>
    <cellStyle name="Note 6 9 2 9" xfId="20099"/>
    <cellStyle name="Note 6 9 3" xfId="3262"/>
    <cellStyle name="Note 6 9 3 2" xfId="3263"/>
    <cellStyle name="Note 6 9 3 2 2" xfId="5774"/>
    <cellStyle name="Note 6 9 3 2 2 2" xfId="14956"/>
    <cellStyle name="Note 6 9 3 2 2 2 2" xfId="32391"/>
    <cellStyle name="Note 6 9 3 2 2 2 3" xfId="46844"/>
    <cellStyle name="Note 6 9 3 2 2 3" xfId="17417"/>
    <cellStyle name="Note 6 9 3 2 2 3 2" xfId="34852"/>
    <cellStyle name="Note 6 9 3 2 2 3 3" xfId="49305"/>
    <cellStyle name="Note 6 9 3 2 2 4" xfId="23210"/>
    <cellStyle name="Note 6 9 3 2 2 5" xfId="37663"/>
    <cellStyle name="Note 6 9 3 2 3" xfId="8236"/>
    <cellStyle name="Note 6 9 3 2 3 2" xfId="25671"/>
    <cellStyle name="Note 6 9 3 2 3 3" xfId="40124"/>
    <cellStyle name="Note 6 9 3 2 4" xfId="10677"/>
    <cellStyle name="Note 6 9 3 2 4 2" xfId="28112"/>
    <cellStyle name="Note 6 9 3 2 4 3" xfId="42565"/>
    <cellStyle name="Note 6 9 3 2 5" xfId="13097"/>
    <cellStyle name="Note 6 9 3 2 5 2" xfId="30532"/>
    <cellStyle name="Note 6 9 3 2 5 3" xfId="44985"/>
    <cellStyle name="Note 6 9 3 2 6" xfId="20104"/>
    <cellStyle name="Note 6 9 3 3" xfId="3264"/>
    <cellStyle name="Note 6 9 3 3 2" xfId="5775"/>
    <cellStyle name="Note 6 9 3 3 2 2" xfId="14957"/>
    <cellStyle name="Note 6 9 3 3 2 2 2" xfId="32392"/>
    <cellStyle name="Note 6 9 3 3 2 2 3" xfId="46845"/>
    <cellStyle name="Note 6 9 3 3 2 3" xfId="17418"/>
    <cellStyle name="Note 6 9 3 3 2 3 2" xfId="34853"/>
    <cellStyle name="Note 6 9 3 3 2 3 3" xfId="49306"/>
    <cellStyle name="Note 6 9 3 3 2 4" xfId="23211"/>
    <cellStyle name="Note 6 9 3 3 2 5" xfId="37664"/>
    <cellStyle name="Note 6 9 3 3 3" xfId="8237"/>
    <cellStyle name="Note 6 9 3 3 3 2" xfId="25672"/>
    <cellStyle name="Note 6 9 3 3 3 3" xfId="40125"/>
    <cellStyle name="Note 6 9 3 3 4" xfId="10678"/>
    <cellStyle name="Note 6 9 3 3 4 2" xfId="28113"/>
    <cellStyle name="Note 6 9 3 3 4 3" xfId="42566"/>
    <cellStyle name="Note 6 9 3 3 5" xfId="13098"/>
    <cellStyle name="Note 6 9 3 3 5 2" xfId="30533"/>
    <cellStyle name="Note 6 9 3 3 5 3" xfId="44986"/>
    <cellStyle name="Note 6 9 3 3 6" xfId="20105"/>
    <cellStyle name="Note 6 9 3 4" xfId="3265"/>
    <cellStyle name="Note 6 9 3 4 2" xfId="5776"/>
    <cellStyle name="Note 6 9 3 4 2 2" xfId="23212"/>
    <cellStyle name="Note 6 9 3 4 2 3" xfId="37665"/>
    <cellStyle name="Note 6 9 3 4 3" xfId="8238"/>
    <cellStyle name="Note 6 9 3 4 3 2" xfId="25673"/>
    <cellStyle name="Note 6 9 3 4 3 3" xfId="40126"/>
    <cellStyle name="Note 6 9 3 4 4" xfId="10679"/>
    <cellStyle name="Note 6 9 3 4 4 2" xfId="28114"/>
    <cellStyle name="Note 6 9 3 4 4 3" xfId="42567"/>
    <cellStyle name="Note 6 9 3 4 5" xfId="13099"/>
    <cellStyle name="Note 6 9 3 4 5 2" xfId="30534"/>
    <cellStyle name="Note 6 9 3 4 5 3" xfId="44987"/>
    <cellStyle name="Note 6 9 3 4 6" xfId="15586"/>
    <cellStyle name="Note 6 9 3 4 6 2" xfId="33021"/>
    <cellStyle name="Note 6 9 3 4 6 3" xfId="47474"/>
    <cellStyle name="Note 6 9 3 4 7" xfId="20106"/>
    <cellStyle name="Note 6 9 3 4 8" xfId="20748"/>
    <cellStyle name="Note 6 9 3 5" xfId="5773"/>
    <cellStyle name="Note 6 9 3 5 2" xfId="14955"/>
    <cellStyle name="Note 6 9 3 5 2 2" xfId="32390"/>
    <cellStyle name="Note 6 9 3 5 2 3" xfId="46843"/>
    <cellStyle name="Note 6 9 3 5 3" xfId="17416"/>
    <cellStyle name="Note 6 9 3 5 3 2" xfId="34851"/>
    <cellStyle name="Note 6 9 3 5 3 3" xfId="49304"/>
    <cellStyle name="Note 6 9 3 5 4" xfId="23209"/>
    <cellStyle name="Note 6 9 3 5 5" xfId="37662"/>
    <cellStyle name="Note 6 9 3 6" xfId="8235"/>
    <cellStyle name="Note 6 9 3 6 2" xfId="25670"/>
    <cellStyle name="Note 6 9 3 6 3" xfId="40123"/>
    <cellStyle name="Note 6 9 3 7" xfId="10676"/>
    <cellStyle name="Note 6 9 3 7 2" xfId="28111"/>
    <cellStyle name="Note 6 9 3 7 3" xfId="42564"/>
    <cellStyle name="Note 6 9 3 8" xfId="13096"/>
    <cellStyle name="Note 6 9 3 8 2" xfId="30531"/>
    <cellStyle name="Note 6 9 3 8 3" xfId="44984"/>
    <cellStyle name="Note 6 9 3 9" xfId="20103"/>
    <cellStyle name="Note 6 9 4" xfId="3266"/>
    <cellStyle name="Note 6 9 4 2" xfId="3267"/>
    <cellStyle name="Note 6 9 4 2 2" xfId="5778"/>
    <cellStyle name="Note 6 9 4 2 2 2" xfId="14959"/>
    <cellStyle name="Note 6 9 4 2 2 2 2" xfId="32394"/>
    <cellStyle name="Note 6 9 4 2 2 2 3" xfId="46847"/>
    <cellStyle name="Note 6 9 4 2 2 3" xfId="17420"/>
    <cellStyle name="Note 6 9 4 2 2 3 2" xfId="34855"/>
    <cellStyle name="Note 6 9 4 2 2 3 3" xfId="49308"/>
    <cellStyle name="Note 6 9 4 2 2 4" xfId="23214"/>
    <cellStyle name="Note 6 9 4 2 2 5" xfId="37667"/>
    <cellStyle name="Note 6 9 4 2 3" xfId="8240"/>
    <cellStyle name="Note 6 9 4 2 3 2" xfId="25675"/>
    <cellStyle name="Note 6 9 4 2 3 3" xfId="40128"/>
    <cellStyle name="Note 6 9 4 2 4" xfId="10681"/>
    <cellStyle name="Note 6 9 4 2 4 2" xfId="28116"/>
    <cellStyle name="Note 6 9 4 2 4 3" xfId="42569"/>
    <cellStyle name="Note 6 9 4 2 5" xfId="13101"/>
    <cellStyle name="Note 6 9 4 2 5 2" xfId="30536"/>
    <cellStyle name="Note 6 9 4 2 5 3" xfId="44989"/>
    <cellStyle name="Note 6 9 4 2 6" xfId="20108"/>
    <cellStyle name="Note 6 9 4 3" xfId="3268"/>
    <cellStyle name="Note 6 9 4 3 2" xfId="5779"/>
    <cellStyle name="Note 6 9 4 3 2 2" xfId="14960"/>
    <cellStyle name="Note 6 9 4 3 2 2 2" xfId="32395"/>
    <cellStyle name="Note 6 9 4 3 2 2 3" xfId="46848"/>
    <cellStyle name="Note 6 9 4 3 2 3" xfId="17421"/>
    <cellStyle name="Note 6 9 4 3 2 3 2" xfId="34856"/>
    <cellStyle name="Note 6 9 4 3 2 3 3" xfId="49309"/>
    <cellStyle name="Note 6 9 4 3 2 4" xfId="23215"/>
    <cellStyle name="Note 6 9 4 3 2 5" xfId="37668"/>
    <cellStyle name="Note 6 9 4 3 3" xfId="8241"/>
    <cellStyle name="Note 6 9 4 3 3 2" xfId="25676"/>
    <cellStyle name="Note 6 9 4 3 3 3" xfId="40129"/>
    <cellStyle name="Note 6 9 4 3 4" xfId="10682"/>
    <cellStyle name="Note 6 9 4 3 4 2" xfId="28117"/>
    <cellStyle name="Note 6 9 4 3 4 3" xfId="42570"/>
    <cellStyle name="Note 6 9 4 3 5" xfId="13102"/>
    <cellStyle name="Note 6 9 4 3 5 2" xfId="30537"/>
    <cellStyle name="Note 6 9 4 3 5 3" xfId="44990"/>
    <cellStyle name="Note 6 9 4 3 6" xfId="20109"/>
    <cellStyle name="Note 6 9 4 4" xfId="3269"/>
    <cellStyle name="Note 6 9 4 4 2" xfId="5780"/>
    <cellStyle name="Note 6 9 4 4 2 2" xfId="23216"/>
    <cellStyle name="Note 6 9 4 4 2 3" xfId="37669"/>
    <cellStyle name="Note 6 9 4 4 3" xfId="8242"/>
    <cellStyle name="Note 6 9 4 4 3 2" xfId="25677"/>
    <cellStyle name="Note 6 9 4 4 3 3" xfId="40130"/>
    <cellStyle name="Note 6 9 4 4 4" xfId="10683"/>
    <cellStyle name="Note 6 9 4 4 4 2" xfId="28118"/>
    <cellStyle name="Note 6 9 4 4 4 3" xfId="42571"/>
    <cellStyle name="Note 6 9 4 4 5" xfId="13103"/>
    <cellStyle name="Note 6 9 4 4 5 2" xfId="30538"/>
    <cellStyle name="Note 6 9 4 4 5 3" xfId="44991"/>
    <cellStyle name="Note 6 9 4 4 6" xfId="15587"/>
    <cellStyle name="Note 6 9 4 4 6 2" xfId="33022"/>
    <cellStyle name="Note 6 9 4 4 6 3" xfId="47475"/>
    <cellStyle name="Note 6 9 4 4 7" xfId="20110"/>
    <cellStyle name="Note 6 9 4 4 8" xfId="20749"/>
    <cellStyle name="Note 6 9 4 5" xfId="5777"/>
    <cellStyle name="Note 6 9 4 5 2" xfId="14958"/>
    <cellStyle name="Note 6 9 4 5 2 2" xfId="32393"/>
    <cellStyle name="Note 6 9 4 5 2 3" xfId="46846"/>
    <cellStyle name="Note 6 9 4 5 3" xfId="17419"/>
    <cellStyle name="Note 6 9 4 5 3 2" xfId="34854"/>
    <cellStyle name="Note 6 9 4 5 3 3" xfId="49307"/>
    <cellStyle name="Note 6 9 4 5 4" xfId="23213"/>
    <cellStyle name="Note 6 9 4 5 5" xfId="37666"/>
    <cellStyle name="Note 6 9 4 6" xfId="8239"/>
    <cellStyle name="Note 6 9 4 6 2" xfId="25674"/>
    <cellStyle name="Note 6 9 4 6 3" xfId="40127"/>
    <cellStyle name="Note 6 9 4 7" xfId="10680"/>
    <cellStyle name="Note 6 9 4 7 2" xfId="28115"/>
    <cellStyle name="Note 6 9 4 7 3" xfId="42568"/>
    <cellStyle name="Note 6 9 4 8" xfId="13100"/>
    <cellStyle name="Note 6 9 4 8 2" xfId="30535"/>
    <cellStyle name="Note 6 9 4 8 3" xfId="44988"/>
    <cellStyle name="Note 6 9 4 9" xfId="20107"/>
    <cellStyle name="Note 6 9 5" xfId="3270"/>
    <cellStyle name="Note 6 9 5 2" xfId="3271"/>
    <cellStyle name="Note 6 9 5 2 2" xfId="5782"/>
    <cellStyle name="Note 6 9 5 2 2 2" xfId="14962"/>
    <cellStyle name="Note 6 9 5 2 2 2 2" xfId="32397"/>
    <cellStyle name="Note 6 9 5 2 2 2 3" xfId="46850"/>
    <cellStyle name="Note 6 9 5 2 2 3" xfId="17423"/>
    <cellStyle name="Note 6 9 5 2 2 3 2" xfId="34858"/>
    <cellStyle name="Note 6 9 5 2 2 3 3" xfId="49311"/>
    <cellStyle name="Note 6 9 5 2 2 4" xfId="23218"/>
    <cellStyle name="Note 6 9 5 2 2 5" xfId="37671"/>
    <cellStyle name="Note 6 9 5 2 3" xfId="8244"/>
    <cellStyle name="Note 6 9 5 2 3 2" xfId="25679"/>
    <cellStyle name="Note 6 9 5 2 3 3" xfId="40132"/>
    <cellStyle name="Note 6 9 5 2 4" xfId="10685"/>
    <cellStyle name="Note 6 9 5 2 4 2" xfId="28120"/>
    <cellStyle name="Note 6 9 5 2 4 3" xfId="42573"/>
    <cellStyle name="Note 6 9 5 2 5" xfId="13105"/>
    <cellStyle name="Note 6 9 5 2 5 2" xfId="30540"/>
    <cellStyle name="Note 6 9 5 2 5 3" xfId="44993"/>
    <cellStyle name="Note 6 9 5 2 6" xfId="20112"/>
    <cellStyle name="Note 6 9 5 3" xfId="3272"/>
    <cellStyle name="Note 6 9 5 3 2" xfId="5783"/>
    <cellStyle name="Note 6 9 5 3 2 2" xfId="14963"/>
    <cellStyle name="Note 6 9 5 3 2 2 2" xfId="32398"/>
    <cellStyle name="Note 6 9 5 3 2 2 3" xfId="46851"/>
    <cellStyle name="Note 6 9 5 3 2 3" xfId="17424"/>
    <cellStyle name="Note 6 9 5 3 2 3 2" xfId="34859"/>
    <cellStyle name="Note 6 9 5 3 2 3 3" xfId="49312"/>
    <cellStyle name="Note 6 9 5 3 2 4" xfId="23219"/>
    <cellStyle name="Note 6 9 5 3 2 5" xfId="37672"/>
    <cellStyle name="Note 6 9 5 3 3" xfId="8245"/>
    <cellStyle name="Note 6 9 5 3 3 2" xfId="25680"/>
    <cellStyle name="Note 6 9 5 3 3 3" xfId="40133"/>
    <cellStyle name="Note 6 9 5 3 4" xfId="10686"/>
    <cellStyle name="Note 6 9 5 3 4 2" xfId="28121"/>
    <cellStyle name="Note 6 9 5 3 4 3" xfId="42574"/>
    <cellStyle name="Note 6 9 5 3 5" xfId="13106"/>
    <cellStyle name="Note 6 9 5 3 5 2" xfId="30541"/>
    <cellStyle name="Note 6 9 5 3 5 3" xfId="44994"/>
    <cellStyle name="Note 6 9 5 3 6" xfId="20113"/>
    <cellStyle name="Note 6 9 5 4" xfId="3273"/>
    <cellStyle name="Note 6 9 5 4 2" xfId="5784"/>
    <cellStyle name="Note 6 9 5 4 2 2" xfId="23220"/>
    <cellStyle name="Note 6 9 5 4 2 3" xfId="37673"/>
    <cellStyle name="Note 6 9 5 4 3" xfId="8246"/>
    <cellStyle name="Note 6 9 5 4 3 2" xfId="25681"/>
    <cellStyle name="Note 6 9 5 4 3 3" xfId="40134"/>
    <cellStyle name="Note 6 9 5 4 4" xfId="10687"/>
    <cellStyle name="Note 6 9 5 4 4 2" xfId="28122"/>
    <cellStyle name="Note 6 9 5 4 4 3" xfId="42575"/>
    <cellStyle name="Note 6 9 5 4 5" xfId="13107"/>
    <cellStyle name="Note 6 9 5 4 5 2" xfId="30542"/>
    <cellStyle name="Note 6 9 5 4 5 3" xfId="44995"/>
    <cellStyle name="Note 6 9 5 4 6" xfId="15588"/>
    <cellStyle name="Note 6 9 5 4 6 2" xfId="33023"/>
    <cellStyle name="Note 6 9 5 4 6 3" xfId="47476"/>
    <cellStyle name="Note 6 9 5 4 7" xfId="20114"/>
    <cellStyle name="Note 6 9 5 4 8" xfId="20750"/>
    <cellStyle name="Note 6 9 5 5" xfId="5781"/>
    <cellStyle name="Note 6 9 5 5 2" xfId="14961"/>
    <cellStyle name="Note 6 9 5 5 2 2" xfId="32396"/>
    <cellStyle name="Note 6 9 5 5 2 3" xfId="46849"/>
    <cellStyle name="Note 6 9 5 5 3" xfId="17422"/>
    <cellStyle name="Note 6 9 5 5 3 2" xfId="34857"/>
    <cellStyle name="Note 6 9 5 5 3 3" xfId="49310"/>
    <cellStyle name="Note 6 9 5 5 4" xfId="23217"/>
    <cellStyle name="Note 6 9 5 5 5" xfId="37670"/>
    <cellStyle name="Note 6 9 5 6" xfId="8243"/>
    <cellStyle name="Note 6 9 5 6 2" xfId="25678"/>
    <cellStyle name="Note 6 9 5 6 3" xfId="40131"/>
    <cellStyle name="Note 6 9 5 7" xfId="10684"/>
    <cellStyle name="Note 6 9 5 7 2" xfId="28119"/>
    <cellStyle name="Note 6 9 5 7 3" xfId="42572"/>
    <cellStyle name="Note 6 9 5 8" xfId="13104"/>
    <cellStyle name="Note 6 9 5 8 2" xfId="30539"/>
    <cellStyle name="Note 6 9 5 8 3" xfId="44992"/>
    <cellStyle name="Note 6 9 5 9" xfId="20111"/>
    <cellStyle name="Note 6 9 6" xfId="3274"/>
    <cellStyle name="Note 6 9 6 2" xfId="5785"/>
    <cellStyle name="Note 6 9 6 2 2" xfId="14964"/>
    <cellStyle name="Note 6 9 6 2 2 2" xfId="32399"/>
    <cellStyle name="Note 6 9 6 2 2 3" xfId="46852"/>
    <cellStyle name="Note 6 9 6 2 3" xfId="17425"/>
    <cellStyle name="Note 6 9 6 2 3 2" xfId="34860"/>
    <cellStyle name="Note 6 9 6 2 3 3" xfId="49313"/>
    <cellStyle name="Note 6 9 6 2 4" xfId="23221"/>
    <cellStyle name="Note 6 9 6 2 5" xfId="37674"/>
    <cellStyle name="Note 6 9 6 3" xfId="8247"/>
    <cellStyle name="Note 6 9 6 3 2" xfId="25682"/>
    <cellStyle name="Note 6 9 6 3 3" xfId="40135"/>
    <cellStyle name="Note 6 9 6 4" xfId="10688"/>
    <cellStyle name="Note 6 9 6 4 2" xfId="28123"/>
    <cellStyle name="Note 6 9 6 4 3" xfId="42576"/>
    <cellStyle name="Note 6 9 6 5" xfId="13108"/>
    <cellStyle name="Note 6 9 6 5 2" xfId="30543"/>
    <cellStyle name="Note 6 9 6 5 3" xfId="44996"/>
    <cellStyle name="Note 6 9 6 6" xfId="20115"/>
    <cellStyle name="Note 6 9 7" xfId="3275"/>
    <cellStyle name="Note 6 9 7 2" xfId="5786"/>
    <cellStyle name="Note 6 9 7 2 2" xfId="14965"/>
    <cellStyle name="Note 6 9 7 2 2 2" xfId="32400"/>
    <cellStyle name="Note 6 9 7 2 2 3" xfId="46853"/>
    <cellStyle name="Note 6 9 7 2 3" xfId="17426"/>
    <cellStyle name="Note 6 9 7 2 3 2" xfId="34861"/>
    <cellStyle name="Note 6 9 7 2 3 3" xfId="49314"/>
    <cellStyle name="Note 6 9 7 2 4" xfId="23222"/>
    <cellStyle name="Note 6 9 7 2 5" xfId="37675"/>
    <cellStyle name="Note 6 9 7 3" xfId="8248"/>
    <cellStyle name="Note 6 9 7 3 2" xfId="25683"/>
    <cellStyle name="Note 6 9 7 3 3" xfId="40136"/>
    <cellStyle name="Note 6 9 7 4" xfId="10689"/>
    <cellStyle name="Note 6 9 7 4 2" xfId="28124"/>
    <cellStyle name="Note 6 9 7 4 3" xfId="42577"/>
    <cellStyle name="Note 6 9 7 5" xfId="13109"/>
    <cellStyle name="Note 6 9 7 5 2" xfId="30544"/>
    <cellStyle name="Note 6 9 7 5 3" xfId="44997"/>
    <cellStyle name="Note 6 9 7 6" xfId="20116"/>
    <cellStyle name="Note 6 9 8" xfId="3276"/>
    <cellStyle name="Note 6 9 8 2" xfId="5787"/>
    <cellStyle name="Note 6 9 8 2 2" xfId="23223"/>
    <cellStyle name="Note 6 9 8 2 3" xfId="37676"/>
    <cellStyle name="Note 6 9 8 3" xfId="8249"/>
    <cellStyle name="Note 6 9 8 3 2" xfId="25684"/>
    <cellStyle name="Note 6 9 8 3 3" xfId="40137"/>
    <cellStyle name="Note 6 9 8 4" xfId="10690"/>
    <cellStyle name="Note 6 9 8 4 2" xfId="28125"/>
    <cellStyle name="Note 6 9 8 4 3" xfId="42578"/>
    <cellStyle name="Note 6 9 8 5" xfId="13110"/>
    <cellStyle name="Note 6 9 8 5 2" xfId="30545"/>
    <cellStyle name="Note 6 9 8 5 3" xfId="44998"/>
    <cellStyle name="Note 6 9 8 6" xfId="15589"/>
    <cellStyle name="Note 6 9 8 6 2" xfId="33024"/>
    <cellStyle name="Note 6 9 8 6 3" xfId="47477"/>
    <cellStyle name="Note 6 9 8 7" xfId="20117"/>
    <cellStyle name="Note 6 9 8 8" xfId="20751"/>
    <cellStyle name="Note 6 9 9" xfId="5768"/>
    <cellStyle name="Note 6 9 9 2" xfId="14951"/>
    <cellStyle name="Note 6 9 9 2 2" xfId="32386"/>
    <cellStyle name="Note 6 9 9 2 3" xfId="46839"/>
    <cellStyle name="Note 6 9 9 3" xfId="17412"/>
    <cellStyle name="Note 6 9 9 3 2" xfId="34847"/>
    <cellStyle name="Note 6 9 9 3 3" xfId="49300"/>
    <cellStyle name="Note 6 9 9 4" xfId="23204"/>
    <cellStyle name="Note 6 9 9 5" xfId="37657"/>
    <cellStyle name="Note 7" xfId="3277"/>
    <cellStyle name="Note 7 2" xfId="3278"/>
    <cellStyle name="Note 7 2 2" xfId="5789"/>
    <cellStyle name="Note 7 2 2 2" xfId="14967"/>
    <cellStyle name="Note 7 2 2 2 2" xfId="32402"/>
    <cellStyle name="Note 7 2 2 2 3" xfId="46855"/>
    <cellStyle name="Note 7 2 2 3" xfId="17428"/>
    <cellStyle name="Note 7 2 2 3 2" xfId="34863"/>
    <cellStyle name="Note 7 2 2 3 3" xfId="49316"/>
    <cellStyle name="Note 7 2 2 4" xfId="23225"/>
    <cellStyle name="Note 7 2 2 5" xfId="37678"/>
    <cellStyle name="Note 7 2 3" xfId="8251"/>
    <cellStyle name="Note 7 2 3 2" xfId="25686"/>
    <cellStyle name="Note 7 2 3 3" xfId="40139"/>
    <cellStyle name="Note 7 2 4" xfId="10692"/>
    <cellStyle name="Note 7 2 4 2" xfId="28127"/>
    <cellStyle name="Note 7 2 4 3" xfId="42580"/>
    <cellStyle name="Note 7 2 5" xfId="13112"/>
    <cellStyle name="Note 7 2 5 2" xfId="30547"/>
    <cellStyle name="Note 7 2 5 3" xfId="45000"/>
    <cellStyle name="Note 7 2 6" xfId="20119"/>
    <cellStyle name="Note 7 3" xfId="3279"/>
    <cellStyle name="Note 7 3 2" xfId="5790"/>
    <cellStyle name="Note 7 3 2 2" xfId="14968"/>
    <cellStyle name="Note 7 3 2 2 2" xfId="32403"/>
    <cellStyle name="Note 7 3 2 2 3" xfId="46856"/>
    <cellStyle name="Note 7 3 2 3" xfId="17429"/>
    <cellStyle name="Note 7 3 2 3 2" xfId="34864"/>
    <cellStyle name="Note 7 3 2 3 3" xfId="49317"/>
    <cellStyle name="Note 7 3 2 4" xfId="23226"/>
    <cellStyle name="Note 7 3 2 5" xfId="37679"/>
    <cellStyle name="Note 7 3 3" xfId="8252"/>
    <cellStyle name="Note 7 3 3 2" xfId="25687"/>
    <cellStyle name="Note 7 3 3 3" xfId="40140"/>
    <cellStyle name="Note 7 3 4" xfId="10693"/>
    <cellStyle name="Note 7 3 4 2" xfId="28128"/>
    <cellStyle name="Note 7 3 4 3" xfId="42581"/>
    <cellStyle name="Note 7 3 5" xfId="13113"/>
    <cellStyle name="Note 7 3 5 2" xfId="30548"/>
    <cellStyle name="Note 7 3 5 3" xfId="45001"/>
    <cellStyle name="Note 7 3 6" xfId="20120"/>
    <cellStyle name="Note 7 4" xfId="3280"/>
    <cellStyle name="Note 7 4 2" xfId="5791"/>
    <cellStyle name="Note 7 4 2 2" xfId="23227"/>
    <cellStyle name="Note 7 4 2 3" xfId="37680"/>
    <cellStyle name="Note 7 4 3" xfId="8253"/>
    <cellStyle name="Note 7 4 3 2" xfId="25688"/>
    <cellStyle name="Note 7 4 3 3" xfId="40141"/>
    <cellStyle name="Note 7 4 4" xfId="10694"/>
    <cellStyle name="Note 7 4 4 2" xfId="28129"/>
    <cellStyle name="Note 7 4 4 3" xfId="42582"/>
    <cellStyle name="Note 7 4 5" xfId="13114"/>
    <cellStyle name="Note 7 4 5 2" xfId="30549"/>
    <cellStyle name="Note 7 4 5 3" xfId="45002"/>
    <cellStyle name="Note 7 4 6" xfId="15590"/>
    <cellStyle name="Note 7 4 6 2" xfId="33025"/>
    <cellStyle name="Note 7 4 6 3" xfId="47478"/>
    <cellStyle name="Note 7 4 7" xfId="20121"/>
    <cellStyle name="Note 7 4 8" xfId="20752"/>
    <cellStyle name="Note 7 5" xfId="5788"/>
    <cellStyle name="Note 7 5 2" xfId="14966"/>
    <cellStyle name="Note 7 5 2 2" xfId="32401"/>
    <cellStyle name="Note 7 5 2 3" xfId="46854"/>
    <cellStyle name="Note 7 5 3" xfId="17427"/>
    <cellStyle name="Note 7 5 3 2" xfId="34862"/>
    <cellStyle name="Note 7 5 3 3" xfId="49315"/>
    <cellStyle name="Note 7 5 4" xfId="23224"/>
    <cellStyle name="Note 7 5 5" xfId="37677"/>
    <cellStyle name="Note 7 6" xfId="8250"/>
    <cellStyle name="Note 7 6 2" xfId="25685"/>
    <cellStyle name="Note 7 6 3" xfId="40138"/>
    <cellStyle name="Note 7 7" xfId="10691"/>
    <cellStyle name="Note 7 7 2" xfId="28126"/>
    <cellStyle name="Note 7 7 3" xfId="42579"/>
    <cellStyle name="Note 7 8" xfId="13111"/>
    <cellStyle name="Note 7 8 2" xfId="30546"/>
    <cellStyle name="Note 7 8 3" xfId="44999"/>
    <cellStyle name="Note 7 9" xfId="20118"/>
    <cellStyle name="Note 8" xfId="3281"/>
    <cellStyle name="Note 8 2" xfId="3282"/>
    <cellStyle name="Note 8 2 2" xfId="5793"/>
    <cellStyle name="Note 8 2 2 2" xfId="14970"/>
    <cellStyle name="Note 8 2 2 2 2" xfId="32405"/>
    <cellStyle name="Note 8 2 2 2 3" xfId="46858"/>
    <cellStyle name="Note 8 2 2 3" xfId="17431"/>
    <cellStyle name="Note 8 2 2 3 2" xfId="34866"/>
    <cellStyle name="Note 8 2 2 3 3" xfId="49319"/>
    <cellStyle name="Note 8 2 2 4" xfId="23229"/>
    <cellStyle name="Note 8 2 2 5" xfId="37682"/>
    <cellStyle name="Note 8 2 3" xfId="8255"/>
    <cellStyle name="Note 8 2 3 2" xfId="25690"/>
    <cellStyle name="Note 8 2 3 3" xfId="40143"/>
    <cellStyle name="Note 8 2 4" xfId="10696"/>
    <cellStyle name="Note 8 2 4 2" xfId="28131"/>
    <cellStyle name="Note 8 2 4 3" xfId="42584"/>
    <cellStyle name="Note 8 2 5" xfId="13116"/>
    <cellStyle name="Note 8 2 5 2" xfId="30551"/>
    <cellStyle name="Note 8 2 5 3" xfId="45004"/>
    <cellStyle name="Note 8 2 6" xfId="20123"/>
    <cellStyle name="Note 8 3" xfId="3283"/>
    <cellStyle name="Note 8 3 2" xfId="5794"/>
    <cellStyle name="Note 8 3 2 2" xfId="14971"/>
    <cellStyle name="Note 8 3 2 2 2" xfId="32406"/>
    <cellStyle name="Note 8 3 2 2 3" xfId="46859"/>
    <cellStyle name="Note 8 3 2 3" xfId="17432"/>
    <cellStyle name="Note 8 3 2 3 2" xfId="34867"/>
    <cellStyle name="Note 8 3 2 3 3" xfId="49320"/>
    <cellStyle name="Note 8 3 2 4" xfId="23230"/>
    <cellStyle name="Note 8 3 2 5" xfId="37683"/>
    <cellStyle name="Note 8 3 3" xfId="8256"/>
    <cellStyle name="Note 8 3 3 2" xfId="25691"/>
    <cellStyle name="Note 8 3 3 3" xfId="40144"/>
    <cellStyle name="Note 8 3 4" xfId="10697"/>
    <cellStyle name="Note 8 3 4 2" xfId="28132"/>
    <cellStyle name="Note 8 3 4 3" xfId="42585"/>
    <cellStyle name="Note 8 3 5" xfId="13117"/>
    <cellStyle name="Note 8 3 5 2" xfId="30552"/>
    <cellStyle name="Note 8 3 5 3" xfId="45005"/>
    <cellStyle name="Note 8 3 6" xfId="20124"/>
    <cellStyle name="Note 8 4" xfId="3284"/>
    <cellStyle name="Note 8 4 2" xfId="5795"/>
    <cellStyle name="Note 8 4 2 2" xfId="23231"/>
    <cellStyle name="Note 8 4 2 3" xfId="37684"/>
    <cellStyle name="Note 8 4 3" xfId="8257"/>
    <cellStyle name="Note 8 4 3 2" xfId="25692"/>
    <cellStyle name="Note 8 4 3 3" xfId="40145"/>
    <cellStyle name="Note 8 4 4" xfId="10698"/>
    <cellStyle name="Note 8 4 4 2" xfId="28133"/>
    <cellStyle name="Note 8 4 4 3" xfId="42586"/>
    <cellStyle name="Note 8 4 5" xfId="13118"/>
    <cellStyle name="Note 8 4 5 2" xfId="30553"/>
    <cellStyle name="Note 8 4 5 3" xfId="45006"/>
    <cellStyle name="Note 8 4 6" xfId="15591"/>
    <cellStyle name="Note 8 4 6 2" xfId="33026"/>
    <cellStyle name="Note 8 4 6 3" xfId="47479"/>
    <cellStyle name="Note 8 4 7" xfId="20125"/>
    <cellStyle name="Note 8 4 8" xfId="20753"/>
    <cellStyle name="Note 8 5" xfId="5792"/>
    <cellStyle name="Note 8 5 2" xfId="14969"/>
    <cellStyle name="Note 8 5 2 2" xfId="32404"/>
    <cellStyle name="Note 8 5 2 3" xfId="46857"/>
    <cellStyle name="Note 8 5 3" xfId="17430"/>
    <cellStyle name="Note 8 5 3 2" xfId="34865"/>
    <cellStyle name="Note 8 5 3 3" xfId="49318"/>
    <cellStyle name="Note 8 5 4" xfId="23228"/>
    <cellStyle name="Note 8 5 5" xfId="37681"/>
    <cellStyle name="Note 8 6" xfId="8254"/>
    <cellStyle name="Note 8 6 2" xfId="25689"/>
    <cellStyle name="Note 8 6 3" xfId="40142"/>
    <cellStyle name="Note 8 7" xfId="10695"/>
    <cellStyle name="Note 8 7 2" xfId="28130"/>
    <cellStyle name="Note 8 7 3" xfId="42583"/>
    <cellStyle name="Note 8 8" xfId="13115"/>
    <cellStyle name="Note 8 8 2" xfId="30550"/>
    <cellStyle name="Note 8 8 3" xfId="45003"/>
    <cellStyle name="Note 8 9" xfId="20122"/>
    <cellStyle name="Note 9" xfId="3285"/>
    <cellStyle name="Note 9 2" xfId="3286"/>
    <cellStyle name="Note 9 2 2" xfId="5797"/>
    <cellStyle name="Note 9 2 2 2" xfId="14973"/>
    <cellStyle name="Note 9 2 2 2 2" xfId="32408"/>
    <cellStyle name="Note 9 2 2 2 3" xfId="46861"/>
    <cellStyle name="Note 9 2 2 3" xfId="17434"/>
    <cellStyle name="Note 9 2 2 3 2" xfId="34869"/>
    <cellStyle name="Note 9 2 2 3 3" xfId="49322"/>
    <cellStyle name="Note 9 2 2 4" xfId="23233"/>
    <cellStyle name="Note 9 2 2 5" xfId="37686"/>
    <cellStyle name="Note 9 2 3" xfId="8259"/>
    <cellStyle name="Note 9 2 3 2" xfId="25694"/>
    <cellStyle name="Note 9 2 3 3" xfId="40147"/>
    <cellStyle name="Note 9 2 4" xfId="10700"/>
    <cellStyle name="Note 9 2 4 2" xfId="28135"/>
    <cellStyle name="Note 9 2 4 3" xfId="42588"/>
    <cellStyle name="Note 9 2 5" xfId="13120"/>
    <cellStyle name="Note 9 2 5 2" xfId="30555"/>
    <cellStyle name="Note 9 2 5 3" xfId="45008"/>
    <cellStyle name="Note 9 2 6" xfId="20127"/>
    <cellStyle name="Note 9 3" xfId="3287"/>
    <cellStyle name="Note 9 3 2" xfId="5798"/>
    <cellStyle name="Note 9 3 2 2" xfId="14974"/>
    <cellStyle name="Note 9 3 2 2 2" xfId="32409"/>
    <cellStyle name="Note 9 3 2 2 3" xfId="46862"/>
    <cellStyle name="Note 9 3 2 3" xfId="17435"/>
    <cellStyle name="Note 9 3 2 3 2" xfId="34870"/>
    <cellStyle name="Note 9 3 2 3 3" xfId="49323"/>
    <cellStyle name="Note 9 3 2 4" xfId="23234"/>
    <cellStyle name="Note 9 3 2 5" xfId="37687"/>
    <cellStyle name="Note 9 3 3" xfId="8260"/>
    <cellStyle name="Note 9 3 3 2" xfId="25695"/>
    <cellStyle name="Note 9 3 3 3" xfId="40148"/>
    <cellStyle name="Note 9 3 4" xfId="10701"/>
    <cellStyle name="Note 9 3 4 2" xfId="28136"/>
    <cellStyle name="Note 9 3 4 3" xfId="42589"/>
    <cellStyle name="Note 9 3 5" xfId="13121"/>
    <cellStyle name="Note 9 3 5 2" xfId="30556"/>
    <cellStyle name="Note 9 3 5 3" xfId="45009"/>
    <cellStyle name="Note 9 3 6" xfId="20128"/>
    <cellStyle name="Note 9 4" xfId="3288"/>
    <cellStyle name="Note 9 4 2" xfId="5799"/>
    <cellStyle name="Note 9 4 2 2" xfId="23235"/>
    <cellStyle name="Note 9 4 2 3" xfId="37688"/>
    <cellStyle name="Note 9 4 3" xfId="8261"/>
    <cellStyle name="Note 9 4 3 2" xfId="25696"/>
    <cellStyle name="Note 9 4 3 3" xfId="40149"/>
    <cellStyle name="Note 9 4 4" xfId="10702"/>
    <cellStyle name="Note 9 4 4 2" xfId="28137"/>
    <cellStyle name="Note 9 4 4 3" xfId="42590"/>
    <cellStyle name="Note 9 4 5" xfId="13122"/>
    <cellStyle name="Note 9 4 5 2" xfId="30557"/>
    <cellStyle name="Note 9 4 5 3" xfId="45010"/>
    <cellStyle name="Note 9 4 6" xfId="15592"/>
    <cellStyle name="Note 9 4 6 2" xfId="33027"/>
    <cellStyle name="Note 9 4 6 3" xfId="47480"/>
    <cellStyle name="Note 9 4 7" xfId="20129"/>
    <cellStyle name="Note 9 4 8" xfId="20754"/>
    <cellStyle name="Note 9 5" xfId="5796"/>
    <cellStyle name="Note 9 5 2" xfId="14972"/>
    <cellStyle name="Note 9 5 2 2" xfId="32407"/>
    <cellStyle name="Note 9 5 2 3" xfId="46860"/>
    <cellStyle name="Note 9 5 3" xfId="17433"/>
    <cellStyle name="Note 9 5 3 2" xfId="34868"/>
    <cellStyle name="Note 9 5 3 3" xfId="49321"/>
    <cellStyle name="Note 9 5 4" xfId="23232"/>
    <cellStyle name="Note 9 5 5" xfId="37685"/>
    <cellStyle name="Note 9 6" xfId="8258"/>
    <cellStyle name="Note 9 6 2" xfId="25693"/>
    <cellStyle name="Note 9 6 3" xfId="40146"/>
    <cellStyle name="Note 9 7" xfId="10699"/>
    <cellStyle name="Note 9 7 2" xfId="28134"/>
    <cellStyle name="Note 9 7 3" xfId="42587"/>
    <cellStyle name="Note 9 8" xfId="13119"/>
    <cellStyle name="Note 9 8 2" xfId="30554"/>
    <cellStyle name="Note 9 8 3" xfId="45007"/>
    <cellStyle name="Note 9 9" xfId="20126"/>
    <cellStyle name="Output 2" xfId="3289"/>
    <cellStyle name="Output 2 2" xfId="3290"/>
    <cellStyle name="Output 2 2 2" xfId="5801"/>
    <cellStyle name="Output 2 2 2 2" xfId="14976"/>
    <cellStyle name="Output 2 2 2 2 2" xfId="32411"/>
    <cellStyle name="Output 2 2 2 2 3" xfId="46864"/>
    <cellStyle name="Output 2 2 2 3" xfId="17437"/>
    <cellStyle name="Output 2 2 2 3 2" xfId="34872"/>
    <cellStyle name="Output 2 2 2 3 3" xfId="49325"/>
    <cellStyle name="Output 2 2 2 4" xfId="23237"/>
    <cellStyle name="Output 2 2 2 5" xfId="37690"/>
    <cellStyle name="Output 2 2 3" xfId="8263"/>
    <cellStyle name="Output 2 2 3 2" xfId="25698"/>
    <cellStyle name="Output 2 2 3 3" xfId="40151"/>
    <cellStyle name="Output 2 2 4" xfId="10704"/>
    <cellStyle name="Output 2 2 4 2" xfId="28139"/>
    <cellStyle name="Output 2 2 4 3" xfId="42592"/>
    <cellStyle name="Output 2 2 5" xfId="13124"/>
    <cellStyle name="Output 2 2 5 2" xfId="30559"/>
    <cellStyle name="Output 2 2 5 3" xfId="45012"/>
    <cellStyle name="Output 2 2 6" xfId="20131"/>
    <cellStyle name="Output 2 3" xfId="5800"/>
    <cellStyle name="Output 2 3 2" xfId="14975"/>
    <cellStyle name="Output 2 3 2 2" xfId="32410"/>
    <cellStyle name="Output 2 3 2 3" xfId="46863"/>
    <cellStyle name="Output 2 3 3" xfId="17436"/>
    <cellStyle name="Output 2 3 3 2" xfId="34871"/>
    <cellStyle name="Output 2 3 3 3" xfId="49324"/>
    <cellStyle name="Output 2 3 4" xfId="23236"/>
    <cellStyle name="Output 2 3 5" xfId="37689"/>
    <cellStyle name="Output 2 4" xfId="8262"/>
    <cellStyle name="Output 2 4 2" xfId="25697"/>
    <cellStyle name="Output 2 4 3" xfId="40150"/>
    <cellStyle name="Output 2 5" xfId="10703"/>
    <cellStyle name="Output 2 5 2" xfId="28138"/>
    <cellStyle name="Output 2 5 3" xfId="42591"/>
    <cellStyle name="Output 2 6" xfId="13123"/>
    <cellStyle name="Output 2 6 2" xfId="30558"/>
    <cellStyle name="Output 2 6 3" xfId="45011"/>
    <cellStyle name="Output 2 7" xfId="20130"/>
    <cellStyle name="Output 3" xfId="3291"/>
    <cellStyle name="Output 3 2" xfId="5802"/>
    <cellStyle name="Output 3 2 2" xfId="14977"/>
    <cellStyle name="Output 3 2 2 2" xfId="32412"/>
    <cellStyle name="Output 3 2 2 3" xfId="46865"/>
    <cellStyle name="Output 3 2 3" xfId="17438"/>
    <cellStyle name="Output 3 2 3 2" xfId="34873"/>
    <cellStyle name="Output 3 2 3 3" xfId="49326"/>
    <cellStyle name="Output 3 2 4" xfId="23238"/>
    <cellStyle name="Output 3 2 5" xfId="37691"/>
    <cellStyle name="Output 3 3" xfId="8264"/>
    <cellStyle name="Output 3 3 2" xfId="25699"/>
    <cellStyle name="Output 3 3 3" xfId="40152"/>
    <cellStyle name="Output 3 4" xfId="10705"/>
    <cellStyle name="Output 3 4 2" xfId="28140"/>
    <cellStyle name="Output 3 4 3" xfId="42593"/>
    <cellStyle name="Output 3 5" xfId="13125"/>
    <cellStyle name="Output 3 5 2" xfId="30560"/>
    <cellStyle name="Output 3 5 3" xfId="45013"/>
    <cellStyle name="Output 3 6" xfId="20132"/>
    <cellStyle name="Output 4" xfId="35197"/>
    <cellStyle name="Percent" xfId="3292" builtinId="5"/>
    <cellStyle name="Percent 10" xfId="17484"/>
    <cellStyle name="Percent 10 2" xfId="17670"/>
    <cellStyle name="Percent 11" xfId="17500"/>
    <cellStyle name="Percent 12" xfId="17503"/>
    <cellStyle name="Percent 13" xfId="49349"/>
    <cellStyle name="Percent 2" xfId="3293"/>
    <cellStyle name="Percent 2 2" xfId="17485"/>
    <cellStyle name="Percent 2 2 2" xfId="35198"/>
    <cellStyle name="Percent 2 3" xfId="17486"/>
    <cellStyle name="Percent 2 3 2" xfId="35199"/>
    <cellStyle name="Percent 2 4" xfId="17671"/>
    <cellStyle name="Percent 3" xfId="3294"/>
    <cellStyle name="Percent 3 2" xfId="3295"/>
    <cellStyle name="Percent 3 2 2" xfId="17672"/>
    <cellStyle name="Percent 3 2 3" xfId="17487"/>
    <cellStyle name="Percent 3 3" xfId="3296"/>
    <cellStyle name="Percent 3 4" xfId="3297"/>
    <cellStyle name="Percent 4" xfId="3298"/>
    <cellStyle name="Percent 4 2" xfId="3299"/>
    <cellStyle name="Percent 4 2 2" xfId="17674"/>
    <cellStyle name="Percent 4 3" xfId="3300"/>
    <cellStyle name="Percent 4 3 2" xfId="17675"/>
    <cellStyle name="Percent 4 4" xfId="3301"/>
    <cellStyle name="Percent 4 4 2" xfId="17488"/>
    <cellStyle name="Percent 4 5" xfId="17673"/>
    <cellStyle name="Percent 5" xfId="3302"/>
    <cellStyle name="Percent 5 2" xfId="3303"/>
    <cellStyle name="Percent 5 2 2" xfId="3304"/>
    <cellStyle name="Percent 5 2 3" xfId="17490"/>
    <cellStyle name="Percent 5 2 4" xfId="35200"/>
    <cellStyle name="Percent 5 3" xfId="3305"/>
    <cellStyle name="Percent 5 3 2" xfId="17676"/>
    <cellStyle name="Percent 5 4" xfId="3306"/>
    <cellStyle name="Percent 5 5" xfId="3307"/>
    <cellStyle name="Percent 5 6" xfId="3308"/>
    <cellStyle name="Percent 5 6 2" xfId="5819"/>
    <cellStyle name="Percent 5 7" xfId="3322"/>
    <cellStyle name="Percent 5 7 2" xfId="5831"/>
    <cellStyle name="Percent 5 7 2 2" xfId="23266"/>
    <cellStyle name="Percent 5 7 2 3" xfId="37719"/>
    <cellStyle name="Percent 5 7 3" xfId="13138"/>
    <cellStyle name="Percent 5 7 3 2" xfId="30573"/>
    <cellStyle name="Percent 5 7 3 3" xfId="45026"/>
    <cellStyle name="Percent 5 7 4" xfId="15599"/>
    <cellStyle name="Percent 5 7 4 2" xfId="33034"/>
    <cellStyle name="Percent 5 7 4 3" xfId="47487"/>
    <cellStyle name="Percent 5 7 5" xfId="20142"/>
    <cellStyle name="Percent 5 7 6" xfId="20761"/>
    <cellStyle name="Percent 5 7 7" xfId="35214"/>
    <cellStyle name="Percent 5 7 8" xfId="49345"/>
    <cellStyle name="Percent 5 8" xfId="17489"/>
    <cellStyle name="Percent 6" xfId="3309"/>
    <cellStyle name="Percent 6 2" xfId="17491"/>
    <cellStyle name="Percent 6 2 2" xfId="17492"/>
    <cellStyle name="Percent 6 2 2 2" xfId="17679"/>
    <cellStyle name="Percent 6 2 3" xfId="17678"/>
    <cellStyle name="Percent 6 3" xfId="17493"/>
    <cellStyle name="Percent 6 3 2" xfId="17680"/>
    <cellStyle name="Percent 6 4" xfId="17677"/>
    <cellStyle name="Percent 7" xfId="17494"/>
    <cellStyle name="Percent 7 2" xfId="17495"/>
    <cellStyle name="Percent 7 2 2" xfId="17682"/>
    <cellStyle name="Percent 7 3" xfId="17681"/>
    <cellStyle name="Percent 8" xfId="17496"/>
    <cellStyle name="Percent 8 2" xfId="17683"/>
    <cellStyle name="Percent 8 3" xfId="35201"/>
    <cellStyle name="Percent 9" xfId="17497"/>
    <cellStyle name="Percent 9 2" xfId="17684"/>
    <cellStyle name="Title" xfId="34878" builtinId="15" customBuiltin="1"/>
    <cellStyle name="Title 2" xfId="3310"/>
    <cellStyle name="Title 2 2" xfId="35202"/>
    <cellStyle name="Total 2" xfId="3311"/>
    <cellStyle name="Total 2 2" xfId="3312"/>
    <cellStyle name="Total 2 2 2" xfId="5823"/>
    <cellStyle name="Total 2 2 2 2" xfId="14979"/>
    <cellStyle name="Total 2 2 2 2 2" xfId="32414"/>
    <cellStyle name="Total 2 2 2 2 3" xfId="46867"/>
    <cellStyle name="Total 2 2 2 3" xfId="17440"/>
    <cellStyle name="Total 2 2 2 3 2" xfId="34875"/>
    <cellStyle name="Total 2 2 2 3 3" xfId="49328"/>
    <cellStyle name="Total 2 2 2 4" xfId="23258"/>
    <cellStyle name="Total 2 2 2 5" xfId="37711"/>
    <cellStyle name="Total 2 2 3" xfId="8285"/>
    <cellStyle name="Total 2 2 3 2" xfId="25720"/>
    <cellStyle name="Total 2 2 3 3" xfId="40173"/>
    <cellStyle name="Total 2 2 4" xfId="10707"/>
    <cellStyle name="Total 2 2 4 2" xfId="28142"/>
    <cellStyle name="Total 2 2 4 3" xfId="42595"/>
    <cellStyle name="Total 2 2 5" xfId="13127"/>
    <cellStyle name="Total 2 2 5 2" xfId="30562"/>
    <cellStyle name="Total 2 2 5 3" xfId="45015"/>
    <cellStyle name="Total 2 2 6" xfId="20134"/>
    <cellStyle name="Total 2 3" xfId="5822"/>
    <cellStyle name="Total 2 3 2" xfId="14978"/>
    <cellStyle name="Total 2 3 2 2" xfId="32413"/>
    <cellStyle name="Total 2 3 2 3" xfId="46866"/>
    <cellStyle name="Total 2 3 3" xfId="17439"/>
    <cellStyle name="Total 2 3 3 2" xfId="34874"/>
    <cellStyle name="Total 2 3 3 3" xfId="49327"/>
    <cellStyle name="Total 2 3 4" xfId="23257"/>
    <cellStyle name="Total 2 3 5" xfId="37710"/>
    <cellStyle name="Total 2 4" xfId="8284"/>
    <cellStyle name="Total 2 4 2" xfId="25719"/>
    <cellStyle name="Total 2 4 3" xfId="40172"/>
    <cellStyle name="Total 2 5" xfId="10706"/>
    <cellStyle name="Total 2 5 2" xfId="28141"/>
    <cellStyle name="Total 2 5 3" xfId="42594"/>
    <cellStyle name="Total 2 6" xfId="13126"/>
    <cellStyle name="Total 2 6 2" xfId="30561"/>
    <cellStyle name="Total 2 6 3" xfId="45014"/>
    <cellStyle name="Total 2 7" xfId="20133"/>
    <cellStyle name="Total 3" xfId="3313"/>
    <cellStyle name="Total 3 2" xfId="5824"/>
    <cellStyle name="Total 3 2 2" xfId="14980"/>
    <cellStyle name="Total 3 2 2 2" xfId="32415"/>
    <cellStyle name="Total 3 2 2 3" xfId="46868"/>
    <cellStyle name="Total 3 2 3" xfId="17441"/>
    <cellStyle name="Total 3 2 3 2" xfId="34876"/>
    <cellStyle name="Total 3 2 3 3" xfId="49329"/>
    <cellStyle name="Total 3 2 4" xfId="23259"/>
    <cellStyle name="Total 3 2 5" xfId="37712"/>
    <cellStyle name="Total 3 3" xfId="8286"/>
    <cellStyle name="Total 3 3 2" xfId="25721"/>
    <cellStyle name="Total 3 3 3" xfId="40174"/>
    <cellStyle name="Total 3 4" xfId="10708"/>
    <cellStyle name="Total 3 4 2" xfId="28143"/>
    <cellStyle name="Total 3 4 3" xfId="42596"/>
    <cellStyle name="Total 3 5" xfId="13128"/>
    <cellStyle name="Total 3 5 2" xfId="30563"/>
    <cellStyle name="Total 3 5 3" xfId="45016"/>
    <cellStyle name="Total 3 6" xfId="20135"/>
    <cellStyle name="Total 4" xfId="35203"/>
    <cellStyle name="Warning Text 2" xfId="3314"/>
    <cellStyle name="Warning Text 3" xfId="3315"/>
    <cellStyle name="Warning Text 4" xfId="35204"/>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5657850</xdr:colOff>
      <xdr:row>49</xdr:row>
      <xdr:rowOff>133350</xdr:rowOff>
    </xdr:to>
    <xdr:sp macro="" textlink="">
      <xdr:nvSpPr>
        <xdr:cNvPr id="40968" name="Object 8" descr="This text box used to embed the instruction pdf document. " hidden="1">
          <a:extLst>
            <a:ext uri="{63B3BB69-23CF-44E3-9099-C40C66FF867C}">
              <a14:compatExt xmlns:a14="http://schemas.microsoft.com/office/drawing/2010/main"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0</xdr:col>
          <xdr:colOff>5753100</xdr:colOff>
          <xdr:row>54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581025</xdr:colOff>
      <xdr:row>49</xdr:row>
      <xdr:rowOff>95250</xdr:rowOff>
    </xdr:to>
    <xdr:sp macro="" textlink="">
      <xdr:nvSpPr>
        <xdr:cNvPr id="56325" name="Object 5" descr="This text box is used to embed the sample letter for fund balance requirements." hidden="1">
          <a:extLst>
            <a:ext uri="{63B3BB69-23CF-44E3-9099-C40C66FF867C}">
              <a14:compatExt xmlns:a14="http://schemas.microsoft.com/office/drawing/2010/main"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2</xdr:col>
          <xdr:colOff>209550</xdr:colOff>
          <xdr:row>52</xdr:row>
          <xdr:rowOff>38100</xdr:rowOff>
        </xdr:to>
        <xdr:sp macro="" textlink="">
          <xdr:nvSpPr>
            <xdr:cNvPr id="38915" name="Object 3" hidden="1">
              <a:extLst>
                <a:ext uri="{63B3BB69-23CF-44E3-9099-C40C66FF867C}">
                  <a14:compatExt spid="_x0000_s38915"/>
                </a:ext>
                <a:ext uri="{FF2B5EF4-FFF2-40B4-BE49-F238E27FC236}">
                  <a16:creationId xmlns:a16="http://schemas.microsoft.com/office/drawing/2014/main" id="{00000000-0008-0000-0A00-000003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Sophia.Gaines" id="{CF12A810-03EA-4300-AFB9-893D1BC43909}" userId="Sophia.Gaines" providerId="None"/>
  <person displayName="Barnes, Andrew" id="{084C57B2-FE2B-4D2F-925E-7DC3566DFABA}" userId="Barnes, Andrew" providerId="None"/>
  <person displayName="Florida Department of Education" id="{1F471670-B2F1-431A-BF2E-14A22D9B5720}" userId="Florida Department of Educatio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personId="{1F471670-B2F1-431A-BF2E-14A22D9B5720}" id="{36C3EBC9-D425-49C4-88D9-7163D2A68669}">
    <text xml:space="preserve">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threadedComment>
  <threadedComment ref="B42" personId="{1F471670-B2F1-431A-BF2E-14A22D9B5720}" id="{0C2A31F6-540E-44F1-92CB-B89B2BC334AA}">
    <text xml:space="preserve">Source Data:   J:\Finance\Operating Budgets - current year\2020-21 OPERATING BUDGET\Forms and Instructions\Working Documents\2020-21 Appropriated Special Projects.xlsx
GAA Specific Appropriations 134.
</text>
  </threadedComment>
  <threadedComment ref="A65" personId="{1F471670-B2F1-431A-BF2E-14A22D9B5720}" id="{55DCAC58-9647-4D0E-B033-FF408B92170A}">
    <text xml:space="preserve">Source: General Appropriations Act, Specific Appropriation 35.
</text>
  </threadedComment>
  <threadedComment ref="B73" personId="{CF12A810-03EA-4300-AFB9-893D1BC43909}" id="{DDCCD159-46E5-468C-8EE9-53E98BFDB69B}">
    <text xml:space="preserve">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E73" personId="{1F471670-B2F1-431A-BF2E-14A22D9B5720}" id="{27A032FF-EFBE-4B1C-B7D8-930E18551E38}">
    <text xml:space="preserve">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A111" personId="{1F471670-B2F1-431A-BF2E-14A22D9B5720}" id="{ECAE66B6-F674-4BF0-9FF2-897DE90B034A}">
    <text xml:space="preserve">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ext>
  </threadedComment>
  <threadedComment ref="T112" personId="{1F471670-B2F1-431A-BF2E-14A22D9B5720}" id="{97127F23-FD53-4C98-BD0E-AD4E1F96A69A}">
    <text>Note: Total Fee Paying should agree with the Fee Calculator Total Fee Paying - CellU121.</text>
  </threadedComment>
  <threadedComment ref="B115" personId="{1F471670-B2F1-431A-BF2E-14A22D9B5720}" id="{0E17BC91-BE20-4A25-A7D8-943BE122B06F}">
    <text xml:space="preserve">Upper Level FTE Resident, Cell Q93
</text>
  </threadedComment>
  <threadedComment ref="E115" personId="{1F471670-B2F1-431A-BF2E-14A22D9B5720}" id="{F21ABF8C-3F93-40C3-B556-B1AD2D545056}">
    <text>A &amp; P Resident, Cell B93
Resident A &amp; P Fee Paying FTE does not include non-Florida Resident FTE and Dual Enrolled FTE.</text>
  </threadedComment>
  <threadedComment ref="F115" personId="{CF12A810-03EA-4300-AFB9-893D1BC43909}" id="{E577ECD5-318A-43C6-B5C9-6703669EDBE1}">
    <text>A &amp; P FTE Estimated Non-Florida Resident, Cell P54</text>
  </threadedComment>
  <threadedComment ref="H115" personId="{1F471670-B2F1-431A-BF2E-14A22D9B5720}" id="{5D079386-487B-4A39-BBE3-35243C5504B3}">
    <text xml:space="preserve">PSV FTE Resident, Cell E93
Resident PSV Fee Paying FTE does not include non-Florida Resident FTE and Dual Enrolled FTE. 
</text>
  </threadedComment>
  <threadedComment ref="I115" personId="{CF12A810-03EA-4300-AFB9-893D1BC43909}" id="{8EBECDCE-BD35-4FE7-90A5-285907FB34E4}">
    <text xml:space="preserve">PSV Estimated Non-Florida Resident FTE, Cell Q54
</text>
  </threadedComment>
  <threadedComment ref="K115" personId="{1F471670-B2F1-431A-BF2E-14A22D9B5720}" id="{8EF7C769-F880-4C8A-80BE-59BF0D2E88E5}">
    <text xml:space="preserve">DEV ED FTE Resident, Cell H93
Resident DEV ED Fee Paying FTE does not include non-Florida Resident FTE.
</text>
  </threadedComment>
  <threadedComment ref="L115" personId="{CF12A810-03EA-4300-AFB9-893D1BC43909}" id="{6FDACA1F-54E8-45A8-8703-4774D8EFD9D2}">
    <text>DEV ED Estimated Non-Florida Resident FTE, Cell T54</text>
  </threadedComment>
  <threadedComment ref="N115" personId="{1F471670-B2F1-431A-BF2E-14A22D9B5720}" id="{A6AC8CD1-2B10-4147-9844-D324F71DBF2C}">
    <text>EPI FTE Resident, Cell K93. 
Resident EPI Fee Paying FTE does not include non-Florida Resident FTE.</text>
  </threadedComment>
  <threadedComment ref="O115" personId="{CF12A810-03EA-4300-AFB9-893D1BC43909}" id="{F7AFCA54-3658-4ED4-BF75-5B879FB58103}">
    <text>EPI Estimated Non-Florida Resident FTE, Cell W54</text>
  </threadedComment>
  <threadedComment ref="Q115" personId="{1F471670-B2F1-431A-BF2E-14A22D9B5720}" id="{9A19A128-2C5D-49FC-91FF-496FBD0040ED}">
    <text xml:space="preserve">CCATD FTE Resident, Cell N93. 
Resident CCATD Paying FTE does not include non-Florida Resident FTE and Dual Enrolled FTE. </text>
  </threadedComment>
  <threadedComment ref="R115" personId="{CF12A810-03EA-4300-AFB9-893D1BC43909}" id="{1A1D73E9-E4F1-4240-B864-6D373B51C436}">
    <text>CCATD FTE Estimated Non-Florida Resident FTE, Cell R54.</text>
  </threadedComment>
  <threadedComment ref="W115" personId="{CF12A810-03EA-4300-AFB9-893D1BC43909}" id="{EB6DA77F-6AE0-4ED0-BFC4-9E01A2EC7C48}">
    <text>Voc Prep FTE Estimated Non-Florida Resident, Cell U54</text>
  </threadedComment>
  <threadedComment ref="X115" personId="{CF12A810-03EA-4300-AFB9-893D1BC43909}" id="{9CCC2418-FC98-4D67-BE81-AC59529DA44C}">
    <text xml:space="preserve">Voc. Prep FTE Total, Cell G54
</text>
  </threadedComment>
  <threadedComment ref="AA115" personId="{CF12A810-03EA-4300-AFB9-893D1BC43909}" id="{C398493A-27F9-41CA-B815-9405846000B7}">
    <text>Adult FTE Estimated Non-Florida Resident, Cell V54</text>
  </threadedComment>
  <threadedComment ref="AE115" personId="{1F471670-B2F1-431A-BF2E-14A22D9B5720}" id="{815CD3A1-1A1F-4342-B015-5E0FBE34EDD1}">
    <text xml:space="preserve">Adult Basic FTE, Cell H54
 </text>
  </threadedComment>
  <threadedComment ref="AF115" personId="{1F471670-B2F1-431A-BF2E-14A22D9B5720}" id="{3A891C23-FB36-4B68-ADDC-98949430BBD4}">
    <text>Adult Second. &amp; GED  FTE, Cell I54</text>
  </threadedComment>
  <threadedComment ref="AO117" personId="{1F471670-B2F1-431A-BF2E-14A22D9B5720}" id="{0B3BE2BC-403A-4EEC-8852-A4CAB5B94B01}">
    <text>Fee Calculator File:   This amount is from the Estimated Duel Enrolled FTE Total Column, Cell AF82.</text>
  </threadedComment>
  <threadedComment ref="AO118" personId="{1F471670-B2F1-431A-BF2E-14A22D9B5720}" id="{17930007-AA0C-4C5B-897A-5AE306D64E8A}">
    <text xml:space="preserve">Fee Calculator File: Apprent FTE Total, Cell E82 minus the Estimated Dual Enrolled Apprent FTE, Cell AE82. 
</text>
  </threadedComment>
  <threadedComment ref="AO121" personId="{1F471670-B2F1-431A-BF2E-14A22D9B5720}" id="{345656CD-C971-4C73-AC2F-FA450CAA5C2E}">
    <text>Fee Calculator File: This amount is from the FTE-1B Total column, Cell L82.</text>
  </threadedComment>
</ThreadedComments>
</file>

<file path=xl/threadedComments/threadedComment2.xml><?xml version="1.0" encoding="utf-8"?>
<ThreadedComments xmlns="http://schemas.microsoft.com/office/spreadsheetml/2018/threadedcomments" xmlns:x="http://schemas.openxmlformats.org/spreadsheetml/2006/main">
  <threadedComment ref="D7" personId="{1F471670-B2F1-431A-BF2E-14A22D9B5720}" id="{BC3BF45D-059B-47E7-9F5C-C4CAD1C30643}">
    <text>SELECT COLLEGE NAME 
THE COLLEGE NAME SHOULD AUTO-POPULATE IN EXHIBITS A, B, C, C2, D, E AND G.</text>
  </threadedComment>
  <threadedComment ref="D43" personId="{CF12A810-03EA-4300-AFB9-893D1BC43909}" id="{C59C0FD2-0420-46F8-BA5D-9B1F5B311F31}">
    <text>VLOOKUP Tab - Cells A108 to S141</text>
  </threadedComment>
  <threadedComment ref="G43" personId="{1F471670-B2F1-431A-BF2E-14A22D9B5720}" id="{929E1006-F16D-4CDE-BD0D-80B88A081C3F}">
    <text>Please enter an explanation if the difference is greater than 3% in any area in the Explanation box below.</text>
  </threadedComment>
  <threadedComment ref="D67" personId="{CF12A810-03EA-4300-AFB9-893D1BC43909}" id="{78B00E4D-4A44-48B6-9998-D3F172A541B4}">
    <text xml:space="preserve">VLOOKUP Tab - Cells 
A108 to S141
</text>
  </threadedComment>
  <threadedComment ref="G67" personId="{1F471670-B2F1-431A-BF2E-14A22D9B5720}" id="{B82D3A2A-092B-4169-B2AA-2D42D095B31B}">
    <text xml:space="preserve">Please enter an explanation if the difference is greater than 5% in any area in the Explanation box below.
</text>
  </threadedComment>
  <threadedComment ref="C121" personId="{1F471670-B2F1-431A-BF2E-14A22D9B5720}" id="{E0869CB5-879F-4AF0-AFAA-5ABEF5EA25B0}">
    <text xml:space="preserve">In accordance with Section 1011.84 (3)(e), F.S., the formula on Exhibit A, cell F54 has been updated to calculate the unencumbered fund balance instead of unallocated fund balance. This procedure was started in the 2013-14 Operating Budget.
</text>
  </threadedComment>
</ThreadedComments>
</file>

<file path=xl/threadedComments/threadedComment3.xml><?xml version="1.0" encoding="utf-8"?>
<ThreadedComments xmlns="http://schemas.microsoft.com/office/spreadsheetml/2018/threadedcomments" xmlns:x="http://schemas.openxmlformats.org/spreadsheetml/2006/main">
  <threadedComment ref="G77" personId="{1F471670-B2F1-431A-BF2E-14A22D9B5720}" id="{F6256170-DDF7-4C98-A790-4C4A90690A5F}">
    <text xml:space="preserve">The amount for the FCSPF Performance Based Incentives Funds should be entered in (General Ledger Code 42150)
</text>
  </threadedComment>
  <threadedComment ref="G80" personId="{1F471670-B2F1-431A-BF2E-14A22D9B5720}" id="{0046D1FA-1E22-4F20-918B-49D32E7BB5ED}">
    <text xml:space="preserve">The amount for the FCSPF Performance Based Incentives Funds for Industry Certifications should be entered in (General Ledger Code 42510 not General Ledger Code 42150)
</text>
  </threadedComment>
  <threadedComment ref="G271" personId="{084C57B2-FE2B-4D2F-925E-7DC3566DFABA}" id="{61CE53BA-2559-4201-B3F9-7A910C1A273B}">
    <text xml:space="preserve">Reminder:  Enter G.L. 30800 as a negative.
</text>
  </threadedComment>
</ThreadedComments>
</file>

<file path=xl/threadedComments/threadedComment4.xml><?xml version="1.0" encoding="utf-8"?>
<ThreadedComments xmlns="http://schemas.microsoft.com/office/spreadsheetml/2018/threadedcomments" xmlns:x="http://schemas.openxmlformats.org/spreadsheetml/2006/main">
  <threadedComment ref="A15" personId="{1F471670-B2F1-431A-BF2E-14A22D9B5720}" id="{BFEB41D0-4FCD-4690-8BF0-03EBD7F8142B}">
    <text xml:space="preserve">Pursuant to Rule 6A-14.029, FAC.
</text>
  </threadedComment>
</ThreadedComments>
</file>

<file path=xl/threadedComments/threadedComment5.xml><?xml version="1.0" encoding="utf-8"?>
<ThreadedComments xmlns="http://schemas.microsoft.com/office/spreadsheetml/2018/threadedcomments" xmlns:x="http://schemas.openxmlformats.org/spreadsheetml/2006/main">
  <threadedComment ref="A2" personId="{1F471670-B2F1-431A-BF2E-14A22D9B5720}" id="{DC875DD8-5FF6-4E31-A958-1794E0EB84F0}">
    <text xml:space="preserve">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
</text>
  </threadedComment>
  <threadedComment ref="D124" personId="{1F471670-B2F1-431A-BF2E-14A22D9B5720}" id="{C439E12A-A2BD-4B44-9D99-3AC88DA9BEC8}">
    <text xml:space="preserve">This cell will automatically populate. Should agree with Exhibit C, Cell H10. Resident and nonresident students pay resident tuition.
</text>
  </threadedComment>
  <threadedComment ref="D125" personId="{1F471670-B2F1-431A-BF2E-14A22D9B5720}" id="{4955338F-1120-4255-A902-FC2660602E1E}">
    <text xml:space="preserve">This Cell will automatically populate.  Should agree with Exhibit C, Cell F19.
</text>
  </threadedComment>
</ThreadedComments>
</file>

<file path=xl/threadedComments/threadedComment6.xml><?xml version="1.0" encoding="utf-8"?>
<ThreadedComments xmlns="http://schemas.microsoft.com/office/spreadsheetml/2018/threadedcomments" xmlns:x="http://schemas.openxmlformats.org/spreadsheetml/2006/main">
  <threadedComment ref="C5" personId="{1F471670-B2F1-431A-BF2E-14A22D9B5720}" id="{81B98475-356F-4099-9989-358D50031851}">
    <text>Note: update the chart if there is any new  language regarding the standard fee.</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 Id="rId4" Type="http://schemas.microsoft.com/office/2017/10/relationships/threadedComment" Target="../threadedComments/threadedComment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9.bin"/><Relationship Id="rId4" Type="http://schemas.microsoft.com/office/2017/10/relationships/threadedComment" Target="../threadedComments/threadedComment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1.bin"/><Relationship Id="rId4" Type="http://schemas.microsoft.com/office/2017/10/relationships/threadedComment" Target="../threadedComments/threadedComment5.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2.bin"/><Relationship Id="rId4" Type="http://schemas.microsoft.com/office/2017/10/relationships/threadedComment" Target="../threadedComments/threadedComment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7030A0"/>
  </sheetPr>
  <dimension ref="A1:F25"/>
  <sheetViews>
    <sheetView showGridLines="0" zoomScale="50" zoomScaleNormal="50" zoomScalePageLayoutView="50" workbookViewId="0">
      <selection activeCell="E10" sqref="E10"/>
    </sheetView>
  </sheetViews>
  <sheetFormatPr defaultColWidth="9.140625" defaultRowHeight="12.75"/>
  <cols>
    <col min="1" max="1" width="116.285156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1" customHeight="1">
      <c r="A1" s="761" t="s">
        <v>0</v>
      </c>
      <c r="B1" s="761"/>
      <c r="C1" s="761"/>
      <c r="D1" s="761"/>
      <c r="E1" s="761"/>
    </row>
    <row r="2" spans="1:5" ht="23.25">
      <c r="A2" s="761" t="s">
        <v>767</v>
      </c>
      <c r="B2" s="761"/>
      <c r="C2" s="761"/>
      <c r="D2" s="761"/>
      <c r="E2" s="761"/>
    </row>
    <row r="3" spans="1:5" ht="21" customHeight="1">
      <c r="A3" s="761" t="s">
        <v>1</v>
      </c>
      <c r="B3" s="761"/>
      <c r="C3" s="761"/>
      <c r="D3" s="761"/>
      <c r="E3" s="761"/>
    </row>
    <row r="4" spans="1:5" ht="32.1" customHeight="1">
      <c r="A4" s="10" t="s">
        <v>2</v>
      </c>
      <c r="B4" s="10"/>
      <c r="C4" s="10"/>
      <c r="D4" s="10"/>
      <c r="E4" s="10"/>
    </row>
    <row r="5" spans="1:5" ht="107.25" customHeight="1">
      <c r="A5" s="6" t="s">
        <v>3</v>
      </c>
      <c r="B5" s="7"/>
      <c r="C5" s="8" t="s">
        <v>4</v>
      </c>
      <c r="D5" s="8" t="s">
        <v>5</v>
      </c>
      <c r="E5" s="8" t="s">
        <v>6</v>
      </c>
    </row>
    <row r="6" spans="1:5" s="4" customFormat="1" ht="18" customHeight="1"/>
    <row r="7" spans="1:5" s="4" customFormat="1" ht="20.100000000000001" customHeight="1">
      <c r="A7" s="739"/>
      <c r="B7" s="740"/>
      <c r="C7" s="741"/>
      <c r="D7" s="743"/>
      <c r="E7" s="742"/>
    </row>
    <row r="8" spans="1:5" s="4" customFormat="1" ht="20.100000000000001" customHeight="1">
      <c r="A8" s="739"/>
      <c r="B8" s="740"/>
      <c r="C8" s="741"/>
      <c r="D8" s="743"/>
      <c r="E8" s="742"/>
    </row>
    <row r="9" spans="1:5" s="4" customFormat="1" ht="20.100000000000001" customHeight="1">
      <c r="A9" s="743"/>
      <c r="B9" s="11"/>
      <c r="C9" s="741"/>
      <c r="D9" s="1001"/>
      <c r="E9" s="742"/>
    </row>
    <row r="10" spans="1:5" s="4" customFormat="1" ht="20.100000000000001" customHeight="1">
      <c r="A10" s="762" t="s">
        <v>9</v>
      </c>
      <c r="B10" s="13"/>
      <c r="C10" s="14" t="s">
        <v>10</v>
      </c>
      <c r="D10" s="15"/>
      <c r="E10" s="12" t="s">
        <v>10</v>
      </c>
    </row>
    <row r="11" spans="1:5" s="4" customFormat="1" ht="20.100000000000001" customHeight="1">
      <c r="A11" s="762"/>
      <c r="B11" s="13"/>
      <c r="C11" s="13"/>
      <c r="D11" s="15"/>
      <c r="E11" s="13"/>
    </row>
    <row r="12" spans="1:5" ht="20.100000000000001" customHeight="1">
      <c r="A12" s="16"/>
      <c r="B12" s="16"/>
      <c r="C12" s="16"/>
      <c r="D12" s="17"/>
      <c r="E12" s="16"/>
    </row>
    <row r="13" spans="1:5" ht="20.100000000000001" customHeight="1">
      <c r="A13" s="763" t="s">
        <v>10</v>
      </c>
      <c r="B13" s="16"/>
      <c r="C13" s="16"/>
      <c r="D13" s="17"/>
      <c r="E13" s="16"/>
    </row>
    <row r="14" spans="1:5" ht="20.100000000000001" customHeight="1">
      <c r="A14" s="763"/>
      <c r="B14" s="16"/>
      <c r="C14" s="16"/>
      <c r="D14" s="16"/>
      <c r="E14" s="16"/>
    </row>
    <row r="15" spans="1:5" ht="20.100000000000001" customHeight="1">
      <c r="A15" s="763"/>
      <c r="B15" s="16"/>
      <c r="C15" s="16"/>
      <c r="D15" s="16"/>
      <c r="E15" s="16"/>
    </row>
    <row r="16" spans="1:5" ht="20.100000000000001" customHeight="1">
      <c r="A16" s="763"/>
      <c r="B16" s="16"/>
      <c r="C16" s="16"/>
      <c r="D16" s="16"/>
      <c r="E16" s="16"/>
    </row>
    <row r="17" spans="1:6" ht="15" customHeight="1">
      <c r="A17" s="9"/>
      <c r="B17" s="3"/>
      <c r="C17" s="3"/>
      <c r="D17" s="3"/>
      <c r="E17" s="3"/>
    </row>
    <row r="18" spans="1:6" ht="15" customHeight="1">
      <c r="A18" s="736"/>
      <c r="B18" s="737"/>
      <c r="C18" s="737"/>
      <c r="D18" s="737"/>
      <c r="E18" s="737"/>
      <c r="F18" s="738"/>
    </row>
    <row r="19" spans="1:6" ht="19.5" customHeight="1">
      <c r="A19" s="736"/>
      <c r="B19" s="737"/>
      <c r="C19" s="737"/>
      <c r="D19" s="737"/>
      <c r="E19" s="737"/>
      <c r="F19" s="738"/>
    </row>
    <row r="20" spans="1:6" ht="17.100000000000001" customHeight="1">
      <c r="A20" s="5"/>
      <c r="C20" s="4"/>
      <c r="D20" s="4"/>
      <c r="E20" s="4"/>
    </row>
    <row r="21" spans="1:6" ht="17.100000000000001" customHeight="1">
      <c r="C21" s="4"/>
      <c r="D21" s="4"/>
      <c r="E21" s="4"/>
    </row>
    <row r="22" spans="1:6" ht="17.100000000000001" customHeight="1">
      <c r="C22" s="4"/>
      <c r="D22" s="4"/>
      <c r="E22" s="4"/>
    </row>
    <row r="23" spans="1:6" ht="17.100000000000001" customHeight="1">
      <c r="C23" s="4"/>
      <c r="D23" s="4"/>
      <c r="E23" s="4"/>
    </row>
    <row r="24" spans="1:6" ht="17.100000000000001" customHeight="1">
      <c r="C24" s="4"/>
      <c r="D24" s="4"/>
      <c r="E24" s="4"/>
    </row>
    <row r="25" spans="1:6" ht="17.100000000000001" customHeight="1">
      <c r="C25" s="4"/>
      <c r="D25" s="4"/>
      <c r="E25" s="4"/>
    </row>
  </sheetData>
  <phoneticPr fontId="0" type="noConversion"/>
  <printOptions horizontalCentered="1"/>
  <pageMargins left="0.65" right="0.75" top="1" bottom="1" header="0.5" footer="0.5"/>
  <pageSetup scale="56" orientation="portrait"/>
  <headerFooter alignWithMargins="0">
    <oddFooter>&amp;L&amp;Z&amp;F&amp;R&amp;D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9" tint="0.39997558519241921"/>
  </sheetPr>
  <dimension ref="A1:J11"/>
  <sheetViews>
    <sheetView showGridLines="0" zoomScale="70" zoomScaleNormal="70" zoomScalePageLayoutView="70" workbookViewId="0"/>
  </sheetViews>
  <sheetFormatPr defaultColWidth="8.85546875" defaultRowHeight="12.75"/>
  <cols>
    <col min="1" max="1" width="109" customWidth="1"/>
  </cols>
  <sheetData>
    <row r="1" spans="1:10" ht="22.35" customHeight="1">
      <c r="A1" s="776" t="s">
        <v>11</v>
      </c>
      <c r="B1" s="766"/>
      <c r="C1" s="766"/>
      <c r="D1" s="766"/>
      <c r="E1" s="766"/>
      <c r="F1" s="766"/>
      <c r="G1" s="766"/>
      <c r="H1" s="766"/>
      <c r="I1" s="766"/>
      <c r="J1" s="766"/>
    </row>
    <row r="2" spans="1:10" s="226" customFormat="1" ht="22.35" customHeight="1">
      <c r="A2" s="776" t="s">
        <v>786</v>
      </c>
      <c r="B2" s="766"/>
      <c r="C2" s="766"/>
      <c r="D2" s="766"/>
      <c r="E2" s="766"/>
      <c r="F2" s="766"/>
      <c r="G2" s="766"/>
      <c r="H2" s="766"/>
      <c r="I2" s="766"/>
      <c r="J2" s="766"/>
    </row>
    <row r="3" spans="1:10" s="226" customFormat="1" ht="22.35" customHeight="1">
      <c r="A3" s="776" t="s">
        <v>12</v>
      </c>
      <c r="B3" s="766"/>
      <c r="C3" s="766"/>
      <c r="D3" s="766"/>
      <c r="E3" s="766"/>
      <c r="F3" s="766"/>
      <c r="G3" s="766"/>
      <c r="H3" s="766"/>
      <c r="I3" s="766"/>
      <c r="J3" s="766"/>
    </row>
    <row r="4" spans="1:10" ht="26.45" customHeight="1">
      <c r="A4" s="777" t="s">
        <v>13</v>
      </c>
      <c r="B4" s="778"/>
      <c r="C4" s="778"/>
      <c r="D4" s="778"/>
      <c r="E4" s="778"/>
      <c r="F4" s="778"/>
      <c r="G4" s="778"/>
      <c r="H4" s="778"/>
      <c r="I4" s="778"/>
      <c r="J4" s="778"/>
    </row>
    <row r="5" spans="1:10">
      <c r="A5" s="226"/>
      <c r="B5" s="226"/>
      <c r="C5" s="226"/>
      <c r="D5" s="226"/>
      <c r="E5" s="226"/>
      <c r="F5" s="226"/>
      <c r="G5" s="226"/>
      <c r="H5" s="226"/>
      <c r="I5" s="226"/>
      <c r="J5" s="226"/>
    </row>
    <row r="6" spans="1:10">
      <c r="A6" s="226"/>
      <c r="B6" s="226"/>
      <c r="C6" s="226"/>
      <c r="D6" s="226"/>
      <c r="E6" s="226"/>
      <c r="F6" s="226"/>
      <c r="G6" s="226"/>
      <c r="H6" s="226"/>
      <c r="I6" s="226"/>
      <c r="J6" s="226"/>
    </row>
    <row r="11" spans="1:10" ht="34.5">
      <c r="A11" s="226"/>
      <c r="B11" s="226"/>
      <c r="C11" s="226"/>
      <c r="D11" s="226"/>
      <c r="E11" s="564"/>
      <c r="F11" s="1"/>
      <c r="G11" s="1"/>
      <c r="H11" s="226"/>
      <c r="I11" s="226"/>
      <c r="J11" s="226"/>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shapeId="1025" r:id="rId4">
          <objectPr defaultSize="0" r:id="rId5">
            <anchor moveWithCells="1">
              <from>
                <xdr:col>0</xdr:col>
                <xdr:colOff>0</xdr:colOff>
                <xdr:row>6</xdr:row>
                <xdr:rowOff>0</xdr:rowOff>
              </from>
              <to>
                <xdr:col>0</xdr:col>
                <xdr:colOff>5753100</xdr:colOff>
                <xdr:row>54</xdr:row>
                <xdr:rowOff>9525</xdr:rowOff>
              </to>
            </anchor>
          </objectPr>
        </oleObject>
      </mc:Choice>
      <mc:Fallback>
        <oleObject progId="AcroExch.Document.DC" shapeId="1025" r:id="rId4"/>
      </mc:Fallback>
    </mc:AlternateContent>
  </oleObjec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7030A0"/>
  </sheetPr>
  <dimension ref="A1:BB179"/>
  <sheetViews>
    <sheetView showGridLines="0" zoomScaleNormal="100" zoomScalePageLayoutView="80" workbookViewId="0">
      <selection sqref="A1:D1"/>
    </sheetView>
  </sheetViews>
  <sheetFormatPr defaultColWidth="8.85546875" defaultRowHeight="21"/>
  <cols>
    <col min="1" max="1" width="54.7109375" style="20" customWidth="1"/>
    <col min="2" max="2" width="27.42578125" style="20" customWidth="1"/>
    <col min="3" max="3" width="24.7109375" style="20" customWidth="1"/>
    <col min="4" max="4" width="26" style="20" bestFit="1" customWidth="1"/>
    <col min="5" max="5" width="23.42578125" style="20" customWidth="1"/>
    <col min="6" max="6" width="21.85546875" style="20" customWidth="1"/>
    <col min="7" max="7" width="16.28515625" style="20" customWidth="1"/>
    <col min="8" max="8" width="13.42578125" style="20" bestFit="1" customWidth="1"/>
    <col min="9" max="9" width="14.28515625" style="20" customWidth="1"/>
    <col min="10" max="10" width="13.42578125" style="20" bestFit="1" customWidth="1"/>
    <col min="11" max="11" width="17.85546875" style="20" bestFit="1" customWidth="1"/>
    <col min="12" max="12" width="13.7109375" style="20" customWidth="1"/>
    <col min="13" max="13" width="13.42578125" style="20" bestFit="1" customWidth="1"/>
    <col min="14" max="14" width="12.140625" style="20" bestFit="1" customWidth="1"/>
    <col min="15" max="15" width="13.28515625" style="20" customWidth="1"/>
    <col min="16" max="16" width="9.140625" style="20" bestFit="1" customWidth="1"/>
    <col min="17" max="17" width="12.140625" style="20" bestFit="1" customWidth="1"/>
    <col min="18" max="18" width="13.42578125" style="20" customWidth="1"/>
    <col min="19" max="19" width="11.7109375" style="20" bestFit="1" customWidth="1"/>
    <col min="20" max="20" width="21.42578125" style="20" customWidth="1"/>
    <col min="21" max="21" width="8.85546875" style="20"/>
    <col min="22" max="22" width="12.140625" style="20" bestFit="1" customWidth="1"/>
    <col min="23" max="23" width="13.85546875" style="20" customWidth="1"/>
    <col min="24" max="24" width="9.28515625" style="20" bestFit="1" customWidth="1"/>
    <col min="25" max="25" width="2.42578125" style="20" customWidth="1"/>
    <col min="26" max="26" width="12.140625" style="20" bestFit="1" customWidth="1"/>
    <col min="27" max="27" width="15.28515625" style="20" customWidth="1"/>
    <col min="28" max="28" width="11.85546875" style="20" bestFit="1" customWidth="1"/>
    <col min="29" max="29" width="6.28515625" style="20" customWidth="1"/>
    <col min="30" max="30" width="64.85546875" style="20" customWidth="1"/>
    <col min="31" max="31" width="13.42578125" style="20" customWidth="1"/>
    <col min="32" max="32" width="14.7109375" style="20" customWidth="1"/>
    <col min="33" max="33" width="18" style="20" customWidth="1"/>
    <col min="34" max="34" width="4.7109375" style="20" customWidth="1"/>
    <col min="35" max="35" width="21.42578125" style="20" customWidth="1"/>
    <col min="36" max="39" width="8.85546875" style="20"/>
    <col min="40" max="40" width="41.42578125" style="20" customWidth="1"/>
    <col min="41" max="41" width="19.140625" style="20" customWidth="1"/>
    <col min="42" max="42" width="2.7109375" style="20" customWidth="1"/>
    <col min="43" max="44" width="20.140625" style="20" customWidth="1"/>
    <col min="45" max="16384" width="8.85546875" style="20"/>
  </cols>
  <sheetData>
    <row r="1" spans="1:10" ht="25.35" customHeight="1">
      <c r="A1" s="1274" t="s">
        <v>14</v>
      </c>
      <c r="B1" s="1274"/>
      <c r="C1" s="1274"/>
      <c r="D1" s="1274"/>
      <c r="E1" s="18"/>
      <c r="F1" s="19"/>
    </row>
    <row r="2" spans="1:10" ht="33.6" customHeight="1" thickBot="1">
      <c r="A2" s="1281" t="s">
        <v>15</v>
      </c>
      <c r="B2" s="1281"/>
      <c r="C2" s="1281"/>
      <c r="D2" s="1281"/>
      <c r="E2" s="19"/>
    </row>
    <row r="3" spans="1:10" ht="25.35" customHeight="1" thickBot="1">
      <c r="A3" s="77"/>
      <c r="B3" s="78" t="s">
        <v>748</v>
      </c>
      <c r="C3" s="79"/>
      <c r="D3" s="88"/>
      <c r="E3" s="87"/>
      <c r="F3" s="25"/>
    </row>
    <row r="4" spans="1:10" ht="25.35" customHeight="1" thickBot="1">
      <c r="A4" s="77">
        <v>1</v>
      </c>
      <c r="B4" s="64">
        <v>2</v>
      </c>
      <c r="C4" s="64">
        <v>3</v>
      </c>
      <c r="D4" s="64">
        <v>4</v>
      </c>
      <c r="E4" s="68"/>
      <c r="F4" s="25"/>
    </row>
    <row r="5" spans="1:10" ht="44.1" customHeight="1">
      <c r="A5" s="771" t="s">
        <v>16</v>
      </c>
      <c r="B5" s="1284" t="s">
        <v>787</v>
      </c>
      <c r="C5" s="1285"/>
      <c r="D5" s="1286"/>
      <c r="E5" s="732"/>
      <c r="F5" s="22"/>
    </row>
    <row r="6" spans="1:10" ht="89.1" customHeight="1" thickBot="1">
      <c r="A6" s="528" t="s">
        <v>17</v>
      </c>
      <c r="B6" s="76" t="s">
        <v>18</v>
      </c>
      <c r="C6" s="92" t="s">
        <v>19</v>
      </c>
      <c r="D6" s="91" t="s">
        <v>20</v>
      </c>
      <c r="E6" s="25"/>
      <c r="F6" s="22"/>
    </row>
    <row r="7" spans="1:10" ht="25.35" customHeight="1">
      <c r="A7" s="527" t="s">
        <v>21</v>
      </c>
      <c r="B7" s="1179">
        <v>37906780</v>
      </c>
      <c r="C7" s="1180">
        <v>7485794</v>
      </c>
      <c r="D7" s="98">
        <f t="shared" ref="D7:D34" si="0">SUM(B7:C7)</f>
        <v>45392574</v>
      </c>
      <c r="E7" s="561"/>
      <c r="F7" s="562"/>
      <c r="G7" s="59"/>
      <c r="I7" s="59"/>
      <c r="J7" s="59"/>
    </row>
    <row r="8" spans="1:10" ht="25.35" customHeight="1">
      <c r="A8" s="504" t="s">
        <v>22</v>
      </c>
      <c r="B8" s="1181">
        <v>77191852</v>
      </c>
      <c r="C8" s="1182">
        <v>14953668</v>
      </c>
      <c r="D8" s="89">
        <f t="shared" si="0"/>
        <v>92145520</v>
      </c>
      <c r="E8" s="532"/>
      <c r="F8" s="59"/>
      <c r="G8" s="59"/>
      <c r="I8" s="59"/>
      <c r="J8" s="59"/>
    </row>
    <row r="9" spans="1:10" ht="25.35" customHeight="1">
      <c r="A9" s="504" t="s">
        <v>23</v>
      </c>
      <c r="B9" s="1181">
        <v>25137727</v>
      </c>
      <c r="C9" s="1182">
        <v>4147257</v>
      </c>
      <c r="D9" s="89">
        <f t="shared" si="0"/>
        <v>29284984</v>
      </c>
      <c r="E9" s="532"/>
      <c r="F9" s="59"/>
      <c r="G9" s="59"/>
      <c r="I9" s="59"/>
      <c r="J9" s="59"/>
    </row>
    <row r="10" spans="1:10" ht="25.35" customHeight="1">
      <c r="A10" s="504" t="s">
        <v>24</v>
      </c>
      <c r="B10" s="1181">
        <v>10122783</v>
      </c>
      <c r="C10" s="1182">
        <v>2430298</v>
      </c>
      <c r="D10" s="89">
        <f t="shared" si="0"/>
        <v>12553081</v>
      </c>
      <c r="E10" s="532"/>
      <c r="F10" s="59"/>
      <c r="G10" s="59"/>
      <c r="I10" s="59"/>
      <c r="J10" s="59"/>
    </row>
    <row r="11" spans="1:10" ht="25.35" customHeight="1">
      <c r="A11" s="504" t="s">
        <v>25</v>
      </c>
      <c r="B11" s="1181">
        <v>43084116</v>
      </c>
      <c r="C11" s="1182">
        <v>9117159</v>
      </c>
      <c r="D11" s="89">
        <f t="shared" si="0"/>
        <v>52201275</v>
      </c>
      <c r="E11" s="532"/>
      <c r="F11" s="59"/>
      <c r="G11" s="59"/>
      <c r="I11" s="59"/>
      <c r="J11" s="59"/>
    </row>
    <row r="12" spans="1:10" ht="25.35" customHeight="1">
      <c r="A12" s="504" t="s">
        <v>26</v>
      </c>
      <c r="B12" s="1181">
        <v>31271582</v>
      </c>
      <c r="C12" s="1182">
        <v>5649896</v>
      </c>
      <c r="D12" s="89">
        <f t="shared" si="0"/>
        <v>36921478</v>
      </c>
      <c r="E12" s="532"/>
      <c r="F12" s="59"/>
      <c r="G12" s="59"/>
      <c r="I12" s="59"/>
      <c r="J12" s="59"/>
    </row>
    <row r="13" spans="1:10" ht="25.35" customHeight="1">
      <c r="A13" s="504" t="s">
        <v>27</v>
      </c>
      <c r="B13" s="1181">
        <v>65269763</v>
      </c>
      <c r="C13" s="1182">
        <v>13606923</v>
      </c>
      <c r="D13" s="89">
        <f t="shared" si="0"/>
        <v>78876686</v>
      </c>
      <c r="E13" s="532"/>
      <c r="F13" s="59"/>
      <c r="G13" s="59"/>
      <c r="I13" s="59"/>
      <c r="J13" s="59"/>
    </row>
    <row r="14" spans="1:10" ht="25.35" customHeight="1">
      <c r="A14" s="504" t="s">
        <v>28</v>
      </c>
      <c r="B14" s="1181">
        <v>7306183</v>
      </c>
      <c r="C14" s="1182">
        <v>1168674</v>
      </c>
      <c r="D14" s="89">
        <f t="shared" si="0"/>
        <v>8474857</v>
      </c>
      <c r="E14" s="532"/>
      <c r="F14" s="59"/>
      <c r="G14" s="59"/>
      <c r="I14" s="59"/>
      <c r="J14" s="59"/>
    </row>
    <row r="15" spans="1:10" ht="25.35" customHeight="1">
      <c r="A15" s="504" t="s">
        <v>29</v>
      </c>
      <c r="B15" s="1181">
        <v>20724248</v>
      </c>
      <c r="C15" s="1182">
        <v>3791300</v>
      </c>
      <c r="D15" s="89">
        <f t="shared" si="0"/>
        <v>24515548</v>
      </c>
      <c r="E15" s="532"/>
      <c r="F15" s="59"/>
      <c r="G15" s="59"/>
      <c r="I15" s="59"/>
      <c r="J15" s="59"/>
    </row>
    <row r="16" spans="1:10" ht="25.35" customHeight="1">
      <c r="A16" s="504" t="s">
        <v>30</v>
      </c>
      <c r="B16" s="1181">
        <v>61643784</v>
      </c>
      <c r="C16" s="1182">
        <v>9784781</v>
      </c>
      <c r="D16" s="89">
        <f t="shared" si="0"/>
        <v>71428565</v>
      </c>
      <c r="E16" s="532"/>
      <c r="F16" s="59"/>
      <c r="G16" s="59"/>
      <c r="I16" s="59"/>
      <c r="J16" s="59"/>
    </row>
    <row r="17" spans="1:10" ht="25.35" customHeight="1">
      <c r="A17" s="504" t="s">
        <v>31</v>
      </c>
      <c r="B17" s="1181">
        <v>43222200</v>
      </c>
      <c r="C17" s="1182">
        <v>8200771</v>
      </c>
      <c r="D17" s="89">
        <f t="shared" si="0"/>
        <v>51422971</v>
      </c>
      <c r="E17" s="532"/>
      <c r="F17" s="59"/>
      <c r="G17" s="59"/>
      <c r="I17" s="59"/>
      <c r="J17" s="59"/>
    </row>
    <row r="18" spans="1:10" ht="25.35" customHeight="1">
      <c r="A18" s="504" t="s">
        <v>32</v>
      </c>
      <c r="B18" s="1181">
        <v>12343150</v>
      </c>
      <c r="C18" s="1182">
        <v>2397283</v>
      </c>
      <c r="D18" s="89">
        <f t="shared" si="0"/>
        <v>14740433</v>
      </c>
      <c r="E18" s="532"/>
      <c r="F18" s="59"/>
      <c r="G18" s="59"/>
      <c r="I18" s="59"/>
      <c r="J18" s="59"/>
    </row>
    <row r="19" spans="1:10" ht="25.35" customHeight="1">
      <c r="A19" s="504" t="s">
        <v>33</v>
      </c>
      <c r="B19" s="1181">
        <v>13071677</v>
      </c>
      <c r="C19" s="1182">
        <v>2317578</v>
      </c>
      <c r="D19" s="89">
        <f t="shared" si="0"/>
        <v>15389255</v>
      </c>
      <c r="E19" s="532"/>
      <c r="F19" s="59"/>
      <c r="G19" s="59"/>
      <c r="I19" s="59"/>
      <c r="J19" s="59"/>
    </row>
    <row r="20" spans="1:10" ht="25.35" customHeight="1">
      <c r="A20" s="504" t="s">
        <v>34</v>
      </c>
      <c r="B20" s="1181">
        <v>22363091</v>
      </c>
      <c r="C20" s="1182">
        <v>3901568</v>
      </c>
      <c r="D20" s="89">
        <f t="shared" si="0"/>
        <v>26264659</v>
      </c>
      <c r="E20" s="532"/>
      <c r="F20" s="59"/>
      <c r="G20" s="59"/>
      <c r="I20" s="59"/>
      <c r="J20" s="59"/>
    </row>
    <row r="21" spans="1:10" ht="25.35" customHeight="1">
      <c r="A21" s="504" t="s">
        <v>35</v>
      </c>
      <c r="B21" s="1181">
        <v>148245620</v>
      </c>
      <c r="C21" s="1182">
        <v>30660327</v>
      </c>
      <c r="D21" s="89">
        <f t="shared" si="0"/>
        <v>178905947</v>
      </c>
      <c r="E21" s="532"/>
      <c r="F21" s="59"/>
      <c r="G21" s="59"/>
      <c r="I21" s="59"/>
      <c r="J21" s="59"/>
    </row>
    <row r="22" spans="1:10" ht="25.35" customHeight="1">
      <c r="A22" s="504" t="s">
        <v>36</v>
      </c>
      <c r="B22" s="1181">
        <v>6918250</v>
      </c>
      <c r="C22" s="1182">
        <v>1263365</v>
      </c>
      <c r="D22" s="89">
        <f t="shared" si="0"/>
        <v>8181615</v>
      </c>
      <c r="E22" s="532"/>
      <c r="F22" s="59"/>
      <c r="G22" s="59"/>
      <c r="I22" s="59"/>
      <c r="J22" s="59"/>
    </row>
    <row r="23" spans="1:10" ht="25.35" customHeight="1">
      <c r="A23" s="504" t="s">
        <v>37</v>
      </c>
      <c r="B23" s="1181">
        <v>17140914</v>
      </c>
      <c r="C23" s="1182">
        <v>3384175</v>
      </c>
      <c r="D23" s="89">
        <f t="shared" si="0"/>
        <v>20525089</v>
      </c>
      <c r="E23" s="532"/>
      <c r="F23" s="59"/>
      <c r="G23" s="59"/>
      <c r="I23" s="59"/>
      <c r="J23" s="59"/>
    </row>
    <row r="24" spans="1:10" ht="25.35" customHeight="1">
      <c r="A24" s="504" t="s">
        <v>38</v>
      </c>
      <c r="B24" s="1181">
        <v>58017036</v>
      </c>
      <c r="C24" s="1182">
        <v>9949475</v>
      </c>
      <c r="D24" s="89">
        <f t="shared" si="0"/>
        <v>67966511</v>
      </c>
      <c r="E24" s="532"/>
      <c r="F24" s="59"/>
      <c r="G24" s="59"/>
      <c r="I24" s="59"/>
      <c r="J24" s="59"/>
    </row>
    <row r="25" spans="1:10" ht="25.35" customHeight="1">
      <c r="A25" s="504" t="s">
        <v>39</v>
      </c>
      <c r="B25" s="1181">
        <v>33552231</v>
      </c>
      <c r="C25" s="1182">
        <v>4621140</v>
      </c>
      <c r="D25" s="89">
        <f t="shared" si="0"/>
        <v>38173371</v>
      </c>
      <c r="E25" s="532"/>
      <c r="F25" s="59"/>
      <c r="G25" s="59"/>
      <c r="I25" s="59"/>
      <c r="J25" s="59"/>
    </row>
    <row r="26" spans="1:10" ht="25.35" customHeight="1">
      <c r="A26" s="504" t="s">
        <v>40</v>
      </c>
      <c r="B26" s="1181">
        <v>32146954</v>
      </c>
      <c r="C26" s="1182">
        <v>6062173</v>
      </c>
      <c r="D26" s="89">
        <f t="shared" si="0"/>
        <v>38209127</v>
      </c>
      <c r="E26" s="532"/>
      <c r="F26" s="59"/>
      <c r="G26" s="59"/>
      <c r="I26" s="59"/>
      <c r="J26" s="59"/>
    </row>
    <row r="27" spans="1:10" ht="25.35" customHeight="1">
      <c r="A27" s="504" t="s">
        <v>41</v>
      </c>
      <c r="B27" s="1181">
        <v>34006344</v>
      </c>
      <c r="C27" s="1182">
        <v>4660748</v>
      </c>
      <c r="D27" s="89">
        <f t="shared" si="0"/>
        <v>38667092</v>
      </c>
      <c r="E27" s="532"/>
      <c r="F27" s="59"/>
      <c r="G27" s="59"/>
      <c r="I27" s="59"/>
      <c r="J27" s="59"/>
    </row>
    <row r="28" spans="1:10" ht="25.35" customHeight="1">
      <c r="A28" s="504" t="s">
        <v>42</v>
      </c>
      <c r="B28" s="1181">
        <v>21776932</v>
      </c>
      <c r="C28" s="1182">
        <v>3236588</v>
      </c>
      <c r="D28" s="89">
        <f t="shared" si="0"/>
        <v>25013520</v>
      </c>
      <c r="E28" s="532"/>
      <c r="F28" s="59"/>
      <c r="G28" s="59"/>
      <c r="I28" s="59"/>
      <c r="J28" s="59"/>
    </row>
    <row r="29" spans="1:10" ht="25.35" customHeight="1">
      <c r="A29" s="504" t="s">
        <v>43</v>
      </c>
      <c r="B29" s="1181">
        <v>66706554</v>
      </c>
      <c r="C29" s="1182">
        <v>12104813</v>
      </c>
      <c r="D29" s="89">
        <f t="shared" si="0"/>
        <v>78811367</v>
      </c>
      <c r="E29" s="532"/>
      <c r="F29" s="59"/>
      <c r="G29" s="59"/>
      <c r="I29" s="59"/>
      <c r="J29" s="59"/>
    </row>
    <row r="30" spans="1:10" ht="25.35" customHeight="1">
      <c r="A30" s="504" t="s">
        <v>44</v>
      </c>
      <c r="B30" s="1181">
        <v>38518774</v>
      </c>
      <c r="C30" s="1182">
        <v>5933828</v>
      </c>
      <c r="D30" s="89">
        <f t="shared" si="0"/>
        <v>44452602</v>
      </c>
      <c r="E30" s="532"/>
      <c r="F30" s="59"/>
      <c r="G30" s="59"/>
      <c r="I30" s="59"/>
      <c r="J30" s="59"/>
    </row>
    <row r="31" spans="1:10" ht="25.35" customHeight="1">
      <c r="A31" s="504" t="s">
        <v>45</v>
      </c>
      <c r="B31" s="1181">
        <v>40112438</v>
      </c>
      <c r="C31" s="1182">
        <v>6458496</v>
      </c>
      <c r="D31" s="89">
        <f t="shared" si="0"/>
        <v>46570934</v>
      </c>
      <c r="E31" s="532"/>
      <c r="F31" s="59"/>
      <c r="G31" s="59"/>
      <c r="I31" s="59"/>
      <c r="J31" s="59"/>
    </row>
    <row r="32" spans="1:10" ht="25.35" customHeight="1">
      <c r="A32" s="504" t="s">
        <v>46</v>
      </c>
      <c r="B32" s="1181">
        <v>17437031</v>
      </c>
      <c r="C32" s="1182">
        <v>2799758</v>
      </c>
      <c r="D32" s="89">
        <f t="shared" si="0"/>
        <v>20236789</v>
      </c>
      <c r="E32" s="532"/>
      <c r="F32" s="59"/>
      <c r="G32" s="59"/>
      <c r="I32" s="59" t="s">
        <v>47</v>
      </c>
      <c r="J32" s="59"/>
    </row>
    <row r="33" spans="1:21" ht="25.35" customHeight="1">
      <c r="A33" s="504" t="s">
        <v>48</v>
      </c>
      <c r="B33" s="1181">
        <v>29269153</v>
      </c>
      <c r="C33" s="1182">
        <v>5576841</v>
      </c>
      <c r="D33" s="89">
        <f t="shared" si="0"/>
        <v>34845994</v>
      </c>
      <c r="E33" s="532"/>
      <c r="F33" s="59"/>
      <c r="G33" s="59"/>
      <c r="I33" s="532"/>
      <c r="J33" s="59"/>
      <c r="K33" s="532"/>
    </row>
    <row r="34" spans="1:21" ht="25.35" customHeight="1">
      <c r="A34" s="505" t="s">
        <v>49</v>
      </c>
      <c r="B34" s="1181">
        <v>84933611</v>
      </c>
      <c r="C34" s="1182">
        <v>11267752</v>
      </c>
      <c r="D34" s="90">
        <f t="shared" si="0"/>
        <v>96201363</v>
      </c>
      <c r="E34" s="532"/>
      <c r="F34" s="59"/>
      <c r="G34" s="59"/>
      <c r="I34" s="532"/>
      <c r="J34" s="59"/>
      <c r="K34" s="532"/>
    </row>
    <row r="35" spans="1:21" ht="25.35" customHeight="1" thickBot="1">
      <c r="A35" s="506" t="s">
        <v>50</v>
      </c>
      <c r="B35" s="557">
        <f>SUM(B7:B34)</f>
        <v>1099440778</v>
      </c>
      <c r="C35" s="558">
        <f>SUM(C7:C34)</f>
        <v>196932429</v>
      </c>
      <c r="D35" s="521">
        <f>SUM(D7:D34)</f>
        <v>1296373207</v>
      </c>
      <c r="E35" s="559"/>
      <c r="F35" s="60"/>
      <c r="G35" s="59"/>
      <c r="H35" s="59"/>
      <c r="I35" s="532"/>
      <c r="J35" s="59"/>
      <c r="K35" s="532"/>
      <c r="L35" s="533"/>
    </row>
    <row r="36" spans="1:21" ht="19.350000000000001" customHeight="1">
      <c r="A36" s="1308" t="s">
        <v>51</v>
      </c>
      <c r="B36" s="1308"/>
      <c r="C36" s="1308"/>
      <c r="D36" s="1308"/>
      <c r="E36" s="611"/>
      <c r="F36" s="24"/>
      <c r="K36" s="532"/>
    </row>
    <row r="37" spans="1:21" ht="44.45" customHeight="1">
      <c r="A37" s="1307" t="s">
        <v>749</v>
      </c>
      <c r="B37" s="1307"/>
      <c r="C37" s="1307"/>
      <c r="D37" s="1307"/>
      <c r="E37" s="610"/>
      <c r="F37" s="24"/>
      <c r="K37" s="532"/>
    </row>
    <row r="38" spans="1:21" ht="26.45" customHeight="1">
      <c r="A38" s="772"/>
      <c r="B38" s="772"/>
      <c r="C38" s="772"/>
      <c r="D38" s="772"/>
      <c r="E38" s="610"/>
      <c r="F38" s="24"/>
      <c r="K38" s="532"/>
    </row>
    <row r="39" spans="1:21" ht="36.6" customHeight="1" thickBot="1">
      <c r="A39" s="604" t="s">
        <v>15</v>
      </c>
      <c r="B39" s="605"/>
      <c r="C39" s="605"/>
      <c r="D39" s="27"/>
      <c r="E39" s="19"/>
      <c r="F39" s="19"/>
      <c r="G39" s="24"/>
      <c r="H39" s="24"/>
      <c r="I39" s="24"/>
      <c r="J39" s="24"/>
      <c r="K39" s="212"/>
      <c r="L39" s="24"/>
      <c r="M39" s="24"/>
      <c r="N39" s="24"/>
      <c r="O39" s="24"/>
      <c r="P39" s="24"/>
      <c r="Q39" s="24"/>
      <c r="R39" s="24"/>
      <c r="S39" s="24"/>
      <c r="T39" s="24"/>
      <c r="U39" s="24"/>
    </row>
    <row r="40" spans="1:21" ht="24" customHeight="1" thickBot="1">
      <c r="A40" s="770" t="s">
        <v>750</v>
      </c>
      <c r="B40" s="1175" t="s">
        <v>760</v>
      </c>
      <c r="C40" s="1176"/>
      <c r="D40" s="1176"/>
      <c r="E40" s="1177"/>
      <c r="F40" s="20" t="s">
        <v>10</v>
      </c>
      <c r="I40" s="24"/>
      <c r="J40" s="24"/>
      <c r="K40" s="212"/>
      <c r="M40" s="24"/>
      <c r="N40" s="24"/>
    </row>
    <row r="41" spans="1:21" ht="22.35" customHeight="1" thickBot="1">
      <c r="A41" s="56">
        <v>1</v>
      </c>
      <c r="B41" s="64">
        <v>2</v>
      </c>
      <c r="C41" s="64">
        <v>3</v>
      </c>
      <c r="D41" s="64">
        <v>4</v>
      </c>
      <c r="E41" s="64">
        <v>5</v>
      </c>
      <c r="I41" s="24"/>
      <c r="J41" s="24"/>
      <c r="K41" s="24"/>
      <c r="M41" s="24"/>
      <c r="N41" s="24"/>
    </row>
    <row r="42" spans="1:21" ht="24.6" customHeight="1" thickBot="1">
      <c r="A42" s="50" t="s">
        <v>17</v>
      </c>
      <c r="B42" s="61" t="s">
        <v>52</v>
      </c>
      <c r="C42" s="62" t="s">
        <v>53</v>
      </c>
      <c r="D42" s="63" t="s">
        <v>54</v>
      </c>
      <c r="E42" s="507" t="s">
        <v>55</v>
      </c>
      <c r="G42" s="25"/>
    </row>
    <row r="43" spans="1:21" ht="42">
      <c r="A43" s="1187" t="str">
        <f>A10</f>
        <v>Chipola College</v>
      </c>
      <c r="B43" s="791" t="s">
        <v>56</v>
      </c>
      <c r="C43" s="792">
        <v>200000</v>
      </c>
      <c r="D43" s="792"/>
      <c r="E43" s="793">
        <f t="shared" ref="E43:E56" si="1">C43+D43</f>
        <v>200000</v>
      </c>
    </row>
    <row r="44" spans="1:21" ht="42">
      <c r="A44" s="1188" t="str">
        <f>A11</f>
        <v>Daytona State College</v>
      </c>
      <c r="B44" s="794" t="s">
        <v>57</v>
      </c>
      <c r="C44" s="792">
        <v>500000</v>
      </c>
      <c r="D44" s="792"/>
      <c r="E44" s="793">
        <f t="shared" si="1"/>
        <v>500000</v>
      </c>
      <c r="H44" s="24"/>
    </row>
    <row r="45" spans="1:21" ht="43.35" customHeight="1">
      <c r="A45" s="1186" t="s">
        <v>25</v>
      </c>
      <c r="B45" s="794" t="s">
        <v>58</v>
      </c>
      <c r="C45" s="792"/>
      <c r="D45" s="792">
        <v>200000</v>
      </c>
      <c r="E45" s="793">
        <f t="shared" si="1"/>
        <v>200000</v>
      </c>
      <c r="H45" s="24"/>
    </row>
    <row r="46" spans="1:21" ht="62.45" customHeight="1">
      <c r="A46" s="1186" t="s">
        <v>30</v>
      </c>
      <c r="B46" s="794" t="s">
        <v>59</v>
      </c>
      <c r="C46" s="792">
        <v>2500000</v>
      </c>
      <c r="D46" s="792"/>
      <c r="E46" s="793">
        <f t="shared" si="1"/>
        <v>2500000</v>
      </c>
      <c r="H46" s="24"/>
    </row>
    <row r="47" spans="1:21">
      <c r="A47" s="1186" t="str">
        <f>A25</f>
        <v>Pasco-Hernando State College</v>
      </c>
      <c r="B47" s="794" t="s">
        <v>61</v>
      </c>
      <c r="C47" s="792">
        <v>2306271</v>
      </c>
      <c r="D47" s="792"/>
      <c r="E47" s="793">
        <f>C47+D47</f>
        <v>2306271</v>
      </c>
      <c r="H47" s="24"/>
    </row>
    <row r="48" spans="1:21" ht="63">
      <c r="A48" s="1186" t="s">
        <v>39</v>
      </c>
      <c r="B48" s="1189" t="s">
        <v>753</v>
      </c>
      <c r="C48" s="1184"/>
      <c r="D48" s="1184">
        <v>1000000</v>
      </c>
      <c r="E48" s="793">
        <f t="shared" ref="E48:E51" si="2">C48+D48</f>
        <v>1000000</v>
      </c>
      <c r="H48" s="24"/>
    </row>
    <row r="49" spans="1:8" ht="42">
      <c r="A49" s="1190" t="s">
        <v>43</v>
      </c>
      <c r="B49" s="794" t="s">
        <v>754</v>
      </c>
      <c r="C49" s="792"/>
      <c r="D49" s="792">
        <v>510000</v>
      </c>
      <c r="E49" s="793">
        <f t="shared" si="2"/>
        <v>510000</v>
      </c>
      <c r="H49" s="24"/>
    </row>
    <row r="50" spans="1:8" ht="42">
      <c r="A50" s="1190" t="s">
        <v>43</v>
      </c>
      <c r="B50" s="794" t="s">
        <v>755</v>
      </c>
      <c r="C50" s="792"/>
      <c r="D50" s="792">
        <v>674484</v>
      </c>
      <c r="E50" s="793">
        <f t="shared" si="2"/>
        <v>674484</v>
      </c>
      <c r="H50" s="24"/>
    </row>
    <row r="51" spans="1:8" ht="42">
      <c r="A51" s="1190" t="s">
        <v>758</v>
      </c>
      <c r="B51" s="794" t="s">
        <v>756</v>
      </c>
      <c r="C51" s="792"/>
      <c r="D51" s="792">
        <v>250000</v>
      </c>
      <c r="E51" s="793">
        <f t="shared" si="2"/>
        <v>250000</v>
      </c>
      <c r="H51" s="24"/>
    </row>
    <row r="52" spans="1:8" ht="62.45" customHeight="1">
      <c r="A52" s="1190" t="s">
        <v>46</v>
      </c>
      <c r="B52" s="744" t="s">
        <v>738</v>
      </c>
      <c r="C52" s="745"/>
      <c r="D52" s="745">
        <v>1000000</v>
      </c>
      <c r="E52" s="793">
        <f t="shared" si="1"/>
        <v>1000000</v>
      </c>
      <c r="H52" s="24"/>
    </row>
    <row r="53" spans="1:8" ht="62.45" customHeight="1">
      <c r="A53" s="1190" t="s">
        <v>759</v>
      </c>
      <c r="B53" s="1183" t="s">
        <v>60</v>
      </c>
      <c r="C53" s="1184"/>
      <c r="D53" s="1184">
        <v>250000</v>
      </c>
      <c r="E53" s="1185">
        <f t="shared" si="1"/>
        <v>250000</v>
      </c>
      <c r="H53" s="24"/>
    </row>
    <row r="54" spans="1:8" ht="86.25" customHeight="1" thickBot="1">
      <c r="A54" s="1190" t="s">
        <v>62</v>
      </c>
      <c r="B54" s="795" t="s">
        <v>63</v>
      </c>
      <c r="C54" s="796"/>
      <c r="D54" s="796">
        <v>50000</v>
      </c>
      <c r="E54" s="793">
        <f t="shared" si="1"/>
        <v>50000</v>
      </c>
      <c r="H54" s="24"/>
    </row>
    <row r="55" spans="1:8" ht="86.25" customHeight="1" thickBot="1">
      <c r="A55" s="1190" t="s">
        <v>62</v>
      </c>
      <c r="B55" s="734" t="s">
        <v>64</v>
      </c>
      <c r="C55" s="735"/>
      <c r="D55" s="735">
        <v>500000</v>
      </c>
      <c r="E55" s="1192">
        <f t="shared" si="1"/>
        <v>500000</v>
      </c>
      <c r="H55" s="24"/>
    </row>
    <row r="56" spans="1:8" ht="86.25" customHeight="1" thickBot="1">
      <c r="A56" s="1191" t="s">
        <v>49</v>
      </c>
      <c r="B56" s="734" t="s">
        <v>757</v>
      </c>
      <c r="C56" s="735"/>
      <c r="D56" s="735">
        <v>1000000</v>
      </c>
      <c r="E56" s="1193">
        <f t="shared" si="1"/>
        <v>1000000</v>
      </c>
      <c r="H56" s="24"/>
    </row>
    <row r="57" spans="1:8" ht="24.6" customHeight="1" thickBot="1">
      <c r="A57" s="80" t="s">
        <v>55</v>
      </c>
      <c r="B57" s="503"/>
      <c r="C57" s="555">
        <f>SUM(C43:C55)</f>
        <v>5506271</v>
      </c>
      <c r="D57" s="555">
        <f>SUM(D43:D56)</f>
        <v>5434484</v>
      </c>
      <c r="E57" s="556">
        <f>SUM(E43:E56)</f>
        <v>10940755</v>
      </c>
      <c r="H57" s="24"/>
    </row>
    <row r="58" spans="1:8" ht="25.35" customHeight="1">
      <c r="A58" s="20" t="s">
        <v>65</v>
      </c>
      <c r="H58" s="24"/>
    </row>
    <row r="59" spans="1:8" ht="25.35" customHeight="1">
      <c r="D59" s="59"/>
      <c r="H59" s="24"/>
    </row>
    <row r="60" spans="1:8" ht="30.6" customHeight="1" thickBot="1">
      <c r="A60" s="604" t="s">
        <v>15</v>
      </c>
      <c r="B60" s="605"/>
      <c r="C60" s="605"/>
      <c r="D60" s="27"/>
      <c r="E60" s="19"/>
      <c r="H60" s="24"/>
    </row>
    <row r="61" spans="1:8" ht="41.1" customHeight="1" thickBot="1">
      <c r="A61" s="56" t="s">
        <v>742</v>
      </c>
      <c r="B61" s="508" t="str">
        <f>B3</f>
        <v>Date Updated:   05.5.21    BY:  EN</v>
      </c>
      <c r="C61" s="53" t="s">
        <v>10</v>
      </c>
      <c r="D61" s="53"/>
      <c r="F61" s="24"/>
      <c r="G61" s="24"/>
      <c r="H61" s="24"/>
    </row>
    <row r="62" spans="1:8" ht="45" customHeight="1" thickBot="1">
      <c r="A62" s="1300" t="s">
        <v>761</v>
      </c>
      <c r="B62" s="1301"/>
      <c r="C62" s="509"/>
      <c r="H62" s="24"/>
    </row>
    <row r="63" spans="1:8" ht="37.35" customHeight="1" thickBot="1">
      <c r="A63" s="465" t="s">
        <v>17</v>
      </c>
      <c r="B63" s="588" t="s">
        <v>50</v>
      </c>
      <c r="C63" s="25"/>
      <c r="D63" s="28"/>
      <c r="H63" s="24"/>
    </row>
    <row r="64" spans="1:8" ht="25.35" customHeight="1">
      <c r="A64" s="529" t="str">
        <f>A11</f>
        <v>Daytona State College</v>
      </c>
      <c r="B64" s="797">
        <v>70000</v>
      </c>
      <c r="C64" s="510"/>
      <c r="H64" s="24"/>
    </row>
    <row r="65" spans="1:13" ht="25.35" customHeight="1" thickBot="1">
      <c r="A65" s="531" t="str">
        <f>A33</f>
        <v>Tallahassee Community College</v>
      </c>
      <c r="B65" s="606">
        <v>25000</v>
      </c>
      <c r="C65" s="510"/>
      <c r="H65" s="24"/>
    </row>
    <row r="66" spans="1:13" ht="25.35" customHeight="1" thickBot="1">
      <c r="A66" s="495" t="s">
        <v>50</v>
      </c>
      <c r="B66" s="607">
        <f>SUM(B64:B65)</f>
        <v>95000</v>
      </c>
      <c r="C66" s="511"/>
    </row>
    <row r="67" spans="1:13" ht="24.6" customHeight="1">
      <c r="A67" s="613"/>
      <c r="B67" s="612"/>
      <c r="C67" s="612"/>
      <c r="D67" s="24"/>
      <c r="E67" s="24"/>
      <c r="F67" s="24"/>
      <c r="G67" s="19"/>
      <c r="H67" s="24"/>
    </row>
    <row r="68" spans="1:13" ht="32.1" customHeight="1" thickBot="1">
      <c r="A68" s="604" t="s">
        <v>66</v>
      </c>
      <c r="B68" s="605"/>
      <c r="C68" s="605"/>
      <c r="D68" s="27"/>
      <c r="E68" s="19"/>
      <c r="F68" s="24"/>
      <c r="G68" s="19"/>
      <c r="H68" s="24"/>
    </row>
    <row r="69" spans="1:13" ht="44.45" customHeight="1" thickBot="1">
      <c r="A69" s="47" t="s">
        <v>751</v>
      </c>
      <c r="B69" s="1304" t="str">
        <f>B3</f>
        <v>Date Updated:   05.5.21    BY:  EN</v>
      </c>
      <c r="C69" s="1305"/>
      <c r="D69" s="1305"/>
      <c r="E69" s="1306"/>
      <c r="F69" s="21"/>
      <c r="G69" s="53"/>
      <c r="H69" s="24"/>
    </row>
    <row r="70" spans="1:13" ht="87.6" customHeight="1" thickBot="1">
      <c r="A70" s="50" t="s">
        <v>17</v>
      </c>
      <c r="B70" s="30" t="s">
        <v>752</v>
      </c>
      <c r="C70" s="49" t="s">
        <v>67</v>
      </c>
      <c r="D70" s="31" t="s">
        <v>68</v>
      </c>
      <c r="E70" s="32" t="s">
        <v>69</v>
      </c>
      <c r="F70" s="30" t="s">
        <v>70</v>
      </c>
      <c r="G70" s="25"/>
      <c r="H70" s="24"/>
    </row>
    <row r="71" spans="1:13" ht="25.35" customHeight="1">
      <c r="A71" s="798" t="str">
        <f t="shared" ref="A71:A98" si="3">A7</f>
        <v>Eastern Florida State College</v>
      </c>
      <c r="B71" s="534">
        <v>21284458.156083297</v>
      </c>
      <c r="C71" s="534">
        <f t="shared" ref="C71:C98" si="4">B71*0.05</f>
        <v>1064222.9078041648</v>
      </c>
      <c r="D71" s="535">
        <f t="shared" ref="D71:D98" si="5">IF(C71&gt;500000,0,1)</f>
        <v>0</v>
      </c>
      <c r="E71" s="535">
        <f t="shared" ref="E71:E98" si="6">IF(D71&lt;1,0,B71*0.02)</f>
        <v>0</v>
      </c>
      <c r="F71" s="534">
        <f>C71+E71</f>
        <v>1064222.9078041648</v>
      </c>
      <c r="H71" s="24"/>
      <c r="I71" s="24"/>
      <c r="J71" s="24"/>
      <c r="K71" s="24"/>
      <c r="L71" s="24"/>
      <c r="M71" s="24"/>
    </row>
    <row r="72" spans="1:13" ht="25.35" customHeight="1">
      <c r="A72" s="799" t="str">
        <f t="shared" si="3"/>
        <v>Broward College</v>
      </c>
      <c r="B72" s="23">
        <v>62052258.614316523</v>
      </c>
      <c r="C72" s="23">
        <f t="shared" si="4"/>
        <v>3102612.9307158263</v>
      </c>
      <c r="D72" s="23">
        <f t="shared" si="5"/>
        <v>0</v>
      </c>
      <c r="E72" s="23">
        <f t="shared" si="6"/>
        <v>0</v>
      </c>
      <c r="F72" s="23">
        <f t="shared" ref="F72:F98" si="7">C72+E72</f>
        <v>3102612.9307158263</v>
      </c>
    </row>
    <row r="73" spans="1:13" ht="25.35" customHeight="1">
      <c r="A73" s="799" t="str">
        <f t="shared" si="3"/>
        <v>College of Central Florida</v>
      </c>
      <c r="B73" s="23">
        <v>11430903.444088852</v>
      </c>
      <c r="C73" s="23">
        <f t="shared" si="4"/>
        <v>571545.17220444267</v>
      </c>
      <c r="D73" s="23">
        <f t="shared" si="5"/>
        <v>0</v>
      </c>
      <c r="E73" s="23">
        <f t="shared" si="6"/>
        <v>0</v>
      </c>
      <c r="F73" s="23">
        <f t="shared" si="7"/>
        <v>571545.17220444267</v>
      </c>
    </row>
    <row r="74" spans="1:13" ht="25.35" customHeight="1">
      <c r="A74" s="800" t="str">
        <f t="shared" si="3"/>
        <v>Chipola College</v>
      </c>
      <c r="B74" s="492">
        <v>2619373.6706896927</v>
      </c>
      <c r="C74" s="492">
        <f t="shared" si="4"/>
        <v>130968.68353448465</v>
      </c>
      <c r="D74" s="492">
        <f t="shared" si="5"/>
        <v>1</v>
      </c>
      <c r="E74" s="492">
        <f t="shared" si="6"/>
        <v>52387.473413793858</v>
      </c>
      <c r="F74" s="492">
        <f t="shared" si="7"/>
        <v>183356.15694827851</v>
      </c>
    </row>
    <row r="75" spans="1:13" ht="25.35" customHeight="1">
      <c r="A75" s="799" t="str">
        <f t="shared" si="3"/>
        <v>Daytona State College</v>
      </c>
      <c r="B75" s="23">
        <v>22641204.515322424</v>
      </c>
      <c r="C75" s="23">
        <f t="shared" si="4"/>
        <v>1132060.2257661212</v>
      </c>
      <c r="D75" s="23">
        <f t="shared" si="5"/>
        <v>0</v>
      </c>
      <c r="E75" s="23">
        <f t="shared" si="6"/>
        <v>0</v>
      </c>
      <c r="F75" s="23">
        <f t="shared" si="7"/>
        <v>1132060.2257661212</v>
      </c>
    </row>
    <row r="76" spans="1:13" ht="25.35" customHeight="1">
      <c r="A76" s="799" t="str">
        <f t="shared" si="3"/>
        <v>Florida SouthWestern State College</v>
      </c>
      <c r="B76" s="23">
        <v>22981782.861629281</v>
      </c>
      <c r="C76" s="23">
        <f t="shared" si="4"/>
        <v>1149089.1430814641</v>
      </c>
      <c r="D76" s="23">
        <f t="shared" si="5"/>
        <v>0</v>
      </c>
      <c r="E76" s="23">
        <f t="shared" si="6"/>
        <v>0</v>
      </c>
      <c r="F76" s="23">
        <f t="shared" si="7"/>
        <v>1149089.1430814641</v>
      </c>
    </row>
    <row r="77" spans="1:13" ht="25.35" customHeight="1">
      <c r="A77" s="799" t="str">
        <f t="shared" si="3"/>
        <v>Florida State College at Jacksonville</v>
      </c>
      <c r="B77" s="23">
        <v>40800402.105342247</v>
      </c>
      <c r="C77" s="23">
        <f t="shared" si="4"/>
        <v>2040020.1052671124</v>
      </c>
      <c r="D77" s="23">
        <f t="shared" si="5"/>
        <v>0</v>
      </c>
      <c r="E77" s="23">
        <f t="shared" si="6"/>
        <v>0</v>
      </c>
      <c r="F77" s="23">
        <f t="shared" si="7"/>
        <v>2040020.1052671124</v>
      </c>
    </row>
    <row r="78" spans="1:13" ht="25.35" customHeight="1">
      <c r="A78" s="800" t="str">
        <f t="shared" si="3"/>
        <v>College of the Florida Keys</v>
      </c>
      <c r="B78" s="492">
        <v>2162647.2571190572</v>
      </c>
      <c r="C78" s="492">
        <f t="shared" si="4"/>
        <v>108132.36285595287</v>
      </c>
      <c r="D78" s="492">
        <f t="shared" si="5"/>
        <v>1</v>
      </c>
      <c r="E78" s="492">
        <f t="shared" si="6"/>
        <v>43252.945142381148</v>
      </c>
      <c r="F78" s="492">
        <f t="shared" si="7"/>
        <v>151385.30799833403</v>
      </c>
    </row>
    <row r="79" spans="1:13" ht="25.35" customHeight="1">
      <c r="A79" s="800" t="str">
        <f t="shared" si="3"/>
        <v>Gulf Coast State College</v>
      </c>
      <c r="B79" s="492">
        <v>6480705.8220794136</v>
      </c>
      <c r="C79" s="492">
        <f t="shared" si="4"/>
        <v>324035.29110397073</v>
      </c>
      <c r="D79" s="492">
        <f t="shared" si="5"/>
        <v>1</v>
      </c>
      <c r="E79" s="492">
        <f t="shared" si="6"/>
        <v>129614.11644158828</v>
      </c>
      <c r="F79" s="492">
        <f t="shared" si="7"/>
        <v>453649.40754555899</v>
      </c>
    </row>
    <row r="80" spans="1:13" ht="25.35" customHeight="1">
      <c r="A80" s="799" t="str">
        <f t="shared" si="3"/>
        <v>Hillsborough Community College</v>
      </c>
      <c r="B80" s="23">
        <v>42507706.290374637</v>
      </c>
      <c r="C80" s="23">
        <f>B80*0.05</f>
        <v>2125385.314518732</v>
      </c>
      <c r="D80" s="23">
        <f t="shared" si="5"/>
        <v>0</v>
      </c>
      <c r="E80" s="23">
        <f t="shared" si="6"/>
        <v>0</v>
      </c>
      <c r="F80" s="23">
        <f t="shared" si="7"/>
        <v>2125385.314518732</v>
      </c>
    </row>
    <row r="81" spans="1:6" ht="25.35" customHeight="1">
      <c r="A81" s="799" t="str">
        <f t="shared" si="3"/>
        <v>Indian River State College</v>
      </c>
      <c r="B81" s="23">
        <v>22530159.665811967</v>
      </c>
      <c r="C81" s="23">
        <f t="shared" si="4"/>
        <v>1126507.9832905985</v>
      </c>
      <c r="D81" s="23">
        <f t="shared" si="5"/>
        <v>0</v>
      </c>
      <c r="E81" s="23">
        <f t="shared" si="6"/>
        <v>0</v>
      </c>
      <c r="F81" s="23">
        <f t="shared" si="7"/>
        <v>1126507.9832905985</v>
      </c>
    </row>
    <row r="82" spans="1:6" ht="25.35" customHeight="1">
      <c r="A82" s="800" t="str">
        <f t="shared" si="3"/>
        <v>Florida Gateway College</v>
      </c>
      <c r="B82" s="492">
        <v>4481911.4490397088</v>
      </c>
      <c r="C82" s="492">
        <f t="shared" si="4"/>
        <v>224095.57245198544</v>
      </c>
      <c r="D82" s="492">
        <f t="shared" si="5"/>
        <v>1</v>
      </c>
      <c r="E82" s="492">
        <f t="shared" si="6"/>
        <v>89638.228980794185</v>
      </c>
      <c r="F82" s="492">
        <f t="shared" si="7"/>
        <v>313733.80143277964</v>
      </c>
    </row>
    <row r="83" spans="1:6" ht="25.35" customHeight="1">
      <c r="A83" s="800" t="str">
        <f t="shared" si="3"/>
        <v>Lake-Sumter State College</v>
      </c>
      <c r="B83" s="492">
        <v>6298409.6561406534</v>
      </c>
      <c r="C83" s="492">
        <f t="shared" si="4"/>
        <v>314920.48280703271</v>
      </c>
      <c r="D83" s="492">
        <f t="shared" si="5"/>
        <v>1</v>
      </c>
      <c r="E83" s="492">
        <f t="shared" si="6"/>
        <v>125968.19312281307</v>
      </c>
      <c r="F83" s="492">
        <f t="shared" si="7"/>
        <v>440888.67592984578</v>
      </c>
    </row>
    <row r="84" spans="1:6" ht="25.35" customHeight="1">
      <c r="A84" s="799" t="str">
        <f t="shared" si="3"/>
        <v>State College of Florida, Manatee-Sarasota</v>
      </c>
      <c r="B84" s="23">
        <v>16992880.391009208</v>
      </c>
      <c r="C84" s="23">
        <f t="shared" si="4"/>
        <v>849644.01955046039</v>
      </c>
      <c r="D84" s="23">
        <f t="shared" si="5"/>
        <v>0</v>
      </c>
      <c r="E84" s="23">
        <f t="shared" si="6"/>
        <v>0</v>
      </c>
      <c r="F84" s="23">
        <f t="shared" si="7"/>
        <v>849644.01955046039</v>
      </c>
    </row>
    <row r="85" spans="1:6" ht="25.35" customHeight="1">
      <c r="A85" s="799" t="str">
        <f t="shared" si="3"/>
        <v>Miami Dade College</v>
      </c>
      <c r="B85" s="23">
        <v>111081186.3566457</v>
      </c>
      <c r="C85" s="23">
        <f t="shared" si="4"/>
        <v>5554059.3178322855</v>
      </c>
      <c r="D85" s="23">
        <f t="shared" si="5"/>
        <v>0</v>
      </c>
      <c r="E85" s="23">
        <f t="shared" si="6"/>
        <v>0</v>
      </c>
      <c r="F85" s="23">
        <f t="shared" si="7"/>
        <v>5554059.3178322855</v>
      </c>
    </row>
    <row r="86" spans="1:6" ht="25.35" customHeight="1">
      <c r="A86" s="800" t="str">
        <f t="shared" si="3"/>
        <v>North Florida College</v>
      </c>
      <c r="B86" s="492">
        <v>1608194.9414521542</v>
      </c>
      <c r="C86" s="492">
        <f t="shared" si="4"/>
        <v>80409.747072607715</v>
      </c>
      <c r="D86" s="492">
        <f t="shared" si="5"/>
        <v>1</v>
      </c>
      <c r="E86" s="492">
        <f t="shared" si="6"/>
        <v>32163.898829043086</v>
      </c>
      <c r="F86" s="492">
        <f t="shared" si="7"/>
        <v>112573.6459016508</v>
      </c>
    </row>
    <row r="87" spans="1:6" ht="25.35" customHeight="1">
      <c r="A87" s="800" t="str">
        <f t="shared" si="3"/>
        <v>Northwest Florida State College</v>
      </c>
      <c r="B87" s="492">
        <v>7969842.4723906666</v>
      </c>
      <c r="C87" s="492">
        <f t="shared" si="4"/>
        <v>398492.12361953338</v>
      </c>
      <c r="D87" s="492">
        <f t="shared" si="5"/>
        <v>1</v>
      </c>
      <c r="E87" s="492">
        <f t="shared" si="6"/>
        <v>159396.84944781332</v>
      </c>
      <c r="F87" s="492">
        <f t="shared" si="7"/>
        <v>557888.97306734673</v>
      </c>
    </row>
    <row r="88" spans="1:6" ht="25.35" customHeight="1">
      <c r="A88" s="799" t="str">
        <f t="shared" si="3"/>
        <v>Palm Beach State College</v>
      </c>
      <c r="B88" s="23">
        <v>45386494.327909946</v>
      </c>
      <c r="C88" s="23">
        <f t="shared" si="4"/>
        <v>2269324.7163954973</v>
      </c>
      <c r="D88" s="23">
        <f t="shared" si="5"/>
        <v>0</v>
      </c>
      <c r="E88" s="23">
        <f t="shared" si="6"/>
        <v>0</v>
      </c>
      <c r="F88" s="23">
        <f t="shared" si="7"/>
        <v>2269324.7163954973</v>
      </c>
    </row>
    <row r="89" spans="1:6" ht="25.35" customHeight="1">
      <c r="A89" s="799" t="str">
        <f t="shared" si="3"/>
        <v>Pasco-Hernando State College</v>
      </c>
      <c r="B89" s="23">
        <v>14393304.797373252</v>
      </c>
      <c r="C89" s="23">
        <f t="shared" si="4"/>
        <v>719665.23986866267</v>
      </c>
      <c r="D89" s="23">
        <f t="shared" si="5"/>
        <v>0</v>
      </c>
      <c r="E89" s="23">
        <f t="shared" si="6"/>
        <v>0</v>
      </c>
      <c r="F89" s="23">
        <f t="shared" si="7"/>
        <v>719665.23986866267</v>
      </c>
    </row>
    <row r="90" spans="1:6" ht="25.35" customHeight="1">
      <c r="A90" s="799" t="str">
        <f t="shared" si="3"/>
        <v>Pensacola State College</v>
      </c>
      <c r="B90" s="23">
        <v>14562895.325686499</v>
      </c>
      <c r="C90" s="23">
        <f t="shared" si="4"/>
        <v>728144.76628432504</v>
      </c>
      <c r="D90" s="23">
        <f t="shared" si="5"/>
        <v>0</v>
      </c>
      <c r="E90" s="23">
        <f t="shared" si="6"/>
        <v>0</v>
      </c>
      <c r="F90" s="23">
        <f t="shared" si="7"/>
        <v>728144.76628432504</v>
      </c>
    </row>
    <row r="91" spans="1:6" ht="25.35" customHeight="1">
      <c r="A91" s="799" t="str">
        <f t="shared" si="3"/>
        <v>Polk State College</v>
      </c>
      <c r="B91" s="23">
        <v>14060636.697341474</v>
      </c>
      <c r="C91" s="23">
        <f t="shared" si="4"/>
        <v>703031.83486707369</v>
      </c>
      <c r="D91" s="23">
        <f t="shared" si="5"/>
        <v>0</v>
      </c>
      <c r="E91" s="23">
        <f t="shared" si="6"/>
        <v>0</v>
      </c>
      <c r="F91" s="23">
        <f t="shared" si="7"/>
        <v>703031.83486707369</v>
      </c>
    </row>
    <row r="92" spans="1:6" ht="25.35" customHeight="1">
      <c r="A92" s="800" t="str">
        <f t="shared" si="3"/>
        <v>St. Johns River State College</v>
      </c>
      <c r="B92" s="492">
        <v>8494066.254338745</v>
      </c>
      <c r="C92" s="492">
        <f t="shared" si="4"/>
        <v>424703.31271693727</v>
      </c>
      <c r="D92" s="492">
        <f t="shared" si="5"/>
        <v>1</v>
      </c>
      <c r="E92" s="492">
        <f t="shared" si="6"/>
        <v>169881.32508677492</v>
      </c>
      <c r="F92" s="492">
        <f t="shared" si="7"/>
        <v>594584.63780371216</v>
      </c>
    </row>
    <row r="93" spans="1:6" ht="25.35" customHeight="1">
      <c r="A93" s="799" t="str">
        <f t="shared" si="3"/>
        <v>St. Petersburg College</v>
      </c>
      <c r="B93" s="23">
        <v>42727325.007505536</v>
      </c>
      <c r="C93" s="23">
        <f t="shared" si="4"/>
        <v>2136366.2503752769</v>
      </c>
      <c r="D93" s="23">
        <f t="shared" si="5"/>
        <v>0</v>
      </c>
      <c r="E93" s="23">
        <f t="shared" si="6"/>
        <v>0</v>
      </c>
      <c r="F93" s="23">
        <f t="shared" si="7"/>
        <v>2136366.2503752769</v>
      </c>
    </row>
    <row r="94" spans="1:6" ht="25.35" customHeight="1">
      <c r="A94" s="799" t="str">
        <f t="shared" si="3"/>
        <v>Santa Fe College</v>
      </c>
      <c r="B94" s="23">
        <v>24950860.879950155</v>
      </c>
      <c r="C94" s="23">
        <f t="shared" si="4"/>
        <v>1247543.0439975078</v>
      </c>
      <c r="D94" s="23">
        <f t="shared" si="5"/>
        <v>0</v>
      </c>
      <c r="E94" s="23">
        <f t="shared" si="6"/>
        <v>0</v>
      </c>
      <c r="F94" s="23">
        <f t="shared" si="7"/>
        <v>1247543.0439975078</v>
      </c>
    </row>
    <row r="95" spans="1:6" ht="25.35" customHeight="1">
      <c r="A95" s="799" t="str">
        <f t="shared" si="3"/>
        <v>Seminole State College of Florida</v>
      </c>
      <c r="B95" s="23">
        <v>27984856.483876474</v>
      </c>
      <c r="C95" s="23">
        <f t="shared" si="4"/>
        <v>1399242.8241938238</v>
      </c>
      <c r="D95" s="23">
        <f t="shared" si="5"/>
        <v>0</v>
      </c>
      <c r="E95" s="23">
        <f t="shared" si="6"/>
        <v>0</v>
      </c>
      <c r="F95" s="23">
        <f t="shared" si="7"/>
        <v>1399242.8241938238</v>
      </c>
    </row>
    <row r="96" spans="1:6" ht="25.35" customHeight="1">
      <c r="A96" s="800" t="str">
        <f t="shared" si="3"/>
        <v>South Florida State College</v>
      </c>
      <c r="B96" s="492">
        <v>3897242.2898468859</v>
      </c>
      <c r="C96" s="492">
        <f t="shared" si="4"/>
        <v>194862.11449234432</v>
      </c>
      <c r="D96" s="492">
        <f t="shared" si="5"/>
        <v>1</v>
      </c>
      <c r="E96" s="492">
        <f t="shared" si="6"/>
        <v>77944.84579693772</v>
      </c>
      <c r="F96" s="492">
        <f t="shared" si="7"/>
        <v>272806.96028928203</v>
      </c>
    </row>
    <row r="97" spans="1:54" ht="25.35" customHeight="1">
      <c r="A97" s="799" t="str">
        <f t="shared" si="3"/>
        <v>Tallahassee Community College</v>
      </c>
      <c r="B97" s="23">
        <v>22164943.144527473</v>
      </c>
      <c r="C97" s="33">
        <f t="shared" si="4"/>
        <v>1108247.1572263737</v>
      </c>
      <c r="D97" s="33">
        <f t="shared" si="5"/>
        <v>0</v>
      </c>
      <c r="E97" s="33">
        <f t="shared" si="6"/>
        <v>0</v>
      </c>
      <c r="F97" s="33">
        <f t="shared" si="7"/>
        <v>1108247.1572263737</v>
      </c>
    </row>
    <row r="98" spans="1:54" ht="25.35" customHeight="1" thickBot="1">
      <c r="A98" s="799" t="str">
        <f t="shared" si="3"/>
        <v>Valencia College</v>
      </c>
      <c r="B98" s="614">
        <v>94519809.31810233</v>
      </c>
      <c r="C98" s="34">
        <f t="shared" si="4"/>
        <v>4725990.4659051169</v>
      </c>
      <c r="D98" s="34">
        <f t="shared" si="5"/>
        <v>0</v>
      </c>
      <c r="E98" s="34">
        <f t="shared" si="6"/>
        <v>0</v>
      </c>
      <c r="F98" s="34">
        <f t="shared" si="7"/>
        <v>4725990.4659051169</v>
      </c>
    </row>
    <row r="99" spans="1:54" ht="25.35" customHeight="1" thickBot="1">
      <c r="A99" s="80" t="s">
        <v>50</v>
      </c>
      <c r="B99" s="536">
        <f>SUM(B71:B98)</f>
        <v>719066462.19599426</v>
      </c>
      <c r="C99" s="536">
        <f>SUM(C71:C98)</f>
        <v>35953323.10979972</v>
      </c>
      <c r="D99" s="81">
        <f>SUM(D71:D98)</f>
        <v>9</v>
      </c>
      <c r="E99" s="536">
        <f>SUM(E71:E98)</f>
        <v>880247.87626193953</v>
      </c>
      <c r="F99" s="537">
        <f>SUM(C71:E98)</f>
        <v>36833579.986061662</v>
      </c>
    </row>
    <row r="100" spans="1:54" ht="25.35" customHeight="1">
      <c r="A100" s="93"/>
      <c r="E100" s="24"/>
      <c r="F100" s="24"/>
      <c r="G100" s="24"/>
    </row>
    <row r="101" spans="1:54" ht="25.35" customHeight="1">
      <c r="A101" s="94" t="s">
        <v>71</v>
      </c>
      <c r="E101" s="24"/>
      <c r="F101" s="24"/>
      <c r="G101" s="24"/>
    </row>
    <row r="102" spans="1:54" ht="25.35" customHeight="1">
      <c r="A102" s="1282" t="s">
        <v>766</v>
      </c>
      <c r="B102" s="1282"/>
      <c r="C102" s="1282"/>
      <c r="D102" s="1282"/>
      <c r="E102" s="1282"/>
      <c r="F102" s="1282"/>
      <c r="G102" s="1282"/>
      <c r="H102" s="1282"/>
      <c r="I102" s="1282"/>
      <c r="J102" s="1282"/>
      <c r="K102" s="1282"/>
      <c r="L102" s="1282"/>
      <c r="M102" s="1282"/>
      <c r="N102" s="1282"/>
      <c r="O102" s="1282"/>
      <c r="P102" s="1282"/>
      <c r="Q102" s="1282"/>
      <c r="R102" s="1282"/>
    </row>
    <row r="103" spans="1:54" ht="20.100000000000001" customHeight="1">
      <c r="A103" s="1280" t="s">
        <v>72</v>
      </c>
      <c r="B103" s="1280"/>
      <c r="C103" s="1280"/>
      <c r="D103" s="1280"/>
      <c r="E103" s="1280"/>
      <c r="F103" s="1280"/>
      <c r="G103" s="1280"/>
      <c r="H103" s="1280"/>
      <c r="I103" s="1280"/>
      <c r="J103" s="1280"/>
      <c r="K103" s="1280"/>
      <c r="L103" s="1280"/>
      <c r="M103" s="1280"/>
      <c r="N103" s="1280"/>
      <c r="O103" s="1280"/>
      <c r="P103" s="1280"/>
      <c r="Q103" s="1280"/>
      <c r="R103" s="1280"/>
      <c r="S103" s="609"/>
    </row>
    <row r="104" spans="1:54" ht="20.100000000000001" customHeight="1">
      <c r="A104" s="590" t="s">
        <v>73</v>
      </c>
      <c r="B104" s="590"/>
      <c r="C104" s="590"/>
      <c r="D104" s="590"/>
      <c r="E104" s="590"/>
      <c r="F104" s="590"/>
      <c r="G104" s="590"/>
      <c r="H104" s="590"/>
      <c r="I104" s="590"/>
      <c r="J104" s="590"/>
      <c r="K104" s="590"/>
      <c r="L104" s="590"/>
      <c r="M104" s="590"/>
      <c r="N104" s="590"/>
      <c r="O104" s="590"/>
      <c r="P104" s="590"/>
      <c r="Q104" s="590"/>
      <c r="R104" s="590"/>
    </row>
    <row r="105" spans="1:54" ht="20.100000000000001" customHeight="1">
      <c r="A105" s="1280" t="s">
        <v>74</v>
      </c>
      <c r="B105" s="1280"/>
      <c r="C105" s="1280"/>
      <c r="D105" s="1280"/>
      <c r="E105" s="1280"/>
      <c r="F105" s="1280"/>
      <c r="G105" s="1280"/>
      <c r="H105" s="1280"/>
      <c r="I105" s="1280"/>
      <c r="J105" s="1280"/>
      <c r="K105" s="1280"/>
      <c r="L105" s="1280"/>
      <c r="M105" s="1280"/>
      <c r="N105" s="1280"/>
      <c r="O105" s="1280"/>
      <c r="P105" s="1280"/>
      <c r="Q105" s="1280"/>
      <c r="R105" s="1280"/>
    </row>
    <row r="106" spans="1:54" ht="20.100000000000001" customHeight="1">
      <c r="A106" s="1280"/>
      <c r="B106" s="1280"/>
      <c r="C106" s="1280"/>
      <c r="D106" s="1280"/>
      <c r="E106" s="1280"/>
      <c r="F106" s="1280"/>
      <c r="G106" s="1280"/>
    </row>
    <row r="107" spans="1:54" ht="32.450000000000003" customHeight="1" thickBot="1">
      <c r="E107" s="603"/>
      <c r="F107" s="603"/>
      <c r="G107" s="603"/>
      <c r="H107" s="27"/>
      <c r="I107" s="27"/>
      <c r="J107" s="27"/>
      <c r="K107" s="27"/>
    </row>
    <row r="108" spans="1:54" ht="43.35" customHeight="1" thickBot="1">
      <c r="A108" s="58" t="s">
        <v>762</v>
      </c>
      <c r="B108" s="1275" t="s">
        <v>765</v>
      </c>
      <c r="C108" s="1276"/>
      <c r="D108" s="1277"/>
      <c r="E108" s="1278" t="s">
        <v>75</v>
      </c>
      <c r="F108" s="1278"/>
      <c r="G108" s="1278"/>
      <c r="H108" s="1278"/>
      <c r="I108" s="1278"/>
      <c r="J108" s="1278"/>
      <c r="K108" s="1278"/>
      <c r="L108" s="1278"/>
      <c r="M108" s="1278"/>
      <c r="N108" s="1278"/>
      <c r="O108" s="1278"/>
      <c r="P108" s="1278"/>
      <c r="Q108" s="1278"/>
      <c r="R108" s="1278"/>
      <c r="S108" s="1279"/>
      <c r="T108" s="775"/>
      <c r="U108" s="775"/>
      <c r="AC108" s="22"/>
      <c r="AD108" s="37"/>
      <c r="AK108" s="500"/>
    </row>
    <row r="109" spans="1:54" ht="39" customHeight="1" thickBot="1">
      <c r="A109" s="57">
        <v>1</v>
      </c>
      <c r="B109" s="55">
        <v>2</v>
      </c>
      <c r="C109" s="773">
        <v>3</v>
      </c>
      <c r="D109" s="774">
        <v>4</v>
      </c>
      <c r="E109" s="773">
        <v>5</v>
      </c>
      <c r="F109" s="773">
        <v>6</v>
      </c>
      <c r="G109" s="773">
        <v>7</v>
      </c>
      <c r="H109" s="773">
        <v>8</v>
      </c>
      <c r="I109" s="773">
        <v>9</v>
      </c>
      <c r="J109" s="773">
        <v>10</v>
      </c>
      <c r="K109" s="773">
        <v>11</v>
      </c>
      <c r="L109" s="773">
        <v>12</v>
      </c>
      <c r="M109" s="773">
        <v>13</v>
      </c>
      <c r="N109" s="773">
        <v>14</v>
      </c>
      <c r="O109" s="773">
        <v>15</v>
      </c>
      <c r="P109" s="773">
        <v>16</v>
      </c>
      <c r="Q109" s="773">
        <v>17</v>
      </c>
      <c r="R109" s="773">
        <v>18</v>
      </c>
      <c r="S109" s="774">
        <v>19</v>
      </c>
      <c r="T109" s="1298" t="s">
        <v>76</v>
      </c>
      <c r="U109" s="38"/>
      <c r="V109" s="55">
        <v>20</v>
      </c>
      <c r="W109" s="773">
        <v>21</v>
      </c>
      <c r="X109" s="773">
        <v>22</v>
      </c>
      <c r="Y109" s="73"/>
      <c r="Z109" s="773">
        <v>23</v>
      </c>
      <c r="AA109" s="773">
        <v>24</v>
      </c>
      <c r="AB109" s="774">
        <v>25</v>
      </c>
      <c r="AC109" s="40"/>
      <c r="AD109" s="37"/>
    </row>
    <row r="110" spans="1:54" ht="29.45" customHeight="1" thickBot="1">
      <c r="A110" s="67" t="s">
        <v>77</v>
      </c>
      <c r="B110" s="1310" t="s">
        <v>78</v>
      </c>
      <c r="C110" s="1311"/>
      <c r="D110" s="1312"/>
      <c r="E110" s="39"/>
      <c r="F110" s="1314" t="s">
        <v>79</v>
      </c>
      <c r="G110" s="1314"/>
      <c r="H110" s="1314"/>
      <c r="I110" s="1314"/>
      <c r="J110" s="1314"/>
      <c r="K110" s="1314"/>
      <c r="L110" s="1314"/>
      <c r="M110" s="1314"/>
      <c r="N110" s="1314"/>
      <c r="O110" s="1314"/>
      <c r="P110" s="1314"/>
      <c r="Q110" s="1315" t="s">
        <v>80</v>
      </c>
      <c r="R110" s="1316"/>
      <c r="S110" s="1317"/>
      <c r="T110" s="1299"/>
      <c r="U110" s="41"/>
      <c r="V110" s="42"/>
      <c r="W110" s="43"/>
      <c r="X110" s="44"/>
      <c r="Y110" s="74"/>
      <c r="Z110" s="1320"/>
      <c r="AA110" s="1321"/>
      <c r="AB110" s="1322"/>
      <c r="AC110" s="22"/>
      <c r="AD110" s="733" t="s">
        <v>81</v>
      </c>
      <c r="AF110" s="36"/>
      <c r="AG110" s="37"/>
    </row>
    <row r="111" spans="1:54" ht="66" customHeight="1" thickBot="1">
      <c r="A111" s="45"/>
      <c r="B111" s="1290" t="s">
        <v>82</v>
      </c>
      <c r="C111" s="1291"/>
      <c r="D111" s="1292"/>
      <c r="E111" s="1290" t="s">
        <v>83</v>
      </c>
      <c r="F111" s="1291"/>
      <c r="G111" s="1292"/>
      <c r="H111" s="1290" t="s">
        <v>84</v>
      </c>
      <c r="I111" s="1291"/>
      <c r="J111" s="1292"/>
      <c r="K111" s="1293" t="s">
        <v>85</v>
      </c>
      <c r="L111" s="1293"/>
      <c r="M111" s="1293"/>
      <c r="N111" s="1294" t="s">
        <v>86</v>
      </c>
      <c r="O111" s="1295"/>
      <c r="P111" s="1296"/>
      <c r="Q111" s="1294" t="s">
        <v>87</v>
      </c>
      <c r="R111" s="1295"/>
      <c r="S111" s="1296"/>
      <c r="T111" s="1318" t="s">
        <v>88</v>
      </c>
      <c r="U111" s="26"/>
      <c r="V111" s="1287" t="s">
        <v>89</v>
      </c>
      <c r="W111" s="1288"/>
      <c r="X111" s="1297"/>
      <c r="Y111" s="69"/>
      <c r="Z111" s="1287" t="s">
        <v>90</v>
      </c>
      <c r="AA111" s="1288"/>
      <c r="AB111" s="1289"/>
      <c r="AC111" s="27"/>
      <c r="AD111" s="54" t="s">
        <v>91</v>
      </c>
      <c r="AF111" s="22"/>
      <c r="AG111" s="24"/>
      <c r="AI111" s="1323" t="s">
        <v>92</v>
      </c>
      <c r="AJ111" s="1323"/>
      <c r="AK111" s="1323"/>
      <c r="AL111" s="1323"/>
      <c r="AM111" s="1323"/>
      <c r="AN111" s="1323"/>
      <c r="AO111" s="1323"/>
      <c r="AP111" s="27"/>
      <c r="AS111" s="27"/>
      <c r="AT111" s="27"/>
    </row>
    <row r="112" spans="1:54" ht="87" customHeight="1" thickBot="1">
      <c r="A112" s="50" t="s">
        <v>17</v>
      </c>
      <c r="B112" s="1203" t="s">
        <v>93</v>
      </c>
      <c r="C112" s="498"/>
      <c r="D112" s="708" t="s">
        <v>55</v>
      </c>
      <c r="E112" s="1202" t="s">
        <v>93</v>
      </c>
      <c r="F112" s="1201" t="s">
        <v>94</v>
      </c>
      <c r="G112" s="68" t="s">
        <v>55</v>
      </c>
      <c r="H112" s="1204" t="s">
        <v>93</v>
      </c>
      <c r="I112" s="1205" t="s">
        <v>94</v>
      </c>
      <c r="J112" s="71" t="s">
        <v>55</v>
      </c>
      <c r="K112" s="1206" t="s">
        <v>93</v>
      </c>
      <c r="L112" s="1207" t="s">
        <v>94</v>
      </c>
      <c r="M112" s="746" t="s">
        <v>55</v>
      </c>
      <c r="N112" s="1208" t="s">
        <v>93</v>
      </c>
      <c r="O112" s="1207" t="s">
        <v>94</v>
      </c>
      <c r="P112" s="677" t="s">
        <v>55</v>
      </c>
      <c r="Q112" s="1208" t="s">
        <v>93</v>
      </c>
      <c r="R112" s="1201" t="s">
        <v>94</v>
      </c>
      <c r="S112" s="71" t="s">
        <v>55</v>
      </c>
      <c r="T112" s="1319"/>
      <c r="V112" s="1209" t="s">
        <v>93</v>
      </c>
      <c r="W112" s="1210" t="s">
        <v>94</v>
      </c>
      <c r="X112" s="801" t="s">
        <v>55</v>
      </c>
      <c r="Y112" s="70"/>
      <c r="Z112" s="46" t="s">
        <v>93</v>
      </c>
      <c r="AA112" s="1211" t="s">
        <v>94</v>
      </c>
      <c r="AB112" s="97" t="s">
        <v>55</v>
      </c>
      <c r="AD112" s="50" t="s">
        <v>17</v>
      </c>
      <c r="AE112" s="1212" t="s">
        <v>95</v>
      </c>
      <c r="AF112" s="1213" t="s">
        <v>96</v>
      </c>
      <c r="AG112" s="29" t="s">
        <v>97</v>
      </c>
      <c r="AP112" s="27"/>
      <c r="AR112" s="48"/>
      <c r="AS112" s="48"/>
      <c r="AT112" s="48"/>
      <c r="AU112" s="27"/>
      <c r="AY112" s="27"/>
      <c r="AZ112" s="27"/>
      <c r="BA112" s="27"/>
      <c r="BB112" s="27"/>
    </row>
    <row r="113" spans="1:54" ht="24.6" customHeight="1">
      <c r="A113" s="494" t="str">
        <f t="shared" ref="A113:A140" si="8">A7</f>
        <v>Eastern Florida State College</v>
      </c>
      <c r="B113" s="591">
        <v>1066</v>
      </c>
      <c r="C113" s="72"/>
      <c r="D113" s="1194">
        <f t="shared" ref="D113:D140" si="9">B113+C113</f>
        <v>1066</v>
      </c>
      <c r="E113" s="1199">
        <v>4721.7054560124652</v>
      </c>
      <c r="F113" s="592">
        <v>154.0791135718658</v>
      </c>
      <c r="G113" s="512">
        <f t="shared" ref="G113:G140" si="10">E113+F113</f>
        <v>4875.7845695843307</v>
      </c>
      <c r="H113" s="593">
        <v>1647.7344689860929</v>
      </c>
      <c r="I113" s="594">
        <v>40.223762090371011</v>
      </c>
      <c r="J113" s="512">
        <f>H113+I113</f>
        <v>1687.958231076464</v>
      </c>
      <c r="K113" s="595">
        <v>145.02542025420254</v>
      </c>
      <c r="L113" s="596">
        <v>15.974579745797456</v>
      </c>
      <c r="M113" s="66">
        <f t="shared" ref="M113:M140" si="11">K113+L113</f>
        <v>161</v>
      </c>
      <c r="N113" s="595">
        <v>0</v>
      </c>
      <c r="O113" s="596">
        <v>0</v>
      </c>
      <c r="P113" s="66">
        <f t="shared" ref="P113:P140" si="12">N113+O113</f>
        <v>0</v>
      </c>
      <c r="Q113" s="595">
        <v>286.65890570430736</v>
      </c>
      <c r="R113" s="597">
        <v>13.484284051222351</v>
      </c>
      <c r="S113" s="512">
        <f t="shared" ref="S113:S140" si="13">Q113+R113</f>
        <v>300.1431897555297</v>
      </c>
      <c r="T113" s="66">
        <f t="shared" ref="T113:T140" si="14">D113+G113+J113+M113+P113+S113</f>
        <v>8090.8859904163246</v>
      </c>
      <c r="V113" s="802">
        <f>X113-W113</f>
        <v>0</v>
      </c>
      <c r="W113" s="598">
        <v>0</v>
      </c>
      <c r="X113" s="599">
        <v>0</v>
      </c>
      <c r="Y113" s="95"/>
      <c r="Z113" s="517">
        <f>AB113-AA113</f>
        <v>0</v>
      </c>
      <c r="AA113" s="600">
        <v>0</v>
      </c>
      <c r="AB113" s="803">
        <f t="shared" ref="AB113:AB140" si="15">AG113</f>
        <v>0</v>
      </c>
      <c r="AD113" s="494" t="str">
        <f t="shared" ref="AD113:AD140" si="16">A113</f>
        <v>Eastern Florida State College</v>
      </c>
      <c r="AE113" s="601">
        <v>0</v>
      </c>
      <c r="AF113" s="601">
        <v>0</v>
      </c>
      <c r="AG113" s="519">
        <f t="shared" ref="AG113:AG140" si="17">AE113+AF113</f>
        <v>0</v>
      </c>
      <c r="AI113" s="1313" t="s">
        <v>98</v>
      </c>
      <c r="AJ113" s="1313"/>
      <c r="AK113" s="1313"/>
      <c r="AL113" s="1313"/>
      <c r="AM113" s="1313"/>
      <c r="AN113" s="1313"/>
      <c r="AO113" s="52">
        <f>X141+AB141</f>
        <v>3533</v>
      </c>
      <c r="AP113" s="27"/>
      <c r="AR113" s="48"/>
      <c r="AS113" s="48"/>
      <c r="AT113" s="48"/>
      <c r="AU113" s="27"/>
      <c r="AY113" s="27"/>
      <c r="AZ113" s="27"/>
      <c r="BA113" s="27"/>
      <c r="BB113" s="27"/>
    </row>
    <row r="114" spans="1:54" ht="25.35" customHeight="1">
      <c r="A114" s="804" t="str">
        <f t="shared" si="8"/>
        <v>Broward College</v>
      </c>
      <c r="B114" s="767">
        <v>1427</v>
      </c>
      <c r="C114" s="779"/>
      <c r="D114" s="1195">
        <f t="shared" si="9"/>
        <v>1427</v>
      </c>
      <c r="E114" s="1198">
        <v>12875.571466035677</v>
      </c>
      <c r="F114" s="781">
        <v>533.3864488404389</v>
      </c>
      <c r="G114" s="780">
        <f t="shared" si="10"/>
        <v>13408.957914876117</v>
      </c>
      <c r="H114" s="782">
        <v>6034.6291051766975</v>
      </c>
      <c r="I114" s="783">
        <v>265.43929293889244</v>
      </c>
      <c r="J114" s="780">
        <f t="shared" ref="J114:J140" si="18">H114+I114</f>
        <v>6300.0683981155898</v>
      </c>
      <c r="K114" s="805">
        <v>586.68036697247703</v>
      </c>
      <c r="L114" s="768">
        <v>65.31963302752294</v>
      </c>
      <c r="M114" s="806">
        <f t="shared" si="11"/>
        <v>652</v>
      </c>
      <c r="N114" s="805">
        <v>30.187265917602996</v>
      </c>
      <c r="O114" s="768">
        <v>0.81273408239700373</v>
      </c>
      <c r="P114" s="806">
        <f t="shared" si="12"/>
        <v>31</v>
      </c>
      <c r="Q114" s="805">
        <v>217.19872669395178</v>
      </c>
      <c r="R114" s="784">
        <v>2.8012733060482033</v>
      </c>
      <c r="S114" s="780">
        <f t="shared" si="13"/>
        <v>220</v>
      </c>
      <c r="T114" s="806">
        <f t="shared" si="14"/>
        <v>22039.026312991708</v>
      </c>
      <c r="V114" s="802">
        <f t="shared" ref="V114:V140" si="19">X114-W114</f>
        <v>0</v>
      </c>
      <c r="W114" s="784">
        <v>0</v>
      </c>
      <c r="X114" s="807">
        <v>0</v>
      </c>
      <c r="Y114" s="95"/>
      <c r="Z114" s="785">
        <f t="shared" ref="Z114:Z140" si="20">AB114-AA114</f>
        <v>0</v>
      </c>
      <c r="AA114" s="808">
        <v>0</v>
      </c>
      <c r="AB114" s="803">
        <f t="shared" si="15"/>
        <v>0</v>
      </c>
      <c r="AD114" s="499" t="str">
        <f t="shared" si="16"/>
        <v>Broward College</v>
      </c>
      <c r="AE114" s="809">
        <v>0</v>
      </c>
      <c r="AF114" s="809">
        <v>0</v>
      </c>
      <c r="AG114" s="780">
        <f t="shared" si="17"/>
        <v>0</v>
      </c>
      <c r="AI114" s="1313" t="s">
        <v>99</v>
      </c>
      <c r="AJ114" s="1313"/>
      <c r="AK114" s="1313"/>
      <c r="AL114" s="1313"/>
      <c r="AM114" s="1313"/>
      <c r="AN114" s="1313"/>
      <c r="AO114" s="602">
        <v>29725.086210314734</v>
      </c>
      <c r="AP114" s="27"/>
      <c r="AR114" s="520"/>
      <c r="AS114" s="520"/>
      <c r="AT114" s="520"/>
      <c r="AU114" s="520"/>
      <c r="AV114" s="520"/>
      <c r="AW114" s="520"/>
      <c r="AX114" s="520"/>
      <c r="AY114" s="27"/>
      <c r="AZ114" s="27"/>
      <c r="BA114" s="27"/>
      <c r="BB114" s="27"/>
    </row>
    <row r="115" spans="1:54" ht="25.35" customHeight="1">
      <c r="A115" s="810" t="str">
        <f t="shared" si="8"/>
        <v>College of Central Florida</v>
      </c>
      <c r="B115" s="767">
        <v>318</v>
      </c>
      <c r="C115" s="779"/>
      <c r="D115" s="1195">
        <f t="shared" si="9"/>
        <v>318</v>
      </c>
      <c r="E115" s="1198">
        <v>2128.855441397814</v>
      </c>
      <c r="F115" s="781">
        <v>106.2150382828349</v>
      </c>
      <c r="G115" s="780">
        <f t="shared" si="10"/>
        <v>2235.070479680649</v>
      </c>
      <c r="H115" s="782">
        <v>1087.3018998538573</v>
      </c>
      <c r="I115" s="783">
        <v>44.683639720021532</v>
      </c>
      <c r="J115" s="780">
        <f t="shared" si="18"/>
        <v>1131.9855395738789</v>
      </c>
      <c r="K115" s="805">
        <v>56.390243902439025</v>
      </c>
      <c r="L115" s="768">
        <v>11.609756097560977</v>
      </c>
      <c r="M115" s="806">
        <f t="shared" si="11"/>
        <v>68</v>
      </c>
      <c r="N115" s="805">
        <v>0</v>
      </c>
      <c r="O115" s="768">
        <v>0</v>
      </c>
      <c r="P115" s="806">
        <f t="shared" si="12"/>
        <v>0</v>
      </c>
      <c r="Q115" s="805">
        <v>145.1</v>
      </c>
      <c r="R115" s="784">
        <v>7.4</v>
      </c>
      <c r="S115" s="780">
        <f t="shared" si="13"/>
        <v>152.5</v>
      </c>
      <c r="T115" s="806">
        <f t="shared" si="14"/>
        <v>3905.5560192545281</v>
      </c>
      <c r="V115" s="802">
        <f t="shared" si="19"/>
        <v>0</v>
      </c>
      <c r="W115" s="784">
        <v>0</v>
      </c>
      <c r="X115" s="807">
        <v>0</v>
      </c>
      <c r="Y115" s="95"/>
      <c r="Z115" s="785">
        <f t="shared" si="20"/>
        <v>2.836956521739129</v>
      </c>
      <c r="AA115" s="808">
        <v>24.163043478260871</v>
      </c>
      <c r="AB115" s="803">
        <f t="shared" si="15"/>
        <v>27</v>
      </c>
      <c r="AD115" s="810" t="str">
        <f t="shared" si="16"/>
        <v>College of Central Florida</v>
      </c>
      <c r="AE115" s="809">
        <v>17</v>
      </c>
      <c r="AF115" s="809">
        <v>10</v>
      </c>
      <c r="AG115" s="780">
        <f t="shared" si="17"/>
        <v>27</v>
      </c>
      <c r="AI115" s="1313" t="s">
        <v>100</v>
      </c>
      <c r="AJ115" s="1313"/>
      <c r="AK115" s="1313"/>
      <c r="AL115" s="1313"/>
      <c r="AM115" s="1313"/>
      <c r="AN115" s="1313"/>
      <c r="AO115" s="720">
        <v>4933</v>
      </c>
      <c r="AP115" s="27"/>
      <c r="AR115" s="27"/>
      <c r="AS115" s="27"/>
      <c r="AT115" s="27"/>
      <c r="AU115" s="27"/>
      <c r="AV115" s="27"/>
      <c r="AW115" s="27"/>
      <c r="AX115" s="27"/>
      <c r="AY115" s="27"/>
      <c r="AZ115" s="27"/>
      <c r="BA115" s="27"/>
      <c r="BB115" s="27"/>
    </row>
    <row r="116" spans="1:54" ht="25.35" customHeight="1">
      <c r="A116" s="810" t="str">
        <f t="shared" si="8"/>
        <v>Chipola College</v>
      </c>
      <c r="B116" s="767">
        <v>156</v>
      </c>
      <c r="C116" s="779"/>
      <c r="D116" s="1195">
        <f t="shared" si="9"/>
        <v>156</v>
      </c>
      <c r="E116" s="1198">
        <v>565.48333711176599</v>
      </c>
      <c r="F116" s="781">
        <v>45.173996826116529</v>
      </c>
      <c r="G116" s="780">
        <f t="shared" si="10"/>
        <v>610.65733393788253</v>
      </c>
      <c r="H116" s="782">
        <v>180.86338797814207</v>
      </c>
      <c r="I116" s="783">
        <v>6.0409836065573765</v>
      </c>
      <c r="J116" s="780">
        <f t="shared" si="18"/>
        <v>186.90437158469945</v>
      </c>
      <c r="K116" s="805">
        <v>1.3235294117647058</v>
      </c>
      <c r="L116" s="768">
        <v>1.6764705882352942</v>
      </c>
      <c r="M116" s="806">
        <f t="shared" si="11"/>
        <v>3</v>
      </c>
      <c r="N116" s="805">
        <v>0</v>
      </c>
      <c r="O116" s="768">
        <v>0</v>
      </c>
      <c r="P116" s="806">
        <f t="shared" si="12"/>
        <v>0</v>
      </c>
      <c r="Q116" s="805">
        <v>137.57164404223229</v>
      </c>
      <c r="R116" s="784">
        <v>0.84464555052790347</v>
      </c>
      <c r="S116" s="780">
        <f t="shared" si="13"/>
        <v>138.41628959276019</v>
      </c>
      <c r="T116" s="806">
        <f t="shared" si="14"/>
        <v>1094.9779951153421</v>
      </c>
      <c r="V116" s="802">
        <f t="shared" si="19"/>
        <v>0</v>
      </c>
      <c r="W116" s="784">
        <v>0</v>
      </c>
      <c r="X116" s="807">
        <v>0</v>
      </c>
      <c r="Y116" s="95"/>
      <c r="Z116" s="785">
        <f t="shared" si="20"/>
        <v>0</v>
      </c>
      <c r="AA116" s="808">
        <v>0</v>
      </c>
      <c r="AB116" s="803">
        <f t="shared" si="15"/>
        <v>0</v>
      </c>
      <c r="AD116" s="810" t="str">
        <f t="shared" si="16"/>
        <v>Chipola College</v>
      </c>
      <c r="AE116" s="809">
        <v>0</v>
      </c>
      <c r="AF116" s="809">
        <v>0</v>
      </c>
      <c r="AG116" s="780">
        <f t="shared" si="17"/>
        <v>0</v>
      </c>
      <c r="AI116" s="48" t="s">
        <v>55</v>
      </c>
      <c r="AJ116" s="48"/>
      <c r="AK116" s="48"/>
      <c r="AL116" s="48"/>
      <c r="AM116" s="48"/>
      <c r="AN116" s="48"/>
      <c r="AO116" s="51">
        <f>SUM(AO113:AO115)</f>
        <v>38191.086210314737</v>
      </c>
      <c r="AP116" s="27"/>
      <c r="AR116" s="520"/>
      <c r="AS116" s="520"/>
      <c r="AT116" s="520"/>
      <c r="AU116" s="520"/>
      <c r="AV116" s="520"/>
      <c r="AW116" s="520"/>
      <c r="AX116" s="520"/>
    </row>
    <row r="117" spans="1:54" ht="25.35" customHeight="1">
      <c r="A117" s="810" t="str">
        <f t="shared" si="8"/>
        <v>Daytona State College</v>
      </c>
      <c r="B117" s="767">
        <v>1010</v>
      </c>
      <c r="C117" s="779"/>
      <c r="D117" s="1195">
        <f t="shared" si="9"/>
        <v>1010</v>
      </c>
      <c r="E117" s="1198">
        <v>4435.0443421911568</v>
      </c>
      <c r="F117" s="781">
        <v>211.0610600729218</v>
      </c>
      <c r="G117" s="780">
        <f t="shared" si="10"/>
        <v>4646.1054022640783</v>
      </c>
      <c r="H117" s="782">
        <v>2030.3511497824734</v>
      </c>
      <c r="I117" s="783">
        <v>64.400248601615914</v>
      </c>
      <c r="J117" s="780">
        <f t="shared" si="18"/>
        <v>2094.7513983840895</v>
      </c>
      <c r="K117" s="805">
        <v>71.283497884344143</v>
      </c>
      <c r="L117" s="768">
        <v>4.7165021156558531</v>
      </c>
      <c r="M117" s="806">
        <f t="shared" si="11"/>
        <v>76</v>
      </c>
      <c r="N117" s="805">
        <v>2</v>
      </c>
      <c r="O117" s="768">
        <v>0</v>
      </c>
      <c r="P117" s="806">
        <f t="shared" si="12"/>
        <v>2</v>
      </c>
      <c r="Q117" s="805">
        <v>560.96504455106231</v>
      </c>
      <c r="R117" s="784">
        <v>19.329677861549005</v>
      </c>
      <c r="S117" s="780">
        <f t="shared" si="13"/>
        <v>580.29472241261135</v>
      </c>
      <c r="T117" s="806">
        <f t="shared" si="14"/>
        <v>8409.1515230607783</v>
      </c>
      <c r="V117" s="802">
        <f t="shared" si="19"/>
        <v>3</v>
      </c>
      <c r="W117" s="784">
        <v>0</v>
      </c>
      <c r="X117" s="807">
        <v>3</v>
      </c>
      <c r="Y117" s="95"/>
      <c r="Z117" s="785">
        <f t="shared" si="20"/>
        <v>91</v>
      </c>
      <c r="AA117" s="808">
        <v>0</v>
      </c>
      <c r="AB117" s="803">
        <f t="shared" si="15"/>
        <v>91</v>
      </c>
      <c r="AD117" s="810" t="str">
        <f t="shared" si="16"/>
        <v>Daytona State College</v>
      </c>
      <c r="AE117" s="809">
        <v>76</v>
      </c>
      <c r="AF117" s="809">
        <v>15</v>
      </c>
      <c r="AG117" s="780">
        <f t="shared" si="17"/>
        <v>91</v>
      </c>
      <c r="AP117" s="27"/>
      <c r="AS117" s="48"/>
      <c r="AT117" s="27"/>
      <c r="AU117" s="27"/>
      <c r="AV117" s="27"/>
      <c r="AW117" s="27"/>
    </row>
    <row r="118" spans="1:54" ht="25.35" customHeight="1">
      <c r="A118" s="810" t="str">
        <f t="shared" si="8"/>
        <v>Florida SouthWestern State College</v>
      </c>
      <c r="B118" s="767">
        <v>662</v>
      </c>
      <c r="C118" s="779"/>
      <c r="D118" s="1195">
        <f t="shared" si="9"/>
        <v>662</v>
      </c>
      <c r="E118" s="1198">
        <v>6741.2207668698393</v>
      </c>
      <c r="F118" s="781">
        <v>238.71359097393329</v>
      </c>
      <c r="G118" s="780">
        <f t="shared" si="10"/>
        <v>6979.9343578437729</v>
      </c>
      <c r="H118" s="782">
        <v>704.01878193619666</v>
      </c>
      <c r="I118" s="783">
        <v>10.11407264190029</v>
      </c>
      <c r="J118" s="780">
        <f t="shared" si="18"/>
        <v>714.13285457809695</v>
      </c>
      <c r="K118" s="805">
        <v>142.04746580852776</v>
      </c>
      <c r="L118" s="768">
        <v>15.952534191472242</v>
      </c>
      <c r="M118" s="806">
        <f t="shared" si="11"/>
        <v>158</v>
      </c>
      <c r="N118" s="805">
        <v>0</v>
      </c>
      <c r="O118" s="768">
        <v>0</v>
      </c>
      <c r="P118" s="806">
        <f t="shared" si="12"/>
        <v>0</v>
      </c>
      <c r="Q118" s="805">
        <v>32.29032258064516</v>
      </c>
      <c r="R118" s="784">
        <v>0.70967741935483863</v>
      </c>
      <c r="S118" s="780">
        <f t="shared" si="13"/>
        <v>33</v>
      </c>
      <c r="T118" s="806">
        <f t="shared" si="14"/>
        <v>8547.067212421869</v>
      </c>
      <c r="V118" s="802">
        <f t="shared" si="19"/>
        <v>0</v>
      </c>
      <c r="W118" s="784">
        <v>0</v>
      </c>
      <c r="X118" s="807">
        <v>0</v>
      </c>
      <c r="Y118" s="95"/>
      <c r="Z118" s="785">
        <f t="shared" si="20"/>
        <v>0</v>
      </c>
      <c r="AA118" s="808">
        <v>0</v>
      </c>
      <c r="AB118" s="803">
        <f t="shared" si="15"/>
        <v>0</v>
      </c>
      <c r="AD118" s="810" t="str">
        <f t="shared" si="16"/>
        <v>Florida SouthWestern State College</v>
      </c>
      <c r="AE118" s="809">
        <v>0</v>
      </c>
      <c r="AF118" s="809">
        <v>0</v>
      </c>
      <c r="AG118" s="780">
        <f t="shared" si="17"/>
        <v>0</v>
      </c>
      <c r="AI118" s="48" t="s">
        <v>763</v>
      </c>
      <c r="AJ118" s="27"/>
      <c r="AK118" s="27"/>
      <c r="AL118" s="27"/>
      <c r="AM118" s="27"/>
      <c r="AN118" s="27"/>
      <c r="AO118" s="602">
        <v>296925</v>
      </c>
      <c r="AR118" s="48"/>
      <c r="AS118" s="48"/>
      <c r="AT118" s="27"/>
      <c r="AU118" s="27"/>
      <c r="AV118" s="27"/>
      <c r="AW118" s="27"/>
    </row>
    <row r="119" spans="1:54" ht="25.35" customHeight="1">
      <c r="A119" s="810" t="str">
        <f t="shared" si="8"/>
        <v>Florida State College at Jacksonville</v>
      </c>
      <c r="B119" s="767">
        <v>1796</v>
      </c>
      <c r="C119" s="779"/>
      <c r="D119" s="1195">
        <f t="shared" si="9"/>
        <v>1796</v>
      </c>
      <c r="E119" s="1198">
        <v>7622.6212345875574</v>
      </c>
      <c r="F119" s="781">
        <v>290.67087284922422</v>
      </c>
      <c r="G119" s="780">
        <f t="shared" si="10"/>
        <v>7913.2921074367814</v>
      </c>
      <c r="H119" s="782">
        <v>3266.8914719760614</v>
      </c>
      <c r="I119" s="783">
        <v>100.06444930371734</v>
      </c>
      <c r="J119" s="780">
        <f t="shared" si="18"/>
        <v>3366.955921279779</v>
      </c>
      <c r="K119" s="805">
        <v>374.02350551363901</v>
      </c>
      <c r="L119" s="768">
        <v>20.976494486360998</v>
      </c>
      <c r="M119" s="806">
        <f t="shared" si="11"/>
        <v>395</v>
      </c>
      <c r="N119" s="805">
        <v>10</v>
      </c>
      <c r="O119" s="768">
        <v>0</v>
      </c>
      <c r="P119" s="806">
        <f t="shared" si="12"/>
        <v>10</v>
      </c>
      <c r="Q119" s="805">
        <v>656</v>
      </c>
      <c r="R119" s="784">
        <v>58.8</v>
      </c>
      <c r="S119" s="780">
        <f t="shared" si="13"/>
        <v>714.8</v>
      </c>
      <c r="T119" s="806">
        <f t="shared" si="14"/>
        <v>14196.048028716559</v>
      </c>
      <c r="V119" s="802">
        <f t="shared" si="19"/>
        <v>0</v>
      </c>
      <c r="W119" s="784">
        <v>0</v>
      </c>
      <c r="X119" s="807">
        <v>0</v>
      </c>
      <c r="Y119" s="95"/>
      <c r="Z119" s="785">
        <f t="shared" si="20"/>
        <v>417.21339266793814</v>
      </c>
      <c r="AA119" s="808">
        <v>52.786607332061884</v>
      </c>
      <c r="AB119" s="803">
        <f t="shared" si="15"/>
        <v>470</v>
      </c>
      <c r="AD119" s="810" t="str">
        <f t="shared" si="16"/>
        <v>Florida State College at Jacksonville</v>
      </c>
      <c r="AE119" s="809">
        <v>460</v>
      </c>
      <c r="AF119" s="809">
        <v>10</v>
      </c>
      <c r="AG119" s="780">
        <f t="shared" si="17"/>
        <v>470</v>
      </c>
      <c r="AM119" s="27"/>
      <c r="AN119" s="27"/>
      <c r="AO119" s="721">
        <f>AO116</f>
        <v>38191.086210314737</v>
      </c>
      <c r="AP119" s="27"/>
      <c r="AQ119" s="48"/>
      <c r="AR119" s="48"/>
      <c r="AS119" s="48"/>
      <c r="AT119" s="27"/>
      <c r="AU119" s="27"/>
      <c r="AV119" s="27"/>
      <c r="AW119" s="27"/>
    </row>
    <row r="120" spans="1:54" ht="25.35" customHeight="1">
      <c r="A120" s="810" t="str">
        <f t="shared" si="8"/>
        <v>College of the Florida Keys</v>
      </c>
      <c r="B120" s="767">
        <v>42</v>
      </c>
      <c r="C120" s="779"/>
      <c r="D120" s="1195">
        <f t="shared" si="9"/>
        <v>42</v>
      </c>
      <c r="E120" s="1198">
        <v>326.25844975214062</v>
      </c>
      <c r="F120" s="781">
        <v>31.700090130689496</v>
      </c>
      <c r="G120" s="780">
        <f t="shared" si="10"/>
        <v>357.95853988283011</v>
      </c>
      <c r="H120" s="782">
        <v>203.39622641509433</v>
      </c>
      <c r="I120" s="783">
        <v>24.940251572327043</v>
      </c>
      <c r="J120" s="780">
        <f t="shared" si="18"/>
        <v>228.33647798742138</v>
      </c>
      <c r="K120" s="805">
        <v>9.7278911564625847</v>
      </c>
      <c r="L120" s="768">
        <v>1.272108843537415</v>
      </c>
      <c r="M120" s="806">
        <f t="shared" si="11"/>
        <v>11</v>
      </c>
      <c r="N120" s="805">
        <v>0</v>
      </c>
      <c r="O120" s="768">
        <v>0</v>
      </c>
      <c r="P120" s="806">
        <f t="shared" si="12"/>
        <v>0</v>
      </c>
      <c r="Q120" s="805">
        <v>41.831187410586551</v>
      </c>
      <c r="R120" s="784">
        <v>1.1688125894134476</v>
      </c>
      <c r="S120" s="780">
        <f t="shared" si="13"/>
        <v>43</v>
      </c>
      <c r="T120" s="806">
        <f t="shared" si="14"/>
        <v>682.29501787025151</v>
      </c>
      <c r="V120" s="802">
        <f t="shared" si="19"/>
        <v>0</v>
      </c>
      <c r="W120" s="784">
        <v>0</v>
      </c>
      <c r="X120" s="807">
        <v>0</v>
      </c>
      <c r="Y120" s="95"/>
      <c r="Z120" s="785">
        <f t="shared" si="20"/>
        <v>0</v>
      </c>
      <c r="AA120" s="808">
        <v>0</v>
      </c>
      <c r="AB120" s="803">
        <f t="shared" si="15"/>
        <v>0</v>
      </c>
      <c r="AD120" s="810" t="str">
        <f t="shared" si="16"/>
        <v>College of the Florida Keys</v>
      </c>
      <c r="AE120" s="809">
        <v>0</v>
      </c>
      <c r="AF120" s="809">
        <v>0</v>
      </c>
      <c r="AG120" s="780">
        <f t="shared" si="17"/>
        <v>0</v>
      </c>
      <c r="AI120" s="1309" t="s">
        <v>101</v>
      </c>
      <c r="AJ120" s="1309"/>
      <c r="AK120" s="1309"/>
      <c r="AL120" s="1309"/>
      <c r="AM120" s="1309"/>
      <c r="AN120" s="1309"/>
      <c r="AO120" s="501">
        <f>AO118-AO119</f>
        <v>258733.91378968526</v>
      </c>
      <c r="AP120" s="27"/>
      <c r="AQ120" s="27"/>
      <c r="AR120" s="27"/>
      <c r="AS120" s="27"/>
      <c r="AT120" s="27"/>
      <c r="AU120" s="27"/>
    </row>
    <row r="121" spans="1:54" ht="25.35" customHeight="1">
      <c r="A121" s="810" t="str">
        <f t="shared" si="8"/>
        <v>Gulf Coast State College</v>
      </c>
      <c r="B121" s="767">
        <v>127</v>
      </c>
      <c r="C121" s="779"/>
      <c r="D121" s="1195">
        <f t="shared" si="9"/>
        <v>127</v>
      </c>
      <c r="E121" s="1198">
        <v>1744.6578402622049</v>
      </c>
      <c r="F121" s="781">
        <v>88.940012075211314</v>
      </c>
      <c r="G121" s="780">
        <f t="shared" si="10"/>
        <v>1833.5978523374163</v>
      </c>
      <c r="H121" s="782">
        <v>507.80121002592909</v>
      </c>
      <c r="I121" s="783">
        <v>22.257216940363012</v>
      </c>
      <c r="J121" s="780">
        <f t="shared" si="18"/>
        <v>530.05842696629213</v>
      </c>
      <c r="K121" s="805">
        <v>28.084862385321102</v>
      </c>
      <c r="L121" s="768">
        <v>2.915137614678899</v>
      </c>
      <c r="M121" s="806">
        <f t="shared" si="11"/>
        <v>31</v>
      </c>
      <c r="N121" s="805">
        <v>0</v>
      </c>
      <c r="O121" s="768">
        <v>0</v>
      </c>
      <c r="P121" s="806">
        <f t="shared" si="12"/>
        <v>0</v>
      </c>
      <c r="Q121" s="805">
        <v>146.97419354838709</v>
      </c>
      <c r="R121" s="784">
        <v>5.025806451612902</v>
      </c>
      <c r="S121" s="780">
        <f t="shared" si="13"/>
        <v>152</v>
      </c>
      <c r="T121" s="806">
        <f t="shared" si="14"/>
        <v>2673.6562793037083</v>
      </c>
      <c r="V121" s="802">
        <f t="shared" si="19"/>
        <v>0</v>
      </c>
      <c r="W121" s="784">
        <v>0</v>
      </c>
      <c r="X121" s="807">
        <v>0</v>
      </c>
      <c r="Y121" s="95"/>
      <c r="Z121" s="785">
        <f t="shared" si="20"/>
        <v>0</v>
      </c>
      <c r="AA121" s="808">
        <v>0</v>
      </c>
      <c r="AB121" s="803">
        <f t="shared" si="15"/>
        <v>0</v>
      </c>
      <c r="AD121" s="810" t="str">
        <f t="shared" si="16"/>
        <v>Gulf Coast State College</v>
      </c>
      <c r="AE121" s="809">
        <v>0</v>
      </c>
      <c r="AF121" s="809">
        <v>0</v>
      </c>
      <c r="AG121" s="780">
        <f t="shared" si="17"/>
        <v>0</v>
      </c>
      <c r="AP121" s="27"/>
      <c r="AQ121" s="27"/>
      <c r="AR121" s="27"/>
      <c r="AS121" s="27"/>
      <c r="AT121" s="27"/>
      <c r="AU121" s="27"/>
    </row>
    <row r="122" spans="1:54" ht="25.35" customHeight="1">
      <c r="A122" s="810" t="str">
        <f t="shared" si="8"/>
        <v>Hillsborough Community College</v>
      </c>
      <c r="B122" s="767">
        <v>0</v>
      </c>
      <c r="C122" s="779"/>
      <c r="D122" s="1195">
        <f t="shared" si="9"/>
        <v>0</v>
      </c>
      <c r="E122" s="1198">
        <v>8973.7230513965169</v>
      </c>
      <c r="F122" s="781">
        <v>369.13919329988545</v>
      </c>
      <c r="G122" s="780">
        <f t="shared" si="10"/>
        <v>9342.8622446964018</v>
      </c>
      <c r="H122" s="782">
        <v>4435.5521330411448</v>
      </c>
      <c r="I122" s="783">
        <v>163.82739058307902</v>
      </c>
      <c r="J122" s="780">
        <f t="shared" si="18"/>
        <v>4599.379523624224</v>
      </c>
      <c r="K122" s="805">
        <v>868.03043478260872</v>
      </c>
      <c r="L122" s="768">
        <v>55.969565217391299</v>
      </c>
      <c r="M122" s="806">
        <f t="shared" si="11"/>
        <v>924</v>
      </c>
      <c r="N122" s="805">
        <v>57.752665245202557</v>
      </c>
      <c r="O122" s="768">
        <v>0.24733475479744141</v>
      </c>
      <c r="P122" s="806">
        <f t="shared" si="12"/>
        <v>58</v>
      </c>
      <c r="Q122" s="805">
        <v>300.11161792326266</v>
      </c>
      <c r="R122" s="784">
        <v>0.88838207673732239</v>
      </c>
      <c r="S122" s="780">
        <f t="shared" si="13"/>
        <v>301</v>
      </c>
      <c r="T122" s="806">
        <f t="shared" si="14"/>
        <v>15225.241768320626</v>
      </c>
      <c r="V122" s="802">
        <f t="shared" si="19"/>
        <v>0</v>
      </c>
      <c r="W122" s="784">
        <v>0</v>
      </c>
      <c r="X122" s="807">
        <v>0</v>
      </c>
      <c r="Y122" s="95"/>
      <c r="Z122" s="785">
        <f t="shared" si="20"/>
        <v>0</v>
      </c>
      <c r="AA122" s="808">
        <v>0</v>
      </c>
      <c r="AB122" s="803">
        <f t="shared" si="15"/>
        <v>0</v>
      </c>
      <c r="AD122" s="810" t="str">
        <f t="shared" si="16"/>
        <v>Hillsborough Community College</v>
      </c>
      <c r="AE122" s="809">
        <v>0</v>
      </c>
      <c r="AF122" s="809">
        <v>0</v>
      </c>
      <c r="AG122" s="780">
        <f t="shared" si="17"/>
        <v>0</v>
      </c>
      <c r="AI122" s="1309" t="s">
        <v>764</v>
      </c>
      <c r="AJ122" s="1309"/>
      <c r="AK122" s="1309"/>
      <c r="AL122" s="1309"/>
      <c r="AM122" s="1309"/>
      <c r="AN122" s="1309"/>
      <c r="AO122" s="502">
        <f>AO116+AO120</f>
        <v>296925</v>
      </c>
      <c r="AP122" s="27"/>
      <c r="AQ122" s="27"/>
      <c r="AR122" s="27"/>
      <c r="AS122" s="27"/>
      <c r="AT122" s="27"/>
      <c r="AU122" s="27"/>
    </row>
    <row r="123" spans="1:54" ht="25.35" customHeight="1">
      <c r="A123" s="810" t="str">
        <f t="shared" si="8"/>
        <v>Indian River State College</v>
      </c>
      <c r="B123" s="767">
        <v>1504</v>
      </c>
      <c r="C123" s="779"/>
      <c r="D123" s="1195">
        <f t="shared" si="9"/>
        <v>1504</v>
      </c>
      <c r="E123" s="1198">
        <v>4034.1278419162418</v>
      </c>
      <c r="F123" s="781">
        <v>80.483129614501294</v>
      </c>
      <c r="G123" s="780">
        <f t="shared" si="10"/>
        <v>4114.610971530743</v>
      </c>
      <c r="H123" s="782">
        <v>2124.2269837928857</v>
      </c>
      <c r="I123" s="783">
        <v>32.284571669122293</v>
      </c>
      <c r="J123" s="780">
        <f t="shared" si="18"/>
        <v>2156.5115554620079</v>
      </c>
      <c r="K123" s="805">
        <v>31.995127892813642</v>
      </c>
      <c r="L123" s="768">
        <v>1.0048721071863582</v>
      </c>
      <c r="M123" s="806">
        <f t="shared" si="11"/>
        <v>33</v>
      </c>
      <c r="N123" s="805">
        <v>0</v>
      </c>
      <c r="O123" s="768">
        <v>0</v>
      </c>
      <c r="P123" s="806">
        <f t="shared" si="12"/>
        <v>0</v>
      </c>
      <c r="Q123" s="805">
        <v>653.09760895883778</v>
      </c>
      <c r="R123" s="784">
        <v>7.3022094430992741</v>
      </c>
      <c r="S123" s="780">
        <f t="shared" si="13"/>
        <v>660.39981840193707</v>
      </c>
      <c r="T123" s="806">
        <f t="shared" si="14"/>
        <v>8468.5223453946874</v>
      </c>
      <c r="V123" s="802">
        <f t="shared" si="19"/>
        <v>0</v>
      </c>
      <c r="W123" s="784">
        <v>0</v>
      </c>
      <c r="X123" s="807">
        <v>0</v>
      </c>
      <c r="Y123" s="95"/>
      <c r="Z123" s="785">
        <f t="shared" si="20"/>
        <v>668</v>
      </c>
      <c r="AA123" s="808">
        <v>0</v>
      </c>
      <c r="AB123" s="803">
        <f t="shared" si="15"/>
        <v>668</v>
      </c>
      <c r="AD123" s="810" t="str">
        <f t="shared" si="16"/>
        <v>Indian River State College</v>
      </c>
      <c r="AE123" s="809">
        <v>652</v>
      </c>
      <c r="AF123" s="809">
        <v>16</v>
      </c>
      <c r="AG123" s="780">
        <f t="shared" si="17"/>
        <v>668</v>
      </c>
      <c r="AM123" s="27"/>
      <c r="AN123" s="27"/>
      <c r="AO123" s="27"/>
      <c r="AP123" s="27"/>
      <c r="AQ123" s="27"/>
      <c r="AR123" s="27"/>
      <c r="AS123" s="27"/>
      <c r="AT123" s="27"/>
      <c r="AU123" s="27"/>
    </row>
    <row r="124" spans="1:54" ht="25.35" customHeight="1">
      <c r="A124" s="810" t="str">
        <f t="shared" si="8"/>
        <v>Florida Gateway College</v>
      </c>
      <c r="B124" s="767">
        <v>94</v>
      </c>
      <c r="C124" s="779"/>
      <c r="D124" s="1195">
        <f t="shared" si="9"/>
        <v>94</v>
      </c>
      <c r="E124" s="1198">
        <v>932.0876271300599</v>
      </c>
      <c r="F124" s="781">
        <v>6.6131204957230416</v>
      </c>
      <c r="G124" s="780">
        <f t="shared" si="10"/>
        <v>938.70074762578292</v>
      </c>
      <c r="H124" s="782">
        <v>375.76623922640317</v>
      </c>
      <c r="I124" s="783">
        <v>3.6066848854319953</v>
      </c>
      <c r="J124" s="780">
        <f t="shared" si="18"/>
        <v>379.37292411183518</v>
      </c>
      <c r="K124" s="805">
        <v>37.616161616161619</v>
      </c>
      <c r="L124" s="768">
        <v>0.38383838383838381</v>
      </c>
      <c r="M124" s="806">
        <f t="shared" si="11"/>
        <v>38</v>
      </c>
      <c r="N124" s="805">
        <v>12.614814814814816</v>
      </c>
      <c r="O124" s="768">
        <v>0.38518518518518519</v>
      </c>
      <c r="P124" s="806">
        <f t="shared" si="12"/>
        <v>13</v>
      </c>
      <c r="Q124" s="805">
        <v>330.11041126343093</v>
      </c>
      <c r="R124" s="784">
        <v>2.8803260466839569</v>
      </c>
      <c r="S124" s="780">
        <f t="shared" si="13"/>
        <v>332.99073731011487</v>
      </c>
      <c r="T124" s="806">
        <f t="shared" si="14"/>
        <v>1796.0644090477329</v>
      </c>
      <c r="V124" s="802">
        <f t="shared" si="19"/>
        <v>0</v>
      </c>
      <c r="W124" s="784">
        <v>0</v>
      </c>
      <c r="X124" s="807">
        <v>0</v>
      </c>
      <c r="Y124" s="95"/>
      <c r="Z124" s="785">
        <f t="shared" si="20"/>
        <v>0</v>
      </c>
      <c r="AA124" s="808">
        <v>0</v>
      </c>
      <c r="AB124" s="803">
        <f t="shared" si="15"/>
        <v>0</v>
      </c>
      <c r="AD124" s="810" t="str">
        <f t="shared" si="16"/>
        <v>Florida Gateway College</v>
      </c>
      <c r="AE124" s="809">
        <v>0</v>
      </c>
      <c r="AF124" s="809">
        <v>0</v>
      </c>
      <c r="AG124" s="780">
        <f t="shared" si="17"/>
        <v>0</v>
      </c>
    </row>
    <row r="125" spans="1:54" ht="25.35" customHeight="1">
      <c r="A125" s="810" t="str">
        <f t="shared" si="8"/>
        <v>Lake-Sumter State College</v>
      </c>
      <c r="B125" s="767">
        <v>120</v>
      </c>
      <c r="C125" s="779"/>
      <c r="D125" s="1195">
        <f t="shared" si="9"/>
        <v>120</v>
      </c>
      <c r="E125" s="1198">
        <v>1822.473470309325</v>
      </c>
      <c r="F125" s="781">
        <v>19.118198238880108</v>
      </c>
      <c r="G125" s="780">
        <f t="shared" si="10"/>
        <v>1841.591668548205</v>
      </c>
      <c r="H125" s="782">
        <v>401.16230366492147</v>
      </c>
      <c r="I125" s="783">
        <v>2.5727748691099479</v>
      </c>
      <c r="J125" s="780">
        <f t="shared" si="18"/>
        <v>403.7350785340314</v>
      </c>
      <c r="K125" s="805">
        <v>61.316455696202532</v>
      </c>
      <c r="L125" s="768">
        <v>1.6835443037974684</v>
      </c>
      <c r="M125" s="806">
        <f t="shared" si="11"/>
        <v>63</v>
      </c>
      <c r="N125" s="805">
        <v>0</v>
      </c>
      <c r="O125" s="768">
        <v>0</v>
      </c>
      <c r="P125" s="806">
        <f t="shared" si="12"/>
        <v>0</v>
      </c>
      <c r="Q125" s="805">
        <v>0</v>
      </c>
      <c r="R125" s="784">
        <v>0</v>
      </c>
      <c r="S125" s="780">
        <f t="shared" si="13"/>
        <v>0</v>
      </c>
      <c r="T125" s="806">
        <f t="shared" si="14"/>
        <v>2428.3267470822366</v>
      </c>
      <c r="V125" s="802">
        <f t="shared" si="19"/>
        <v>0</v>
      </c>
      <c r="W125" s="784">
        <v>0</v>
      </c>
      <c r="X125" s="807">
        <v>0</v>
      </c>
      <c r="Y125" s="95"/>
      <c r="Z125" s="785">
        <f t="shared" si="20"/>
        <v>0</v>
      </c>
      <c r="AA125" s="808">
        <v>0</v>
      </c>
      <c r="AB125" s="803">
        <f t="shared" si="15"/>
        <v>0</v>
      </c>
      <c r="AD125" s="810" t="str">
        <f t="shared" si="16"/>
        <v>Lake-Sumter State College</v>
      </c>
      <c r="AE125" s="809">
        <v>0</v>
      </c>
      <c r="AF125" s="809">
        <v>0</v>
      </c>
      <c r="AG125" s="780">
        <f t="shared" si="17"/>
        <v>0</v>
      </c>
    </row>
    <row r="126" spans="1:54" ht="25.35" customHeight="1">
      <c r="A126" s="810" t="str">
        <f t="shared" si="8"/>
        <v>State College of Florida, Manatee-Sarasota</v>
      </c>
      <c r="B126" s="767">
        <v>479</v>
      </c>
      <c r="C126" s="779"/>
      <c r="D126" s="1195">
        <f t="shared" si="9"/>
        <v>479</v>
      </c>
      <c r="E126" s="1198">
        <v>4468.0366168127903</v>
      </c>
      <c r="F126" s="781">
        <v>200.69468798349664</v>
      </c>
      <c r="G126" s="780">
        <f t="shared" si="10"/>
        <v>4668.7313047962871</v>
      </c>
      <c r="H126" s="782">
        <v>745.07665169980748</v>
      </c>
      <c r="I126" s="783">
        <v>20.470493906350228</v>
      </c>
      <c r="J126" s="780">
        <f t="shared" si="18"/>
        <v>765.54714560615776</v>
      </c>
      <c r="K126" s="805">
        <v>131.15574650912995</v>
      </c>
      <c r="L126" s="768">
        <v>9.8442534908700328</v>
      </c>
      <c r="M126" s="806">
        <f t="shared" si="11"/>
        <v>141</v>
      </c>
      <c r="N126" s="805">
        <v>24.609053497942387</v>
      </c>
      <c r="O126" s="768">
        <v>1.3909465020576131</v>
      </c>
      <c r="P126" s="806">
        <f t="shared" si="12"/>
        <v>26</v>
      </c>
      <c r="Q126" s="805">
        <v>0</v>
      </c>
      <c r="R126" s="784">
        <v>0</v>
      </c>
      <c r="S126" s="780">
        <f t="shared" si="13"/>
        <v>0</v>
      </c>
      <c r="T126" s="806">
        <f t="shared" si="14"/>
        <v>6080.2784504024448</v>
      </c>
      <c r="V126" s="802">
        <f t="shared" si="19"/>
        <v>0</v>
      </c>
      <c r="W126" s="784">
        <v>0</v>
      </c>
      <c r="X126" s="807">
        <v>0</v>
      </c>
      <c r="Y126" s="95"/>
      <c r="Z126" s="785">
        <f t="shared" si="20"/>
        <v>0</v>
      </c>
      <c r="AA126" s="808">
        <v>0</v>
      </c>
      <c r="AB126" s="803">
        <f t="shared" si="15"/>
        <v>0</v>
      </c>
      <c r="AD126" s="810" t="str">
        <f t="shared" si="16"/>
        <v>State College of Florida, Manatee-Sarasota</v>
      </c>
      <c r="AE126" s="809">
        <v>0</v>
      </c>
      <c r="AF126" s="809">
        <v>0</v>
      </c>
      <c r="AG126" s="780">
        <f t="shared" si="17"/>
        <v>0</v>
      </c>
    </row>
    <row r="127" spans="1:54" ht="25.35" customHeight="1">
      <c r="A127" s="810" t="str">
        <f t="shared" si="8"/>
        <v>Miami Dade College</v>
      </c>
      <c r="B127" s="767">
        <v>2515</v>
      </c>
      <c r="C127" s="779"/>
      <c r="D127" s="1195">
        <f t="shared" si="9"/>
        <v>2515</v>
      </c>
      <c r="E127" s="1198">
        <v>29295.910865430473</v>
      </c>
      <c r="F127" s="781">
        <v>1242.2551988461694</v>
      </c>
      <c r="G127" s="780">
        <f t="shared" si="10"/>
        <v>30538.166064276644</v>
      </c>
      <c r="H127" s="782">
        <v>3889.330824048981</v>
      </c>
      <c r="I127" s="783">
        <v>202.56496537187596</v>
      </c>
      <c r="J127" s="780">
        <f t="shared" si="18"/>
        <v>4091.895789420857</v>
      </c>
      <c r="K127" s="805">
        <v>829.58358495745267</v>
      </c>
      <c r="L127" s="768">
        <v>52.416415042547342</v>
      </c>
      <c r="M127" s="806">
        <f t="shared" si="11"/>
        <v>882</v>
      </c>
      <c r="N127" s="805">
        <v>38</v>
      </c>
      <c r="O127" s="768">
        <v>0</v>
      </c>
      <c r="P127" s="806">
        <f t="shared" si="12"/>
        <v>38</v>
      </c>
      <c r="Q127" s="805">
        <v>815.0712477396022</v>
      </c>
      <c r="R127" s="784">
        <v>15.928752260397831</v>
      </c>
      <c r="S127" s="780">
        <f t="shared" si="13"/>
        <v>831</v>
      </c>
      <c r="T127" s="806">
        <f t="shared" si="14"/>
        <v>38896.061853697502</v>
      </c>
      <c r="V127" s="802">
        <f t="shared" si="19"/>
        <v>0</v>
      </c>
      <c r="W127" s="784">
        <v>0</v>
      </c>
      <c r="X127" s="807">
        <v>0</v>
      </c>
      <c r="Y127" s="95"/>
      <c r="Z127" s="785">
        <f t="shared" si="20"/>
        <v>1.4901341077988945</v>
      </c>
      <c r="AA127" s="808">
        <v>1161.5098658922011</v>
      </c>
      <c r="AB127" s="803">
        <f t="shared" si="15"/>
        <v>1163</v>
      </c>
      <c r="AD127" s="810" t="str">
        <f t="shared" si="16"/>
        <v>Miami Dade College</v>
      </c>
      <c r="AE127" s="809">
        <v>1163</v>
      </c>
      <c r="AF127" s="809">
        <v>0</v>
      </c>
      <c r="AG127" s="780">
        <f t="shared" si="17"/>
        <v>1163</v>
      </c>
    </row>
    <row r="128" spans="1:54" ht="25.35" customHeight="1">
      <c r="A128" s="810" t="str">
        <f t="shared" si="8"/>
        <v>North Florida College</v>
      </c>
      <c r="B128" s="767">
        <v>44</v>
      </c>
      <c r="C128" s="779"/>
      <c r="D128" s="1195">
        <f t="shared" si="9"/>
        <v>44</v>
      </c>
      <c r="E128" s="1198">
        <v>352.67908054169641</v>
      </c>
      <c r="F128" s="781">
        <v>10.740021382751246</v>
      </c>
      <c r="G128" s="780">
        <f t="shared" si="10"/>
        <v>363.41910192444766</v>
      </c>
      <c r="H128" s="782">
        <v>104.43147540983605</v>
      </c>
      <c r="I128" s="783">
        <v>12.991475409836065</v>
      </c>
      <c r="J128" s="780">
        <f t="shared" si="18"/>
        <v>117.42295081967212</v>
      </c>
      <c r="K128" s="805">
        <v>9.6530612244897966</v>
      </c>
      <c r="L128" s="768">
        <v>1.3469387755102038</v>
      </c>
      <c r="M128" s="806">
        <f t="shared" si="11"/>
        <v>11</v>
      </c>
      <c r="N128" s="805">
        <v>0</v>
      </c>
      <c r="O128" s="768">
        <v>0</v>
      </c>
      <c r="P128" s="806">
        <f t="shared" si="12"/>
        <v>0</v>
      </c>
      <c r="Q128" s="805">
        <v>50.990206746463549</v>
      </c>
      <c r="R128" s="784">
        <v>4.8966267682263327</v>
      </c>
      <c r="S128" s="780">
        <f t="shared" si="13"/>
        <v>55.886833514689883</v>
      </c>
      <c r="T128" s="806">
        <f t="shared" si="14"/>
        <v>591.72888625880967</v>
      </c>
      <c r="V128" s="802">
        <f t="shared" si="19"/>
        <v>0</v>
      </c>
      <c r="W128" s="784">
        <v>0</v>
      </c>
      <c r="X128" s="807">
        <v>0</v>
      </c>
      <c r="Y128" s="95"/>
      <c r="Z128" s="785">
        <f t="shared" si="20"/>
        <v>0</v>
      </c>
      <c r="AA128" s="808">
        <v>0</v>
      </c>
      <c r="AB128" s="803">
        <f t="shared" si="15"/>
        <v>0</v>
      </c>
      <c r="AD128" s="810" t="str">
        <f t="shared" si="16"/>
        <v>North Florida College</v>
      </c>
      <c r="AE128" s="809">
        <v>0</v>
      </c>
      <c r="AF128" s="809">
        <v>0</v>
      </c>
      <c r="AG128" s="780">
        <f t="shared" si="17"/>
        <v>0</v>
      </c>
    </row>
    <row r="129" spans="1:48" ht="25.35" customHeight="1">
      <c r="A129" s="810" t="str">
        <f t="shared" si="8"/>
        <v>Northwest Florida State College</v>
      </c>
      <c r="B129" s="767">
        <v>326</v>
      </c>
      <c r="C129" s="779"/>
      <c r="D129" s="1195">
        <f t="shared" si="9"/>
        <v>326</v>
      </c>
      <c r="E129" s="1198">
        <v>1684.6473820672572</v>
      </c>
      <c r="F129" s="781">
        <v>99.623427885917735</v>
      </c>
      <c r="G129" s="780">
        <f t="shared" si="10"/>
        <v>1784.2708099531749</v>
      </c>
      <c r="H129" s="782">
        <v>483.13408129483173</v>
      </c>
      <c r="I129" s="783">
        <v>27.871252528968178</v>
      </c>
      <c r="J129" s="780">
        <f t="shared" si="18"/>
        <v>511.0053338237999</v>
      </c>
      <c r="K129" s="805">
        <v>50.576368876080693</v>
      </c>
      <c r="L129" s="768">
        <v>1.4236311239193082</v>
      </c>
      <c r="M129" s="806">
        <f t="shared" si="11"/>
        <v>52</v>
      </c>
      <c r="N129" s="805">
        <v>0</v>
      </c>
      <c r="O129" s="768">
        <v>0</v>
      </c>
      <c r="P129" s="806">
        <f t="shared" si="12"/>
        <v>0</v>
      </c>
      <c r="Q129" s="805">
        <v>177.568345323741</v>
      </c>
      <c r="R129" s="784">
        <v>4.4316546762589928</v>
      </c>
      <c r="S129" s="780">
        <f t="shared" si="13"/>
        <v>182</v>
      </c>
      <c r="T129" s="806">
        <f t="shared" si="14"/>
        <v>2855.2761437769745</v>
      </c>
      <c r="V129" s="802">
        <f t="shared" si="19"/>
        <v>0</v>
      </c>
      <c r="W129" s="784">
        <v>0</v>
      </c>
      <c r="X129" s="807">
        <v>0</v>
      </c>
      <c r="Y129" s="95"/>
      <c r="Z129" s="785">
        <f t="shared" si="20"/>
        <v>86.505681818181813</v>
      </c>
      <c r="AA129" s="808">
        <v>0.49431818181818182</v>
      </c>
      <c r="AB129" s="803">
        <f t="shared" si="15"/>
        <v>87</v>
      </c>
      <c r="AD129" s="810" t="str">
        <f t="shared" si="16"/>
        <v>Northwest Florida State College</v>
      </c>
      <c r="AE129" s="809">
        <v>76</v>
      </c>
      <c r="AF129" s="809">
        <v>11</v>
      </c>
      <c r="AG129" s="780">
        <f t="shared" si="17"/>
        <v>87</v>
      </c>
    </row>
    <row r="130" spans="1:48" ht="25.35" customHeight="1">
      <c r="A130" s="810" t="str">
        <f t="shared" si="8"/>
        <v>Palm Beach State College</v>
      </c>
      <c r="B130" s="767">
        <v>908</v>
      </c>
      <c r="C130" s="779"/>
      <c r="D130" s="1195">
        <f t="shared" si="9"/>
        <v>908</v>
      </c>
      <c r="E130" s="1198">
        <v>13229.753877087483</v>
      </c>
      <c r="F130" s="781">
        <v>436.9392139705472</v>
      </c>
      <c r="G130" s="780">
        <f t="shared" si="10"/>
        <v>13666.69309105803</v>
      </c>
      <c r="H130" s="782">
        <v>1438.7981441547408</v>
      </c>
      <c r="I130" s="783">
        <v>27.299483761353979</v>
      </c>
      <c r="J130" s="780">
        <f t="shared" si="18"/>
        <v>1466.0976279160948</v>
      </c>
      <c r="K130" s="805">
        <v>420.78932137172626</v>
      </c>
      <c r="L130" s="768">
        <v>24.210678628273765</v>
      </c>
      <c r="M130" s="806">
        <f t="shared" si="11"/>
        <v>445</v>
      </c>
      <c r="N130" s="805">
        <v>15</v>
      </c>
      <c r="O130" s="768">
        <v>0</v>
      </c>
      <c r="P130" s="806">
        <f t="shared" si="12"/>
        <v>15</v>
      </c>
      <c r="Q130" s="805">
        <v>915.82730840735383</v>
      </c>
      <c r="R130" s="784">
        <v>6.7093575707498445</v>
      </c>
      <c r="S130" s="780">
        <f t="shared" si="13"/>
        <v>922.53666597810366</v>
      </c>
      <c r="T130" s="806">
        <f t="shared" si="14"/>
        <v>17423.327384952227</v>
      </c>
      <c r="V130" s="802">
        <f t="shared" si="19"/>
        <v>0</v>
      </c>
      <c r="W130" s="784">
        <v>0</v>
      </c>
      <c r="X130" s="807">
        <v>0</v>
      </c>
      <c r="Y130" s="95"/>
      <c r="Z130" s="785">
        <f t="shared" si="20"/>
        <v>0</v>
      </c>
      <c r="AA130" s="808">
        <v>0</v>
      </c>
      <c r="AB130" s="803">
        <f t="shared" si="15"/>
        <v>0</v>
      </c>
      <c r="AD130" s="810" t="str">
        <f t="shared" si="16"/>
        <v>Palm Beach State College</v>
      </c>
      <c r="AE130" s="809">
        <v>0</v>
      </c>
      <c r="AF130" s="809">
        <v>0</v>
      </c>
      <c r="AG130" s="780">
        <f t="shared" si="17"/>
        <v>0</v>
      </c>
    </row>
    <row r="131" spans="1:48" ht="25.35" customHeight="1">
      <c r="A131" s="810" t="str">
        <f t="shared" si="8"/>
        <v>Pasco-Hernando State College</v>
      </c>
      <c r="B131" s="767">
        <v>360</v>
      </c>
      <c r="C131" s="779"/>
      <c r="D131" s="1195">
        <f t="shared" si="9"/>
        <v>360</v>
      </c>
      <c r="E131" s="1198">
        <v>3427.5463857625518</v>
      </c>
      <c r="F131" s="781">
        <v>26.562095160214337</v>
      </c>
      <c r="G131" s="780">
        <f t="shared" si="10"/>
        <v>3454.1084809227664</v>
      </c>
      <c r="H131" s="782">
        <v>1682.2194164656926</v>
      </c>
      <c r="I131" s="783">
        <v>13.231333049605146</v>
      </c>
      <c r="J131" s="780">
        <f t="shared" si="18"/>
        <v>1695.4507495152977</v>
      </c>
      <c r="K131" s="805">
        <v>118.54773333333333</v>
      </c>
      <c r="L131" s="768">
        <v>2.4522666666666666</v>
      </c>
      <c r="M131" s="806">
        <f t="shared" si="11"/>
        <v>121</v>
      </c>
      <c r="N131" s="805">
        <v>23</v>
      </c>
      <c r="O131" s="768">
        <v>0</v>
      </c>
      <c r="P131" s="806">
        <f t="shared" si="12"/>
        <v>23</v>
      </c>
      <c r="Q131" s="805">
        <v>162.5058121269243</v>
      </c>
      <c r="R131" s="784">
        <v>1.8774740810556081</v>
      </c>
      <c r="S131" s="780">
        <f t="shared" si="13"/>
        <v>164.38328620797989</v>
      </c>
      <c r="T131" s="806">
        <f t="shared" si="14"/>
        <v>5817.9425166460442</v>
      </c>
      <c r="V131" s="802">
        <f t="shared" si="19"/>
        <v>0</v>
      </c>
      <c r="W131" s="784">
        <v>0</v>
      </c>
      <c r="X131" s="807">
        <v>0</v>
      </c>
      <c r="Y131" s="95"/>
      <c r="Z131" s="785">
        <f t="shared" si="20"/>
        <v>0</v>
      </c>
      <c r="AA131" s="808">
        <v>0</v>
      </c>
      <c r="AB131" s="803">
        <f t="shared" si="15"/>
        <v>0</v>
      </c>
      <c r="AD131" s="810" t="str">
        <f t="shared" si="16"/>
        <v>Pasco-Hernando State College</v>
      </c>
      <c r="AE131" s="809">
        <v>0</v>
      </c>
      <c r="AF131" s="809">
        <v>0</v>
      </c>
      <c r="AG131" s="780">
        <f t="shared" si="17"/>
        <v>0</v>
      </c>
    </row>
    <row r="132" spans="1:48" ht="25.35" customHeight="1">
      <c r="A132" s="810" t="str">
        <f t="shared" si="8"/>
        <v>Pensacola State College</v>
      </c>
      <c r="B132" s="767">
        <v>428</v>
      </c>
      <c r="C132" s="779"/>
      <c r="D132" s="1195">
        <f t="shared" si="9"/>
        <v>428</v>
      </c>
      <c r="E132" s="1198">
        <v>3135.4001253365518</v>
      </c>
      <c r="F132" s="781">
        <v>65.004526042150218</v>
      </c>
      <c r="G132" s="780">
        <f t="shared" si="10"/>
        <v>3200.4046513787021</v>
      </c>
      <c r="H132" s="782">
        <v>1382.5331942569642</v>
      </c>
      <c r="I132" s="783">
        <v>20.984722051785493</v>
      </c>
      <c r="J132" s="780">
        <f t="shared" si="18"/>
        <v>1403.5179163087496</v>
      </c>
      <c r="K132" s="805">
        <v>144.623425104993</v>
      </c>
      <c r="L132" s="768">
        <v>7.3765748950069998</v>
      </c>
      <c r="M132" s="806">
        <f t="shared" si="11"/>
        <v>152</v>
      </c>
      <c r="N132" s="805">
        <v>0</v>
      </c>
      <c r="O132" s="768">
        <v>0</v>
      </c>
      <c r="P132" s="806">
        <f t="shared" si="12"/>
        <v>0</v>
      </c>
      <c r="Q132" s="805">
        <v>356.205352266521</v>
      </c>
      <c r="R132" s="784">
        <v>6.7962861824139811</v>
      </c>
      <c r="S132" s="780">
        <f t="shared" si="13"/>
        <v>363.00163844893501</v>
      </c>
      <c r="T132" s="806">
        <f t="shared" si="14"/>
        <v>5546.9242061363875</v>
      </c>
      <c r="V132" s="802">
        <f t="shared" si="19"/>
        <v>0</v>
      </c>
      <c r="W132" s="784">
        <v>0</v>
      </c>
      <c r="X132" s="807">
        <v>0</v>
      </c>
      <c r="Y132" s="95"/>
      <c r="Z132" s="785">
        <f t="shared" si="20"/>
        <v>121.84726688102894</v>
      </c>
      <c r="AA132" s="808">
        <v>4.1527331189710619</v>
      </c>
      <c r="AB132" s="803">
        <f t="shared" si="15"/>
        <v>126</v>
      </c>
      <c r="AD132" s="810" t="str">
        <f t="shared" si="16"/>
        <v>Pensacola State College</v>
      </c>
      <c r="AE132" s="809">
        <v>112</v>
      </c>
      <c r="AF132" s="809">
        <v>14</v>
      </c>
      <c r="AG132" s="780">
        <f t="shared" si="17"/>
        <v>126</v>
      </c>
    </row>
    <row r="133" spans="1:48" ht="25.35" customHeight="1">
      <c r="A133" s="810" t="str">
        <f t="shared" si="8"/>
        <v>Polk State College</v>
      </c>
      <c r="B133" s="767">
        <v>670</v>
      </c>
      <c r="C133" s="779"/>
      <c r="D133" s="1195">
        <f t="shared" si="9"/>
        <v>670</v>
      </c>
      <c r="E133" s="1198">
        <v>2894.2159892005398</v>
      </c>
      <c r="F133" s="781">
        <v>63.845582720863959</v>
      </c>
      <c r="G133" s="780">
        <f t="shared" si="10"/>
        <v>2958.0615719214038</v>
      </c>
      <c r="H133" s="782">
        <v>1290.3967492161003</v>
      </c>
      <c r="I133" s="783">
        <v>21.303513150316761</v>
      </c>
      <c r="J133" s="780">
        <f t="shared" si="18"/>
        <v>1311.7002623664171</v>
      </c>
      <c r="K133" s="805">
        <v>127.81888745148771</v>
      </c>
      <c r="L133" s="768">
        <v>8.1811125485122904</v>
      </c>
      <c r="M133" s="806">
        <f t="shared" si="11"/>
        <v>136</v>
      </c>
      <c r="N133" s="805">
        <v>59.734904270986746</v>
      </c>
      <c r="O133" s="768">
        <v>0.26509572901325473</v>
      </c>
      <c r="P133" s="806">
        <f t="shared" si="12"/>
        <v>60</v>
      </c>
      <c r="Q133" s="805">
        <v>93.911737089201878</v>
      </c>
      <c r="R133" s="784">
        <v>8.8262910798122068E-2</v>
      </c>
      <c r="S133" s="780">
        <f t="shared" si="13"/>
        <v>94</v>
      </c>
      <c r="T133" s="806">
        <f t="shared" si="14"/>
        <v>5229.7618342878213</v>
      </c>
      <c r="V133" s="802">
        <f t="shared" si="19"/>
        <v>0</v>
      </c>
      <c r="W133" s="784">
        <v>0</v>
      </c>
      <c r="X133" s="807">
        <v>0</v>
      </c>
      <c r="Y133" s="95"/>
      <c r="Z133" s="785">
        <f t="shared" si="20"/>
        <v>0</v>
      </c>
      <c r="AA133" s="808">
        <v>0</v>
      </c>
      <c r="AB133" s="803">
        <f t="shared" si="15"/>
        <v>0</v>
      </c>
      <c r="AD133" s="810" t="str">
        <f t="shared" si="16"/>
        <v>Polk State College</v>
      </c>
      <c r="AE133" s="809">
        <v>0</v>
      </c>
      <c r="AF133" s="809">
        <v>0</v>
      </c>
      <c r="AG133" s="780">
        <f t="shared" si="17"/>
        <v>0</v>
      </c>
    </row>
    <row r="134" spans="1:48" ht="25.35" customHeight="1">
      <c r="A134" s="810" t="str">
        <f t="shared" si="8"/>
        <v>St. Johns River State College</v>
      </c>
      <c r="B134" s="767">
        <v>240</v>
      </c>
      <c r="C134" s="779"/>
      <c r="D134" s="1195">
        <f t="shared" si="9"/>
        <v>240</v>
      </c>
      <c r="E134" s="1198">
        <v>2050.5032587742112</v>
      </c>
      <c r="F134" s="781">
        <v>49.576512346623424</v>
      </c>
      <c r="G134" s="780">
        <f t="shared" si="10"/>
        <v>2100.0797711208347</v>
      </c>
      <c r="H134" s="782">
        <v>816.01495124593714</v>
      </c>
      <c r="I134" s="783">
        <v>11.187865655471288</v>
      </c>
      <c r="J134" s="780">
        <f t="shared" si="18"/>
        <v>827.20281690140848</v>
      </c>
      <c r="K134" s="805">
        <v>31.828402366863905</v>
      </c>
      <c r="L134" s="768">
        <v>1.1715976331360947</v>
      </c>
      <c r="M134" s="806">
        <f t="shared" si="11"/>
        <v>33</v>
      </c>
      <c r="N134" s="805">
        <v>39</v>
      </c>
      <c r="O134" s="768">
        <v>0</v>
      </c>
      <c r="P134" s="806">
        <f t="shared" si="12"/>
        <v>39</v>
      </c>
      <c r="Q134" s="805">
        <v>88.452278589853833</v>
      </c>
      <c r="R134" s="784">
        <v>0</v>
      </c>
      <c r="S134" s="780">
        <f t="shared" si="13"/>
        <v>88.452278589853833</v>
      </c>
      <c r="T134" s="806">
        <f t="shared" si="14"/>
        <v>3327.734866612097</v>
      </c>
      <c r="V134" s="802">
        <f t="shared" si="19"/>
        <v>0</v>
      </c>
      <c r="W134" s="784">
        <v>0</v>
      </c>
      <c r="X134" s="807">
        <v>0</v>
      </c>
      <c r="Y134" s="95"/>
      <c r="Z134" s="785">
        <f t="shared" si="20"/>
        <v>26</v>
      </c>
      <c r="AA134" s="808">
        <v>0</v>
      </c>
      <c r="AB134" s="803">
        <f t="shared" si="15"/>
        <v>26</v>
      </c>
      <c r="AD134" s="810" t="str">
        <f t="shared" si="16"/>
        <v>St. Johns River State College</v>
      </c>
      <c r="AE134" s="809">
        <v>26</v>
      </c>
      <c r="AF134" s="809">
        <v>0</v>
      </c>
      <c r="AG134" s="780">
        <f t="shared" si="17"/>
        <v>26</v>
      </c>
    </row>
    <row r="135" spans="1:48" ht="25.35" customHeight="1">
      <c r="A135" s="810" t="str">
        <f t="shared" si="8"/>
        <v>St. Petersburg College</v>
      </c>
      <c r="B135" s="767">
        <v>2654</v>
      </c>
      <c r="C135" s="779"/>
      <c r="D135" s="1195">
        <f t="shared" si="9"/>
        <v>2654</v>
      </c>
      <c r="E135" s="1198">
        <v>7358.9530651531095</v>
      </c>
      <c r="F135" s="781">
        <v>244.23027843378514</v>
      </c>
      <c r="G135" s="780">
        <f t="shared" si="10"/>
        <v>7603.1833435868948</v>
      </c>
      <c r="H135" s="782">
        <v>4458.0904578731852</v>
      </c>
      <c r="I135" s="783">
        <v>131.12317491831081</v>
      </c>
      <c r="J135" s="780">
        <f t="shared" si="18"/>
        <v>4589.2136327914959</v>
      </c>
      <c r="K135" s="805">
        <v>369.70439041455307</v>
      </c>
      <c r="L135" s="768">
        <v>30.295609585446915</v>
      </c>
      <c r="M135" s="806">
        <f t="shared" si="11"/>
        <v>400</v>
      </c>
      <c r="N135" s="805">
        <v>0</v>
      </c>
      <c r="O135" s="768">
        <v>0</v>
      </c>
      <c r="P135" s="806">
        <f t="shared" si="12"/>
        <v>0</v>
      </c>
      <c r="Q135" s="805">
        <v>177.20207253886011</v>
      </c>
      <c r="R135" s="784">
        <v>2.7979274611398965</v>
      </c>
      <c r="S135" s="780">
        <f t="shared" si="13"/>
        <v>180</v>
      </c>
      <c r="T135" s="806">
        <f t="shared" si="14"/>
        <v>15426.39697637839</v>
      </c>
      <c r="V135" s="802">
        <f t="shared" si="19"/>
        <v>0</v>
      </c>
      <c r="W135" s="784">
        <v>0</v>
      </c>
      <c r="X135" s="807">
        <v>0</v>
      </c>
      <c r="Y135" s="95"/>
      <c r="Z135" s="785">
        <f t="shared" si="20"/>
        <v>0</v>
      </c>
      <c r="AA135" s="808">
        <v>0</v>
      </c>
      <c r="AB135" s="803">
        <f t="shared" si="15"/>
        <v>0</v>
      </c>
      <c r="AD135" s="810" t="str">
        <f t="shared" si="16"/>
        <v>St. Petersburg College</v>
      </c>
      <c r="AE135" s="809">
        <v>0</v>
      </c>
      <c r="AF135" s="809">
        <v>0</v>
      </c>
      <c r="AG135" s="780">
        <f t="shared" si="17"/>
        <v>0</v>
      </c>
    </row>
    <row r="136" spans="1:48" ht="25.35" customHeight="1">
      <c r="A136" s="810" t="str">
        <f t="shared" si="8"/>
        <v>Santa Fe College</v>
      </c>
      <c r="B136" s="767">
        <v>488</v>
      </c>
      <c r="C136" s="779"/>
      <c r="D136" s="1195">
        <f t="shared" si="9"/>
        <v>488</v>
      </c>
      <c r="E136" s="1198">
        <v>5243.4374491456465</v>
      </c>
      <c r="F136" s="781">
        <v>377.68663547599675</v>
      </c>
      <c r="G136" s="780">
        <f t="shared" si="10"/>
        <v>5621.1240846216433</v>
      </c>
      <c r="H136" s="782">
        <v>2018.3643728077502</v>
      </c>
      <c r="I136" s="783">
        <v>100.71028895941205</v>
      </c>
      <c r="J136" s="780">
        <f t="shared" si="18"/>
        <v>2119.0746617671621</v>
      </c>
      <c r="K136" s="805">
        <v>162.79481132075472</v>
      </c>
      <c r="L136" s="768">
        <v>37.205188679245282</v>
      </c>
      <c r="M136" s="806">
        <f t="shared" si="11"/>
        <v>200</v>
      </c>
      <c r="N136" s="805">
        <v>0</v>
      </c>
      <c r="O136" s="768">
        <v>0</v>
      </c>
      <c r="P136" s="806">
        <f t="shared" si="12"/>
        <v>0</v>
      </c>
      <c r="Q136" s="805">
        <v>214.71138211382114</v>
      </c>
      <c r="R136" s="784">
        <v>4.0925925925925926</v>
      </c>
      <c r="S136" s="780">
        <f t="shared" si="13"/>
        <v>218.80397470641373</v>
      </c>
      <c r="T136" s="806">
        <f t="shared" si="14"/>
        <v>8647.0027210952194</v>
      </c>
      <c r="V136" s="802">
        <f t="shared" si="19"/>
        <v>0</v>
      </c>
      <c r="W136" s="784">
        <v>0</v>
      </c>
      <c r="X136" s="807">
        <v>0</v>
      </c>
      <c r="Y136" s="95"/>
      <c r="Z136" s="785">
        <f t="shared" si="20"/>
        <v>21.266787658802158</v>
      </c>
      <c r="AA136" s="808">
        <v>86.733212341197842</v>
      </c>
      <c r="AB136" s="803">
        <f t="shared" si="15"/>
        <v>108</v>
      </c>
      <c r="AD136" s="810" t="str">
        <f t="shared" si="16"/>
        <v>Santa Fe College</v>
      </c>
      <c r="AE136" s="809">
        <v>108</v>
      </c>
      <c r="AF136" s="809">
        <v>0</v>
      </c>
      <c r="AG136" s="780">
        <f t="shared" si="17"/>
        <v>108</v>
      </c>
    </row>
    <row r="137" spans="1:48" ht="25.35" customHeight="1">
      <c r="A137" s="810" t="str">
        <f t="shared" si="8"/>
        <v>Seminole State College of Florida</v>
      </c>
      <c r="B137" s="767">
        <v>947</v>
      </c>
      <c r="C137" s="779"/>
      <c r="D137" s="1195">
        <f t="shared" si="9"/>
        <v>947</v>
      </c>
      <c r="E137" s="1198">
        <v>6019.4681356475603</v>
      </c>
      <c r="F137" s="781">
        <v>171.19289118174268</v>
      </c>
      <c r="G137" s="780">
        <f t="shared" si="10"/>
        <v>6190.6610268293034</v>
      </c>
      <c r="H137" s="782">
        <v>2582.0584882112862</v>
      </c>
      <c r="I137" s="783">
        <v>129.22885958107062</v>
      </c>
      <c r="J137" s="780">
        <f t="shared" si="18"/>
        <v>2711.2873477923567</v>
      </c>
      <c r="K137" s="805">
        <v>138.5286294791282</v>
      </c>
      <c r="L137" s="768">
        <v>8.4713705208718135</v>
      </c>
      <c r="M137" s="806">
        <f t="shared" si="11"/>
        <v>147</v>
      </c>
      <c r="N137" s="805">
        <v>83.642553191489355</v>
      </c>
      <c r="O137" s="768">
        <v>0.35744680851063831</v>
      </c>
      <c r="P137" s="806">
        <f t="shared" si="12"/>
        <v>84</v>
      </c>
      <c r="Q137" s="805">
        <v>174.67330524703178</v>
      </c>
      <c r="R137" s="784">
        <v>11.32669475296821</v>
      </c>
      <c r="S137" s="780">
        <f t="shared" si="13"/>
        <v>186</v>
      </c>
      <c r="T137" s="806">
        <f t="shared" si="14"/>
        <v>10265.948374621661</v>
      </c>
      <c r="V137" s="802">
        <f t="shared" si="19"/>
        <v>0</v>
      </c>
      <c r="W137" s="784">
        <v>0</v>
      </c>
      <c r="X137" s="807">
        <v>0</v>
      </c>
      <c r="Y137" s="95"/>
      <c r="Z137" s="785">
        <f t="shared" si="20"/>
        <v>130.30724789915968</v>
      </c>
      <c r="AA137" s="808">
        <v>298.69275210084032</v>
      </c>
      <c r="AB137" s="803">
        <f t="shared" si="15"/>
        <v>429</v>
      </c>
      <c r="AD137" s="810" t="str">
        <f t="shared" si="16"/>
        <v>Seminole State College of Florida</v>
      </c>
      <c r="AE137" s="809">
        <v>308</v>
      </c>
      <c r="AF137" s="809">
        <v>121</v>
      </c>
      <c r="AG137" s="780">
        <f t="shared" si="17"/>
        <v>429</v>
      </c>
    </row>
    <row r="138" spans="1:48" ht="25.35" customHeight="1">
      <c r="A138" s="810" t="str">
        <f t="shared" si="8"/>
        <v>South Florida State College</v>
      </c>
      <c r="B138" s="767">
        <v>113</v>
      </c>
      <c r="C138" s="779"/>
      <c r="D138" s="1195">
        <f t="shared" si="9"/>
        <v>113</v>
      </c>
      <c r="E138" s="1198">
        <v>1204.5496104961048</v>
      </c>
      <c r="F138" s="781">
        <v>8.6502665026650263</v>
      </c>
      <c r="G138" s="780">
        <f t="shared" si="10"/>
        <v>1213.1998769987699</v>
      </c>
      <c r="H138" s="782">
        <v>4</v>
      </c>
      <c r="I138" s="783">
        <v>0</v>
      </c>
      <c r="J138" s="780">
        <f t="shared" si="18"/>
        <v>4</v>
      </c>
      <c r="K138" s="805">
        <v>9.8952879581151834</v>
      </c>
      <c r="L138" s="768">
        <v>0.10471204188481675</v>
      </c>
      <c r="M138" s="806">
        <f t="shared" si="11"/>
        <v>10</v>
      </c>
      <c r="N138" s="805">
        <v>0</v>
      </c>
      <c r="O138" s="768">
        <v>0</v>
      </c>
      <c r="P138" s="806">
        <f t="shared" si="12"/>
        <v>0</v>
      </c>
      <c r="Q138" s="805">
        <v>237.04656716417912</v>
      </c>
      <c r="R138" s="784">
        <v>2.2495522388059701</v>
      </c>
      <c r="S138" s="780">
        <f t="shared" si="13"/>
        <v>239.29611940298508</v>
      </c>
      <c r="T138" s="806">
        <f t="shared" si="14"/>
        <v>1579.4959964017551</v>
      </c>
      <c r="V138" s="802">
        <f t="shared" si="19"/>
        <v>0</v>
      </c>
      <c r="W138" s="784">
        <v>0</v>
      </c>
      <c r="X138" s="807">
        <v>0</v>
      </c>
      <c r="Y138" s="95"/>
      <c r="Z138" s="785">
        <f t="shared" si="20"/>
        <v>105.42150537634407</v>
      </c>
      <c r="AA138" s="808">
        <v>192.57849462365593</v>
      </c>
      <c r="AB138" s="803">
        <f t="shared" si="15"/>
        <v>298</v>
      </c>
      <c r="AD138" s="810" t="str">
        <f t="shared" si="16"/>
        <v>South Florida State College</v>
      </c>
      <c r="AE138" s="809">
        <v>296</v>
      </c>
      <c r="AF138" s="809">
        <v>2</v>
      </c>
      <c r="AG138" s="780">
        <f t="shared" si="17"/>
        <v>298</v>
      </c>
    </row>
    <row r="139" spans="1:48" ht="25.35" customHeight="1">
      <c r="A139" s="810" t="str">
        <f t="shared" si="8"/>
        <v>Tallahassee Community College</v>
      </c>
      <c r="B139" s="767">
        <v>36</v>
      </c>
      <c r="C139" s="779"/>
      <c r="D139" s="1195">
        <f t="shared" si="9"/>
        <v>36</v>
      </c>
      <c r="E139" s="1198">
        <v>6461.9015041039956</v>
      </c>
      <c r="F139" s="781">
        <v>307.20611641181614</v>
      </c>
      <c r="G139" s="780">
        <f t="shared" si="10"/>
        <v>6769.1076205158115</v>
      </c>
      <c r="H139" s="782">
        <v>1159.1460211176925</v>
      </c>
      <c r="I139" s="783">
        <v>37.455575585887196</v>
      </c>
      <c r="J139" s="780">
        <f t="shared" si="18"/>
        <v>1196.6015967035796</v>
      </c>
      <c r="K139" s="805">
        <v>68.352828379674023</v>
      </c>
      <c r="L139" s="768">
        <v>9.6471716203259827</v>
      </c>
      <c r="M139" s="806">
        <f t="shared" si="11"/>
        <v>78</v>
      </c>
      <c r="N139" s="805">
        <v>0</v>
      </c>
      <c r="O139" s="768">
        <v>0</v>
      </c>
      <c r="P139" s="806">
        <f t="shared" si="12"/>
        <v>0</v>
      </c>
      <c r="Q139" s="805">
        <v>292.80520798106187</v>
      </c>
      <c r="R139" s="784">
        <v>2.1947920189381134</v>
      </c>
      <c r="S139" s="780">
        <f t="shared" si="13"/>
        <v>295</v>
      </c>
      <c r="T139" s="806">
        <f t="shared" si="14"/>
        <v>8374.7092172193916</v>
      </c>
      <c r="V139" s="802">
        <f t="shared" si="19"/>
        <v>0</v>
      </c>
      <c r="W139" s="784">
        <v>0</v>
      </c>
      <c r="X139" s="807">
        <v>0</v>
      </c>
      <c r="Y139" s="95"/>
      <c r="Z139" s="785">
        <f t="shared" si="20"/>
        <v>4.8556430446194128</v>
      </c>
      <c r="AA139" s="808">
        <v>32.144356955380587</v>
      </c>
      <c r="AB139" s="803">
        <f t="shared" si="15"/>
        <v>37</v>
      </c>
      <c r="AD139" s="810" t="str">
        <f t="shared" si="16"/>
        <v>Tallahassee Community College</v>
      </c>
      <c r="AE139" s="809">
        <v>37</v>
      </c>
      <c r="AF139" s="809">
        <v>0</v>
      </c>
      <c r="AG139" s="780">
        <f t="shared" si="17"/>
        <v>37</v>
      </c>
    </row>
    <row r="140" spans="1:48" ht="25.35" customHeight="1" thickBot="1">
      <c r="A140" s="811" t="str">
        <f t="shared" si="8"/>
        <v>Valencia College</v>
      </c>
      <c r="B140" s="709">
        <v>1130</v>
      </c>
      <c r="C140" s="747"/>
      <c r="D140" s="1196">
        <f t="shared" si="9"/>
        <v>1130</v>
      </c>
      <c r="E140" s="1200">
        <v>19064.305431996545</v>
      </c>
      <c r="F140" s="748">
        <v>1307.4846737895377</v>
      </c>
      <c r="G140" s="710">
        <f t="shared" si="10"/>
        <v>20371.790105786084</v>
      </c>
      <c r="H140" s="812">
        <v>7973.1197528182101</v>
      </c>
      <c r="I140" s="813">
        <v>443.59485359789511</v>
      </c>
      <c r="J140" s="814">
        <f t="shared" si="18"/>
        <v>8416.7146064161061</v>
      </c>
      <c r="K140" s="815">
        <v>781.5128384279476</v>
      </c>
      <c r="L140" s="816">
        <v>101.4871615720524</v>
      </c>
      <c r="M140" s="817">
        <f t="shared" si="11"/>
        <v>883</v>
      </c>
      <c r="N140" s="815">
        <v>88.499296765119553</v>
      </c>
      <c r="O140" s="816">
        <v>0.50070323488045021</v>
      </c>
      <c r="P140" s="817">
        <f t="shared" si="12"/>
        <v>89</v>
      </c>
      <c r="Q140" s="815">
        <v>207.51810903545558</v>
      </c>
      <c r="R140" s="818">
        <v>16.481890964544416</v>
      </c>
      <c r="S140" s="710">
        <f t="shared" si="13"/>
        <v>224</v>
      </c>
      <c r="T140" s="817">
        <f t="shared" si="14"/>
        <v>31114.50471220219</v>
      </c>
      <c r="V140" s="802">
        <f t="shared" si="19"/>
        <v>0</v>
      </c>
      <c r="W140" s="598">
        <v>0</v>
      </c>
      <c r="X140" s="599">
        <v>0</v>
      </c>
      <c r="Y140" s="95"/>
      <c r="Z140" s="819">
        <f t="shared" si="20"/>
        <v>0</v>
      </c>
      <c r="AA140" s="820">
        <v>0</v>
      </c>
      <c r="AB140" s="803">
        <f t="shared" si="15"/>
        <v>0</v>
      </c>
      <c r="AD140" s="811" t="str">
        <f t="shared" si="16"/>
        <v>Valencia College</v>
      </c>
      <c r="AE140" s="749">
        <v>0</v>
      </c>
      <c r="AF140" s="749">
        <v>0</v>
      </c>
      <c r="AG140" s="710">
        <f t="shared" si="17"/>
        <v>0</v>
      </c>
    </row>
    <row r="141" spans="1:48" ht="25.35" customHeight="1" thickBot="1">
      <c r="A141" s="495" t="s">
        <v>50</v>
      </c>
      <c r="B141" s="496">
        <f t="shared" ref="B141" si="21">SUM(B113:B140)</f>
        <v>19660</v>
      </c>
      <c r="C141" s="82"/>
      <c r="D141" s="513">
        <f t="shared" ref="D141:T141" si="22">SUM(D113:D140)</f>
        <v>19660</v>
      </c>
      <c r="E141" s="1197">
        <f t="shared" si="22"/>
        <v>162815.13910252927</v>
      </c>
      <c r="F141" s="497">
        <f t="shared" si="22"/>
        <v>6786.9859934065043</v>
      </c>
      <c r="G141" s="513">
        <f t="shared" si="22"/>
        <v>169602.12509593577</v>
      </c>
      <c r="H141" s="524">
        <f t="shared" si="22"/>
        <v>53026.40994247693</v>
      </c>
      <c r="I141" s="497">
        <f t="shared" si="22"/>
        <v>1980.4731969506479</v>
      </c>
      <c r="J141" s="513">
        <f t="shared" si="22"/>
        <v>55006.883139427555</v>
      </c>
      <c r="K141" s="524">
        <f t="shared" si="22"/>
        <v>5808.9102804526956</v>
      </c>
      <c r="L141" s="526">
        <f t="shared" si="22"/>
        <v>495.08971954730561</v>
      </c>
      <c r="M141" s="514">
        <f t="shared" si="22"/>
        <v>6304</v>
      </c>
      <c r="N141" s="524">
        <f t="shared" si="22"/>
        <v>484.04055370315842</v>
      </c>
      <c r="O141" s="526">
        <f t="shared" si="22"/>
        <v>3.9594462968415871</v>
      </c>
      <c r="P141" s="514">
        <f t="shared" si="22"/>
        <v>488</v>
      </c>
      <c r="Q141" s="523">
        <f t="shared" si="22"/>
        <v>7472.3985950467732</v>
      </c>
      <c r="R141" s="525">
        <f t="shared" si="22"/>
        <v>200.50695927513911</v>
      </c>
      <c r="S141" s="515">
        <f t="shared" si="22"/>
        <v>7672.9055543219147</v>
      </c>
      <c r="T141" s="83">
        <f t="shared" si="22"/>
        <v>258733.91378968526</v>
      </c>
      <c r="U141" s="84"/>
      <c r="V141" s="516">
        <f t="shared" ref="V141:AB141" si="23">SUM(V113:V140)</f>
        <v>3</v>
      </c>
      <c r="W141" s="524">
        <f t="shared" si="23"/>
        <v>0</v>
      </c>
      <c r="X141" s="522">
        <f t="shared" si="23"/>
        <v>3</v>
      </c>
      <c r="Y141" s="85"/>
      <c r="Z141" s="516">
        <f t="shared" si="23"/>
        <v>1676.7446159756121</v>
      </c>
      <c r="AA141" s="523">
        <f t="shared" si="23"/>
        <v>1853.2553840243879</v>
      </c>
      <c r="AB141" s="518">
        <f t="shared" si="23"/>
        <v>3530</v>
      </c>
      <c r="AC141" s="84"/>
      <c r="AD141" s="495" t="s">
        <v>50</v>
      </c>
      <c r="AE141" s="522">
        <f>SUM(AE113:AE140)</f>
        <v>3331</v>
      </c>
      <c r="AF141" s="522">
        <f>SUM(AF113:AF140)</f>
        <v>199</v>
      </c>
      <c r="AG141" s="513">
        <f>SUM(AG113:AG140)</f>
        <v>3530</v>
      </c>
      <c r="AH141" s="84"/>
      <c r="AI141" s="84"/>
      <c r="AJ141" s="84"/>
      <c r="AK141" s="84"/>
      <c r="AL141" s="84"/>
      <c r="AM141" s="84"/>
      <c r="AN141" s="84"/>
      <c r="AO141" s="84"/>
      <c r="AP141" s="84"/>
      <c r="AQ141" s="84"/>
      <c r="AR141" s="84"/>
    </row>
    <row r="142" spans="1:48" ht="14.1" customHeight="1">
      <c r="A142" s="488"/>
      <c r="B142" s="489"/>
      <c r="C142" s="489"/>
      <c r="D142" s="489"/>
      <c r="E142" s="489"/>
      <c r="F142" s="489"/>
      <c r="G142" s="489"/>
      <c r="H142" s="489"/>
      <c r="I142" s="489"/>
      <c r="J142" s="489"/>
      <c r="K142" s="489"/>
      <c r="L142" s="489"/>
      <c r="M142" s="489"/>
      <c r="N142" s="489"/>
      <c r="O142" s="489"/>
      <c r="P142" s="489"/>
      <c r="Q142" s="489"/>
      <c r="R142" s="489"/>
      <c r="S142" s="489"/>
      <c r="T142" s="489"/>
      <c r="U142" s="493"/>
      <c r="V142" s="491"/>
      <c r="W142" s="491"/>
      <c r="X142" s="491"/>
      <c r="Y142" s="491"/>
      <c r="Z142" s="491"/>
      <c r="AA142" s="491"/>
      <c r="AB142" s="491"/>
      <c r="AC142" s="493"/>
      <c r="AD142" s="488"/>
      <c r="AE142" s="86"/>
      <c r="AF142" s="86"/>
      <c r="AG142" s="86"/>
      <c r="AH142" s="490"/>
      <c r="AI142" s="490"/>
      <c r="AJ142" s="490"/>
      <c r="AK142" s="490"/>
      <c r="AL142" s="490"/>
      <c r="AM142" s="490"/>
      <c r="AN142" s="490"/>
      <c r="AO142" s="490"/>
      <c r="AP142" s="490"/>
      <c r="AQ142" s="490"/>
      <c r="AR142" s="490"/>
      <c r="AS142" s="27"/>
      <c r="AT142" s="27"/>
      <c r="AU142" s="27"/>
      <c r="AV142" s="27"/>
    </row>
    <row r="143" spans="1:48">
      <c r="A143" s="20" t="s">
        <v>789</v>
      </c>
      <c r="B143" s="37"/>
      <c r="C143" s="37"/>
      <c r="D143" s="37"/>
      <c r="E143" s="37"/>
      <c r="F143" s="37"/>
      <c r="G143" s="37"/>
      <c r="H143" s="37"/>
      <c r="I143" s="37"/>
      <c r="J143" s="37"/>
      <c r="K143" s="37"/>
      <c r="L143" s="37"/>
      <c r="M143" s="37"/>
      <c r="N143" s="37"/>
      <c r="O143" s="37"/>
      <c r="P143" s="37"/>
      <c r="Q143" s="37"/>
      <c r="R143" s="37"/>
      <c r="S143" s="37"/>
      <c r="T143" s="37"/>
      <c r="U143" s="19"/>
      <c r="V143" s="65"/>
      <c r="W143" s="65"/>
      <c r="X143" s="65"/>
      <c r="Y143" s="65"/>
      <c r="Z143" s="65"/>
      <c r="AA143" s="65"/>
      <c r="AB143" s="65"/>
      <c r="AC143" s="24"/>
    </row>
    <row r="144" spans="1:48">
      <c r="A144" s="20" t="s">
        <v>102</v>
      </c>
      <c r="E144" s="37"/>
      <c r="F144" s="37"/>
      <c r="G144" s="37"/>
      <c r="H144" s="37"/>
      <c r="I144" s="37"/>
      <c r="J144" s="37"/>
      <c r="K144" s="37"/>
      <c r="L144" s="37"/>
      <c r="M144" s="37"/>
      <c r="N144" s="37"/>
      <c r="O144" s="37"/>
      <c r="P144" s="37"/>
      <c r="Q144" s="37"/>
      <c r="R144" s="37"/>
      <c r="S144" s="37"/>
      <c r="T144" s="37"/>
      <c r="U144" s="19"/>
      <c r="V144" s="65"/>
      <c r="W144" s="65"/>
      <c r="X144" s="65"/>
      <c r="Y144" s="65"/>
      <c r="Z144" s="75"/>
      <c r="AA144" s="65"/>
      <c r="AB144" s="65"/>
      <c r="AC144" s="24"/>
    </row>
    <row r="145" spans="1:5">
      <c r="A145" s="1303" t="s">
        <v>103</v>
      </c>
      <c r="B145" s="1303"/>
      <c r="C145" s="1303"/>
      <c r="D145" s="1303"/>
      <c r="E145" s="96"/>
    </row>
    <row r="146" spans="1:5">
      <c r="A146" s="1302" t="s">
        <v>104</v>
      </c>
      <c r="B146" s="1302"/>
      <c r="C146" s="1302"/>
      <c r="D146" s="1302"/>
    </row>
    <row r="147" spans="1:5">
      <c r="A147" s="1283" t="s">
        <v>105</v>
      </c>
      <c r="B147" s="1283"/>
      <c r="C147" s="1283"/>
      <c r="D147" s="1283"/>
      <c r="E147" s="1283"/>
    </row>
    <row r="149" spans="1:5" ht="54.6" customHeight="1"/>
    <row r="179" spans="1:6">
      <c r="A179" s="37"/>
      <c r="B179" s="24"/>
      <c r="C179" s="24"/>
      <c r="D179" s="24"/>
      <c r="E179" s="24"/>
      <c r="F179" s="37"/>
    </row>
  </sheetData>
  <sheetProtection algorithmName="SHA-512" hashValue="8jtqjrDXziifJ+ShdtJ5VL/EnoGN1fAEpdaAd39wFIUKJ+4ipfQpInOMDRYNThoyPjzElBR6cpIlhzhxqd68TA==" saltValue="Youaod8Qi7c3nup+rAk5Bw==" spinCount="100000" sheet="1" selectLockedCells="1" selectUnlockedCells="1"/>
  <mergeCells count="36">
    <mergeCell ref="AI120:AN120"/>
    <mergeCell ref="AI122:AN122"/>
    <mergeCell ref="B110:D110"/>
    <mergeCell ref="AI115:AN115"/>
    <mergeCell ref="F110:P110"/>
    <mergeCell ref="Q110:S110"/>
    <mergeCell ref="T111:T112"/>
    <mergeCell ref="AI113:AN113"/>
    <mergeCell ref="AI114:AN114"/>
    <mergeCell ref="Z110:AB110"/>
    <mergeCell ref="B111:D111"/>
    <mergeCell ref="AI111:AO111"/>
    <mergeCell ref="A147:E147"/>
    <mergeCell ref="B5:D5"/>
    <mergeCell ref="Z111:AB111"/>
    <mergeCell ref="E111:G111"/>
    <mergeCell ref="H111:J111"/>
    <mergeCell ref="K111:M111"/>
    <mergeCell ref="N111:P111"/>
    <mergeCell ref="Q111:S111"/>
    <mergeCell ref="V111:X111"/>
    <mergeCell ref="T109:T110"/>
    <mergeCell ref="A62:B62"/>
    <mergeCell ref="A146:D146"/>
    <mergeCell ref="A145:D145"/>
    <mergeCell ref="B69:E69"/>
    <mergeCell ref="A37:D37"/>
    <mergeCell ref="A36:D36"/>
    <mergeCell ref="A1:D1"/>
    <mergeCell ref="B108:D108"/>
    <mergeCell ref="E108:S108"/>
    <mergeCell ref="A106:G106"/>
    <mergeCell ref="A2:D2"/>
    <mergeCell ref="A103:R103"/>
    <mergeCell ref="A102:R102"/>
    <mergeCell ref="A105:R105"/>
  </mergeCells>
  <printOptions horizontalCentered="1"/>
  <pageMargins left="0.95" right="0.7" top="0.75" bottom="0.75" header="0.3" footer="0.3"/>
  <pageSetup scale="21" fitToWidth="0" orientation="landscape" r:id="rId1"/>
  <rowBreaks count="2" manualBreakCount="2">
    <brk id="60" max="32" man="1"/>
    <brk id="100" max="32" man="1"/>
  </rowBreaks>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
    <tabColor rgb="FF92D050"/>
  </sheetPr>
  <dimension ref="A1:BA755"/>
  <sheetViews>
    <sheetView showGridLines="0" defaultGridColor="0" topLeftCell="A19" colorId="22" zoomScale="70" zoomScaleNormal="70" zoomScaleSheetLayoutView="51" zoomScalePageLayoutView="60" workbookViewId="0">
      <selection activeCell="C112" sqref="C112"/>
    </sheetView>
  </sheetViews>
  <sheetFormatPr defaultColWidth="9.7109375" defaultRowHeight="21"/>
  <cols>
    <col min="1" max="1" width="5.140625" style="37" customWidth="1"/>
    <col min="2" max="2" width="1.7109375" style="37" customWidth="1"/>
    <col min="3" max="3" width="92.5703125" style="37" customWidth="1"/>
    <col min="4" max="4" width="59.85546875" style="37" customWidth="1"/>
    <col min="5" max="5" width="34.28515625" style="37" customWidth="1"/>
    <col min="6" max="6" width="22.42578125" style="37" customWidth="1"/>
    <col min="7" max="7" width="18.7109375" style="37" customWidth="1"/>
    <col min="8" max="8" width="1.7109375" style="37" customWidth="1"/>
    <col min="9" max="9" width="63.42578125" style="37" customWidth="1"/>
    <col min="10" max="11" width="18.140625" style="37" customWidth="1"/>
    <col min="12" max="12" width="22.7109375" style="37" customWidth="1"/>
    <col min="13" max="13" width="3.28515625" style="37" customWidth="1"/>
    <col min="14" max="14" width="32" style="37" customWidth="1"/>
    <col min="15" max="15" width="47" style="37" customWidth="1"/>
    <col min="16" max="16" width="31.42578125" style="37" customWidth="1"/>
    <col min="17" max="17" width="2.85546875" style="37" customWidth="1"/>
    <col min="18" max="18" width="48.140625" style="37" customWidth="1"/>
    <col min="19" max="19" width="28.7109375" style="37" customWidth="1"/>
    <col min="20" max="20" width="5.140625" style="37" customWidth="1"/>
    <col min="21" max="21" width="70" style="37" customWidth="1"/>
    <col min="22" max="22" width="26.140625" style="37" customWidth="1"/>
    <col min="23" max="23" width="22.28515625" style="37" customWidth="1"/>
    <col min="24" max="24" width="24.42578125" style="37" customWidth="1"/>
    <col min="25" max="25" width="21.140625" style="37" customWidth="1"/>
    <col min="26" max="26" width="17.42578125" style="37" customWidth="1"/>
    <col min="27" max="16384" width="9.7109375" style="37"/>
  </cols>
  <sheetData>
    <row r="1" spans="1:53">
      <c r="A1" s="1129" t="s">
        <v>11</v>
      </c>
      <c r="B1" s="1129"/>
      <c r="C1" s="1129"/>
      <c r="D1" s="1129"/>
      <c r="E1" s="1129"/>
      <c r="F1" s="1129"/>
      <c r="G1" s="1129"/>
      <c r="H1" s="1008"/>
      <c r="I1" s="1008"/>
    </row>
    <row r="2" spans="1:53" ht="20.100000000000001" customHeight="1">
      <c r="A2" s="1129" t="s">
        <v>741</v>
      </c>
      <c r="B2" s="1129"/>
      <c r="C2" s="1129"/>
      <c r="D2" s="1129"/>
      <c r="E2" s="1129"/>
      <c r="F2" s="1129"/>
      <c r="G2" s="1129"/>
      <c r="AB2" s="20"/>
      <c r="AC2" s="20"/>
      <c r="AD2" s="20"/>
      <c r="AE2" s="20"/>
      <c r="AF2" s="20"/>
      <c r="AG2" s="20"/>
      <c r="AH2" s="24"/>
      <c r="AI2" s="24"/>
      <c r="AJ2" s="24"/>
      <c r="AK2" s="24"/>
      <c r="AL2" s="24"/>
      <c r="AM2" s="24"/>
      <c r="AN2" s="24"/>
      <c r="AO2" s="24"/>
      <c r="AP2" s="24"/>
      <c r="AQ2" s="24"/>
      <c r="AR2" s="24"/>
      <c r="AS2" s="24"/>
      <c r="AT2" s="24"/>
      <c r="AU2" s="24"/>
      <c r="AV2" s="24"/>
      <c r="AW2" s="24"/>
      <c r="AX2" s="24"/>
      <c r="AY2" s="24"/>
      <c r="AZ2" s="24"/>
      <c r="BA2" s="24"/>
    </row>
    <row r="3" spans="1:53" ht="20.100000000000001" customHeight="1">
      <c r="A3" s="1129"/>
      <c r="B3" s="1129"/>
      <c r="C3" s="1129"/>
      <c r="D3" s="1129"/>
      <c r="E3" s="1129"/>
      <c r="F3" s="1129"/>
      <c r="G3" s="1129"/>
      <c r="H3" s="107"/>
      <c r="AB3" s="20"/>
      <c r="AC3" s="20"/>
      <c r="AD3" s="20"/>
      <c r="AE3" s="20"/>
      <c r="AF3" s="20"/>
      <c r="AG3" s="20"/>
      <c r="AH3" s="24"/>
      <c r="AI3" s="24"/>
      <c r="AJ3" s="24"/>
      <c r="AK3" s="24"/>
      <c r="AL3" s="24"/>
      <c r="AM3" s="24"/>
      <c r="AN3" s="24"/>
      <c r="AO3" s="24"/>
      <c r="AP3" s="24"/>
      <c r="AQ3" s="24"/>
      <c r="AR3" s="24"/>
      <c r="AS3" s="24"/>
      <c r="AT3" s="24"/>
      <c r="AU3" s="24"/>
      <c r="AV3" s="24"/>
      <c r="AW3" s="24"/>
      <c r="AX3" s="24"/>
      <c r="AY3" s="24"/>
      <c r="AZ3" s="24"/>
      <c r="BA3" s="24"/>
    </row>
    <row r="4" spans="1:53" ht="28.35" customHeight="1">
      <c r="A4" s="1130" t="s">
        <v>106</v>
      </c>
      <c r="B4" s="1130"/>
      <c r="C4" s="1130"/>
      <c r="D4" s="1130"/>
      <c r="E4" s="1130"/>
      <c r="F4" s="1130"/>
      <c r="G4" s="1130"/>
      <c r="H4" s="105"/>
      <c r="I4" s="105"/>
      <c r="AB4" s="20"/>
      <c r="AC4" s="20"/>
      <c r="AD4" s="20"/>
      <c r="AE4" s="20"/>
      <c r="AF4" s="20"/>
      <c r="AG4" s="20"/>
      <c r="AH4" s="24"/>
      <c r="AI4" s="24"/>
      <c r="AJ4" s="24"/>
      <c r="AK4" s="24"/>
      <c r="AL4" s="24"/>
      <c r="AM4" s="24"/>
      <c r="AN4" s="24"/>
      <c r="AO4" s="24"/>
      <c r="AP4" s="24"/>
      <c r="AQ4" s="24"/>
      <c r="AR4" s="24"/>
      <c r="AS4" s="24"/>
      <c r="AT4" s="24"/>
      <c r="AU4" s="24"/>
      <c r="AV4" s="24"/>
      <c r="AW4" s="24"/>
      <c r="AX4" s="24"/>
      <c r="AY4" s="24"/>
      <c r="AZ4" s="24"/>
      <c r="BA4" s="24"/>
    </row>
    <row r="5" spans="1:53" ht="20.100000000000001" customHeight="1">
      <c r="D5" s="108"/>
      <c r="E5" s="108"/>
      <c r="F5" s="108"/>
      <c r="G5" s="109"/>
      <c r="H5" s="107"/>
      <c r="AB5" s="20"/>
      <c r="AC5" s="20"/>
      <c r="AD5" s="20"/>
      <c r="AE5" s="20"/>
      <c r="AF5" s="20"/>
      <c r="AG5" s="20"/>
      <c r="AH5" s="24"/>
      <c r="AI5" s="24"/>
      <c r="AJ5" s="24"/>
      <c r="AK5" s="24"/>
      <c r="AL5" s="24"/>
      <c r="AM5" s="24"/>
      <c r="AN5" s="24"/>
      <c r="AO5" s="24"/>
      <c r="AP5" s="24"/>
      <c r="AQ5" s="24"/>
      <c r="AR5" s="24"/>
      <c r="AS5" s="24"/>
      <c r="AT5" s="24"/>
      <c r="AU5" s="24"/>
      <c r="AV5" s="24"/>
      <c r="AW5" s="24"/>
      <c r="AX5" s="24"/>
      <c r="AY5" s="24"/>
      <c r="AZ5" s="24"/>
      <c r="BA5" s="24"/>
    </row>
    <row r="6" spans="1:53" ht="20.100000000000001" customHeight="1">
      <c r="G6" s="107"/>
      <c r="AB6" s="20"/>
      <c r="AC6" s="20"/>
      <c r="AD6" s="20"/>
      <c r="AE6" s="20"/>
      <c r="AF6" s="20"/>
      <c r="AG6" s="20"/>
      <c r="AH6" s="19"/>
      <c r="AI6" s="19"/>
      <c r="AJ6" s="24"/>
      <c r="AK6" s="24"/>
      <c r="AL6" s="24"/>
      <c r="AM6" s="24"/>
      <c r="AN6" s="24"/>
      <c r="AO6" s="24"/>
      <c r="AP6" s="24"/>
      <c r="AQ6" s="24"/>
      <c r="AR6" s="24"/>
      <c r="AS6" s="24"/>
      <c r="AT6" s="24"/>
      <c r="AU6" s="24"/>
      <c r="AV6" s="24"/>
      <c r="AW6" s="24"/>
      <c r="AX6" s="24"/>
      <c r="AY6" s="24"/>
      <c r="AZ6" s="24"/>
      <c r="BA6" s="24"/>
    </row>
    <row r="7" spans="1:53" ht="23.1" customHeight="1" thickBot="1">
      <c r="A7" s="110" t="s">
        <v>107</v>
      </c>
      <c r="C7" s="106" t="s">
        <v>108</v>
      </c>
      <c r="D7" s="1007" t="s">
        <v>36</v>
      </c>
      <c r="E7" s="1178"/>
      <c r="F7" s="1178"/>
      <c r="G7" s="107"/>
      <c r="H7" s="107"/>
      <c r="AB7" s="20"/>
      <c r="AC7" s="20"/>
      <c r="AD7" s="20"/>
      <c r="AE7" s="20"/>
      <c r="AF7" s="20"/>
      <c r="AG7" s="20"/>
      <c r="AH7" s="19"/>
      <c r="AI7" s="19"/>
      <c r="AJ7" s="24"/>
      <c r="AK7" s="24"/>
      <c r="AL7" s="24"/>
      <c r="AM7" s="24"/>
      <c r="AN7" s="24"/>
      <c r="AO7" s="24"/>
      <c r="AP7" s="24"/>
      <c r="AQ7" s="24"/>
      <c r="AR7" s="24"/>
      <c r="AS7" s="24"/>
      <c r="AT7" s="24"/>
      <c r="AU7" s="24"/>
      <c r="AV7" s="24"/>
      <c r="AW7" s="24"/>
      <c r="AX7" s="24"/>
      <c r="AY7" s="24"/>
      <c r="AZ7" s="24"/>
      <c r="BA7" s="24"/>
    </row>
    <row r="8" spans="1:53" ht="20.100000000000001" customHeight="1">
      <c r="A8" s="107"/>
      <c r="B8" s="107"/>
      <c r="C8" s="107"/>
      <c r="D8" s="107"/>
      <c r="E8" s="107"/>
      <c r="F8" s="107"/>
      <c r="G8" s="107"/>
      <c r="H8" s="107"/>
      <c r="AB8" s="20"/>
      <c r="AC8" s="20"/>
      <c r="AD8" s="20"/>
      <c r="AE8" s="20"/>
      <c r="AF8" s="20"/>
      <c r="AG8" s="20"/>
      <c r="AH8" s="19"/>
      <c r="AI8" s="19"/>
      <c r="AJ8" s="24"/>
      <c r="AK8" s="24"/>
      <c r="AL8" s="24"/>
      <c r="AM8" s="24"/>
      <c r="AN8" s="24"/>
      <c r="AO8" s="24"/>
      <c r="AP8" s="24"/>
      <c r="AQ8" s="24"/>
      <c r="AR8" s="24"/>
      <c r="AS8" s="24"/>
      <c r="AT8" s="24"/>
      <c r="AU8" s="24"/>
      <c r="AV8" s="24"/>
      <c r="AW8" s="24"/>
      <c r="AX8" s="24"/>
      <c r="AY8" s="24"/>
      <c r="AZ8" s="24"/>
      <c r="BA8" s="24"/>
    </row>
    <row r="9" spans="1:53" ht="20.100000000000001" customHeight="1">
      <c r="A9" s="107"/>
      <c r="B9" s="107"/>
      <c r="C9" s="107"/>
      <c r="D9" s="107"/>
      <c r="E9" s="107"/>
      <c r="F9" s="107"/>
      <c r="G9" s="107"/>
      <c r="H9" s="107"/>
      <c r="AB9" s="20"/>
      <c r="AC9" s="20"/>
      <c r="AD9" s="20"/>
      <c r="AE9" s="20"/>
      <c r="AF9" s="20"/>
      <c r="AG9" s="20"/>
      <c r="AH9" s="19"/>
      <c r="AI9" s="19"/>
      <c r="AJ9" s="24"/>
      <c r="AK9" s="24"/>
      <c r="AL9" s="24"/>
      <c r="AM9" s="24"/>
      <c r="AN9" s="24"/>
      <c r="AO9" s="24"/>
      <c r="AP9" s="24"/>
      <c r="AQ9" s="24"/>
      <c r="AR9" s="24"/>
      <c r="AS9" s="24"/>
      <c r="AT9" s="24"/>
      <c r="AU9" s="24"/>
      <c r="AV9" s="24"/>
      <c r="AW9" s="24"/>
      <c r="AX9" s="24"/>
      <c r="AY9" s="24"/>
      <c r="AZ9" s="24"/>
      <c r="BA9" s="24"/>
    </row>
    <row r="10" spans="1:53" ht="89.1" customHeight="1">
      <c r="A10" s="563" t="s">
        <v>109</v>
      </c>
      <c r="B10" s="110"/>
      <c r="C10" s="1131" t="s">
        <v>788</v>
      </c>
      <c r="D10" s="1131"/>
      <c r="E10" s="1131"/>
      <c r="F10" s="1131"/>
      <c r="G10" s="1131"/>
      <c r="H10" s="112"/>
      <c r="I10" s="674"/>
      <c r="AB10" s="20"/>
      <c r="AC10" s="20"/>
      <c r="AD10" s="20"/>
      <c r="AE10" s="20"/>
      <c r="AF10" s="20"/>
      <c r="AG10" s="20"/>
      <c r="AH10" s="24"/>
      <c r="AI10" s="24"/>
      <c r="AJ10" s="24"/>
      <c r="AK10" s="24"/>
      <c r="AL10" s="24"/>
      <c r="AM10" s="24"/>
      <c r="AN10" s="24"/>
      <c r="AO10" s="24"/>
      <c r="AP10" s="24"/>
      <c r="AQ10" s="24"/>
      <c r="AR10" s="24"/>
      <c r="AS10" s="24"/>
      <c r="AT10" s="24"/>
      <c r="AU10" s="24"/>
      <c r="AV10" s="24"/>
      <c r="AW10" s="24"/>
      <c r="AX10" s="24"/>
      <c r="AY10" s="24"/>
      <c r="AZ10" s="24"/>
      <c r="BA10" s="24"/>
    </row>
    <row r="11" spans="1:53" ht="20.45" customHeight="1">
      <c r="A11" s="110"/>
      <c r="B11" s="110"/>
      <c r="C11" s="560"/>
      <c r="D11" s="560"/>
      <c r="E11" s="560"/>
      <c r="F11" s="107"/>
      <c r="G11" s="107"/>
      <c r="H11" s="112"/>
      <c r="AB11" s="20"/>
      <c r="AC11" s="20"/>
      <c r="AD11" s="20"/>
      <c r="AE11" s="20"/>
      <c r="AF11" s="20"/>
      <c r="AG11" s="20"/>
      <c r="AH11" s="24"/>
      <c r="AI11" s="24"/>
      <c r="AJ11" s="24"/>
      <c r="AK11" s="24"/>
      <c r="AL11" s="24"/>
      <c r="AM11" s="24"/>
      <c r="AN11" s="24"/>
      <c r="AO11" s="24"/>
      <c r="AP11" s="24"/>
      <c r="AQ11" s="24"/>
      <c r="AR11" s="24"/>
      <c r="AS11" s="24"/>
      <c r="AT11" s="24"/>
      <c r="AU11" s="24"/>
      <c r="AV11" s="24"/>
      <c r="AW11" s="24"/>
      <c r="AX11" s="24"/>
      <c r="AY11" s="24"/>
      <c r="AZ11" s="24"/>
      <c r="BA11" s="24"/>
    </row>
    <row r="12" spans="1:53" ht="20.100000000000001" customHeight="1">
      <c r="A12" s="113"/>
      <c r="B12" s="113"/>
      <c r="C12" s="1010" t="s">
        <v>110</v>
      </c>
      <c r="D12" s="1010"/>
      <c r="E12" s="1010"/>
      <c r="F12" s="115"/>
      <c r="G12" s="115"/>
      <c r="H12" s="115"/>
      <c r="AB12" s="20"/>
      <c r="AC12" s="20"/>
      <c r="AD12" s="20"/>
      <c r="AE12" s="20"/>
      <c r="AF12" s="20"/>
      <c r="AG12" s="20"/>
      <c r="AH12" s="24"/>
      <c r="AI12" s="24"/>
      <c r="AJ12" s="24"/>
      <c r="AK12" s="24"/>
      <c r="AL12" s="24"/>
      <c r="AM12" s="24"/>
      <c r="AN12" s="24"/>
      <c r="AO12" s="24"/>
      <c r="AP12" s="24"/>
      <c r="AQ12" s="24"/>
      <c r="AR12" s="24"/>
      <c r="AS12" s="24"/>
      <c r="AT12" s="24"/>
      <c r="AU12" s="24"/>
      <c r="AV12" s="24"/>
      <c r="AW12" s="24"/>
      <c r="AX12" s="24"/>
      <c r="AY12" s="24"/>
      <c r="AZ12" s="24"/>
      <c r="BA12" s="24"/>
    </row>
    <row r="13" spans="1:53" ht="20.100000000000001" customHeight="1">
      <c r="C13" s="111"/>
      <c r="H13" s="115"/>
      <c r="AB13" s="20"/>
      <c r="AC13" s="20"/>
      <c r="AD13" s="20"/>
      <c r="AE13" s="20"/>
      <c r="AF13" s="20"/>
      <c r="AG13" s="20"/>
      <c r="AH13" s="24"/>
      <c r="AI13" s="24"/>
      <c r="AJ13" s="24"/>
      <c r="AK13" s="24"/>
      <c r="AL13" s="24"/>
      <c r="AM13" s="24"/>
      <c r="AN13" s="24"/>
      <c r="AO13" s="24"/>
      <c r="AP13" s="24"/>
      <c r="AQ13" s="24"/>
      <c r="AR13" s="24"/>
      <c r="AS13" s="24"/>
      <c r="AT13" s="24"/>
      <c r="AU13" s="24"/>
      <c r="AV13" s="24"/>
      <c r="AW13" s="24"/>
      <c r="AX13" s="24"/>
      <c r="AY13" s="24"/>
      <c r="AZ13" s="24"/>
      <c r="BA13" s="24"/>
    </row>
    <row r="14" spans="1:53" ht="20.100000000000001" customHeight="1">
      <c r="C14" s="111"/>
      <c r="AB14" s="20"/>
      <c r="AC14" s="20"/>
      <c r="AD14" s="20"/>
      <c r="AE14" s="20"/>
      <c r="AF14" s="20"/>
      <c r="AG14" s="20"/>
      <c r="AH14" s="24"/>
      <c r="AI14" s="24"/>
      <c r="AJ14" s="24"/>
      <c r="AK14" s="24"/>
      <c r="AL14" s="24"/>
      <c r="AM14" s="24"/>
      <c r="AN14" s="24"/>
      <c r="AO14" s="24"/>
      <c r="AP14" s="24"/>
      <c r="AQ14" s="24"/>
      <c r="AR14" s="24"/>
      <c r="AS14" s="24"/>
      <c r="AT14" s="24"/>
      <c r="AU14" s="24"/>
      <c r="AV14" s="24"/>
      <c r="AW14" s="24"/>
      <c r="AX14" s="24"/>
      <c r="AY14" s="24"/>
      <c r="AZ14" s="24"/>
      <c r="BA14" s="24"/>
    </row>
    <row r="15" spans="1:53" ht="20.100000000000001" customHeight="1">
      <c r="A15" s="110" t="s">
        <v>111</v>
      </c>
      <c r="B15" s="110"/>
      <c r="C15" s="1012" t="s">
        <v>112</v>
      </c>
      <c r="D15" s="1012"/>
      <c r="E15" s="1012"/>
      <c r="AB15" s="20"/>
      <c r="AC15" s="20"/>
      <c r="AD15" s="20"/>
      <c r="AE15" s="20"/>
      <c r="AF15" s="20"/>
      <c r="AG15" s="20"/>
      <c r="AH15" s="24"/>
      <c r="AI15" s="24"/>
      <c r="AJ15" s="24"/>
      <c r="AK15" s="24"/>
      <c r="AL15" s="24"/>
      <c r="AM15" s="24"/>
      <c r="AN15" s="24"/>
      <c r="AO15" s="24"/>
      <c r="AP15" s="24"/>
      <c r="AQ15" s="24"/>
      <c r="AR15" s="24"/>
      <c r="AS15" s="24"/>
      <c r="AT15" s="24"/>
      <c r="AU15" s="24"/>
      <c r="AV15" s="24"/>
      <c r="AW15" s="24"/>
      <c r="AX15" s="24"/>
      <c r="AY15" s="24"/>
      <c r="AZ15" s="24"/>
      <c r="BA15" s="24"/>
    </row>
    <row r="16" spans="1:53" ht="20.100000000000001" customHeight="1">
      <c r="A16" s="1012"/>
      <c r="B16" s="1012"/>
      <c r="D16" s="107"/>
      <c r="E16" s="107"/>
      <c r="H16" s="107"/>
      <c r="AB16" s="20"/>
      <c r="AC16" s="20"/>
      <c r="AD16" s="20"/>
      <c r="AE16" s="20"/>
      <c r="AF16" s="20"/>
      <c r="AG16" s="20"/>
      <c r="AH16" s="24"/>
      <c r="AI16" s="24"/>
      <c r="AJ16" s="24"/>
      <c r="AK16" s="24"/>
      <c r="AL16" s="24"/>
      <c r="AM16" s="24"/>
      <c r="AN16" s="24"/>
      <c r="AO16" s="24"/>
      <c r="AP16" s="24"/>
      <c r="AQ16" s="24"/>
      <c r="AR16" s="24"/>
      <c r="AS16" s="24"/>
      <c r="AT16" s="24"/>
      <c r="AU16" s="24"/>
      <c r="AV16" s="24"/>
      <c r="AW16" s="24"/>
      <c r="AX16" s="24"/>
      <c r="AY16" s="24"/>
      <c r="AZ16" s="24"/>
      <c r="BA16" s="24"/>
    </row>
    <row r="17" spans="1:53" ht="27" customHeight="1">
      <c r="C17" s="1020">
        <f>IF(+'EXHIBIT A'!E44&gt;=0.0499,+'EXHIBIT A'!E44,"PERCENTAGE DOES NOT MEET STATUTORY GUIDELINES")</f>
        <v>0.27622673618497312</v>
      </c>
      <c r="D17" s="1020"/>
      <c r="E17" s="1020"/>
      <c r="F17" s="1020"/>
      <c r="G17" s="1020"/>
      <c r="H17" s="107"/>
      <c r="AB17" s="20"/>
      <c r="AC17" s="20"/>
      <c r="AD17" s="20"/>
      <c r="AE17" s="20"/>
      <c r="AF17" s="20"/>
      <c r="AG17" s="20"/>
      <c r="AH17" s="24"/>
      <c r="AI17" s="24"/>
      <c r="AJ17" s="24"/>
      <c r="AK17" s="24"/>
      <c r="AL17" s="24"/>
      <c r="AM17" s="24"/>
      <c r="AN17" s="24"/>
      <c r="AO17" s="24"/>
      <c r="AP17" s="24"/>
      <c r="AQ17" s="24"/>
      <c r="AR17" s="24"/>
      <c r="AS17" s="24"/>
      <c r="AT17" s="24"/>
      <c r="AU17" s="24"/>
      <c r="AV17" s="24"/>
      <c r="AW17" s="24"/>
      <c r="AX17" s="24"/>
      <c r="AY17" s="24"/>
      <c r="AZ17" s="24"/>
      <c r="BA17" s="24"/>
    </row>
    <row r="18" spans="1:53" ht="20.100000000000001" customHeight="1">
      <c r="A18" s="1012"/>
      <c r="B18" s="1012"/>
      <c r="C18" s="1132" t="s">
        <v>113</v>
      </c>
      <c r="D18" s="1132"/>
      <c r="E18" s="1132"/>
      <c r="F18" s="1132"/>
      <c r="G18" s="1132"/>
      <c r="H18" s="107"/>
      <c r="AB18" s="20"/>
      <c r="AC18" s="20"/>
      <c r="AD18" s="20"/>
      <c r="AE18" s="20"/>
      <c r="AF18" s="20"/>
      <c r="AG18" s="20"/>
      <c r="AH18" s="24"/>
      <c r="AI18" s="24"/>
      <c r="AJ18" s="24"/>
      <c r="AK18" s="24"/>
      <c r="AL18" s="24"/>
      <c r="AM18" s="24"/>
      <c r="AN18" s="24"/>
      <c r="AO18" s="24"/>
      <c r="AP18" s="24"/>
      <c r="AQ18" s="24"/>
      <c r="AR18" s="24"/>
      <c r="AS18" s="24"/>
      <c r="AT18" s="24"/>
      <c r="AU18" s="24"/>
      <c r="AV18" s="24"/>
      <c r="AW18" s="24"/>
      <c r="AX18" s="24"/>
      <c r="AY18" s="24"/>
      <c r="AZ18" s="24"/>
      <c r="BA18" s="24"/>
    </row>
    <row r="19" spans="1:53" ht="20.100000000000001" customHeight="1">
      <c r="A19" s="1012"/>
      <c r="B19" s="1012"/>
      <c r="C19" s="1008"/>
      <c r="D19" s="1008"/>
      <c r="E19" s="1008"/>
      <c r="F19" s="107"/>
      <c r="G19" s="107"/>
      <c r="H19" s="107"/>
      <c r="AB19" s="20"/>
      <c r="AC19" s="20"/>
      <c r="AD19" s="20"/>
      <c r="AE19" s="20"/>
      <c r="AF19" s="20"/>
      <c r="AG19" s="20"/>
      <c r="AH19" s="24"/>
      <c r="AI19" s="24"/>
      <c r="AJ19" s="24"/>
      <c r="AK19" s="24"/>
      <c r="AL19" s="24"/>
      <c r="AM19" s="24"/>
      <c r="AN19" s="24"/>
      <c r="AO19" s="24"/>
      <c r="AP19" s="24"/>
      <c r="AQ19" s="24"/>
      <c r="AR19" s="24"/>
      <c r="AS19" s="24"/>
      <c r="AT19" s="24"/>
      <c r="AU19" s="24"/>
      <c r="AV19" s="24"/>
      <c r="AW19" s="24"/>
      <c r="AX19" s="24"/>
      <c r="AY19" s="24"/>
      <c r="AZ19" s="24"/>
      <c r="BA19" s="24"/>
    </row>
    <row r="20" spans="1:53" ht="20.100000000000001" customHeight="1">
      <c r="AB20" s="20"/>
      <c r="AC20" s="20"/>
      <c r="AD20" s="20"/>
      <c r="AE20" s="20"/>
      <c r="AF20" s="20"/>
      <c r="AG20" s="20"/>
      <c r="AH20" s="24"/>
      <c r="AI20" s="24"/>
      <c r="AJ20" s="24"/>
      <c r="AK20" s="24"/>
      <c r="AL20" s="24"/>
      <c r="AM20" s="24"/>
      <c r="AN20" s="24"/>
      <c r="AO20" s="24"/>
      <c r="AP20" s="24"/>
      <c r="AQ20" s="24"/>
      <c r="AR20" s="24"/>
      <c r="AS20" s="24"/>
      <c r="AT20" s="24"/>
      <c r="AU20" s="24"/>
      <c r="AV20" s="24"/>
      <c r="AW20" s="24"/>
      <c r="AX20" s="24"/>
      <c r="AY20" s="24"/>
      <c r="AZ20" s="24"/>
      <c r="BA20" s="24"/>
    </row>
    <row r="21" spans="1:53" ht="20.100000000000001" customHeight="1">
      <c r="A21" s="110" t="s">
        <v>114</v>
      </c>
      <c r="B21" s="110"/>
      <c r="C21" s="1011" t="s">
        <v>115</v>
      </c>
      <c r="D21" s="1011"/>
      <c r="E21" s="1011"/>
      <c r="F21" s="36"/>
      <c r="G21" s="36"/>
      <c r="H21" s="107"/>
      <c r="AB21" s="20"/>
      <c r="AC21" s="20"/>
      <c r="AD21" s="20"/>
      <c r="AE21" s="20"/>
      <c r="AF21" s="20"/>
      <c r="AG21" s="20"/>
      <c r="AH21" s="24"/>
      <c r="AI21" s="24"/>
      <c r="AJ21" s="24"/>
      <c r="AK21" s="24"/>
      <c r="AL21" s="24"/>
      <c r="AM21" s="24"/>
      <c r="AN21" s="24"/>
      <c r="AO21" s="24"/>
      <c r="AP21" s="24"/>
      <c r="AQ21" s="24"/>
      <c r="AR21" s="24"/>
      <c r="AS21" s="24"/>
      <c r="AT21" s="24"/>
      <c r="AU21" s="24"/>
      <c r="AV21" s="24"/>
      <c r="AW21" s="24"/>
      <c r="AX21" s="24"/>
      <c r="AY21" s="24"/>
      <c r="AZ21" s="24"/>
      <c r="BA21" s="24"/>
    </row>
    <row r="22" spans="1:53" ht="20.100000000000001" customHeight="1">
      <c r="C22" s="36"/>
      <c r="D22" s="36"/>
      <c r="E22" s="36"/>
      <c r="F22" s="36"/>
      <c r="G22" s="36"/>
      <c r="H22" s="107"/>
      <c r="AB22" s="20"/>
      <c r="AC22" s="20"/>
      <c r="AD22" s="20"/>
      <c r="AE22" s="20"/>
      <c r="AF22" s="20"/>
      <c r="AG22" s="20"/>
      <c r="AH22" s="24"/>
      <c r="AI22" s="24"/>
      <c r="AJ22" s="24"/>
      <c r="AK22" s="24"/>
      <c r="AL22" s="24"/>
      <c r="AM22" s="24"/>
      <c r="AN22" s="24"/>
      <c r="AO22" s="24"/>
      <c r="AP22" s="24"/>
      <c r="AQ22" s="24"/>
      <c r="AR22" s="24"/>
      <c r="AS22" s="24"/>
      <c r="AT22" s="24"/>
      <c r="AU22" s="24"/>
      <c r="AV22" s="24"/>
      <c r="AW22" s="24"/>
      <c r="AX22" s="24"/>
      <c r="AY22" s="24"/>
      <c r="AZ22" s="24"/>
      <c r="BA22" s="24"/>
    </row>
    <row r="23" spans="1:53" ht="20.100000000000001" customHeight="1">
      <c r="C23" s="117" t="s">
        <v>116</v>
      </c>
      <c r="H23" s="107"/>
      <c r="AB23" s="20"/>
      <c r="AC23" s="20"/>
      <c r="AD23" s="20"/>
      <c r="AE23" s="20"/>
      <c r="AF23" s="20"/>
      <c r="AG23" s="20"/>
      <c r="AH23" s="24"/>
      <c r="AI23" s="24"/>
      <c r="AJ23" s="24"/>
      <c r="AK23" s="24"/>
      <c r="AL23" s="24"/>
      <c r="AM23" s="24"/>
      <c r="AN23" s="24"/>
      <c r="AO23" s="24"/>
      <c r="AP23" s="24"/>
      <c r="AQ23" s="24"/>
      <c r="AR23" s="24"/>
      <c r="AS23" s="24"/>
      <c r="AT23" s="24"/>
      <c r="AU23" s="24"/>
      <c r="AV23" s="24"/>
      <c r="AW23" s="24"/>
      <c r="AX23" s="24"/>
      <c r="AY23" s="24"/>
      <c r="AZ23" s="24"/>
      <c r="BA23" s="24"/>
    </row>
    <row r="24" spans="1:53" ht="20.100000000000001" customHeight="1">
      <c r="A24" s="118"/>
      <c r="B24" s="118"/>
      <c r="C24" s="117" t="s">
        <v>117</v>
      </c>
      <c r="D24" s="117"/>
      <c r="E24" s="107"/>
      <c r="F24" s="107"/>
      <c r="G24" s="107"/>
      <c r="H24" s="107"/>
      <c r="AB24" s="20"/>
      <c r="AC24" s="20"/>
      <c r="AD24" s="20"/>
      <c r="AE24" s="20"/>
      <c r="AF24" s="20"/>
      <c r="AG24" s="20"/>
      <c r="AH24" s="24"/>
      <c r="AI24" s="24"/>
      <c r="AJ24" s="24"/>
      <c r="AK24" s="24"/>
      <c r="AL24" s="24"/>
      <c r="AM24" s="24"/>
      <c r="AN24" s="24"/>
      <c r="AO24" s="24"/>
      <c r="AP24" s="24"/>
      <c r="AQ24" s="24"/>
      <c r="AR24" s="24"/>
      <c r="AS24" s="24"/>
      <c r="AT24" s="24"/>
      <c r="AU24" s="24"/>
      <c r="AV24" s="24"/>
      <c r="AW24" s="24"/>
      <c r="AX24" s="24"/>
      <c r="AY24" s="24"/>
      <c r="AZ24" s="24"/>
      <c r="BA24" s="24"/>
    </row>
    <row r="25" spans="1:53" ht="20.100000000000001" customHeight="1">
      <c r="A25" s="119"/>
      <c r="B25" s="119"/>
      <c r="C25" s="117" t="s">
        <v>118</v>
      </c>
      <c r="D25" s="117"/>
      <c r="E25" s="120"/>
      <c r="F25" s="117"/>
      <c r="G25" s="107"/>
      <c r="H25" s="107"/>
      <c r="AB25" s="20"/>
      <c r="AC25" s="20"/>
      <c r="AD25" s="20"/>
      <c r="AE25" s="20"/>
      <c r="AF25" s="20"/>
      <c r="AG25" s="20"/>
      <c r="AH25" s="24"/>
      <c r="AI25" s="24"/>
      <c r="AJ25" s="24"/>
      <c r="AK25" s="24"/>
      <c r="AL25" s="24"/>
      <c r="AM25" s="24"/>
      <c r="AN25" s="24"/>
      <c r="AO25" s="24"/>
      <c r="AP25" s="24"/>
      <c r="AQ25" s="24"/>
      <c r="AR25" s="24"/>
      <c r="AS25" s="24"/>
      <c r="AT25" s="24"/>
      <c r="AU25" s="24"/>
      <c r="AV25" s="24"/>
      <c r="AW25" s="24"/>
      <c r="AX25" s="24"/>
      <c r="AY25" s="24"/>
      <c r="AZ25" s="24"/>
      <c r="BA25" s="24"/>
    </row>
    <row r="26" spans="1:53" ht="20.100000000000001" customHeight="1">
      <c r="A26" s="119"/>
      <c r="B26" s="119"/>
      <c r="C26" s="117" t="s">
        <v>119</v>
      </c>
      <c r="D26" s="117"/>
      <c r="E26" s="120"/>
      <c r="F26" s="117"/>
      <c r="G26" s="107"/>
      <c r="H26" s="107"/>
      <c r="AB26" s="20"/>
      <c r="AC26" s="20"/>
      <c r="AD26" s="20"/>
      <c r="AE26" s="20"/>
      <c r="AF26" s="20"/>
      <c r="AG26" s="20"/>
      <c r="AH26" s="24"/>
      <c r="AI26" s="24"/>
      <c r="AJ26" s="24"/>
      <c r="AK26" s="24"/>
      <c r="AL26" s="24"/>
      <c r="AM26" s="24"/>
      <c r="AN26" s="24"/>
      <c r="AO26" s="24"/>
      <c r="AP26" s="24"/>
      <c r="AQ26" s="24"/>
      <c r="AR26" s="24"/>
      <c r="AS26" s="24"/>
      <c r="AT26" s="24"/>
      <c r="AU26" s="24"/>
      <c r="AV26" s="24"/>
      <c r="AW26" s="24"/>
      <c r="AX26" s="24"/>
      <c r="AY26" s="24"/>
      <c r="AZ26" s="24"/>
      <c r="BA26" s="24"/>
    </row>
    <row r="27" spans="1:53" ht="20.100000000000001" customHeight="1">
      <c r="A27" s="119"/>
      <c r="B27" s="119"/>
      <c r="C27" s="117" t="s">
        <v>120</v>
      </c>
      <c r="D27" s="117"/>
      <c r="E27" s="117"/>
      <c r="F27" s="117"/>
      <c r="G27" s="107"/>
      <c r="H27" s="107"/>
      <c r="AB27" s="20"/>
      <c r="AC27" s="20"/>
      <c r="AD27" s="20"/>
      <c r="AE27" s="20"/>
      <c r="AF27" s="20"/>
      <c r="AG27" s="20"/>
      <c r="AH27" s="24"/>
      <c r="AI27" s="24"/>
      <c r="AJ27" s="24"/>
      <c r="AK27" s="24"/>
      <c r="AL27" s="24"/>
      <c r="AM27" s="24"/>
      <c r="AN27" s="24"/>
      <c r="AO27" s="24"/>
      <c r="AP27" s="24"/>
      <c r="AQ27" s="24"/>
      <c r="AR27" s="24"/>
      <c r="AS27" s="24"/>
      <c r="AT27" s="24"/>
      <c r="AU27" s="24"/>
      <c r="AV27" s="24"/>
      <c r="AW27" s="24"/>
      <c r="AX27" s="24"/>
      <c r="AY27" s="24"/>
      <c r="AZ27" s="24"/>
      <c r="BA27" s="24"/>
    </row>
    <row r="28" spans="1:53" ht="20.100000000000001" customHeight="1">
      <c r="A28" s="121"/>
      <c r="B28" s="121"/>
      <c r="C28" s="117" t="s">
        <v>121</v>
      </c>
      <c r="D28" s="24"/>
      <c r="E28" s="24"/>
      <c r="F28" s="24"/>
      <c r="H28" s="107"/>
      <c r="AB28" s="20"/>
      <c r="AC28" s="20"/>
      <c r="AD28" s="20"/>
      <c r="AE28" s="20"/>
      <c r="AF28" s="20"/>
      <c r="AG28" s="20"/>
      <c r="AH28" s="24"/>
      <c r="AI28" s="24"/>
      <c r="AJ28" s="24"/>
      <c r="AK28" s="24"/>
      <c r="AL28" s="24"/>
      <c r="AM28" s="24"/>
      <c r="AN28" s="24"/>
      <c r="AO28" s="24"/>
      <c r="AP28" s="24"/>
      <c r="AQ28" s="24"/>
      <c r="AR28" s="24"/>
      <c r="AS28" s="24"/>
      <c r="AT28" s="24"/>
      <c r="AU28" s="24"/>
      <c r="AV28" s="24"/>
      <c r="AW28" s="24"/>
      <c r="AX28" s="24"/>
      <c r="AY28" s="24"/>
      <c r="AZ28" s="24"/>
      <c r="BA28" s="24"/>
    </row>
    <row r="29" spans="1:53" ht="20.100000000000001" customHeight="1">
      <c r="A29" s="121"/>
      <c r="B29" s="121"/>
      <c r="C29" s="24" t="s">
        <v>122</v>
      </c>
      <c r="D29" s="117"/>
      <c r="E29" s="117"/>
      <c r="F29" s="117"/>
      <c r="G29" s="107"/>
      <c r="H29" s="107"/>
      <c r="AB29" s="20"/>
      <c r="AC29" s="20"/>
      <c r="AD29" s="20"/>
      <c r="AE29" s="20"/>
      <c r="AF29" s="20"/>
      <c r="AG29" s="20"/>
      <c r="AH29" s="24"/>
      <c r="AI29" s="24"/>
      <c r="AJ29" s="24"/>
      <c r="AK29" s="24"/>
      <c r="AL29" s="24"/>
      <c r="AM29" s="24"/>
      <c r="AN29" s="24"/>
      <c r="AO29" s="24"/>
      <c r="AP29" s="24"/>
      <c r="AQ29" s="24"/>
      <c r="AR29" s="24"/>
      <c r="AS29" s="24"/>
      <c r="AT29" s="24"/>
      <c r="AU29" s="24"/>
      <c r="AV29" s="24"/>
      <c r="AW29" s="24"/>
      <c r="AX29" s="24"/>
      <c r="AY29" s="24"/>
      <c r="AZ29" s="24"/>
      <c r="BA29" s="24"/>
    </row>
    <row r="30" spans="1:53" ht="20.100000000000001" customHeight="1">
      <c r="A30" s="121"/>
      <c r="B30" s="121"/>
      <c r="C30" s="24"/>
      <c r="D30" s="117"/>
      <c r="E30" s="117"/>
      <c r="F30" s="117"/>
      <c r="G30" s="107"/>
      <c r="H30" s="107"/>
      <c r="AB30" s="20"/>
      <c r="AC30" s="20"/>
      <c r="AD30" s="20"/>
      <c r="AE30" s="20"/>
      <c r="AF30" s="20"/>
      <c r="AG30" s="20"/>
      <c r="AH30" s="24"/>
      <c r="AI30" s="24"/>
      <c r="AJ30" s="24"/>
      <c r="AK30" s="24"/>
      <c r="AL30" s="24"/>
      <c r="AM30" s="24"/>
      <c r="AN30" s="24"/>
      <c r="AO30" s="24"/>
      <c r="AP30" s="24"/>
      <c r="AQ30" s="24"/>
      <c r="AR30" s="24"/>
      <c r="AS30" s="24"/>
      <c r="AT30" s="24"/>
      <c r="AU30" s="24"/>
      <c r="AV30" s="24"/>
      <c r="AW30" s="24"/>
      <c r="AX30" s="24"/>
      <c r="AY30" s="24"/>
      <c r="AZ30" s="24"/>
      <c r="BA30" s="24"/>
    </row>
    <row r="31" spans="1:53" ht="20.100000000000001" customHeight="1">
      <c r="A31" s="121"/>
      <c r="B31" s="121"/>
      <c r="D31" s="117"/>
      <c r="E31" s="117"/>
      <c r="F31" s="117"/>
      <c r="G31" s="107"/>
      <c r="H31" s="107"/>
      <c r="AB31" s="20"/>
      <c r="AC31" s="20"/>
      <c r="AD31" s="20"/>
      <c r="AE31" s="20"/>
      <c r="AF31" s="20"/>
      <c r="AG31" s="20"/>
      <c r="AH31" s="24"/>
      <c r="AI31" s="24"/>
      <c r="AJ31" s="24"/>
      <c r="AK31" s="24"/>
      <c r="AL31" s="24"/>
      <c r="AM31" s="24"/>
      <c r="AN31" s="24"/>
      <c r="AO31" s="24"/>
      <c r="AP31" s="24"/>
      <c r="AQ31" s="24"/>
      <c r="AR31" s="24"/>
      <c r="AS31" s="24"/>
      <c r="AT31" s="24"/>
      <c r="AU31" s="24"/>
      <c r="AV31" s="24"/>
      <c r="AW31" s="24"/>
      <c r="AX31" s="24"/>
      <c r="AY31" s="24"/>
      <c r="AZ31" s="24"/>
      <c r="BA31" s="24"/>
    </row>
    <row r="32" spans="1:53" ht="20.100000000000001" customHeight="1">
      <c r="A32" s="122" t="s">
        <v>123</v>
      </c>
      <c r="B32" s="122"/>
      <c r="C32" s="116" t="s">
        <v>124</v>
      </c>
      <c r="D32" s="107"/>
      <c r="E32" s="117"/>
      <c r="F32" s="117"/>
      <c r="G32" s="107"/>
      <c r="H32" s="107"/>
      <c r="AB32" s="20"/>
      <c r="AC32" s="20"/>
      <c r="AD32" s="20"/>
      <c r="AE32" s="20"/>
      <c r="AF32" s="20"/>
      <c r="AG32" s="20"/>
      <c r="AH32" s="24"/>
      <c r="AI32" s="24"/>
      <c r="AJ32" s="24"/>
      <c r="AK32" s="24"/>
      <c r="AL32" s="24"/>
      <c r="AM32" s="24"/>
      <c r="AN32" s="24"/>
      <c r="AO32" s="24"/>
      <c r="AP32" s="24"/>
      <c r="AQ32" s="24"/>
      <c r="AR32" s="24"/>
      <c r="AS32" s="24"/>
      <c r="AT32" s="24"/>
      <c r="AU32" s="24"/>
      <c r="AV32" s="24"/>
      <c r="AW32" s="24"/>
      <c r="AX32" s="24"/>
      <c r="AY32" s="24"/>
      <c r="AZ32" s="24"/>
      <c r="BA32" s="24"/>
    </row>
    <row r="33" spans="1:53" ht="20.100000000000001" customHeight="1">
      <c r="A33" s="123"/>
      <c r="B33" s="123"/>
      <c r="C33" s="124"/>
      <c r="D33" s="107"/>
      <c r="E33" s="117"/>
      <c r="F33" s="117"/>
      <c r="G33" s="107"/>
      <c r="H33" s="107"/>
      <c r="AB33" s="20"/>
      <c r="AC33" s="20"/>
      <c r="AD33" s="20"/>
      <c r="AE33" s="20"/>
      <c r="AF33" s="20"/>
      <c r="AG33" s="20"/>
      <c r="AH33" s="24"/>
      <c r="AI33" s="24"/>
      <c r="AJ33" s="24"/>
      <c r="AK33" s="24"/>
      <c r="AL33" s="24"/>
      <c r="AM33" s="24"/>
      <c r="AN33" s="24"/>
      <c r="AO33" s="24"/>
      <c r="AP33" s="24"/>
      <c r="AQ33" s="24"/>
      <c r="AR33" s="24"/>
      <c r="AS33" s="24"/>
      <c r="AT33" s="24"/>
      <c r="AU33" s="24"/>
      <c r="AV33" s="24"/>
      <c r="AW33" s="24"/>
      <c r="AX33" s="24"/>
      <c r="AY33" s="24"/>
      <c r="AZ33" s="24"/>
      <c r="BA33" s="24"/>
    </row>
    <row r="34" spans="1:53" ht="20.100000000000001" customHeight="1">
      <c r="A34" s="123"/>
      <c r="B34" s="123"/>
      <c r="C34" s="821" t="str">
        <f>IF(+'EXHIBIT C'!H46+'EXHIBIT C(2)'!E30='EXHIBIT D'!G44,"Equal","Not Equal")</f>
        <v>Equal</v>
      </c>
      <c r="D34" s="107"/>
      <c r="E34" s="107"/>
      <c r="F34" s="107"/>
      <c r="G34" s="107"/>
      <c r="H34" s="107"/>
      <c r="AB34" s="20"/>
      <c r="AC34" s="20"/>
      <c r="AD34" s="20"/>
      <c r="AE34" s="20"/>
      <c r="AF34" s="20"/>
      <c r="AG34" s="20"/>
      <c r="AH34" s="24"/>
      <c r="AI34" s="24"/>
      <c r="AJ34" s="24"/>
      <c r="AK34" s="24"/>
      <c r="AL34" s="24"/>
      <c r="AM34" s="24"/>
      <c r="AN34" s="24"/>
      <c r="AO34" s="24"/>
      <c r="AP34" s="24"/>
      <c r="AQ34" s="24"/>
      <c r="AR34" s="24"/>
      <c r="AS34" s="24"/>
      <c r="AT34" s="24"/>
      <c r="AU34" s="24"/>
      <c r="AV34" s="24"/>
      <c r="AW34" s="24"/>
      <c r="AX34" s="24"/>
      <c r="AY34" s="24"/>
      <c r="AZ34" s="24"/>
      <c r="BA34" s="24"/>
    </row>
    <row r="35" spans="1:53" ht="20.100000000000001" customHeight="1">
      <c r="A35" s="123"/>
      <c r="B35" s="123"/>
      <c r="C35" s="125"/>
      <c r="D35" s="107"/>
      <c r="E35" s="107"/>
      <c r="F35" s="107"/>
      <c r="G35" s="107"/>
      <c r="H35" s="107"/>
      <c r="AB35" s="20"/>
      <c r="AC35" s="20"/>
      <c r="AD35" s="20"/>
      <c r="AE35" s="20"/>
      <c r="AF35" s="20"/>
      <c r="AG35" s="20"/>
      <c r="AH35" s="24"/>
      <c r="AI35" s="24"/>
      <c r="AJ35" s="24"/>
      <c r="AK35" s="24"/>
      <c r="AL35" s="24"/>
      <c r="AM35" s="24"/>
      <c r="AN35" s="24"/>
      <c r="AO35" s="24"/>
      <c r="AP35" s="24"/>
      <c r="AQ35" s="24"/>
      <c r="AR35" s="24"/>
      <c r="AS35" s="24"/>
      <c r="AT35" s="24"/>
      <c r="AU35" s="24"/>
      <c r="AV35" s="24"/>
      <c r="AW35" s="24"/>
      <c r="AX35" s="24"/>
      <c r="AY35" s="24"/>
      <c r="AZ35" s="24"/>
      <c r="BA35" s="24"/>
    </row>
    <row r="36" spans="1:53" ht="20.100000000000001" customHeight="1">
      <c r="E36" s="107"/>
      <c r="F36" s="107"/>
      <c r="G36" s="107"/>
      <c r="H36" s="107"/>
      <c r="AB36" s="20"/>
      <c r="AC36" s="20"/>
      <c r="AD36" s="20"/>
      <c r="AE36" s="20"/>
      <c r="AF36" s="20"/>
      <c r="AG36" s="20"/>
      <c r="AH36" s="24"/>
      <c r="AI36" s="24"/>
      <c r="AJ36" s="24"/>
      <c r="AK36" s="24"/>
      <c r="AL36" s="24"/>
      <c r="AM36" s="24"/>
      <c r="AN36" s="24"/>
      <c r="AO36" s="24"/>
      <c r="AP36" s="24"/>
      <c r="AQ36" s="24"/>
      <c r="AR36" s="24"/>
      <c r="AS36" s="24"/>
      <c r="AT36" s="24"/>
      <c r="AU36" s="24"/>
      <c r="AV36" s="24"/>
      <c r="AW36" s="24"/>
      <c r="AX36" s="24"/>
      <c r="AY36" s="24"/>
      <c r="AZ36" s="24"/>
      <c r="BA36" s="24"/>
    </row>
    <row r="37" spans="1:53" ht="20.100000000000001" customHeight="1">
      <c r="A37" s="110" t="s">
        <v>125</v>
      </c>
      <c r="B37" s="110"/>
      <c r="C37" s="116" t="s">
        <v>126</v>
      </c>
      <c r="D37" s="107"/>
      <c r="E37" s="107"/>
      <c r="F37" s="126"/>
      <c r="G37" s="107"/>
      <c r="H37" s="107"/>
      <c r="AB37" s="20"/>
      <c r="AC37" s="20"/>
      <c r="AD37" s="20"/>
      <c r="AE37" s="20"/>
      <c r="AF37" s="20"/>
      <c r="AG37" s="20"/>
      <c r="AH37" s="24"/>
      <c r="AI37" s="24"/>
      <c r="AJ37" s="24"/>
      <c r="AK37" s="24"/>
      <c r="AL37" s="24"/>
      <c r="AM37" s="24"/>
      <c r="AN37" s="24"/>
      <c r="AO37" s="24"/>
      <c r="AP37" s="24"/>
      <c r="AQ37" s="24"/>
      <c r="AR37" s="24"/>
      <c r="AS37" s="24"/>
      <c r="AT37" s="24"/>
      <c r="AU37" s="24"/>
      <c r="AV37" s="24"/>
      <c r="AW37" s="24"/>
      <c r="AX37" s="24"/>
      <c r="AY37" s="24"/>
      <c r="AZ37" s="24"/>
      <c r="BA37" s="24"/>
    </row>
    <row r="38" spans="1:53" ht="20.100000000000001" customHeight="1">
      <c r="C38" s="116" t="s">
        <v>127</v>
      </c>
      <c r="D38" s="107"/>
      <c r="E38" s="107"/>
      <c r="F38" s="127"/>
      <c r="G38" s="107"/>
      <c r="H38" s="107"/>
      <c r="AB38" s="20"/>
      <c r="AC38" s="20"/>
      <c r="AD38" s="20"/>
      <c r="AE38" s="20"/>
      <c r="AF38" s="20"/>
      <c r="AG38" s="20"/>
      <c r="AH38" s="24"/>
      <c r="AI38" s="24"/>
      <c r="AJ38" s="24"/>
      <c r="AK38" s="24"/>
      <c r="AL38" s="24"/>
      <c r="AM38" s="24"/>
      <c r="AN38" s="24"/>
      <c r="AO38" s="24"/>
      <c r="AP38" s="24"/>
      <c r="AQ38" s="24"/>
      <c r="AR38" s="24"/>
      <c r="AS38" s="24"/>
      <c r="AT38" s="24"/>
      <c r="AU38" s="24"/>
      <c r="AV38" s="24"/>
      <c r="AW38" s="24"/>
      <c r="AX38" s="24"/>
      <c r="AY38" s="24"/>
      <c r="AZ38" s="24"/>
      <c r="BA38" s="24"/>
    </row>
    <row r="39" spans="1:53" ht="20.100000000000001" customHeight="1" thickBot="1">
      <c r="G39" s="107"/>
      <c r="H39" s="107"/>
      <c r="AB39" s="20"/>
      <c r="AC39" s="20"/>
      <c r="AD39" s="20"/>
      <c r="AE39" s="20"/>
      <c r="AF39" s="20"/>
      <c r="AG39" s="20"/>
      <c r="AH39" s="24"/>
      <c r="AI39" s="24"/>
      <c r="AJ39" s="24"/>
      <c r="AK39" s="24"/>
      <c r="AL39" s="24"/>
      <c r="AM39" s="24"/>
      <c r="AN39" s="24"/>
      <c r="AO39" s="24"/>
      <c r="AP39" s="24"/>
      <c r="AQ39" s="24"/>
      <c r="AR39" s="24"/>
      <c r="AS39" s="24"/>
      <c r="AT39" s="24"/>
      <c r="AU39" s="24"/>
      <c r="AV39" s="24"/>
      <c r="AW39" s="24"/>
      <c r="AX39" s="24"/>
      <c r="AY39" s="24"/>
      <c r="AZ39" s="24"/>
      <c r="BA39" s="24"/>
    </row>
    <row r="40" spans="1:53" ht="20.100000000000001" customHeight="1">
      <c r="C40" s="128"/>
      <c r="D40" s="129" t="s">
        <v>742</v>
      </c>
      <c r="E40" s="129" t="str">
        <f>D40</f>
        <v>2021-22</v>
      </c>
      <c r="F40" s="130"/>
      <c r="G40" s="131"/>
      <c r="H40" s="107"/>
      <c r="AB40" s="20"/>
      <c r="AC40" s="20"/>
      <c r="AD40" s="20"/>
      <c r="AE40" s="20"/>
      <c r="AF40" s="20"/>
      <c r="AG40" s="20"/>
      <c r="AH40" s="24"/>
      <c r="AI40" s="24"/>
      <c r="AJ40" s="24"/>
      <c r="AK40" s="24"/>
      <c r="AL40" s="24"/>
      <c r="AM40" s="24"/>
      <c r="AN40" s="24"/>
      <c r="AO40" s="24"/>
      <c r="AP40" s="24"/>
      <c r="AQ40" s="24"/>
      <c r="AR40" s="24"/>
      <c r="AS40" s="24"/>
      <c r="AT40" s="24"/>
      <c r="AU40" s="24"/>
      <c r="AV40" s="24"/>
      <c r="AW40" s="24"/>
      <c r="AX40" s="24"/>
      <c r="AY40" s="24"/>
      <c r="AZ40" s="24"/>
      <c r="BA40" s="24"/>
    </row>
    <row r="41" spans="1:53" ht="20.100000000000001" customHeight="1">
      <c r="C41" s="132"/>
      <c r="D41" s="133" t="s">
        <v>128</v>
      </c>
      <c r="E41" s="134" t="s">
        <v>129</v>
      </c>
      <c r="F41" s="134"/>
      <c r="G41" s="135" t="s">
        <v>130</v>
      </c>
      <c r="H41" s="107"/>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row>
    <row r="42" spans="1:53" ht="20.100000000000001" customHeight="1">
      <c r="C42" s="136"/>
      <c r="D42" s="133" t="s">
        <v>131</v>
      </c>
      <c r="E42" s="134" t="s">
        <v>132</v>
      </c>
      <c r="F42" s="134" t="s">
        <v>133</v>
      </c>
      <c r="G42" s="135" t="s">
        <v>134</v>
      </c>
      <c r="H42" s="107"/>
      <c r="AB42" s="20"/>
      <c r="AC42" s="20"/>
      <c r="AD42" s="20"/>
      <c r="AE42" s="20"/>
      <c r="AF42" s="20"/>
      <c r="AG42" s="20"/>
      <c r="AH42" s="24"/>
      <c r="AI42" s="24"/>
      <c r="AJ42" s="24"/>
      <c r="AK42" s="24"/>
      <c r="AL42" s="24"/>
      <c r="AM42" s="24"/>
      <c r="AN42" s="24"/>
      <c r="AO42" s="24"/>
      <c r="AP42" s="24"/>
      <c r="AQ42" s="24"/>
      <c r="AR42" s="24"/>
      <c r="AS42" s="24"/>
      <c r="AT42" s="24"/>
      <c r="AU42" s="24"/>
      <c r="AV42" s="24"/>
      <c r="AW42" s="24"/>
      <c r="AX42" s="24"/>
      <c r="AY42" s="24"/>
      <c r="AZ42" s="24"/>
      <c r="BA42" s="24"/>
    </row>
    <row r="43" spans="1:53" ht="20.100000000000001" customHeight="1" thickBot="1">
      <c r="C43" s="132" t="s">
        <v>135</v>
      </c>
      <c r="D43" s="133" t="s">
        <v>136</v>
      </c>
      <c r="E43" s="134" t="s">
        <v>137</v>
      </c>
      <c r="F43" s="134" t="s">
        <v>130</v>
      </c>
      <c r="G43" s="137" t="s">
        <v>138</v>
      </c>
      <c r="H43" s="107"/>
      <c r="AB43" s="20"/>
      <c r="AC43" s="20"/>
      <c r="AD43" s="20"/>
      <c r="AE43" s="20"/>
      <c r="AF43" s="20"/>
      <c r="AG43" s="20"/>
      <c r="AH43" s="24"/>
      <c r="AI43" s="24"/>
      <c r="AJ43" s="24"/>
      <c r="AK43" s="24"/>
      <c r="AL43" s="24"/>
      <c r="AM43" s="24"/>
      <c r="AN43" s="24"/>
      <c r="AO43" s="24"/>
      <c r="AP43" s="24"/>
      <c r="AQ43" s="24"/>
      <c r="AR43" s="24"/>
      <c r="AS43" s="24"/>
      <c r="AT43" s="24"/>
      <c r="AU43" s="24"/>
      <c r="AV43" s="24"/>
      <c r="AW43" s="24"/>
      <c r="AX43" s="24"/>
      <c r="AY43" s="24"/>
      <c r="AZ43" s="24"/>
      <c r="BA43" s="24"/>
    </row>
    <row r="44" spans="1:53" ht="20.100000000000001" customHeight="1">
      <c r="C44" s="138" t="s">
        <v>139</v>
      </c>
      <c r="D44" s="139">
        <f>VLOOKUP($D$7,VLOOKUP!$A$113:$S$141,2)*30+D68</f>
        <v>1320</v>
      </c>
      <c r="E44" s="140">
        <f>+'EXHIBIT C'!F10</f>
        <v>1206</v>
      </c>
      <c r="F44" s="141">
        <f t="shared" ref="F44:F50" si="0">IF(D44=0,"0",(E44/D44-1))</f>
        <v>-8.6363636363636309E-2</v>
      </c>
      <c r="G44" s="142" t="str">
        <f t="shared" ref="G44:G50" si="1">IF(OR(F44&gt;3%, F44&lt;-3%),"YES","NO")</f>
        <v>YES</v>
      </c>
      <c r="H44" s="107"/>
      <c r="AB44" s="20"/>
      <c r="AC44" s="20"/>
      <c r="AD44" s="20"/>
      <c r="AE44" s="20"/>
      <c r="AF44" s="20"/>
      <c r="AG44" s="20"/>
      <c r="AH44" s="24"/>
      <c r="AI44" s="24"/>
      <c r="AJ44" s="24"/>
      <c r="AK44" s="24"/>
      <c r="AL44" s="24"/>
      <c r="AM44" s="24"/>
      <c r="AN44" s="24"/>
      <c r="AO44" s="24"/>
      <c r="AP44" s="24"/>
      <c r="AQ44" s="24"/>
      <c r="AR44" s="24"/>
      <c r="AS44" s="24"/>
      <c r="AT44" s="24"/>
      <c r="AU44" s="24"/>
      <c r="AV44" s="24"/>
      <c r="AW44" s="24"/>
      <c r="AX44" s="24"/>
      <c r="AY44" s="24"/>
      <c r="AZ44" s="24"/>
      <c r="BA44" s="24"/>
    </row>
    <row r="45" spans="1:53" ht="20.100000000000001" customHeight="1">
      <c r="C45" s="143" t="s">
        <v>140</v>
      </c>
      <c r="D45" s="822">
        <f>VLOOKUP($D$7,VLOOKUP!$A$113:$S$141,5)*30+D69</f>
        <v>10902.573057733429</v>
      </c>
      <c r="E45" s="144">
        <f>+'EXHIBIT C'!F11</f>
        <v>11025</v>
      </c>
      <c r="F45" s="823">
        <f t="shared" si="0"/>
        <v>1.1229178801946293E-2</v>
      </c>
      <c r="G45" s="824" t="str">
        <f t="shared" si="1"/>
        <v>NO</v>
      </c>
      <c r="H45" s="107"/>
      <c r="AB45" s="20"/>
      <c r="AC45" s="20"/>
      <c r="AD45" s="20"/>
      <c r="AE45" s="20"/>
      <c r="AF45" s="20"/>
      <c r="AG45" s="20"/>
      <c r="AH45" s="24"/>
      <c r="AI45" s="24"/>
      <c r="AJ45" s="24"/>
      <c r="AK45" s="24"/>
      <c r="AL45" s="24"/>
      <c r="AM45" s="24"/>
      <c r="AN45" s="24"/>
      <c r="AO45" s="24"/>
      <c r="AP45" s="24"/>
      <c r="AQ45" s="24"/>
      <c r="AR45" s="24"/>
      <c r="AS45" s="24"/>
      <c r="AT45" s="24"/>
      <c r="AU45" s="24"/>
      <c r="AV45" s="24"/>
      <c r="AW45" s="24"/>
      <c r="AX45" s="24"/>
      <c r="AY45" s="24"/>
      <c r="AZ45" s="24"/>
      <c r="BA45" s="24"/>
    </row>
    <row r="46" spans="1:53" ht="20.100000000000001" customHeight="1">
      <c r="C46" s="825" t="s">
        <v>141</v>
      </c>
      <c r="D46" s="826">
        <f>VLOOKUP($D$7,VLOOKUP!$A$113:$S$141,8)*30</f>
        <v>3132.9442622950814</v>
      </c>
      <c r="E46" s="827">
        <f>+'EXHIBIT C'!F12</f>
        <v>3741</v>
      </c>
      <c r="F46" s="823">
        <f t="shared" si="0"/>
        <v>0.19408444159791061</v>
      </c>
      <c r="G46" s="824" t="str">
        <f t="shared" si="1"/>
        <v>YES</v>
      </c>
      <c r="H46" s="107"/>
      <c r="AB46" s="20"/>
      <c r="AC46" s="20"/>
      <c r="AD46" s="20"/>
      <c r="AE46" s="20"/>
      <c r="AF46" s="20"/>
      <c r="AG46" s="20"/>
      <c r="AH46" s="24"/>
      <c r="AI46" s="24"/>
      <c r="AJ46" s="24"/>
      <c r="AK46" s="24"/>
      <c r="AL46" s="24"/>
      <c r="AM46" s="24"/>
      <c r="AN46" s="24"/>
      <c r="AO46" s="24"/>
      <c r="AP46" s="24"/>
      <c r="AQ46" s="24"/>
      <c r="AR46" s="24"/>
      <c r="AS46" s="24"/>
      <c r="AT46" s="24"/>
      <c r="AU46" s="24"/>
      <c r="AV46" s="24"/>
      <c r="AW46" s="24"/>
      <c r="AX46" s="24"/>
      <c r="AY46" s="24"/>
      <c r="AZ46" s="24"/>
      <c r="BA46" s="24"/>
    </row>
    <row r="47" spans="1:53" ht="20.100000000000001" customHeight="1">
      <c r="C47" s="825" t="s">
        <v>87</v>
      </c>
      <c r="D47" s="826">
        <f>VLOOKUP($D$7,VLOOKUP!$A$113:$S$141,17)*30</f>
        <v>1529.7062023939066</v>
      </c>
      <c r="E47" s="827">
        <f>+'EXHIBIT C'!F13</f>
        <v>2436</v>
      </c>
      <c r="F47" s="823">
        <f t="shared" si="0"/>
        <v>0.59246265471617576</v>
      </c>
      <c r="G47" s="824" t="str">
        <f t="shared" si="1"/>
        <v>YES</v>
      </c>
      <c r="H47" s="107"/>
      <c r="AB47" s="20"/>
      <c r="AC47" s="20"/>
      <c r="AD47" s="20"/>
      <c r="AE47" s="20"/>
      <c r="AF47" s="20"/>
      <c r="AG47" s="20"/>
      <c r="AH47" s="24"/>
      <c r="AI47" s="24"/>
      <c r="AJ47" s="24"/>
      <c r="AK47" s="24"/>
      <c r="AL47" s="24"/>
      <c r="AM47" s="24"/>
      <c r="AN47" s="24"/>
      <c r="AO47" s="24"/>
      <c r="AP47" s="24"/>
      <c r="AQ47" s="24"/>
      <c r="AR47" s="24"/>
      <c r="AS47" s="24"/>
      <c r="AT47" s="24"/>
      <c r="AU47" s="24"/>
      <c r="AV47" s="24"/>
      <c r="AW47" s="24"/>
      <c r="AX47" s="24"/>
      <c r="AY47" s="24"/>
      <c r="AZ47" s="24"/>
      <c r="BA47" s="24"/>
    </row>
    <row r="48" spans="1:53" ht="20.100000000000001" customHeight="1">
      <c r="C48" s="825" t="s">
        <v>142</v>
      </c>
      <c r="D48" s="826">
        <f>VLOOKUP($D$7,VLOOKUP!$A$113:$S$141,11)*30</f>
        <v>289.59183673469391</v>
      </c>
      <c r="E48" s="827">
        <f>+'EXHIBIT C'!F14</f>
        <v>262</v>
      </c>
      <c r="F48" s="823">
        <f t="shared" si="0"/>
        <v>-9.5278365045807001E-2</v>
      </c>
      <c r="G48" s="824" t="str">
        <f t="shared" si="1"/>
        <v>YES</v>
      </c>
      <c r="H48" s="107"/>
      <c r="AB48" s="20"/>
      <c r="AC48" s="20"/>
      <c r="AD48" s="20"/>
      <c r="AE48" s="20"/>
      <c r="AF48" s="20"/>
      <c r="AG48" s="20"/>
      <c r="AH48" s="24"/>
      <c r="AI48" s="24"/>
      <c r="AJ48" s="24"/>
      <c r="AK48" s="24"/>
      <c r="AL48" s="24"/>
      <c r="AM48" s="24"/>
      <c r="AN48" s="24"/>
      <c r="AO48" s="24"/>
      <c r="AP48" s="24"/>
      <c r="AQ48" s="24"/>
      <c r="AR48" s="24"/>
      <c r="AS48" s="24"/>
      <c r="AT48" s="24"/>
      <c r="AU48" s="24"/>
      <c r="AV48" s="24"/>
      <c r="AW48" s="24"/>
      <c r="AX48" s="24"/>
      <c r="AY48" s="24"/>
      <c r="AZ48" s="24"/>
      <c r="BA48" s="24"/>
    </row>
    <row r="49" spans="3:53" ht="20.100000000000001" customHeight="1" thickBot="1">
      <c r="C49" s="828" t="s">
        <v>143</v>
      </c>
      <c r="D49" s="829">
        <f>VLOOKUP($D$7,VLOOKUP!$A$113:$S$141,14)*30</f>
        <v>0</v>
      </c>
      <c r="E49" s="830">
        <f>+'EXHIBIT C'!F15</f>
        <v>0</v>
      </c>
      <c r="F49" s="831" t="str">
        <f t="shared" si="0"/>
        <v>0</v>
      </c>
      <c r="G49" s="832" t="str">
        <f t="shared" si="1"/>
        <v>NO</v>
      </c>
      <c r="H49" s="107"/>
      <c r="AB49" s="20"/>
      <c r="AC49" s="20"/>
      <c r="AD49" s="20"/>
      <c r="AE49" s="20"/>
      <c r="AF49" s="20"/>
      <c r="AG49" s="20"/>
      <c r="AH49" s="24"/>
      <c r="AI49" s="24"/>
      <c r="AJ49" s="24"/>
      <c r="AK49" s="24"/>
      <c r="AL49" s="24"/>
      <c r="AM49" s="24"/>
      <c r="AN49" s="24"/>
      <c r="AO49" s="24"/>
      <c r="AP49" s="24"/>
      <c r="AQ49" s="24"/>
      <c r="AR49" s="24"/>
      <c r="AS49" s="24"/>
      <c r="AT49" s="24"/>
      <c r="AU49" s="24"/>
      <c r="AV49" s="24"/>
      <c r="AW49" s="24"/>
      <c r="AX49" s="24"/>
      <c r="AY49" s="24"/>
      <c r="AZ49" s="24"/>
      <c r="BA49" s="24"/>
    </row>
    <row r="50" spans="3:53" ht="20.100000000000001" customHeight="1" thickBot="1">
      <c r="C50" s="145" t="s">
        <v>50</v>
      </c>
      <c r="D50" s="146">
        <f>SUM(D44:D49)</f>
        <v>17174.81535915711</v>
      </c>
      <c r="E50" s="147">
        <f>+'EXHIBIT C'!F17</f>
        <v>18670</v>
      </c>
      <c r="F50" s="148">
        <f t="shared" si="0"/>
        <v>8.7056810194218626E-2</v>
      </c>
      <c r="G50" s="149" t="str">
        <f t="shared" si="1"/>
        <v>YES</v>
      </c>
      <c r="H50" s="107"/>
      <c r="AB50" s="20"/>
      <c r="AC50" s="20"/>
      <c r="AD50" s="20"/>
      <c r="AE50" s="20"/>
      <c r="AF50" s="20"/>
      <c r="AG50" s="20"/>
      <c r="AH50" s="24"/>
      <c r="AI50" s="24"/>
      <c r="AJ50" s="24"/>
      <c r="AK50" s="24"/>
      <c r="AL50" s="24"/>
      <c r="AM50" s="24"/>
      <c r="AN50" s="24"/>
      <c r="AO50" s="24"/>
      <c r="AP50" s="24"/>
      <c r="AQ50" s="24"/>
      <c r="AR50" s="24"/>
      <c r="AS50" s="24"/>
      <c r="AT50" s="24"/>
      <c r="AU50" s="24"/>
      <c r="AV50" s="24"/>
      <c r="AW50" s="24"/>
      <c r="AX50" s="24"/>
      <c r="AY50" s="24"/>
      <c r="AZ50" s="24"/>
      <c r="BA50" s="24"/>
    </row>
    <row r="51" spans="3:53" ht="40.35" customHeight="1" thickBot="1">
      <c r="C51" s="1133" t="s">
        <v>144</v>
      </c>
      <c r="D51" s="1134"/>
      <c r="E51" s="1134"/>
      <c r="F51" s="1134"/>
      <c r="G51" s="1135"/>
      <c r="H51" s="107"/>
      <c r="AB51" s="20"/>
      <c r="AC51" s="20"/>
      <c r="AD51" s="20"/>
      <c r="AE51" s="20"/>
      <c r="AF51" s="20"/>
      <c r="AG51" s="20"/>
      <c r="AH51" s="24"/>
      <c r="AI51" s="24"/>
      <c r="AJ51" s="24"/>
      <c r="AK51" s="24"/>
      <c r="AL51" s="24"/>
      <c r="AM51" s="24"/>
      <c r="AN51" s="24"/>
      <c r="AO51" s="24"/>
      <c r="AP51" s="24"/>
      <c r="AQ51" s="24"/>
      <c r="AR51" s="24"/>
      <c r="AS51" s="24"/>
      <c r="AT51" s="24"/>
      <c r="AU51" s="24"/>
      <c r="AV51" s="24"/>
      <c r="AW51" s="24"/>
      <c r="AX51" s="24"/>
      <c r="AY51" s="24"/>
      <c r="AZ51" s="24"/>
      <c r="BA51" s="24"/>
    </row>
    <row r="52" spans="3:53" ht="24.6" customHeight="1" thickBot="1">
      <c r="C52" s="1017" t="s">
        <v>145</v>
      </c>
      <c r="D52" s="1018"/>
      <c r="E52" s="1018"/>
      <c r="F52" s="1018"/>
      <c r="G52" s="1019"/>
      <c r="H52" s="150"/>
      <c r="AB52" s="20"/>
      <c r="AC52" s="20"/>
      <c r="AD52" s="20"/>
      <c r="AE52" s="20"/>
      <c r="AF52" s="20"/>
      <c r="AG52" s="20"/>
      <c r="AH52" s="24"/>
      <c r="AI52" s="24"/>
      <c r="AJ52" s="24"/>
      <c r="AK52" s="24"/>
      <c r="AL52" s="24"/>
      <c r="AM52" s="24"/>
      <c r="AN52" s="24"/>
      <c r="AO52" s="24"/>
      <c r="AP52" s="24"/>
      <c r="AQ52" s="24"/>
      <c r="AR52" s="24"/>
      <c r="AS52" s="24"/>
      <c r="AT52" s="24"/>
      <c r="AU52" s="24"/>
      <c r="AV52" s="24"/>
      <c r="AW52" s="24"/>
      <c r="AX52" s="24"/>
      <c r="AY52" s="24"/>
      <c r="AZ52" s="24"/>
      <c r="BA52" s="24"/>
    </row>
    <row r="53" spans="3:53" ht="20.100000000000001" customHeight="1">
      <c r="C53" s="1022" t="s">
        <v>791</v>
      </c>
      <c r="D53" s="1023"/>
      <c r="E53" s="1023"/>
      <c r="F53" s="1023"/>
      <c r="G53" s="1024"/>
      <c r="H53" s="150"/>
      <c r="AB53" s="20"/>
      <c r="AC53" s="20"/>
      <c r="AD53" s="20"/>
      <c r="AE53" s="20"/>
      <c r="AF53" s="20"/>
      <c r="AG53" s="20"/>
      <c r="AH53" s="24"/>
      <c r="AI53" s="24"/>
      <c r="AJ53" s="24"/>
      <c r="AK53" s="24"/>
      <c r="AL53" s="24"/>
      <c r="AM53" s="24"/>
      <c r="AN53" s="24"/>
      <c r="AO53" s="24"/>
      <c r="AP53" s="24"/>
      <c r="AQ53" s="24"/>
      <c r="AR53" s="24"/>
      <c r="AS53" s="24"/>
      <c r="AT53" s="24"/>
      <c r="AU53" s="24"/>
      <c r="AV53" s="24"/>
      <c r="AW53" s="24"/>
      <c r="AX53" s="24"/>
      <c r="AY53" s="24"/>
      <c r="AZ53" s="24"/>
      <c r="BA53" s="24"/>
    </row>
    <row r="54" spans="3:53" ht="20.100000000000001" customHeight="1">
      <c r="C54" s="1025" t="s">
        <v>792</v>
      </c>
      <c r="D54" s="1026"/>
      <c r="E54" s="1026"/>
      <c r="F54" s="1026"/>
      <c r="G54" s="1027"/>
      <c r="H54" s="150"/>
      <c r="AB54" s="20"/>
      <c r="AC54" s="20"/>
      <c r="AD54" s="20"/>
      <c r="AE54" s="20"/>
      <c r="AF54" s="20"/>
      <c r="AG54" s="20"/>
      <c r="AH54" s="24"/>
      <c r="AI54" s="24"/>
      <c r="AJ54" s="24"/>
      <c r="AK54" s="24"/>
      <c r="AL54" s="24"/>
      <c r="AM54" s="24"/>
      <c r="AN54" s="24"/>
      <c r="AO54" s="24"/>
      <c r="AP54" s="24"/>
      <c r="AQ54" s="24"/>
      <c r="AR54" s="24"/>
      <c r="AS54" s="24"/>
      <c r="AT54" s="24"/>
      <c r="AU54" s="24"/>
      <c r="AV54" s="24"/>
      <c r="AW54" s="24"/>
      <c r="AX54" s="24"/>
      <c r="AY54" s="24"/>
      <c r="AZ54" s="24"/>
      <c r="BA54" s="24"/>
    </row>
    <row r="55" spans="3:53" ht="20.100000000000001" customHeight="1">
      <c r="C55" s="1025" t="s">
        <v>793</v>
      </c>
      <c r="D55" s="1026"/>
      <c r="E55" s="1026"/>
      <c r="F55" s="1026"/>
      <c r="G55" s="1027"/>
      <c r="H55" s="150"/>
      <c r="AB55" s="20"/>
      <c r="AC55" s="20"/>
      <c r="AD55" s="20"/>
      <c r="AE55" s="20"/>
      <c r="AF55" s="20"/>
      <c r="AG55" s="20"/>
      <c r="AH55" s="24"/>
      <c r="AI55" s="24"/>
      <c r="AJ55" s="24"/>
      <c r="AK55" s="24"/>
      <c r="AL55" s="24"/>
      <c r="AM55" s="24"/>
      <c r="AN55" s="24"/>
      <c r="AO55" s="24"/>
      <c r="AP55" s="24"/>
      <c r="AQ55" s="24"/>
      <c r="AR55" s="24"/>
      <c r="AS55" s="24"/>
      <c r="AT55" s="24"/>
      <c r="AU55" s="24"/>
      <c r="AV55" s="24"/>
      <c r="AW55" s="24"/>
      <c r="AX55" s="24"/>
      <c r="AY55" s="24"/>
      <c r="AZ55" s="24"/>
      <c r="BA55" s="24"/>
    </row>
    <row r="56" spans="3:53" ht="20.100000000000001" customHeight="1">
      <c r="C56" s="1025" t="s">
        <v>794</v>
      </c>
      <c r="D56" s="1026"/>
      <c r="E56" s="1026"/>
      <c r="F56" s="1026"/>
      <c r="G56" s="1027"/>
      <c r="H56" s="150"/>
      <c r="AB56" s="20"/>
      <c r="AC56" s="20"/>
      <c r="AD56" s="20"/>
      <c r="AE56" s="20"/>
      <c r="AF56" s="20"/>
      <c r="AG56" s="20"/>
      <c r="AH56" s="24"/>
      <c r="AI56" s="24"/>
      <c r="AJ56" s="24"/>
      <c r="AK56" s="24"/>
      <c r="AL56" s="24"/>
      <c r="AM56" s="24"/>
      <c r="AN56" s="24"/>
      <c r="AO56" s="24"/>
      <c r="AP56" s="24"/>
      <c r="AQ56" s="24"/>
      <c r="AR56" s="24"/>
      <c r="AS56" s="24"/>
      <c r="AT56" s="24"/>
      <c r="AU56" s="24"/>
      <c r="AV56" s="24"/>
      <c r="AW56" s="24"/>
      <c r="AX56" s="24"/>
      <c r="AY56" s="24"/>
      <c r="AZ56" s="24"/>
      <c r="BA56" s="24"/>
    </row>
    <row r="57" spans="3:53" ht="20.100000000000001" customHeight="1">
      <c r="C57" s="1025" t="s">
        <v>795</v>
      </c>
      <c r="D57" s="1026"/>
      <c r="E57" s="1026"/>
      <c r="F57" s="1026"/>
      <c r="G57" s="1027"/>
      <c r="H57" s="150"/>
      <c r="AB57" s="20"/>
      <c r="AC57" s="20"/>
      <c r="AD57" s="20"/>
      <c r="AE57" s="20"/>
      <c r="AF57" s="20"/>
      <c r="AG57" s="20"/>
      <c r="AH57" s="24"/>
      <c r="AI57" s="24"/>
      <c r="AJ57" s="24"/>
      <c r="AK57" s="24"/>
      <c r="AL57" s="24"/>
      <c r="AM57" s="24"/>
      <c r="AN57" s="24"/>
      <c r="AO57" s="24"/>
      <c r="AP57" s="24"/>
      <c r="AQ57" s="24"/>
      <c r="AR57" s="24"/>
      <c r="AS57" s="24"/>
      <c r="AT57" s="24"/>
      <c r="AU57" s="24"/>
      <c r="AV57" s="24"/>
      <c r="AW57" s="24"/>
      <c r="AX57" s="24"/>
      <c r="AY57" s="24"/>
      <c r="AZ57" s="24"/>
      <c r="BA57" s="24"/>
    </row>
    <row r="58" spans="3:53" ht="20.100000000000001" customHeight="1">
      <c r="C58" s="1025" t="s">
        <v>796</v>
      </c>
      <c r="D58" s="1026"/>
      <c r="E58" s="1026"/>
      <c r="F58" s="1026"/>
      <c r="G58" s="1027"/>
      <c r="H58" s="150"/>
      <c r="AB58" s="20"/>
      <c r="AC58" s="20"/>
      <c r="AD58" s="20"/>
      <c r="AE58" s="20"/>
      <c r="AF58" s="20"/>
      <c r="AG58" s="20"/>
      <c r="AH58" s="24"/>
      <c r="AI58" s="24"/>
      <c r="AJ58" s="24"/>
      <c r="AK58" s="24"/>
      <c r="AL58" s="24"/>
      <c r="AM58" s="24"/>
      <c r="AN58" s="24"/>
      <c r="AO58" s="24"/>
      <c r="AP58" s="24"/>
      <c r="AQ58" s="24"/>
      <c r="AR58" s="24"/>
      <c r="AS58" s="24"/>
      <c r="AT58" s="24"/>
      <c r="AU58" s="24"/>
      <c r="AV58" s="24"/>
      <c r="AW58" s="24"/>
      <c r="AX58" s="24"/>
      <c r="AY58" s="24"/>
      <c r="AZ58" s="24"/>
      <c r="BA58" s="24"/>
    </row>
    <row r="59" spans="3:53" ht="20.100000000000001" customHeight="1">
      <c r="C59" s="1025" t="s">
        <v>797</v>
      </c>
      <c r="D59" s="1026"/>
      <c r="E59" s="1026"/>
      <c r="F59" s="1026"/>
      <c r="G59" s="1027"/>
      <c r="H59" s="150"/>
      <c r="AB59" s="20"/>
      <c r="AC59" s="20"/>
      <c r="AD59" s="20"/>
      <c r="AE59" s="20"/>
      <c r="AF59" s="20"/>
      <c r="AG59" s="20"/>
      <c r="AH59" s="24"/>
      <c r="AI59" s="24"/>
      <c r="AJ59" s="24"/>
      <c r="AK59" s="24"/>
      <c r="AL59" s="24"/>
      <c r="AM59" s="24"/>
      <c r="AN59" s="24"/>
      <c r="AO59" s="24"/>
      <c r="AP59" s="24"/>
      <c r="AQ59" s="24"/>
      <c r="AR59" s="24"/>
      <c r="AS59" s="24"/>
      <c r="AT59" s="24"/>
      <c r="AU59" s="24"/>
      <c r="AV59" s="24"/>
      <c r="AW59" s="24"/>
      <c r="AX59" s="24"/>
      <c r="AY59" s="24"/>
      <c r="AZ59" s="24"/>
      <c r="BA59" s="24"/>
    </row>
    <row r="60" spans="3:53" ht="20.100000000000001" customHeight="1">
      <c r="C60" s="1025"/>
      <c r="D60" s="1026"/>
      <c r="E60" s="1026"/>
      <c r="F60" s="1026"/>
      <c r="G60" s="1027"/>
      <c r="H60" s="150"/>
      <c r="AB60" s="20"/>
      <c r="AC60" s="20"/>
      <c r="AD60" s="20"/>
      <c r="AE60" s="20"/>
      <c r="AF60" s="20"/>
      <c r="AG60" s="20"/>
      <c r="AH60" s="24"/>
      <c r="AI60" s="24"/>
      <c r="AJ60" s="24"/>
      <c r="AK60" s="24"/>
      <c r="AL60" s="24"/>
      <c r="AM60" s="24"/>
      <c r="AN60" s="24"/>
      <c r="AO60" s="24"/>
      <c r="AP60" s="24"/>
      <c r="AQ60" s="24"/>
      <c r="AR60" s="24"/>
      <c r="AS60" s="24"/>
      <c r="AT60" s="24"/>
      <c r="AU60" s="24"/>
      <c r="AV60" s="24"/>
      <c r="AW60" s="24"/>
      <c r="AX60" s="24"/>
      <c r="AY60" s="24"/>
      <c r="AZ60" s="24"/>
      <c r="BA60" s="24"/>
    </row>
    <row r="61" spans="3:53" ht="20.100000000000001" customHeight="1">
      <c r="C61" s="1025"/>
      <c r="D61" s="1026"/>
      <c r="E61" s="1026"/>
      <c r="F61" s="1026"/>
      <c r="G61" s="1027"/>
      <c r="H61" s="150"/>
      <c r="AB61" s="20"/>
      <c r="AC61" s="20"/>
      <c r="AD61" s="20"/>
      <c r="AE61" s="20"/>
      <c r="AF61" s="20"/>
      <c r="AG61" s="20"/>
      <c r="AH61" s="24"/>
      <c r="AI61" s="24"/>
      <c r="AJ61" s="24"/>
      <c r="AK61" s="24"/>
      <c r="AL61" s="24"/>
      <c r="AM61" s="24"/>
      <c r="AN61" s="24"/>
      <c r="AO61" s="24"/>
      <c r="AP61" s="24"/>
      <c r="AQ61" s="24"/>
      <c r="AR61" s="24"/>
      <c r="AS61" s="24"/>
      <c r="AT61" s="24"/>
      <c r="AU61" s="24"/>
      <c r="AV61" s="24"/>
      <c r="AW61" s="24"/>
      <c r="AX61" s="24"/>
      <c r="AY61" s="24"/>
      <c r="AZ61" s="24"/>
      <c r="BA61" s="24"/>
    </row>
    <row r="62" spans="3:53" ht="20.100000000000001" customHeight="1" thickBot="1">
      <c r="C62" s="1028"/>
      <c r="D62" s="1029"/>
      <c r="E62" s="1029"/>
      <c r="F62" s="1029"/>
      <c r="G62" s="1030"/>
      <c r="H62" s="150"/>
      <c r="AB62" s="20"/>
      <c r="AC62" s="20"/>
      <c r="AD62" s="20"/>
      <c r="AE62" s="20"/>
      <c r="AF62" s="20"/>
      <c r="AG62" s="20"/>
      <c r="AH62" s="24"/>
      <c r="AI62" s="24"/>
      <c r="AJ62" s="24"/>
      <c r="AK62" s="24"/>
      <c r="AL62" s="24"/>
      <c r="AM62" s="24"/>
      <c r="AN62" s="24"/>
      <c r="AO62" s="24"/>
      <c r="AP62" s="24"/>
      <c r="AQ62" s="24"/>
      <c r="AR62" s="24"/>
      <c r="AS62" s="24"/>
      <c r="AT62" s="24"/>
      <c r="AU62" s="24"/>
      <c r="AV62" s="24"/>
      <c r="AW62" s="24"/>
      <c r="AX62" s="24"/>
      <c r="AY62" s="24"/>
      <c r="AZ62" s="24"/>
      <c r="BA62" s="24"/>
    </row>
    <row r="63" spans="3:53" s="151" customFormat="1" ht="20.100000000000001" customHeight="1" thickBot="1">
      <c r="C63" s="152"/>
      <c r="D63" s="153"/>
      <c r="E63" s="154"/>
      <c r="F63" s="154"/>
      <c r="G63" s="155"/>
      <c r="AB63" s="25"/>
      <c r="AC63" s="25"/>
      <c r="AD63" s="25"/>
      <c r="AE63" s="25"/>
      <c r="AF63" s="25"/>
      <c r="AG63" s="25"/>
      <c r="AH63" s="19"/>
      <c r="AI63" s="19"/>
      <c r="AJ63" s="19"/>
      <c r="AK63" s="19"/>
      <c r="AL63" s="19"/>
      <c r="AM63" s="19"/>
      <c r="AN63" s="19"/>
      <c r="AO63" s="19"/>
      <c r="AP63" s="19"/>
      <c r="AQ63" s="19"/>
      <c r="AR63" s="19"/>
      <c r="AS63" s="19"/>
      <c r="AT63" s="19"/>
      <c r="AU63" s="19"/>
      <c r="AV63" s="19"/>
      <c r="AW63" s="19"/>
      <c r="AX63" s="19"/>
      <c r="AY63" s="19"/>
      <c r="AZ63" s="19"/>
      <c r="BA63" s="19"/>
    </row>
    <row r="64" spans="3:53" ht="20.100000000000001" customHeight="1">
      <c r="C64" s="128"/>
      <c r="D64" s="129" t="str">
        <f>D40</f>
        <v>2021-22</v>
      </c>
      <c r="E64" s="129" t="str">
        <f>E40</f>
        <v>2021-22</v>
      </c>
      <c r="F64" s="130"/>
      <c r="G64" s="131"/>
      <c r="H64" s="150"/>
      <c r="AB64" s="20"/>
      <c r="AC64" s="20"/>
      <c r="AD64" s="20"/>
      <c r="AE64" s="20"/>
      <c r="AF64" s="20"/>
      <c r="AG64" s="20"/>
      <c r="AH64" s="24"/>
      <c r="AI64" s="24"/>
      <c r="AJ64" s="24"/>
      <c r="AK64" s="24"/>
      <c r="AL64" s="24"/>
      <c r="AM64" s="24"/>
      <c r="AN64" s="24"/>
      <c r="AO64" s="24"/>
      <c r="AP64" s="24"/>
      <c r="AQ64" s="24"/>
      <c r="AR64" s="24"/>
      <c r="AS64" s="24"/>
      <c r="AT64" s="24"/>
      <c r="AU64" s="24"/>
      <c r="AV64" s="24"/>
      <c r="AW64" s="24"/>
      <c r="AX64" s="24"/>
      <c r="AY64" s="24"/>
      <c r="AZ64" s="24"/>
      <c r="BA64" s="24"/>
    </row>
    <row r="65" spans="1:53" ht="20.100000000000001" customHeight="1">
      <c r="C65" s="132"/>
      <c r="D65" s="133" t="s">
        <v>146</v>
      </c>
      <c r="E65" s="134" t="s">
        <v>147</v>
      </c>
      <c r="F65" s="134"/>
      <c r="G65" s="137" t="s">
        <v>130</v>
      </c>
      <c r="H65" s="150"/>
      <c r="AB65" s="20"/>
      <c r="AC65" s="20"/>
      <c r="AD65" s="20"/>
      <c r="AE65" s="20"/>
      <c r="AF65" s="20"/>
      <c r="AG65" s="20"/>
      <c r="AH65" s="24"/>
      <c r="AI65" s="24"/>
      <c r="AJ65" s="24"/>
      <c r="AK65" s="24"/>
      <c r="AL65" s="24"/>
      <c r="AM65" s="24"/>
      <c r="AN65" s="24"/>
      <c r="AO65" s="24"/>
      <c r="AP65" s="24"/>
      <c r="AQ65" s="24"/>
      <c r="AR65" s="24"/>
      <c r="AS65" s="24"/>
      <c r="AT65" s="24"/>
      <c r="AU65" s="24"/>
      <c r="AV65" s="24"/>
      <c r="AW65" s="24"/>
      <c r="AX65" s="24"/>
      <c r="AY65" s="24"/>
      <c r="AZ65" s="24"/>
      <c r="BA65" s="24"/>
    </row>
    <row r="66" spans="1:53" ht="20.100000000000001" customHeight="1">
      <c r="C66" s="136"/>
      <c r="D66" s="133" t="s">
        <v>131</v>
      </c>
      <c r="E66" s="134" t="s">
        <v>132</v>
      </c>
      <c r="F66" s="134" t="s">
        <v>133</v>
      </c>
      <c r="G66" s="137" t="s">
        <v>134</v>
      </c>
      <c r="H66" s="150"/>
      <c r="AB66" s="20"/>
      <c r="AC66" s="20"/>
      <c r="AD66" s="20"/>
      <c r="AE66" s="20"/>
      <c r="AF66" s="20"/>
      <c r="AG66" s="20"/>
      <c r="AH66" s="24"/>
      <c r="AI66" s="24"/>
      <c r="AJ66" s="24"/>
      <c r="AK66" s="24"/>
      <c r="AL66" s="24"/>
      <c r="AM66" s="24"/>
      <c r="AN66" s="24"/>
      <c r="AO66" s="24"/>
      <c r="AP66" s="24"/>
      <c r="AQ66" s="24"/>
      <c r="AR66" s="24"/>
      <c r="AS66" s="24"/>
      <c r="AT66" s="24"/>
      <c r="AU66" s="24"/>
      <c r="AV66" s="24"/>
      <c r="AW66" s="24"/>
      <c r="AX66" s="24"/>
      <c r="AY66" s="24"/>
      <c r="AZ66" s="24"/>
      <c r="BA66" s="24"/>
    </row>
    <row r="67" spans="1:53" ht="20.100000000000001" customHeight="1" thickBot="1">
      <c r="C67" s="156" t="s">
        <v>148</v>
      </c>
      <c r="D67" s="157" t="s">
        <v>136</v>
      </c>
      <c r="E67" s="158" t="s">
        <v>137</v>
      </c>
      <c r="F67" s="158" t="s">
        <v>130</v>
      </c>
      <c r="G67" s="159" t="s">
        <v>149</v>
      </c>
      <c r="H67" s="150"/>
      <c r="AB67" s="20"/>
      <c r="AC67" s="20"/>
      <c r="AD67" s="20"/>
      <c r="AE67" s="20"/>
      <c r="AF67" s="20"/>
      <c r="AG67" s="20"/>
      <c r="AH67" s="24"/>
      <c r="AI67" s="24"/>
      <c r="AJ67" s="24"/>
      <c r="AK67" s="24"/>
      <c r="AL67" s="24"/>
      <c r="AM67" s="24"/>
      <c r="AN67" s="24"/>
      <c r="AO67" s="24"/>
      <c r="AP67" s="24"/>
      <c r="AQ67" s="24"/>
      <c r="AR67" s="24"/>
      <c r="AS67" s="24"/>
      <c r="AT67" s="24"/>
      <c r="AU67" s="24"/>
      <c r="AV67" s="24"/>
      <c r="AW67" s="24"/>
      <c r="AX67" s="24"/>
      <c r="AY67" s="24"/>
      <c r="AZ67" s="24"/>
      <c r="BA67" s="24"/>
    </row>
    <row r="68" spans="1:53" ht="20.100000000000001" customHeight="1">
      <c r="C68" s="138" t="s">
        <v>139</v>
      </c>
      <c r="D68" s="833">
        <f>VLOOKUP($D$7,VLOOKUP!$A$113:$S$141,3)*30</f>
        <v>0</v>
      </c>
      <c r="E68" s="160">
        <f>+'EXHIBIT C'!D19</f>
        <v>137</v>
      </c>
      <c r="F68" s="834" t="str">
        <f t="shared" ref="F68:F74" si="2">IF(D68=0,"0",(E68/D68-1))</f>
        <v>0</v>
      </c>
      <c r="G68" s="835" t="str">
        <f>IF(OR(F68&gt;5%, F68&lt;-5%),"YES","NO")</f>
        <v>NO</v>
      </c>
      <c r="AB68" s="20"/>
      <c r="AC68" s="20"/>
      <c r="AD68" s="20"/>
      <c r="AE68" s="20"/>
      <c r="AF68" s="20"/>
      <c r="AG68" s="20"/>
      <c r="AH68" s="24"/>
      <c r="AI68" s="24"/>
      <c r="AJ68" s="24"/>
      <c r="AK68" s="24"/>
      <c r="AL68" s="24"/>
      <c r="AM68" s="24"/>
      <c r="AN68" s="24"/>
      <c r="AO68" s="24"/>
      <c r="AP68" s="24"/>
      <c r="AQ68" s="24"/>
      <c r="AR68" s="24"/>
      <c r="AS68" s="24"/>
      <c r="AT68" s="24"/>
      <c r="AU68" s="24"/>
      <c r="AV68" s="24"/>
      <c r="AW68" s="24"/>
      <c r="AX68" s="24"/>
      <c r="AY68" s="24"/>
      <c r="AZ68" s="24"/>
      <c r="BA68" s="24"/>
    </row>
    <row r="69" spans="1:53" ht="20.100000000000001" customHeight="1">
      <c r="C69" s="143" t="s">
        <v>140</v>
      </c>
      <c r="D69" s="833">
        <f>VLOOKUP($D$7,VLOOKUP!$A$113:$S$141,6)*30</f>
        <v>322.20064148253738</v>
      </c>
      <c r="E69" s="161">
        <f>+'EXHIBIT C'!D20</f>
        <v>360</v>
      </c>
      <c r="F69" s="834">
        <f t="shared" si="2"/>
        <v>0.11731621123886327</v>
      </c>
      <c r="G69" s="835" t="str">
        <f t="shared" ref="G69:G74" si="3">IF(OR(F69&gt;5%, F69&lt;-5%),"YES","NO")</f>
        <v>YES</v>
      </c>
      <c r="H69" s="107"/>
      <c r="AB69" s="20"/>
      <c r="AC69" s="20"/>
      <c r="AD69" s="20"/>
      <c r="AE69" s="20"/>
      <c r="AF69" s="20"/>
      <c r="AG69" s="20"/>
      <c r="AH69" s="24"/>
      <c r="AI69" s="24"/>
      <c r="AJ69" s="24"/>
      <c r="AK69" s="24"/>
      <c r="AL69" s="24"/>
      <c r="AM69" s="24"/>
      <c r="AN69" s="24"/>
      <c r="AO69" s="24"/>
      <c r="AP69" s="24"/>
      <c r="AQ69" s="24"/>
      <c r="AR69" s="24"/>
      <c r="AS69" s="24"/>
      <c r="AT69" s="24"/>
      <c r="AU69" s="24"/>
      <c r="AV69" s="24"/>
      <c r="AW69" s="24"/>
      <c r="AX69" s="24"/>
      <c r="AY69" s="24"/>
      <c r="AZ69" s="24"/>
      <c r="BA69" s="24"/>
    </row>
    <row r="70" spans="1:53" ht="20.100000000000001" customHeight="1">
      <c r="C70" s="825" t="s">
        <v>141</v>
      </c>
      <c r="D70" s="836">
        <f>VLOOKUP($D$7,VLOOKUP!$A$113:$S$141,9)*30</f>
        <v>389.74426229508197</v>
      </c>
      <c r="E70" s="837">
        <f>+'EXHIBIT C'!D21</f>
        <v>449</v>
      </c>
      <c r="F70" s="834">
        <f t="shared" si="2"/>
        <v>0.15203748569890307</v>
      </c>
      <c r="G70" s="835" t="str">
        <f t="shared" si="3"/>
        <v>YES</v>
      </c>
      <c r="H70" s="107"/>
      <c r="AB70" s="20"/>
      <c r="AC70" s="20"/>
      <c r="AD70" s="20"/>
      <c r="AE70" s="20"/>
      <c r="AF70" s="20"/>
      <c r="AG70" s="20"/>
      <c r="AH70" s="24"/>
      <c r="AI70" s="24"/>
      <c r="AJ70" s="24"/>
      <c r="AK70" s="24"/>
      <c r="AL70" s="24"/>
      <c r="AM70" s="24"/>
      <c r="AN70" s="24"/>
      <c r="AO70" s="24"/>
      <c r="AP70" s="24"/>
      <c r="AQ70" s="24"/>
      <c r="AR70" s="24"/>
      <c r="AS70" s="24"/>
      <c r="AT70" s="24"/>
      <c r="AU70" s="24"/>
      <c r="AV70" s="24"/>
      <c r="AW70" s="24"/>
      <c r="AX70" s="24"/>
      <c r="AY70" s="24"/>
      <c r="AZ70" s="24"/>
      <c r="BA70" s="24"/>
    </row>
    <row r="71" spans="1:53" ht="20.100000000000001" customHeight="1">
      <c r="C71" s="825" t="s">
        <v>87</v>
      </c>
      <c r="D71" s="836">
        <f>VLOOKUP($D$7,VLOOKUP!$A$113:$S$141,18)*30</f>
        <v>146.89880304678999</v>
      </c>
      <c r="E71" s="837">
        <f>+'EXHIBIT C'!D22</f>
        <v>254</v>
      </c>
      <c r="F71" s="834">
        <f t="shared" si="2"/>
        <v>0.72908148148148144</v>
      </c>
      <c r="G71" s="835" t="str">
        <f t="shared" si="3"/>
        <v>YES</v>
      </c>
      <c r="H71" s="107"/>
      <c r="AB71" s="20"/>
      <c r="AC71" s="20"/>
      <c r="AD71" s="20"/>
      <c r="AE71" s="20"/>
      <c r="AF71" s="20"/>
      <c r="AG71" s="20"/>
      <c r="AH71" s="24"/>
      <c r="AI71" s="24"/>
      <c r="AJ71" s="24"/>
      <c r="AK71" s="24"/>
      <c r="AL71" s="24"/>
      <c r="AM71" s="24"/>
      <c r="AN71" s="24"/>
      <c r="AO71" s="24"/>
      <c r="AP71" s="24"/>
      <c r="AQ71" s="24"/>
      <c r="AR71" s="24"/>
      <c r="AS71" s="24"/>
      <c r="AT71" s="24"/>
      <c r="AU71" s="24"/>
      <c r="AV71" s="24"/>
      <c r="AW71" s="24"/>
      <c r="AX71" s="24"/>
      <c r="AY71" s="24"/>
      <c r="AZ71" s="24"/>
      <c r="BA71" s="24"/>
    </row>
    <row r="72" spans="1:53" ht="20.100000000000001" customHeight="1">
      <c r="C72" s="825" t="s">
        <v>142</v>
      </c>
      <c r="D72" s="836">
        <f>VLOOKUP($D$7,VLOOKUP!$A$113:$S$141,12)*30</f>
        <v>40.408163265306115</v>
      </c>
      <c r="E72" s="837">
        <f>+'EXHIBIT C'!D23</f>
        <v>32</v>
      </c>
      <c r="F72" s="834">
        <f t="shared" si="2"/>
        <v>-0.20808080808080798</v>
      </c>
      <c r="G72" s="835" t="str">
        <f t="shared" si="3"/>
        <v>YES</v>
      </c>
      <c r="H72" s="107"/>
      <c r="AB72" s="20"/>
      <c r="AC72" s="20"/>
      <c r="AD72" s="20"/>
      <c r="AE72" s="20"/>
      <c r="AF72" s="20"/>
      <c r="AG72" s="20"/>
      <c r="AH72" s="24"/>
      <c r="AI72" s="24"/>
      <c r="AJ72" s="24"/>
      <c r="AK72" s="24"/>
      <c r="AL72" s="24"/>
      <c r="AM72" s="24"/>
      <c r="AN72" s="24"/>
      <c r="AO72" s="24"/>
      <c r="AP72" s="24"/>
      <c r="AQ72" s="24"/>
      <c r="AR72" s="24"/>
      <c r="AS72" s="24"/>
      <c r="AT72" s="24"/>
      <c r="AU72" s="24"/>
      <c r="AV72" s="24"/>
      <c r="AW72" s="24"/>
      <c r="AX72" s="24"/>
      <c r="AY72" s="24"/>
      <c r="AZ72" s="24"/>
      <c r="BA72" s="24"/>
    </row>
    <row r="73" spans="1:53" ht="20.100000000000001" customHeight="1" thickBot="1">
      <c r="C73" s="828" t="s">
        <v>143</v>
      </c>
      <c r="D73" s="838">
        <f>VLOOKUP($D$7,VLOOKUP!$A$113:$S$141,15)*30</f>
        <v>0</v>
      </c>
      <c r="E73" s="839">
        <f>+'EXHIBIT C'!D24</f>
        <v>0</v>
      </c>
      <c r="F73" s="840" t="str">
        <f t="shared" si="2"/>
        <v>0</v>
      </c>
      <c r="G73" s="841" t="str">
        <f t="shared" si="3"/>
        <v>NO</v>
      </c>
      <c r="H73" s="107"/>
      <c r="AB73" s="20"/>
      <c r="AC73" s="20"/>
      <c r="AD73" s="20"/>
      <c r="AE73" s="20"/>
      <c r="AF73" s="20"/>
      <c r="AG73" s="20"/>
      <c r="AH73" s="24"/>
      <c r="AI73" s="24"/>
      <c r="AJ73" s="24"/>
      <c r="AK73" s="24"/>
      <c r="AL73" s="24"/>
      <c r="AM73" s="24"/>
      <c r="AN73" s="24"/>
      <c r="AO73" s="24"/>
      <c r="AP73" s="24"/>
      <c r="AQ73" s="24"/>
      <c r="AR73" s="24"/>
      <c r="AS73" s="24"/>
      <c r="AT73" s="24"/>
      <c r="AU73" s="24"/>
      <c r="AV73" s="24"/>
      <c r="AW73" s="24"/>
      <c r="AX73" s="24"/>
      <c r="AY73" s="24"/>
      <c r="AZ73" s="24"/>
      <c r="BA73" s="24"/>
    </row>
    <row r="74" spans="1:53" ht="20.100000000000001" customHeight="1" thickBot="1">
      <c r="C74" s="145" t="s">
        <v>50</v>
      </c>
      <c r="D74" s="162">
        <f>SUM(D68:D73)</f>
        <v>899.25187008971557</v>
      </c>
      <c r="E74" s="163">
        <f>SUM(E68:E73)</f>
        <v>1232</v>
      </c>
      <c r="F74" s="164">
        <f t="shared" si="2"/>
        <v>0.37002773191573923</v>
      </c>
      <c r="G74" s="165" t="str">
        <f t="shared" si="3"/>
        <v>YES</v>
      </c>
      <c r="H74" s="107"/>
      <c r="I74" s="24"/>
      <c r="J74" s="24"/>
      <c r="K74" s="24"/>
      <c r="L74" s="24"/>
      <c r="M74" s="24"/>
      <c r="N74" s="24"/>
      <c r="O74" s="24"/>
      <c r="P74" s="24"/>
      <c r="Q74" s="24"/>
      <c r="R74" s="24"/>
      <c r="S74" s="24"/>
      <c r="T74" s="24"/>
      <c r="U74" s="20"/>
      <c r="V74" s="20"/>
      <c r="W74" s="20"/>
      <c r="X74" s="20"/>
      <c r="Y74" s="20"/>
      <c r="Z74" s="20"/>
      <c r="AA74" s="20"/>
      <c r="AB74" s="20"/>
      <c r="AC74" s="20"/>
      <c r="AD74" s="20"/>
      <c r="AE74" s="20"/>
      <c r="AF74" s="20"/>
      <c r="AG74" s="20"/>
      <c r="AH74" s="24"/>
      <c r="AI74" s="24"/>
      <c r="AJ74" s="24"/>
      <c r="AK74" s="24"/>
      <c r="AL74" s="24"/>
      <c r="AM74" s="24"/>
      <c r="AN74" s="24"/>
      <c r="AO74" s="24"/>
      <c r="AP74" s="24"/>
      <c r="AQ74" s="24"/>
      <c r="AR74" s="24"/>
      <c r="AS74" s="24"/>
      <c r="AT74" s="24"/>
      <c r="AU74" s="24"/>
      <c r="AV74" s="24"/>
      <c r="AW74" s="24"/>
      <c r="AX74" s="24"/>
      <c r="AY74" s="24"/>
      <c r="AZ74" s="24"/>
      <c r="BA74" s="24"/>
    </row>
    <row r="75" spans="1:53" ht="42" customHeight="1" thickBot="1">
      <c r="C75" s="1133" t="s">
        <v>150</v>
      </c>
      <c r="D75" s="1134"/>
      <c r="E75" s="1134"/>
      <c r="F75" s="1134"/>
      <c r="G75" s="1135"/>
      <c r="H75" s="107"/>
      <c r="I75" s="24"/>
      <c r="J75" s="24"/>
      <c r="K75" s="24"/>
      <c r="L75" s="24"/>
      <c r="M75" s="24"/>
      <c r="N75" s="24"/>
      <c r="O75" s="24"/>
      <c r="P75" s="24"/>
      <c r="Q75" s="24"/>
      <c r="R75" s="24"/>
      <c r="S75" s="24"/>
      <c r="T75" s="24"/>
      <c r="U75" s="20"/>
      <c r="V75" s="20"/>
      <c r="W75" s="20"/>
      <c r="X75" s="20"/>
      <c r="Y75" s="20"/>
      <c r="Z75" s="20"/>
      <c r="AA75" s="20"/>
      <c r="AB75" s="20"/>
      <c r="AC75" s="20"/>
      <c r="AD75" s="20"/>
      <c r="AE75" s="20"/>
      <c r="AF75" s="20"/>
      <c r="AG75" s="20"/>
      <c r="AH75" s="24"/>
      <c r="AI75" s="24"/>
      <c r="AJ75" s="24"/>
      <c r="AK75" s="24"/>
      <c r="AL75" s="24"/>
      <c r="AM75" s="24"/>
      <c r="AN75" s="24"/>
      <c r="AO75" s="24"/>
      <c r="AP75" s="24"/>
      <c r="AQ75" s="24"/>
      <c r="AR75" s="24"/>
      <c r="AS75" s="24"/>
      <c r="AT75" s="24"/>
      <c r="AU75" s="24"/>
      <c r="AV75" s="24"/>
      <c r="AW75" s="24"/>
      <c r="AX75" s="24"/>
      <c r="AY75" s="24"/>
      <c r="AZ75" s="24"/>
      <c r="BA75" s="24"/>
    </row>
    <row r="76" spans="1:53" ht="24.6" customHeight="1" thickBot="1">
      <c r="A76" s="123"/>
      <c r="B76" s="123"/>
      <c r="C76" s="1014" t="s">
        <v>145</v>
      </c>
      <c r="D76" s="1015"/>
      <c r="E76" s="1015"/>
      <c r="F76" s="1015"/>
      <c r="G76" s="1016"/>
      <c r="H76" s="107"/>
      <c r="I76" s="24"/>
      <c r="J76" s="24"/>
      <c r="K76" s="24"/>
      <c r="L76" s="24"/>
      <c r="M76" s="24"/>
      <c r="N76" s="24"/>
      <c r="O76" s="24"/>
      <c r="P76" s="24"/>
      <c r="Q76" s="24"/>
      <c r="R76" s="24"/>
      <c r="S76" s="24"/>
      <c r="T76" s="24"/>
      <c r="U76" s="20"/>
      <c r="V76" s="20"/>
      <c r="W76" s="20"/>
      <c r="X76" s="20"/>
      <c r="Y76" s="20"/>
      <c r="Z76" s="20"/>
      <c r="AA76" s="20"/>
      <c r="AB76" s="20"/>
      <c r="AC76" s="20"/>
      <c r="AD76" s="20"/>
      <c r="AE76" s="20"/>
      <c r="AF76" s="20"/>
      <c r="AG76" s="20"/>
      <c r="AH76" s="24"/>
      <c r="AI76" s="24"/>
      <c r="AJ76" s="24"/>
      <c r="AK76" s="24"/>
      <c r="AL76" s="24"/>
      <c r="AM76" s="24"/>
      <c r="AN76" s="24"/>
      <c r="AO76" s="24"/>
      <c r="AP76" s="24"/>
      <c r="AQ76" s="24"/>
      <c r="AR76" s="24"/>
      <c r="AS76" s="24"/>
      <c r="AT76" s="24"/>
      <c r="AU76" s="24"/>
      <c r="AV76" s="24"/>
      <c r="AW76" s="24"/>
      <c r="AX76" s="24"/>
      <c r="AY76" s="24"/>
      <c r="AZ76" s="24"/>
      <c r="BA76" s="24"/>
    </row>
    <row r="77" spans="1:53" ht="20.100000000000001" customHeight="1">
      <c r="A77" s="123"/>
      <c r="B77" s="123"/>
      <c r="C77" s="1022" t="s">
        <v>791</v>
      </c>
      <c r="D77" s="1031"/>
      <c r="E77" s="1031"/>
      <c r="F77" s="1031"/>
      <c r="G77" s="1032"/>
      <c r="H77" s="107"/>
      <c r="I77" s="24"/>
      <c r="J77" s="24"/>
      <c r="K77" s="24"/>
      <c r="L77" s="24"/>
      <c r="M77" s="24"/>
      <c r="N77" s="24"/>
      <c r="O77" s="24"/>
      <c r="P77" s="24"/>
      <c r="Q77" s="24"/>
      <c r="R77" s="24"/>
      <c r="S77" s="24"/>
      <c r="T77" s="24"/>
      <c r="U77" s="20"/>
      <c r="V77" s="20"/>
      <c r="W77" s="20"/>
      <c r="X77" s="20"/>
      <c r="Y77" s="20"/>
      <c r="Z77" s="20"/>
      <c r="AA77" s="20"/>
      <c r="AB77" s="20"/>
      <c r="AC77" s="20"/>
      <c r="AD77" s="20"/>
      <c r="AE77" s="20"/>
      <c r="AF77" s="20"/>
      <c r="AG77" s="20"/>
      <c r="AH77" s="24"/>
      <c r="AI77" s="24"/>
      <c r="AJ77" s="24"/>
      <c r="AK77" s="24"/>
      <c r="AL77" s="24"/>
      <c r="AM77" s="24"/>
      <c r="AN77" s="24"/>
      <c r="AO77" s="24"/>
      <c r="AP77" s="24"/>
      <c r="AQ77" s="24"/>
      <c r="AR77" s="24"/>
      <c r="AS77" s="24"/>
      <c r="AT77" s="24"/>
      <c r="AU77" s="24"/>
      <c r="AV77" s="24"/>
      <c r="AW77" s="24"/>
      <c r="AX77" s="24"/>
      <c r="AY77" s="24"/>
      <c r="AZ77" s="24"/>
      <c r="BA77" s="24"/>
    </row>
    <row r="78" spans="1:53" ht="20.100000000000001" customHeight="1">
      <c r="A78" s="123"/>
      <c r="B78" s="123"/>
      <c r="C78" s="1025" t="s">
        <v>792</v>
      </c>
      <c r="D78" s="1034"/>
      <c r="E78" s="1034"/>
      <c r="F78" s="1034"/>
      <c r="G78" s="1035"/>
      <c r="H78" s="107"/>
      <c r="I78" s="24"/>
      <c r="J78" s="24"/>
      <c r="K78" s="24"/>
      <c r="L78" s="24"/>
      <c r="M78" s="24"/>
      <c r="N78" s="24"/>
      <c r="O78" s="24"/>
      <c r="P78" s="24"/>
      <c r="Q78" s="24"/>
      <c r="R78" s="24"/>
      <c r="S78" s="24"/>
      <c r="T78" s="24"/>
      <c r="U78" s="20"/>
      <c r="V78" s="20"/>
      <c r="W78" s="20"/>
      <c r="X78" s="20"/>
      <c r="Y78" s="20"/>
      <c r="Z78" s="20"/>
      <c r="AA78" s="20"/>
      <c r="AB78" s="20"/>
      <c r="AC78" s="20"/>
      <c r="AD78" s="20"/>
      <c r="AE78" s="20"/>
      <c r="AF78" s="20"/>
      <c r="AG78" s="20"/>
      <c r="AH78" s="24"/>
      <c r="AI78" s="24"/>
      <c r="AJ78" s="24"/>
      <c r="AK78" s="24"/>
      <c r="AL78" s="24"/>
      <c r="AM78" s="24"/>
      <c r="AN78" s="24"/>
      <c r="AO78" s="24"/>
      <c r="AP78" s="24"/>
      <c r="AQ78" s="24"/>
      <c r="AR78" s="24"/>
      <c r="AS78" s="24"/>
      <c r="AT78" s="24"/>
      <c r="AU78" s="24"/>
      <c r="AV78" s="24"/>
      <c r="AW78" s="24"/>
      <c r="AX78" s="24"/>
      <c r="AY78" s="24"/>
      <c r="AZ78" s="24"/>
      <c r="BA78" s="24"/>
    </row>
    <row r="79" spans="1:53" ht="20.100000000000001" customHeight="1">
      <c r="A79" s="123"/>
      <c r="B79" s="123"/>
      <c r="C79" s="1025" t="s">
        <v>793</v>
      </c>
      <c r="D79" s="1034"/>
      <c r="E79" s="1034"/>
      <c r="F79" s="1034"/>
      <c r="G79" s="1035"/>
      <c r="H79" s="107"/>
      <c r="I79" s="24"/>
      <c r="J79" s="24"/>
      <c r="K79" s="24"/>
      <c r="L79" s="24"/>
      <c r="M79" s="24"/>
      <c r="N79" s="24"/>
      <c r="O79" s="24"/>
      <c r="P79" s="24"/>
      <c r="Q79" s="24"/>
      <c r="R79" s="24"/>
      <c r="S79" s="24"/>
      <c r="T79" s="24"/>
      <c r="U79" s="20"/>
      <c r="V79" s="20"/>
      <c r="W79" s="20"/>
      <c r="X79" s="20"/>
      <c r="Y79" s="20"/>
      <c r="Z79" s="20"/>
      <c r="AA79" s="20"/>
      <c r="AB79" s="20"/>
      <c r="AC79" s="20"/>
      <c r="AD79" s="20"/>
      <c r="AE79" s="20"/>
      <c r="AF79" s="20"/>
      <c r="AG79" s="20"/>
      <c r="AH79" s="24"/>
      <c r="AI79" s="24"/>
      <c r="AJ79" s="24"/>
      <c r="AK79" s="24"/>
      <c r="AL79" s="24"/>
      <c r="AM79" s="24"/>
      <c r="AN79" s="24"/>
      <c r="AO79" s="24"/>
      <c r="AP79" s="24"/>
      <c r="AQ79" s="24"/>
      <c r="AR79" s="24"/>
      <c r="AS79" s="24"/>
      <c r="AT79" s="24"/>
      <c r="AU79" s="24"/>
      <c r="AV79" s="24"/>
      <c r="AW79" s="24"/>
      <c r="AX79" s="24"/>
      <c r="AY79" s="24"/>
      <c r="AZ79" s="24"/>
      <c r="BA79" s="24"/>
    </row>
    <row r="80" spans="1:53" ht="20.100000000000001" customHeight="1">
      <c r="A80" s="123"/>
      <c r="B80" s="123"/>
      <c r="C80" s="1025" t="s">
        <v>794</v>
      </c>
      <c r="D80" s="1034"/>
      <c r="E80" s="1034"/>
      <c r="F80" s="1034"/>
      <c r="G80" s="1035"/>
      <c r="H80" s="107"/>
      <c r="I80" s="24"/>
      <c r="J80" s="24"/>
      <c r="K80" s="24"/>
      <c r="L80" s="24"/>
      <c r="M80" s="24"/>
      <c r="N80" s="24"/>
      <c r="O80" s="24"/>
      <c r="P80" s="24"/>
      <c r="Q80" s="24"/>
      <c r="R80" s="24"/>
      <c r="S80" s="24"/>
      <c r="T80" s="24"/>
      <c r="U80" s="20"/>
      <c r="V80" s="20"/>
      <c r="W80" s="20"/>
      <c r="X80" s="20"/>
      <c r="Y80" s="20"/>
      <c r="Z80" s="20"/>
      <c r="AA80" s="20"/>
      <c r="AB80" s="20"/>
      <c r="AC80" s="20"/>
      <c r="AD80" s="20"/>
      <c r="AE80" s="20"/>
      <c r="AF80" s="20"/>
      <c r="AG80" s="20"/>
      <c r="AH80" s="24"/>
      <c r="AI80" s="24"/>
      <c r="AJ80" s="24"/>
      <c r="AK80" s="24"/>
      <c r="AL80" s="24"/>
      <c r="AM80" s="24"/>
      <c r="AN80" s="24"/>
      <c r="AO80" s="24"/>
      <c r="AP80" s="24"/>
      <c r="AQ80" s="24"/>
      <c r="AR80" s="24"/>
      <c r="AS80" s="24"/>
      <c r="AT80" s="24"/>
      <c r="AU80" s="24"/>
      <c r="AV80" s="24"/>
      <c r="AW80" s="24"/>
      <c r="AX80" s="24"/>
      <c r="AY80" s="24"/>
      <c r="AZ80" s="24"/>
      <c r="BA80" s="24"/>
    </row>
    <row r="81" spans="1:53" ht="20.100000000000001" customHeight="1">
      <c r="A81" s="123"/>
      <c r="B81" s="123"/>
      <c r="C81" s="1025" t="s">
        <v>795</v>
      </c>
      <c r="D81" s="1034"/>
      <c r="E81" s="1034"/>
      <c r="F81" s="1034"/>
      <c r="G81" s="1035"/>
      <c r="H81" s="107"/>
      <c r="I81" s="24"/>
      <c r="J81" s="24"/>
      <c r="K81" s="24"/>
      <c r="L81" s="24"/>
      <c r="M81" s="24"/>
      <c r="N81" s="24"/>
      <c r="O81" s="24"/>
      <c r="P81" s="24"/>
      <c r="Q81" s="24"/>
      <c r="R81" s="24"/>
      <c r="S81" s="24"/>
      <c r="T81" s="24"/>
      <c r="U81" s="20"/>
      <c r="V81" s="20"/>
      <c r="W81" s="20"/>
      <c r="X81" s="20"/>
      <c r="Y81" s="20"/>
      <c r="Z81" s="20"/>
      <c r="AA81" s="20"/>
      <c r="AB81" s="20"/>
      <c r="AC81" s="20"/>
      <c r="AD81" s="20"/>
      <c r="AE81" s="20"/>
      <c r="AF81" s="20"/>
      <c r="AG81" s="20"/>
      <c r="AH81" s="24"/>
      <c r="AI81" s="24"/>
      <c r="AJ81" s="24"/>
      <c r="AK81" s="24"/>
      <c r="AL81" s="24"/>
      <c r="AM81" s="24"/>
      <c r="AN81" s="24"/>
      <c r="AO81" s="24"/>
      <c r="AP81" s="24"/>
      <c r="AQ81" s="24"/>
      <c r="AR81" s="24"/>
      <c r="AS81" s="24"/>
      <c r="AT81" s="24"/>
      <c r="AU81" s="24"/>
      <c r="AV81" s="24"/>
      <c r="AW81" s="24"/>
      <c r="AX81" s="24"/>
      <c r="AY81" s="24"/>
      <c r="AZ81" s="24"/>
      <c r="BA81" s="24"/>
    </row>
    <row r="82" spans="1:53" ht="20.100000000000001" customHeight="1">
      <c r="A82" s="123"/>
      <c r="B82" s="123"/>
      <c r="C82" s="1025" t="s">
        <v>796</v>
      </c>
      <c r="D82" s="1034"/>
      <c r="E82" s="1034"/>
      <c r="F82" s="1034"/>
      <c r="G82" s="1035"/>
      <c r="H82" s="107"/>
      <c r="I82" s="24"/>
      <c r="J82" s="24"/>
      <c r="K82" s="24"/>
      <c r="L82" s="24"/>
      <c r="M82" s="24"/>
      <c r="N82" s="24"/>
      <c r="O82" s="24"/>
      <c r="P82" s="24"/>
      <c r="Q82" s="24"/>
      <c r="R82" s="24"/>
      <c r="S82" s="24"/>
      <c r="T82" s="24"/>
      <c r="U82" s="20"/>
      <c r="V82" s="20"/>
      <c r="W82" s="20"/>
      <c r="X82" s="20"/>
      <c r="Y82" s="20"/>
      <c r="Z82" s="20"/>
      <c r="AA82" s="20"/>
      <c r="AB82" s="20"/>
      <c r="AC82" s="20"/>
      <c r="AD82" s="20"/>
      <c r="AE82" s="20"/>
      <c r="AF82" s="20"/>
      <c r="AG82" s="20"/>
      <c r="AH82" s="24"/>
      <c r="AI82" s="24"/>
      <c r="AJ82" s="24"/>
      <c r="AK82" s="24"/>
      <c r="AL82" s="24"/>
      <c r="AM82" s="24"/>
      <c r="AN82" s="24"/>
      <c r="AO82" s="24"/>
      <c r="AP82" s="24"/>
      <c r="AQ82" s="24"/>
      <c r="AR82" s="24"/>
      <c r="AS82" s="24"/>
      <c r="AT82" s="24"/>
      <c r="AU82" s="24"/>
      <c r="AV82" s="24"/>
      <c r="AW82" s="24"/>
      <c r="AX82" s="24"/>
      <c r="AY82" s="24"/>
      <c r="AZ82" s="24"/>
      <c r="BA82" s="24"/>
    </row>
    <row r="83" spans="1:53" ht="20.100000000000001" customHeight="1">
      <c r="A83" s="123"/>
      <c r="B83" s="123"/>
      <c r="C83" s="1025" t="s">
        <v>797</v>
      </c>
      <c r="D83" s="1034"/>
      <c r="E83" s="1034"/>
      <c r="F83" s="1034"/>
      <c r="G83" s="1035"/>
      <c r="H83" s="107"/>
      <c r="I83" s="24"/>
      <c r="J83" s="24"/>
      <c r="K83" s="24"/>
      <c r="L83" s="24"/>
      <c r="M83" s="24"/>
      <c r="N83" s="24"/>
      <c r="O83" s="24"/>
      <c r="P83" s="24"/>
      <c r="Q83" s="24"/>
      <c r="R83" s="24"/>
      <c r="S83" s="24"/>
      <c r="T83" s="24"/>
      <c r="U83" s="20"/>
      <c r="V83" s="20"/>
      <c r="W83" s="20"/>
      <c r="X83" s="20"/>
      <c r="Y83" s="20"/>
      <c r="Z83" s="20"/>
      <c r="AA83" s="20"/>
      <c r="AB83" s="20"/>
      <c r="AC83" s="20"/>
      <c r="AD83" s="20"/>
      <c r="AE83" s="20"/>
      <c r="AF83" s="20"/>
      <c r="AG83" s="20"/>
      <c r="AH83" s="24"/>
      <c r="AI83" s="24"/>
      <c r="AJ83" s="24"/>
      <c r="AK83" s="24"/>
      <c r="AL83" s="24"/>
      <c r="AM83" s="24"/>
      <c r="AN83" s="24"/>
      <c r="AO83" s="24"/>
      <c r="AP83" s="24"/>
      <c r="AQ83" s="24"/>
      <c r="AR83" s="24"/>
      <c r="AS83" s="24"/>
      <c r="AT83" s="24"/>
      <c r="AU83" s="24"/>
      <c r="AV83" s="24"/>
      <c r="AW83" s="24"/>
      <c r="AX83" s="24"/>
      <c r="AY83" s="24"/>
      <c r="AZ83" s="24"/>
      <c r="BA83" s="24"/>
    </row>
    <row r="84" spans="1:53" ht="20.100000000000001" customHeight="1">
      <c r="A84" s="123"/>
      <c r="B84" s="123"/>
      <c r="C84" s="1033"/>
      <c r="D84" s="1034"/>
      <c r="E84" s="1034"/>
      <c r="F84" s="1034"/>
      <c r="G84" s="1035"/>
      <c r="H84" s="107"/>
      <c r="I84" s="24"/>
      <c r="J84" s="24"/>
      <c r="K84" s="24"/>
      <c r="L84" s="24"/>
      <c r="M84" s="24"/>
      <c r="N84" s="24"/>
      <c r="O84" s="24"/>
      <c r="P84" s="24"/>
      <c r="Q84" s="24"/>
      <c r="R84" s="24"/>
      <c r="S84" s="24"/>
      <c r="T84" s="24"/>
      <c r="U84" s="20"/>
      <c r="V84" s="20"/>
      <c r="W84" s="20"/>
      <c r="X84" s="20"/>
      <c r="Y84" s="20"/>
      <c r="Z84" s="20"/>
      <c r="AA84" s="20"/>
      <c r="AB84" s="20"/>
      <c r="AC84" s="20"/>
      <c r="AD84" s="20"/>
      <c r="AE84" s="20"/>
      <c r="AF84" s="20"/>
      <c r="AG84" s="20"/>
      <c r="AH84" s="24"/>
      <c r="AI84" s="24"/>
      <c r="AJ84" s="24"/>
      <c r="AK84" s="24"/>
      <c r="AL84" s="24"/>
      <c r="AM84" s="24"/>
      <c r="AN84" s="24"/>
      <c r="AO84" s="24"/>
      <c r="AP84" s="24"/>
      <c r="AQ84" s="24"/>
      <c r="AR84" s="24"/>
      <c r="AS84" s="24"/>
      <c r="AT84" s="24"/>
      <c r="AU84" s="24"/>
      <c r="AV84" s="24"/>
      <c r="AW84" s="24"/>
      <c r="AX84" s="24"/>
      <c r="AY84" s="24"/>
      <c r="AZ84" s="24"/>
      <c r="BA84" s="24"/>
    </row>
    <row r="85" spans="1:53" ht="20.100000000000001" customHeight="1">
      <c r="A85" s="123"/>
      <c r="B85" s="123"/>
      <c r="C85" s="1033"/>
      <c r="D85" s="1034"/>
      <c r="E85" s="1034"/>
      <c r="F85" s="1034"/>
      <c r="G85" s="1035"/>
      <c r="H85" s="107"/>
      <c r="I85" s="24"/>
      <c r="J85" s="24"/>
      <c r="K85" s="24"/>
      <c r="L85" s="24"/>
      <c r="M85" s="24"/>
      <c r="N85" s="24"/>
      <c r="O85" s="24"/>
      <c r="P85" s="24"/>
      <c r="Q85" s="24"/>
      <c r="R85" s="24"/>
      <c r="S85" s="24"/>
      <c r="T85" s="24"/>
      <c r="U85" s="20"/>
      <c r="V85" s="20"/>
      <c r="W85" s="20"/>
      <c r="X85" s="20"/>
      <c r="Y85" s="20"/>
      <c r="Z85" s="20"/>
      <c r="AA85" s="20"/>
      <c r="AB85" s="20"/>
      <c r="AC85" s="20"/>
      <c r="AD85" s="20"/>
      <c r="AE85" s="20"/>
      <c r="AF85" s="20"/>
      <c r="AG85" s="20"/>
      <c r="AH85" s="24"/>
      <c r="AI85" s="24"/>
      <c r="AJ85" s="24"/>
      <c r="AK85" s="24"/>
      <c r="AL85" s="24"/>
      <c r="AM85" s="24"/>
      <c r="AN85" s="24"/>
      <c r="AO85" s="24"/>
      <c r="AP85" s="24"/>
      <c r="AQ85" s="24"/>
      <c r="AR85" s="24"/>
      <c r="AS85" s="24"/>
      <c r="AT85" s="24"/>
      <c r="AU85" s="24"/>
      <c r="AV85" s="24"/>
      <c r="AW85" s="24"/>
      <c r="AX85" s="24"/>
      <c r="AY85" s="24"/>
      <c r="AZ85" s="24"/>
      <c r="BA85" s="24"/>
    </row>
    <row r="86" spans="1:53" ht="20.100000000000001" customHeight="1" thickBot="1">
      <c r="A86" s="123"/>
      <c r="B86" s="123"/>
      <c r="C86" s="1036"/>
      <c r="D86" s="1037"/>
      <c r="E86" s="1037"/>
      <c r="F86" s="1037"/>
      <c r="G86" s="1038"/>
      <c r="H86" s="107"/>
      <c r="I86" s="24"/>
      <c r="J86" s="24"/>
      <c r="K86" s="24"/>
      <c r="L86" s="24"/>
      <c r="M86" s="24"/>
      <c r="N86" s="24"/>
      <c r="O86" s="24"/>
      <c r="P86" s="24"/>
      <c r="Q86" s="24"/>
      <c r="R86" s="24"/>
      <c r="S86" s="24"/>
      <c r="T86" s="24"/>
      <c r="U86" s="20"/>
      <c r="V86" s="20"/>
      <c r="W86" s="20"/>
      <c r="X86" s="20"/>
      <c r="Y86" s="20"/>
      <c r="Z86" s="20"/>
      <c r="AA86" s="20"/>
      <c r="AB86" s="20"/>
      <c r="AC86" s="20"/>
      <c r="AD86" s="20"/>
      <c r="AE86" s="20"/>
      <c r="AF86" s="20"/>
      <c r="AG86" s="20"/>
      <c r="AH86" s="24"/>
      <c r="AI86" s="24"/>
      <c r="AJ86" s="24"/>
      <c r="AK86" s="24"/>
      <c r="AL86" s="24"/>
      <c r="AM86" s="24"/>
      <c r="AN86" s="24"/>
      <c r="AO86" s="24"/>
      <c r="AP86" s="24"/>
      <c r="AQ86" s="24"/>
      <c r="AR86" s="24"/>
      <c r="AS86" s="24"/>
      <c r="AT86" s="24"/>
      <c r="AU86" s="24"/>
      <c r="AV86" s="24"/>
      <c r="AW86" s="24"/>
      <c r="AX86" s="24"/>
      <c r="AY86" s="24"/>
      <c r="AZ86" s="24"/>
      <c r="BA86" s="24"/>
    </row>
    <row r="87" spans="1:53" ht="20.100000000000001" customHeight="1">
      <c r="H87" s="107"/>
      <c r="I87" s="24"/>
      <c r="J87" s="24"/>
      <c r="K87" s="24"/>
      <c r="L87" s="24"/>
      <c r="M87" s="24"/>
      <c r="N87" s="24"/>
      <c r="O87" s="24"/>
      <c r="P87" s="24"/>
      <c r="Q87" s="24"/>
      <c r="R87" s="24"/>
      <c r="S87" s="24"/>
      <c r="T87" s="24"/>
      <c r="U87" s="20"/>
      <c r="V87" s="20"/>
      <c r="W87" s="20"/>
      <c r="X87" s="20"/>
      <c r="Y87" s="20"/>
      <c r="Z87" s="20"/>
      <c r="AA87" s="20"/>
      <c r="AB87" s="20"/>
      <c r="AC87" s="20"/>
      <c r="AD87" s="20"/>
      <c r="AE87" s="20"/>
      <c r="AF87" s="20"/>
      <c r="AG87" s="20"/>
      <c r="AH87" s="24"/>
      <c r="AI87" s="24"/>
      <c r="AJ87" s="24"/>
      <c r="AK87" s="24"/>
      <c r="AL87" s="24"/>
      <c r="AM87" s="24"/>
      <c r="AN87" s="24"/>
      <c r="AO87" s="24"/>
      <c r="AP87" s="24"/>
      <c r="AQ87" s="24"/>
      <c r="AR87" s="24"/>
      <c r="AS87" s="24"/>
      <c r="AT87" s="24"/>
      <c r="AU87" s="24"/>
      <c r="AV87" s="24"/>
      <c r="AW87" s="24"/>
      <c r="AX87" s="24"/>
      <c r="AY87" s="24"/>
      <c r="AZ87" s="24"/>
      <c r="BA87" s="24"/>
    </row>
    <row r="88" spans="1:53" ht="20.100000000000001" customHeight="1">
      <c r="H88" s="107"/>
      <c r="I88" s="24"/>
      <c r="J88" s="24"/>
      <c r="K88" s="24"/>
      <c r="L88" s="24"/>
      <c r="M88" s="24"/>
      <c r="N88" s="24"/>
      <c r="O88" s="24"/>
      <c r="P88" s="24"/>
      <c r="Q88" s="24"/>
      <c r="R88" s="24"/>
      <c r="S88" s="24"/>
      <c r="T88" s="24"/>
      <c r="U88" s="20"/>
      <c r="V88" s="20"/>
      <c r="W88" s="20"/>
      <c r="X88" s="20"/>
      <c r="Y88" s="20"/>
      <c r="Z88" s="20"/>
      <c r="AA88" s="20"/>
      <c r="AB88" s="20"/>
      <c r="AC88" s="20"/>
      <c r="AD88" s="20"/>
      <c r="AE88" s="20"/>
      <c r="AF88" s="20"/>
      <c r="AG88" s="20"/>
      <c r="AH88" s="24"/>
      <c r="AI88" s="24"/>
      <c r="AJ88" s="24"/>
      <c r="AK88" s="24"/>
      <c r="AL88" s="24"/>
      <c r="AM88" s="24"/>
      <c r="AN88" s="24"/>
      <c r="AO88" s="24"/>
      <c r="AP88" s="24"/>
      <c r="AQ88" s="24"/>
      <c r="AR88" s="24"/>
      <c r="AS88" s="24"/>
      <c r="AT88" s="24"/>
      <c r="AU88" s="24"/>
      <c r="AV88" s="24"/>
      <c r="AW88" s="24"/>
      <c r="AX88" s="24"/>
      <c r="AY88" s="24"/>
      <c r="AZ88" s="24"/>
      <c r="BA88" s="24"/>
    </row>
    <row r="89" spans="1:53" ht="20.100000000000001" customHeight="1">
      <c r="A89" s="122" t="s">
        <v>151</v>
      </c>
      <c r="B89" s="122"/>
      <c r="C89" s="166" t="s">
        <v>152</v>
      </c>
      <c r="D89" s="107"/>
      <c r="E89" s="107"/>
      <c r="F89" s="107"/>
      <c r="G89" s="107"/>
      <c r="H89" s="107"/>
      <c r="I89" s="24"/>
      <c r="J89" s="24"/>
      <c r="K89" s="24"/>
      <c r="L89" s="24"/>
      <c r="M89" s="24"/>
      <c r="N89" s="24"/>
      <c r="O89" s="24"/>
      <c r="P89" s="24"/>
      <c r="Q89" s="24"/>
      <c r="R89" s="24"/>
      <c r="S89" s="24"/>
      <c r="T89" s="24"/>
      <c r="U89" s="20"/>
      <c r="V89" s="20"/>
      <c r="W89" s="20"/>
      <c r="X89" s="20"/>
      <c r="Y89" s="20"/>
      <c r="Z89" s="20"/>
      <c r="AA89" s="20"/>
      <c r="AB89" s="20"/>
      <c r="AC89" s="20"/>
      <c r="AD89" s="20"/>
      <c r="AE89" s="20"/>
      <c r="AF89" s="20"/>
      <c r="AG89" s="20"/>
      <c r="AH89" s="24"/>
      <c r="AI89" s="24"/>
      <c r="AJ89" s="24"/>
      <c r="AK89" s="24"/>
      <c r="AL89" s="24"/>
      <c r="AM89" s="24"/>
      <c r="AN89" s="24"/>
      <c r="AO89" s="24"/>
      <c r="AP89" s="24"/>
      <c r="AQ89" s="24"/>
      <c r="AR89" s="24"/>
      <c r="AS89" s="24"/>
      <c r="AT89" s="24"/>
      <c r="AU89" s="24"/>
      <c r="AV89" s="24"/>
      <c r="AW89" s="24"/>
      <c r="AX89" s="24"/>
      <c r="AY89" s="24"/>
      <c r="AZ89" s="24"/>
      <c r="BA89" s="24"/>
    </row>
    <row r="90" spans="1:53" ht="20.100000000000001" customHeight="1">
      <c r="A90" s="123"/>
      <c r="B90" s="123"/>
      <c r="C90" s="117"/>
      <c r="D90" s="107"/>
      <c r="E90" s="107"/>
      <c r="F90" s="107"/>
      <c r="G90" s="107"/>
      <c r="H90" s="107"/>
      <c r="I90" s="24"/>
      <c r="J90" s="24"/>
      <c r="K90" s="24"/>
      <c r="L90" s="24"/>
      <c r="M90" s="24"/>
      <c r="N90" s="24"/>
      <c r="O90" s="24"/>
      <c r="P90" s="24"/>
      <c r="Q90" s="24"/>
      <c r="R90" s="24"/>
      <c r="S90" s="24"/>
      <c r="T90" s="24"/>
      <c r="U90" s="20"/>
      <c r="V90" s="20"/>
      <c r="W90" s="20"/>
      <c r="X90" s="20"/>
      <c r="Y90" s="20"/>
      <c r="Z90" s="20"/>
      <c r="AA90" s="20"/>
      <c r="AB90" s="20"/>
      <c r="AC90" s="20"/>
      <c r="AD90" s="20"/>
      <c r="AE90" s="20"/>
      <c r="AF90" s="20"/>
      <c r="AG90" s="20"/>
      <c r="AH90" s="24"/>
      <c r="AI90" s="24"/>
      <c r="AJ90" s="24"/>
      <c r="AK90" s="24"/>
      <c r="AL90" s="24"/>
      <c r="AM90" s="24"/>
      <c r="AN90" s="24"/>
      <c r="AO90" s="24"/>
      <c r="AP90" s="24"/>
      <c r="AQ90" s="24"/>
      <c r="AR90" s="24"/>
      <c r="AS90" s="24"/>
      <c r="AT90" s="24"/>
      <c r="AU90" s="24"/>
      <c r="AV90" s="24"/>
      <c r="AW90" s="24"/>
      <c r="AX90" s="24"/>
      <c r="AY90" s="24"/>
      <c r="AZ90" s="24"/>
      <c r="BA90" s="24"/>
    </row>
    <row r="91" spans="1:53" ht="20.100000000000001" customHeight="1">
      <c r="A91" s="123"/>
      <c r="B91" s="123"/>
      <c r="C91" s="167" t="s">
        <v>153</v>
      </c>
      <c r="D91" s="107"/>
      <c r="E91" s="107"/>
      <c r="F91" s="107"/>
      <c r="G91" s="107"/>
      <c r="H91" s="107"/>
      <c r="I91" s="24"/>
      <c r="J91" s="24"/>
      <c r="K91" s="24"/>
      <c r="L91" s="24"/>
      <c r="M91" s="24"/>
      <c r="N91" s="24"/>
      <c r="O91" s="24"/>
      <c r="P91" s="24"/>
      <c r="Q91" s="24"/>
      <c r="R91" s="24"/>
      <c r="S91" s="24"/>
      <c r="T91" s="24"/>
      <c r="U91" s="20"/>
      <c r="V91" s="20"/>
      <c r="W91" s="20"/>
      <c r="X91" s="20"/>
      <c r="Y91" s="20"/>
      <c r="Z91" s="20"/>
      <c r="AA91" s="20"/>
      <c r="AB91" s="20"/>
      <c r="AC91" s="20"/>
      <c r="AD91" s="20"/>
      <c r="AE91" s="20"/>
      <c r="AF91" s="20"/>
      <c r="AG91" s="20"/>
      <c r="AH91" s="24"/>
      <c r="AI91" s="24"/>
      <c r="AJ91" s="24"/>
      <c r="AK91" s="24"/>
      <c r="AL91" s="24"/>
      <c r="AM91" s="24"/>
      <c r="AN91" s="24"/>
      <c r="AO91" s="24"/>
      <c r="AP91" s="24"/>
      <c r="AQ91" s="24"/>
      <c r="AR91" s="24"/>
      <c r="AS91" s="24"/>
      <c r="AT91" s="24"/>
      <c r="AU91" s="24"/>
      <c r="AV91" s="24"/>
      <c r="AW91" s="24"/>
      <c r="AX91" s="24"/>
      <c r="AY91" s="24"/>
      <c r="AZ91" s="24"/>
      <c r="BA91" s="24"/>
    </row>
    <row r="92" spans="1:53" ht="20.100000000000001" customHeight="1">
      <c r="A92" s="123"/>
      <c r="B92" s="123"/>
      <c r="C92" s="842" t="str">
        <f>IF(+'EXHIBIT A'!E19='EXHIBIT C'!B69,"Equal","Not Equal")</f>
        <v>Equal</v>
      </c>
      <c r="D92" s="107" t="s">
        <v>154</v>
      </c>
      <c r="E92" s="107"/>
      <c r="F92" s="107"/>
      <c r="G92" s="107"/>
      <c r="H92" s="107"/>
      <c r="I92" s="24"/>
      <c r="J92" s="24"/>
      <c r="K92" s="24"/>
      <c r="L92" s="24"/>
      <c r="M92" s="24"/>
      <c r="N92" s="24"/>
      <c r="O92" s="24"/>
      <c r="P92" s="24"/>
      <c r="Q92" s="24"/>
      <c r="R92" s="24"/>
      <c r="S92" s="24"/>
      <c r="T92" s="24"/>
      <c r="U92" s="20"/>
      <c r="V92" s="20"/>
      <c r="W92" s="20"/>
      <c r="X92" s="20"/>
      <c r="Y92" s="20"/>
      <c r="Z92" s="20"/>
      <c r="AA92" s="20"/>
      <c r="AB92" s="20"/>
      <c r="AC92" s="20"/>
      <c r="AD92" s="20"/>
      <c r="AE92" s="20"/>
      <c r="AF92" s="20"/>
      <c r="AG92" s="20"/>
      <c r="AH92" s="24"/>
      <c r="AI92" s="24"/>
      <c r="AJ92" s="24"/>
      <c r="AK92" s="24"/>
      <c r="AL92" s="24"/>
      <c r="AM92" s="24"/>
      <c r="AN92" s="24"/>
      <c r="AO92" s="24"/>
      <c r="AP92" s="24"/>
      <c r="AQ92" s="24"/>
      <c r="AR92" s="24"/>
      <c r="AS92" s="24"/>
      <c r="AT92" s="24"/>
      <c r="AU92" s="24"/>
      <c r="AV92" s="24"/>
      <c r="AW92" s="24"/>
      <c r="AX92" s="24"/>
      <c r="AY92" s="24"/>
      <c r="AZ92" s="24"/>
      <c r="BA92" s="24"/>
    </row>
    <row r="93" spans="1:53" ht="20.100000000000001" customHeight="1">
      <c r="A93" s="123"/>
      <c r="B93" s="123"/>
      <c r="C93" s="843" t="str">
        <f>IF('EXHIBIT C'!B69=SUM('EXHIBIT D'!G132+'EXHIBIT D'!G133+'EXHIBIT D'!G134+'EXHIBIT D'!G135),"Equal","Not Equal")</f>
        <v>Equal</v>
      </c>
      <c r="D93" s="107" t="s">
        <v>155</v>
      </c>
      <c r="E93" s="107"/>
      <c r="F93" s="107"/>
      <c r="G93" s="107"/>
      <c r="I93" s="24"/>
      <c r="J93" s="24"/>
      <c r="K93" s="24"/>
      <c r="L93" s="24"/>
      <c r="M93" s="24"/>
      <c r="N93" s="24"/>
      <c r="O93" s="24"/>
      <c r="P93" s="24"/>
      <c r="Q93" s="24"/>
      <c r="R93" s="24"/>
      <c r="S93" s="24"/>
      <c r="T93" s="24"/>
      <c r="U93" s="20"/>
      <c r="V93" s="20"/>
      <c r="W93" s="20"/>
      <c r="X93" s="20"/>
      <c r="Y93" s="20"/>
      <c r="Z93" s="20"/>
      <c r="AA93" s="20"/>
      <c r="AB93" s="20"/>
      <c r="AC93" s="20"/>
      <c r="AD93" s="20"/>
      <c r="AE93" s="20"/>
      <c r="AF93" s="20"/>
      <c r="AG93" s="20"/>
      <c r="AH93" s="24"/>
      <c r="AI93" s="24"/>
      <c r="AJ93" s="24"/>
      <c r="AK93" s="24"/>
      <c r="AL93" s="24"/>
      <c r="AM93" s="24"/>
      <c r="AN93" s="24"/>
      <c r="AO93" s="24"/>
      <c r="AP93" s="24"/>
      <c r="AQ93" s="24"/>
      <c r="AR93" s="24"/>
      <c r="AS93" s="24"/>
      <c r="AT93" s="24"/>
      <c r="AU93" s="24"/>
      <c r="AV93" s="24"/>
      <c r="AW93" s="24"/>
      <c r="AX93" s="24"/>
      <c r="AY93" s="24"/>
      <c r="AZ93" s="24"/>
      <c r="BA93" s="24"/>
    </row>
    <row r="94" spans="1:53" ht="20.100000000000001" customHeight="1">
      <c r="A94" s="123"/>
      <c r="B94" s="123"/>
      <c r="C94" s="168" t="s">
        <v>156</v>
      </c>
      <c r="D94" s="107"/>
      <c r="E94" s="107"/>
      <c r="F94" s="107"/>
      <c r="G94" s="107"/>
      <c r="I94" s="24"/>
      <c r="J94" s="24"/>
      <c r="K94" s="24"/>
      <c r="L94" s="24"/>
      <c r="M94" s="24"/>
      <c r="N94" s="24"/>
      <c r="O94" s="24"/>
      <c r="P94" s="24"/>
      <c r="Q94" s="24"/>
      <c r="R94" s="24"/>
      <c r="S94" s="24"/>
      <c r="T94" s="24"/>
      <c r="U94" s="20"/>
      <c r="V94" s="20"/>
      <c r="W94" s="20"/>
      <c r="X94" s="20"/>
      <c r="Y94" s="20"/>
      <c r="Z94" s="20"/>
      <c r="AA94" s="20"/>
      <c r="AB94" s="20"/>
      <c r="AC94" s="20"/>
      <c r="AD94" s="20"/>
      <c r="AE94" s="20"/>
      <c r="AF94" s="20"/>
      <c r="AG94" s="20"/>
      <c r="AH94" s="24"/>
      <c r="AI94" s="24"/>
      <c r="AJ94" s="24"/>
      <c r="AK94" s="24"/>
      <c r="AL94" s="24"/>
      <c r="AM94" s="24"/>
      <c r="AN94" s="24"/>
      <c r="AO94" s="24"/>
      <c r="AP94" s="24"/>
      <c r="AQ94" s="24"/>
      <c r="AR94" s="24"/>
      <c r="AS94" s="24"/>
      <c r="AT94" s="24"/>
      <c r="AU94" s="24"/>
      <c r="AV94" s="24"/>
      <c r="AW94" s="24"/>
      <c r="AX94" s="24"/>
      <c r="AY94" s="24"/>
      <c r="AZ94" s="24"/>
      <c r="BA94" s="24"/>
    </row>
    <row r="95" spans="1:53" ht="20.100000000000001" customHeight="1">
      <c r="C95" s="842" t="str">
        <f>IF((+'EXHIBIT A'!E26)='EXHIBIT C'!B60,"Equal","Not Equal")</f>
        <v>Equal</v>
      </c>
      <c r="D95" s="107" t="s">
        <v>157</v>
      </c>
      <c r="E95" s="107"/>
      <c r="F95" s="107"/>
      <c r="G95" s="107"/>
      <c r="H95" s="107"/>
      <c r="I95" s="24"/>
      <c r="J95" s="24"/>
      <c r="K95" s="24"/>
      <c r="L95" s="24"/>
      <c r="M95" s="24"/>
      <c r="N95" s="24"/>
      <c r="O95" s="24"/>
      <c r="P95" s="24"/>
      <c r="Q95" s="24"/>
      <c r="R95" s="24"/>
      <c r="S95" s="24"/>
      <c r="T95" s="24"/>
      <c r="U95" s="20"/>
      <c r="V95" s="20"/>
      <c r="W95" s="20"/>
      <c r="X95" s="20"/>
      <c r="Y95" s="20"/>
      <c r="Z95" s="20"/>
      <c r="AA95" s="20"/>
      <c r="AB95" s="20"/>
      <c r="AC95" s="20"/>
      <c r="AD95" s="20"/>
      <c r="AE95" s="20"/>
      <c r="AF95" s="20"/>
      <c r="AG95" s="20"/>
      <c r="AH95" s="24"/>
      <c r="AI95" s="24"/>
      <c r="AJ95" s="24"/>
      <c r="AK95" s="24"/>
      <c r="AL95" s="24"/>
      <c r="AM95" s="24"/>
      <c r="AN95" s="24"/>
      <c r="AO95" s="24"/>
      <c r="AP95" s="24"/>
      <c r="AQ95" s="24"/>
      <c r="AR95" s="24"/>
      <c r="AS95" s="24"/>
      <c r="AT95" s="24"/>
      <c r="AU95" s="24"/>
      <c r="AV95" s="24"/>
      <c r="AW95" s="24"/>
      <c r="AX95" s="24"/>
      <c r="AY95" s="24"/>
      <c r="AZ95" s="24"/>
      <c r="BA95" s="24"/>
    </row>
    <row r="96" spans="1:53" ht="20.100000000000001" customHeight="1">
      <c r="A96" s="123"/>
      <c r="B96" s="123"/>
      <c r="C96" s="843" t="str">
        <f>IF('EXHIBIT C'!B60=SUM('EXHIBIT D'!G229+'EXHIBIT D'!G230+'EXHIBIT D'!G231+'EXHIBIT D'!G232+'EXHIBIT D'!G233),"Equal","Not Equal")</f>
        <v>Equal</v>
      </c>
      <c r="D96" s="107" t="s">
        <v>158</v>
      </c>
      <c r="E96" s="107"/>
      <c r="F96" s="107"/>
      <c r="G96" s="107"/>
      <c r="H96" s="107"/>
      <c r="I96" s="24"/>
      <c r="J96" s="24"/>
      <c r="K96" s="24"/>
      <c r="L96" s="24"/>
      <c r="M96" s="24"/>
      <c r="N96" s="24"/>
      <c r="O96" s="24"/>
      <c r="P96" s="24"/>
      <c r="Q96" s="24"/>
      <c r="R96" s="24"/>
      <c r="S96" s="24"/>
      <c r="T96" s="24"/>
      <c r="U96" s="20"/>
      <c r="V96" s="20"/>
      <c r="W96" s="20"/>
      <c r="X96" s="20"/>
      <c r="Y96" s="20"/>
      <c r="Z96" s="20"/>
      <c r="AA96" s="20"/>
      <c r="AB96" s="20"/>
      <c r="AC96" s="20"/>
      <c r="AD96" s="20"/>
      <c r="AE96" s="20"/>
      <c r="AF96" s="20"/>
      <c r="AG96" s="20"/>
      <c r="AH96" s="24"/>
      <c r="AI96" s="24"/>
      <c r="AJ96" s="24"/>
      <c r="AK96" s="24"/>
      <c r="AL96" s="24"/>
      <c r="AM96" s="24"/>
      <c r="AN96" s="24"/>
      <c r="AO96" s="24"/>
      <c r="AP96" s="24"/>
      <c r="AQ96" s="24"/>
      <c r="AR96" s="24"/>
      <c r="AS96" s="24"/>
      <c r="AT96" s="24"/>
      <c r="AU96" s="24"/>
      <c r="AV96" s="24"/>
      <c r="AW96" s="24"/>
      <c r="AX96" s="24"/>
      <c r="AY96" s="24"/>
      <c r="AZ96" s="24"/>
      <c r="BA96" s="24"/>
    </row>
    <row r="97" spans="1:53" ht="20.100000000000001" customHeight="1">
      <c r="A97" s="122"/>
      <c r="B97" s="122"/>
      <c r="C97" s="169"/>
      <c r="D97" s="107"/>
      <c r="E97" s="107"/>
      <c r="F97" s="107"/>
      <c r="G97" s="107"/>
      <c r="H97" s="107"/>
      <c r="I97" s="24"/>
      <c r="J97" s="24"/>
      <c r="K97" s="24"/>
      <c r="L97" s="24"/>
      <c r="M97" s="24"/>
      <c r="N97" s="24"/>
      <c r="O97" s="24"/>
      <c r="P97" s="24"/>
      <c r="Q97" s="24"/>
      <c r="R97" s="24"/>
      <c r="S97" s="24"/>
      <c r="T97" s="24"/>
      <c r="U97" s="20"/>
      <c r="V97" s="20"/>
      <c r="W97" s="20"/>
      <c r="X97" s="20"/>
      <c r="Y97" s="20"/>
      <c r="Z97" s="20"/>
      <c r="AA97" s="20"/>
      <c r="AB97" s="20"/>
      <c r="AC97" s="20"/>
      <c r="AD97" s="20"/>
      <c r="AE97" s="20"/>
      <c r="AF97" s="20"/>
      <c r="AG97" s="20"/>
      <c r="AH97" s="24"/>
      <c r="AI97" s="24"/>
      <c r="AJ97" s="24"/>
      <c r="AK97" s="24"/>
      <c r="AL97" s="24"/>
      <c r="AM97" s="24"/>
      <c r="AN97" s="24"/>
      <c r="AO97" s="24"/>
      <c r="AP97" s="24"/>
      <c r="AQ97" s="24"/>
      <c r="AR97" s="24"/>
      <c r="AS97" s="24"/>
      <c r="AT97" s="24"/>
      <c r="AU97" s="24"/>
      <c r="AV97" s="24"/>
      <c r="AW97" s="24"/>
      <c r="AX97" s="24"/>
      <c r="AY97" s="24"/>
      <c r="AZ97" s="24"/>
      <c r="BA97" s="24"/>
    </row>
    <row r="98" spans="1:53" ht="20.100000000000001" customHeight="1">
      <c r="A98" s="122"/>
      <c r="B98" s="122"/>
      <c r="C98" s="169"/>
      <c r="D98" s="107"/>
      <c r="E98" s="107"/>
      <c r="F98" s="107"/>
      <c r="G98" s="107"/>
      <c r="H98" s="107"/>
      <c r="I98" s="24"/>
      <c r="J98" s="24"/>
      <c r="K98" s="24"/>
      <c r="L98" s="24"/>
      <c r="M98" s="24"/>
      <c r="N98" s="24"/>
      <c r="O98" s="24"/>
      <c r="P98" s="24"/>
      <c r="Q98" s="24"/>
      <c r="R98" s="24"/>
      <c r="S98" s="24"/>
      <c r="T98" s="24"/>
      <c r="U98" s="20"/>
      <c r="V98" s="20"/>
      <c r="W98" s="20"/>
      <c r="X98" s="20"/>
      <c r="Y98" s="20"/>
      <c r="Z98" s="20"/>
      <c r="AA98" s="20"/>
      <c r="AB98" s="20"/>
      <c r="AC98" s="20"/>
      <c r="AD98" s="20"/>
      <c r="AE98" s="20"/>
      <c r="AF98" s="20"/>
      <c r="AG98" s="20"/>
      <c r="AH98" s="24"/>
      <c r="AI98" s="24"/>
      <c r="AJ98" s="24"/>
      <c r="AK98" s="24"/>
      <c r="AL98" s="24"/>
      <c r="AM98" s="24"/>
      <c r="AN98" s="24"/>
      <c r="AO98" s="24"/>
      <c r="AP98" s="24"/>
      <c r="AQ98" s="24"/>
      <c r="AR98" s="24"/>
      <c r="AS98" s="24"/>
      <c r="AT98" s="24"/>
      <c r="AU98" s="24"/>
      <c r="AV98" s="24"/>
      <c r="AW98" s="24"/>
      <c r="AX98" s="24"/>
      <c r="AY98" s="24"/>
      <c r="AZ98" s="24"/>
      <c r="BA98" s="24"/>
    </row>
    <row r="99" spans="1:53" ht="21.6" customHeight="1">
      <c r="A99" s="170" t="s">
        <v>159</v>
      </c>
      <c r="B99" s="122"/>
      <c r="C99" s="1136" t="s">
        <v>160</v>
      </c>
      <c r="D99" s="1136"/>
      <c r="E99" s="1136"/>
      <c r="F99" s="1136"/>
      <c r="G99" s="1136"/>
      <c r="H99" s="1009"/>
      <c r="I99" s="24"/>
      <c r="J99" s="24"/>
      <c r="K99" s="24"/>
      <c r="L99" s="24"/>
      <c r="M99" s="24"/>
      <c r="N99" s="24"/>
      <c r="O99" s="24"/>
      <c r="P99" s="24"/>
      <c r="Q99" s="24"/>
      <c r="R99" s="24"/>
      <c r="S99" s="24"/>
      <c r="T99" s="24"/>
      <c r="U99" s="20"/>
      <c r="V99" s="20"/>
      <c r="W99" s="20"/>
      <c r="X99" s="20"/>
      <c r="Y99" s="20"/>
      <c r="Z99" s="20"/>
      <c r="AA99" s="20"/>
      <c r="AB99" s="20"/>
      <c r="AC99" s="20"/>
      <c r="AD99" s="20"/>
      <c r="AE99" s="20"/>
      <c r="AF99" s="20"/>
      <c r="AG99" s="20"/>
      <c r="AH99" s="24"/>
      <c r="AI99" s="24"/>
      <c r="AJ99" s="24"/>
      <c r="AK99" s="24"/>
      <c r="AL99" s="24"/>
      <c r="AM99" s="24"/>
      <c r="AN99" s="24"/>
      <c r="AO99" s="24"/>
      <c r="AP99" s="24"/>
      <c r="AQ99" s="24"/>
      <c r="AR99" s="24"/>
      <c r="AS99" s="24"/>
      <c r="AT99" s="24"/>
      <c r="AU99" s="24"/>
      <c r="AV99" s="24"/>
      <c r="AW99" s="24"/>
      <c r="AX99" s="24"/>
      <c r="AY99" s="24"/>
      <c r="AZ99" s="24"/>
      <c r="BA99" s="24"/>
    </row>
    <row r="100" spans="1:53" ht="20.100000000000001" customHeight="1" thickBot="1">
      <c r="A100" s="123"/>
      <c r="B100" s="123"/>
      <c r="C100" s="107"/>
      <c r="D100" s="107"/>
      <c r="E100" s="171"/>
      <c r="F100" s="107"/>
      <c r="G100" s="107"/>
      <c r="H100" s="107"/>
      <c r="I100" s="24"/>
      <c r="J100" s="24"/>
      <c r="K100" s="24"/>
      <c r="L100" s="24"/>
      <c r="M100" s="24"/>
      <c r="N100" s="24"/>
      <c r="O100" s="24"/>
      <c r="P100" s="24"/>
      <c r="Q100" s="24"/>
      <c r="R100" s="24"/>
      <c r="S100" s="24"/>
      <c r="T100" s="24"/>
      <c r="U100" s="20"/>
      <c r="V100" s="20"/>
      <c r="W100" s="20"/>
      <c r="X100" s="20"/>
      <c r="Y100" s="20"/>
      <c r="Z100" s="20"/>
      <c r="AA100" s="20"/>
      <c r="AB100" s="20"/>
      <c r="AC100" s="20"/>
      <c r="AD100" s="20"/>
      <c r="AE100" s="20"/>
      <c r="AF100" s="20"/>
      <c r="AG100" s="20"/>
      <c r="AH100" s="24"/>
      <c r="AI100" s="24"/>
      <c r="AJ100" s="24"/>
      <c r="AK100" s="24"/>
      <c r="AL100" s="24"/>
      <c r="AM100" s="24"/>
      <c r="AN100" s="24"/>
      <c r="AO100" s="24"/>
      <c r="AP100" s="24"/>
      <c r="AQ100" s="24"/>
      <c r="AR100" s="24"/>
      <c r="AS100" s="24"/>
      <c r="AT100" s="24"/>
      <c r="AU100" s="24"/>
      <c r="AV100" s="24"/>
      <c r="AW100" s="24"/>
      <c r="AX100" s="24"/>
      <c r="AY100" s="24"/>
      <c r="AZ100" s="24"/>
      <c r="BA100" s="24"/>
    </row>
    <row r="101" spans="1:53" ht="38.1" customHeight="1">
      <c r="A101" s="123"/>
      <c r="B101" s="123"/>
      <c r="C101" s="172" t="s">
        <v>161</v>
      </c>
      <c r="D101" s="173" t="s">
        <v>162</v>
      </c>
      <c r="E101" s="172" t="s">
        <v>163</v>
      </c>
      <c r="F101" s="172" t="s">
        <v>130</v>
      </c>
      <c r="G101" s="107"/>
      <c r="H101" s="107"/>
      <c r="I101" s="24"/>
      <c r="J101" s="24"/>
      <c r="K101" s="24"/>
      <c r="L101" s="24"/>
      <c r="M101" s="24"/>
      <c r="N101" s="24"/>
      <c r="O101" s="24"/>
      <c r="P101" s="24"/>
      <c r="Q101" s="24"/>
      <c r="R101" s="24"/>
      <c r="S101" s="24"/>
      <c r="T101" s="24"/>
      <c r="U101" s="20"/>
      <c r="V101" s="20"/>
      <c r="W101" s="20"/>
      <c r="X101" s="20"/>
      <c r="Y101" s="20"/>
      <c r="Z101" s="20"/>
      <c r="AA101" s="20"/>
      <c r="AB101" s="20"/>
      <c r="AC101" s="20"/>
      <c r="AD101" s="20"/>
      <c r="AE101" s="20"/>
      <c r="AF101" s="20"/>
      <c r="AG101" s="20"/>
      <c r="AH101" s="24"/>
      <c r="AI101" s="24"/>
      <c r="AJ101" s="24"/>
      <c r="AK101" s="24"/>
      <c r="AL101" s="24"/>
      <c r="AM101" s="24"/>
      <c r="AN101" s="24"/>
      <c r="AO101" s="24"/>
      <c r="AP101" s="24"/>
      <c r="AQ101" s="24"/>
      <c r="AR101" s="24"/>
      <c r="AS101" s="24"/>
      <c r="AT101" s="24"/>
      <c r="AU101" s="24"/>
      <c r="AV101" s="24"/>
      <c r="AW101" s="24"/>
      <c r="AX101" s="24"/>
      <c r="AY101" s="24"/>
      <c r="AZ101" s="24"/>
      <c r="BA101" s="24"/>
    </row>
    <row r="102" spans="1:53" ht="20.100000000000001" customHeight="1">
      <c r="A102" s="123"/>
      <c r="B102" s="123"/>
      <c r="C102" s="844" t="s">
        <v>164</v>
      </c>
      <c r="D102" s="845">
        <f>VLOOKUP($D$7,VLOOKUP!$A$7:$E$35,2)</f>
        <v>6918250</v>
      </c>
      <c r="E102" s="846">
        <f>+'EXHIBIT D'!G75</f>
        <v>6918250</v>
      </c>
      <c r="F102" s="846">
        <f>D102-E102</f>
        <v>0</v>
      </c>
      <c r="G102" s="107"/>
      <c r="H102" s="107"/>
      <c r="I102" s="24"/>
      <c r="J102" s="24"/>
      <c r="K102" s="24"/>
      <c r="L102" s="24"/>
      <c r="M102" s="24"/>
      <c r="N102" s="24"/>
      <c r="O102" s="24"/>
      <c r="P102" s="24"/>
      <c r="Q102" s="24"/>
      <c r="R102" s="24"/>
      <c r="S102" s="24"/>
      <c r="T102" s="24"/>
      <c r="U102" s="20"/>
      <c r="V102" s="20"/>
      <c r="W102" s="20"/>
      <c r="X102" s="20"/>
      <c r="Y102" s="20"/>
      <c r="Z102" s="20"/>
      <c r="AA102" s="20"/>
      <c r="AB102" s="20"/>
      <c r="AC102" s="20"/>
      <c r="AD102" s="20"/>
      <c r="AE102" s="20"/>
      <c r="AF102" s="20"/>
      <c r="AG102" s="20"/>
      <c r="AH102" s="24"/>
      <c r="AI102" s="24"/>
      <c r="AJ102" s="24"/>
      <c r="AK102" s="24"/>
      <c r="AL102" s="24"/>
      <c r="AM102" s="24"/>
      <c r="AN102" s="24"/>
      <c r="AO102" s="24"/>
      <c r="AP102" s="24"/>
      <c r="AQ102" s="24"/>
      <c r="AR102" s="24"/>
      <c r="AS102" s="24"/>
      <c r="AT102" s="24"/>
      <c r="AU102" s="24"/>
      <c r="AV102" s="24"/>
      <c r="AW102" s="24"/>
      <c r="AX102" s="24"/>
      <c r="AY102" s="24"/>
      <c r="AZ102" s="24"/>
      <c r="BA102" s="24"/>
    </row>
    <row r="103" spans="1:53" ht="20.100000000000001" customHeight="1">
      <c r="A103" s="123"/>
      <c r="B103" s="123"/>
      <c r="C103" s="847" t="s">
        <v>165</v>
      </c>
      <c r="D103" s="845">
        <f>E103</f>
        <v>93621</v>
      </c>
      <c r="E103" s="846">
        <f>'EXHIBIT D'!G77</f>
        <v>93621</v>
      </c>
      <c r="F103" s="846">
        <f>D103-E103</f>
        <v>0</v>
      </c>
      <c r="G103" s="107"/>
      <c r="H103" s="107"/>
      <c r="I103" s="24"/>
      <c r="J103" s="24"/>
      <c r="K103" s="24"/>
      <c r="L103" s="24"/>
      <c r="M103" s="24"/>
      <c r="N103" s="24"/>
      <c r="O103" s="24"/>
      <c r="P103" s="24"/>
      <c r="Q103" s="24"/>
      <c r="R103" s="24"/>
      <c r="S103" s="24"/>
      <c r="T103" s="24"/>
      <c r="U103" s="20"/>
      <c r="V103" s="20"/>
      <c r="W103" s="20"/>
      <c r="X103" s="20"/>
      <c r="Y103" s="20"/>
      <c r="Z103" s="20"/>
      <c r="AA103" s="20"/>
      <c r="AB103" s="20"/>
      <c r="AC103" s="20"/>
      <c r="AD103" s="20"/>
      <c r="AE103" s="20"/>
      <c r="AF103" s="20"/>
      <c r="AG103" s="20"/>
      <c r="AH103" s="24"/>
      <c r="AI103" s="24"/>
      <c r="AJ103" s="24"/>
      <c r="AK103" s="24"/>
      <c r="AL103" s="24"/>
      <c r="AM103" s="24"/>
      <c r="AN103" s="24"/>
      <c r="AO103" s="24"/>
      <c r="AP103" s="24"/>
      <c r="AQ103" s="24"/>
      <c r="AR103" s="24"/>
      <c r="AS103" s="24"/>
      <c r="AT103" s="24"/>
      <c r="AU103" s="24"/>
      <c r="AV103" s="24"/>
      <c r="AW103" s="24"/>
      <c r="AX103" s="24"/>
      <c r="AY103" s="24"/>
      <c r="AZ103" s="24"/>
      <c r="BA103" s="24"/>
    </row>
    <row r="104" spans="1:53" ht="20.100000000000001" customHeight="1">
      <c r="A104" s="123"/>
      <c r="B104" s="123"/>
      <c r="C104" s="847" t="s">
        <v>166</v>
      </c>
      <c r="D104" s="845">
        <f>VLOOKUP($D$7,VLOOKUP!$A$7:$E$35,3)</f>
        <v>1263365</v>
      </c>
      <c r="E104" s="846">
        <f>'EXHIBIT D'!G81</f>
        <v>1263365</v>
      </c>
      <c r="F104" s="846">
        <f>D104-E104</f>
        <v>0</v>
      </c>
      <c r="G104" s="107"/>
      <c r="H104" s="107"/>
      <c r="I104" s="24"/>
      <c r="J104" s="24"/>
      <c r="K104" s="24"/>
      <c r="L104" s="24"/>
      <c r="M104" s="24"/>
      <c r="N104" s="24"/>
      <c r="O104" s="24"/>
      <c r="P104" s="24"/>
      <c r="Q104" s="24"/>
      <c r="R104" s="24"/>
      <c r="S104" s="24"/>
      <c r="T104" s="24"/>
      <c r="U104" s="20"/>
      <c r="V104" s="20"/>
      <c r="W104" s="20"/>
      <c r="X104" s="20"/>
      <c r="Y104" s="20"/>
      <c r="Z104" s="20"/>
      <c r="AA104" s="20"/>
      <c r="AB104" s="20"/>
      <c r="AC104" s="20"/>
      <c r="AD104" s="20"/>
      <c r="AE104" s="20"/>
      <c r="AF104" s="20"/>
      <c r="AG104" s="20"/>
      <c r="AH104" s="24"/>
      <c r="AI104" s="24"/>
      <c r="AJ104" s="24"/>
      <c r="AK104" s="24"/>
      <c r="AL104" s="24"/>
      <c r="AM104" s="24"/>
      <c r="AN104" s="24"/>
      <c r="AO104" s="24"/>
      <c r="AP104" s="24"/>
      <c r="AQ104" s="24"/>
      <c r="AR104" s="24"/>
      <c r="AS104" s="24"/>
      <c r="AT104" s="24"/>
      <c r="AU104" s="24"/>
      <c r="AV104" s="24"/>
      <c r="AW104" s="24"/>
      <c r="AX104" s="24"/>
      <c r="AY104" s="24"/>
      <c r="AZ104" s="24"/>
      <c r="BA104" s="24"/>
    </row>
    <row r="105" spans="1:53" ht="20.100000000000001" customHeight="1" thickBot="1">
      <c r="A105" s="122"/>
      <c r="B105" s="122"/>
      <c r="C105" s="174"/>
      <c r="D105" s="175"/>
      <c r="E105" s="176"/>
      <c r="F105" s="177"/>
      <c r="G105" s="107"/>
      <c r="H105" s="107"/>
      <c r="I105" s="24"/>
      <c r="J105" s="24"/>
      <c r="K105" s="24"/>
      <c r="L105" s="24"/>
      <c r="M105" s="24"/>
      <c r="N105" s="24"/>
      <c r="O105" s="24"/>
      <c r="P105" s="24"/>
      <c r="Q105" s="24"/>
      <c r="R105" s="24"/>
      <c r="S105" s="24"/>
      <c r="T105" s="24"/>
      <c r="U105" s="20"/>
      <c r="V105" s="20"/>
      <c r="W105" s="20"/>
      <c r="X105" s="20"/>
      <c r="Y105" s="20"/>
      <c r="Z105" s="20"/>
      <c r="AA105" s="20"/>
      <c r="AB105" s="20"/>
      <c r="AC105" s="20"/>
      <c r="AD105" s="20"/>
      <c r="AE105" s="20"/>
      <c r="AF105" s="20"/>
      <c r="AG105" s="20"/>
      <c r="AH105" s="24"/>
      <c r="AI105" s="24"/>
      <c r="AJ105" s="24"/>
      <c r="AK105" s="24"/>
      <c r="AL105" s="24"/>
      <c r="AM105" s="24"/>
      <c r="AN105" s="24"/>
      <c r="AO105" s="24"/>
      <c r="AP105" s="24"/>
      <c r="AQ105" s="24"/>
      <c r="AR105" s="24"/>
      <c r="AS105" s="24"/>
      <c r="AT105" s="24"/>
      <c r="AU105" s="24"/>
      <c r="AV105" s="24"/>
      <c r="AW105" s="24"/>
      <c r="AX105" s="24"/>
      <c r="AY105" s="24"/>
      <c r="AZ105" s="24"/>
      <c r="BA105" s="24"/>
    </row>
    <row r="106" spans="1:53" ht="20.100000000000001" customHeight="1" thickBot="1">
      <c r="A106" s="122"/>
      <c r="B106" s="122"/>
      <c r="C106" s="178" t="s">
        <v>167</v>
      </c>
      <c r="D106" s="179">
        <f>SUM(D102:D104)</f>
        <v>8275236</v>
      </c>
      <c r="E106" s="179">
        <f t="shared" ref="E106:F106" si="4">SUM(E102:E104)</f>
        <v>8275236</v>
      </c>
      <c r="F106" s="179">
        <f t="shared" si="4"/>
        <v>0</v>
      </c>
      <c r="G106" s="107"/>
      <c r="H106" s="107"/>
      <c r="I106" s="24"/>
      <c r="J106" s="24"/>
      <c r="K106" s="24"/>
      <c r="L106" s="24"/>
      <c r="M106" s="24"/>
      <c r="N106" s="24"/>
      <c r="O106" s="24"/>
      <c r="P106" s="24"/>
      <c r="Q106" s="24"/>
      <c r="R106" s="24"/>
      <c r="S106" s="24"/>
      <c r="T106" s="24"/>
      <c r="U106" s="20"/>
      <c r="V106" s="20"/>
      <c r="W106" s="20"/>
      <c r="X106" s="20"/>
      <c r="Y106" s="20"/>
      <c r="Z106" s="20"/>
      <c r="AA106" s="20"/>
      <c r="AB106" s="20"/>
      <c r="AC106" s="20"/>
      <c r="AD106" s="20"/>
      <c r="AE106" s="20"/>
      <c r="AF106" s="20"/>
      <c r="AG106" s="20"/>
      <c r="AH106" s="24"/>
      <c r="AI106" s="24"/>
      <c r="AJ106" s="24"/>
      <c r="AK106" s="24"/>
      <c r="AL106" s="24"/>
      <c r="AM106" s="24"/>
      <c r="AN106" s="24"/>
      <c r="AO106" s="24"/>
      <c r="AP106" s="24"/>
      <c r="AQ106" s="24"/>
      <c r="AR106" s="24"/>
      <c r="AS106" s="24"/>
      <c r="AT106" s="24"/>
      <c r="AU106" s="24"/>
      <c r="AV106" s="24"/>
      <c r="AW106" s="24"/>
      <c r="AX106" s="24"/>
      <c r="AY106" s="24"/>
      <c r="AZ106" s="24"/>
      <c r="BA106" s="24"/>
    </row>
    <row r="107" spans="1:53">
      <c r="A107" s="122"/>
      <c r="B107" s="122"/>
      <c r="C107" s="180"/>
      <c r="D107" s="180"/>
      <c r="E107" s="180"/>
      <c r="F107" s="107"/>
      <c r="G107" s="107"/>
      <c r="H107" s="107"/>
      <c r="I107" s="20"/>
      <c r="J107" s="20"/>
      <c r="K107" s="24"/>
      <c r="L107" s="24"/>
      <c r="M107" s="24"/>
      <c r="N107" s="24"/>
      <c r="O107" s="24"/>
      <c r="P107" s="24"/>
      <c r="Q107" s="24"/>
      <c r="R107" s="24"/>
      <c r="S107" s="24"/>
      <c r="T107" s="24"/>
      <c r="U107" s="20"/>
      <c r="V107" s="20"/>
      <c r="W107" s="20"/>
      <c r="X107" s="20"/>
      <c r="Y107" s="20"/>
      <c r="Z107" s="20"/>
      <c r="AA107" s="20"/>
      <c r="AB107" s="20"/>
      <c r="AC107" s="20"/>
      <c r="AD107" s="20"/>
      <c r="AE107" s="20"/>
      <c r="AF107" s="20"/>
      <c r="AG107" s="20"/>
      <c r="AH107" s="24"/>
      <c r="AI107" s="24"/>
      <c r="AJ107" s="24"/>
      <c r="AK107" s="24"/>
      <c r="AL107" s="24"/>
      <c r="AM107" s="24"/>
      <c r="AN107" s="24"/>
      <c r="AO107" s="24"/>
      <c r="AP107" s="24"/>
      <c r="AQ107" s="24"/>
      <c r="AR107" s="24"/>
      <c r="AS107" s="24"/>
      <c r="AT107" s="24"/>
      <c r="AU107" s="24"/>
      <c r="AV107" s="24"/>
      <c r="AW107" s="24"/>
      <c r="AX107" s="24"/>
      <c r="AY107" s="24"/>
      <c r="AZ107" s="24"/>
      <c r="BA107" s="24"/>
    </row>
    <row r="108" spans="1:53" ht="20.100000000000001" customHeight="1">
      <c r="A108" s="122"/>
      <c r="B108" s="122"/>
      <c r="C108" s="180"/>
      <c r="D108" s="180"/>
      <c r="E108" s="180"/>
      <c r="F108" s="107"/>
      <c r="G108" s="107"/>
      <c r="H108" s="107"/>
      <c r="I108" s="24"/>
      <c r="J108" s="24"/>
      <c r="K108" s="24"/>
      <c r="L108" s="24"/>
      <c r="M108" s="24"/>
      <c r="N108" s="24"/>
      <c r="O108" s="24"/>
      <c r="P108" s="24"/>
      <c r="Q108" s="24"/>
      <c r="R108" s="24"/>
      <c r="S108" s="24"/>
      <c r="T108" s="24"/>
      <c r="U108" s="20"/>
      <c r="V108" s="20"/>
      <c r="W108" s="20"/>
      <c r="X108" s="20"/>
      <c r="Y108" s="20"/>
      <c r="Z108" s="20"/>
      <c r="AA108" s="20"/>
      <c r="AB108" s="20"/>
      <c r="AC108" s="20"/>
      <c r="AD108" s="20"/>
      <c r="AE108" s="20"/>
      <c r="AF108" s="20"/>
      <c r="AG108" s="20"/>
      <c r="AH108" s="24"/>
      <c r="AI108" s="24"/>
      <c r="AJ108" s="24"/>
      <c r="AK108" s="24"/>
      <c r="AL108" s="24"/>
      <c r="AM108" s="24"/>
      <c r="AN108" s="24"/>
      <c r="AO108" s="24"/>
      <c r="AP108" s="24"/>
      <c r="AQ108" s="24"/>
      <c r="AR108" s="24"/>
      <c r="AS108" s="24"/>
      <c r="AT108" s="24"/>
      <c r="AU108" s="24"/>
      <c r="AV108" s="24"/>
      <c r="AW108" s="24"/>
      <c r="AX108" s="24"/>
      <c r="AY108" s="24"/>
      <c r="AZ108" s="24"/>
      <c r="BA108" s="24"/>
    </row>
    <row r="109" spans="1:53" ht="20.100000000000001" customHeight="1">
      <c r="A109" s="122" t="s">
        <v>168</v>
      </c>
      <c r="B109" s="122"/>
      <c r="C109" s="122" t="s">
        <v>169</v>
      </c>
      <c r="D109" s="107"/>
      <c r="E109" s="107"/>
      <c r="F109" s="107"/>
      <c r="G109" s="107"/>
      <c r="H109" s="107"/>
      <c r="I109" s="24"/>
      <c r="J109" s="24"/>
      <c r="K109" s="24"/>
      <c r="L109" s="24"/>
      <c r="M109" s="24"/>
      <c r="N109" s="24"/>
      <c r="O109" s="24"/>
      <c r="P109" s="24"/>
      <c r="Q109" s="24"/>
      <c r="R109" s="24"/>
      <c r="S109" s="24"/>
      <c r="T109" s="24"/>
      <c r="U109" s="20"/>
      <c r="V109" s="20"/>
      <c r="W109" s="20"/>
      <c r="X109" s="20"/>
      <c r="Y109" s="20"/>
      <c r="Z109" s="20"/>
      <c r="AA109" s="20"/>
      <c r="AB109" s="20"/>
      <c r="AC109" s="20"/>
      <c r="AD109" s="20"/>
      <c r="AE109" s="20"/>
      <c r="AF109" s="20"/>
      <c r="AG109" s="20"/>
      <c r="AH109" s="24"/>
      <c r="AI109" s="24"/>
      <c r="AJ109" s="24"/>
      <c r="AK109" s="24"/>
      <c r="AL109" s="24"/>
      <c r="AM109" s="24"/>
      <c r="AN109" s="24"/>
      <c r="AO109" s="24"/>
      <c r="AP109" s="24"/>
      <c r="AQ109" s="24"/>
      <c r="AR109" s="24"/>
      <c r="AS109" s="24"/>
      <c r="AT109" s="24"/>
      <c r="AU109" s="24"/>
      <c r="AV109" s="24"/>
      <c r="AW109" s="24"/>
      <c r="AX109" s="24"/>
      <c r="AY109" s="24"/>
      <c r="AZ109" s="24"/>
      <c r="BA109" s="24"/>
    </row>
    <row r="110" spans="1:53" ht="20.100000000000001" customHeight="1">
      <c r="A110" s="123"/>
      <c r="B110" s="123"/>
      <c r="C110" s="122"/>
      <c r="D110" s="107"/>
      <c r="E110" s="107"/>
      <c r="F110" s="107"/>
      <c r="G110" s="107"/>
      <c r="H110" s="107"/>
      <c r="I110" s="24"/>
      <c r="J110" s="24"/>
      <c r="K110" s="24"/>
      <c r="L110" s="24"/>
      <c r="M110" s="24"/>
      <c r="N110" s="24"/>
      <c r="O110" s="24"/>
      <c r="P110" s="24"/>
      <c r="Q110" s="24"/>
      <c r="R110" s="24"/>
      <c r="S110" s="24"/>
      <c r="T110" s="24"/>
      <c r="U110" s="20"/>
      <c r="V110" s="20"/>
      <c r="W110" s="20"/>
      <c r="X110" s="20"/>
      <c r="Y110" s="20"/>
      <c r="Z110" s="20"/>
      <c r="AA110" s="20"/>
      <c r="AB110" s="20"/>
      <c r="AC110" s="20"/>
      <c r="AD110" s="20"/>
      <c r="AE110" s="20"/>
      <c r="AF110" s="20"/>
      <c r="AG110" s="20"/>
      <c r="AH110" s="24"/>
      <c r="AI110" s="24"/>
      <c r="AJ110" s="24"/>
      <c r="AK110" s="24"/>
      <c r="AL110" s="24"/>
      <c r="AM110" s="24"/>
      <c r="AN110" s="24"/>
      <c r="AO110" s="24"/>
      <c r="AP110" s="24"/>
      <c r="AQ110" s="24"/>
      <c r="AR110" s="24"/>
      <c r="AS110" s="24"/>
      <c r="AT110" s="24"/>
      <c r="AU110" s="24"/>
      <c r="AV110" s="24"/>
      <c r="AW110" s="24"/>
      <c r="AX110" s="24"/>
      <c r="AY110" s="24"/>
      <c r="AZ110" s="24"/>
      <c r="BA110" s="24"/>
    </row>
    <row r="111" spans="1:53" ht="20.100000000000001" customHeight="1">
      <c r="A111" s="123"/>
      <c r="B111" s="123"/>
      <c r="C111" s="848" t="str">
        <f>IF(+'EXHIBIT E'!B21=+'EXHIBIT D'!G195,"Equal","Not Equal")</f>
        <v>Equal</v>
      </c>
      <c r="D111" s="107" t="s">
        <v>170</v>
      </c>
      <c r="E111" s="107"/>
      <c r="F111" s="107"/>
      <c r="G111" s="112"/>
      <c r="H111" s="107"/>
      <c r="I111" s="24"/>
      <c r="J111" s="24"/>
      <c r="K111" s="24"/>
      <c r="L111" s="24"/>
      <c r="M111" s="24"/>
      <c r="N111" s="24"/>
      <c r="O111" s="24"/>
      <c r="P111" s="24"/>
      <c r="Q111" s="24"/>
      <c r="R111" s="24"/>
      <c r="S111" s="24"/>
      <c r="T111" s="24"/>
      <c r="U111" s="20"/>
      <c r="V111" s="20"/>
      <c r="W111" s="20"/>
      <c r="X111" s="20"/>
      <c r="Y111" s="20"/>
      <c r="Z111" s="20"/>
      <c r="AA111" s="20"/>
      <c r="AB111" s="20"/>
      <c r="AC111" s="20"/>
      <c r="AD111" s="20"/>
      <c r="AE111" s="20"/>
      <c r="AF111" s="20"/>
      <c r="AG111" s="20"/>
      <c r="AH111" s="24"/>
      <c r="AI111" s="24"/>
      <c r="AJ111" s="24"/>
      <c r="AK111" s="24"/>
      <c r="AL111" s="24"/>
      <c r="AM111" s="24"/>
      <c r="AN111" s="24"/>
      <c r="AO111" s="24"/>
      <c r="AP111" s="24"/>
      <c r="AQ111" s="24"/>
      <c r="AR111" s="24"/>
      <c r="AS111" s="24"/>
      <c r="AT111" s="24"/>
      <c r="AU111" s="24"/>
      <c r="AV111" s="24"/>
      <c r="AW111" s="24"/>
      <c r="AX111" s="24"/>
      <c r="AY111" s="24"/>
      <c r="AZ111" s="24"/>
      <c r="BA111" s="24"/>
    </row>
    <row r="112" spans="1:53" ht="20.100000000000001" customHeight="1">
      <c r="A112" s="123"/>
      <c r="B112" s="123"/>
      <c r="C112" s="849" t="str">
        <f>IF(+'EXHIBIT E'!C21=+'EXHIBIT D'!G238,"Equal","Not Equal")</f>
        <v>Equal</v>
      </c>
      <c r="D112" s="107" t="s">
        <v>171</v>
      </c>
      <c r="E112" s="181"/>
      <c r="F112" s="107"/>
      <c r="G112" s="112"/>
      <c r="H112" s="107"/>
      <c r="I112" s="24"/>
      <c r="J112" s="24"/>
      <c r="K112" s="24"/>
      <c r="L112" s="24"/>
      <c r="M112" s="24"/>
      <c r="N112" s="24"/>
      <c r="O112" s="24"/>
      <c r="P112" s="24"/>
      <c r="Q112" s="24"/>
      <c r="R112" s="24"/>
      <c r="S112" s="24"/>
      <c r="T112" s="24"/>
      <c r="U112" s="20"/>
      <c r="V112" s="20"/>
      <c r="W112" s="20"/>
      <c r="X112" s="20"/>
      <c r="Y112" s="20"/>
      <c r="Z112" s="20"/>
      <c r="AA112" s="20"/>
      <c r="AB112" s="20"/>
      <c r="AC112" s="20"/>
      <c r="AD112" s="20"/>
      <c r="AE112" s="20"/>
      <c r="AF112" s="20"/>
      <c r="AG112" s="20"/>
      <c r="AH112" s="24"/>
      <c r="AI112" s="24"/>
      <c r="AJ112" s="24"/>
      <c r="AK112" s="24"/>
      <c r="AL112" s="24"/>
      <c r="AM112" s="24"/>
      <c r="AN112" s="24"/>
      <c r="AO112" s="24"/>
      <c r="AP112" s="24"/>
      <c r="AQ112" s="24"/>
      <c r="AR112" s="24"/>
      <c r="AS112" s="24"/>
      <c r="AT112" s="24"/>
      <c r="AU112" s="24"/>
      <c r="AV112" s="24"/>
      <c r="AW112" s="24"/>
      <c r="AX112" s="24"/>
      <c r="AY112" s="24"/>
      <c r="AZ112" s="24"/>
      <c r="BA112" s="24"/>
    </row>
    <row r="113" spans="1:53" ht="20.100000000000001" customHeight="1">
      <c r="C113" s="849" t="str">
        <f>IF(+'EXHIBIT E'!D21=+'EXHIBIT D'!G254,"Equal","Not Equal")</f>
        <v>Equal</v>
      </c>
      <c r="D113" s="107" t="s">
        <v>172</v>
      </c>
      <c r="E113" s="181"/>
      <c r="F113" s="107"/>
      <c r="G113" s="107"/>
      <c r="H113" s="107"/>
      <c r="I113" s="24"/>
      <c r="J113" s="24"/>
      <c r="K113" s="24"/>
      <c r="L113" s="24"/>
      <c r="M113" s="24"/>
      <c r="N113" s="24"/>
      <c r="O113" s="24"/>
      <c r="P113" s="24"/>
      <c r="Q113" s="24"/>
      <c r="R113" s="24"/>
      <c r="S113" s="24"/>
      <c r="T113" s="24"/>
      <c r="U113" s="20"/>
      <c r="V113" s="20"/>
      <c r="W113" s="20"/>
      <c r="X113" s="20"/>
      <c r="Y113" s="20"/>
      <c r="Z113" s="20"/>
      <c r="AA113" s="20"/>
      <c r="AB113" s="20"/>
      <c r="AC113" s="20"/>
      <c r="AD113" s="20"/>
      <c r="AE113" s="20"/>
      <c r="AF113" s="20"/>
      <c r="AG113" s="20"/>
      <c r="AH113" s="24"/>
      <c r="AI113" s="24"/>
      <c r="AJ113" s="24"/>
      <c r="AK113" s="24"/>
      <c r="AL113" s="24"/>
      <c r="AM113" s="24"/>
      <c r="AN113" s="24"/>
      <c r="AO113" s="24"/>
      <c r="AP113" s="24"/>
      <c r="AQ113" s="24"/>
      <c r="AR113" s="24"/>
      <c r="AS113" s="24"/>
      <c r="AT113" s="24"/>
      <c r="AU113" s="24"/>
      <c r="AV113" s="24"/>
      <c r="AW113" s="24"/>
      <c r="AX113" s="24"/>
      <c r="AY113" s="24"/>
      <c r="AZ113" s="24"/>
      <c r="BA113" s="24"/>
    </row>
    <row r="114" spans="1:53" ht="20.100000000000001" customHeight="1">
      <c r="A114" s="122"/>
      <c r="B114" s="122"/>
      <c r="C114" s="850" t="str">
        <f>IF(+'EXHIBIT E'!E21=+'EXHIBIT D'!G256,"Equal","Not Equal")</f>
        <v>Equal</v>
      </c>
      <c r="D114" s="182" t="s">
        <v>50</v>
      </c>
      <c r="E114" s="181"/>
      <c r="F114" s="107"/>
      <c r="G114" s="112"/>
      <c r="H114" s="107"/>
      <c r="I114" s="24"/>
      <c r="J114" s="24"/>
      <c r="K114" s="24"/>
      <c r="L114" s="24"/>
      <c r="M114" s="24"/>
      <c r="N114" s="24"/>
      <c r="O114" s="24"/>
      <c r="P114" s="24"/>
      <c r="Q114" s="24"/>
      <c r="R114" s="24"/>
      <c r="S114" s="24"/>
      <c r="T114" s="24"/>
      <c r="U114" s="20"/>
      <c r="V114" s="20"/>
      <c r="W114" s="20"/>
      <c r="X114" s="20"/>
      <c r="Y114" s="20"/>
      <c r="Z114" s="20"/>
      <c r="AA114" s="20"/>
      <c r="AB114" s="20"/>
      <c r="AC114" s="20"/>
      <c r="AD114" s="20"/>
      <c r="AE114" s="20"/>
      <c r="AF114" s="20"/>
      <c r="AG114" s="20"/>
      <c r="AH114" s="24"/>
      <c r="AI114" s="24"/>
      <c r="AJ114" s="24"/>
      <c r="AK114" s="24"/>
      <c r="AL114" s="24"/>
      <c r="AM114" s="24"/>
      <c r="AN114" s="24"/>
      <c r="AO114" s="24"/>
      <c r="AP114" s="24"/>
      <c r="AQ114" s="24"/>
      <c r="AR114" s="24"/>
      <c r="AS114" s="24"/>
      <c r="AT114" s="24"/>
      <c r="AU114" s="24"/>
      <c r="AV114" s="24"/>
      <c r="AW114" s="24"/>
      <c r="AX114" s="24"/>
      <c r="AY114" s="24"/>
      <c r="AZ114" s="24"/>
      <c r="BA114" s="24"/>
    </row>
    <row r="115" spans="1:53" ht="20.100000000000001" customHeight="1">
      <c r="A115" s="123"/>
      <c r="B115" s="123"/>
      <c r="E115" s="107"/>
      <c r="F115" s="107"/>
      <c r="G115" s="150"/>
      <c r="H115" s="107"/>
      <c r="I115" s="24"/>
      <c r="J115" s="24"/>
      <c r="K115" s="24"/>
      <c r="L115" s="24"/>
      <c r="M115" s="24"/>
      <c r="N115" s="24"/>
      <c r="O115" s="24"/>
      <c r="P115" s="24"/>
      <c r="Q115" s="24"/>
      <c r="R115" s="24"/>
      <c r="S115" s="24"/>
      <c r="T115" s="24"/>
      <c r="U115" s="20"/>
      <c r="V115" s="20"/>
      <c r="W115" s="20"/>
      <c r="X115" s="20"/>
      <c r="Y115" s="20"/>
      <c r="Z115" s="20"/>
      <c r="AA115" s="20"/>
      <c r="AB115" s="20"/>
      <c r="AC115" s="20"/>
      <c r="AD115" s="20"/>
      <c r="AE115" s="20"/>
      <c r="AF115" s="20"/>
      <c r="AG115" s="20"/>
      <c r="AH115" s="24"/>
      <c r="AI115" s="24"/>
      <c r="AJ115" s="24"/>
      <c r="AK115" s="24"/>
      <c r="AL115" s="24"/>
      <c r="AM115" s="24"/>
      <c r="AN115" s="24"/>
      <c r="AO115" s="24"/>
      <c r="AP115" s="24"/>
      <c r="AQ115" s="24"/>
      <c r="AR115" s="24"/>
      <c r="AS115" s="24"/>
      <c r="AT115" s="24"/>
      <c r="AU115" s="24"/>
      <c r="AV115" s="24"/>
      <c r="AW115" s="24"/>
      <c r="AX115" s="24"/>
      <c r="AY115" s="24"/>
      <c r="AZ115" s="24"/>
      <c r="BA115" s="24"/>
    </row>
    <row r="116" spans="1:53" ht="20.100000000000001" customHeight="1">
      <c r="A116" s="123"/>
      <c r="B116" s="123"/>
      <c r="E116" s="107"/>
      <c r="F116" s="107"/>
      <c r="G116" s="107"/>
      <c r="H116" s="107"/>
      <c r="I116" s="24"/>
      <c r="J116" s="24"/>
      <c r="K116" s="24"/>
      <c r="L116" s="24"/>
      <c r="M116" s="24"/>
      <c r="N116" s="24"/>
      <c r="O116" s="24"/>
      <c r="P116" s="24"/>
      <c r="Q116" s="24"/>
      <c r="R116" s="24"/>
      <c r="S116" s="24"/>
      <c r="T116" s="24"/>
      <c r="U116" s="20"/>
      <c r="V116" s="20"/>
      <c r="W116" s="20"/>
      <c r="X116" s="20"/>
      <c r="Y116" s="20"/>
      <c r="Z116" s="20"/>
      <c r="AA116" s="20"/>
      <c r="AB116" s="20"/>
      <c r="AC116" s="20"/>
      <c r="AD116" s="20"/>
      <c r="AE116" s="20"/>
      <c r="AF116" s="20"/>
      <c r="AG116" s="20"/>
      <c r="AH116" s="24"/>
      <c r="AI116" s="24"/>
      <c r="AJ116" s="24"/>
      <c r="AK116" s="24"/>
      <c r="AL116" s="24"/>
      <c r="AM116" s="24"/>
      <c r="AN116" s="24"/>
      <c r="AO116" s="24"/>
      <c r="AP116" s="24"/>
      <c r="AQ116" s="24"/>
      <c r="AR116" s="24"/>
      <c r="AS116" s="24"/>
      <c r="AT116" s="24"/>
      <c r="AU116" s="24"/>
      <c r="AV116" s="24"/>
      <c r="AW116" s="24"/>
      <c r="AX116" s="24"/>
      <c r="AY116" s="24"/>
      <c r="AZ116" s="24"/>
      <c r="BA116" s="24"/>
    </row>
    <row r="117" spans="1:53" ht="42" customHeight="1">
      <c r="A117" s="183" t="s">
        <v>173</v>
      </c>
      <c r="B117" s="184"/>
      <c r="C117" s="1137" t="s">
        <v>747</v>
      </c>
      <c r="D117" s="1137"/>
      <c r="E117" s="1137"/>
      <c r="F117" s="1137"/>
      <c r="G117" s="1021"/>
      <c r="H117" s="1021"/>
      <c r="I117" s="24"/>
      <c r="J117" s="24"/>
      <c r="K117" s="24"/>
      <c r="L117" s="24"/>
      <c r="M117" s="24"/>
      <c r="N117" s="24"/>
      <c r="O117" s="24"/>
      <c r="P117" s="24"/>
      <c r="Q117" s="24"/>
      <c r="R117" s="24"/>
      <c r="S117" s="24"/>
      <c r="T117" s="24"/>
      <c r="U117" s="20"/>
      <c r="V117" s="20"/>
      <c r="W117" s="20"/>
      <c r="X117" s="20"/>
      <c r="Y117" s="20"/>
      <c r="Z117" s="20"/>
      <c r="AA117" s="20"/>
      <c r="AB117" s="20"/>
      <c r="AC117" s="20"/>
      <c r="AD117" s="20"/>
      <c r="AE117" s="20"/>
      <c r="AF117" s="20"/>
      <c r="AG117" s="20"/>
      <c r="AH117" s="24"/>
      <c r="AI117" s="24"/>
      <c r="AJ117" s="24"/>
      <c r="AK117" s="24"/>
      <c r="AL117" s="24"/>
      <c r="AM117" s="24"/>
      <c r="AN117" s="24"/>
      <c r="AO117" s="24"/>
      <c r="AP117" s="24"/>
      <c r="AQ117" s="24"/>
      <c r="AR117" s="24"/>
      <c r="AS117" s="24"/>
      <c r="AT117" s="24"/>
      <c r="AU117" s="24"/>
      <c r="AV117" s="24"/>
      <c r="AW117" s="24"/>
      <c r="AX117" s="24"/>
      <c r="AY117" s="24"/>
      <c r="AZ117" s="24"/>
      <c r="BA117" s="24"/>
    </row>
    <row r="118" spans="1:53" ht="20.100000000000001" customHeight="1">
      <c r="A118" s="183"/>
      <c r="B118" s="184"/>
      <c r="C118" s="1021"/>
      <c r="D118" s="1021"/>
      <c r="E118" s="1021"/>
      <c r="F118" s="1021"/>
      <c r="G118" s="107"/>
      <c r="H118" s="107"/>
      <c r="I118" s="24"/>
      <c r="J118" s="24"/>
      <c r="K118" s="24"/>
      <c r="L118" s="24"/>
      <c r="M118" s="24"/>
      <c r="N118" s="24"/>
      <c r="O118" s="24"/>
      <c r="P118" s="24"/>
      <c r="Q118" s="24"/>
      <c r="R118" s="24"/>
      <c r="S118" s="24"/>
      <c r="T118" s="24"/>
      <c r="U118" s="20"/>
      <c r="V118" s="20"/>
      <c r="W118" s="20"/>
      <c r="X118" s="20"/>
      <c r="Y118" s="20"/>
      <c r="Z118" s="20"/>
      <c r="AA118" s="20"/>
      <c r="AB118" s="20"/>
      <c r="AC118" s="20"/>
      <c r="AD118" s="20"/>
      <c r="AE118" s="20"/>
      <c r="AF118" s="20"/>
      <c r="AG118" s="20"/>
      <c r="AH118" s="24"/>
      <c r="AI118" s="24"/>
      <c r="AJ118" s="24"/>
      <c r="AK118" s="24"/>
      <c r="AL118" s="24"/>
      <c r="AM118" s="24"/>
      <c r="AN118" s="24"/>
      <c r="AO118" s="24"/>
      <c r="AP118" s="24"/>
      <c r="AQ118" s="24"/>
      <c r="AR118" s="24"/>
      <c r="AS118" s="24"/>
      <c r="AT118" s="24"/>
      <c r="AU118" s="24"/>
      <c r="AV118" s="24"/>
      <c r="AW118" s="24"/>
      <c r="AX118" s="24"/>
      <c r="AY118" s="24"/>
      <c r="AZ118" s="24"/>
      <c r="BA118" s="24"/>
    </row>
    <row r="119" spans="1:53" ht="20.100000000000001" customHeight="1">
      <c r="C119" s="851">
        <f>+'EXHIBIT A'!E40</f>
        <v>4326704</v>
      </c>
      <c r="D119" s="1002" t="s">
        <v>745</v>
      </c>
      <c r="E119" s="1002"/>
      <c r="F119" s="1002"/>
      <c r="G119" s="107"/>
      <c r="H119" s="107"/>
      <c r="I119" s="24"/>
      <c r="J119" s="24"/>
      <c r="K119" s="24"/>
      <c r="L119" s="24"/>
      <c r="M119" s="24"/>
      <c r="N119" s="24"/>
      <c r="O119" s="24"/>
      <c r="P119" s="24"/>
      <c r="Q119" s="24"/>
      <c r="R119" s="24"/>
      <c r="S119" s="24"/>
      <c r="T119" s="24"/>
      <c r="U119" s="20"/>
      <c r="V119" s="20"/>
      <c r="W119" s="20"/>
      <c r="X119" s="20"/>
      <c r="Y119" s="20"/>
      <c r="Z119" s="20"/>
      <c r="AA119" s="20"/>
      <c r="AB119" s="20"/>
      <c r="AC119" s="20"/>
      <c r="AD119" s="20"/>
      <c r="AE119" s="20"/>
      <c r="AF119" s="20"/>
      <c r="AG119" s="20"/>
      <c r="AH119" s="24"/>
      <c r="AI119" s="24"/>
      <c r="AJ119" s="24"/>
      <c r="AK119" s="24"/>
      <c r="AL119" s="24"/>
      <c r="AM119" s="24"/>
      <c r="AN119" s="24"/>
      <c r="AO119" s="24"/>
      <c r="AP119" s="24"/>
      <c r="AQ119" s="24"/>
      <c r="AR119" s="24"/>
      <c r="AS119" s="24"/>
      <c r="AT119" s="24"/>
      <c r="AU119" s="24"/>
      <c r="AV119" s="24"/>
      <c r="AW119" s="24"/>
      <c r="AX119" s="24"/>
      <c r="AY119" s="24"/>
      <c r="AZ119" s="24"/>
      <c r="BA119" s="24"/>
    </row>
    <row r="120" spans="1:53" ht="20.100000000000001" customHeight="1">
      <c r="A120" s="185"/>
      <c r="B120" s="185"/>
      <c r="C120" s="851">
        <f>'EXHIBIT D'!G274-'EXHIBIT D'!G260-'EXHIBIT D'!G272</f>
        <v>4326704</v>
      </c>
      <c r="D120" s="1005" t="s">
        <v>746</v>
      </c>
      <c r="E120" s="1005"/>
      <c r="F120" s="1005"/>
      <c r="G120" s="107"/>
      <c r="H120" s="107"/>
      <c r="I120" s="24"/>
      <c r="J120" s="24"/>
      <c r="K120" s="24"/>
      <c r="L120" s="24"/>
      <c r="M120" s="24"/>
      <c r="N120" s="24"/>
      <c r="O120" s="24"/>
      <c r="P120" s="24"/>
      <c r="Q120" s="24"/>
      <c r="R120" s="24"/>
      <c r="S120" s="24"/>
      <c r="T120" s="24"/>
      <c r="U120" s="20"/>
      <c r="V120" s="20"/>
      <c r="W120" s="20"/>
      <c r="X120" s="20"/>
      <c r="Y120" s="20"/>
      <c r="Z120" s="20"/>
      <c r="AA120" s="20"/>
      <c r="AB120" s="20"/>
      <c r="AC120" s="20"/>
      <c r="AD120" s="20"/>
      <c r="AE120" s="20"/>
      <c r="AF120" s="20"/>
      <c r="AG120" s="20"/>
      <c r="AH120" s="24"/>
      <c r="AI120" s="24"/>
      <c r="AJ120" s="24"/>
      <c r="AK120" s="24"/>
      <c r="AL120" s="24"/>
      <c r="AM120" s="24"/>
      <c r="AN120" s="24"/>
      <c r="AO120" s="24"/>
      <c r="AP120" s="24"/>
      <c r="AQ120" s="24"/>
      <c r="AR120" s="24"/>
      <c r="AS120" s="24"/>
      <c r="AT120" s="24"/>
      <c r="AU120" s="24"/>
      <c r="AV120" s="24"/>
      <c r="AW120" s="24"/>
      <c r="AX120" s="24"/>
      <c r="AY120" s="24"/>
      <c r="AZ120" s="24"/>
      <c r="BA120" s="24"/>
    </row>
    <row r="121" spans="1:53" ht="66.599999999999994" customHeight="1">
      <c r="A121" s="186"/>
      <c r="B121" s="186"/>
      <c r="C121" s="852">
        <f>C119-C120</f>
        <v>0</v>
      </c>
      <c r="D121" s="1138" t="s">
        <v>174</v>
      </c>
      <c r="E121" s="1138"/>
      <c r="F121" s="1138"/>
      <c r="G121" s="1138"/>
      <c r="H121" s="107"/>
      <c r="I121" s="24"/>
      <c r="J121" s="24"/>
      <c r="K121" s="24"/>
      <c r="L121" s="24"/>
      <c r="M121" s="24"/>
      <c r="N121" s="24"/>
      <c r="O121" s="24"/>
      <c r="P121" s="24"/>
      <c r="Q121" s="24"/>
      <c r="R121" s="24"/>
      <c r="S121" s="24"/>
      <c r="T121" s="24"/>
      <c r="U121" s="20"/>
      <c r="V121" s="20"/>
      <c r="W121" s="20"/>
      <c r="X121" s="20"/>
      <c r="Y121" s="20"/>
      <c r="Z121" s="20"/>
      <c r="AA121" s="20"/>
      <c r="AB121" s="20"/>
      <c r="AC121" s="20"/>
      <c r="AD121" s="20"/>
      <c r="AE121" s="20"/>
      <c r="AF121" s="20"/>
      <c r="AG121" s="20"/>
      <c r="AH121" s="24"/>
      <c r="AI121" s="24"/>
      <c r="AJ121" s="24"/>
      <c r="AK121" s="24"/>
      <c r="AL121" s="24"/>
      <c r="AM121" s="24"/>
      <c r="AN121" s="24"/>
      <c r="AO121" s="24"/>
      <c r="AP121" s="24"/>
      <c r="AQ121" s="24"/>
      <c r="AR121" s="24"/>
      <c r="AS121" s="24"/>
      <c r="AT121" s="24"/>
      <c r="AU121" s="24"/>
      <c r="AV121" s="24"/>
      <c r="AW121" s="24"/>
      <c r="AX121" s="24"/>
      <c r="AY121" s="24"/>
      <c r="AZ121" s="24"/>
      <c r="BA121" s="24"/>
    </row>
    <row r="122" spans="1:53" ht="20.100000000000001" customHeight="1">
      <c r="C122" s="187"/>
      <c r="D122" s="20"/>
      <c r="E122" s="107"/>
      <c r="F122" s="107"/>
      <c r="G122" s="107"/>
      <c r="H122" s="107"/>
      <c r="I122" s="24"/>
      <c r="J122" s="24"/>
      <c r="K122" s="24"/>
      <c r="L122" s="24"/>
      <c r="M122" s="24"/>
      <c r="N122" s="24"/>
      <c r="O122" s="24"/>
      <c r="P122" s="24"/>
      <c r="Q122" s="24"/>
      <c r="R122" s="24"/>
      <c r="S122" s="24"/>
      <c r="T122" s="24"/>
      <c r="U122" s="20"/>
      <c r="V122" s="20"/>
      <c r="W122" s="20"/>
      <c r="X122" s="20"/>
      <c r="Y122" s="20"/>
      <c r="Z122" s="20"/>
      <c r="AA122" s="20"/>
      <c r="AB122" s="20"/>
      <c r="AC122" s="20"/>
      <c r="AD122" s="20"/>
      <c r="AE122" s="20"/>
      <c r="AF122" s="20"/>
      <c r="AG122" s="20"/>
      <c r="AH122" s="24"/>
      <c r="AI122" s="24"/>
      <c r="AJ122" s="24"/>
      <c r="AK122" s="24"/>
      <c r="AL122" s="24"/>
      <c r="AM122" s="24"/>
      <c r="AN122" s="24"/>
      <c r="AO122" s="24"/>
      <c r="AP122" s="24"/>
      <c r="AQ122" s="24"/>
      <c r="AR122" s="24"/>
      <c r="AS122" s="24"/>
      <c r="AT122" s="24"/>
      <c r="AU122" s="24"/>
      <c r="AV122" s="24"/>
      <c r="AW122" s="24"/>
      <c r="AX122" s="24"/>
      <c r="AY122" s="24"/>
      <c r="AZ122" s="24"/>
      <c r="BA122" s="24"/>
    </row>
    <row r="123" spans="1:53" ht="20.100000000000001" customHeight="1">
      <c r="C123" s="187"/>
      <c r="D123" s="107"/>
      <c r="E123" s="107"/>
      <c r="F123" s="107"/>
      <c r="G123" s="107"/>
      <c r="H123" s="107"/>
      <c r="I123" s="24"/>
      <c r="J123" s="24"/>
      <c r="K123" s="24"/>
      <c r="L123" s="24"/>
      <c r="M123" s="24"/>
      <c r="N123" s="24"/>
      <c r="O123" s="24"/>
      <c r="P123" s="24"/>
      <c r="Q123" s="24"/>
      <c r="R123" s="24"/>
      <c r="S123" s="24"/>
      <c r="T123" s="24"/>
      <c r="U123" s="20"/>
      <c r="V123" s="20"/>
      <c r="W123" s="20"/>
      <c r="X123" s="20"/>
      <c r="Y123" s="20"/>
      <c r="Z123" s="20"/>
      <c r="AA123" s="20"/>
      <c r="AB123" s="20"/>
      <c r="AC123" s="20"/>
      <c r="AD123" s="20"/>
      <c r="AE123" s="20"/>
      <c r="AF123" s="20"/>
      <c r="AG123" s="20"/>
      <c r="AH123" s="24"/>
      <c r="AI123" s="24"/>
      <c r="AJ123" s="24"/>
      <c r="AK123" s="24"/>
      <c r="AL123" s="24"/>
      <c r="AM123" s="24"/>
      <c r="AN123" s="24"/>
      <c r="AO123" s="24"/>
      <c r="AP123" s="24"/>
      <c r="AQ123" s="24"/>
      <c r="AR123" s="24"/>
      <c r="AS123" s="24"/>
      <c r="AT123" s="24"/>
      <c r="AU123" s="24"/>
      <c r="AV123" s="24"/>
      <c r="AW123" s="24"/>
      <c r="AX123" s="24"/>
      <c r="AY123" s="24"/>
      <c r="AZ123" s="24"/>
      <c r="BA123" s="24"/>
    </row>
    <row r="124" spans="1:53" ht="63" customHeight="1">
      <c r="A124" s="188" t="s">
        <v>175</v>
      </c>
      <c r="B124" s="118"/>
      <c r="C124" s="1131" t="s">
        <v>176</v>
      </c>
      <c r="D124" s="1131"/>
      <c r="E124" s="1131"/>
      <c r="F124" s="1131"/>
      <c r="G124" s="1131"/>
      <c r="H124" s="1004"/>
      <c r="I124" s="24"/>
      <c r="J124" s="24"/>
      <c r="K124" s="24"/>
      <c r="L124" s="24"/>
      <c r="M124" s="24"/>
      <c r="N124" s="24"/>
      <c r="O124" s="24"/>
      <c r="P124" s="24"/>
      <c r="Q124" s="24"/>
      <c r="R124" s="24"/>
      <c r="S124" s="24"/>
      <c r="T124" s="24"/>
      <c r="U124" s="20"/>
      <c r="V124" s="20"/>
      <c r="W124" s="20"/>
      <c r="X124" s="20"/>
      <c r="Y124" s="20"/>
      <c r="Z124" s="20"/>
      <c r="AA124" s="20"/>
      <c r="AB124" s="20"/>
      <c r="AC124" s="20"/>
      <c r="AD124" s="20"/>
      <c r="AE124" s="20"/>
      <c r="AF124" s="20"/>
      <c r="AG124" s="20"/>
      <c r="AH124" s="24"/>
      <c r="AI124" s="24"/>
      <c r="AJ124" s="24"/>
      <c r="AK124" s="24"/>
      <c r="AL124" s="24"/>
      <c r="AM124" s="24"/>
      <c r="AN124" s="24"/>
      <c r="AO124" s="24"/>
      <c r="AP124" s="24"/>
      <c r="AQ124" s="24"/>
      <c r="AR124" s="24"/>
      <c r="AS124" s="24"/>
      <c r="AT124" s="24"/>
      <c r="AU124" s="24"/>
      <c r="AV124" s="24"/>
      <c r="AW124" s="24"/>
      <c r="AX124" s="24"/>
      <c r="AY124" s="24"/>
      <c r="AZ124" s="24"/>
      <c r="BA124" s="24"/>
    </row>
    <row r="125" spans="1:53" ht="20.100000000000001" customHeight="1">
      <c r="A125" s="186"/>
      <c r="B125" s="186"/>
      <c r="I125" s="24"/>
      <c r="J125" s="24"/>
      <c r="K125" s="24"/>
      <c r="L125" s="24"/>
      <c r="M125" s="24"/>
      <c r="N125" s="24"/>
      <c r="O125" s="24"/>
      <c r="P125" s="24"/>
      <c r="Q125" s="24"/>
      <c r="R125" s="24"/>
      <c r="S125" s="24"/>
      <c r="T125" s="24"/>
      <c r="U125" s="20"/>
      <c r="V125" s="20"/>
      <c r="W125" s="20"/>
      <c r="X125" s="20"/>
      <c r="Y125" s="20"/>
      <c r="Z125" s="20"/>
      <c r="AA125" s="20"/>
      <c r="AB125" s="20"/>
      <c r="AC125" s="20"/>
      <c r="AD125" s="20"/>
      <c r="AE125" s="20"/>
      <c r="AF125" s="20"/>
      <c r="AG125" s="20"/>
      <c r="AH125" s="24"/>
      <c r="AI125" s="24"/>
      <c r="AJ125" s="24"/>
      <c r="AK125" s="24"/>
      <c r="AL125" s="24"/>
      <c r="AM125" s="24"/>
      <c r="AN125" s="24"/>
      <c r="AO125" s="24"/>
      <c r="AP125" s="24"/>
      <c r="AQ125" s="24"/>
      <c r="AR125" s="24"/>
      <c r="AS125" s="24"/>
      <c r="AT125" s="24"/>
      <c r="AU125" s="24"/>
      <c r="AV125" s="24"/>
      <c r="AW125" s="24"/>
      <c r="AX125" s="24"/>
      <c r="AY125" s="24"/>
      <c r="AZ125" s="24"/>
      <c r="BA125" s="24"/>
    </row>
    <row r="126" spans="1:53" ht="24.75" customHeight="1">
      <c r="A126" s="186"/>
      <c r="B126" s="186"/>
      <c r="C126" s="189">
        <f>'EXHIBIT A'!E14</f>
        <v>5490798</v>
      </c>
      <c r="D126" s="37" t="s">
        <v>743</v>
      </c>
      <c r="H126" s="24"/>
      <c r="I126" s="24"/>
      <c r="J126" s="24"/>
      <c r="K126" s="24"/>
      <c r="L126" s="24"/>
      <c r="M126" s="24"/>
      <c r="N126" s="24"/>
      <c r="O126" s="24"/>
      <c r="P126" s="24"/>
      <c r="Q126" s="24"/>
      <c r="R126" s="24"/>
      <c r="S126" s="24"/>
      <c r="T126" s="24"/>
      <c r="U126" s="20"/>
      <c r="V126" s="20"/>
      <c r="W126" s="20"/>
      <c r="X126" s="20"/>
      <c r="Y126" s="20"/>
      <c r="Z126" s="20"/>
      <c r="AA126" s="20"/>
      <c r="AB126" s="20"/>
      <c r="AC126" s="20"/>
      <c r="AD126" s="20"/>
      <c r="AE126" s="20"/>
      <c r="AF126" s="20"/>
      <c r="AG126" s="20"/>
      <c r="AH126" s="24"/>
      <c r="AI126" s="24"/>
      <c r="AJ126" s="24"/>
      <c r="AK126" s="24"/>
      <c r="AL126" s="24"/>
      <c r="AM126" s="24"/>
      <c r="AN126" s="24"/>
      <c r="AO126" s="24"/>
      <c r="AP126" s="24"/>
      <c r="AQ126" s="24"/>
      <c r="AR126" s="24"/>
      <c r="AS126" s="24"/>
      <c r="AT126" s="24"/>
      <c r="AU126" s="24"/>
      <c r="AV126" s="24"/>
      <c r="AW126" s="24"/>
      <c r="AX126" s="24"/>
      <c r="AY126" s="24"/>
      <c r="AZ126" s="24"/>
      <c r="BA126" s="24"/>
    </row>
    <row r="127" spans="1:53" ht="26.25" customHeight="1">
      <c r="A127" s="186"/>
      <c r="B127" s="186"/>
      <c r="C127" s="853">
        <f>'EXHIBIT A'!E36</f>
        <v>5490798</v>
      </c>
      <c r="D127" s="37" t="s">
        <v>744</v>
      </c>
      <c r="H127" s="24"/>
      <c r="I127" s="24"/>
      <c r="J127" s="24"/>
      <c r="K127" s="24"/>
      <c r="L127" s="24"/>
      <c r="M127" s="24"/>
      <c r="N127" s="24"/>
      <c r="O127" s="24"/>
      <c r="P127" s="24"/>
      <c r="Q127" s="24"/>
      <c r="R127" s="24"/>
      <c r="S127" s="24"/>
      <c r="T127" s="24"/>
      <c r="U127" s="20"/>
      <c r="V127" s="20"/>
      <c r="W127" s="20"/>
      <c r="X127" s="20"/>
      <c r="Y127" s="20"/>
      <c r="Z127" s="20"/>
      <c r="AA127" s="20"/>
      <c r="AB127" s="20"/>
      <c r="AC127" s="20"/>
      <c r="AD127" s="20"/>
      <c r="AE127" s="20"/>
      <c r="AF127" s="20"/>
      <c r="AG127" s="20"/>
      <c r="AH127" s="24"/>
      <c r="AI127" s="24"/>
      <c r="AJ127" s="24"/>
      <c r="AK127" s="24"/>
      <c r="AL127" s="24"/>
      <c r="AM127" s="24"/>
      <c r="AN127" s="24"/>
      <c r="AO127" s="24"/>
      <c r="AP127" s="24"/>
      <c r="AQ127" s="24"/>
      <c r="AR127" s="24"/>
      <c r="AS127" s="24"/>
      <c r="AT127" s="24"/>
      <c r="AU127" s="24"/>
      <c r="AV127" s="24"/>
      <c r="AW127" s="24"/>
      <c r="AX127" s="24"/>
      <c r="AY127" s="24"/>
      <c r="AZ127" s="24"/>
      <c r="BA127" s="24"/>
    </row>
    <row r="128" spans="1:53" ht="26.1" customHeight="1">
      <c r="A128" s="186"/>
      <c r="B128" s="186"/>
      <c r="C128" s="854">
        <f>C126-C127</f>
        <v>0</v>
      </c>
      <c r="D128" s="1006" t="s">
        <v>177</v>
      </c>
      <c r="E128" s="1006"/>
      <c r="F128" s="1006"/>
      <c r="G128" s="1006"/>
      <c r="H128" s="24"/>
      <c r="I128" s="24"/>
      <c r="J128" s="24"/>
      <c r="K128" s="24"/>
      <c r="L128" s="24"/>
      <c r="M128" s="24"/>
      <c r="N128" s="24"/>
      <c r="O128" s="24"/>
      <c r="P128" s="24"/>
      <c r="Q128" s="24"/>
      <c r="R128" s="24"/>
      <c r="S128" s="24"/>
      <c r="T128" s="24"/>
      <c r="U128" s="20"/>
      <c r="V128" s="20"/>
      <c r="W128" s="20"/>
      <c r="X128" s="20"/>
      <c r="Y128" s="20"/>
      <c r="Z128" s="20"/>
      <c r="AA128" s="20"/>
      <c r="AB128" s="20"/>
      <c r="AC128" s="20"/>
      <c r="AD128" s="20"/>
      <c r="AE128" s="20"/>
      <c r="AF128" s="20"/>
      <c r="AG128" s="20"/>
      <c r="AH128" s="24"/>
      <c r="AI128" s="24"/>
      <c r="AJ128" s="24"/>
      <c r="AK128" s="24"/>
      <c r="AL128" s="24"/>
      <c r="AM128" s="24"/>
      <c r="AN128" s="24"/>
      <c r="AO128" s="24"/>
      <c r="AP128" s="24"/>
      <c r="AQ128" s="24"/>
      <c r="AR128" s="24"/>
      <c r="AS128" s="24"/>
      <c r="AT128" s="24"/>
      <c r="AU128" s="24"/>
      <c r="AV128" s="24"/>
      <c r="AW128" s="24"/>
      <c r="AX128" s="24"/>
      <c r="AY128" s="24"/>
      <c r="AZ128" s="24"/>
      <c r="BA128" s="24"/>
    </row>
    <row r="129" spans="1:53" ht="20.100000000000001" customHeight="1">
      <c r="A129" s="186"/>
      <c r="B129" s="186"/>
      <c r="C129" s="189"/>
      <c r="I129" s="24"/>
      <c r="J129" s="24"/>
      <c r="K129" s="24"/>
      <c r="L129" s="24"/>
      <c r="M129" s="24"/>
      <c r="N129" s="24"/>
      <c r="O129" s="24"/>
      <c r="P129" s="24"/>
      <c r="Q129" s="24"/>
      <c r="R129" s="24"/>
      <c r="S129" s="24"/>
      <c r="T129" s="24"/>
      <c r="U129" s="20"/>
      <c r="V129" s="20"/>
      <c r="W129" s="20"/>
      <c r="X129" s="20"/>
      <c r="Y129" s="20"/>
      <c r="Z129" s="20"/>
      <c r="AA129" s="20"/>
      <c r="AB129" s="20"/>
      <c r="AC129" s="20"/>
      <c r="AD129" s="20"/>
      <c r="AE129" s="20"/>
      <c r="AF129" s="20"/>
      <c r="AG129" s="20"/>
      <c r="AH129" s="24"/>
      <c r="AI129" s="24"/>
      <c r="AJ129" s="24"/>
      <c r="AK129" s="24"/>
      <c r="AL129" s="24"/>
      <c r="AM129" s="24"/>
      <c r="AN129" s="24"/>
      <c r="AO129" s="24"/>
      <c r="AP129" s="24"/>
      <c r="AQ129" s="24"/>
      <c r="AR129" s="24"/>
      <c r="AS129" s="24"/>
      <c r="AT129" s="24"/>
      <c r="AU129" s="24"/>
      <c r="AV129" s="24"/>
      <c r="AW129" s="24"/>
      <c r="AX129" s="24"/>
      <c r="AY129" s="24"/>
      <c r="AZ129" s="24"/>
      <c r="BA129" s="24"/>
    </row>
    <row r="130" spans="1:53" ht="26.1" customHeight="1">
      <c r="A130" s="186"/>
      <c r="B130" s="186"/>
      <c r="C130" s="855">
        <f>'EXHIBIT D'!G187</f>
        <v>0</v>
      </c>
      <c r="D130" s="182" t="s">
        <v>178</v>
      </c>
      <c r="E130" s="111"/>
      <c r="F130" s="111"/>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row>
    <row r="131" spans="1:53" ht="20.100000000000001" customHeight="1">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row>
    <row r="132" spans="1:53" ht="38.450000000000003" customHeight="1">
      <c r="C132" s="190">
        <f>C128+C130</f>
        <v>0</v>
      </c>
      <c r="D132" s="1139" t="s">
        <v>179</v>
      </c>
      <c r="E132" s="1139"/>
      <c r="F132" s="1139"/>
      <c r="G132" s="1139"/>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row>
    <row r="133" spans="1:53" ht="20.100000000000001" customHeight="1">
      <c r="C133" s="191"/>
      <c r="D133" s="192"/>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row>
    <row r="134" spans="1:53" ht="20.100000000000001" customHeight="1">
      <c r="A134" s="35"/>
      <c r="B134" s="35"/>
      <c r="C134" s="35"/>
      <c r="D134" s="24"/>
      <c r="E134" s="24"/>
      <c r="F134" s="24"/>
      <c r="G134" s="24"/>
      <c r="U134" s="113"/>
      <c r="V134" s="113"/>
      <c r="W134" s="113"/>
      <c r="X134" s="113"/>
      <c r="Y134" s="113"/>
      <c r="Z134" s="113"/>
      <c r="AA134" s="113"/>
      <c r="AB134" s="113"/>
      <c r="AC134" s="113"/>
      <c r="AD134" s="113"/>
      <c r="AE134" s="113"/>
      <c r="AF134" s="113"/>
      <c r="AG134" s="113"/>
    </row>
    <row r="135" spans="1:53" ht="39" customHeight="1">
      <c r="A135" s="193" t="s">
        <v>180</v>
      </c>
      <c r="B135" s="675"/>
      <c r="C135" s="1140" t="s">
        <v>181</v>
      </c>
      <c r="D135" s="1140"/>
      <c r="E135" s="1140"/>
      <c r="F135" s="1140"/>
      <c r="G135" s="1140"/>
      <c r="H135" s="1013"/>
      <c r="U135" s="113"/>
      <c r="V135" s="113"/>
      <c r="W135" s="113"/>
      <c r="X135" s="113"/>
      <c r="Y135" s="113"/>
      <c r="Z135" s="113"/>
      <c r="AA135" s="113"/>
      <c r="AB135" s="113"/>
      <c r="AC135" s="113"/>
      <c r="AD135" s="113"/>
      <c r="AE135" s="113"/>
      <c r="AF135" s="113"/>
      <c r="AG135" s="113"/>
    </row>
    <row r="136" spans="1:53" ht="20.100000000000001" customHeight="1">
      <c r="A136" s="20"/>
      <c r="B136" s="20"/>
      <c r="C136" s="20"/>
      <c r="D136" s="20"/>
      <c r="U136" s="113"/>
      <c r="V136" s="113"/>
      <c r="W136" s="113"/>
      <c r="X136" s="113"/>
      <c r="Y136" s="113"/>
      <c r="Z136" s="113"/>
      <c r="AA136" s="113"/>
      <c r="AB136" s="113"/>
      <c r="AC136" s="113"/>
      <c r="AD136" s="113"/>
      <c r="AE136" s="113"/>
      <c r="AF136" s="113"/>
      <c r="AG136" s="113"/>
    </row>
    <row r="137" spans="1:53" ht="20.100000000000001" customHeight="1">
      <c r="A137" s="20"/>
      <c r="C137" s="194">
        <f>IF('EXHIBIT G'!D125=0,"No Credit Hours or Not Applicable",('EXHIBIT G'!D125/'EXHIBIT C'!F10))</f>
        <v>91.790215588723058</v>
      </c>
      <c r="D137" s="20" t="s">
        <v>93</v>
      </c>
      <c r="U137" s="113"/>
      <c r="V137" s="113"/>
      <c r="W137" s="113"/>
      <c r="X137" s="113"/>
      <c r="Y137" s="113"/>
      <c r="Z137" s="113"/>
      <c r="AA137" s="113"/>
      <c r="AB137" s="113"/>
      <c r="AC137" s="113"/>
      <c r="AD137" s="113"/>
      <c r="AE137" s="113"/>
      <c r="AF137" s="113"/>
      <c r="AG137" s="113"/>
    </row>
    <row r="138" spans="1:53" ht="20.100000000000001" customHeight="1">
      <c r="A138" s="20"/>
      <c r="C138" s="195"/>
      <c r="D138" s="20"/>
      <c r="F138" s="24"/>
      <c r="G138" s="24"/>
      <c r="H138" s="24"/>
      <c r="U138" s="113"/>
      <c r="V138" s="113"/>
      <c r="W138" s="113"/>
      <c r="X138" s="113"/>
      <c r="Y138" s="113"/>
      <c r="Z138" s="113"/>
      <c r="AA138" s="113"/>
      <c r="AB138" s="113"/>
      <c r="AC138" s="113"/>
      <c r="AD138" s="113"/>
      <c r="AE138" s="113"/>
      <c r="AF138" s="113"/>
      <c r="AG138" s="113"/>
    </row>
    <row r="139" spans="1:53" ht="20.100000000000001" customHeight="1">
      <c r="A139" s="20"/>
      <c r="C139" s="196">
        <f>IF('EXHIBIT G'!D126=0,"No Credit Hours or Not Applicable",('EXHIBIT G'!D126/'EXHIBIT C'!D19))</f>
        <v>194.32846715328466</v>
      </c>
      <c r="D139" s="20" t="s">
        <v>182</v>
      </c>
      <c r="F139" s="35"/>
      <c r="G139" s="35"/>
      <c r="H139" s="35"/>
      <c r="U139" s="113"/>
      <c r="V139" s="113"/>
      <c r="W139" s="113"/>
      <c r="X139" s="113"/>
      <c r="Y139" s="113"/>
      <c r="Z139" s="113"/>
      <c r="AA139" s="113"/>
      <c r="AB139" s="113"/>
      <c r="AC139" s="113"/>
      <c r="AD139" s="113"/>
      <c r="AE139" s="113"/>
      <c r="AF139" s="113"/>
      <c r="AG139" s="113"/>
    </row>
    <row r="140" spans="1:53" ht="20.100000000000001" customHeight="1">
      <c r="A140" s="20"/>
      <c r="C140" s="197"/>
      <c r="D140" s="20"/>
      <c r="F140" s="35"/>
      <c r="G140" s="35"/>
      <c r="H140" s="35"/>
      <c r="U140" s="113"/>
      <c r="V140" s="113"/>
      <c r="W140" s="113"/>
      <c r="X140" s="113"/>
      <c r="Y140" s="113"/>
      <c r="Z140" s="113"/>
      <c r="AA140" s="113"/>
      <c r="AB140" s="113"/>
      <c r="AC140" s="113"/>
      <c r="AD140" s="113"/>
      <c r="AE140" s="113"/>
      <c r="AF140" s="113"/>
      <c r="AG140" s="113"/>
    </row>
    <row r="141" spans="1:53" s="20" customFormat="1" ht="20.100000000000001" customHeight="1">
      <c r="C141" s="1049"/>
      <c r="D141" s="1050"/>
      <c r="E141" s="1050"/>
    </row>
    <row r="142" spans="1:53" s="20" customFormat="1" ht="20.100000000000001" customHeight="1">
      <c r="A142" s="675" t="s">
        <v>183</v>
      </c>
      <c r="B142" s="675"/>
      <c r="C142" s="675" t="s">
        <v>184</v>
      </c>
    </row>
    <row r="143" spans="1:53" ht="20.100000000000001" customHeight="1">
      <c r="A143" s="20"/>
      <c r="C143" s="20"/>
      <c r="D143" s="20"/>
      <c r="U143" s="113"/>
      <c r="V143" s="113"/>
      <c r="W143" s="113"/>
      <c r="X143" s="113"/>
      <c r="Y143" s="113"/>
      <c r="Z143" s="113"/>
      <c r="AA143" s="113"/>
      <c r="AB143" s="113"/>
      <c r="AC143" s="113"/>
      <c r="AD143" s="113"/>
      <c r="AE143" s="113"/>
      <c r="AF143" s="113"/>
      <c r="AG143" s="113"/>
    </row>
    <row r="144" spans="1:53" ht="42.6" customHeight="1">
      <c r="A144" s="20"/>
      <c r="C144" s="198" t="str">
        <f>IF(+'EXHIBIT G'!D125='EXHIBIT C'!H10,"Equal","Not Equal")</f>
        <v>Equal</v>
      </c>
      <c r="D144" s="1141" t="s">
        <v>185</v>
      </c>
      <c r="E144" s="1141"/>
      <c r="F144" s="1141"/>
      <c r="G144" s="1141"/>
      <c r="U144" s="113"/>
      <c r="V144" s="113"/>
      <c r="W144" s="113"/>
      <c r="X144" s="113"/>
      <c r="Y144" s="113"/>
      <c r="Z144" s="113"/>
      <c r="AA144" s="113"/>
      <c r="AB144" s="113"/>
      <c r="AC144" s="113"/>
      <c r="AD144" s="113"/>
      <c r="AE144" s="113"/>
      <c r="AF144" s="113"/>
      <c r="AG144" s="113"/>
    </row>
    <row r="145" spans="1:33" ht="20.100000000000001" customHeight="1">
      <c r="A145" s="20"/>
      <c r="C145" s="195"/>
      <c r="D145" s="199"/>
      <c r="E145" s="199"/>
      <c r="F145" s="199"/>
      <c r="G145" s="199"/>
      <c r="U145" s="113"/>
      <c r="V145" s="113"/>
      <c r="W145" s="113"/>
      <c r="X145" s="113"/>
      <c r="Y145" s="113"/>
      <c r="Z145" s="113"/>
      <c r="AA145" s="113"/>
      <c r="AB145" s="113"/>
      <c r="AC145" s="113"/>
      <c r="AD145" s="113"/>
      <c r="AE145" s="113"/>
      <c r="AF145" s="113"/>
      <c r="AG145" s="113"/>
    </row>
    <row r="146" spans="1:33" ht="20.100000000000001" customHeight="1">
      <c r="A146" s="20"/>
      <c r="C146" s="20"/>
      <c r="D146" s="20"/>
      <c r="U146" s="113"/>
      <c r="V146" s="113"/>
      <c r="W146" s="113"/>
      <c r="X146" s="113"/>
      <c r="Y146" s="113"/>
      <c r="Z146" s="113"/>
      <c r="AA146" s="113"/>
      <c r="AB146" s="113"/>
      <c r="AC146" s="113"/>
      <c r="AD146" s="113"/>
      <c r="AE146" s="113"/>
      <c r="AF146" s="113"/>
      <c r="AG146" s="113"/>
    </row>
    <row r="147" spans="1:33" ht="58.35" customHeight="1">
      <c r="A147" s="20"/>
      <c r="C147" s="198" t="str">
        <f>IF(+'EXHIBIT G'!D126='EXHIBIT C'!F19,"Equal","Not Equal")</f>
        <v>Equal</v>
      </c>
      <c r="D147" s="1141" t="s">
        <v>186</v>
      </c>
      <c r="E147" s="1141"/>
      <c r="F147" s="1141"/>
      <c r="G147" s="1141"/>
      <c r="U147" s="113"/>
      <c r="V147" s="113"/>
      <c r="W147" s="113"/>
      <c r="X147" s="113"/>
      <c r="Y147" s="113"/>
      <c r="Z147" s="113"/>
      <c r="AA147" s="113"/>
      <c r="AB147" s="113"/>
      <c r="AC147" s="113"/>
      <c r="AD147" s="113"/>
      <c r="AE147" s="113"/>
      <c r="AF147" s="113"/>
      <c r="AG147" s="113"/>
    </row>
    <row r="148" spans="1:33" ht="20.100000000000001" customHeight="1">
      <c r="A148" s="20"/>
      <c r="C148" s="195"/>
      <c r="D148" s="199"/>
      <c r="E148" s="199"/>
      <c r="F148" s="199"/>
      <c r="G148" s="199"/>
      <c r="U148" s="113"/>
      <c r="V148" s="113"/>
      <c r="W148" s="113"/>
      <c r="X148" s="113"/>
      <c r="Y148" s="113"/>
      <c r="Z148" s="113"/>
      <c r="AA148" s="113"/>
      <c r="AB148" s="113"/>
      <c r="AC148" s="113"/>
      <c r="AD148" s="113"/>
      <c r="AE148" s="113"/>
      <c r="AF148" s="113"/>
      <c r="AG148" s="113"/>
    </row>
    <row r="149" spans="1:33" ht="20.100000000000001" customHeight="1">
      <c r="A149" s="20"/>
      <c r="C149" s="195"/>
      <c r="D149" s="1048"/>
      <c r="E149" s="1048"/>
      <c r="F149" s="1048"/>
      <c r="G149" s="1048"/>
      <c r="U149" s="113"/>
      <c r="V149" s="113"/>
      <c r="W149" s="113"/>
      <c r="X149" s="113"/>
      <c r="Y149" s="113"/>
      <c r="Z149" s="113"/>
      <c r="AA149" s="113"/>
      <c r="AB149" s="113"/>
      <c r="AC149" s="113"/>
      <c r="AD149" s="113"/>
      <c r="AE149" s="113"/>
      <c r="AF149" s="113"/>
      <c r="AG149" s="113"/>
    </row>
    <row r="150" spans="1:33" ht="20.100000000000001" customHeight="1">
      <c r="A150" s="20"/>
      <c r="C150" s="200"/>
      <c r="D150" s="1048"/>
      <c r="E150" s="1048"/>
      <c r="F150" s="1048"/>
      <c r="G150" s="1048"/>
      <c r="U150" s="113"/>
      <c r="V150" s="113"/>
      <c r="W150" s="113"/>
      <c r="X150" s="113"/>
      <c r="Y150" s="113"/>
      <c r="Z150" s="113"/>
      <c r="AA150" s="113"/>
      <c r="AB150" s="113"/>
      <c r="AC150" s="113"/>
      <c r="AD150" s="113"/>
      <c r="AE150" s="113"/>
      <c r="AF150" s="113"/>
      <c r="AG150" s="113"/>
    </row>
    <row r="151" spans="1:33" ht="62.1" customHeight="1">
      <c r="A151" s="193" t="s">
        <v>187</v>
      </c>
      <c r="B151" s="675"/>
      <c r="C151" s="1140" t="s">
        <v>188</v>
      </c>
      <c r="D151" s="1140"/>
      <c r="E151" s="1140"/>
      <c r="F151" s="1140"/>
      <c r="G151" s="1140"/>
      <c r="H151" s="1013"/>
      <c r="U151" s="113"/>
      <c r="V151" s="113"/>
      <c r="W151" s="113"/>
      <c r="X151" s="113"/>
      <c r="Y151" s="113"/>
      <c r="Z151" s="113"/>
      <c r="AA151" s="113"/>
      <c r="AB151" s="113"/>
      <c r="AC151" s="113"/>
      <c r="AD151" s="113"/>
      <c r="AE151" s="113"/>
      <c r="AF151" s="113"/>
      <c r="AG151" s="113"/>
    </row>
    <row r="152" spans="1:33" ht="20.100000000000001" customHeight="1">
      <c r="A152" s="20"/>
      <c r="C152" s="20"/>
      <c r="D152" s="20"/>
      <c r="U152" s="113"/>
      <c r="V152" s="113"/>
      <c r="W152" s="113"/>
      <c r="X152" s="113"/>
      <c r="Y152" s="113"/>
      <c r="Z152" s="113"/>
      <c r="AA152" s="113"/>
      <c r="AB152" s="113"/>
      <c r="AC152" s="113"/>
      <c r="AD152" s="113"/>
      <c r="AE152" s="113"/>
      <c r="AF152" s="113"/>
      <c r="AG152" s="113"/>
    </row>
    <row r="153" spans="1:33" ht="20.100000000000001" customHeight="1">
      <c r="A153" s="20"/>
      <c r="C153" s="198" t="str">
        <f>IF(+'EXHIBIT G'!F120='EXHIBIT G'!F136,"Equal","Not Equal")</f>
        <v>Not Equal</v>
      </c>
      <c r="D153" s="1003" t="s">
        <v>189</v>
      </c>
      <c r="E153" s="1003"/>
      <c r="F153" s="1003"/>
      <c r="U153" s="113"/>
      <c r="V153" s="113"/>
      <c r="W153" s="113"/>
      <c r="X153" s="113"/>
      <c r="Y153" s="113"/>
      <c r="Z153" s="113"/>
      <c r="AA153" s="113"/>
      <c r="AB153" s="113"/>
      <c r="AC153" s="113"/>
      <c r="AD153" s="113"/>
      <c r="AE153" s="113"/>
      <c r="AF153" s="113"/>
      <c r="AG153" s="113"/>
    </row>
    <row r="154" spans="1:33" ht="20.100000000000001" customHeight="1" thickBot="1">
      <c r="A154" s="20"/>
      <c r="C154" s="200"/>
      <c r="D154" s="20"/>
      <c r="H154" s="151"/>
      <c r="U154" s="113"/>
      <c r="V154" s="113"/>
      <c r="W154" s="113"/>
      <c r="X154" s="113"/>
      <c r="Y154" s="113"/>
      <c r="Z154" s="113"/>
      <c r="AA154" s="113"/>
      <c r="AB154" s="113"/>
      <c r="AC154" s="113"/>
      <c r="AD154" s="113"/>
      <c r="AE154" s="113"/>
      <c r="AF154" s="113"/>
      <c r="AG154" s="113"/>
    </row>
    <row r="155" spans="1:33" ht="24.6" customHeight="1" thickBot="1">
      <c r="A155" s="20"/>
      <c r="C155" s="1017" t="s">
        <v>190</v>
      </c>
      <c r="D155" s="1018"/>
      <c r="E155" s="1018"/>
      <c r="F155" s="1018"/>
      <c r="G155" s="1019"/>
      <c r="H155" s="38"/>
      <c r="U155" s="113"/>
      <c r="V155" s="113"/>
      <c r="W155" s="113"/>
      <c r="X155" s="113"/>
      <c r="Y155" s="113"/>
      <c r="Z155" s="113"/>
      <c r="AA155" s="113"/>
      <c r="AB155" s="113"/>
      <c r="AC155" s="113"/>
      <c r="AD155" s="113"/>
      <c r="AE155" s="113"/>
      <c r="AF155" s="113"/>
      <c r="AG155" s="113"/>
    </row>
    <row r="156" spans="1:33" ht="20.100000000000001" customHeight="1">
      <c r="A156" s="20"/>
      <c r="C156" s="1039" t="s">
        <v>799</v>
      </c>
      <c r="D156" s="1040"/>
      <c r="E156" s="1040"/>
      <c r="F156" s="1040"/>
      <c r="G156" s="1041"/>
      <c r="H156" s="201"/>
      <c r="U156" s="113"/>
      <c r="V156" s="113"/>
      <c r="W156" s="113"/>
      <c r="X156" s="113"/>
      <c r="Y156" s="113"/>
      <c r="Z156" s="113"/>
      <c r="AA156" s="113"/>
      <c r="AB156" s="113"/>
      <c r="AC156" s="113"/>
      <c r="AD156" s="113"/>
      <c r="AE156" s="113"/>
      <c r="AF156" s="113"/>
      <c r="AG156" s="113"/>
    </row>
    <row r="157" spans="1:33" ht="20.100000000000001" customHeight="1">
      <c r="A157" s="20"/>
      <c r="C157" s="1042"/>
      <c r="D157" s="1043"/>
      <c r="E157" s="1043"/>
      <c r="F157" s="1043"/>
      <c r="G157" s="1044"/>
      <c r="H157" s="201"/>
      <c r="U157" s="113"/>
      <c r="V157" s="113"/>
      <c r="W157" s="113"/>
      <c r="X157" s="113"/>
      <c r="Y157" s="113"/>
      <c r="Z157" s="113"/>
      <c r="AA157" s="113"/>
      <c r="AB157" s="113"/>
      <c r="AC157" s="113"/>
      <c r="AD157" s="113"/>
      <c r="AE157" s="113"/>
      <c r="AF157" s="113"/>
      <c r="AG157" s="113"/>
    </row>
    <row r="158" spans="1:33" ht="20.100000000000001" customHeight="1">
      <c r="A158" s="20"/>
      <c r="C158" s="1042"/>
      <c r="D158" s="1043"/>
      <c r="E158" s="1043"/>
      <c r="F158" s="1043"/>
      <c r="G158" s="1044"/>
      <c r="H158" s="201"/>
      <c r="U158" s="113"/>
      <c r="V158" s="113"/>
      <c r="W158" s="113"/>
      <c r="X158" s="113"/>
      <c r="Y158" s="113"/>
      <c r="Z158" s="113"/>
      <c r="AA158" s="113"/>
      <c r="AB158" s="113"/>
      <c r="AC158" s="113"/>
      <c r="AD158" s="113"/>
      <c r="AE158" s="113"/>
      <c r="AF158" s="113"/>
      <c r="AG158" s="113"/>
    </row>
    <row r="159" spans="1:33" ht="20.100000000000001" customHeight="1">
      <c r="A159" s="20"/>
      <c r="C159" s="1042"/>
      <c r="D159" s="1043"/>
      <c r="E159" s="1043"/>
      <c r="F159" s="1043"/>
      <c r="G159" s="1044"/>
      <c r="H159" s="201"/>
      <c r="U159" s="113"/>
      <c r="V159" s="113"/>
      <c r="W159" s="113"/>
      <c r="X159" s="113"/>
      <c r="Y159" s="113"/>
      <c r="Z159" s="113"/>
      <c r="AA159" s="113"/>
      <c r="AB159" s="113"/>
      <c r="AC159" s="113"/>
      <c r="AD159" s="113"/>
      <c r="AE159" s="113"/>
      <c r="AF159" s="113"/>
      <c r="AG159" s="113"/>
    </row>
    <row r="160" spans="1:33" ht="20.100000000000001" customHeight="1">
      <c r="A160" s="20"/>
      <c r="C160" s="1042"/>
      <c r="D160" s="1043"/>
      <c r="E160" s="1043"/>
      <c r="F160" s="1043"/>
      <c r="G160" s="1044"/>
      <c r="H160" s="201"/>
      <c r="U160" s="113"/>
      <c r="V160" s="113"/>
      <c r="W160" s="113"/>
      <c r="X160" s="113"/>
      <c r="Y160" s="113"/>
      <c r="Z160" s="113"/>
      <c r="AA160" s="113"/>
      <c r="AB160" s="113"/>
      <c r="AC160" s="113"/>
      <c r="AD160" s="113"/>
      <c r="AE160" s="113"/>
      <c r="AF160" s="113"/>
      <c r="AG160" s="113"/>
    </row>
    <row r="161" spans="1:33" ht="20.100000000000001" customHeight="1">
      <c r="A161" s="20"/>
      <c r="C161" s="1042"/>
      <c r="D161" s="1043"/>
      <c r="E161" s="1043"/>
      <c r="F161" s="1043"/>
      <c r="G161" s="1044"/>
      <c r="H161" s="201"/>
      <c r="U161" s="113"/>
      <c r="V161" s="113"/>
      <c r="W161" s="113"/>
      <c r="X161" s="113"/>
      <c r="Y161" s="113"/>
      <c r="Z161" s="113"/>
      <c r="AA161" s="113"/>
      <c r="AB161" s="113"/>
      <c r="AC161" s="113"/>
      <c r="AD161" s="113"/>
      <c r="AE161" s="113"/>
      <c r="AF161" s="113"/>
      <c r="AG161" s="113"/>
    </row>
    <row r="162" spans="1:33" ht="20.100000000000001" customHeight="1">
      <c r="A162" s="20"/>
      <c r="C162" s="1042"/>
      <c r="D162" s="1043"/>
      <c r="E162" s="1043"/>
      <c r="F162" s="1043"/>
      <c r="G162" s="1044"/>
      <c r="H162" s="201"/>
      <c r="U162" s="113"/>
      <c r="V162" s="113"/>
      <c r="W162" s="113"/>
      <c r="X162" s="113"/>
      <c r="Y162" s="113"/>
      <c r="Z162" s="113"/>
      <c r="AA162" s="113"/>
      <c r="AB162" s="113"/>
      <c r="AC162" s="113"/>
      <c r="AD162" s="113"/>
      <c r="AE162" s="113"/>
      <c r="AF162" s="113"/>
      <c r="AG162" s="113"/>
    </row>
    <row r="163" spans="1:33" ht="20.100000000000001" customHeight="1">
      <c r="A163" s="20"/>
      <c r="C163" s="1042"/>
      <c r="D163" s="1043"/>
      <c r="E163" s="1043"/>
      <c r="F163" s="1043"/>
      <c r="G163" s="1044"/>
      <c r="H163" s="201"/>
      <c r="U163" s="113"/>
      <c r="V163" s="113"/>
      <c r="W163" s="113"/>
      <c r="X163" s="113"/>
      <c r="Y163" s="113"/>
      <c r="Z163" s="113"/>
      <c r="AA163" s="113"/>
      <c r="AB163" s="113"/>
      <c r="AC163" s="113"/>
      <c r="AD163" s="113"/>
      <c r="AE163" s="113"/>
      <c r="AF163" s="113"/>
      <c r="AG163" s="113"/>
    </row>
    <row r="164" spans="1:33" ht="20.100000000000001" customHeight="1">
      <c r="A164" s="20"/>
      <c r="C164" s="1042"/>
      <c r="D164" s="1043"/>
      <c r="E164" s="1043"/>
      <c r="F164" s="1043"/>
      <c r="G164" s="1044"/>
      <c r="H164" s="201"/>
      <c r="U164" s="113"/>
      <c r="V164" s="113"/>
      <c r="W164" s="113"/>
      <c r="X164" s="113"/>
      <c r="Y164" s="113"/>
      <c r="Z164" s="113"/>
      <c r="AA164" s="113"/>
      <c r="AB164" s="113"/>
      <c r="AC164" s="113"/>
      <c r="AD164" s="113"/>
      <c r="AE164" s="113"/>
      <c r="AF164" s="113"/>
      <c r="AG164" s="113"/>
    </row>
    <row r="165" spans="1:33" ht="20.100000000000001" customHeight="1" thickBot="1">
      <c r="A165" s="20"/>
      <c r="C165" s="1045"/>
      <c r="D165" s="1046"/>
      <c r="E165" s="1046"/>
      <c r="F165" s="1046"/>
      <c r="G165" s="1047"/>
      <c r="H165" s="201"/>
      <c r="U165" s="113"/>
      <c r="V165" s="113"/>
      <c r="W165" s="113"/>
      <c r="X165" s="113"/>
      <c r="Y165" s="113"/>
      <c r="Z165" s="113"/>
      <c r="AA165" s="113"/>
      <c r="AB165" s="113"/>
      <c r="AC165" s="113"/>
      <c r="AD165" s="113"/>
      <c r="AE165" s="113"/>
      <c r="AF165" s="113"/>
      <c r="AG165" s="113"/>
    </row>
    <row r="166" spans="1:33" ht="20.100000000000001" customHeight="1">
      <c r="H166" s="151"/>
      <c r="U166" s="113"/>
      <c r="V166" s="113"/>
      <c r="W166" s="113"/>
      <c r="X166" s="113"/>
      <c r="Y166" s="113"/>
      <c r="Z166" s="113"/>
      <c r="AA166" s="113"/>
      <c r="AB166" s="113"/>
      <c r="AC166" s="113"/>
      <c r="AD166" s="113"/>
      <c r="AE166" s="113"/>
      <c r="AF166" s="113"/>
      <c r="AG166" s="113"/>
    </row>
    <row r="167" spans="1:33" ht="20.100000000000001" customHeight="1">
      <c r="H167" s="151"/>
      <c r="U167" s="113"/>
      <c r="V167" s="113"/>
      <c r="W167" s="113"/>
      <c r="X167" s="113"/>
      <c r="Y167" s="113"/>
      <c r="Z167" s="113"/>
      <c r="AA167" s="113"/>
      <c r="AB167" s="113"/>
      <c r="AC167" s="113"/>
      <c r="AD167" s="113"/>
      <c r="AE167" s="113"/>
      <c r="AF167" s="113"/>
      <c r="AG167" s="113"/>
    </row>
    <row r="168" spans="1:33" ht="20.100000000000001" customHeight="1">
      <c r="U168" s="113"/>
      <c r="V168" s="113"/>
      <c r="W168" s="113"/>
      <c r="X168" s="113"/>
      <c r="Y168" s="113"/>
      <c r="Z168" s="113"/>
      <c r="AA168" s="113"/>
      <c r="AB168" s="113"/>
      <c r="AC168" s="113"/>
      <c r="AD168" s="113"/>
      <c r="AE168" s="113"/>
      <c r="AF168" s="113"/>
      <c r="AG168" s="113"/>
    </row>
    <row r="169" spans="1:33" ht="20.100000000000001" customHeight="1">
      <c r="U169" s="113"/>
      <c r="V169" s="113"/>
      <c r="W169" s="113"/>
      <c r="X169" s="113"/>
      <c r="Y169" s="113"/>
      <c r="Z169" s="113"/>
      <c r="AA169" s="113"/>
      <c r="AB169" s="113"/>
      <c r="AC169" s="113"/>
      <c r="AD169" s="113"/>
      <c r="AE169" s="113"/>
      <c r="AF169" s="113"/>
      <c r="AG169" s="113"/>
    </row>
    <row r="170" spans="1:33" ht="20.100000000000001" customHeight="1">
      <c r="U170" s="113"/>
      <c r="V170" s="113"/>
      <c r="W170" s="113"/>
      <c r="X170" s="113"/>
      <c r="Y170" s="113"/>
      <c r="Z170" s="113"/>
      <c r="AA170" s="113"/>
      <c r="AB170" s="113"/>
      <c r="AC170" s="113"/>
      <c r="AD170" s="113"/>
      <c r="AE170" s="113"/>
      <c r="AF170" s="113"/>
      <c r="AG170" s="113"/>
    </row>
    <row r="171" spans="1:33" ht="20.100000000000001" customHeight="1">
      <c r="U171" s="113"/>
      <c r="V171" s="113"/>
      <c r="W171" s="113"/>
      <c r="X171" s="113"/>
      <c r="Y171" s="113"/>
      <c r="Z171" s="113"/>
      <c r="AA171" s="113"/>
      <c r="AB171" s="113"/>
      <c r="AC171" s="113"/>
      <c r="AD171" s="113"/>
      <c r="AE171" s="113"/>
      <c r="AF171" s="113"/>
      <c r="AG171" s="113"/>
    </row>
    <row r="172" spans="1:33" ht="20.100000000000001" customHeight="1">
      <c r="U172" s="113"/>
      <c r="V172" s="113"/>
      <c r="W172" s="113"/>
      <c r="X172" s="113"/>
      <c r="Y172" s="113"/>
      <c r="Z172" s="113"/>
      <c r="AA172" s="113"/>
      <c r="AB172" s="113"/>
      <c r="AC172" s="113"/>
      <c r="AD172" s="113"/>
      <c r="AE172" s="113"/>
      <c r="AF172" s="113"/>
      <c r="AG172" s="113"/>
    </row>
    <row r="173" spans="1:33" ht="20.100000000000001" customHeight="1">
      <c r="U173" s="113"/>
      <c r="V173" s="113"/>
      <c r="W173" s="113"/>
      <c r="X173" s="113"/>
      <c r="Y173" s="113"/>
      <c r="Z173" s="113"/>
      <c r="AA173" s="113"/>
      <c r="AB173" s="113"/>
      <c r="AC173" s="113"/>
      <c r="AD173" s="113"/>
      <c r="AE173" s="113"/>
      <c r="AF173" s="113"/>
      <c r="AG173" s="113"/>
    </row>
    <row r="174" spans="1:33" ht="20.100000000000001" customHeight="1">
      <c r="U174" s="113"/>
      <c r="V174" s="113"/>
      <c r="W174" s="113"/>
      <c r="X174" s="113"/>
      <c r="Y174" s="113"/>
      <c r="Z174" s="113"/>
      <c r="AA174" s="113"/>
      <c r="AB174" s="113"/>
      <c r="AC174" s="113"/>
      <c r="AD174" s="113"/>
      <c r="AE174" s="113"/>
      <c r="AF174" s="113"/>
      <c r="AG174" s="113"/>
    </row>
    <row r="175" spans="1:33" ht="20.100000000000001" customHeight="1">
      <c r="U175" s="113"/>
      <c r="V175" s="113"/>
      <c r="W175" s="113"/>
      <c r="X175" s="113"/>
      <c r="Y175" s="113"/>
      <c r="Z175" s="113"/>
      <c r="AA175" s="113"/>
      <c r="AB175" s="113"/>
      <c r="AC175" s="113"/>
      <c r="AD175" s="113"/>
      <c r="AE175" s="113"/>
      <c r="AF175" s="113"/>
      <c r="AG175" s="113"/>
    </row>
    <row r="176" spans="1:33" ht="20.100000000000001" customHeight="1">
      <c r="U176" s="113"/>
      <c r="V176" s="113"/>
      <c r="W176" s="113"/>
      <c r="X176" s="113"/>
      <c r="Y176" s="113"/>
      <c r="Z176" s="113"/>
      <c r="AA176" s="113"/>
      <c r="AB176" s="113"/>
      <c r="AC176" s="113"/>
      <c r="AD176" s="113"/>
      <c r="AE176" s="113"/>
      <c r="AF176" s="113"/>
      <c r="AG176" s="113"/>
    </row>
    <row r="177" spans="21:33" ht="20.100000000000001" customHeight="1">
      <c r="U177" s="113"/>
      <c r="V177" s="113"/>
      <c r="W177" s="113"/>
      <c r="X177" s="113"/>
      <c r="Y177" s="113"/>
      <c r="Z177" s="113"/>
      <c r="AA177" s="113"/>
      <c r="AB177" s="113"/>
      <c r="AC177" s="113"/>
      <c r="AD177" s="113"/>
      <c r="AE177" s="113"/>
      <c r="AF177" s="113"/>
      <c r="AG177" s="113"/>
    </row>
    <row r="178" spans="21:33" ht="20.100000000000001" customHeight="1">
      <c r="U178" s="113"/>
      <c r="V178" s="113"/>
      <c r="W178" s="113"/>
      <c r="X178" s="113"/>
      <c r="Y178" s="113"/>
      <c r="Z178" s="113"/>
      <c r="AA178" s="113"/>
      <c r="AB178" s="113"/>
      <c r="AC178" s="113"/>
      <c r="AD178" s="113"/>
      <c r="AE178" s="113"/>
      <c r="AF178" s="113"/>
      <c r="AG178" s="113"/>
    </row>
    <row r="179" spans="21:33" ht="20.100000000000001" customHeight="1">
      <c r="U179" s="113"/>
      <c r="V179" s="113"/>
      <c r="W179" s="113"/>
      <c r="X179" s="113"/>
      <c r="Y179" s="113"/>
      <c r="Z179" s="113"/>
      <c r="AA179" s="113"/>
      <c r="AB179" s="113"/>
      <c r="AC179" s="113"/>
      <c r="AD179" s="113"/>
      <c r="AE179" s="113"/>
      <c r="AF179" s="113"/>
      <c r="AG179" s="113"/>
    </row>
    <row r="180" spans="21:33" ht="20.100000000000001" customHeight="1">
      <c r="U180" s="113"/>
      <c r="V180" s="113"/>
      <c r="W180" s="113"/>
      <c r="X180" s="113"/>
      <c r="Y180" s="113"/>
      <c r="Z180" s="113"/>
      <c r="AA180" s="113"/>
      <c r="AB180" s="113"/>
      <c r="AC180" s="113"/>
      <c r="AD180" s="113"/>
      <c r="AE180" s="113"/>
      <c r="AF180" s="113"/>
      <c r="AG180" s="113"/>
    </row>
    <row r="181" spans="21:33" ht="20.100000000000001" customHeight="1">
      <c r="U181" s="113"/>
      <c r="V181" s="113"/>
      <c r="W181" s="113"/>
      <c r="X181" s="113"/>
      <c r="Y181" s="113"/>
      <c r="Z181" s="113"/>
      <c r="AA181" s="113"/>
      <c r="AB181" s="113"/>
      <c r="AC181" s="113"/>
      <c r="AD181" s="113"/>
      <c r="AE181" s="113"/>
      <c r="AF181" s="113"/>
      <c r="AG181" s="113"/>
    </row>
    <row r="182" spans="21:33" ht="20.100000000000001" customHeight="1">
      <c r="U182" s="113"/>
      <c r="V182" s="113"/>
      <c r="W182" s="113"/>
      <c r="X182" s="113"/>
      <c r="Y182" s="113"/>
      <c r="Z182" s="113"/>
      <c r="AA182" s="113"/>
      <c r="AB182" s="113"/>
      <c r="AC182" s="113"/>
      <c r="AD182" s="113"/>
      <c r="AE182" s="113"/>
      <c r="AF182" s="113"/>
      <c r="AG182" s="113"/>
    </row>
    <row r="183" spans="21:33" ht="20.100000000000001" customHeight="1">
      <c r="U183" s="113"/>
      <c r="V183" s="113"/>
      <c r="W183" s="113"/>
      <c r="X183" s="113"/>
      <c r="Y183" s="113"/>
      <c r="Z183" s="113"/>
      <c r="AA183" s="113"/>
      <c r="AB183" s="113"/>
      <c r="AC183" s="113"/>
      <c r="AD183" s="113"/>
      <c r="AE183" s="113"/>
      <c r="AF183" s="113"/>
      <c r="AG183" s="113"/>
    </row>
    <row r="184" spans="21:33" ht="20.100000000000001" customHeight="1">
      <c r="U184" s="113"/>
      <c r="V184" s="113"/>
      <c r="W184" s="113"/>
      <c r="X184" s="113"/>
      <c r="Y184" s="113"/>
      <c r="Z184" s="113"/>
      <c r="AA184" s="113"/>
      <c r="AB184" s="113"/>
      <c r="AC184" s="113"/>
      <c r="AD184" s="113"/>
      <c r="AE184" s="113"/>
      <c r="AF184" s="113"/>
      <c r="AG184" s="113"/>
    </row>
    <row r="185" spans="21:33" ht="20.100000000000001" customHeight="1">
      <c r="U185" s="113"/>
      <c r="V185" s="113"/>
      <c r="W185" s="113"/>
      <c r="X185" s="113"/>
      <c r="Y185" s="113"/>
      <c r="Z185" s="113"/>
      <c r="AA185" s="113"/>
      <c r="AB185" s="113"/>
      <c r="AC185" s="113"/>
      <c r="AD185" s="113"/>
      <c r="AE185" s="113"/>
      <c r="AF185" s="113"/>
      <c r="AG185" s="113"/>
    </row>
    <row r="186" spans="21:33" ht="20.100000000000001" customHeight="1">
      <c r="U186" s="113"/>
      <c r="V186" s="113"/>
      <c r="W186" s="113"/>
      <c r="X186" s="113"/>
      <c r="Y186" s="113"/>
      <c r="Z186" s="113"/>
      <c r="AA186" s="113"/>
      <c r="AB186" s="113"/>
      <c r="AC186" s="113"/>
      <c r="AD186" s="113"/>
      <c r="AE186" s="113"/>
      <c r="AF186" s="113"/>
      <c r="AG186" s="113"/>
    </row>
    <row r="187" spans="21:33" ht="20.100000000000001" customHeight="1">
      <c r="U187" s="113"/>
      <c r="V187" s="113"/>
      <c r="W187" s="113"/>
      <c r="X187" s="113"/>
      <c r="Y187" s="113"/>
      <c r="Z187" s="113"/>
      <c r="AA187" s="113"/>
      <c r="AB187" s="113"/>
      <c r="AC187" s="113"/>
      <c r="AD187" s="113"/>
      <c r="AE187" s="113"/>
      <c r="AF187" s="113"/>
      <c r="AG187" s="113"/>
    </row>
    <row r="188" spans="21:33" ht="20.100000000000001" customHeight="1">
      <c r="U188" s="113"/>
      <c r="V188" s="113"/>
      <c r="W188" s="113"/>
      <c r="X188" s="113"/>
      <c r="Y188" s="113"/>
      <c r="Z188" s="113"/>
      <c r="AA188" s="113"/>
      <c r="AB188" s="113"/>
      <c r="AC188" s="113"/>
      <c r="AD188" s="113"/>
      <c r="AE188" s="113"/>
      <c r="AF188" s="113"/>
      <c r="AG188" s="113"/>
    </row>
    <row r="189" spans="21:33" ht="20.100000000000001" customHeight="1">
      <c r="U189" s="113"/>
      <c r="V189" s="113"/>
      <c r="W189" s="113"/>
      <c r="X189" s="113"/>
      <c r="Y189" s="113"/>
      <c r="Z189" s="113"/>
      <c r="AA189" s="113"/>
      <c r="AB189" s="113"/>
      <c r="AC189" s="113"/>
      <c r="AD189" s="113"/>
      <c r="AE189" s="113"/>
      <c r="AF189" s="113"/>
      <c r="AG189" s="113"/>
    </row>
    <row r="190" spans="21:33" ht="20.100000000000001" customHeight="1">
      <c r="U190" s="113"/>
      <c r="V190" s="113"/>
      <c r="W190" s="113"/>
      <c r="X190" s="113"/>
      <c r="Y190" s="113"/>
      <c r="Z190" s="113"/>
      <c r="AA190" s="113"/>
      <c r="AB190" s="113"/>
      <c r="AC190" s="113"/>
      <c r="AD190" s="113"/>
      <c r="AE190" s="113"/>
      <c r="AF190" s="113"/>
      <c r="AG190" s="113"/>
    </row>
    <row r="191" spans="21:33" ht="20.100000000000001" customHeight="1">
      <c r="U191" s="113"/>
      <c r="V191" s="113"/>
      <c r="W191" s="113"/>
      <c r="X191" s="113"/>
      <c r="Y191" s="113"/>
      <c r="Z191" s="113"/>
      <c r="AA191" s="113"/>
      <c r="AB191" s="113"/>
      <c r="AC191" s="113"/>
      <c r="AD191" s="113"/>
      <c r="AE191" s="113"/>
      <c r="AF191" s="113"/>
      <c r="AG191" s="113"/>
    </row>
    <row r="192" spans="21:33" ht="20.100000000000001" customHeight="1">
      <c r="U192" s="113"/>
      <c r="V192" s="113"/>
      <c r="W192" s="113"/>
      <c r="X192" s="113"/>
      <c r="Y192" s="113"/>
      <c r="Z192" s="113"/>
      <c r="AA192" s="113"/>
      <c r="AB192" s="113"/>
      <c r="AC192" s="113"/>
      <c r="AD192" s="113"/>
      <c r="AE192" s="113"/>
      <c r="AF192" s="113"/>
      <c r="AG192" s="113"/>
    </row>
    <row r="193" spans="21:33" ht="20.100000000000001" customHeight="1">
      <c r="U193" s="113"/>
      <c r="V193" s="113"/>
      <c r="W193" s="113"/>
      <c r="X193" s="113"/>
      <c r="Y193" s="113"/>
      <c r="Z193" s="113"/>
      <c r="AA193" s="113"/>
      <c r="AB193" s="113"/>
      <c r="AC193" s="113"/>
      <c r="AD193" s="113"/>
      <c r="AE193" s="113"/>
      <c r="AF193" s="113"/>
      <c r="AG193" s="113"/>
    </row>
    <row r="194" spans="21:33" ht="20.100000000000001" customHeight="1">
      <c r="U194" s="113"/>
      <c r="V194" s="113"/>
      <c r="W194" s="113"/>
      <c r="X194" s="113"/>
      <c r="Y194" s="113"/>
      <c r="Z194" s="113"/>
      <c r="AA194" s="113"/>
      <c r="AB194" s="113"/>
      <c r="AC194" s="113"/>
      <c r="AD194" s="113"/>
      <c r="AE194" s="113"/>
      <c r="AF194" s="113"/>
      <c r="AG194" s="113"/>
    </row>
    <row r="195" spans="21:33" ht="20.100000000000001" customHeight="1">
      <c r="U195" s="113"/>
      <c r="V195" s="113"/>
      <c r="W195" s="113"/>
      <c r="X195" s="113"/>
      <c r="Y195" s="113"/>
      <c r="Z195" s="113"/>
      <c r="AA195" s="113"/>
      <c r="AB195" s="113"/>
      <c r="AC195" s="113"/>
      <c r="AD195" s="113"/>
      <c r="AE195" s="113"/>
      <c r="AF195" s="113"/>
      <c r="AG195" s="113"/>
    </row>
    <row r="196" spans="21:33" ht="20.100000000000001" customHeight="1">
      <c r="U196" s="113"/>
      <c r="V196" s="113"/>
      <c r="W196" s="113"/>
      <c r="X196" s="113"/>
      <c r="Y196" s="113"/>
      <c r="Z196" s="113"/>
      <c r="AA196" s="113"/>
      <c r="AB196" s="113"/>
      <c r="AC196" s="113"/>
      <c r="AD196" s="113"/>
      <c r="AE196" s="113"/>
      <c r="AF196" s="113"/>
      <c r="AG196" s="113"/>
    </row>
    <row r="197" spans="21:33" ht="20.100000000000001" customHeight="1">
      <c r="U197" s="113"/>
      <c r="V197" s="113"/>
      <c r="W197" s="113"/>
      <c r="X197" s="113"/>
      <c r="Y197" s="113"/>
      <c r="Z197" s="113"/>
      <c r="AA197" s="113"/>
      <c r="AB197" s="113"/>
      <c r="AC197" s="113"/>
      <c r="AD197" s="113"/>
      <c r="AE197" s="113"/>
      <c r="AF197" s="113"/>
      <c r="AG197" s="113"/>
    </row>
    <row r="198" spans="21:33" ht="20.100000000000001" customHeight="1">
      <c r="U198" s="113"/>
      <c r="V198" s="113"/>
      <c r="W198" s="113"/>
      <c r="X198" s="113"/>
      <c r="Y198" s="113"/>
      <c r="Z198" s="113"/>
      <c r="AA198" s="113"/>
      <c r="AB198" s="113"/>
      <c r="AC198" s="113"/>
      <c r="AD198" s="113"/>
      <c r="AE198" s="113"/>
      <c r="AF198" s="113"/>
      <c r="AG198" s="113"/>
    </row>
    <row r="199" spans="21:33" ht="20.100000000000001" customHeight="1">
      <c r="U199" s="113"/>
      <c r="V199" s="113"/>
      <c r="W199" s="113"/>
      <c r="X199" s="113"/>
      <c r="Y199" s="113"/>
      <c r="Z199" s="113"/>
      <c r="AA199" s="113"/>
      <c r="AB199" s="113"/>
      <c r="AC199" s="113"/>
      <c r="AD199" s="113"/>
      <c r="AE199" s="113"/>
      <c r="AF199" s="113"/>
      <c r="AG199" s="113"/>
    </row>
    <row r="200" spans="21:33" ht="20.100000000000001" customHeight="1">
      <c r="U200" s="113"/>
      <c r="V200" s="113"/>
      <c r="W200" s="113"/>
      <c r="X200" s="113"/>
      <c r="Y200" s="113"/>
      <c r="Z200" s="113"/>
      <c r="AA200" s="113"/>
      <c r="AB200" s="113"/>
      <c r="AC200" s="113"/>
      <c r="AD200" s="113"/>
      <c r="AE200" s="113"/>
      <c r="AF200" s="113"/>
      <c r="AG200" s="113"/>
    </row>
    <row r="201" spans="21:33" ht="20.100000000000001" customHeight="1">
      <c r="U201" s="113"/>
      <c r="V201" s="113"/>
      <c r="W201" s="113"/>
      <c r="X201" s="113"/>
      <c r="Y201" s="113"/>
      <c r="Z201" s="113"/>
      <c r="AA201" s="113"/>
      <c r="AB201" s="113"/>
      <c r="AC201" s="113"/>
      <c r="AD201" s="113"/>
      <c r="AE201" s="113"/>
      <c r="AF201" s="113"/>
      <c r="AG201" s="113"/>
    </row>
    <row r="202" spans="21:33" ht="20.100000000000001" customHeight="1">
      <c r="U202" s="113"/>
      <c r="V202" s="113"/>
      <c r="W202" s="113"/>
      <c r="X202" s="113"/>
      <c r="Y202" s="113"/>
      <c r="Z202" s="113"/>
      <c r="AA202" s="113"/>
      <c r="AB202" s="113"/>
      <c r="AC202" s="113"/>
      <c r="AD202" s="113"/>
      <c r="AE202" s="113"/>
      <c r="AF202" s="113"/>
      <c r="AG202" s="113"/>
    </row>
    <row r="203" spans="21:33" ht="20.100000000000001" customHeight="1">
      <c r="U203" s="113"/>
      <c r="V203" s="113"/>
      <c r="W203" s="113"/>
      <c r="X203" s="113"/>
      <c r="Y203" s="113"/>
      <c r="Z203" s="113"/>
      <c r="AA203" s="113"/>
      <c r="AB203" s="113"/>
      <c r="AC203" s="113"/>
      <c r="AD203" s="113"/>
      <c r="AE203" s="113"/>
      <c r="AF203" s="113"/>
      <c r="AG203" s="113"/>
    </row>
    <row r="204" spans="21:33" ht="20.100000000000001" customHeight="1">
      <c r="U204" s="113"/>
      <c r="V204" s="113"/>
      <c r="W204" s="113"/>
      <c r="X204" s="113"/>
      <c r="Y204" s="113"/>
      <c r="Z204" s="113"/>
      <c r="AA204" s="113"/>
      <c r="AB204" s="113"/>
      <c r="AC204" s="113"/>
      <c r="AD204" s="113"/>
      <c r="AE204" s="113"/>
      <c r="AF204" s="113"/>
      <c r="AG204" s="113"/>
    </row>
    <row r="205" spans="21:33" ht="20.100000000000001" customHeight="1">
      <c r="U205" s="113"/>
      <c r="V205" s="113"/>
      <c r="W205" s="113"/>
      <c r="X205" s="113"/>
      <c r="Y205" s="113"/>
      <c r="Z205" s="113"/>
      <c r="AA205" s="113"/>
      <c r="AB205" s="113"/>
      <c r="AC205" s="113"/>
      <c r="AD205" s="113"/>
      <c r="AE205" s="113"/>
      <c r="AF205" s="113"/>
      <c r="AG205" s="113"/>
    </row>
    <row r="206" spans="21:33" ht="20.100000000000001" customHeight="1">
      <c r="U206" s="113"/>
      <c r="V206" s="113"/>
      <c r="W206" s="113"/>
      <c r="X206" s="113"/>
      <c r="Y206" s="113"/>
      <c r="Z206" s="113"/>
      <c r="AA206" s="113"/>
      <c r="AB206" s="113"/>
      <c r="AC206" s="113"/>
      <c r="AD206" s="113"/>
      <c r="AE206" s="113"/>
      <c r="AF206" s="113"/>
      <c r="AG206" s="113"/>
    </row>
    <row r="207" spans="21:33" ht="20.100000000000001" customHeight="1">
      <c r="U207" s="113"/>
      <c r="V207" s="113"/>
      <c r="W207" s="113"/>
      <c r="X207" s="113"/>
      <c r="Y207" s="113"/>
      <c r="Z207" s="113"/>
      <c r="AA207" s="113"/>
      <c r="AB207" s="113"/>
      <c r="AC207" s="113"/>
      <c r="AD207" s="113"/>
      <c r="AE207" s="113"/>
      <c r="AF207" s="113"/>
      <c r="AG207" s="113"/>
    </row>
    <row r="208" spans="21:33" ht="20.100000000000001" customHeight="1">
      <c r="U208" s="113"/>
      <c r="V208" s="113"/>
      <c r="W208" s="113"/>
      <c r="X208" s="113"/>
      <c r="Y208" s="113"/>
      <c r="Z208" s="113"/>
      <c r="AA208" s="113"/>
      <c r="AB208" s="113"/>
      <c r="AC208" s="113"/>
      <c r="AD208" s="113"/>
      <c r="AE208" s="113"/>
      <c r="AF208" s="113"/>
      <c r="AG208" s="113"/>
    </row>
    <row r="209" spans="21:33" ht="20.100000000000001" customHeight="1">
      <c r="U209" s="113"/>
      <c r="V209" s="113"/>
      <c r="W209" s="113"/>
      <c r="X209" s="113"/>
      <c r="Y209" s="113"/>
      <c r="Z209" s="113"/>
      <c r="AA209" s="113"/>
      <c r="AB209" s="113"/>
      <c r="AC209" s="113"/>
      <c r="AD209" s="113"/>
      <c r="AE209" s="113"/>
      <c r="AF209" s="113"/>
      <c r="AG209" s="113"/>
    </row>
    <row r="210" spans="21:33" ht="20.100000000000001" customHeight="1">
      <c r="U210" s="113"/>
      <c r="V210" s="113"/>
      <c r="W210" s="113"/>
      <c r="X210" s="113"/>
      <c r="Y210" s="113"/>
      <c r="Z210" s="113"/>
      <c r="AA210" s="113"/>
      <c r="AB210" s="113"/>
      <c r="AC210" s="113"/>
      <c r="AD210" s="113"/>
      <c r="AE210" s="113"/>
      <c r="AF210" s="113"/>
      <c r="AG210" s="113"/>
    </row>
    <row r="211" spans="21:33" ht="20.100000000000001" customHeight="1">
      <c r="U211" s="113"/>
      <c r="V211" s="113"/>
      <c r="W211" s="113"/>
      <c r="X211" s="113"/>
      <c r="Y211" s="113"/>
      <c r="Z211" s="113"/>
      <c r="AA211" s="113"/>
      <c r="AB211" s="113"/>
      <c r="AC211" s="113"/>
      <c r="AD211" s="113"/>
      <c r="AE211" s="113"/>
      <c r="AF211" s="113"/>
      <c r="AG211" s="113"/>
    </row>
    <row r="212" spans="21:33" ht="20.100000000000001" customHeight="1">
      <c r="U212" s="113"/>
      <c r="V212" s="113"/>
      <c r="W212" s="113"/>
      <c r="X212" s="113"/>
      <c r="Y212" s="113"/>
      <c r="Z212" s="113"/>
      <c r="AA212" s="113"/>
      <c r="AB212" s="113"/>
      <c r="AC212" s="113"/>
      <c r="AD212" s="113"/>
      <c r="AE212" s="113"/>
      <c r="AF212" s="113"/>
      <c r="AG212" s="113"/>
    </row>
    <row r="213" spans="21:33" ht="20.100000000000001" customHeight="1">
      <c r="U213" s="113"/>
      <c r="V213" s="113"/>
      <c r="W213" s="113"/>
      <c r="X213" s="113"/>
      <c r="Y213" s="113"/>
      <c r="Z213" s="113"/>
      <c r="AA213" s="113"/>
      <c r="AB213" s="113"/>
      <c r="AC213" s="113"/>
      <c r="AD213" s="113"/>
      <c r="AE213" s="113"/>
      <c r="AF213" s="113"/>
      <c r="AG213" s="113"/>
    </row>
    <row r="214" spans="21:33" ht="20.100000000000001" customHeight="1">
      <c r="U214" s="113"/>
      <c r="V214" s="113"/>
      <c r="W214" s="113"/>
      <c r="X214" s="113"/>
      <c r="Y214" s="113"/>
      <c r="Z214" s="113"/>
      <c r="AA214" s="113"/>
      <c r="AB214" s="113"/>
      <c r="AC214" s="113"/>
      <c r="AD214" s="113"/>
      <c r="AE214" s="113"/>
      <c r="AF214" s="113"/>
      <c r="AG214" s="113"/>
    </row>
    <row r="215" spans="21:33" ht="20.100000000000001" customHeight="1">
      <c r="U215" s="113"/>
      <c r="V215" s="113"/>
      <c r="W215" s="113"/>
      <c r="X215" s="113"/>
      <c r="Y215" s="113"/>
      <c r="Z215" s="113"/>
      <c r="AA215" s="113"/>
      <c r="AB215" s="113"/>
      <c r="AC215" s="113"/>
      <c r="AD215" s="113"/>
      <c r="AE215" s="113"/>
      <c r="AF215" s="113"/>
      <c r="AG215" s="113"/>
    </row>
    <row r="216" spans="21:33" ht="20.100000000000001" customHeight="1">
      <c r="U216" s="113"/>
      <c r="V216" s="113"/>
      <c r="W216" s="113"/>
      <c r="X216" s="113"/>
      <c r="Y216" s="113"/>
      <c r="Z216" s="113"/>
      <c r="AA216" s="113"/>
      <c r="AB216" s="113"/>
      <c r="AC216" s="113"/>
      <c r="AD216" s="113"/>
      <c r="AE216" s="113"/>
      <c r="AF216" s="113"/>
      <c r="AG216" s="113"/>
    </row>
    <row r="217" spans="21:33" ht="20.100000000000001" customHeight="1">
      <c r="U217" s="113"/>
      <c r="V217" s="113"/>
      <c r="W217" s="113"/>
      <c r="X217" s="113"/>
      <c r="Y217" s="113"/>
      <c r="Z217" s="113"/>
      <c r="AA217" s="113"/>
      <c r="AB217" s="113"/>
      <c r="AC217" s="113"/>
      <c r="AD217" s="113"/>
      <c r="AE217" s="113"/>
      <c r="AF217" s="113"/>
      <c r="AG217" s="113"/>
    </row>
    <row r="218" spans="21:33" ht="20.100000000000001" customHeight="1">
      <c r="U218" s="113"/>
      <c r="V218" s="113"/>
      <c r="W218" s="113"/>
      <c r="X218" s="113"/>
      <c r="Y218" s="113"/>
      <c r="Z218" s="113"/>
      <c r="AA218" s="113"/>
      <c r="AB218" s="113"/>
      <c r="AC218" s="113"/>
      <c r="AD218" s="113"/>
      <c r="AE218" s="113"/>
      <c r="AF218" s="113"/>
      <c r="AG218" s="113"/>
    </row>
    <row r="219" spans="21:33" ht="20.100000000000001" customHeight="1">
      <c r="U219" s="113"/>
      <c r="V219" s="113"/>
      <c r="W219" s="113"/>
      <c r="X219" s="113"/>
      <c r="Y219" s="113"/>
      <c r="Z219" s="113"/>
      <c r="AA219" s="113"/>
      <c r="AB219" s="113"/>
      <c r="AC219" s="113"/>
      <c r="AD219" s="113"/>
      <c r="AE219" s="113"/>
      <c r="AF219" s="113"/>
      <c r="AG219" s="113"/>
    </row>
    <row r="220" spans="21:33" ht="20.100000000000001" customHeight="1">
      <c r="U220" s="113"/>
      <c r="V220" s="113"/>
      <c r="W220" s="113"/>
      <c r="X220" s="113"/>
      <c r="Y220" s="113"/>
      <c r="Z220" s="113"/>
      <c r="AA220" s="113"/>
      <c r="AB220" s="113"/>
      <c r="AC220" s="113"/>
      <c r="AD220" s="113"/>
      <c r="AE220" s="113"/>
      <c r="AF220" s="113"/>
      <c r="AG220" s="113"/>
    </row>
    <row r="221" spans="21:33" ht="20.100000000000001" customHeight="1">
      <c r="U221" s="113"/>
      <c r="V221" s="113"/>
      <c r="W221" s="113"/>
      <c r="X221" s="113"/>
      <c r="Y221" s="113"/>
      <c r="Z221" s="113"/>
      <c r="AA221" s="113"/>
      <c r="AB221" s="113"/>
      <c r="AC221" s="113"/>
      <c r="AD221" s="113"/>
      <c r="AE221" s="113"/>
      <c r="AF221" s="113"/>
      <c r="AG221" s="113"/>
    </row>
    <row r="222" spans="21:33" ht="20.100000000000001" customHeight="1">
      <c r="U222" s="113"/>
      <c r="V222" s="113"/>
      <c r="W222" s="113"/>
      <c r="X222" s="113"/>
      <c r="Y222" s="113"/>
      <c r="Z222" s="113"/>
      <c r="AA222" s="113"/>
      <c r="AB222" s="113"/>
      <c r="AC222" s="113"/>
      <c r="AD222" s="113"/>
      <c r="AE222" s="113"/>
      <c r="AF222" s="113"/>
      <c r="AG222" s="113"/>
    </row>
    <row r="223" spans="21:33" ht="20.100000000000001" customHeight="1">
      <c r="U223" s="113"/>
      <c r="V223" s="113"/>
      <c r="W223" s="113"/>
      <c r="X223" s="113"/>
      <c r="Y223" s="113"/>
      <c r="Z223" s="113"/>
      <c r="AA223" s="113"/>
      <c r="AB223" s="113"/>
      <c r="AC223" s="113"/>
      <c r="AD223" s="113"/>
      <c r="AE223" s="113"/>
      <c r="AF223" s="113"/>
      <c r="AG223" s="113"/>
    </row>
    <row r="224" spans="21:33" ht="20.100000000000001" customHeight="1">
      <c r="U224" s="113"/>
      <c r="V224" s="113"/>
      <c r="W224" s="113"/>
      <c r="X224" s="113"/>
      <c r="Y224" s="113"/>
      <c r="Z224" s="113"/>
      <c r="AA224" s="113"/>
      <c r="AB224" s="113"/>
      <c r="AC224" s="113"/>
      <c r="AD224" s="113"/>
      <c r="AE224" s="113"/>
      <c r="AF224" s="113"/>
      <c r="AG224" s="113"/>
    </row>
    <row r="225" spans="21:33" ht="20.100000000000001" customHeight="1">
      <c r="U225" s="113"/>
      <c r="V225" s="113"/>
      <c r="W225" s="113"/>
      <c r="X225" s="113"/>
      <c r="Y225" s="113"/>
      <c r="Z225" s="113"/>
      <c r="AA225" s="113"/>
      <c r="AB225" s="113"/>
      <c r="AC225" s="113"/>
      <c r="AD225" s="113"/>
      <c r="AE225" s="113"/>
      <c r="AF225" s="113"/>
      <c r="AG225" s="113"/>
    </row>
    <row r="226" spans="21:33" ht="20.100000000000001" customHeight="1">
      <c r="U226" s="113"/>
      <c r="V226" s="113"/>
      <c r="W226" s="113"/>
      <c r="X226" s="113"/>
      <c r="Y226" s="113"/>
      <c r="Z226" s="113"/>
      <c r="AA226" s="113"/>
      <c r="AB226" s="113"/>
      <c r="AC226" s="113"/>
      <c r="AD226" s="113"/>
      <c r="AE226" s="113"/>
      <c r="AF226" s="113"/>
      <c r="AG226" s="113"/>
    </row>
    <row r="227" spans="21:33" ht="20.100000000000001" customHeight="1">
      <c r="U227" s="113"/>
      <c r="V227" s="113"/>
      <c r="W227" s="113"/>
      <c r="X227" s="113"/>
      <c r="Y227" s="113"/>
      <c r="Z227" s="113"/>
      <c r="AA227" s="113"/>
      <c r="AB227" s="113"/>
      <c r="AC227" s="113"/>
      <c r="AD227" s="113"/>
      <c r="AE227" s="113"/>
      <c r="AF227" s="113"/>
      <c r="AG227" s="113"/>
    </row>
    <row r="228" spans="21:33" ht="20.100000000000001" customHeight="1">
      <c r="U228" s="113"/>
      <c r="V228" s="113"/>
      <c r="W228" s="113"/>
      <c r="X228" s="113"/>
      <c r="Y228" s="113"/>
      <c r="Z228" s="113"/>
      <c r="AA228" s="113"/>
      <c r="AB228" s="113"/>
      <c r="AC228" s="113"/>
      <c r="AD228" s="113"/>
      <c r="AE228" s="113"/>
      <c r="AF228" s="113"/>
      <c r="AG228" s="113"/>
    </row>
    <row r="229" spans="21:33" ht="20.100000000000001" customHeight="1">
      <c r="U229" s="113"/>
      <c r="V229" s="113"/>
      <c r="W229" s="113"/>
      <c r="X229" s="113"/>
      <c r="Y229" s="113"/>
      <c r="Z229" s="113"/>
      <c r="AA229" s="113"/>
      <c r="AB229" s="113"/>
      <c r="AC229" s="113"/>
      <c r="AD229" s="113"/>
      <c r="AE229" s="113"/>
      <c r="AF229" s="113"/>
      <c r="AG229" s="113"/>
    </row>
    <row r="230" spans="21:33" ht="20.100000000000001" customHeight="1">
      <c r="U230" s="113"/>
      <c r="V230" s="113"/>
      <c r="W230" s="113"/>
      <c r="X230" s="113"/>
      <c r="Y230" s="113"/>
      <c r="Z230" s="113"/>
      <c r="AA230" s="113"/>
      <c r="AB230" s="113"/>
      <c r="AC230" s="113"/>
      <c r="AD230" s="113"/>
      <c r="AE230" s="113"/>
      <c r="AF230" s="113"/>
      <c r="AG230" s="113"/>
    </row>
    <row r="231" spans="21:33" ht="20.100000000000001" customHeight="1">
      <c r="U231" s="113"/>
      <c r="V231" s="113"/>
      <c r="W231" s="113"/>
      <c r="X231" s="113"/>
      <c r="Y231" s="113"/>
      <c r="Z231" s="113"/>
      <c r="AA231" s="113"/>
      <c r="AB231" s="113"/>
      <c r="AC231" s="113"/>
      <c r="AD231" s="113"/>
      <c r="AE231" s="113"/>
      <c r="AF231" s="113"/>
      <c r="AG231" s="113"/>
    </row>
    <row r="232" spans="21:33" ht="20.100000000000001" customHeight="1">
      <c r="U232" s="113"/>
      <c r="V232" s="113"/>
      <c r="W232" s="113"/>
      <c r="X232" s="113"/>
      <c r="Y232" s="113"/>
      <c r="Z232" s="113"/>
      <c r="AA232" s="113"/>
      <c r="AB232" s="113"/>
      <c r="AC232" s="113"/>
      <c r="AD232" s="113"/>
      <c r="AE232" s="113"/>
      <c r="AF232" s="113"/>
      <c r="AG232" s="113"/>
    </row>
    <row r="233" spans="21:33" ht="20.100000000000001" customHeight="1">
      <c r="U233" s="113"/>
      <c r="V233" s="113"/>
      <c r="W233" s="113"/>
      <c r="X233" s="113"/>
      <c r="Y233" s="113"/>
      <c r="Z233" s="113"/>
      <c r="AA233" s="113"/>
      <c r="AB233" s="113"/>
      <c r="AC233" s="113"/>
      <c r="AD233" s="113"/>
      <c r="AE233" s="113"/>
      <c r="AF233" s="113"/>
      <c r="AG233" s="113"/>
    </row>
    <row r="234" spans="21:33" ht="20.100000000000001" customHeight="1">
      <c r="U234" s="113"/>
      <c r="V234" s="113"/>
      <c r="W234" s="113"/>
      <c r="X234" s="113"/>
      <c r="Y234" s="113"/>
      <c r="Z234" s="113"/>
      <c r="AA234" s="113"/>
      <c r="AB234" s="113"/>
      <c r="AC234" s="113"/>
      <c r="AD234" s="113"/>
      <c r="AE234" s="113"/>
      <c r="AF234" s="113"/>
      <c r="AG234" s="113"/>
    </row>
    <row r="235" spans="21:33" ht="20.100000000000001" customHeight="1">
      <c r="U235" s="113"/>
      <c r="V235" s="113"/>
      <c r="W235" s="113"/>
      <c r="X235" s="113"/>
      <c r="Y235" s="113"/>
      <c r="Z235" s="113"/>
      <c r="AA235" s="113"/>
      <c r="AB235" s="113"/>
      <c r="AC235" s="113"/>
      <c r="AD235" s="113"/>
      <c r="AE235" s="113"/>
      <c r="AF235" s="113"/>
      <c r="AG235" s="113"/>
    </row>
    <row r="236" spans="21:33" ht="20.100000000000001" customHeight="1">
      <c r="U236" s="113"/>
      <c r="V236" s="113"/>
      <c r="W236" s="113"/>
      <c r="X236" s="113"/>
      <c r="Y236" s="113"/>
      <c r="Z236" s="113"/>
      <c r="AA236" s="113"/>
      <c r="AB236" s="113"/>
      <c r="AC236" s="113"/>
      <c r="AD236" s="113"/>
      <c r="AE236" s="113"/>
      <c r="AF236" s="113"/>
      <c r="AG236" s="113"/>
    </row>
    <row r="237" spans="21:33" ht="20.100000000000001" customHeight="1">
      <c r="U237" s="113"/>
      <c r="V237" s="113"/>
      <c r="W237" s="113"/>
      <c r="X237" s="113"/>
      <c r="Y237" s="113"/>
      <c r="Z237" s="113"/>
      <c r="AA237" s="113"/>
      <c r="AB237" s="113"/>
      <c r="AC237" s="113"/>
      <c r="AD237" s="113"/>
      <c r="AE237" s="113"/>
      <c r="AF237" s="113"/>
      <c r="AG237" s="113"/>
    </row>
    <row r="238" spans="21:33" ht="20.100000000000001" customHeight="1">
      <c r="U238" s="113"/>
      <c r="V238" s="113"/>
      <c r="W238" s="113"/>
      <c r="X238" s="113"/>
      <c r="Y238" s="113"/>
      <c r="Z238" s="113"/>
      <c r="AA238" s="113"/>
      <c r="AB238" s="113"/>
      <c r="AC238" s="113"/>
      <c r="AD238" s="113"/>
      <c r="AE238" s="113"/>
      <c r="AF238" s="113"/>
      <c r="AG238" s="113"/>
    </row>
    <row r="239" spans="21:33" ht="20.100000000000001" customHeight="1">
      <c r="U239" s="113"/>
      <c r="V239" s="113"/>
      <c r="W239" s="113"/>
      <c r="X239" s="113"/>
      <c r="Y239" s="113"/>
      <c r="Z239" s="113"/>
      <c r="AA239" s="113"/>
      <c r="AB239" s="113"/>
      <c r="AC239" s="113"/>
      <c r="AD239" s="113"/>
      <c r="AE239" s="113"/>
      <c r="AF239" s="113"/>
      <c r="AG239" s="113"/>
    </row>
    <row r="240" spans="21:33" ht="20.100000000000001" customHeight="1">
      <c r="U240" s="113"/>
      <c r="V240" s="113"/>
      <c r="W240" s="113"/>
      <c r="X240" s="113"/>
      <c r="Y240" s="113"/>
      <c r="Z240" s="113"/>
      <c r="AA240" s="113"/>
      <c r="AB240" s="113"/>
      <c r="AC240" s="113"/>
      <c r="AD240" s="113"/>
      <c r="AE240" s="113"/>
      <c r="AF240" s="113"/>
      <c r="AG240" s="113"/>
    </row>
    <row r="241" spans="21:33" ht="20.100000000000001" customHeight="1">
      <c r="U241" s="113"/>
      <c r="V241" s="113"/>
      <c r="W241" s="113"/>
      <c r="X241" s="113"/>
      <c r="Y241" s="113"/>
      <c r="Z241" s="113"/>
      <c r="AA241" s="113"/>
      <c r="AB241" s="113"/>
      <c r="AC241" s="113"/>
      <c r="AD241" s="113"/>
      <c r="AE241" s="113"/>
      <c r="AF241" s="113"/>
      <c r="AG241" s="113"/>
    </row>
    <row r="242" spans="21:33" ht="20.100000000000001" customHeight="1">
      <c r="U242" s="113"/>
      <c r="V242" s="113"/>
      <c r="W242" s="113"/>
      <c r="X242" s="113"/>
      <c r="Y242" s="113"/>
      <c r="Z242" s="113"/>
      <c r="AA242" s="113"/>
      <c r="AB242" s="113"/>
      <c r="AC242" s="113"/>
      <c r="AD242" s="113"/>
      <c r="AE242" s="113"/>
      <c r="AF242" s="113"/>
      <c r="AG242" s="113"/>
    </row>
    <row r="243" spans="21:33" ht="20.100000000000001" customHeight="1">
      <c r="U243" s="113"/>
      <c r="V243" s="113"/>
      <c r="W243" s="113"/>
      <c r="X243" s="113"/>
      <c r="Y243" s="113"/>
      <c r="Z243" s="113"/>
      <c r="AA243" s="113"/>
      <c r="AB243" s="113"/>
      <c r="AC243" s="113"/>
      <c r="AD243" s="113"/>
      <c r="AE243" s="113"/>
      <c r="AF243" s="113"/>
      <c r="AG243" s="113"/>
    </row>
    <row r="244" spans="21:33" ht="20.100000000000001" customHeight="1">
      <c r="U244" s="113"/>
      <c r="V244" s="113"/>
      <c r="W244" s="113"/>
      <c r="X244" s="113"/>
      <c r="Y244" s="113"/>
      <c r="Z244" s="113"/>
      <c r="AA244" s="113"/>
      <c r="AB244" s="113"/>
      <c r="AC244" s="113"/>
      <c r="AD244" s="113"/>
      <c r="AE244" s="113"/>
      <c r="AF244" s="113"/>
      <c r="AG244" s="113"/>
    </row>
    <row r="245" spans="21:33" ht="20.100000000000001" customHeight="1">
      <c r="U245" s="113"/>
      <c r="V245" s="113"/>
      <c r="W245" s="113"/>
      <c r="X245" s="113"/>
      <c r="Y245" s="113"/>
      <c r="Z245" s="113"/>
      <c r="AA245" s="113"/>
      <c r="AB245" s="113"/>
      <c r="AC245" s="113"/>
      <c r="AD245" s="113"/>
      <c r="AE245" s="113"/>
      <c r="AF245" s="113"/>
      <c r="AG245" s="113"/>
    </row>
    <row r="246" spans="21:33" ht="20.100000000000001" customHeight="1">
      <c r="U246" s="113"/>
      <c r="V246" s="113"/>
      <c r="W246" s="113"/>
      <c r="X246" s="113"/>
      <c r="Y246" s="113"/>
      <c r="Z246" s="113"/>
      <c r="AA246" s="113"/>
      <c r="AB246" s="113"/>
      <c r="AC246" s="113"/>
      <c r="AD246" s="113"/>
      <c r="AE246" s="113"/>
      <c r="AF246" s="113"/>
      <c r="AG246" s="113"/>
    </row>
    <row r="247" spans="21:33" ht="20.100000000000001" customHeight="1">
      <c r="U247" s="113"/>
      <c r="V247" s="113"/>
      <c r="W247" s="113"/>
      <c r="X247" s="113"/>
      <c r="Y247" s="113"/>
      <c r="Z247" s="113"/>
      <c r="AA247" s="113"/>
      <c r="AB247" s="113"/>
      <c r="AC247" s="113"/>
      <c r="AD247" s="113"/>
      <c r="AE247" s="113"/>
      <c r="AF247" s="113"/>
      <c r="AG247" s="113"/>
    </row>
    <row r="248" spans="21:33" ht="20.100000000000001" customHeight="1">
      <c r="U248" s="113"/>
      <c r="V248" s="113"/>
      <c r="W248" s="113"/>
      <c r="X248" s="113"/>
      <c r="Y248" s="113"/>
      <c r="Z248" s="113"/>
      <c r="AA248" s="113"/>
      <c r="AB248" s="113"/>
      <c r="AC248" s="113"/>
      <c r="AD248" s="113"/>
      <c r="AE248" s="113"/>
      <c r="AF248" s="113"/>
      <c r="AG248" s="113"/>
    </row>
    <row r="249" spans="21:33" ht="20.100000000000001" customHeight="1">
      <c r="U249" s="113"/>
      <c r="V249" s="113"/>
      <c r="W249" s="113"/>
      <c r="X249" s="113"/>
      <c r="Y249" s="113"/>
      <c r="Z249" s="113"/>
      <c r="AA249" s="113"/>
      <c r="AB249" s="113"/>
      <c r="AC249" s="113"/>
      <c r="AD249" s="113"/>
      <c r="AE249" s="113"/>
      <c r="AF249" s="113"/>
      <c r="AG249" s="113"/>
    </row>
    <row r="250" spans="21:33" ht="20.100000000000001" customHeight="1">
      <c r="U250" s="113"/>
      <c r="V250" s="113"/>
      <c r="W250" s="113"/>
      <c r="X250" s="113"/>
      <c r="Y250" s="113"/>
      <c r="Z250" s="113"/>
      <c r="AA250" s="113"/>
      <c r="AB250" s="113"/>
      <c r="AC250" s="113"/>
      <c r="AD250" s="113"/>
      <c r="AE250" s="113"/>
      <c r="AF250" s="113"/>
      <c r="AG250" s="113"/>
    </row>
    <row r="251" spans="21:33" ht="20.100000000000001" customHeight="1">
      <c r="U251" s="113"/>
      <c r="V251" s="113"/>
      <c r="W251" s="113"/>
      <c r="X251" s="113"/>
      <c r="Y251" s="113"/>
      <c r="Z251" s="113"/>
      <c r="AA251" s="113"/>
      <c r="AB251" s="113"/>
      <c r="AC251" s="113"/>
      <c r="AD251" s="113"/>
      <c r="AE251" s="113"/>
      <c r="AF251" s="113"/>
      <c r="AG251" s="113"/>
    </row>
    <row r="252" spans="21:33" ht="20.100000000000001" customHeight="1">
      <c r="U252" s="113"/>
      <c r="V252" s="113"/>
      <c r="W252" s="113"/>
      <c r="X252" s="113"/>
      <c r="Y252" s="113"/>
      <c r="Z252" s="113"/>
      <c r="AA252" s="113"/>
      <c r="AB252" s="113"/>
      <c r="AC252" s="113"/>
      <c r="AD252" s="113"/>
      <c r="AE252" s="113"/>
      <c r="AF252" s="113"/>
      <c r="AG252" s="113"/>
    </row>
    <row r="253" spans="21:33" ht="20.100000000000001" customHeight="1">
      <c r="U253" s="113"/>
      <c r="V253" s="113"/>
      <c r="W253" s="113"/>
      <c r="X253" s="113"/>
      <c r="Y253" s="113"/>
      <c r="Z253" s="113"/>
      <c r="AA253" s="113"/>
      <c r="AB253" s="113"/>
      <c r="AC253" s="113"/>
      <c r="AD253" s="113"/>
      <c r="AE253" s="113"/>
      <c r="AF253" s="113"/>
      <c r="AG253" s="113"/>
    </row>
    <row r="254" spans="21:33" ht="20.100000000000001" customHeight="1">
      <c r="U254" s="113"/>
      <c r="V254" s="113"/>
      <c r="W254" s="113"/>
      <c r="X254" s="113"/>
      <c r="Y254" s="113"/>
      <c r="Z254" s="113"/>
      <c r="AA254" s="113"/>
      <c r="AB254" s="113"/>
      <c r="AC254" s="113"/>
      <c r="AD254" s="113"/>
      <c r="AE254" s="113"/>
      <c r="AF254" s="113"/>
      <c r="AG254" s="113"/>
    </row>
    <row r="255" spans="21:33" ht="20.100000000000001" customHeight="1">
      <c r="U255" s="113"/>
      <c r="V255" s="113"/>
      <c r="W255" s="113"/>
      <c r="X255" s="113"/>
      <c r="Y255" s="113"/>
      <c r="Z255" s="113"/>
      <c r="AA255" s="113"/>
      <c r="AB255" s="113"/>
      <c r="AC255" s="113"/>
      <c r="AD255" s="113"/>
      <c r="AE255" s="113"/>
      <c r="AF255" s="113"/>
      <c r="AG255" s="113"/>
    </row>
    <row r="256" spans="21:33" ht="20.100000000000001" customHeight="1">
      <c r="U256" s="113"/>
      <c r="V256" s="113"/>
      <c r="W256" s="113"/>
      <c r="X256" s="113"/>
      <c r="Y256" s="113"/>
      <c r="Z256" s="113"/>
      <c r="AA256" s="113"/>
      <c r="AB256" s="113"/>
      <c r="AC256" s="113"/>
      <c r="AD256" s="113"/>
      <c r="AE256" s="113"/>
      <c r="AF256" s="113"/>
      <c r="AG256" s="113"/>
    </row>
    <row r="257" spans="21:33" ht="20.100000000000001" customHeight="1">
      <c r="U257" s="113"/>
      <c r="V257" s="113"/>
      <c r="W257" s="113"/>
      <c r="X257" s="113"/>
      <c r="Y257" s="113"/>
      <c r="Z257" s="113"/>
      <c r="AA257" s="113"/>
      <c r="AB257" s="113"/>
      <c r="AC257" s="113"/>
      <c r="AD257" s="113"/>
      <c r="AE257" s="113"/>
      <c r="AF257" s="113"/>
      <c r="AG257" s="113"/>
    </row>
    <row r="258" spans="21:33" ht="20.100000000000001" customHeight="1">
      <c r="U258" s="113"/>
      <c r="V258" s="113"/>
      <c r="W258" s="113"/>
      <c r="X258" s="113"/>
      <c r="Y258" s="113"/>
      <c r="Z258" s="113"/>
      <c r="AA258" s="113"/>
      <c r="AB258" s="113"/>
      <c r="AC258" s="113"/>
      <c r="AD258" s="113"/>
      <c r="AE258" s="113"/>
      <c r="AF258" s="113"/>
      <c r="AG258" s="113"/>
    </row>
    <row r="259" spans="21:33" ht="20.100000000000001" customHeight="1">
      <c r="U259" s="113"/>
      <c r="V259" s="113"/>
      <c r="W259" s="113"/>
      <c r="X259" s="113"/>
      <c r="Y259" s="113"/>
      <c r="Z259" s="113"/>
      <c r="AA259" s="113"/>
      <c r="AB259" s="113"/>
      <c r="AC259" s="113"/>
      <c r="AD259" s="113"/>
      <c r="AE259" s="113"/>
      <c r="AF259" s="113"/>
      <c r="AG259" s="113"/>
    </row>
    <row r="260" spans="21:33" ht="20.100000000000001" customHeight="1">
      <c r="U260" s="113"/>
      <c r="V260" s="113"/>
      <c r="W260" s="113"/>
      <c r="X260" s="113"/>
      <c r="Y260" s="113"/>
      <c r="Z260" s="113"/>
      <c r="AA260" s="113"/>
      <c r="AB260" s="113"/>
      <c r="AC260" s="113"/>
      <c r="AD260" s="113"/>
      <c r="AE260" s="113"/>
      <c r="AF260" s="113"/>
      <c r="AG260" s="113"/>
    </row>
    <row r="261" spans="21:33" ht="20.100000000000001" customHeight="1">
      <c r="U261" s="113"/>
      <c r="V261" s="113"/>
      <c r="W261" s="113"/>
      <c r="X261" s="113"/>
      <c r="Y261" s="113"/>
      <c r="Z261" s="113"/>
      <c r="AA261" s="113"/>
      <c r="AB261" s="113"/>
      <c r="AC261" s="113"/>
      <c r="AD261" s="113"/>
      <c r="AE261" s="113"/>
      <c r="AF261" s="113"/>
      <c r="AG261" s="113"/>
    </row>
    <row r="262" spans="21:33" ht="20.100000000000001" customHeight="1">
      <c r="U262" s="113"/>
      <c r="V262" s="113"/>
      <c r="W262" s="113"/>
      <c r="X262" s="113"/>
      <c r="Y262" s="113"/>
      <c r="Z262" s="113"/>
      <c r="AA262" s="113"/>
      <c r="AB262" s="113"/>
      <c r="AC262" s="113"/>
      <c r="AD262" s="113"/>
      <c r="AE262" s="113"/>
      <c r="AF262" s="113"/>
      <c r="AG262" s="113"/>
    </row>
    <row r="263" spans="21:33" ht="20.100000000000001" customHeight="1">
      <c r="U263" s="113"/>
      <c r="V263" s="113"/>
      <c r="W263" s="113"/>
      <c r="X263" s="113"/>
      <c r="Y263" s="113"/>
      <c r="Z263" s="113"/>
      <c r="AA263" s="113"/>
      <c r="AB263" s="113"/>
      <c r="AC263" s="113"/>
      <c r="AD263" s="113"/>
      <c r="AE263" s="113"/>
      <c r="AF263" s="113"/>
      <c r="AG263" s="113"/>
    </row>
    <row r="264" spans="21:33" ht="20.100000000000001" customHeight="1">
      <c r="U264" s="113"/>
      <c r="V264" s="113"/>
      <c r="W264" s="113"/>
      <c r="X264" s="113"/>
      <c r="Y264" s="113"/>
      <c r="Z264" s="113"/>
      <c r="AA264" s="113"/>
      <c r="AB264" s="113"/>
      <c r="AC264" s="113"/>
      <c r="AD264" s="113"/>
      <c r="AE264" s="113"/>
      <c r="AF264" s="113"/>
      <c r="AG264" s="113"/>
    </row>
    <row r="265" spans="21:33" ht="20.100000000000001" customHeight="1">
      <c r="U265" s="113"/>
      <c r="V265" s="113"/>
      <c r="W265" s="113"/>
      <c r="X265" s="113"/>
      <c r="Y265" s="113"/>
      <c r="Z265" s="113"/>
      <c r="AA265" s="113"/>
      <c r="AB265" s="113"/>
      <c r="AC265" s="113"/>
      <c r="AD265" s="113"/>
      <c r="AE265" s="113"/>
      <c r="AF265" s="113"/>
      <c r="AG265" s="113"/>
    </row>
    <row r="266" spans="21:33" ht="20.100000000000001" customHeight="1">
      <c r="U266" s="113"/>
      <c r="V266" s="113"/>
      <c r="W266" s="113"/>
      <c r="X266" s="113"/>
      <c r="Y266" s="113"/>
      <c r="Z266" s="113"/>
      <c r="AA266" s="113"/>
      <c r="AB266" s="113"/>
      <c r="AC266" s="113"/>
      <c r="AD266" s="113"/>
      <c r="AE266" s="113"/>
      <c r="AF266" s="113"/>
      <c r="AG266" s="113"/>
    </row>
    <row r="267" spans="21:33" ht="20.100000000000001" customHeight="1">
      <c r="U267" s="113"/>
      <c r="V267" s="113"/>
      <c r="W267" s="113"/>
      <c r="X267" s="113"/>
      <c r="Y267" s="113"/>
      <c r="Z267" s="113"/>
      <c r="AA267" s="113"/>
      <c r="AB267" s="113"/>
      <c r="AC267" s="113"/>
      <c r="AD267" s="113"/>
      <c r="AE267" s="113"/>
      <c r="AF267" s="113"/>
      <c r="AG267" s="113"/>
    </row>
    <row r="268" spans="21:33" ht="20.100000000000001" customHeight="1">
      <c r="U268" s="113"/>
      <c r="V268" s="113"/>
      <c r="W268" s="113"/>
      <c r="X268" s="113"/>
      <c r="Y268" s="113"/>
      <c r="Z268" s="113"/>
      <c r="AA268" s="113"/>
      <c r="AB268" s="113"/>
      <c r="AC268" s="113"/>
      <c r="AD268" s="113"/>
      <c r="AE268" s="113"/>
      <c r="AF268" s="113"/>
      <c r="AG268" s="113"/>
    </row>
    <row r="269" spans="21:33" ht="20.100000000000001" customHeight="1">
      <c r="U269" s="113"/>
      <c r="V269" s="113"/>
      <c r="W269" s="113"/>
      <c r="X269" s="113"/>
      <c r="Y269" s="113"/>
      <c r="Z269" s="113"/>
      <c r="AA269" s="113"/>
      <c r="AB269" s="113"/>
      <c r="AC269" s="113"/>
      <c r="AD269" s="113"/>
      <c r="AE269" s="113"/>
      <c r="AF269" s="113"/>
      <c r="AG269" s="113"/>
    </row>
    <row r="270" spans="21:33" ht="20.100000000000001" customHeight="1">
      <c r="U270" s="113"/>
      <c r="V270" s="113"/>
      <c r="W270" s="113"/>
      <c r="X270" s="113"/>
      <c r="Y270" s="113"/>
      <c r="Z270" s="113"/>
      <c r="AA270" s="113"/>
      <c r="AB270" s="113"/>
      <c r="AC270" s="113"/>
      <c r="AD270" s="113"/>
      <c r="AE270" s="113"/>
      <c r="AF270" s="113"/>
      <c r="AG270" s="113"/>
    </row>
    <row r="271" spans="21:33" ht="20.100000000000001" customHeight="1">
      <c r="U271" s="113"/>
      <c r="V271" s="113"/>
      <c r="W271" s="113"/>
      <c r="X271" s="113"/>
      <c r="Y271" s="113"/>
      <c r="Z271" s="113"/>
      <c r="AA271" s="113"/>
      <c r="AB271" s="113"/>
      <c r="AC271" s="113"/>
      <c r="AD271" s="113"/>
      <c r="AE271" s="113"/>
      <c r="AF271" s="113"/>
      <c r="AG271" s="113"/>
    </row>
    <row r="272" spans="21:33" ht="20.100000000000001" customHeight="1">
      <c r="U272" s="113"/>
      <c r="V272" s="113"/>
      <c r="W272" s="113"/>
      <c r="X272" s="113"/>
      <c r="Y272" s="113"/>
      <c r="Z272" s="113"/>
      <c r="AA272" s="113"/>
      <c r="AB272" s="113"/>
      <c r="AC272" s="113"/>
      <c r="AD272" s="113"/>
      <c r="AE272" s="113"/>
      <c r="AF272" s="113"/>
      <c r="AG272" s="113"/>
    </row>
    <row r="273" spans="21:33" ht="20.100000000000001" customHeight="1">
      <c r="U273" s="113"/>
      <c r="V273" s="113"/>
      <c r="W273" s="113"/>
      <c r="X273" s="113"/>
      <c r="Y273" s="113"/>
      <c r="Z273" s="113"/>
      <c r="AA273" s="113"/>
      <c r="AB273" s="113"/>
      <c r="AC273" s="113"/>
      <c r="AD273" s="113"/>
      <c r="AE273" s="113"/>
      <c r="AF273" s="113"/>
      <c r="AG273" s="113"/>
    </row>
    <row r="274" spans="21:33" ht="20.100000000000001" customHeight="1">
      <c r="U274" s="113"/>
      <c r="V274" s="113"/>
      <c r="W274" s="113"/>
      <c r="X274" s="113"/>
      <c r="Y274" s="113"/>
      <c r="Z274" s="113"/>
      <c r="AA274" s="113"/>
      <c r="AB274" s="113"/>
      <c r="AC274" s="113"/>
      <c r="AD274" s="113"/>
      <c r="AE274" s="113"/>
      <c r="AF274" s="113"/>
      <c r="AG274" s="113"/>
    </row>
    <row r="275" spans="21:33" ht="20.100000000000001" customHeight="1">
      <c r="U275" s="113"/>
      <c r="V275" s="113"/>
      <c r="W275" s="113"/>
      <c r="X275" s="113"/>
      <c r="Y275" s="113"/>
      <c r="Z275" s="113"/>
      <c r="AA275" s="113"/>
      <c r="AB275" s="113"/>
      <c r="AC275" s="113"/>
      <c r="AD275" s="113"/>
      <c r="AE275" s="113"/>
      <c r="AF275" s="113"/>
      <c r="AG275" s="113"/>
    </row>
    <row r="276" spans="21:33" ht="20.100000000000001" customHeight="1">
      <c r="U276" s="113"/>
      <c r="V276" s="113"/>
      <c r="W276" s="113"/>
      <c r="X276" s="113"/>
      <c r="Y276" s="113"/>
      <c r="Z276" s="113"/>
      <c r="AA276" s="113"/>
      <c r="AB276" s="113"/>
      <c r="AC276" s="113"/>
      <c r="AD276" s="113"/>
      <c r="AE276" s="113"/>
      <c r="AF276" s="113"/>
      <c r="AG276" s="113"/>
    </row>
    <row r="277" spans="21:33" ht="20.100000000000001" customHeight="1">
      <c r="U277" s="113"/>
      <c r="V277" s="113"/>
      <c r="W277" s="113"/>
      <c r="X277" s="113"/>
      <c r="Y277" s="113"/>
      <c r="Z277" s="113"/>
      <c r="AA277" s="113"/>
      <c r="AB277" s="113"/>
      <c r="AC277" s="113"/>
      <c r="AD277" s="113"/>
      <c r="AE277" s="113"/>
      <c r="AF277" s="113"/>
      <c r="AG277" s="113"/>
    </row>
    <row r="278" spans="21:33" ht="20.100000000000001" customHeight="1">
      <c r="U278" s="113"/>
      <c r="V278" s="113"/>
      <c r="W278" s="113"/>
      <c r="X278" s="113"/>
      <c r="Y278" s="113"/>
      <c r="Z278" s="113"/>
      <c r="AA278" s="113"/>
      <c r="AB278" s="113"/>
      <c r="AC278" s="113"/>
      <c r="AD278" s="113"/>
      <c r="AE278" s="113"/>
      <c r="AF278" s="113"/>
      <c r="AG278" s="113"/>
    </row>
    <row r="279" spans="21:33" ht="20.100000000000001" customHeight="1">
      <c r="U279" s="113"/>
      <c r="V279" s="113"/>
      <c r="W279" s="113"/>
      <c r="X279" s="113"/>
      <c r="Y279" s="113"/>
      <c r="Z279" s="113"/>
      <c r="AA279" s="113"/>
      <c r="AB279" s="113"/>
      <c r="AC279" s="113"/>
      <c r="AD279" s="113"/>
      <c r="AE279" s="113"/>
      <c r="AF279" s="113"/>
      <c r="AG279" s="113"/>
    </row>
    <row r="280" spans="21:33" ht="20.100000000000001" customHeight="1">
      <c r="U280" s="113"/>
      <c r="V280" s="113"/>
      <c r="W280" s="113"/>
      <c r="X280" s="113"/>
      <c r="Y280" s="113"/>
      <c r="Z280" s="113"/>
      <c r="AA280" s="113"/>
      <c r="AB280" s="113"/>
      <c r="AC280" s="113"/>
      <c r="AD280" s="113"/>
      <c r="AE280" s="113"/>
      <c r="AF280" s="113"/>
      <c r="AG280" s="113"/>
    </row>
    <row r="281" spans="21:33" ht="20.100000000000001" customHeight="1">
      <c r="U281" s="113"/>
      <c r="V281" s="113"/>
      <c r="W281" s="113"/>
      <c r="X281" s="113"/>
      <c r="Y281" s="113"/>
      <c r="Z281" s="113"/>
      <c r="AA281" s="113"/>
      <c r="AB281" s="113"/>
      <c r="AC281" s="113"/>
      <c r="AD281" s="113"/>
      <c r="AE281" s="113"/>
      <c r="AF281" s="113"/>
      <c r="AG281" s="113"/>
    </row>
    <row r="282" spans="21:33" ht="20.100000000000001" customHeight="1">
      <c r="U282" s="113"/>
      <c r="V282" s="113"/>
      <c r="W282" s="113"/>
      <c r="X282" s="113"/>
      <c r="Y282" s="113"/>
      <c r="Z282" s="113"/>
      <c r="AA282" s="113"/>
      <c r="AB282" s="113"/>
      <c r="AC282" s="113"/>
      <c r="AD282" s="113"/>
      <c r="AE282" s="113"/>
      <c r="AF282" s="113"/>
      <c r="AG282" s="113"/>
    </row>
    <row r="283" spans="21:33" ht="20.100000000000001" customHeight="1">
      <c r="U283" s="113"/>
      <c r="V283" s="113"/>
      <c r="W283" s="113"/>
      <c r="X283" s="113"/>
      <c r="Y283" s="113"/>
      <c r="Z283" s="113"/>
      <c r="AA283" s="113"/>
      <c r="AB283" s="113"/>
      <c r="AC283" s="113"/>
      <c r="AD283" s="113"/>
      <c r="AE283" s="113"/>
      <c r="AF283" s="113"/>
      <c r="AG283" s="113"/>
    </row>
    <row r="284" spans="21:33" ht="20.100000000000001" customHeight="1">
      <c r="U284" s="113"/>
      <c r="V284" s="113"/>
      <c r="W284" s="113"/>
      <c r="X284" s="113"/>
      <c r="Y284" s="113"/>
      <c r="Z284" s="113"/>
      <c r="AA284" s="113"/>
      <c r="AB284" s="113"/>
      <c r="AC284" s="113"/>
      <c r="AD284" s="113"/>
      <c r="AE284" s="113"/>
      <c r="AF284" s="113"/>
      <c r="AG284" s="113"/>
    </row>
    <row r="285" spans="21:33" ht="20.100000000000001" customHeight="1">
      <c r="U285" s="113"/>
      <c r="V285" s="113"/>
      <c r="W285" s="113"/>
      <c r="X285" s="113"/>
      <c r="Y285" s="113"/>
      <c r="Z285" s="113"/>
      <c r="AA285" s="113"/>
      <c r="AB285" s="113"/>
      <c r="AC285" s="113"/>
      <c r="AD285" s="113"/>
      <c r="AE285" s="113"/>
      <c r="AF285" s="113"/>
      <c r="AG285" s="113"/>
    </row>
    <row r="286" spans="21:33" ht="20.100000000000001" customHeight="1">
      <c r="U286" s="113"/>
      <c r="V286" s="113"/>
      <c r="W286" s="113"/>
      <c r="X286" s="113"/>
      <c r="Y286" s="113"/>
      <c r="Z286" s="113"/>
      <c r="AA286" s="113"/>
      <c r="AB286" s="113"/>
      <c r="AC286" s="113"/>
      <c r="AD286" s="113"/>
      <c r="AE286" s="113"/>
      <c r="AF286" s="113"/>
      <c r="AG286" s="113"/>
    </row>
    <row r="287" spans="21:33" ht="20.100000000000001" customHeight="1">
      <c r="U287" s="113"/>
      <c r="V287" s="113"/>
      <c r="W287" s="113"/>
      <c r="X287" s="113"/>
      <c r="Y287" s="113"/>
      <c r="Z287" s="113"/>
      <c r="AA287" s="113"/>
      <c r="AB287" s="113"/>
      <c r="AC287" s="113"/>
      <c r="AD287" s="113"/>
      <c r="AE287" s="113"/>
      <c r="AF287" s="113"/>
      <c r="AG287" s="113"/>
    </row>
    <row r="288" spans="21:33" ht="20.100000000000001" customHeight="1">
      <c r="U288" s="113"/>
      <c r="V288" s="113"/>
      <c r="W288" s="113"/>
      <c r="X288" s="113"/>
      <c r="Y288" s="113"/>
      <c r="Z288" s="113"/>
      <c r="AA288" s="113"/>
      <c r="AB288" s="113"/>
      <c r="AC288" s="113"/>
      <c r="AD288" s="113"/>
      <c r="AE288" s="113"/>
      <c r="AF288" s="113"/>
      <c r="AG288" s="113"/>
    </row>
    <row r="289" spans="21:33" ht="20.100000000000001" customHeight="1">
      <c r="U289" s="113"/>
      <c r="V289" s="113"/>
      <c r="W289" s="113"/>
      <c r="X289" s="113"/>
      <c r="Y289" s="113"/>
      <c r="Z289" s="113"/>
      <c r="AA289" s="113"/>
      <c r="AB289" s="113"/>
      <c r="AC289" s="113"/>
      <c r="AD289" s="113"/>
      <c r="AE289" s="113"/>
      <c r="AF289" s="113"/>
      <c r="AG289" s="113"/>
    </row>
    <row r="290" spans="21:33" ht="20.100000000000001" customHeight="1">
      <c r="U290" s="113"/>
      <c r="V290" s="113"/>
      <c r="W290" s="113"/>
      <c r="X290" s="113"/>
      <c r="Y290" s="113"/>
      <c r="Z290" s="113"/>
      <c r="AA290" s="113"/>
      <c r="AB290" s="113"/>
      <c r="AC290" s="113"/>
      <c r="AD290" s="113"/>
      <c r="AE290" s="113"/>
      <c r="AF290" s="113"/>
      <c r="AG290" s="113"/>
    </row>
    <row r="291" spans="21:33" ht="20.100000000000001" customHeight="1">
      <c r="U291" s="113"/>
      <c r="V291" s="113"/>
      <c r="W291" s="113"/>
      <c r="X291" s="113"/>
      <c r="Y291" s="113"/>
      <c r="Z291" s="113"/>
      <c r="AA291" s="113"/>
      <c r="AB291" s="113"/>
      <c r="AC291" s="113"/>
      <c r="AD291" s="113"/>
      <c r="AE291" s="113"/>
      <c r="AF291" s="113"/>
      <c r="AG291" s="113"/>
    </row>
    <row r="292" spans="21:33" ht="20.100000000000001" customHeight="1">
      <c r="U292" s="113"/>
      <c r="V292" s="113"/>
      <c r="W292" s="113"/>
      <c r="X292" s="113"/>
      <c r="Y292" s="113"/>
      <c r="Z292" s="113"/>
      <c r="AA292" s="113"/>
      <c r="AB292" s="113"/>
      <c r="AC292" s="113"/>
      <c r="AD292" s="113"/>
      <c r="AE292" s="113"/>
      <c r="AF292" s="113"/>
      <c r="AG292" s="113"/>
    </row>
    <row r="293" spans="21:33" ht="20.100000000000001" customHeight="1">
      <c r="U293" s="113"/>
      <c r="V293" s="113"/>
      <c r="W293" s="113"/>
      <c r="X293" s="113"/>
      <c r="Y293" s="113"/>
      <c r="Z293" s="113"/>
      <c r="AA293" s="113"/>
      <c r="AB293" s="113"/>
      <c r="AC293" s="113"/>
      <c r="AD293" s="113"/>
      <c r="AE293" s="113"/>
      <c r="AF293" s="113"/>
      <c r="AG293" s="113"/>
    </row>
    <row r="294" spans="21:33" ht="20.100000000000001" customHeight="1">
      <c r="U294" s="113"/>
      <c r="V294" s="113"/>
      <c r="W294" s="113"/>
      <c r="X294" s="113"/>
      <c r="Y294" s="113"/>
      <c r="Z294" s="113"/>
      <c r="AA294" s="113"/>
      <c r="AB294" s="113"/>
      <c r="AC294" s="113"/>
      <c r="AD294" s="113"/>
      <c r="AE294" s="113"/>
      <c r="AF294" s="113"/>
      <c r="AG294" s="113"/>
    </row>
    <row r="295" spans="21:33" ht="20.100000000000001" customHeight="1">
      <c r="U295" s="113"/>
      <c r="V295" s="113"/>
      <c r="W295" s="113"/>
      <c r="X295" s="113"/>
      <c r="Y295" s="113"/>
      <c r="Z295" s="113"/>
      <c r="AA295" s="113"/>
      <c r="AB295" s="113"/>
      <c r="AC295" s="113"/>
      <c r="AD295" s="113"/>
      <c r="AE295" s="113"/>
      <c r="AF295" s="113"/>
      <c r="AG295" s="113"/>
    </row>
    <row r="296" spans="21:33" ht="20.100000000000001" customHeight="1">
      <c r="U296" s="113"/>
      <c r="V296" s="113"/>
      <c r="W296" s="113"/>
      <c r="X296" s="113"/>
      <c r="Y296" s="113"/>
      <c r="Z296" s="113"/>
      <c r="AA296" s="113"/>
      <c r="AB296" s="113"/>
      <c r="AC296" s="113"/>
      <c r="AD296" s="113"/>
      <c r="AE296" s="113"/>
      <c r="AF296" s="113"/>
      <c r="AG296" s="113"/>
    </row>
    <row r="297" spans="21:33" ht="20.100000000000001" customHeight="1">
      <c r="U297" s="113"/>
      <c r="V297" s="113"/>
      <c r="W297" s="113"/>
      <c r="X297" s="113"/>
      <c r="Y297" s="113"/>
      <c r="Z297" s="113"/>
      <c r="AA297" s="113"/>
      <c r="AB297" s="113"/>
      <c r="AC297" s="113"/>
      <c r="AD297" s="113"/>
      <c r="AE297" s="113"/>
      <c r="AF297" s="113"/>
      <c r="AG297" s="113"/>
    </row>
    <row r="298" spans="21:33" ht="20.100000000000001" customHeight="1">
      <c r="U298" s="113"/>
      <c r="V298" s="113"/>
      <c r="W298" s="113"/>
      <c r="X298" s="113"/>
      <c r="Y298" s="113"/>
      <c r="Z298" s="113"/>
      <c r="AA298" s="113"/>
      <c r="AB298" s="113"/>
      <c r="AC298" s="113"/>
      <c r="AD298" s="113"/>
      <c r="AE298" s="113"/>
      <c r="AF298" s="113"/>
      <c r="AG298" s="113"/>
    </row>
    <row r="299" spans="21:33" ht="20.100000000000001" customHeight="1">
      <c r="U299" s="113"/>
      <c r="V299" s="113"/>
      <c r="W299" s="113"/>
      <c r="X299" s="113"/>
      <c r="Y299" s="113"/>
      <c r="Z299" s="113"/>
      <c r="AA299" s="113"/>
      <c r="AB299" s="113"/>
      <c r="AC299" s="113"/>
      <c r="AD299" s="113"/>
      <c r="AE299" s="113"/>
      <c r="AF299" s="113"/>
      <c r="AG299" s="113"/>
    </row>
    <row r="300" spans="21:33" ht="20.100000000000001" customHeight="1">
      <c r="U300" s="113"/>
      <c r="V300" s="113"/>
      <c r="W300" s="113"/>
      <c r="X300" s="113"/>
      <c r="Y300" s="113"/>
      <c r="Z300" s="113"/>
      <c r="AA300" s="113"/>
      <c r="AB300" s="113"/>
      <c r="AC300" s="113"/>
      <c r="AD300" s="113"/>
      <c r="AE300" s="113"/>
      <c r="AF300" s="113"/>
      <c r="AG300" s="113"/>
    </row>
    <row r="301" spans="21:33" ht="20.100000000000001" customHeight="1">
      <c r="U301" s="113"/>
      <c r="V301" s="113"/>
      <c r="W301" s="113"/>
      <c r="X301" s="113"/>
      <c r="Y301" s="113"/>
      <c r="Z301" s="113"/>
      <c r="AA301" s="113"/>
      <c r="AB301" s="113"/>
      <c r="AC301" s="113"/>
      <c r="AD301" s="113"/>
      <c r="AE301" s="113"/>
      <c r="AF301" s="113"/>
      <c r="AG301" s="113"/>
    </row>
    <row r="302" spans="21:33" ht="20.100000000000001" customHeight="1">
      <c r="U302" s="113"/>
      <c r="V302" s="113"/>
      <c r="W302" s="113"/>
      <c r="X302" s="113"/>
      <c r="Y302" s="113"/>
      <c r="Z302" s="113"/>
      <c r="AA302" s="113"/>
      <c r="AB302" s="113"/>
      <c r="AC302" s="113"/>
      <c r="AD302" s="113"/>
      <c r="AE302" s="113"/>
      <c r="AF302" s="113"/>
      <c r="AG302" s="113"/>
    </row>
    <row r="303" spans="21:33" ht="20.100000000000001" customHeight="1">
      <c r="U303" s="113"/>
      <c r="V303" s="113"/>
      <c r="W303" s="113"/>
      <c r="X303" s="113"/>
      <c r="Y303" s="113"/>
      <c r="Z303" s="113"/>
      <c r="AA303" s="113"/>
      <c r="AB303" s="113"/>
      <c r="AC303" s="113"/>
      <c r="AD303" s="113"/>
      <c r="AE303" s="113"/>
      <c r="AF303" s="113"/>
      <c r="AG303" s="113"/>
    </row>
    <row r="304" spans="21:33" ht="20.100000000000001" customHeight="1">
      <c r="U304" s="113"/>
      <c r="V304" s="113"/>
      <c r="W304" s="113"/>
      <c r="X304" s="113"/>
      <c r="Y304" s="113"/>
      <c r="Z304" s="113"/>
      <c r="AA304" s="113"/>
      <c r="AB304" s="113"/>
      <c r="AC304" s="113"/>
      <c r="AD304" s="113"/>
      <c r="AE304" s="113"/>
      <c r="AF304" s="113"/>
      <c r="AG304" s="113"/>
    </row>
    <row r="305" spans="21:33" ht="20.100000000000001" customHeight="1">
      <c r="U305" s="113"/>
      <c r="V305" s="113"/>
      <c r="W305" s="113"/>
      <c r="X305" s="113"/>
      <c r="Y305" s="113"/>
      <c r="Z305" s="113"/>
      <c r="AA305" s="113"/>
      <c r="AB305" s="113"/>
      <c r="AC305" s="113"/>
      <c r="AD305" s="113"/>
      <c r="AE305" s="113"/>
      <c r="AF305" s="113"/>
      <c r="AG305" s="113"/>
    </row>
    <row r="306" spans="21:33" ht="20.100000000000001" customHeight="1">
      <c r="U306" s="113"/>
      <c r="V306" s="113"/>
      <c r="W306" s="113"/>
      <c r="X306" s="113"/>
      <c r="Y306" s="113"/>
      <c r="Z306" s="113"/>
      <c r="AA306" s="113"/>
      <c r="AB306" s="113"/>
      <c r="AC306" s="113"/>
      <c r="AD306" s="113"/>
      <c r="AE306" s="113"/>
      <c r="AF306" s="113"/>
      <c r="AG306" s="113"/>
    </row>
    <row r="307" spans="21:33" ht="20.100000000000001" customHeight="1">
      <c r="U307" s="113"/>
      <c r="V307" s="113"/>
      <c r="W307" s="113"/>
      <c r="X307" s="113"/>
      <c r="Y307" s="113"/>
      <c r="Z307" s="113"/>
      <c r="AA307" s="113"/>
      <c r="AB307" s="113"/>
      <c r="AC307" s="113"/>
      <c r="AD307" s="113"/>
      <c r="AE307" s="113"/>
      <c r="AF307" s="113"/>
      <c r="AG307" s="113"/>
    </row>
    <row r="308" spans="21:33" ht="20.100000000000001" customHeight="1">
      <c r="U308" s="113"/>
      <c r="V308" s="113"/>
      <c r="W308" s="113"/>
      <c r="X308" s="113"/>
      <c r="Y308" s="113"/>
      <c r="Z308" s="113"/>
      <c r="AA308" s="113"/>
      <c r="AB308" s="113"/>
      <c r="AC308" s="113"/>
      <c r="AD308" s="113"/>
      <c r="AE308" s="113"/>
      <c r="AF308" s="113"/>
      <c r="AG308" s="113"/>
    </row>
    <row r="309" spans="21:33" ht="20.100000000000001" customHeight="1">
      <c r="U309" s="113"/>
      <c r="V309" s="113"/>
      <c r="W309" s="113"/>
      <c r="X309" s="113"/>
      <c r="Y309" s="113"/>
      <c r="Z309" s="113"/>
      <c r="AA309" s="113"/>
      <c r="AB309" s="113"/>
      <c r="AC309" s="113"/>
      <c r="AD309" s="113"/>
      <c r="AE309" s="113"/>
      <c r="AF309" s="113"/>
      <c r="AG309" s="113"/>
    </row>
    <row r="310" spans="21:33" ht="20.100000000000001" customHeight="1">
      <c r="U310" s="113"/>
      <c r="V310" s="113"/>
      <c r="W310" s="113"/>
      <c r="X310" s="113"/>
      <c r="Y310" s="113"/>
      <c r="Z310" s="113"/>
      <c r="AA310" s="113"/>
      <c r="AB310" s="113"/>
      <c r="AC310" s="113"/>
      <c r="AD310" s="113"/>
      <c r="AE310" s="113"/>
      <c r="AF310" s="113"/>
      <c r="AG310" s="113"/>
    </row>
    <row r="311" spans="21:33" ht="20.100000000000001" customHeight="1">
      <c r="U311" s="113"/>
      <c r="V311" s="113"/>
      <c r="W311" s="113"/>
      <c r="X311" s="113"/>
      <c r="Y311" s="113"/>
      <c r="Z311" s="113"/>
      <c r="AA311" s="113"/>
      <c r="AB311" s="113"/>
      <c r="AC311" s="113"/>
      <c r="AD311" s="113"/>
      <c r="AE311" s="113"/>
      <c r="AF311" s="113"/>
      <c r="AG311" s="113"/>
    </row>
    <row r="312" spans="21:33" ht="20.100000000000001" customHeight="1">
      <c r="U312" s="113"/>
      <c r="V312" s="113"/>
      <c r="W312" s="113"/>
      <c r="X312" s="113"/>
      <c r="Y312" s="113"/>
      <c r="Z312" s="113"/>
      <c r="AA312" s="113"/>
      <c r="AB312" s="113"/>
      <c r="AC312" s="113"/>
      <c r="AD312" s="113"/>
      <c r="AE312" s="113"/>
      <c r="AF312" s="113"/>
      <c r="AG312" s="113"/>
    </row>
    <row r="313" spans="21:33" ht="20.100000000000001" customHeight="1">
      <c r="U313" s="113"/>
      <c r="V313" s="113"/>
      <c r="W313" s="113"/>
      <c r="X313" s="113"/>
      <c r="Y313" s="113"/>
      <c r="Z313" s="113"/>
      <c r="AA313" s="113"/>
      <c r="AB313" s="113"/>
      <c r="AC313" s="113"/>
      <c r="AD313" s="113"/>
      <c r="AE313" s="113"/>
      <c r="AF313" s="113"/>
      <c r="AG313" s="113"/>
    </row>
    <row r="314" spans="21:33" ht="20.100000000000001" customHeight="1">
      <c r="U314" s="113"/>
      <c r="V314" s="113"/>
      <c r="W314" s="113"/>
      <c r="X314" s="113"/>
      <c r="Y314" s="113"/>
      <c r="Z314" s="113"/>
      <c r="AA314" s="113"/>
      <c r="AB314" s="113"/>
      <c r="AC314" s="113"/>
      <c r="AD314" s="113"/>
      <c r="AE314" s="113"/>
      <c r="AF314" s="113"/>
      <c r="AG314" s="113"/>
    </row>
    <row r="315" spans="21:33" ht="20.100000000000001" customHeight="1">
      <c r="U315" s="113"/>
      <c r="V315" s="113"/>
      <c r="W315" s="113"/>
      <c r="X315" s="113"/>
      <c r="Y315" s="113"/>
      <c r="Z315" s="113"/>
      <c r="AA315" s="113"/>
      <c r="AB315" s="113"/>
      <c r="AC315" s="113"/>
      <c r="AD315" s="113"/>
      <c r="AE315" s="113"/>
      <c r="AF315" s="113"/>
      <c r="AG315" s="113"/>
    </row>
    <row r="316" spans="21:33" ht="20.100000000000001" customHeight="1">
      <c r="U316" s="113"/>
      <c r="V316" s="113"/>
      <c r="W316" s="113"/>
      <c r="X316" s="113"/>
      <c r="Y316" s="113"/>
      <c r="Z316" s="113"/>
      <c r="AA316" s="113"/>
      <c r="AB316" s="113"/>
      <c r="AC316" s="113"/>
      <c r="AD316" s="113"/>
      <c r="AE316" s="113"/>
      <c r="AF316" s="113"/>
      <c r="AG316" s="113"/>
    </row>
    <row r="317" spans="21:33" ht="20.100000000000001" customHeight="1">
      <c r="U317" s="113"/>
      <c r="V317" s="113"/>
      <c r="W317" s="113"/>
      <c r="X317" s="113"/>
      <c r="Y317" s="113"/>
      <c r="Z317" s="113"/>
      <c r="AA317" s="113"/>
      <c r="AB317" s="113"/>
      <c r="AC317" s="113"/>
      <c r="AD317" s="113"/>
      <c r="AE317" s="113"/>
      <c r="AF317" s="113"/>
      <c r="AG317" s="113"/>
    </row>
    <row r="318" spans="21:33" ht="20.100000000000001" customHeight="1">
      <c r="U318" s="113"/>
      <c r="V318" s="113"/>
      <c r="W318" s="113"/>
      <c r="X318" s="113"/>
      <c r="Y318" s="113"/>
      <c r="Z318" s="113"/>
      <c r="AA318" s="113"/>
      <c r="AB318" s="113"/>
      <c r="AC318" s="113"/>
      <c r="AD318" s="113"/>
      <c r="AE318" s="113"/>
      <c r="AF318" s="113"/>
      <c r="AG318" s="113"/>
    </row>
    <row r="319" spans="21:33" ht="20.100000000000001" customHeight="1">
      <c r="U319" s="113"/>
      <c r="V319" s="113"/>
      <c r="W319" s="113"/>
      <c r="X319" s="113"/>
      <c r="Y319" s="113"/>
      <c r="Z319" s="113"/>
      <c r="AA319" s="113"/>
      <c r="AB319" s="113"/>
      <c r="AC319" s="113"/>
      <c r="AD319" s="113"/>
      <c r="AE319" s="113"/>
      <c r="AF319" s="113"/>
      <c r="AG319" s="113"/>
    </row>
    <row r="320" spans="21:33" ht="20.100000000000001" customHeight="1">
      <c r="U320" s="113"/>
      <c r="V320" s="113"/>
      <c r="W320" s="113"/>
      <c r="X320" s="113"/>
      <c r="Y320" s="113"/>
      <c r="Z320" s="113"/>
      <c r="AA320" s="113"/>
      <c r="AB320" s="113"/>
      <c r="AC320" s="113"/>
      <c r="AD320" s="113"/>
      <c r="AE320" s="113"/>
      <c r="AF320" s="113"/>
      <c r="AG320" s="113"/>
    </row>
    <row r="321" spans="21:33" ht="20.100000000000001" customHeight="1">
      <c r="U321" s="113"/>
      <c r="V321" s="113"/>
      <c r="W321" s="113"/>
      <c r="X321" s="113"/>
      <c r="Y321" s="113"/>
      <c r="Z321" s="113"/>
      <c r="AA321" s="113"/>
      <c r="AB321" s="113"/>
      <c r="AC321" s="113"/>
      <c r="AD321" s="113"/>
      <c r="AE321" s="113"/>
      <c r="AF321" s="113"/>
      <c r="AG321" s="113"/>
    </row>
    <row r="322" spans="21:33" ht="20.100000000000001" customHeight="1">
      <c r="U322" s="113"/>
      <c r="V322" s="113"/>
      <c r="W322" s="113"/>
      <c r="X322" s="113"/>
      <c r="Y322" s="113"/>
      <c r="Z322" s="113"/>
      <c r="AA322" s="113"/>
      <c r="AB322" s="113"/>
      <c r="AC322" s="113"/>
      <c r="AD322" s="113"/>
      <c r="AE322" s="113"/>
      <c r="AF322" s="113"/>
      <c r="AG322" s="113"/>
    </row>
    <row r="323" spans="21:33" ht="20.100000000000001" customHeight="1">
      <c r="U323" s="113"/>
      <c r="V323" s="113"/>
      <c r="W323" s="113"/>
      <c r="X323" s="113"/>
      <c r="Y323" s="113"/>
      <c r="Z323" s="113"/>
      <c r="AA323" s="113"/>
      <c r="AB323" s="113"/>
      <c r="AC323" s="113"/>
      <c r="AD323" s="113"/>
      <c r="AE323" s="113"/>
      <c r="AF323" s="113"/>
      <c r="AG323" s="113"/>
    </row>
    <row r="324" spans="21:33" ht="20.100000000000001" customHeight="1">
      <c r="U324" s="113"/>
      <c r="V324" s="113"/>
      <c r="W324" s="113"/>
      <c r="X324" s="113"/>
      <c r="Y324" s="113"/>
      <c r="Z324" s="113"/>
      <c r="AA324" s="113"/>
      <c r="AB324" s="113"/>
      <c r="AC324" s="113"/>
      <c r="AD324" s="113"/>
      <c r="AE324" s="113"/>
      <c r="AF324" s="113"/>
      <c r="AG324" s="113"/>
    </row>
    <row r="325" spans="21:33" ht="20.100000000000001" customHeight="1">
      <c r="U325" s="113"/>
      <c r="V325" s="113"/>
      <c r="W325" s="113"/>
      <c r="X325" s="113"/>
      <c r="Y325" s="113"/>
      <c r="Z325" s="113"/>
      <c r="AA325" s="113"/>
      <c r="AB325" s="113"/>
      <c r="AC325" s="113"/>
      <c r="AD325" s="113"/>
      <c r="AE325" s="113"/>
      <c r="AF325" s="113"/>
      <c r="AG325" s="113"/>
    </row>
    <row r="326" spans="21:33" ht="20.100000000000001" customHeight="1">
      <c r="U326" s="113"/>
      <c r="V326" s="113"/>
      <c r="W326" s="113"/>
      <c r="X326" s="113"/>
      <c r="Y326" s="113"/>
      <c r="Z326" s="113"/>
      <c r="AA326" s="113"/>
      <c r="AB326" s="113"/>
      <c r="AC326" s="113"/>
      <c r="AD326" s="113"/>
      <c r="AE326" s="113"/>
      <c r="AF326" s="113"/>
      <c r="AG326" s="113"/>
    </row>
    <row r="327" spans="21:33" ht="20.100000000000001" customHeight="1">
      <c r="U327" s="113"/>
      <c r="V327" s="113"/>
      <c r="W327" s="113"/>
      <c r="X327" s="113"/>
      <c r="Y327" s="113"/>
      <c r="Z327" s="113"/>
      <c r="AA327" s="113"/>
      <c r="AB327" s="113"/>
      <c r="AC327" s="113"/>
      <c r="AD327" s="113"/>
      <c r="AE327" s="113"/>
      <c r="AF327" s="113"/>
      <c r="AG327" s="113"/>
    </row>
    <row r="328" spans="21:33" ht="20.100000000000001" customHeight="1">
      <c r="U328" s="113"/>
      <c r="V328" s="113"/>
      <c r="W328" s="113"/>
      <c r="X328" s="113"/>
      <c r="Y328" s="113"/>
      <c r="Z328" s="113"/>
      <c r="AA328" s="113"/>
      <c r="AB328" s="113"/>
      <c r="AC328" s="113"/>
      <c r="AD328" s="113"/>
      <c r="AE328" s="113"/>
      <c r="AF328" s="113"/>
      <c r="AG328" s="113"/>
    </row>
    <row r="329" spans="21:33" ht="20.100000000000001" customHeight="1">
      <c r="U329" s="113"/>
      <c r="V329" s="113"/>
      <c r="W329" s="113"/>
      <c r="X329" s="113"/>
      <c r="Y329" s="113"/>
      <c r="Z329" s="113"/>
      <c r="AA329" s="113"/>
      <c r="AB329" s="113"/>
      <c r="AC329" s="113"/>
      <c r="AD329" s="113"/>
      <c r="AE329" s="113"/>
      <c r="AF329" s="113"/>
      <c r="AG329" s="113"/>
    </row>
    <row r="330" spans="21:33" ht="20.100000000000001" customHeight="1">
      <c r="U330" s="113"/>
      <c r="V330" s="113"/>
      <c r="W330" s="113"/>
      <c r="X330" s="113"/>
      <c r="Y330" s="113"/>
      <c r="Z330" s="113"/>
      <c r="AA330" s="113"/>
      <c r="AB330" s="113"/>
      <c r="AC330" s="113"/>
      <c r="AD330" s="113"/>
      <c r="AE330" s="113"/>
      <c r="AF330" s="113"/>
      <c r="AG330" s="113"/>
    </row>
    <row r="331" spans="21:33" ht="20.100000000000001" customHeight="1">
      <c r="U331" s="113"/>
      <c r="V331" s="113"/>
      <c r="W331" s="113"/>
      <c r="X331" s="113"/>
      <c r="Y331" s="113"/>
      <c r="Z331" s="113"/>
      <c r="AA331" s="113"/>
      <c r="AB331" s="113"/>
      <c r="AC331" s="113"/>
      <c r="AD331" s="113"/>
      <c r="AE331" s="113"/>
      <c r="AF331" s="113"/>
      <c r="AG331" s="113"/>
    </row>
    <row r="332" spans="21:33" ht="20.100000000000001" customHeight="1">
      <c r="U332" s="113"/>
      <c r="V332" s="113"/>
      <c r="W332" s="113"/>
      <c r="X332" s="113"/>
      <c r="Y332" s="113"/>
      <c r="Z332" s="113"/>
      <c r="AA332" s="113"/>
      <c r="AB332" s="113"/>
      <c r="AC332" s="113"/>
      <c r="AD332" s="113"/>
      <c r="AE332" s="113"/>
      <c r="AF332" s="113"/>
      <c r="AG332" s="113"/>
    </row>
    <row r="333" spans="21:33" ht="20.100000000000001" customHeight="1">
      <c r="U333" s="113"/>
      <c r="V333" s="113"/>
      <c r="W333" s="113"/>
      <c r="X333" s="113"/>
      <c r="Y333" s="113"/>
      <c r="Z333" s="113"/>
      <c r="AA333" s="113"/>
      <c r="AB333" s="113"/>
      <c r="AC333" s="113"/>
      <c r="AD333" s="113"/>
      <c r="AE333" s="113"/>
      <c r="AF333" s="113"/>
      <c r="AG333" s="113"/>
    </row>
    <row r="334" spans="21:33" ht="20.100000000000001" customHeight="1">
      <c r="U334" s="113"/>
      <c r="V334" s="113"/>
      <c r="W334" s="113"/>
      <c r="X334" s="113"/>
      <c r="Y334" s="113"/>
      <c r="Z334" s="113"/>
      <c r="AA334" s="113"/>
      <c r="AB334" s="113"/>
      <c r="AC334" s="113"/>
      <c r="AD334" s="113"/>
      <c r="AE334" s="113"/>
      <c r="AF334" s="113"/>
      <c r="AG334" s="113"/>
    </row>
    <row r="335" spans="21:33" ht="20.100000000000001" customHeight="1">
      <c r="U335" s="113"/>
      <c r="V335" s="113"/>
      <c r="W335" s="113"/>
      <c r="X335" s="113"/>
      <c r="Y335" s="113"/>
      <c r="Z335" s="113"/>
      <c r="AA335" s="113"/>
      <c r="AB335" s="113"/>
      <c r="AC335" s="113"/>
      <c r="AD335" s="113"/>
      <c r="AE335" s="113"/>
      <c r="AF335" s="113"/>
      <c r="AG335" s="113"/>
    </row>
    <row r="336" spans="21:33" ht="20.100000000000001" customHeight="1">
      <c r="U336" s="113"/>
      <c r="V336" s="113"/>
      <c r="W336" s="113"/>
      <c r="X336" s="113"/>
      <c r="Y336" s="113"/>
      <c r="Z336" s="113"/>
      <c r="AA336" s="113"/>
      <c r="AB336" s="113"/>
      <c r="AC336" s="113"/>
      <c r="AD336" s="113"/>
      <c r="AE336" s="113"/>
      <c r="AF336" s="113"/>
      <c r="AG336" s="113"/>
    </row>
    <row r="337" spans="21:33" ht="20.100000000000001" customHeight="1">
      <c r="U337" s="113"/>
      <c r="V337" s="113"/>
      <c r="W337" s="113"/>
      <c r="X337" s="113"/>
      <c r="Y337" s="113"/>
      <c r="Z337" s="113"/>
      <c r="AA337" s="113"/>
      <c r="AB337" s="113"/>
      <c r="AC337" s="113"/>
      <c r="AD337" s="113"/>
      <c r="AE337" s="113"/>
      <c r="AF337" s="113"/>
      <c r="AG337" s="113"/>
    </row>
    <row r="338" spans="21:33" ht="20.100000000000001" customHeight="1">
      <c r="U338" s="113"/>
      <c r="V338" s="113"/>
      <c r="W338" s="113"/>
      <c r="X338" s="113"/>
      <c r="Y338" s="113"/>
      <c r="Z338" s="113"/>
      <c r="AA338" s="113"/>
      <c r="AB338" s="113"/>
      <c r="AC338" s="113"/>
      <c r="AD338" s="113"/>
      <c r="AE338" s="113"/>
      <c r="AF338" s="113"/>
      <c r="AG338" s="113"/>
    </row>
    <row r="339" spans="21:33" ht="20.100000000000001" customHeight="1">
      <c r="U339" s="113"/>
      <c r="V339" s="113"/>
      <c r="W339" s="113"/>
      <c r="X339" s="113"/>
      <c r="Y339" s="113"/>
      <c r="Z339" s="113"/>
      <c r="AA339" s="113"/>
      <c r="AB339" s="113"/>
      <c r="AC339" s="113"/>
      <c r="AD339" s="113"/>
      <c r="AE339" s="113"/>
      <c r="AF339" s="113"/>
      <c r="AG339" s="113"/>
    </row>
    <row r="340" spans="21:33" ht="20.100000000000001" customHeight="1">
      <c r="U340" s="113"/>
      <c r="V340" s="113"/>
      <c r="W340" s="113"/>
      <c r="X340" s="113"/>
      <c r="Y340" s="113"/>
      <c r="Z340" s="113"/>
      <c r="AA340" s="113"/>
      <c r="AB340" s="113"/>
      <c r="AC340" s="113"/>
      <c r="AD340" s="113"/>
      <c r="AE340" s="113"/>
      <c r="AF340" s="113"/>
      <c r="AG340" s="113"/>
    </row>
    <row r="341" spans="21:33" ht="20.100000000000001" customHeight="1">
      <c r="U341" s="113"/>
      <c r="V341" s="113"/>
      <c r="W341" s="113"/>
      <c r="X341" s="113"/>
      <c r="Y341" s="113"/>
      <c r="Z341" s="113"/>
      <c r="AA341" s="113"/>
      <c r="AB341" s="113"/>
      <c r="AC341" s="113"/>
      <c r="AD341" s="113"/>
      <c r="AE341" s="113"/>
      <c r="AF341" s="113"/>
      <c r="AG341" s="113"/>
    </row>
    <row r="342" spans="21:33" ht="20.100000000000001" customHeight="1">
      <c r="U342" s="113"/>
      <c r="V342" s="113"/>
      <c r="W342" s="113"/>
      <c r="X342" s="113"/>
      <c r="Y342" s="113"/>
      <c r="Z342" s="113"/>
      <c r="AA342" s="113"/>
      <c r="AB342" s="113"/>
      <c r="AC342" s="113"/>
      <c r="AD342" s="113"/>
      <c r="AE342" s="113"/>
      <c r="AF342" s="113"/>
      <c r="AG342" s="113"/>
    </row>
    <row r="343" spans="21:33" ht="20.100000000000001" customHeight="1">
      <c r="U343" s="113"/>
      <c r="V343" s="113"/>
      <c r="W343" s="113"/>
      <c r="X343" s="113"/>
      <c r="Y343" s="113"/>
      <c r="Z343" s="113"/>
      <c r="AA343" s="113"/>
      <c r="AB343" s="113"/>
      <c r="AC343" s="113"/>
      <c r="AD343" s="113"/>
      <c r="AE343" s="113"/>
      <c r="AF343" s="113"/>
      <c r="AG343" s="113"/>
    </row>
    <row r="344" spans="21:33" ht="20.100000000000001" customHeight="1">
      <c r="U344" s="113"/>
      <c r="V344" s="113"/>
      <c r="W344" s="113"/>
      <c r="X344" s="113"/>
      <c r="Y344" s="113"/>
      <c r="Z344" s="113"/>
      <c r="AA344" s="113"/>
      <c r="AB344" s="113"/>
      <c r="AC344" s="113"/>
      <c r="AD344" s="113"/>
      <c r="AE344" s="113"/>
      <c r="AF344" s="113"/>
      <c r="AG344" s="113"/>
    </row>
    <row r="345" spans="21:33" ht="20.100000000000001" customHeight="1">
      <c r="U345" s="113"/>
      <c r="V345" s="113"/>
      <c r="W345" s="113"/>
      <c r="X345" s="113"/>
      <c r="Y345" s="113"/>
      <c r="Z345" s="113"/>
      <c r="AA345" s="113"/>
      <c r="AB345" s="113"/>
      <c r="AC345" s="113"/>
      <c r="AD345" s="113"/>
      <c r="AE345" s="113"/>
      <c r="AF345" s="113"/>
      <c r="AG345" s="113"/>
    </row>
    <row r="346" spans="21:33" ht="20.100000000000001" customHeight="1">
      <c r="U346" s="113"/>
      <c r="V346" s="113"/>
      <c r="W346" s="113"/>
      <c r="X346" s="113"/>
      <c r="Y346" s="113"/>
      <c r="Z346" s="113"/>
      <c r="AA346" s="113"/>
      <c r="AB346" s="113"/>
      <c r="AC346" s="113"/>
      <c r="AD346" s="113"/>
      <c r="AE346" s="113"/>
      <c r="AF346" s="113"/>
      <c r="AG346" s="113"/>
    </row>
    <row r="347" spans="21:33" ht="20.100000000000001" customHeight="1">
      <c r="U347" s="113"/>
      <c r="V347" s="113"/>
      <c r="W347" s="113"/>
      <c r="X347" s="113"/>
      <c r="Y347" s="113"/>
      <c r="Z347" s="113"/>
      <c r="AA347" s="113"/>
      <c r="AB347" s="113"/>
      <c r="AC347" s="113"/>
      <c r="AD347" s="113"/>
      <c r="AE347" s="113"/>
      <c r="AF347" s="113"/>
      <c r="AG347" s="113"/>
    </row>
    <row r="348" spans="21:33" ht="20.100000000000001" customHeight="1">
      <c r="U348" s="113"/>
      <c r="V348" s="113"/>
      <c r="W348" s="113"/>
      <c r="X348" s="113"/>
      <c r="Y348" s="113"/>
      <c r="Z348" s="113"/>
      <c r="AA348" s="113"/>
      <c r="AB348" s="113"/>
      <c r="AC348" s="113"/>
      <c r="AD348" s="113"/>
      <c r="AE348" s="113"/>
      <c r="AF348" s="113"/>
      <c r="AG348" s="113"/>
    </row>
    <row r="349" spans="21:33" ht="20.100000000000001" customHeight="1">
      <c r="U349" s="113"/>
      <c r="V349" s="113"/>
      <c r="W349" s="113"/>
      <c r="X349" s="113"/>
      <c r="Y349" s="113"/>
      <c r="Z349" s="113"/>
      <c r="AA349" s="113"/>
      <c r="AB349" s="113"/>
      <c r="AC349" s="113"/>
      <c r="AD349" s="113"/>
      <c r="AE349" s="113"/>
      <c r="AF349" s="113"/>
      <c r="AG349" s="113"/>
    </row>
    <row r="350" spans="21:33" ht="20.100000000000001" customHeight="1">
      <c r="U350" s="113"/>
      <c r="V350" s="113"/>
      <c r="W350" s="113"/>
      <c r="X350" s="113"/>
      <c r="Y350" s="113"/>
      <c r="Z350" s="113"/>
      <c r="AA350" s="113"/>
      <c r="AB350" s="113"/>
      <c r="AC350" s="113"/>
      <c r="AD350" s="113"/>
      <c r="AE350" s="113"/>
      <c r="AF350" s="113"/>
      <c r="AG350" s="113"/>
    </row>
    <row r="351" spans="21:33" ht="20.100000000000001" customHeight="1">
      <c r="U351" s="113"/>
      <c r="V351" s="113"/>
      <c r="W351" s="113"/>
      <c r="X351" s="113"/>
      <c r="Y351" s="113"/>
      <c r="Z351" s="113"/>
      <c r="AA351" s="113"/>
      <c r="AB351" s="113"/>
      <c r="AC351" s="113"/>
      <c r="AD351" s="113"/>
      <c r="AE351" s="113"/>
      <c r="AF351" s="113"/>
      <c r="AG351" s="113"/>
    </row>
    <row r="352" spans="21:33" ht="20.100000000000001" customHeight="1">
      <c r="U352" s="113"/>
      <c r="V352" s="113"/>
      <c r="W352" s="113"/>
      <c r="X352" s="113"/>
      <c r="Y352" s="113"/>
      <c r="Z352" s="113"/>
      <c r="AA352" s="113"/>
      <c r="AB352" s="113"/>
      <c r="AC352" s="113"/>
      <c r="AD352" s="113"/>
      <c r="AE352" s="113"/>
      <c r="AF352" s="113"/>
      <c r="AG352" s="113"/>
    </row>
    <row r="353" spans="21:33" ht="20.100000000000001" customHeight="1">
      <c r="U353" s="113"/>
      <c r="V353" s="113"/>
      <c r="W353" s="113"/>
      <c r="X353" s="113"/>
      <c r="Y353" s="113"/>
      <c r="Z353" s="113"/>
      <c r="AA353" s="113"/>
      <c r="AB353" s="113"/>
      <c r="AC353" s="113"/>
      <c r="AD353" s="113"/>
      <c r="AE353" s="113"/>
      <c r="AF353" s="113"/>
      <c r="AG353" s="113"/>
    </row>
    <row r="354" spans="21:33" ht="20.100000000000001" customHeight="1">
      <c r="U354" s="113"/>
      <c r="V354" s="113"/>
      <c r="W354" s="113"/>
      <c r="X354" s="113"/>
      <c r="Y354" s="113"/>
      <c r="Z354" s="113"/>
      <c r="AA354" s="113"/>
      <c r="AB354" s="113"/>
      <c r="AC354" s="113"/>
      <c r="AD354" s="113"/>
      <c r="AE354" s="113"/>
      <c r="AF354" s="113"/>
      <c r="AG354" s="113"/>
    </row>
    <row r="355" spans="21:33" ht="20.100000000000001" customHeight="1">
      <c r="U355" s="113"/>
      <c r="V355" s="113"/>
      <c r="W355" s="113"/>
      <c r="X355" s="113"/>
      <c r="Y355" s="113"/>
      <c r="Z355" s="113"/>
      <c r="AA355" s="113"/>
      <c r="AB355" s="113"/>
      <c r="AC355" s="113"/>
      <c r="AD355" s="113"/>
      <c r="AE355" s="113"/>
      <c r="AF355" s="113"/>
      <c r="AG355" s="113"/>
    </row>
    <row r="356" spans="21:33" ht="20.100000000000001" customHeight="1">
      <c r="U356" s="113"/>
      <c r="V356" s="113"/>
      <c r="W356" s="113"/>
      <c r="X356" s="113"/>
      <c r="Y356" s="113"/>
      <c r="Z356" s="113"/>
      <c r="AA356" s="113"/>
      <c r="AB356" s="113"/>
      <c r="AC356" s="113"/>
      <c r="AD356" s="113"/>
      <c r="AE356" s="113"/>
      <c r="AF356" s="113"/>
      <c r="AG356" s="113"/>
    </row>
    <row r="357" spans="21:33" ht="20.100000000000001" customHeight="1">
      <c r="U357" s="113"/>
      <c r="V357" s="113"/>
      <c r="W357" s="113"/>
      <c r="X357" s="113"/>
      <c r="Y357" s="113"/>
      <c r="Z357" s="113"/>
      <c r="AA357" s="113"/>
      <c r="AB357" s="113"/>
      <c r="AC357" s="113"/>
      <c r="AD357" s="113"/>
      <c r="AE357" s="113"/>
      <c r="AF357" s="113"/>
      <c r="AG357" s="113"/>
    </row>
    <row r="358" spans="21:33" ht="20.100000000000001" customHeight="1">
      <c r="U358" s="113"/>
      <c r="V358" s="113"/>
      <c r="W358" s="113"/>
      <c r="X358" s="113"/>
      <c r="Y358" s="113"/>
      <c r="Z358" s="113"/>
      <c r="AA358" s="113"/>
      <c r="AB358" s="113"/>
      <c r="AC358" s="113"/>
      <c r="AD358" s="113"/>
      <c r="AE358" s="113"/>
      <c r="AF358" s="113"/>
      <c r="AG358" s="113"/>
    </row>
    <row r="359" spans="21:33" ht="20.100000000000001" customHeight="1">
      <c r="U359" s="113"/>
      <c r="V359" s="113"/>
      <c r="W359" s="113"/>
      <c r="X359" s="113"/>
      <c r="Y359" s="113"/>
      <c r="Z359" s="113"/>
      <c r="AA359" s="113"/>
      <c r="AB359" s="113"/>
      <c r="AC359" s="113"/>
      <c r="AD359" s="113"/>
      <c r="AE359" s="113"/>
      <c r="AF359" s="113"/>
      <c r="AG359" s="113"/>
    </row>
    <row r="360" spans="21:33" ht="20.100000000000001" customHeight="1">
      <c r="U360" s="113"/>
      <c r="V360" s="113"/>
      <c r="W360" s="113"/>
      <c r="X360" s="113"/>
      <c r="Y360" s="113"/>
      <c r="Z360" s="113"/>
      <c r="AA360" s="113"/>
      <c r="AB360" s="113"/>
      <c r="AC360" s="113"/>
      <c r="AD360" s="113"/>
      <c r="AE360" s="113"/>
      <c r="AF360" s="113"/>
      <c r="AG360" s="113"/>
    </row>
    <row r="361" spans="21:33" ht="20.100000000000001" customHeight="1">
      <c r="U361" s="113"/>
      <c r="V361" s="113"/>
      <c r="W361" s="113"/>
      <c r="X361" s="113"/>
      <c r="Y361" s="113"/>
      <c r="Z361" s="113"/>
      <c r="AA361" s="113"/>
      <c r="AB361" s="113"/>
      <c r="AC361" s="113"/>
      <c r="AD361" s="113"/>
      <c r="AE361" s="113"/>
      <c r="AF361" s="113"/>
      <c r="AG361" s="113"/>
    </row>
    <row r="362" spans="21:33" ht="20.100000000000001" customHeight="1">
      <c r="U362" s="113"/>
      <c r="V362" s="113"/>
      <c r="W362" s="113"/>
      <c r="X362" s="113"/>
      <c r="Y362" s="113"/>
      <c r="Z362" s="113"/>
      <c r="AA362" s="113"/>
      <c r="AB362" s="113"/>
      <c r="AC362" s="113"/>
      <c r="AD362" s="113"/>
      <c r="AE362" s="113"/>
      <c r="AF362" s="113"/>
      <c r="AG362" s="113"/>
    </row>
    <row r="363" spans="21:33" ht="20.100000000000001" customHeight="1">
      <c r="U363" s="113"/>
      <c r="V363" s="113"/>
      <c r="W363" s="113"/>
      <c r="X363" s="113"/>
      <c r="Y363" s="113"/>
      <c r="Z363" s="113"/>
      <c r="AA363" s="113"/>
      <c r="AB363" s="113"/>
      <c r="AC363" s="113"/>
      <c r="AD363" s="113"/>
      <c r="AE363" s="113"/>
      <c r="AF363" s="113"/>
      <c r="AG363" s="113"/>
    </row>
    <row r="364" spans="21:33" ht="20.100000000000001" customHeight="1">
      <c r="U364" s="113"/>
      <c r="V364" s="113"/>
      <c r="W364" s="113"/>
      <c r="X364" s="113"/>
      <c r="Y364" s="113"/>
      <c r="Z364" s="113"/>
      <c r="AA364" s="113"/>
      <c r="AB364" s="113"/>
      <c r="AC364" s="113"/>
      <c r="AD364" s="113"/>
      <c r="AE364" s="113"/>
      <c r="AF364" s="113"/>
      <c r="AG364" s="113"/>
    </row>
    <row r="365" spans="21:33" ht="20.100000000000001" customHeight="1">
      <c r="U365" s="113"/>
      <c r="V365" s="113"/>
      <c r="W365" s="113"/>
      <c r="X365" s="113"/>
      <c r="Y365" s="113"/>
      <c r="Z365" s="113"/>
      <c r="AA365" s="113"/>
      <c r="AB365" s="113"/>
      <c r="AC365" s="113"/>
      <c r="AD365" s="113"/>
      <c r="AE365" s="113"/>
      <c r="AF365" s="113"/>
      <c r="AG365" s="113"/>
    </row>
    <row r="366" spans="21:33" ht="20.100000000000001" customHeight="1">
      <c r="U366" s="113"/>
      <c r="V366" s="113"/>
      <c r="W366" s="113"/>
      <c r="X366" s="113"/>
      <c r="Y366" s="113"/>
      <c r="Z366" s="113"/>
      <c r="AA366" s="113"/>
      <c r="AB366" s="113"/>
      <c r="AC366" s="113"/>
      <c r="AD366" s="113"/>
      <c r="AE366" s="113"/>
      <c r="AF366" s="113"/>
      <c r="AG366" s="113"/>
    </row>
    <row r="367" spans="21:33" ht="20.100000000000001" customHeight="1">
      <c r="U367" s="113"/>
      <c r="V367" s="113"/>
      <c r="W367" s="113"/>
      <c r="X367" s="113"/>
      <c r="Y367" s="113"/>
      <c r="Z367" s="113"/>
      <c r="AA367" s="113"/>
      <c r="AB367" s="113"/>
      <c r="AC367" s="113"/>
      <c r="AD367" s="113"/>
      <c r="AE367" s="113"/>
      <c r="AF367" s="113"/>
      <c r="AG367" s="113"/>
    </row>
    <row r="368" spans="21:33" ht="20.100000000000001" customHeight="1">
      <c r="U368" s="113"/>
      <c r="V368" s="113"/>
      <c r="W368" s="113"/>
      <c r="X368" s="113"/>
      <c r="Y368" s="113"/>
      <c r="Z368" s="113"/>
      <c r="AA368" s="113"/>
      <c r="AB368" s="113"/>
      <c r="AC368" s="113"/>
      <c r="AD368" s="113"/>
      <c r="AE368" s="113"/>
      <c r="AF368" s="113"/>
      <c r="AG368" s="113"/>
    </row>
    <row r="369" spans="21:33" ht="20.100000000000001" customHeight="1">
      <c r="U369" s="113"/>
      <c r="V369" s="113"/>
      <c r="W369" s="113"/>
      <c r="X369" s="113"/>
      <c r="Y369" s="113"/>
      <c r="Z369" s="113"/>
      <c r="AA369" s="113"/>
      <c r="AB369" s="113"/>
      <c r="AC369" s="113"/>
      <c r="AD369" s="113"/>
      <c r="AE369" s="113"/>
      <c r="AF369" s="113"/>
      <c r="AG369" s="113"/>
    </row>
    <row r="370" spans="21:33" ht="20.100000000000001" customHeight="1">
      <c r="U370" s="113"/>
      <c r="V370" s="113"/>
      <c r="W370" s="113"/>
      <c r="X370" s="113"/>
      <c r="Y370" s="113"/>
      <c r="Z370" s="113"/>
      <c r="AA370" s="113"/>
      <c r="AB370" s="113"/>
      <c r="AC370" s="113"/>
      <c r="AD370" s="113"/>
      <c r="AE370" s="113"/>
      <c r="AF370" s="113"/>
      <c r="AG370" s="113"/>
    </row>
    <row r="371" spans="21:33" ht="20.100000000000001" customHeight="1">
      <c r="U371" s="113"/>
      <c r="V371" s="113"/>
      <c r="W371" s="113"/>
      <c r="X371" s="113"/>
      <c r="Y371" s="113"/>
      <c r="Z371" s="113"/>
      <c r="AA371" s="113"/>
      <c r="AB371" s="113"/>
      <c r="AC371" s="113"/>
      <c r="AD371" s="113"/>
      <c r="AE371" s="113"/>
      <c r="AF371" s="113"/>
      <c r="AG371" s="113"/>
    </row>
    <row r="372" spans="21:33" ht="20.100000000000001" customHeight="1">
      <c r="U372" s="113"/>
      <c r="V372" s="113"/>
      <c r="W372" s="113"/>
      <c r="X372" s="113"/>
      <c r="Y372" s="113"/>
      <c r="Z372" s="113"/>
      <c r="AA372" s="113"/>
      <c r="AB372" s="113"/>
      <c r="AC372" s="113"/>
      <c r="AD372" s="113"/>
      <c r="AE372" s="113"/>
      <c r="AF372" s="113"/>
      <c r="AG372" s="113"/>
    </row>
    <row r="373" spans="21:33" ht="20.100000000000001" customHeight="1">
      <c r="U373" s="113"/>
      <c r="V373" s="113"/>
      <c r="W373" s="113"/>
      <c r="X373" s="113"/>
      <c r="Y373" s="113"/>
      <c r="Z373" s="113"/>
      <c r="AA373" s="113"/>
      <c r="AB373" s="113"/>
      <c r="AC373" s="113"/>
      <c r="AD373" s="113"/>
      <c r="AE373" s="113"/>
      <c r="AF373" s="113"/>
      <c r="AG373" s="113"/>
    </row>
    <row r="374" spans="21:33" ht="20.100000000000001" customHeight="1">
      <c r="U374" s="113"/>
      <c r="V374" s="113"/>
      <c r="W374" s="113"/>
      <c r="X374" s="113"/>
      <c r="Y374" s="113"/>
      <c r="Z374" s="113"/>
      <c r="AA374" s="113"/>
      <c r="AB374" s="113"/>
      <c r="AC374" s="113"/>
      <c r="AD374" s="113"/>
      <c r="AE374" s="113"/>
      <c r="AF374" s="113"/>
      <c r="AG374" s="113"/>
    </row>
    <row r="375" spans="21:33" ht="20.100000000000001" customHeight="1">
      <c r="U375" s="113"/>
      <c r="V375" s="113"/>
      <c r="W375" s="113"/>
      <c r="X375" s="113"/>
      <c r="Y375" s="113"/>
      <c r="Z375" s="113"/>
      <c r="AA375" s="113"/>
      <c r="AB375" s="113"/>
      <c r="AC375" s="113"/>
      <c r="AD375" s="113"/>
      <c r="AE375" s="113"/>
      <c r="AF375" s="113"/>
      <c r="AG375" s="113"/>
    </row>
    <row r="376" spans="21:33" ht="20.100000000000001" customHeight="1">
      <c r="U376" s="113"/>
      <c r="V376" s="113"/>
      <c r="W376" s="113"/>
      <c r="X376" s="113"/>
      <c r="Y376" s="113"/>
      <c r="Z376" s="113"/>
      <c r="AA376" s="113"/>
      <c r="AB376" s="113"/>
      <c r="AC376" s="113"/>
      <c r="AD376" s="113"/>
      <c r="AE376" s="113"/>
      <c r="AF376" s="113"/>
      <c r="AG376" s="113"/>
    </row>
    <row r="377" spans="21:33" ht="20.100000000000001" customHeight="1">
      <c r="U377" s="113"/>
      <c r="V377" s="113"/>
      <c r="W377" s="113"/>
      <c r="X377" s="113"/>
      <c r="Y377" s="113"/>
      <c r="Z377" s="113"/>
      <c r="AA377" s="113"/>
      <c r="AB377" s="113"/>
      <c r="AC377" s="113"/>
      <c r="AD377" s="113"/>
      <c r="AE377" s="113"/>
      <c r="AF377" s="113"/>
      <c r="AG377" s="113"/>
    </row>
    <row r="378" spans="21:33" ht="20.100000000000001" customHeight="1">
      <c r="U378" s="113"/>
      <c r="V378" s="113"/>
      <c r="W378" s="113"/>
      <c r="X378" s="113"/>
      <c r="Y378" s="113"/>
      <c r="Z378" s="113"/>
      <c r="AA378" s="113"/>
      <c r="AB378" s="113"/>
      <c r="AC378" s="113"/>
      <c r="AD378" s="113"/>
      <c r="AE378" s="113"/>
      <c r="AF378" s="113"/>
      <c r="AG378" s="113"/>
    </row>
    <row r="379" spans="21:33" ht="20.100000000000001" customHeight="1">
      <c r="U379" s="113"/>
      <c r="V379" s="113"/>
      <c r="W379" s="113"/>
      <c r="X379" s="113"/>
      <c r="Y379" s="113"/>
      <c r="Z379" s="113"/>
      <c r="AA379" s="113"/>
      <c r="AB379" s="113"/>
      <c r="AC379" s="113"/>
      <c r="AD379" s="113"/>
      <c r="AE379" s="113"/>
      <c r="AF379" s="113"/>
      <c r="AG379" s="113"/>
    </row>
    <row r="380" spans="21:33" ht="20.100000000000001" customHeight="1">
      <c r="U380" s="113"/>
      <c r="V380" s="113"/>
      <c r="W380" s="113"/>
      <c r="X380" s="113"/>
      <c r="Y380" s="113"/>
      <c r="Z380" s="113"/>
      <c r="AA380" s="113"/>
      <c r="AB380" s="113"/>
      <c r="AC380" s="113"/>
      <c r="AD380" s="113"/>
      <c r="AE380" s="113"/>
      <c r="AF380" s="113"/>
      <c r="AG380" s="113"/>
    </row>
    <row r="381" spans="21:33" ht="20.100000000000001" customHeight="1">
      <c r="U381" s="113"/>
      <c r="V381" s="113"/>
      <c r="W381" s="113"/>
      <c r="X381" s="113"/>
      <c r="Y381" s="113"/>
      <c r="Z381" s="113"/>
      <c r="AA381" s="113"/>
      <c r="AB381" s="113"/>
      <c r="AC381" s="113"/>
      <c r="AD381" s="113"/>
      <c r="AE381" s="113"/>
      <c r="AF381" s="113"/>
      <c r="AG381" s="113"/>
    </row>
    <row r="382" spans="21:33" ht="20.100000000000001" customHeight="1">
      <c r="U382" s="113"/>
      <c r="V382" s="113"/>
      <c r="W382" s="113"/>
      <c r="X382" s="113"/>
      <c r="Y382" s="113"/>
      <c r="Z382" s="113"/>
      <c r="AA382" s="113"/>
      <c r="AB382" s="113"/>
      <c r="AC382" s="113"/>
      <c r="AD382" s="113"/>
      <c r="AE382" s="113"/>
      <c r="AF382" s="113"/>
      <c r="AG382" s="113"/>
    </row>
    <row r="383" spans="21:33" ht="20.100000000000001" customHeight="1">
      <c r="U383" s="113"/>
      <c r="V383" s="113"/>
      <c r="W383" s="113"/>
      <c r="X383" s="113"/>
      <c r="Y383" s="113"/>
      <c r="Z383" s="113"/>
      <c r="AA383" s="113"/>
      <c r="AB383" s="113"/>
      <c r="AC383" s="113"/>
      <c r="AD383" s="113"/>
      <c r="AE383" s="113"/>
      <c r="AF383" s="113"/>
      <c r="AG383" s="113"/>
    </row>
    <row r="384" spans="21:33" ht="20.100000000000001" customHeight="1">
      <c r="U384" s="113"/>
      <c r="V384" s="113"/>
      <c r="W384" s="113"/>
      <c r="X384" s="113"/>
      <c r="Y384" s="113"/>
      <c r="Z384" s="113"/>
      <c r="AA384" s="113"/>
      <c r="AB384" s="113"/>
      <c r="AC384" s="113"/>
      <c r="AD384" s="113"/>
      <c r="AE384" s="113"/>
      <c r="AF384" s="113"/>
      <c r="AG384" s="113"/>
    </row>
    <row r="385" spans="21:33" ht="20.100000000000001" customHeight="1">
      <c r="U385" s="113"/>
      <c r="V385" s="113"/>
      <c r="W385" s="113"/>
      <c r="X385" s="113"/>
      <c r="Y385" s="113"/>
      <c r="Z385" s="113"/>
      <c r="AA385" s="113"/>
      <c r="AB385" s="113"/>
      <c r="AC385" s="113"/>
      <c r="AD385" s="113"/>
      <c r="AE385" s="113"/>
      <c r="AF385" s="113"/>
      <c r="AG385" s="113"/>
    </row>
    <row r="386" spans="21:33" ht="20.100000000000001" customHeight="1">
      <c r="U386" s="113"/>
      <c r="V386" s="113"/>
      <c r="W386" s="113"/>
      <c r="X386" s="113"/>
      <c r="Y386" s="113"/>
      <c r="Z386" s="113"/>
      <c r="AA386" s="113"/>
      <c r="AB386" s="113"/>
      <c r="AC386" s="113"/>
      <c r="AD386" s="113"/>
      <c r="AE386" s="113"/>
      <c r="AF386" s="113"/>
      <c r="AG386" s="113"/>
    </row>
    <row r="387" spans="21:33" ht="20.100000000000001" customHeight="1">
      <c r="U387" s="113"/>
      <c r="V387" s="113"/>
      <c r="W387" s="113"/>
      <c r="X387" s="113"/>
      <c r="Y387" s="113"/>
      <c r="Z387" s="113"/>
      <c r="AA387" s="113"/>
      <c r="AB387" s="113"/>
      <c r="AC387" s="113"/>
      <c r="AD387" s="113"/>
      <c r="AE387" s="113"/>
      <c r="AF387" s="113"/>
      <c r="AG387" s="113"/>
    </row>
    <row r="388" spans="21:33" ht="20.100000000000001" customHeight="1">
      <c r="U388" s="113"/>
      <c r="V388" s="113"/>
      <c r="W388" s="113"/>
      <c r="X388" s="113"/>
      <c r="Y388" s="113"/>
      <c r="Z388" s="113"/>
      <c r="AA388" s="113"/>
      <c r="AB388" s="113"/>
      <c r="AC388" s="113"/>
      <c r="AD388" s="113"/>
      <c r="AE388" s="113"/>
      <c r="AF388" s="113"/>
      <c r="AG388" s="113"/>
    </row>
    <row r="389" spans="21:33" ht="20.100000000000001" customHeight="1">
      <c r="U389" s="113"/>
      <c r="V389" s="113"/>
      <c r="W389" s="113"/>
      <c r="X389" s="113"/>
      <c r="Y389" s="113"/>
      <c r="Z389" s="113"/>
      <c r="AA389" s="113"/>
      <c r="AB389" s="113"/>
      <c r="AC389" s="113"/>
      <c r="AD389" s="113"/>
      <c r="AE389" s="113"/>
      <c r="AF389" s="113"/>
      <c r="AG389" s="113"/>
    </row>
    <row r="390" spans="21:33" ht="20.100000000000001" customHeight="1">
      <c r="U390" s="113"/>
      <c r="V390" s="113"/>
      <c r="W390" s="113"/>
      <c r="X390" s="113"/>
      <c r="Y390" s="113"/>
      <c r="Z390" s="113"/>
      <c r="AA390" s="113"/>
      <c r="AB390" s="113"/>
      <c r="AC390" s="113"/>
      <c r="AD390" s="113"/>
      <c r="AE390" s="113"/>
      <c r="AF390" s="113"/>
      <c r="AG390" s="113"/>
    </row>
    <row r="391" spans="21:33" ht="20.100000000000001" customHeight="1">
      <c r="U391" s="113"/>
      <c r="V391" s="113"/>
      <c r="W391" s="113"/>
      <c r="X391" s="113"/>
      <c r="Y391" s="113"/>
      <c r="Z391" s="113"/>
      <c r="AA391" s="113"/>
      <c r="AB391" s="113"/>
      <c r="AC391" s="113"/>
      <c r="AD391" s="113"/>
      <c r="AE391" s="113"/>
      <c r="AF391" s="113"/>
      <c r="AG391" s="113"/>
    </row>
    <row r="392" spans="21:33" ht="20.100000000000001" customHeight="1">
      <c r="U392" s="113"/>
      <c r="V392" s="113"/>
      <c r="W392" s="113"/>
      <c r="X392" s="113"/>
      <c r="Y392" s="113"/>
      <c r="Z392" s="113"/>
      <c r="AA392" s="113"/>
      <c r="AB392" s="113"/>
      <c r="AC392" s="113"/>
      <c r="AD392" s="113"/>
      <c r="AE392" s="113"/>
      <c r="AF392" s="113"/>
      <c r="AG392" s="113"/>
    </row>
    <row r="393" spans="21:33" ht="20.100000000000001" customHeight="1">
      <c r="U393" s="113"/>
      <c r="V393" s="113"/>
      <c r="W393" s="113"/>
      <c r="X393" s="113"/>
      <c r="Y393" s="113"/>
      <c r="Z393" s="113"/>
      <c r="AA393" s="113"/>
      <c r="AB393" s="113"/>
      <c r="AC393" s="113"/>
      <c r="AD393" s="113"/>
      <c r="AE393" s="113"/>
      <c r="AF393" s="113"/>
      <c r="AG393" s="113"/>
    </row>
    <row r="394" spans="21:33" ht="20.100000000000001" customHeight="1">
      <c r="U394" s="113"/>
      <c r="V394" s="113"/>
      <c r="W394" s="113"/>
      <c r="X394" s="113"/>
      <c r="Y394" s="113"/>
      <c r="Z394" s="113"/>
      <c r="AA394" s="113"/>
      <c r="AB394" s="113"/>
      <c r="AC394" s="113"/>
      <c r="AD394" s="113"/>
      <c r="AE394" s="113"/>
      <c r="AF394" s="113"/>
      <c r="AG394" s="113"/>
    </row>
    <row r="395" spans="21:33" ht="20.100000000000001" customHeight="1">
      <c r="U395" s="113"/>
      <c r="V395" s="113"/>
      <c r="W395" s="113"/>
      <c r="X395" s="113"/>
      <c r="Y395" s="113"/>
      <c r="Z395" s="113"/>
      <c r="AA395" s="113"/>
      <c r="AB395" s="113"/>
      <c r="AC395" s="113"/>
      <c r="AD395" s="113"/>
      <c r="AE395" s="113"/>
      <c r="AF395" s="113"/>
      <c r="AG395" s="113"/>
    </row>
    <row r="396" spans="21:33" ht="20.100000000000001" customHeight="1">
      <c r="U396" s="113"/>
      <c r="V396" s="113"/>
      <c r="W396" s="113"/>
      <c r="X396" s="113"/>
      <c r="Y396" s="113"/>
      <c r="Z396" s="113"/>
      <c r="AA396" s="113"/>
      <c r="AB396" s="113"/>
      <c r="AC396" s="113"/>
      <c r="AD396" s="113"/>
      <c r="AE396" s="113"/>
      <c r="AF396" s="113"/>
      <c r="AG396" s="113"/>
    </row>
    <row r="397" spans="21:33" ht="20.100000000000001" customHeight="1">
      <c r="U397" s="113"/>
      <c r="V397" s="113"/>
      <c r="W397" s="113"/>
      <c r="X397" s="113"/>
      <c r="Y397" s="113"/>
      <c r="Z397" s="113"/>
      <c r="AA397" s="113"/>
      <c r="AB397" s="113"/>
      <c r="AC397" s="113"/>
      <c r="AD397" s="113"/>
      <c r="AE397" s="113"/>
      <c r="AF397" s="113"/>
      <c r="AG397" s="113"/>
    </row>
    <row r="398" spans="21:33" ht="20.100000000000001" customHeight="1">
      <c r="U398" s="113"/>
      <c r="V398" s="113"/>
      <c r="W398" s="113"/>
      <c r="X398" s="113"/>
      <c r="Y398" s="113"/>
      <c r="Z398" s="113"/>
      <c r="AA398" s="113"/>
      <c r="AB398" s="113"/>
      <c r="AC398" s="113"/>
      <c r="AD398" s="113"/>
      <c r="AE398" s="113"/>
      <c r="AF398" s="113"/>
      <c r="AG398" s="113"/>
    </row>
    <row r="399" spans="21:33" ht="20.100000000000001" customHeight="1">
      <c r="U399" s="113"/>
      <c r="V399" s="113"/>
      <c r="W399" s="113"/>
      <c r="X399" s="113"/>
      <c r="Y399" s="113"/>
      <c r="Z399" s="113"/>
      <c r="AA399" s="113"/>
      <c r="AB399" s="113"/>
      <c r="AC399" s="113"/>
      <c r="AD399" s="113"/>
      <c r="AE399" s="113"/>
      <c r="AF399" s="113"/>
      <c r="AG399" s="113"/>
    </row>
    <row r="400" spans="21:33" ht="20.100000000000001" customHeight="1">
      <c r="U400" s="113"/>
      <c r="V400" s="113"/>
      <c r="W400" s="113"/>
      <c r="X400" s="113"/>
      <c r="Y400" s="113"/>
      <c r="Z400" s="113"/>
      <c r="AA400" s="113"/>
      <c r="AB400" s="113"/>
      <c r="AC400" s="113"/>
      <c r="AD400" s="113"/>
      <c r="AE400" s="113"/>
      <c r="AF400" s="113"/>
      <c r="AG400" s="113"/>
    </row>
    <row r="401" spans="21:33" ht="20.100000000000001" customHeight="1">
      <c r="U401" s="113"/>
      <c r="V401" s="113"/>
      <c r="W401" s="113"/>
      <c r="X401" s="113"/>
      <c r="Y401" s="113"/>
      <c r="Z401" s="113"/>
      <c r="AA401" s="113"/>
      <c r="AB401" s="113"/>
      <c r="AC401" s="113"/>
      <c r="AD401" s="113"/>
      <c r="AE401" s="113"/>
      <c r="AF401" s="113"/>
      <c r="AG401" s="113"/>
    </row>
    <row r="402" spans="21:33" ht="20.100000000000001" customHeight="1">
      <c r="U402" s="113"/>
      <c r="V402" s="113"/>
      <c r="W402" s="113"/>
      <c r="X402" s="113"/>
      <c r="Y402" s="113"/>
      <c r="Z402" s="113"/>
      <c r="AA402" s="113"/>
      <c r="AB402" s="113"/>
      <c r="AC402" s="113"/>
      <c r="AD402" s="113"/>
      <c r="AE402" s="113"/>
      <c r="AF402" s="113"/>
      <c r="AG402" s="113"/>
    </row>
    <row r="403" spans="21:33" ht="20.100000000000001" customHeight="1">
      <c r="U403" s="113"/>
      <c r="V403" s="113"/>
      <c r="W403" s="113"/>
      <c r="X403" s="113"/>
      <c r="Y403" s="113"/>
      <c r="Z403" s="113"/>
      <c r="AA403" s="113"/>
      <c r="AB403" s="113"/>
      <c r="AC403" s="113"/>
      <c r="AD403" s="113"/>
      <c r="AE403" s="113"/>
      <c r="AF403" s="113"/>
      <c r="AG403" s="113"/>
    </row>
    <row r="404" spans="21:33" ht="20.100000000000001" customHeight="1">
      <c r="U404" s="113"/>
      <c r="V404" s="113"/>
      <c r="W404" s="113"/>
      <c r="X404" s="113"/>
      <c r="Y404" s="113"/>
      <c r="Z404" s="113"/>
      <c r="AA404" s="113"/>
      <c r="AB404" s="113"/>
      <c r="AC404" s="113"/>
      <c r="AD404" s="113"/>
      <c r="AE404" s="113"/>
      <c r="AF404" s="113"/>
      <c r="AG404" s="113"/>
    </row>
    <row r="405" spans="21:33" ht="20.100000000000001" customHeight="1">
      <c r="U405" s="113"/>
      <c r="V405" s="113"/>
      <c r="W405" s="113"/>
      <c r="X405" s="113"/>
      <c r="Y405" s="113"/>
      <c r="Z405" s="113"/>
      <c r="AA405" s="113"/>
      <c r="AB405" s="113"/>
      <c r="AC405" s="113"/>
      <c r="AD405" s="113"/>
      <c r="AE405" s="113"/>
      <c r="AF405" s="113"/>
      <c r="AG405" s="113"/>
    </row>
    <row r="406" spans="21:33" ht="20.100000000000001" customHeight="1">
      <c r="U406" s="113"/>
      <c r="V406" s="113"/>
      <c r="W406" s="113"/>
      <c r="X406" s="113"/>
      <c r="Y406" s="113"/>
      <c r="Z406" s="113"/>
      <c r="AA406" s="113"/>
      <c r="AB406" s="113"/>
      <c r="AC406" s="113"/>
      <c r="AD406" s="113"/>
      <c r="AE406" s="113"/>
      <c r="AF406" s="113"/>
      <c r="AG406" s="113"/>
    </row>
    <row r="407" spans="21:33" ht="20.100000000000001" customHeight="1">
      <c r="U407" s="113"/>
      <c r="V407" s="113"/>
      <c r="W407" s="113"/>
      <c r="X407" s="113"/>
      <c r="Y407" s="113"/>
      <c r="Z407" s="113"/>
      <c r="AA407" s="113"/>
      <c r="AB407" s="113"/>
      <c r="AC407" s="113"/>
      <c r="AD407" s="113"/>
      <c r="AE407" s="113"/>
      <c r="AF407" s="113"/>
      <c r="AG407" s="113"/>
    </row>
    <row r="408" spans="21:33" ht="20.100000000000001" customHeight="1">
      <c r="U408" s="113"/>
      <c r="V408" s="113"/>
      <c r="W408" s="113"/>
      <c r="X408" s="113"/>
      <c r="Y408" s="113"/>
      <c r="Z408" s="113"/>
      <c r="AA408" s="113"/>
      <c r="AB408" s="113"/>
      <c r="AC408" s="113"/>
      <c r="AD408" s="113"/>
      <c r="AE408" s="113"/>
      <c r="AF408" s="113"/>
      <c r="AG408" s="113"/>
    </row>
    <row r="409" spans="21:33" ht="20.100000000000001" customHeight="1">
      <c r="U409" s="113"/>
      <c r="V409" s="113"/>
      <c r="W409" s="113"/>
      <c r="X409" s="113"/>
      <c r="Y409" s="113"/>
      <c r="Z409" s="113"/>
      <c r="AA409" s="113"/>
      <c r="AB409" s="113"/>
      <c r="AC409" s="113"/>
      <c r="AD409" s="113"/>
      <c r="AE409" s="113"/>
      <c r="AF409" s="113"/>
      <c r="AG409" s="113"/>
    </row>
    <row r="410" spans="21:33" ht="20.100000000000001" customHeight="1">
      <c r="U410" s="113"/>
      <c r="V410" s="113"/>
      <c r="W410" s="113"/>
      <c r="X410" s="113"/>
      <c r="Y410" s="113"/>
      <c r="Z410" s="113"/>
      <c r="AA410" s="113"/>
      <c r="AB410" s="113"/>
      <c r="AC410" s="113"/>
      <c r="AD410" s="113"/>
      <c r="AE410" s="113"/>
      <c r="AF410" s="113"/>
      <c r="AG410" s="113"/>
    </row>
    <row r="411" spans="21:33" ht="20.100000000000001" customHeight="1">
      <c r="U411" s="113"/>
      <c r="V411" s="113"/>
      <c r="W411" s="113"/>
      <c r="X411" s="113"/>
      <c r="Y411" s="113"/>
      <c r="Z411" s="113"/>
      <c r="AA411" s="113"/>
      <c r="AB411" s="113"/>
      <c r="AC411" s="113"/>
      <c r="AD411" s="113"/>
      <c r="AE411" s="113"/>
      <c r="AF411" s="113"/>
      <c r="AG411" s="113"/>
    </row>
    <row r="412" spans="21:33" ht="20.100000000000001" customHeight="1">
      <c r="U412" s="113"/>
      <c r="V412" s="113"/>
      <c r="W412" s="113"/>
      <c r="X412" s="113"/>
      <c r="Y412" s="113"/>
      <c r="Z412" s="113"/>
      <c r="AA412" s="113"/>
      <c r="AB412" s="113"/>
      <c r="AC412" s="113"/>
      <c r="AD412" s="113"/>
      <c r="AE412" s="113"/>
      <c r="AF412" s="113"/>
      <c r="AG412" s="113"/>
    </row>
    <row r="413" spans="21:33" ht="20.100000000000001" customHeight="1">
      <c r="U413" s="113"/>
      <c r="V413" s="113"/>
      <c r="W413" s="113"/>
      <c r="X413" s="113"/>
      <c r="Y413" s="113"/>
      <c r="Z413" s="113"/>
      <c r="AA413" s="113"/>
      <c r="AB413" s="113"/>
      <c r="AC413" s="113"/>
      <c r="AD413" s="113"/>
      <c r="AE413" s="113"/>
      <c r="AF413" s="113"/>
      <c r="AG413" s="113"/>
    </row>
    <row r="414" spans="21:33" ht="20.100000000000001" customHeight="1">
      <c r="U414" s="113"/>
      <c r="V414" s="113"/>
      <c r="W414" s="113"/>
      <c r="X414" s="113"/>
      <c r="Y414" s="113"/>
      <c r="Z414" s="113"/>
      <c r="AA414" s="113"/>
      <c r="AB414" s="113"/>
      <c r="AC414" s="113"/>
      <c r="AD414" s="113"/>
      <c r="AE414" s="113"/>
      <c r="AF414" s="113"/>
      <c r="AG414" s="113"/>
    </row>
    <row r="415" spans="21:33" ht="20.100000000000001" customHeight="1">
      <c r="U415" s="113"/>
      <c r="V415" s="113"/>
      <c r="W415" s="113"/>
      <c r="X415" s="113"/>
      <c r="Y415" s="113"/>
      <c r="Z415" s="113"/>
      <c r="AA415" s="113"/>
      <c r="AB415" s="113"/>
      <c r="AC415" s="113"/>
      <c r="AD415" s="113"/>
      <c r="AE415" s="113"/>
      <c r="AF415" s="113"/>
      <c r="AG415" s="113"/>
    </row>
    <row r="416" spans="21:33" ht="20.100000000000001" customHeight="1">
      <c r="U416" s="113"/>
      <c r="V416" s="113"/>
      <c r="W416" s="113"/>
      <c r="X416" s="113"/>
      <c r="Y416" s="113"/>
      <c r="Z416" s="113"/>
      <c r="AA416" s="113"/>
      <c r="AB416" s="113"/>
      <c r="AC416" s="113"/>
      <c r="AD416" s="113"/>
      <c r="AE416" s="113"/>
      <c r="AF416" s="113"/>
      <c r="AG416" s="113"/>
    </row>
    <row r="417" spans="21:33" ht="20.100000000000001" customHeight="1">
      <c r="U417" s="113"/>
      <c r="V417" s="113"/>
      <c r="W417" s="113"/>
      <c r="X417" s="113"/>
      <c r="Y417" s="113"/>
      <c r="Z417" s="113"/>
      <c r="AA417" s="113"/>
      <c r="AB417" s="113"/>
      <c r="AC417" s="113"/>
      <c r="AD417" s="113"/>
      <c r="AE417" s="113"/>
      <c r="AF417" s="113"/>
      <c r="AG417" s="113"/>
    </row>
    <row r="418" spans="21:33">
      <c r="U418" s="113"/>
      <c r="V418" s="113"/>
      <c r="W418" s="113"/>
      <c r="X418" s="113"/>
      <c r="Y418" s="113"/>
      <c r="Z418" s="113"/>
      <c r="AA418" s="113"/>
      <c r="AB418" s="113"/>
      <c r="AC418" s="113"/>
      <c r="AD418" s="113"/>
      <c r="AE418" s="113"/>
      <c r="AF418" s="113"/>
      <c r="AG418" s="113"/>
    </row>
    <row r="419" spans="21:33">
      <c r="U419" s="113"/>
      <c r="V419" s="113"/>
      <c r="W419" s="113"/>
      <c r="X419" s="113"/>
      <c r="Y419" s="113"/>
      <c r="Z419" s="113"/>
      <c r="AA419" s="113"/>
      <c r="AB419" s="113"/>
      <c r="AC419" s="113"/>
      <c r="AD419" s="113"/>
      <c r="AE419" s="113"/>
      <c r="AF419" s="113"/>
      <c r="AG419" s="113"/>
    </row>
    <row r="420" spans="21:33">
      <c r="U420" s="113"/>
      <c r="V420" s="113"/>
      <c r="W420" s="113"/>
      <c r="X420" s="113"/>
      <c r="Y420" s="113"/>
      <c r="Z420" s="113"/>
      <c r="AA420" s="113"/>
      <c r="AB420" s="113"/>
      <c r="AC420" s="113"/>
      <c r="AD420" s="113"/>
      <c r="AE420" s="113"/>
      <c r="AF420" s="113"/>
      <c r="AG420" s="113"/>
    </row>
    <row r="421" spans="21:33">
      <c r="U421" s="113"/>
      <c r="V421" s="113"/>
      <c r="W421" s="113"/>
      <c r="X421" s="113"/>
      <c r="Y421" s="113"/>
      <c r="Z421" s="113"/>
      <c r="AA421" s="113"/>
      <c r="AB421" s="113"/>
      <c r="AC421" s="113"/>
      <c r="AD421" s="113"/>
      <c r="AE421" s="113"/>
      <c r="AF421" s="113"/>
      <c r="AG421" s="113"/>
    </row>
    <row r="422" spans="21:33">
      <c r="U422" s="113"/>
      <c r="V422" s="113"/>
      <c r="W422" s="113"/>
      <c r="X422" s="113"/>
      <c r="Y422" s="113"/>
      <c r="Z422" s="113"/>
      <c r="AA422" s="113"/>
      <c r="AB422" s="113"/>
      <c r="AC422" s="113"/>
      <c r="AD422" s="113"/>
      <c r="AE422" s="113"/>
      <c r="AF422" s="113"/>
      <c r="AG422" s="113"/>
    </row>
    <row r="423" spans="21:33">
      <c r="U423" s="113"/>
      <c r="V423" s="113"/>
      <c r="W423" s="113"/>
      <c r="X423" s="113"/>
      <c r="Y423" s="113"/>
      <c r="Z423" s="113"/>
      <c r="AA423" s="113"/>
      <c r="AB423" s="113"/>
      <c r="AC423" s="113"/>
      <c r="AD423" s="113"/>
      <c r="AE423" s="113"/>
      <c r="AF423" s="113"/>
      <c r="AG423" s="113"/>
    </row>
    <row r="424" spans="21:33">
      <c r="U424" s="113"/>
      <c r="V424" s="113"/>
      <c r="W424" s="113"/>
      <c r="X424" s="113"/>
      <c r="Y424" s="113"/>
      <c r="Z424" s="113"/>
      <c r="AA424" s="113"/>
      <c r="AB424" s="113"/>
      <c r="AC424" s="113"/>
      <c r="AD424" s="113"/>
      <c r="AE424" s="113"/>
      <c r="AF424" s="113"/>
      <c r="AG424" s="113"/>
    </row>
    <row r="425" spans="21:33">
      <c r="U425" s="113"/>
      <c r="V425" s="113"/>
      <c r="W425" s="113"/>
      <c r="X425" s="113"/>
      <c r="Y425" s="113"/>
      <c r="Z425" s="113"/>
      <c r="AA425" s="113"/>
      <c r="AB425" s="113"/>
      <c r="AC425" s="113"/>
      <c r="AD425" s="113"/>
      <c r="AE425" s="113"/>
      <c r="AF425" s="113"/>
      <c r="AG425" s="113"/>
    </row>
    <row r="426" spans="21:33">
      <c r="U426" s="113"/>
      <c r="V426" s="113"/>
      <c r="W426" s="113"/>
      <c r="X426" s="113"/>
      <c r="Y426" s="113"/>
      <c r="Z426" s="113"/>
      <c r="AA426" s="113"/>
      <c r="AB426" s="113"/>
      <c r="AC426" s="113"/>
      <c r="AD426" s="113"/>
      <c r="AE426" s="113"/>
      <c r="AF426" s="113"/>
      <c r="AG426" s="113"/>
    </row>
    <row r="427" spans="21:33">
      <c r="U427" s="113"/>
      <c r="V427" s="113"/>
      <c r="W427" s="113"/>
      <c r="X427" s="113"/>
      <c r="Y427" s="113"/>
      <c r="Z427" s="113"/>
      <c r="AA427" s="113"/>
      <c r="AB427" s="113"/>
      <c r="AC427" s="113"/>
      <c r="AD427" s="113"/>
      <c r="AE427" s="113"/>
      <c r="AF427" s="113"/>
      <c r="AG427" s="113"/>
    </row>
    <row r="428" spans="21:33">
      <c r="U428" s="113"/>
      <c r="V428" s="113"/>
      <c r="W428" s="113"/>
      <c r="X428" s="113"/>
      <c r="Y428" s="113"/>
      <c r="Z428" s="113"/>
      <c r="AA428" s="113"/>
      <c r="AB428" s="113"/>
      <c r="AC428" s="113"/>
      <c r="AD428" s="113"/>
      <c r="AE428" s="113"/>
      <c r="AF428" s="113"/>
      <c r="AG428" s="113"/>
    </row>
    <row r="429" spans="21:33">
      <c r="U429" s="113"/>
      <c r="V429" s="113"/>
      <c r="W429" s="113"/>
      <c r="X429" s="113"/>
      <c r="Y429" s="113"/>
      <c r="Z429" s="113"/>
      <c r="AA429" s="113"/>
      <c r="AB429" s="113"/>
      <c r="AC429" s="113"/>
      <c r="AD429" s="113"/>
      <c r="AE429" s="113"/>
      <c r="AF429" s="113"/>
      <c r="AG429" s="113"/>
    </row>
    <row r="430" spans="21:33">
      <c r="U430" s="113"/>
      <c r="V430" s="113"/>
      <c r="W430" s="113"/>
      <c r="X430" s="113"/>
      <c r="Y430" s="113"/>
      <c r="Z430" s="113"/>
      <c r="AA430" s="113"/>
      <c r="AB430" s="113"/>
      <c r="AC430" s="113"/>
      <c r="AD430" s="113"/>
      <c r="AE430" s="113"/>
      <c r="AF430" s="113"/>
      <c r="AG430" s="113"/>
    </row>
    <row r="431" spans="21:33">
      <c r="U431" s="113"/>
      <c r="V431" s="113"/>
      <c r="W431" s="113"/>
      <c r="X431" s="113"/>
      <c r="Y431" s="113"/>
      <c r="Z431" s="113"/>
      <c r="AA431" s="113"/>
      <c r="AB431" s="113"/>
      <c r="AC431" s="113"/>
      <c r="AD431" s="113"/>
      <c r="AE431" s="113"/>
      <c r="AF431" s="113"/>
      <c r="AG431" s="113"/>
    </row>
    <row r="432" spans="21:33">
      <c r="U432" s="113"/>
      <c r="V432" s="113"/>
      <c r="W432" s="113"/>
      <c r="X432" s="113"/>
      <c r="Y432" s="113"/>
      <c r="Z432" s="113"/>
      <c r="AA432" s="113"/>
      <c r="AB432" s="113"/>
      <c r="AC432" s="113"/>
      <c r="AD432" s="113"/>
      <c r="AE432" s="113"/>
      <c r="AF432" s="113"/>
      <c r="AG432" s="113"/>
    </row>
    <row r="433" spans="21:33">
      <c r="U433" s="113"/>
      <c r="V433" s="113"/>
      <c r="W433" s="113"/>
      <c r="X433" s="113"/>
      <c r="Y433" s="113"/>
      <c r="Z433" s="113"/>
      <c r="AA433" s="113"/>
      <c r="AB433" s="113"/>
      <c r="AC433" s="113"/>
      <c r="AD433" s="113"/>
      <c r="AE433" s="113"/>
      <c r="AF433" s="113"/>
      <c r="AG433" s="113"/>
    </row>
    <row r="434" spans="21:33">
      <c r="U434" s="113"/>
      <c r="V434" s="113"/>
      <c r="W434" s="113"/>
      <c r="X434" s="113"/>
      <c r="Y434" s="113"/>
      <c r="Z434" s="113"/>
      <c r="AA434" s="113"/>
      <c r="AB434" s="113"/>
      <c r="AC434" s="113"/>
      <c r="AD434" s="113"/>
      <c r="AE434" s="113"/>
      <c r="AF434" s="113"/>
      <c r="AG434" s="113"/>
    </row>
    <row r="435" spans="21:33">
      <c r="U435" s="113"/>
      <c r="V435" s="113"/>
      <c r="W435" s="113"/>
      <c r="X435" s="113"/>
      <c r="Y435" s="113"/>
      <c r="Z435" s="113"/>
      <c r="AA435" s="113"/>
      <c r="AB435" s="113"/>
      <c r="AC435" s="113"/>
      <c r="AD435" s="113"/>
      <c r="AE435" s="113"/>
      <c r="AF435" s="113"/>
      <c r="AG435" s="113"/>
    </row>
    <row r="436" spans="21:33">
      <c r="U436" s="113"/>
      <c r="V436" s="113"/>
      <c r="W436" s="113"/>
      <c r="X436" s="113"/>
      <c r="Y436" s="113"/>
      <c r="Z436" s="113"/>
      <c r="AA436" s="113"/>
      <c r="AB436" s="113"/>
      <c r="AC436" s="113"/>
      <c r="AD436" s="113"/>
      <c r="AE436" s="113"/>
      <c r="AF436" s="113"/>
      <c r="AG436" s="113"/>
    </row>
    <row r="437" spans="21:33">
      <c r="U437" s="113"/>
      <c r="V437" s="113"/>
      <c r="W437" s="113"/>
      <c r="X437" s="113"/>
      <c r="Y437" s="113"/>
      <c r="Z437" s="113"/>
      <c r="AA437" s="113"/>
      <c r="AB437" s="113"/>
      <c r="AC437" s="113"/>
      <c r="AD437" s="113"/>
      <c r="AE437" s="113"/>
      <c r="AF437" s="113"/>
      <c r="AG437" s="113"/>
    </row>
    <row r="438" spans="21:33">
      <c r="U438" s="113"/>
      <c r="V438" s="113"/>
      <c r="W438" s="113"/>
      <c r="X438" s="113"/>
      <c r="Y438" s="113"/>
      <c r="Z438" s="113"/>
      <c r="AA438" s="113"/>
      <c r="AB438" s="113"/>
      <c r="AC438" s="113"/>
      <c r="AD438" s="113"/>
      <c r="AE438" s="113"/>
      <c r="AF438" s="113"/>
      <c r="AG438" s="113"/>
    </row>
    <row r="439" spans="21:33">
      <c r="U439" s="113"/>
      <c r="V439" s="113"/>
      <c r="W439" s="113"/>
      <c r="X439" s="113"/>
      <c r="Y439" s="113"/>
      <c r="Z439" s="113"/>
      <c r="AA439" s="113"/>
      <c r="AB439" s="113"/>
      <c r="AC439" s="113"/>
      <c r="AD439" s="113"/>
      <c r="AE439" s="113"/>
      <c r="AF439" s="113"/>
      <c r="AG439" s="113"/>
    </row>
    <row r="440" spans="21:33">
      <c r="U440" s="113"/>
      <c r="V440" s="113"/>
      <c r="W440" s="113"/>
      <c r="X440" s="113"/>
      <c r="Y440" s="113"/>
      <c r="Z440" s="113"/>
      <c r="AA440" s="113"/>
      <c r="AB440" s="113"/>
      <c r="AC440" s="113"/>
      <c r="AD440" s="113"/>
      <c r="AE440" s="113"/>
      <c r="AF440" s="113"/>
      <c r="AG440" s="113"/>
    </row>
    <row r="441" spans="21:33">
      <c r="U441" s="113"/>
      <c r="V441" s="113"/>
      <c r="W441" s="113"/>
      <c r="X441" s="113"/>
      <c r="Y441" s="113"/>
      <c r="Z441" s="113"/>
      <c r="AA441" s="113"/>
      <c r="AB441" s="113"/>
      <c r="AC441" s="113"/>
      <c r="AD441" s="113"/>
      <c r="AE441" s="113"/>
      <c r="AF441" s="113"/>
      <c r="AG441" s="113"/>
    </row>
    <row r="442" spans="21:33">
      <c r="U442" s="113"/>
      <c r="V442" s="113"/>
      <c r="W442" s="113"/>
      <c r="X442" s="113"/>
      <c r="Y442" s="113"/>
      <c r="Z442" s="113"/>
      <c r="AA442" s="113"/>
      <c r="AB442" s="113"/>
      <c r="AC442" s="113"/>
      <c r="AD442" s="113"/>
      <c r="AE442" s="113"/>
      <c r="AF442" s="113"/>
      <c r="AG442" s="113"/>
    </row>
    <row r="443" spans="21:33">
      <c r="U443" s="113"/>
      <c r="V443" s="113"/>
      <c r="W443" s="113"/>
      <c r="X443" s="113"/>
      <c r="Y443" s="113"/>
      <c r="Z443" s="113"/>
      <c r="AA443" s="113"/>
      <c r="AB443" s="113"/>
      <c r="AC443" s="113"/>
      <c r="AD443" s="113"/>
      <c r="AE443" s="113"/>
      <c r="AF443" s="113"/>
      <c r="AG443" s="113"/>
    </row>
    <row r="444" spans="21:33">
      <c r="U444" s="113"/>
      <c r="V444" s="113"/>
      <c r="W444" s="113"/>
      <c r="X444" s="113"/>
      <c r="Y444" s="113"/>
      <c r="Z444" s="113"/>
      <c r="AA444" s="113"/>
      <c r="AB444" s="113"/>
      <c r="AC444" s="113"/>
      <c r="AD444" s="113"/>
      <c r="AE444" s="113"/>
      <c r="AF444" s="113"/>
      <c r="AG444" s="113"/>
    </row>
    <row r="445" spans="21:33">
      <c r="U445" s="113"/>
      <c r="V445" s="113"/>
      <c r="W445" s="113"/>
      <c r="X445" s="113"/>
      <c r="Y445" s="113"/>
      <c r="Z445" s="113"/>
      <c r="AA445" s="113"/>
      <c r="AB445" s="113"/>
      <c r="AC445" s="113"/>
      <c r="AD445" s="113"/>
      <c r="AE445" s="113"/>
      <c r="AF445" s="113"/>
      <c r="AG445" s="113"/>
    </row>
    <row r="446" spans="21:33">
      <c r="U446" s="113"/>
      <c r="V446" s="113"/>
      <c r="W446" s="113"/>
      <c r="X446" s="113"/>
      <c r="Y446" s="113"/>
      <c r="Z446" s="113"/>
      <c r="AA446" s="113"/>
      <c r="AB446" s="113"/>
      <c r="AC446" s="113"/>
      <c r="AD446" s="113"/>
      <c r="AE446" s="113"/>
      <c r="AF446" s="113"/>
      <c r="AG446" s="113"/>
    </row>
    <row r="447" spans="21:33">
      <c r="U447" s="113"/>
      <c r="V447" s="113"/>
      <c r="W447" s="113"/>
      <c r="X447" s="113"/>
      <c r="Y447" s="113"/>
      <c r="Z447" s="113"/>
      <c r="AA447" s="113"/>
      <c r="AB447" s="113"/>
      <c r="AC447" s="113"/>
      <c r="AD447" s="113"/>
      <c r="AE447" s="113"/>
      <c r="AF447" s="113"/>
      <c r="AG447" s="113"/>
    </row>
    <row r="448" spans="21:33">
      <c r="U448" s="113"/>
      <c r="V448" s="113"/>
      <c r="W448" s="113"/>
      <c r="X448" s="113"/>
      <c r="Y448" s="113"/>
      <c r="Z448" s="113"/>
      <c r="AA448" s="113"/>
      <c r="AB448" s="113"/>
      <c r="AC448" s="113"/>
      <c r="AD448" s="113"/>
      <c r="AE448" s="113"/>
      <c r="AF448" s="113"/>
      <c r="AG448" s="113"/>
    </row>
    <row r="449" spans="21:33">
      <c r="U449" s="113"/>
      <c r="V449" s="113"/>
      <c r="W449" s="113"/>
      <c r="X449" s="113"/>
      <c r="Y449" s="113"/>
      <c r="Z449" s="113"/>
      <c r="AA449" s="113"/>
      <c r="AB449" s="113"/>
      <c r="AC449" s="113"/>
      <c r="AD449" s="113"/>
      <c r="AE449" s="113"/>
      <c r="AF449" s="113"/>
      <c r="AG449" s="113"/>
    </row>
    <row r="450" spans="21:33">
      <c r="U450" s="113"/>
      <c r="V450" s="113"/>
      <c r="W450" s="113"/>
      <c r="X450" s="113"/>
      <c r="Y450" s="113"/>
      <c r="Z450" s="113"/>
      <c r="AA450" s="113"/>
      <c r="AB450" s="113"/>
      <c r="AC450" s="113"/>
      <c r="AD450" s="113"/>
      <c r="AE450" s="113"/>
      <c r="AF450" s="113"/>
      <c r="AG450" s="113"/>
    </row>
    <row r="451" spans="21:33">
      <c r="U451" s="113"/>
      <c r="V451" s="113"/>
      <c r="W451" s="113"/>
      <c r="X451" s="113"/>
      <c r="Y451" s="113"/>
      <c r="Z451" s="113"/>
      <c r="AA451" s="113"/>
      <c r="AB451" s="113"/>
      <c r="AC451" s="113"/>
      <c r="AD451" s="113"/>
      <c r="AE451" s="113"/>
      <c r="AF451" s="113"/>
      <c r="AG451" s="113"/>
    </row>
    <row r="452" spans="21:33">
      <c r="U452" s="113"/>
      <c r="V452" s="113"/>
      <c r="W452" s="113"/>
      <c r="X452" s="113"/>
      <c r="Y452" s="113"/>
      <c r="Z452" s="113"/>
      <c r="AA452" s="113"/>
      <c r="AB452" s="113"/>
      <c r="AC452" s="113"/>
      <c r="AD452" s="113"/>
      <c r="AE452" s="113"/>
      <c r="AF452" s="113"/>
      <c r="AG452" s="113"/>
    </row>
    <row r="453" spans="21:33">
      <c r="U453" s="113"/>
      <c r="V453" s="113"/>
      <c r="W453" s="113"/>
      <c r="X453" s="113"/>
      <c r="Y453" s="113"/>
      <c r="Z453" s="113"/>
      <c r="AA453" s="113"/>
      <c r="AB453" s="113"/>
      <c r="AC453" s="113"/>
      <c r="AD453" s="113"/>
      <c r="AE453" s="113"/>
      <c r="AF453" s="113"/>
      <c r="AG453" s="113"/>
    </row>
    <row r="454" spans="21:33">
      <c r="U454" s="113"/>
      <c r="V454" s="113"/>
      <c r="W454" s="113"/>
      <c r="X454" s="113"/>
      <c r="Y454" s="113"/>
      <c r="Z454" s="113"/>
      <c r="AA454" s="113"/>
      <c r="AB454" s="113"/>
      <c r="AC454" s="113"/>
      <c r="AD454" s="113"/>
      <c r="AE454" s="113"/>
      <c r="AF454" s="113"/>
      <c r="AG454" s="113"/>
    </row>
    <row r="455" spans="21:33">
      <c r="U455" s="113"/>
      <c r="V455" s="113"/>
      <c r="W455" s="113"/>
      <c r="X455" s="113"/>
      <c r="Y455" s="113"/>
      <c r="Z455" s="113"/>
      <c r="AA455" s="113"/>
      <c r="AB455" s="113"/>
      <c r="AC455" s="113"/>
      <c r="AD455" s="113"/>
      <c r="AE455" s="113"/>
      <c r="AF455" s="113"/>
      <c r="AG455" s="113"/>
    </row>
    <row r="456" spans="21:33">
      <c r="U456" s="113"/>
      <c r="V456" s="113"/>
      <c r="W456" s="113"/>
      <c r="X456" s="113"/>
      <c r="Y456" s="113"/>
      <c r="Z456" s="113"/>
      <c r="AA456" s="113"/>
      <c r="AB456" s="113"/>
      <c r="AC456" s="113"/>
      <c r="AD456" s="113"/>
      <c r="AE456" s="113"/>
      <c r="AF456" s="113"/>
      <c r="AG456" s="113"/>
    </row>
    <row r="457" spans="21:33">
      <c r="U457" s="113"/>
      <c r="V457" s="113"/>
      <c r="W457" s="113"/>
      <c r="X457" s="113"/>
      <c r="Y457" s="113"/>
      <c r="Z457" s="113"/>
      <c r="AA457" s="113"/>
      <c r="AB457" s="113"/>
      <c r="AC457" s="113"/>
      <c r="AD457" s="113"/>
      <c r="AE457" s="113"/>
      <c r="AF457" s="113"/>
      <c r="AG457" s="113"/>
    </row>
    <row r="458" spans="21:33">
      <c r="U458" s="113"/>
      <c r="V458" s="113"/>
      <c r="W458" s="113"/>
      <c r="X458" s="113"/>
      <c r="Y458" s="113"/>
      <c r="Z458" s="113"/>
      <c r="AA458" s="113"/>
      <c r="AB458" s="113"/>
      <c r="AC458" s="113"/>
      <c r="AD458" s="113"/>
      <c r="AE458" s="113"/>
      <c r="AF458" s="113"/>
      <c r="AG458" s="113"/>
    </row>
    <row r="459" spans="21:33">
      <c r="U459" s="113"/>
      <c r="V459" s="113"/>
      <c r="W459" s="113"/>
      <c r="X459" s="113"/>
      <c r="Y459" s="113"/>
      <c r="Z459" s="113"/>
      <c r="AA459" s="113"/>
      <c r="AB459" s="113"/>
      <c r="AC459" s="113"/>
      <c r="AD459" s="113"/>
      <c r="AE459" s="113"/>
      <c r="AF459" s="113"/>
      <c r="AG459" s="113"/>
    </row>
    <row r="460" spans="21:33">
      <c r="U460" s="113"/>
      <c r="V460" s="113"/>
      <c r="W460" s="113"/>
      <c r="X460" s="113"/>
      <c r="Y460" s="113"/>
      <c r="Z460" s="113"/>
      <c r="AA460" s="113"/>
      <c r="AB460" s="113"/>
      <c r="AC460" s="113"/>
      <c r="AD460" s="113"/>
      <c r="AE460" s="113"/>
      <c r="AF460" s="113"/>
      <c r="AG460" s="113"/>
    </row>
    <row r="461" spans="21:33">
      <c r="U461" s="113"/>
      <c r="V461" s="113"/>
      <c r="W461" s="113"/>
      <c r="X461" s="113"/>
      <c r="Y461" s="113"/>
      <c r="Z461" s="113"/>
      <c r="AA461" s="113"/>
      <c r="AB461" s="113"/>
      <c r="AC461" s="113"/>
      <c r="AD461" s="113"/>
      <c r="AE461" s="113"/>
      <c r="AF461" s="113"/>
      <c r="AG461" s="113"/>
    </row>
    <row r="462" spans="21:33">
      <c r="U462" s="113"/>
      <c r="V462" s="113"/>
      <c r="W462" s="113"/>
      <c r="X462" s="113"/>
      <c r="Y462" s="113"/>
      <c r="Z462" s="113"/>
      <c r="AA462" s="113"/>
      <c r="AB462" s="113"/>
      <c r="AC462" s="113"/>
      <c r="AD462" s="113"/>
      <c r="AE462" s="113"/>
      <c r="AF462" s="113"/>
      <c r="AG462" s="113"/>
    </row>
    <row r="463" spans="21:33">
      <c r="U463" s="113"/>
      <c r="V463" s="113"/>
      <c r="W463" s="113"/>
      <c r="X463" s="113"/>
      <c r="Y463" s="113"/>
      <c r="Z463" s="113"/>
      <c r="AA463" s="113"/>
      <c r="AB463" s="113"/>
      <c r="AC463" s="113"/>
      <c r="AD463" s="113"/>
      <c r="AE463" s="113"/>
      <c r="AF463" s="113"/>
      <c r="AG463" s="113"/>
    </row>
    <row r="464" spans="21:33">
      <c r="U464" s="113"/>
      <c r="V464" s="113"/>
      <c r="W464" s="113"/>
      <c r="X464" s="113"/>
      <c r="Y464" s="113"/>
      <c r="Z464" s="113"/>
      <c r="AA464" s="113"/>
      <c r="AB464" s="113"/>
      <c r="AC464" s="113"/>
      <c r="AD464" s="113"/>
      <c r="AE464" s="113"/>
      <c r="AF464" s="113"/>
      <c r="AG464" s="113"/>
    </row>
    <row r="465" spans="21:33">
      <c r="U465" s="113"/>
      <c r="V465" s="113"/>
      <c r="W465" s="113"/>
      <c r="X465" s="113"/>
      <c r="Y465" s="113"/>
      <c r="Z465" s="113"/>
      <c r="AA465" s="113"/>
      <c r="AB465" s="113"/>
      <c r="AC465" s="113"/>
      <c r="AD465" s="113"/>
      <c r="AE465" s="113"/>
      <c r="AF465" s="113"/>
      <c r="AG465" s="113"/>
    </row>
    <row r="466" spans="21:33">
      <c r="U466" s="113"/>
      <c r="V466" s="113"/>
      <c r="W466" s="113"/>
      <c r="X466" s="113"/>
      <c r="Y466" s="113"/>
      <c r="Z466" s="113"/>
      <c r="AA466" s="113"/>
      <c r="AB466" s="113"/>
      <c r="AC466" s="113"/>
      <c r="AD466" s="113"/>
      <c r="AE466" s="113"/>
      <c r="AF466" s="113"/>
      <c r="AG466" s="113"/>
    </row>
    <row r="467" spans="21:33">
      <c r="U467" s="113"/>
      <c r="V467" s="113"/>
      <c r="W467" s="113"/>
      <c r="X467" s="113"/>
      <c r="Y467" s="113"/>
      <c r="Z467" s="113"/>
      <c r="AA467" s="113"/>
      <c r="AB467" s="113"/>
      <c r="AC467" s="113"/>
      <c r="AD467" s="113"/>
      <c r="AE467" s="113"/>
      <c r="AF467" s="113"/>
      <c r="AG467" s="113"/>
    </row>
    <row r="468" spans="21:33">
      <c r="U468" s="113"/>
      <c r="V468" s="113"/>
      <c r="W468" s="113"/>
      <c r="X468" s="113"/>
      <c r="Y468" s="113"/>
      <c r="Z468" s="113"/>
      <c r="AA468" s="113"/>
      <c r="AB468" s="113"/>
      <c r="AC468" s="113"/>
      <c r="AD468" s="113"/>
      <c r="AE468" s="113"/>
      <c r="AF468" s="113"/>
      <c r="AG468" s="113"/>
    </row>
    <row r="469" spans="21:33">
      <c r="U469" s="113"/>
      <c r="V469" s="113"/>
      <c r="W469" s="113"/>
      <c r="X469" s="113"/>
      <c r="Y469" s="113"/>
      <c r="Z469" s="113"/>
      <c r="AA469" s="113"/>
      <c r="AB469" s="113"/>
      <c r="AC469" s="113"/>
      <c r="AD469" s="113"/>
      <c r="AE469" s="113"/>
      <c r="AF469" s="113"/>
      <c r="AG469" s="113"/>
    </row>
    <row r="470" spans="21:33">
      <c r="U470" s="113"/>
      <c r="V470" s="113"/>
      <c r="W470" s="113"/>
      <c r="X470" s="113"/>
      <c r="Y470" s="113"/>
      <c r="Z470" s="113"/>
      <c r="AA470" s="113"/>
      <c r="AB470" s="113"/>
      <c r="AC470" s="113"/>
      <c r="AD470" s="113"/>
      <c r="AE470" s="113"/>
      <c r="AF470" s="113"/>
      <c r="AG470" s="113"/>
    </row>
    <row r="471" spans="21:33">
      <c r="U471" s="113"/>
      <c r="V471" s="113"/>
      <c r="W471" s="113"/>
      <c r="X471" s="113"/>
      <c r="Y471" s="113"/>
      <c r="Z471" s="113"/>
      <c r="AA471" s="113"/>
      <c r="AB471" s="113"/>
      <c r="AC471" s="113"/>
      <c r="AD471" s="113"/>
      <c r="AE471" s="113"/>
      <c r="AF471" s="113"/>
      <c r="AG471" s="113"/>
    </row>
    <row r="472" spans="21:33">
      <c r="U472" s="113"/>
      <c r="V472" s="113"/>
      <c r="W472" s="113"/>
      <c r="X472" s="113"/>
      <c r="Y472" s="113"/>
      <c r="Z472" s="113"/>
      <c r="AA472" s="113"/>
      <c r="AB472" s="113"/>
      <c r="AC472" s="113"/>
      <c r="AD472" s="113"/>
      <c r="AE472" s="113"/>
      <c r="AF472" s="113"/>
      <c r="AG472" s="113"/>
    </row>
    <row r="473" spans="21:33">
      <c r="U473" s="113"/>
      <c r="V473" s="113"/>
      <c r="W473" s="113"/>
      <c r="X473" s="113"/>
      <c r="Y473" s="113"/>
      <c r="Z473" s="113"/>
      <c r="AA473" s="113"/>
      <c r="AB473" s="113"/>
      <c r="AC473" s="113"/>
      <c r="AD473" s="113"/>
      <c r="AE473" s="113"/>
      <c r="AF473" s="113"/>
      <c r="AG473" s="113"/>
    </row>
    <row r="474" spans="21:33">
      <c r="U474" s="113"/>
      <c r="V474" s="113"/>
      <c r="W474" s="113"/>
      <c r="X474" s="113"/>
      <c r="Y474" s="113"/>
      <c r="Z474" s="113"/>
      <c r="AA474" s="113"/>
      <c r="AB474" s="113"/>
      <c r="AC474" s="113"/>
      <c r="AD474" s="113"/>
      <c r="AE474" s="113"/>
      <c r="AF474" s="113"/>
      <c r="AG474" s="113"/>
    </row>
    <row r="475" spans="21:33">
      <c r="U475" s="113"/>
      <c r="V475" s="113"/>
      <c r="W475" s="113"/>
      <c r="X475" s="113"/>
      <c r="Y475" s="113"/>
      <c r="Z475" s="113"/>
      <c r="AA475" s="113"/>
      <c r="AB475" s="113"/>
      <c r="AC475" s="113"/>
      <c r="AD475" s="113"/>
      <c r="AE475" s="113"/>
      <c r="AF475" s="113"/>
      <c r="AG475" s="113"/>
    </row>
    <row r="476" spans="21:33">
      <c r="U476" s="113"/>
      <c r="V476" s="113"/>
      <c r="W476" s="113"/>
      <c r="X476" s="113"/>
      <c r="Y476" s="113"/>
      <c r="Z476" s="113"/>
      <c r="AA476" s="113"/>
      <c r="AB476" s="113"/>
      <c r="AC476" s="113"/>
      <c r="AD476" s="113"/>
      <c r="AE476" s="113"/>
      <c r="AF476" s="113"/>
      <c r="AG476" s="113"/>
    </row>
    <row r="477" spans="21:33">
      <c r="U477" s="113"/>
      <c r="V477" s="113"/>
      <c r="W477" s="113"/>
      <c r="X477" s="113"/>
      <c r="Y477" s="113"/>
      <c r="Z477" s="113"/>
      <c r="AA477" s="113"/>
      <c r="AB477" s="113"/>
      <c r="AC477" s="113"/>
      <c r="AD477" s="113"/>
      <c r="AE477" s="113"/>
      <c r="AF477" s="113"/>
      <c r="AG477" s="113"/>
    </row>
    <row r="478" spans="21:33">
      <c r="U478" s="113"/>
      <c r="V478" s="113"/>
      <c r="W478" s="113"/>
      <c r="X478" s="113"/>
      <c r="Y478" s="113"/>
      <c r="Z478" s="113"/>
      <c r="AA478" s="113"/>
      <c r="AB478" s="113"/>
      <c r="AC478" s="113"/>
      <c r="AD478" s="113"/>
      <c r="AE478" s="113"/>
      <c r="AF478" s="113"/>
      <c r="AG478" s="113"/>
    </row>
    <row r="479" spans="21:33">
      <c r="U479" s="113"/>
      <c r="V479" s="113"/>
      <c r="W479" s="113"/>
      <c r="X479" s="113"/>
      <c r="Y479" s="113"/>
      <c r="Z479" s="113"/>
      <c r="AA479" s="113"/>
      <c r="AB479" s="113"/>
      <c r="AC479" s="113"/>
      <c r="AD479" s="113"/>
      <c r="AE479" s="113"/>
      <c r="AF479" s="113"/>
      <c r="AG479" s="113"/>
    </row>
    <row r="480" spans="21:33">
      <c r="U480" s="113"/>
      <c r="V480" s="113"/>
      <c r="W480" s="113"/>
      <c r="X480" s="113"/>
      <c r="Y480" s="113"/>
      <c r="Z480" s="113"/>
      <c r="AA480" s="113"/>
      <c r="AB480" s="113"/>
      <c r="AC480" s="113"/>
      <c r="AD480" s="113"/>
      <c r="AE480" s="113"/>
      <c r="AF480" s="113"/>
      <c r="AG480" s="113"/>
    </row>
    <row r="481" spans="21:33">
      <c r="U481" s="113"/>
      <c r="V481" s="113"/>
      <c r="W481" s="113"/>
      <c r="X481" s="113"/>
      <c r="Y481" s="113"/>
      <c r="Z481" s="113"/>
      <c r="AA481" s="113"/>
      <c r="AB481" s="113"/>
      <c r="AC481" s="113"/>
      <c r="AD481" s="113"/>
      <c r="AE481" s="113"/>
      <c r="AF481" s="113"/>
      <c r="AG481" s="113"/>
    </row>
    <row r="482" spans="21:33">
      <c r="U482" s="113"/>
      <c r="V482" s="113"/>
      <c r="W482" s="113"/>
      <c r="X482" s="113"/>
      <c r="Y482" s="113"/>
      <c r="Z482" s="113"/>
      <c r="AA482" s="113"/>
      <c r="AB482" s="113"/>
      <c r="AC482" s="113"/>
      <c r="AD482" s="113"/>
      <c r="AE482" s="113"/>
      <c r="AF482" s="113"/>
      <c r="AG482" s="113"/>
    </row>
    <row r="483" spans="21:33">
      <c r="U483" s="113"/>
      <c r="V483" s="113"/>
      <c r="W483" s="113"/>
      <c r="X483" s="113"/>
      <c r="Y483" s="113"/>
      <c r="Z483" s="113"/>
      <c r="AA483" s="113"/>
      <c r="AB483" s="113"/>
      <c r="AC483" s="113"/>
      <c r="AD483" s="113"/>
      <c r="AE483" s="113"/>
      <c r="AF483" s="113"/>
      <c r="AG483" s="113"/>
    </row>
    <row r="484" spans="21:33">
      <c r="U484" s="113"/>
      <c r="V484" s="113"/>
      <c r="W484" s="113"/>
      <c r="X484" s="113"/>
      <c r="Y484" s="113"/>
      <c r="Z484" s="113"/>
      <c r="AA484" s="113"/>
      <c r="AB484" s="113"/>
      <c r="AC484" s="113"/>
      <c r="AD484" s="113"/>
      <c r="AE484" s="113"/>
      <c r="AF484" s="113"/>
      <c r="AG484" s="113"/>
    </row>
    <row r="485" spans="21:33">
      <c r="U485" s="113"/>
      <c r="V485" s="113"/>
      <c r="W485" s="113"/>
      <c r="X485" s="113"/>
      <c r="Y485" s="113"/>
      <c r="Z485" s="113"/>
      <c r="AA485" s="113"/>
      <c r="AB485" s="113"/>
      <c r="AC485" s="113"/>
      <c r="AD485" s="113"/>
      <c r="AE485" s="113"/>
      <c r="AF485" s="113"/>
      <c r="AG485" s="113"/>
    </row>
    <row r="486" spans="21:33">
      <c r="U486" s="113"/>
      <c r="V486" s="113"/>
      <c r="W486" s="113"/>
      <c r="X486" s="113"/>
      <c r="Y486" s="113"/>
      <c r="Z486" s="113"/>
      <c r="AA486" s="113"/>
      <c r="AB486" s="113"/>
      <c r="AC486" s="113"/>
      <c r="AD486" s="113"/>
      <c r="AE486" s="113"/>
      <c r="AF486" s="113"/>
      <c r="AG486" s="113"/>
    </row>
    <row r="487" spans="21:33">
      <c r="U487" s="113"/>
      <c r="V487" s="113"/>
      <c r="W487" s="113"/>
      <c r="X487" s="113"/>
      <c r="Y487" s="113"/>
      <c r="Z487" s="113"/>
      <c r="AA487" s="113"/>
      <c r="AB487" s="113"/>
      <c r="AC487" s="113"/>
      <c r="AD487" s="113"/>
      <c r="AE487" s="113"/>
      <c r="AF487" s="113"/>
      <c r="AG487" s="113"/>
    </row>
    <row r="488" spans="21:33">
      <c r="U488" s="113"/>
      <c r="V488" s="113"/>
      <c r="W488" s="113"/>
      <c r="X488" s="113"/>
      <c r="Y488" s="113"/>
      <c r="Z488" s="113"/>
      <c r="AA488" s="113"/>
      <c r="AB488" s="113"/>
      <c r="AC488" s="113"/>
      <c r="AD488" s="113"/>
      <c r="AE488" s="113"/>
      <c r="AF488" s="113"/>
      <c r="AG488" s="113"/>
    </row>
    <row r="489" spans="21:33">
      <c r="U489" s="113"/>
      <c r="V489" s="113"/>
      <c r="W489" s="113"/>
      <c r="X489" s="113"/>
      <c r="Y489" s="113"/>
      <c r="Z489" s="113"/>
      <c r="AA489" s="113"/>
      <c r="AB489" s="113"/>
      <c r="AC489" s="113"/>
      <c r="AD489" s="113"/>
      <c r="AE489" s="113"/>
      <c r="AF489" s="113"/>
      <c r="AG489" s="113"/>
    </row>
    <row r="490" spans="21:33">
      <c r="U490" s="113"/>
      <c r="V490" s="113"/>
      <c r="W490" s="113"/>
      <c r="X490" s="113"/>
      <c r="Y490" s="113"/>
      <c r="Z490" s="113"/>
      <c r="AA490" s="113"/>
      <c r="AB490" s="113"/>
      <c r="AC490" s="113"/>
      <c r="AD490" s="113"/>
      <c r="AE490" s="113"/>
      <c r="AF490" s="113"/>
      <c r="AG490" s="113"/>
    </row>
    <row r="491" spans="21:33">
      <c r="U491" s="113"/>
      <c r="V491" s="113"/>
      <c r="W491" s="113"/>
      <c r="X491" s="113"/>
      <c r="Y491" s="113"/>
      <c r="Z491" s="113"/>
      <c r="AA491" s="113"/>
      <c r="AB491" s="113"/>
      <c r="AC491" s="113"/>
      <c r="AD491" s="113"/>
      <c r="AE491" s="113"/>
      <c r="AF491" s="113"/>
      <c r="AG491" s="113"/>
    </row>
    <row r="492" spans="21:33">
      <c r="U492" s="113"/>
      <c r="V492" s="113"/>
      <c r="W492" s="113"/>
      <c r="X492" s="113"/>
      <c r="Y492" s="113"/>
      <c r="Z492" s="113"/>
      <c r="AA492" s="113"/>
      <c r="AB492" s="113"/>
      <c r="AC492" s="113"/>
      <c r="AD492" s="113"/>
      <c r="AE492" s="113"/>
      <c r="AF492" s="113"/>
      <c r="AG492" s="113"/>
    </row>
    <row r="493" spans="21:33">
      <c r="U493" s="113"/>
      <c r="V493" s="113"/>
      <c r="W493" s="113"/>
      <c r="X493" s="113"/>
      <c r="Y493" s="113"/>
      <c r="Z493" s="113"/>
      <c r="AA493" s="113"/>
      <c r="AB493" s="113"/>
      <c r="AC493" s="113"/>
      <c r="AD493" s="113"/>
      <c r="AE493" s="113"/>
      <c r="AF493" s="113"/>
      <c r="AG493" s="113"/>
    </row>
    <row r="494" spans="21:33">
      <c r="U494" s="113"/>
      <c r="V494" s="113"/>
      <c r="W494" s="113"/>
      <c r="X494" s="113"/>
      <c r="Y494" s="113"/>
      <c r="Z494" s="113"/>
      <c r="AA494" s="113"/>
      <c r="AB494" s="113"/>
      <c r="AC494" s="113"/>
      <c r="AD494" s="113"/>
      <c r="AE494" s="113"/>
      <c r="AF494" s="113"/>
      <c r="AG494" s="113"/>
    </row>
    <row r="495" spans="21:33">
      <c r="U495" s="113"/>
      <c r="V495" s="113"/>
      <c r="W495" s="113"/>
      <c r="X495" s="113"/>
      <c r="Y495" s="113"/>
      <c r="Z495" s="113"/>
      <c r="AA495" s="113"/>
      <c r="AB495" s="113"/>
      <c r="AC495" s="113"/>
      <c r="AD495" s="113"/>
      <c r="AE495" s="113"/>
      <c r="AF495" s="113"/>
      <c r="AG495" s="113"/>
    </row>
    <row r="496" spans="21:33">
      <c r="U496" s="113"/>
      <c r="V496" s="113"/>
      <c r="W496" s="113"/>
      <c r="X496" s="113"/>
      <c r="Y496" s="113"/>
      <c r="Z496" s="113"/>
      <c r="AA496" s="113"/>
      <c r="AB496" s="113"/>
      <c r="AC496" s="113"/>
      <c r="AD496" s="113"/>
      <c r="AE496" s="113"/>
      <c r="AF496" s="113"/>
      <c r="AG496" s="113"/>
    </row>
    <row r="497" spans="21:33">
      <c r="U497" s="113"/>
      <c r="V497" s="113"/>
      <c r="W497" s="113"/>
      <c r="X497" s="113"/>
      <c r="Y497" s="113"/>
      <c r="Z497" s="113"/>
      <c r="AA497" s="113"/>
      <c r="AB497" s="113"/>
      <c r="AC497" s="113"/>
      <c r="AD497" s="113"/>
      <c r="AE497" s="113"/>
      <c r="AF497" s="113"/>
      <c r="AG497" s="113"/>
    </row>
    <row r="498" spans="21:33">
      <c r="U498" s="113"/>
      <c r="V498" s="113"/>
      <c r="W498" s="113"/>
      <c r="X498" s="113"/>
      <c r="Y498" s="113"/>
      <c r="Z498" s="113"/>
      <c r="AA498" s="113"/>
      <c r="AB498" s="113"/>
      <c r="AC498" s="113"/>
      <c r="AD498" s="113"/>
      <c r="AE498" s="113"/>
      <c r="AF498" s="113"/>
      <c r="AG498" s="113"/>
    </row>
    <row r="499" spans="21:33">
      <c r="U499" s="113"/>
      <c r="V499" s="113"/>
      <c r="W499" s="113"/>
      <c r="X499" s="113"/>
      <c r="Y499" s="113"/>
      <c r="Z499" s="113"/>
      <c r="AA499" s="113"/>
      <c r="AB499" s="113"/>
      <c r="AC499" s="113"/>
      <c r="AD499" s="113"/>
      <c r="AE499" s="113"/>
      <c r="AF499" s="113"/>
      <c r="AG499" s="113"/>
    </row>
    <row r="500" spans="21:33">
      <c r="U500" s="113"/>
      <c r="V500" s="113"/>
      <c r="W500" s="113"/>
      <c r="X500" s="113"/>
      <c r="Y500" s="113"/>
      <c r="Z500" s="113"/>
      <c r="AA500" s="113"/>
      <c r="AB500" s="113"/>
      <c r="AC500" s="113"/>
      <c r="AD500" s="113"/>
      <c r="AE500" s="113"/>
      <c r="AF500" s="113"/>
      <c r="AG500" s="113"/>
    </row>
    <row r="501" spans="21:33">
      <c r="U501" s="113"/>
      <c r="V501" s="113"/>
      <c r="W501" s="113"/>
      <c r="X501" s="113"/>
      <c r="Y501" s="113"/>
      <c r="Z501" s="113"/>
      <c r="AA501" s="113"/>
      <c r="AB501" s="113"/>
      <c r="AC501" s="113"/>
      <c r="AD501" s="113"/>
      <c r="AE501" s="113"/>
      <c r="AF501" s="113"/>
      <c r="AG501" s="113"/>
    </row>
    <row r="502" spans="21:33">
      <c r="U502" s="113"/>
      <c r="V502" s="113"/>
      <c r="W502" s="113"/>
      <c r="X502" s="113"/>
      <c r="Y502" s="113"/>
      <c r="Z502" s="113"/>
      <c r="AA502" s="113"/>
      <c r="AB502" s="113"/>
      <c r="AC502" s="113"/>
      <c r="AD502" s="113"/>
      <c r="AE502" s="113"/>
      <c r="AF502" s="113"/>
      <c r="AG502" s="113"/>
    </row>
    <row r="503" spans="21:33">
      <c r="U503" s="113"/>
      <c r="V503" s="113"/>
      <c r="W503" s="113"/>
      <c r="X503" s="113"/>
      <c r="Y503" s="113"/>
      <c r="Z503" s="113"/>
      <c r="AA503" s="113"/>
      <c r="AB503" s="113"/>
      <c r="AC503" s="113"/>
      <c r="AD503" s="113"/>
      <c r="AE503" s="113"/>
      <c r="AF503" s="113"/>
      <c r="AG503" s="113"/>
    </row>
    <row r="504" spans="21:33">
      <c r="U504" s="113"/>
      <c r="V504" s="113"/>
      <c r="W504" s="113"/>
      <c r="X504" s="113"/>
      <c r="Y504" s="113"/>
      <c r="Z504" s="113"/>
      <c r="AA504" s="113"/>
      <c r="AB504" s="113"/>
      <c r="AC504" s="113"/>
      <c r="AD504" s="113"/>
      <c r="AE504" s="113"/>
      <c r="AF504" s="113"/>
      <c r="AG504" s="113"/>
    </row>
    <row r="505" spans="21:33">
      <c r="U505" s="113"/>
      <c r="V505" s="113"/>
      <c r="W505" s="113"/>
      <c r="X505" s="113"/>
      <c r="Y505" s="113"/>
      <c r="Z505" s="113"/>
      <c r="AA505" s="113"/>
      <c r="AB505" s="113"/>
      <c r="AC505" s="113"/>
      <c r="AD505" s="113"/>
      <c r="AE505" s="113"/>
      <c r="AF505" s="113"/>
      <c r="AG505" s="113"/>
    </row>
    <row r="506" spans="21:33">
      <c r="U506" s="113"/>
      <c r="V506" s="113"/>
      <c r="W506" s="113"/>
      <c r="X506" s="113"/>
      <c r="Y506" s="113"/>
      <c r="Z506" s="113"/>
      <c r="AA506" s="113"/>
      <c r="AB506" s="113"/>
      <c r="AC506" s="113"/>
      <c r="AD506" s="113"/>
      <c r="AE506" s="113"/>
      <c r="AF506" s="113"/>
      <c r="AG506" s="113"/>
    </row>
    <row r="507" spans="21:33">
      <c r="U507" s="113"/>
      <c r="V507" s="113"/>
      <c r="W507" s="113"/>
      <c r="X507" s="113"/>
      <c r="Y507" s="113"/>
      <c r="Z507" s="113"/>
      <c r="AA507" s="113"/>
      <c r="AB507" s="113"/>
      <c r="AC507" s="113"/>
      <c r="AD507" s="113"/>
      <c r="AE507" s="113"/>
      <c r="AF507" s="113"/>
      <c r="AG507" s="113"/>
    </row>
    <row r="508" spans="21:33">
      <c r="U508" s="113"/>
      <c r="V508" s="113"/>
      <c r="W508" s="113"/>
      <c r="X508" s="113"/>
      <c r="Y508" s="113"/>
      <c r="Z508" s="113"/>
      <c r="AA508" s="113"/>
      <c r="AB508" s="113"/>
      <c r="AC508" s="113"/>
      <c r="AD508" s="113"/>
      <c r="AE508" s="113"/>
      <c r="AF508" s="113"/>
      <c r="AG508" s="113"/>
    </row>
    <row r="509" spans="21:33">
      <c r="U509" s="113"/>
      <c r="V509" s="113"/>
      <c r="W509" s="113"/>
      <c r="X509" s="113"/>
      <c r="Y509" s="113"/>
      <c r="Z509" s="113"/>
      <c r="AA509" s="113"/>
      <c r="AB509" s="113"/>
      <c r="AC509" s="113"/>
      <c r="AD509" s="113"/>
      <c r="AE509" s="113"/>
      <c r="AF509" s="113"/>
      <c r="AG509" s="113"/>
    </row>
    <row r="510" spans="21:33">
      <c r="U510" s="113"/>
      <c r="V510" s="113"/>
      <c r="W510" s="113"/>
      <c r="X510" s="113"/>
      <c r="Y510" s="113"/>
      <c r="Z510" s="113"/>
      <c r="AA510" s="113"/>
      <c r="AB510" s="113"/>
      <c r="AC510" s="113"/>
      <c r="AD510" s="113"/>
      <c r="AE510" s="113"/>
      <c r="AF510" s="113"/>
      <c r="AG510" s="113"/>
    </row>
    <row r="511" spans="21:33">
      <c r="U511" s="113"/>
      <c r="V511" s="113"/>
      <c r="W511" s="113"/>
      <c r="X511" s="113"/>
      <c r="Y511" s="113"/>
      <c r="Z511" s="113"/>
      <c r="AA511" s="113"/>
      <c r="AB511" s="113"/>
      <c r="AC511" s="113"/>
      <c r="AD511" s="113"/>
      <c r="AE511" s="113"/>
      <c r="AF511" s="113"/>
      <c r="AG511" s="113"/>
    </row>
    <row r="512" spans="21:33">
      <c r="U512" s="113"/>
      <c r="V512" s="113"/>
      <c r="W512" s="113"/>
      <c r="X512" s="113"/>
      <c r="Y512" s="113"/>
      <c r="Z512" s="113"/>
      <c r="AA512" s="113"/>
      <c r="AB512" s="113"/>
      <c r="AC512" s="113"/>
      <c r="AD512" s="113"/>
      <c r="AE512" s="113"/>
      <c r="AF512" s="113"/>
      <c r="AG512" s="113"/>
    </row>
    <row r="513" spans="21:33">
      <c r="U513" s="113"/>
      <c r="V513" s="113"/>
      <c r="W513" s="113"/>
      <c r="X513" s="113"/>
      <c r="Y513" s="113"/>
      <c r="Z513" s="113"/>
      <c r="AA513" s="113"/>
      <c r="AB513" s="113"/>
      <c r="AC513" s="113"/>
      <c r="AD513" s="113"/>
      <c r="AE513" s="113"/>
      <c r="AF513" s="113"/>
      <c r="AG513" s="113"/>
    </row>
    <row r="514" spans="21:33">
      <c r="U514" s="113"/>
      <c r="V514" s="113"/>
      <c r="W514" s="113"/>
      <c r="X514" s="113"/>
      <c r="Y514" s="113"/>
      <c r="Z514" s="113"/>
      <c r="AA514" s="113"/>
      <c r="AB514" s="113"/>
      <c r="AC514" s="113"/>
      <c r="AD514" s="113"/>
      <c r="AE514" s="113"/>
      <c r="AF514" s="113"/>
      <c r="AG514" s="113"/>
    </row>
    <row r="515" spans="21:33">
      <c r="U515" s="113"/>
      <c r="V515" s="113"/>
      <c r="W515" s="113"/>
      <c r="X515" s="113"/>
      <c r="Y515" s="113"/>
      <c r="Z515" s="113"/>
      <c r="AA515" s="113"/>
      <c r="AB515" s="113"/>
      <c r="AC515" s="113"/>
      <c r="AD515" s="113"/>
      <c r="AE515" s="113"/>
      <c r="AF515" s="113"/>
      <c r="AG515" s="113"/>
    </row>
    <row r="516" spans="21:33">
      <c r="U516" s="113"/>
      <c r="V516" s="113"/>
      <c r="W516" s="113"/>
      <c r="X516" s="113"/>
      <c r="Y516" s="113"/>
      <c r="Z516" s="113"/>
      <c r="AA516" s="113"/>
      <c r="AB516" s="113"/>
      <c r="AC516" s="113"/>
      <c r="AD516" s="113"/>
      <c r="AE516" s="113"/>
      <c r="AF516" s="113"/>
      <c r="AG516" s="113"/>
    </row>
    <row r="517" spans="21:33">
      <c r="U517" s="113"/>
      <c r="V517" s="113"/>
      <c r="W517" s="113"/>
      <c r="X517" s="113"/>
      <c r="Y517" s="113"/>
      <c r="Z517" s="113"/>
      <c r="AA517" s="113"/>
      <c r="AB517" s="113"/>
      <c r="AC517" s="113"/>
      <c r="AD517" s="113"/>
      <c r="AE517" s="113"/>
      <c r="AF517" s="113"/>
      <c r="AG517" s="113"/>
    </row>
    <row r="518" spans="21:33">
      <c r="U518" s="113"/>
      <c r="V518" s="113"/>
      <c r="W518" s="113"/>
      <c r="X518" s="113"/>
      <c r="Y518" s="113"/>
      <c r="Z518" s="113"/>
      <c r="AA518" s="113"/>
      <c r="AB518" s="113"/>
      <c r="AC518" s="113"/>
      <c r="AD518" s="113"/>
      <c r="AE518" s="113"/>
      <c r="AF518" s="113"/>
      <c r="AG518" s="113"/>
    </row>
    <row r="519" spans="21:33">
      <c r="U519" s="113"/>
      <c r="V519" s="113"/>
      <c r="W519" s="113"/>
      <c r="X519" s="113"/>
      <c r="Y519" s="113"/>
      <c r="Z519" s="113"/>
      <c r="AA519" s="113"/>
      <c r="AB519" s="113"/>
      <c r="AC519" s="113"/>
      <c r="AD519" s="113"/>
      <c r="AE519" s="113"/>
      <c r="AF519" s="113"/>
      <c r="AG519" s="113"/>
    </row>
    <row r="520" spans="21:33">
      <c r="U520" s="113"/>
      <c r="V520" s="113"/>
      <c r="W520" s="113"/>
      <c r="X520" s="113"/>
      <c r="Y520" s="113"/>
      <c r="Z520" s="113"/>
      <c r="AA520" s="113"/>
      <c r="AB520" s="113"/>
      <c r="AC520" s="113"/>
      <c r="AD520" s="113"/>
      <c r="AE520" s="113"/>
      <c r="AF520" s="113"/>
      <c r="AG520" s="113"/>
    </row>
    <row r="521" spans="21:33">
      <c r="U521" s="113"/>
      <c r="V521" s="113"/>
      <c r="W521" s="113"/>
      <c r="X521" s="113"/>
      <c r="Y521" s="113"/>
      <c r="Z521" s="113"/>
      <c r="AA521" s="113"/>
      <c r="AB521" s="113"/>
      <c r="AC521" s="113"/>
      <c r="AD521" s="113"/>
      <c r="AE521" s="113"/>
      <c r="AF521" s="113"/>
      <c r="AG521" s="113"/>
    </row>
    <row r="522" spans="21:33">
      <c r="U522" s="113"/>
      <c r="V522" s="113"/>
      <c r="W522" s="113"/>
      <c r="X522" s="113"/>
      <c r="Y522" s="113"/>
      <c r="Z522" s="113"/>
      <c r="AA522" s="113"/>
      <c r="AB522" s="113"/>
      <c r="AC522" s="113"/>
      <c r="AD522" s="113"/>
      <c r="AE522" s="113"/>
      <c r="AF522" s="113"/>
      <c r="AG522" s="113"/>
    </row>
    <row r="523" spans="21:33">
      <c r="U523" s="113"/>
      <c r="V523" s="113"/>
      <c r="W523" s="113"/>
      <c r="X523" s="113"/>
      <c r="Y523" s="113"/>
      <c r="Z523" s="113"/>
      <c r="AA523" s="113"/>
      <c r="AB523" s="113"/>
      <c r="AC523" s="113"/>
      <c r="AD523" s="113"/>
      <c r="AE523" s="113"/>
      <c r="AF523" s="113"/>
      <c r="AG523" s="113"/>
    </row>
    <row r="524" spans="21:33">
      <c r="U524" s="113"/>
      <c r="V524" s="113"/>
      <c r="W524" s="113"/>
      <c r="X524" s="113"/>
      <c r="Y524" s="113"/>
      <c r="Z524" s="113"/>
      <c r="AA524" s="113"/>
      <c r="AB524" s="113"/>
      <c r="AC524" s="113"/>
      <c r="AD524" s="113"/>
      <c r="AE524" s="113"/>
      <c r="AF524" s="113"/>
      <c r="AG524" s="113"/>
    </row>
    <row r="525" spans="21:33">
      <c r="U525" s="113"/>
      <c r="V525" s="113"/>
      <c r="W525" s="113"/>
      <c r="X525" s="113"/>
      <c r="Y525" s="113"/>
      <c r="Z525" s="113"/>
      <c r="AA525" s="113"/>
      <c r="AB525" s="113"/>
      <c r="AC525" s="113"/>
      <c r="AD525" s="113"/>
      <c r="AE525" s="113"/>
      <c r="AF525" s="113"/>
      <c r="AG525" s="113"/>
    </row>
    <row r="526" spans="21:33">
      <c r="U526" s="113"/>
      <c r="V526" s="113"/>
      <c r="W526" s="113"/>
      <c r="X526" s="113"/>
      <c r="Y526" s="113"/>
      <c r="Z526" s="113"/>
      <c r="AA526" s="113"/>
      <c r="AB526" s="113"/>
      <c r="AC526" s="113"/>
      <c r="AD526" s="113"/>
      <c r="AE526" s="113"/>
      <c r="AF526" s="113"/>
      <c r="AG526" s="113"/>
    </row>
    <row r="527" spans="21:33">
      <c r="U527" s="113"/>
      <c r="V527" s="113"/>
      <c r="W527" s="113"/>
      <c r="X527" s="113"/>
      <c r="Y527" s="113"/>
      <c r="Z527" s="113"/>
      <c r="AA527" s="113"/>
      <c r="AB527" s="113"/>
      <c r="AC527" s="113"/>
      <c r="AD527" s="113"/>
      <c r="AE527" s="113"/>
      <c r="AF527" s="113"/>
      <c r="AG527" s="113"/>
    </row>
    <row r="528" spans="21:33">
      <c r="U528" s="113"/>
      <c r="V528" s="113"/>
      <c r="W528" s="113"/>
      <c r="X528" s="113"/>
      <c r="Y528" s="113"/>
      <c r="Z528" s="113"/>
      <c r="AA528" s="113"/>
      <c r="AB528" s="113"/>
      <c r="AC528" s="113"/>
      <c r="AD528" s="113"/>
      <c r="AE528" s="113"/>
      <c r="AF528" s="113"/>
      <c r="AG528" s="113"/>
    </row>
    <row r="529" spans="21:33">
      <c r="U529" s="113"/>
      <c r="V529" s="113"/>
      <c r="W529" s="113"/>
      <c r="X529" s="113"/>
      <c r="Y529" s="113"/>
      <c r="Z529" s="113"/>
      <c r="AA529" s="113"/>
      <c r="AB529" s="113"/>
      <c r="AC529" s="113"/>
      <c r="AD529" s="113"/>
      <c r="AE529" s="113"/>
      <c r="AF529" s="113"/>
      <c r="AG529" s="113"/>
    </row>
    <row r="530" spans="21:33">
      <c r="U530" s="113"/>
      <c r="V530" s="113"/>
      <c r="W530" s="113"/>
      <c r="X530" s="113"/>
      <c r="Y530" s="113"/>
      <c r="Z530" s="113"/>
      <c r="AA530" s="113"/>
      <c r="AB530" s="113"/>
      <c r="AC530" s="113"/>
      <c r="AD530" s="113"/>
      <c r="AE530" s="113"/>
      <c r="AF530" s="113"/>
      <c r="AG530" s="113"/>
    </row>
    <row r="531" spans="21:33">
      <c r="U531" s="113"/>
      <c r="V531" s="113"/>
      <c r="W531" s="113"/>
      <c r="X531" s="113"/>
      <c r="Y531" s="113"/>
      <c r="Z531" s="113"/>
      <c r="AA531" s="113"/>
      <c r="AB531" s="113"/>
      <c r="AC531" s="113"/>
      <c r="AD531" s="113"/>
      <c r="AE531" s="113"/>
      <c r="AF531" s="113"/>
      <c r="AG531" s="113"/>
    </row>
    <row r="532" spans="21:33">
      <c r="U532" s="113"/>
      <c r="V532" s="113"/>
      <c r="W532" s="113"/>
      <c r="X532" s="113"/>
      <c r="Y532" s="113"/>
      <c r="Z532" s="113"/>
      <c r="AA532" s="113"/>
      <c r="AB532" s="113"/>
      <c r="AC532" s="113"/>
      <c r="AD532" s="113"/>
      <c r="AE532" s="113"/>
      <c r="AF532" s="113"/>
      <c r="AG532" s="113"/>
    </row>
    <row r="533" spans="21:33">
      <c r="U533" s="113"/>
      <c r="V533" s="113"/>
      <c r="W533" s="113"/>
      <c r="X533" s="113"/>
      <c r="Y533" s="113"/>
      <c r="Z533" s="113"/>
      <c r="AA533" s="113"/>
      <c r="AB533" s="113"/>
      <c r="AC533" s="113"/>
      <c r="AD533" s="113"/>
      <c r="AE533" s="113"/>
      <c r="AF533" s="113"/>
      <c r="AG533" s="113"/>
    </row>
    <row r="534" spans="21:33">
      <c r="U534" s="113"/>
      <c r="V534" s="113"/>
      <c r="W534" s="113"/>
      <c r="X534" s="113"/>
      <c r="Y534" s="113"/>
      <c r="Z534" s="113"/>
      <c r="AA534" s="113"/>
      <c r="AB534" s="113"/>
      <c r="AC534" s="113"/>
      <c r="AD534" s="113"/>
      <c r="AE534" s="113"/>
      <c r="AF534" s="113"/>
      <c r="AG534" s="113"/>
    </row>
    <row r="535" spans="21:33">
      <c r="U535" s="113"/>
      <c r="V535" s="113"/>
      <c r="W535" s="113"/>
      <c r="X535" s="113"/>
      <c r="Y535" s="113"/>
      <c r="Z535" s="113"/>
      <c r="AA535" s="113"/>
      <c r="AB535" s="113"/>
      <c r="AC535" s="113"/>
      <c r="AD535" s="113"/>
      <c r="AE535" s="113"/>
      <c r="AF535" s="113"/>
      <c r="AG535" s="113"/>
    </row>
    <row r="536" spans="21:33">
      <c r="U536" s="113"/>
      <c r="V536" s="113"/>
      <c r="W536" s="113"/>
      <c r="X536" s="113"/>
      <c r="Y536" s="113"/>
      <c r="Z536" s="113"/>
      <c r="AA536" s="113"/>
      <c r="AB536" s="113"/>
      <c r="AC536" s="113"/>
      <c r="AD536" s="113"/>
      <c r="AE536" s="113"/>
      <c r="AF536" s="113"/>
      <c r="AG536" s="113"/>
    </row>
    <row r="537" spans="21:33">
      <c r="U537" s="113"/>
      <c r="V537" s="113"/>
      <c r="W537" s="113"/>
      <c r="X537" s="113"/>
      <c r="Y537" s="113"/>
      <c r="Z537" s="113"/>
      <c r="AA537" s="113"/>
      <c r="AB537" s="113"/>
      <c r="AC537" s="113"/>
      <c r="AD537" s="113"/>
      <c r="AE537" s="113"/>
      <c r="AF537" s="113"/>
      <c r="AG537" s="113"/>
    </row>
    <row r="538" spans="21:33">
      <c r="U538" s="113"/>
      <c r="V538" s="113"/>
      <c r="W538" s="113"/>
      <c r="X538" s="113"/>
      <c r="Y538" s="113"/>
      <c r="Z538" s="113"/>
      <c r="AA538" s="113"/>
      <c r="AB538" s="113"/>
      <c r="AC538" s="113"/>
      <c r="AD538" s="113"/>
      <c r="AE538" s="113"/>
      <c r="AF538" s="113"/>
      <c r="AG538" s="113"/>
    </row>
    <row r="539" spans="21:33">
      <c r="U539" s="113"/>
      <c r="V539" s="113"/>
      <c r="W539" s="113"/>
      <c r="X539" s="113"/>
      <c r="Y539" s="113"/>
      <c r="Z539" s="113"/>
      <c r="AA539" s="113"/>
      <c r="AB539" s="113"/>
      <c r="AC539" s="113"/>
      <c r="AD539" s="113"/>
      <c r="AE539" s="113"/>
      <c r="AF539" s="113"/>
      <c r="AG539" s="113"/>
    </row>
    <row r="540" spans="21:33">
      <c r="U540" s="113"/>
      <c r="V540" s="113"/>
      <c r="W540" s="113"/>
      <c r="X540" s="113"/>
      <c r="Y540" s="113"/>
      <c r="Z540" s="113"/>
      <c r="AA540" s="113"/>
      <c r="AB540" s="113"/>
      <c r="AC540" s="113"/>
      <c r="AD540" s="113"/>
      <c r="AE540" s="113"/>
      <c r="AF540" s="113"/>
      <c r="AG540" s="113"/>
    </row>
    <row r="541" spans="21:33">
      <c r="U541" s="113"/>
      <c r="V541" s="113"/>
      <c r="W541" s="113"/>
      <c r="X541" s="113"/>
      <c r="Y541" s="113"/>
      <c r="Z541" s="113"/>
      <c r="AA541" s="113"/>
      <c r="AB541" s="113"/>
      <c r="AC541" s="113"/>
      <c r="AD541" s="113"/>
      <c r="AE541" s="113"/>
      <c r="AF541" s="113"/>
      <c r="AG541" s="113"/>
    </row>
    <row r="542" spans="21:33">
      <c r="U542" s="113"/>
      <c r="V542" s="113"/>
      <c r="W542" s="113"/>
      <c r="X542" s="113"/>
      <c r="Y542" s="113"/>
      <c r="Z542" s="113"/>
      <c r="AA542" s="113"/>
      <c r="AB542" s="113"/>
      <c r="AC542" s="113"/>
      <c r="AD542" s="113"/>
      <c r="AE542" s="113"/>
      <c r="AF542" s="113"/>
      <c r="AG542" s="113"/>
    </row>
    <row r="543" spans="21:33">
      <c r="U543" s="113"/>
      <c r="V543" s="113"/>
      <c r="W543" s="113"/>
      <c r="X543" s="113"/>
      <c r="Y543" s="113"/>
      <c r="Z543" s="113"/>
      <c r="AA543" s="113"/>
      <c r="AB543" s="113"/>
      <c r="AC543" s="113"/>
      <c r="AD543" s="113"/>
      <c r="AE543" s="113"/>
      <c r="AF543" s="113"/>
      <c r="AG543" s="113"/>
    </row>
    <row r="544" spans="21:33">
      <c r="U544" s="113"/>
      <c r="V544" s="113"/>
      <c r="W544" s="113"/>
      <c r="X544" s="113"/>
      <c r="Y544" s="113"/>
      <c r="Z544" s="113"/>
      <c r="AA544" s="113"/>
      <c r="AB544" s="113"/>
      <c r="AC544" s="113"/>
      <c r="AD544" s="113"/>
      <c r="AE544" s="113"/>
      <c r="AF544" s="113"/>
      <c r="AG544" s="113"/>
    </row>
    <row r="545" spans="21:33">
      <c r="U545" s="113"/>
      <c r="V545" s="113"/>
      <c r="W545" s="113"/>
      <c r="X545" s="113"/>
      <c r="Y545" s="113"/>
      <c r="Z545" s="113"/>
      <c r="AA545" s="113"/>
      <c r="AB545" s="113"/>
      <c r="AC545" s="113"/>
      <c r="AD545" s="113"/>
      <c r="AE545" s="113"/>
      <c r="AF545" s="113"/>
      <c r="AG545" s="113"/>
    </row>
    <row r="546" spans="21:33">
      <c r="U546" s="113"/>
      <c r="V546" s="113"/>
      <c r="W546" s="113"/>
      <c r="X546" s="113"/>
      <c r="Y546" s="113"/>
      <c r="Z546" s="113"/>
      <c r="AA546" s="113"/>
      <c r="AB546" s="113"/>
      <c r="AC546" s="113"/>
      <c r="AD546" s="113"/>
      <c r="AE546" s="113"/>
      <c r="AF546" s="113"/>
      <c r="AG546" s="113"/>
    </row>
    <row r="547" spans="21:33">
      <c r="U547" s="113"/>
      <c r="V547" s="113"/>
      <c r="W547" s="113"/>
      <c r="X547" s="113"/>
      <c r="Y547" s="113"/>
      <c r="Z547" s="113"/>
      <c r="AA547" s="113"/>
      <c r="AB547" s="113"/>
      <c r="AC547" s="113"/>
      <c r="AD547" s="113"/>
      <c r="AE547" s="113"/>
      <c r="AF547" s="113"/>
      <c r="AG547" s="113"/>
    </row>
    <row r="548" spans="21:33">
      <c r="U548" s="113"/>
      <c r="V548" s="113"/>
      <c r="W548" s="113"/>
      <c r="X548" s="113"/>
      <c r="Y548" s="113"/>
      <c r="Z548" s="113"/>
      <c r="AA548" s="113"/>
      <c r="AB548" s="113"/>
      <c r="AC548" s="113"/>
      <c r="AD548" s="113"/>
      <c r="AE548" s="113"/>
      <c r="AF548" s="113"/>
      <c r="AG548" s="113"/>
    </row>
    <row r="549" spans="21:33">
      <c r="U549" s="113"/>
      <c r="V549" s="113"/>
      <c r="W549" s="113"/>
      <c r="X549" s="113"/>
      <c r="Y549" s="113"/>
      <c r="Z549" s="113"/>
      <c r="AA549" s="113"/>
      <c r="AB549" s="113"/>
      <c r="AC549" s="113"/>
      <c r="AD549" s="113"/>
      <c r="AE549" s="113"/>
      <c r="AF549" s="113"/>
      <c r="AG549" s="113"/>
    </row>
    <row r="550" spans="21:33">
      <c r="U550" s="113"/>
      <c r="V550" s="113"/>
      <c r="W550" s="113"/>
      <c r="X550" s="113"/>
      <c r="Y550" s="113"/>
      <c r="Z550" s="113"/>
      <c r="AA550" s="113"/>
      <c r="AB550" s="113"/>
      <c r="AC550" s="113"/>
      <c r="AD550" s="113"/>
      <c r="AE550" s="113"/>
      <c r="AF550" s="113"/>
      <c r="AG550" s="113"/>
    </row>
    <row r="551" spans="21:33">
      <c r="U551" s="113"/>
      <c r="V551" s="113"/>
      <c r="W551" s="113"/>
      <c r="X551" s="113"/>
      <c r="Y551" s="113"/>
      <c r="Z551" s="113"/>
      <c r="AA551" s="113"/>
      <c r="AB551" s="113"/>
      <c r="AC551" s="113"/>
      <c r="AD551" s="113"/>
      <c r="AE551" s="113"/>
      <c r="AF551" s="113"/>
      <c r="AG551" s="113"/>
    </row>
    <row r="552" spans="21:33">
      <c r="U552" s="113"/>
      <c r="V552" s="113"/>
      <c r="W552" s="113"/>
      <c r="X552" s="113"/>
      <c r="Y552" s="113"/>
      <c r="Z552" s="113"/>
      <c r="AA552" s="113"/>
      <c r="AB552" s="113"/>
      <c r="AC552" s="113"/>
      <c r="AD552" s="113"/>
      <c r="AE552" s="113"/>
      <c r="AF552" s="113"/>
      <c r="AG552" s="113"/>
    </row>
    <row r="553" spans="21:33">
      <c r="U553" s="113"/>
      <c r="V553" s="113"/>
      <c r="W553" s="113"/>
      <c r="X553" s="113"/>
      <c r="Y553" s="113"/>
      <c r="Z553" s="113"/>
      <c r="AA553" s="113"/>
      <c r="AB553" s="113"/>
      <c r="AC553" s="113"/>
      <c r="AD553" s="113"/>
      <c r="AE553" s="113"/>
      <c r="AF553" s="113"/>
      <c r="AG553" s="113"/>
    </row>
    <row r="554" spans="21:33">
      <c r="U554" s="113"/>
      <c r="V554" s="113"/>
      <c r="W554" s="113"/>
      <c r="X554" s="113"/>
      <c r="Y554" s="113"/>
      <c r="Z554" s="113"/>
      <c r="AA554" s="113"/>
      <c r="AB554" s="113"/>
      <c r="AC554" s="113"/>
      <c r="AD554" s="113"/>
      <c r="AE554" s="113"/>
      <c r="AF554" s="113"/>
      <c r="AG554" s="113"/>
    </row>
    <row r="555" spans="21:33">
      <c r="U555" s="113"/>
      <c r="V555" s="113"/>
      <c r="W555" s="113"/>
      <c r="X555" s="113"/>
      <c r="Y555" s="113"/>
      <c r="Z555" s="113"/>
      <c r="AA555" s="113"/>
      <c r="AB555" s="113"/>
      <c r="AC555" s="113"/>
      <c r="AD555" s="113"/>
      <c r="AE555" s="113"/>
      <c r="AF555" s="113"/>
      <c r="AG555" s="113"/>
    </row>
    <row r="556" spans="21:33">
      <c r="U556" s="113"/>
      <c r="V556" s="113"/>
      <c r="W556" s="113"/>
      <c r="X556" s="113"/>
      <c r="Y556" s="113"/>
      <c r="Z556" s="113"/>
      <c r="AA556" s="113"/>
      <c r="AB556" s="113"/>
      <c r="AC556" s="113"/>
      <c r="AD556" s="113"/>
      <c r="AE556" s="113"/>
      <c r="AF556" s="113"/>
      <c r="AG556" s="113"/>
    </row>
    <row r="557" spans="21:33">
      <c r="U557" s="113"/>
      <c r="V557" s="113"/>
      <c r="W557" s="113"/>
      <c r="X557" s="113"/>
      <c r="Y557" s="113"/>
      <c r="Z557" s="113"/>
      <c r="AA557" s="113"/>
      <c r="AB557" s="113"/>
      <c r="AC557" s="113"/>
      <c r="AD557" s="113"/>
      <c r="AE557" s="113"/>
      <c r="AF557" s="113"/>
      <c r="AG557" s="113"/>
    </row>
    <row r="558" spans="21:33">
      <c r="U558" s="113"/>
      <c r="V558" s="113"/>
      <c r="W558" s="113"/>
      <c r="X558" s="113"/>
      <c r="Y558" s="113"/>
      <c r="Z558" s="113"/>
      <c r="AA558" s="113"/>
      <c r="AB558" s="113"/>
      <c r="AC558" s="113"/>
      <c r="AD558" s="113"/>
      <c r="AE558" s="113"/>
      <c r="AF558" s="113"/>
      <c r="AG558" s="113"/>
    </row>
    <row r="559" spans="21:33">
      <c r="U559" s="113"/>
      <c r="V559" s="113"/>
      <c r="W559" s="113"/>
      <c r="X559" s="113"/>
      <c r="Y559" s="113"/>
      <c r="Z559" s="113"/>
      <c r="AA559" s="113"/>
      <c r="AB559" s="113"/>
      <c r="AC559" s="113"/>
      <c r="AD559" s="113"/>
      <c r="AE559" s="113"/>
      <c r="AF559" s="113"/>
      <c r="AG559" s="113"/>
    </row>
    <row r="560" spans="21:33">
      <c r="U560" s="113"/>
      <c r="V560" s="113"/>
      <c r="W560" s="113"/>
      <c r="X560" s="113"/>
      <c r="Y560" s="113"/>
      <c r="Z560" s="113"/>
      <c r="AA560" s="113"/>
      <c r="AB560" s="113"/>
      <c r="AC560" s="113"/>
      <c r="AD560" s="113"/>
      <c r="AE560" s="113"/>
      <c r="AF560" s="113"/>
      <c r="AG560" s="113"/>
    </row>
    <row r="561" spans="21:33">
      <c r="U561" s="113"/>
      <c r="V561" s="113"/>
      <c r="W561" s="113"/>
      <c r="X561" s="113"/>
      <c r="Y561" s="113"/>
      <c r="Z561" s="113"/>
      <c r="AA561" s="113"/>
      <c r="AB561" s="113"/>
      <c r="AC561" s="113"/>
      <c r="AD561" s="113"/>
      <c r="AE561" s="113"/>
      <c r="AF561" s="113"/>
      <c r="AG561" s="113"/>
    </row>
    <row r="562" spans="21:33">
      <c r="U562" s="113"/>
      <c r="V562" s="113"/>
      <c r="W562" s="113"/>
      <c r="X562" s="113"/>
      <c r="Y562" s="113"/>
      <c r="Z562" s="113"/>
      <c r="AA562" s="113"/>
      <c r="AB562" s="113"/>
      <c r="AC562" s="113"/>
      <c r="AD562" s="113"/>
      <c r="AE562" s="113"/>
      <c r="AF562" s="113"/>
      <c r="AG562" s="113"/>
    </row>
    <row r="563" spans="21:33">
      <c r="U563" s="113"/>
      <c r="V563" s="113"/>
      <c r="W563" s="113"/>
      <c r="X563" s="113"/>
      <c r="Y563" s="113"/>
      <c r="Z563" s="113"/>
      <c r="AA563" s="113"/>
      <c r="AB563" s="113"/>
      <c r="AC563" s="113"/>
      <c r="AD563" s="113"/>
      <c r="AE563" s="113"/>
      <c r="AF563" s="113"/>
      <c r="AG563" s="113"/>
    </row>
    <row r="564" spans="21:33">
      <c r="U564" s="113"/>
      <c r="V564" s="113"/>
      <c r="W564" s="113"/>
      <c r="X564" s="113"/>
      <c r="Y564" s="113"/>
      <c r="Z564" s="113"/>
      <c r="AA564" s="113"/>
      <c r="AB564" s="113"/>
      <c r="AC564" s="113"/>
      <c r="AD564" s="113"/>
      <c r="AE564" s="113"/>
      <c r="AF564" s="113"/>
      <c r="AG564" s="113"/>
    </row>
    <row r="565" spans="21:33">
      <c r="U565" s="113"/>
      <c r="V565" s="113"/>
      <c r="W565" s="113"/>
      <c r="X565" s="113"/>
      <c r="Y565" s="113"/>
      <c r="Z565" s="113"/>
      <c r="AA565" s="113"/>
      <c r="AB565" s="113"/>
      <c r="AC565" s="113"/>
      <c r="AD565" s="113"/>
      <c r="AE565" s="113"/>
      <c r="AF565" s="113"/>
      <c r="AG565" s="113"/>
    </row>
    <row r="566" spans="21:33">
      <c r="U566" s="113"/>
      <c r="V566" s="113"/>
      <c r="W566" s="113"/>
      <c r="X566" s="113"/>
      <c r="Y566" s="113"/>
      <c r="Z566" s="113"/>
      <c r="AA566" s="113"/>
      <c r="AB566" s="113"/>
      <c r="AC566" s="113"/>
      <c r="AD566" s="113"/>
      <c r="AE566" s="113"/>
      <c r="AF566" s="113"/>
      <c r="AG566" s="113"/>
    </row>
    <row r="567" spans="21:33">
      <c r="U567" s="113"/>
      <c r="V567" s="113"/>
      <c r="W567" s="113"/>
      <c r="X567" s="113"/>
      <c r="Y567" s="113"/>
      <c r="Z567" s="113"/>
      <c r="AA567" s="113"/>
      <c r="AB567" s="113"/>
      <c r="AC567" s="113"/>
      <c r="AD567" s="113"/>
      <c r="AE567" s="113"/>
      <c r="AF567" s="113"/>
      <c r="AG567" s="113"/>
    </row>
    <row r="568" spans="21:33">
      <c r="U568" s="113"/>
      <c r="V568" s="113"/>
      <c r="W568" s="113"/>
      <c r="X568" s="113"/>
      <c r="Y568" s="113"/>
      <c r="Z568" s="113"/>
      <c r="AA568" s="113"/>
      <c r="AB568" s="113"/>
      <c r="AC568" s="113"/>
      <c r="AD568" s="113"/>
      <c r="AE568" s="113"/>
      <c r="AF568" s="113"/>
      <c r="AG568" s="113"/>
    </row>
    <row r="569" spans="21:33">
      <c r="U569" s="113"/>
      <c r="V569" s="113"/>
      <c r="W569" s="113"/>
      <c r="X569" s="113"/>
      <c r="Y569" s="113"/>
      <c r="Z569" s="113"/>
      <c r="AA569" s="113"/>
      <c r="AB569" s="113"/>
      <c r="AC569" s="113"/>
      <c r="AD569" s="113"/>
      <c r="AE569" s="113"/>
      <c r="AF569" s="113"/>
      <c r="AG569" s="113"/>
    </row>
    <row r="570" spans="21:33">
      <c r="U570" s="113"/>
      <c r="V570" s="113"/>
      <c r="W570" s="113"/>
      <c r="X570" s="113"/>
      <c r="Y570" s="113"/>
      <c r="Z570" s="113"/>
      <c r="AA570" s="113"/>
      <c r="AB570" s="113"/>
      <c r="AC570" s="113"/>
      <c r="AD570" s="113"/>
      <c r="AE570" s="113"/>
      <c r="AF570" s="113"/>
      <c r="AG570" s="113"/>
    </row>
    <row r="571" spans="21:33">
      <c r="U571" s="113"/>
      <c r="V571" s="113"/>
      <c r="W571" s="113"/>
      <c r="X571" s="113"/>
      <c r="Y571" s="113"/>
      <c r="Z571" s="113"/>
      <c r="AA571" s="113"/>
      <c r="AB571" s="113"/>
      <c r="AC571" s="113"/>
      <c r="AD571" s="113"/>
      <c r="AE571" s="113"/>
      <c r="AF571" s="113"/>
      <c r="AG571" s="113"/>
    </row>
    <row r="572" spans="21:33">
      <c r="U572" s="113"/>
      <c r="V572" s="113"/>
      <c r="W572" s="113"/>
      <c r="X572" s="113"/>
      <c r="Y572" s="113"/>
      <c r="Z572" s="113"/>
      <c r="AA572" s="113"/>
      <c r="AB572" s="113"/>
      <c r="AC572" s="113"/>
      <c r="AD572" s="113"/>
      <c r="AE572" s="113"/>
      <c r="AF572" s="113"/>
      <c r="AG572" s="113"/>
    </row>
    <row r="573" spans="21:33">
      <c r="U573" s="113"/>
      <c r="V573" s="113"/>
      <c r="W573" s="113"/>
      <c r="X573" s="113"/>
      <c r="Y573" s="113"/>
      <c r="Z573" s="113"/>
      <c r="AA573" s="113"/>
      <c r="AB573" s="113"/>
      <c r="AC573" s="113"/>
      <c r="AD573" s="113"/>
      <c r="AE573" s="113"/>
      <c r="AF573" s="113"/>
      <c r="AG573" s="113"/>
    </row>
    <row r="574" spans="21:33">
      <c r="U574" s="113"/>
      <c r="V574" s="113"/>
      <c r="W574" s="113"/>
      <c r="X574" s="113"/>
      <c r="Y574" s="113"/>
      <c r="Z574" s="113"/>
      <c r="AA574" s="113"/>
      <c r="AB574" s="113"/>
      <c r="AC574" s="113"/>
      <c r="AD574" s="113"/>
      <c r="AE574" s="113"/>
      <c r="AF574" s="113"/>
      <c r="AG574" s="113"/>
    </row>
    <row r="575" spans="21:33">
      <c r="U575" s="113"/>
      <c r="V575" s="113"/>
      <c r="W575" s="113"/>
      <c r="X575" s="113"/>
      <c r="Y575" s="113"/>
      <c r="Z575" s="113"/>
      <c r="AA575" s="113"/>
      <c r="AB575" s="113"/>
      <c r="AC575" s="113"/>
      <c r="AD575" s="113"/>
      <c r="AE575" s="113"/>
      <c r="AF575" s="113"/>
      <c r="AG575" s="113"/>
    </row>
    <row r="576" spans="21:33">
      <c r="U576" s="113"/>
      <c r="V576" s="113"/>
      <c r="W576" s="113"/>
      <c r="X576" s="113"/>
      <c r="Y576" s="113"/>
      <c r="Z576" s="113"/>
      <c r="AA576" s="113"/>
      <c r="AB576" s="113"/>
      <c r="AC576" s="113"/>
      <c r="AD576" s="113"/>
      <c r="AE576" s="113"/>
      <c r="AF576" s="113"/>
      <c r="AG576" s="113"/>
    </row>
    <row r="577" spans="21:33">
      <c r="U577" s="113"/>
      <c r="V577" s="113"/>
      <c r="W577" s="113"/>
      <c r="X577" s="113"/>
      <c r="Y577" s="113"/>
      <c r="Z577" s="113"/>
      <c r="AA577" s="113"/>
      <c r="AB577" s="113"/>
      <c r="AC577" s="113"/>
      <c r="AD577" s="113"/>
      <c r="AE577" s="113"/>
      <c r="AF577" s="113"/>
      <c r="AG577" s="113"/>
    </row>
    <row r="578" spans="21:33">
      <c r="U578" s="113"/>
      <c r="V578" s="113"/>
      <c r="W578" s="113"/>
      <c r="X578" s="113"/>
      <c r="Y578" s="113"/>
      <c r="Z578" s="113"/>
      <c r="AA578" s="113"/>
      <c r="AB578" s="113"/>
      <c r="AC578" s="113"/>
      <c r="AD578" s="113"/>
      <c r="AE578" s="113"/>
      <c r="AF578" s="113"/>
      <c r="AG578" s="113"/>
    </row>
    <row r="579" spans="21:33">
      <c r="U579" s="113"/>
      <c r="V579" s="113"/>
      <c r="W579" s="113"/>
      <c r="X579" s="113"/>
      <c r="Y579" s="113"/>
      <c r="Z579" s="113"/>
      <c r="AA579" s="113"/>
      <c r="AB579" s="113"/>
      <c r="AC579" s="113"/>
      <c r="AD579" s="113"/>
      <c r="AE579" s="113"/>
      <c r="AF579" s="113"/>
      <c r="AG579" s="113"/>
    </row>
    <row r="580" spans="21:33">
      <c r="U580" s="113"/>
      <c r="V580" s="113"/>
      <c r="W580" s="113"/>
      <c r="X580" s="113"/>
      <c r="Y580" s="113"/>
      <c r="Z580" s="113"/>
      <c r="AA580" s="113"/>
      <c r="AB580" s="113"/>
      <c r="AC580" s="113"/>
      <c r="AD580" s="113"/>
      <c r="AE580" s="113"/>
      <c r="AF580" s="113"/>
      <c r="AG580" s="113"/>
    </row>
    <row r="581" spans="21:33">
      <c r="U581" s="113"/>
      <c r="V581" s="113"/>
      <c r="W581" s="113"/>
      <c r="X581" s="113"/>
      <c r="Y581" s="113"/>
      <c r="Z581" s="113"/>
      <c r="AA581" s="113"/>
      <c r="AB581" s="113"/>
      <c r="AC581" s="113"/>
      <c r="AD581" s="113"/>
      <c r="AE581" s="113"/>
      <c r="AF581" s="113"/>
      <c r="AG581" s="113"/>
    </row>
    <row r="582" spans="21:33">
      <c r="U582" s="113"/>
      <c r="V582" s="113"/>
      <c r="W582" s="113"/>
      <c r="X582" s="113"/>
      <c r="Y582" s="113"/>
      <c r="Z582" s="113"/>
      <c r="AA582" s="113"/>
      <c r="AB582" s="113"/>
      <c r="AC582" s="113"/>
      <c r="AD582" s="113"/>
      <c r="AE582" s="113"/>
      <c r="AF582" s="113"/>
      <c r="AG582" s="113"/>
    </row>
    <row r="583" spans="21:33">
      <c r="U583" s="113"/>
      <c r="V583" s="113"/>
      <c r="W583" s="113"/>
      <c r="X583" s="113"/>
      <c r="Y583" s="113"/>
      <c r="Z583" s="113"/>
      <c r="AA583" s="113"/>
      <c r="AB583" s="113"/>
      <c r="AC583" s="113"/>
      <c r="AD583" s="113"/>
      <c r="AE583" s="113"/>
      <c r="AF583" s="113"/>
      <c r="AG583" s="113"/>
    </row>
    <row r="584" spans="21:33">
      <c r="U584" s="113"/>
      <c r="V584" s="113"/>
      <c r="W584" s="113"/>
      <c r="X584" s="113"/>
      <c r="Y584" s="113"/>
      <c r="Z584" s="113"/>
      <c r="AA584" s="113"/>
      <c r="AB584" s="113"/>
      <c r="AC584" s="113"/>
      <c r="AD584" s="113"/>
      <c r="AE584" s="113"/>
      <c r="AF584" s="113"/>
      <c r="AG584" s="113"/>
    </row>
    <row r="585" spans="21:33">
      <c r="U585" s="113"/>
      <c r="V585" s="113"/>
      <c r="W585" s="113"/>
      <c r="X585" s="113"/>
      <c r="Y585" s="113"/>
      <c r="Z585" s="113"/>
      <c r="AA585" s="113"/>
      <c r="AB585" s="113"/>
      <c r="AC585" s="113"/>
      <c r="AD585" s="113"/>
      <c r="AE585" s="113"/>
      <c r="AF585" s="113"/>
      <c r="AG585" s="113"/>
    </row>
    <row r="586" spans="21:33">
      <c r="U586" s="113"/>
      <c r="V586" s="113"/>
      <c r="W586" s="113"/>
      <c r="X586" s="113"/>
      <c r="Y586" s="113"/>
      <c r="Z586" s="113"/>
      <c r="AA586" s="113"/>
      <c r="AB586" s="113"/>
      <c r="AC586" s="113"/>
      <c r="AD586" s="113"/>
      <c r="AE586" s="113"/>
      <c r="AF586" s="113"/>
      <c r="AG586" s="113"/>
    </row>
    <row r="587" spans="21:33">
      <c r="U587" s="113"/>
      <c r="V587" s="113"/>
      <c r="W587" s="113"/>
      <c r="X587" s="113"/>
      <c r="Y587" s="113"/>
      <c r="Z587" s="113"/>
      <c r="AA587" s="113"/>
      <c r="AB587" s="113"/>
      <c r="AC587" s="113"/>
      <c r="AD587" s="113"/>
      <c r="AE587" s="113"/>
      <c r="AF587" s="113"/>
      <c r="AG587" s="113"/>
    </row>
    <row r="588" spans="21:33">
      <c r="U588" s="113"/>
      <c r="V588" s="113"/>
      <c r="W588" s="113"/>
      <c r="X588" s="113"/>
      <c r="Y588" s="113"/>
      <c r="Z588" s="113"/>
      <c r="AA588" s="113"/>
      <c r="AB588" s="113"/>
      <c r="AC588" s="113"/>
      <c r="AD588" s="113"/>
      <c r="AE588" s="113"/>
      <c r="AF588" s="113"/>
      <c r="AG588" s="113"/>
    </row>
    <row r="589" spans="21:33">
      <c r="U589" s="113"/>
      <c r="V589" s="113"/>
      <c r="W589" s="113"/>
      <c r="X589" s="113"/>
      <c r="Y589" s="113"/>
      <c r="Z589" s="113"/>
      <c r="AA589" s="113"/>
      <c r="AB589" s="113"/>
      <c r="AC589" s="113"/>
      <c r="AD589" s="113"/>
      <c r="AE589" s="113"/>
      <c r="AF589" s="113"/>
      <c r="AG589" s="113"/>
    </row>
    <row r="590" spans="21:33">
      <c r="U590" s="113"/>
      <c r="V590" s="113"/>
      <c r="W590" s="113"/>
      <c r="X590" s="113"/>
      <c r="Y590" s="113"/>
      <c r="Z590" s="113"/>
      <c r="AA590" s="113"/>
      <c r="AB590" s="113"/>
      <c r="AC590" s="113"/>
      <c r="AD590" s="113"/>
      <c r="AE590" s="113"/>
      <c r="AF590" s="113"/>
      <c r="AG590" s="113"/>
    </row>
    <row r="591" spans="21:33">
      <c r="U591" s="113"/>
      <c r="V591" s="113"/>
      <c r="W591" s="113"/>
      <c r="X591" s="113"/>
      <c r="Y591" s="113"/>
      <c r="Z591" s="113"/>
      <c r="AA591" s="113"/>
      <c r="AB591" s="113"/>
      <c r="AC591" s="113"/>
      <c r="AD591" s="113"/>
      <c r="AE591" s="113"/>
      <c r="AF591" s="113"/>
      <c r="AG591" s="113"/>
    </row>
    <row r="592" spans="21:33">
      <c r="U592" s="113"/>
      <c r="V592" s="113"/>
      <c r="W592" s="113"/>
      <c r="X592" s="113"/>
      <c r="Y592" s="113"/>
      <c r="Z592" s="113"/>
      <c r="AA592" s="113"/>
      <c r="AB592" s="113"/>
      <c r="AC592" s="113"/>
      <c r="AD592" s="113"/>
      <c r="AE592" s="113"/>
      <c r="AF592" s="113"/>
      <c r="AG592" s="113"/>
    </row>
    <row r="593" spans="21:33">
      <c r="U593" s="113"/>
      <c r="V593" s="113"/>
      <c r="W593" s="113"/>
      <c r="X593" s="113"/>
      <c r="Y593" s="113"/>
      <c r="Z593" s="113"/>
      <c r="AA593" s="113"/>
      <c r="AB593" s="113"/>
      <c r="AC593" s="113"/>
      <c r="AD593" s="113"/>
      <c r="AE593" s="113"/>
      <c r="AF593" s="113"/>
      <c r="AG593" s="113"/>
    </row>
    <row r="594" spans="21:33">
      <c r="U594" s="113"/>
      <c r="V594" s="113"/>
      <c r="W594" s="113"/>
      <c r="X594" s="113"/>
      <c r="Y594" s="113"/>
      <c r="Z594" s="113"/>
      <c r="AA594" s="113"/>
      <c r="AB594" s="113"/>
      <c r="AC594" s="113"/>
      <c r="AD594" s="113"/>
      <c r="AE594" s="113"/>
      <c r="AF594" s="113"/>
      <c r="AG594" s="113"/>
    </row>
    <row r="595" spans="21:33">
      <c r="U595" s="113"/>
      <c r="V595" s="113"/>
      <c r="W595" s="113"/>
      <c r="X595" s="113"/>
      <c r="Y595" s="113"/>
      <c r="Z595" s="113"/>
      <c r="AA595" s="113"/>
      <c r="AB595" s="113"/>
      <c r="AC595" s="113"/>
      <c r="AD595" s="113"/>
      <c r="AE595" s="113"/>
      <c r="AF595" s="113"/>
      <c r="AG595" s="113"/>
    </row>
    <row r="596" spans="21:33">
      <c r="U596" s="113"/>
      <c r="V596" s="113"/>
      <c r="W596" s="113"/>
      <c r="X596" s="113"/>
      <c r="Y596" s="113"/>
      <c r="Z596" s="113"/>
      <c r="AA596" s="113"/>
      <c r="AB596" s="113"/>
      <c r="AC596" s="113"/>
      <c r="AD596" s="113"/>
      <c r="AE596" s="113"/>
      <c r="AF596" s="113"/>
      <c r="AG596" s="113"/>
    </row>
    <row r="597" spans="21:33">
      <c r="U597" s="113"/>
      <c r="V597" s="113"/>
      <c r="W597" s="113"/>
      <c r="X597" s="113"/>
      <c r="Y597" s="113"/>
      <c r="Z597" s="113"/>
      <c r="AA597" s="113"/>
      <c r="AB597" s="113"/>
      <c r="AC597" s="113"/>
      <c r="AD597" s="113"/>
      <c r="AE597" s="113"/>
      <c r="AF597" s="113"/>
      <c r="AG597" s="113"/>
    </row>
    <row r="598" spans="21:33">
      <c r="U598" s="113"/>
      <c r="V598" s="113"/>
      <c r="W598" s="113"/>
      <c r="X598" s="113"/>
      <c r="Y598" s="113"/>
      <c r="Z598" s="113"/>
      <c r="AA598" s="113"/>
      <c r="AB598" s="113"/>
      <c r="AC598" s="113"/>
      <c r="AD598" s="113"/>
      <c r="AE598" s="113"/>
      <c r="AF598" s="113"/>
      <c r="AG598" s="113"/>
    </row>
    <row r="599" spans="21:33">
      <c r="U599" s="113"/>
      <c r="V599" s="113"/>
      <c r="W599" s="113"/>
      <c r="X599" s="113"/>
      <c r="Y599" s="113"/>
      <c r="Z599" s="113"/>
      <c r="AA599" s="113"/>
      <c r="AB599" s="113"/>
      <c r="AC599" s="113"/>
      <c r="AD599" s="113"/>
      <c r="AE599" s="113"/>
      <c r="AF599" s="113"/>
      <c r="AG599" s="113"/>
    </row>
    <row r="600" spans="21:33">
      <c r="U600" s="113"/>
      <c r="V600" s="113"/>
      <c r="W600" s="113"/>
      <c r="X600" s="113"/>
      <c r="Y600" s="113"/>
      <c r="Z600" s="113"/>
      <c r="AA600" s="113"/>
      <c r="AB600" s="113"/>
      <c r="AC600" s="113"/>
      <c r="AD600" s="113"/>
      <c r="AE600" s="113"/>
      <c r="AF600" s="113"/>
      <c r="AG600" s="113"/>
    </row>
    <row r="601" spans="21:33">
      <c r="U601" s="113"/>
      <c r="V601" s="113"/>
      <c r="W601" s="113"/>
      <c r="X601" s="113"/>
      <c r="Y601" s="113"/>
      <c r="Z601" s="113"/>
      <c r="AA601" s="113"/>
      <c r="AB601" s="113"/>
      <c r="AC601" s="113"/>
      <c r="AD601" s="113"/>
      <c r="AE601" s="113"/>
      <c r="AF601" s="113"/>
      <c r="AG601" s="113"/>
    </row>
    <row r="602" spans="21:33">
      <c r="U602" s="113"/>
      <c r="V602" s="113"/>
      <c r="W602" s="113"/>
      <c r="X602" s="113"/>
      <c r="Y602" s="113"/>
      <c r="Z602" s="113"/>
      <c r="AA602" s="113"/>
      <c r="AB602" s="113"/>
      <c r="AC602" s="113"/>
      <c r="AD602" s="113"/>
      <c r="AE602" s="113"/>
      <c r="AF602" s="113"/>
      <c r="AG602" s="113"/>
    </row>
    <row r="603" spans="21:33">
      <c r="U603" s="113"/>
      <c r="V603" s="113"/>
      <c r="W603" s="113"/>
      <c r="X603" s="113"/>
      <c r="Y603" s="113"/>
      <c r="Z603" s="113"/>
      <c r="AA603" s="113"/>
      <c r="AB603" s="113"/>
      <c r="AC603" s="113"/>
      <c r="AD603" s="113"/>
      <c r="AE603" s="113"/>
      <c r="AF603" s="113"/>
      <c r="AG603" s="113"/>
    </row>
    <row r="604" spans="21:33">
      <c r="U604" s="113"/>
      <c r="V604" s="113"/>
      <c r="W604" s="113"/>
      <c r="X604" s="113"/>
      <c r="Y604" s="113"/>
      <c r="Z604" s="113"/>
      <c r="AA604" s="113"/>
      <c r="AB604" s="113"/>
      <c r="AC604" s="113"/>
      <c r="AD604" s="113"/>
      <c r="AE604" s="113"/>
      <c r="AF604" s="113"/>
      <c r="AG604" s="113"/>
    </row>
    <row r="605" spans="21:33">
      <c r="U605" s="113"/>
      <c r="V605" s="113"/>
      <c r="W605" s="113"/>
      <c r="X605" s="113"/>
      <c r="Y605" s="113"/>
      <c r="Z605" s="113"/>
      <c r="AA605" s="113"/>
      <c r="AB605" s="113"/>
      <c r="AC605" s="113"/>
      <c r="AD605" s="113"/>
      <c r="AE605" s="113"/>
      <c r="AF605" s="113"/>
      <c r="AG605" s="113"/>
    </row>
    <row r="606" spans="21:33">
      <c r="U606" s="113"/>
      <c r="V606" s="113"/>
      <c r="W606" s="113"/>
      <c r="X606" s="113"/>
      <c r="Y606" s="113"/>
      <c r="Z606" s="113"/>
      <c r="AA606" s="113"/>
      <c r="AB606" s="113"/>
      <c r="AC606" s="113"/>
      <c r="AD606" s="113"/>
      <c r="AE606" s="113"/>
      <c r="AF606" s="113"/>
      <c r="AG606" s="113"/>
    </row>
    <row r="607" spans="21:33">
      <c r="U607" s="113"/>
      <c r="V607" s="113"/>
      <c r="W607" s="113"/>
      <c r="X607" s="113"/>
      <c r="Y607" s="113"/>
      <c r="Z607" s="113"/>
      <c r="AA607" s="113"/>
      <c r="AB607" s="113"/>
      <c r="AC607" s="113"/>
      <c r="AD607" s="113"/>
      <c r="AE607" s="113"/>
      <c r="AF607" s="113"/>
      <c r="AG607" s="113"/>
    </row>
    <row r="608" spans="21:33">
      <c r="U608" s="113"/>
      <c r="V608" s="113"/>
      <c r="W608" s="113"/>
      <c r="X608" s="113"/>
      <c r="Y608" s="113"/>
      <c r="Z608" s="113"/>
      <c r="AA608" s="113"/>
      <c r="AB608" s="113"/>
      <c r="AC608" s="113"/>
      <c r="AD608" s="113"/>
      <c r="AE608" s="113"/>
      <c r="AF608" s="113"/>
      <c r="AG608" s="113"/>
    </row>
    <row r="609" spans="21:33">
      <c r="U609" s="113"/>
      <c r="V609" s="113"/>
      <c r="W609" s="113"/>
      <c r="X609" s="113"/>
      <c r="Y609" s="113"/>
      <c r="Z609" s="113"/>
      <c r="AA609" s="113"/>
      <c r="AB609" s="113"/>
      <c r="AC609" s="113"/>
      <c r="AD609" s="113"/>
      <c r="AE609" s="113"/>
      <c r="AF609" s="113"/>
      <c r="AG609" s="113"/>
    </row>
    <row r="610" spans="21:33">
      <c r="U610" s="113"/>
      <c r="V610" s="113"/>
      <c r="W610" s="113"/>
      <c r="X610" s="113"/>
      <c r="Y610" s="113"/>
      <c r="Z610" s="113"/>
      <c r="AA610" s="113"/>
      <c r="AB610" s="113"/>
      <c r="AC610" s="113"/>
      <c r="AD610" s="113"/>
      <c r="AE610" s="113"/>
      <c r="AF610" s="113"/>
      <c r="AG610" s="113"/>
    </row>
    <row r="611" spans="21:33">
      <c r="U611" s="113"/>
      <c r="V611" s="113"/>
      <c r="W611" s="113"/>
      <c r="X611" s="113"/>
      <c r="Y611" s="113"/>
      <c r="Z611" s="113"/>
      <c r="AA611" s="113"/>
      <c r="AB611" s="113"/>
      <c r="AC611" s="113"/>
      <c r="AD611" s="113"/>
      <c r="AE611" s="113"/>
      <c r="AF611" s="113"/>
      <c r="AG611" s="113"/>
    </row>
    <row r="612" spans="21:33">
      <c r="U612" s="113"/>
      <c r="V612" s="113"/>
      <c r="W612" s="113"/>
      <c r="X612" s="113"/>
      <c r="Y612" s="113"/>
      <c r="Z612" s="113"/>
      <c r="AA612" s="113"/>
      <c r="AB612" s="113"/>
      <c r="AC612" s="113"/>
      <c r="AD612" s="113"/>
      <c r="AE612" s="113"/>
      <c r="AF612" s="113"/>
      <c r="AG612" s="113"/>
    </row>
    <row r="613" spans="21:33">
      <c r="U613" s="113"/>
      <c r="V613" s="113"/>
      <c r="W613" s="113"/>
      <c r="X613" s="113"/>
      <c r="Y613" s="113"/>
      <c r="Z613" s="113"/>
      <c r="AA613" s="113"/>
      <c r="AB613" s="113"/>
      <c r="AC613" s="113"/>
      <c r="AD613" s="113"/>
      <c r="AE613" s="113"/>
      <c r="AF613" s="113"/>
      <c r="AG613" s="113"/>
    </row>
    <row r="614" spans="21:33">
      <c r="U614" s="113"/>
      <c r="V614" s="113"/>
      <c r="W614" s="113"/>
      <c r="X614" s="113"/>
      <c r="Y614" s="113"/>
      <c r="Z614" s="113"/>
      <c r="AA614" s="113"/>
      <c r="AB614" s="113"/>
      <c r="AC614" s="113"/>
      <c r="AD614" s="113"/>
      <c r="AE614" s="113"/>
      <c r="AF614" s="113"/>
      <c r="AG614" s="113"/>
    </row>
    <row r="615" spans="21:33">
      <c r="U615" s="113"/>
      <c r="V615" s="113"/>
      <c r="W615" s="113"/>
      <c r="X615" s="113"/>
      <c r="Y615" s="113"/>
      <c r="Z615" s="113"/>
      <c r="AA615" s="113"/>
      <c r="AB615" s="113"/>
      <c r="AC615" s="113"/>
      <c r="AD615" s="113"/>
      <c r="AE615" s="113"/>
      <c r="AF615" s="113"/>
      <c r="AG615" s="113"/>
    </row>
    <row r="616" spans="21:33">
      <c r="U616" s="113"/>
      <c r="V616" s="113"/>
      <c r="W616" s="113"/>
      <c r="X616" s="113"/>
      <c r="Y616" s="113"/>
      <c r="Z616" s="113"/>
      <c r="AA616" s="113"/>
      <c r="AB616" s="113"/>
      <c r="AC616" s="113"/>
      <c r="AD616" s="113"/>
      <c r="AE616" s="113"/>
      <c r="AF616" s="113"/>
      <c r="AG616" s="113"/>
    </row>
    <row r="617" spans="21:33">
      <c r="U617" s="113"/>
      <c r="V617" s="113"/>
      <c r="W617" s="113"/>
      <c r="X617" s="113"/>
      <c r="Y617" s="113"/>
      <c r="Z617" s="113"/>
      <c r="AA617" s="113"/>
      <c r="AB617" s="113"/>
      <c r="AC617" s="113"/>
      <c r="AD617" s="113"/>
      <c r="AE617" s="113"/>
      <c r="AF617" s="113"/>
      <c r="AG617" s="113"/>
    </row>
    <row r="618" spans="21:33">
      <c r="U618" s="113"/>
      <c r="V618" s="113"/>
      <c r="W618" s="113"/>
      <c r="X618" s="113"/>
      <c r="Y618" s="113"/>
      <c r="Z618" s="113"/>
      <c r="AA618" s="113"/>
      <c r="AB618" s="113"/>
      <c r="AC618" s="113"/>
      <c r="AD618" s="113"/>
      <c r="AE618" s="113"/>
      <c r="AF618" s="113"/>
      <c r="AG618" s="113"/>
    </row>
    <row r="619" spans="21:33">
      <c r="U619" s="113"/>
      <c r="V619" s="113"/>
      <c r="W619" s="113"/>
      <c r="X619" s="113"/>
      <c r="Y619" s="113"/>
      <c r="Z619" s="113"/>
      <c r="AA619" s="113"/>
      <c r="AB619" s="113"/>
      <c r="AC619" s="113"/>
      <c r="AD619" s="113"/>
      <c r="AE619" s="113"/>
      <c r="AF619" s="113"/>
      <c r="AG619" s="113"/>
    </row>
    <row r="620" spans="21:33">
      <c r="U620" s="113"/>
      <c r="V620" s="113"/>
      <c r="W620" s="113"/>
      <c r="X620" s="113"/>
      <c r="Y620" s="113"/>
      <c r="Z620" s="113"/>
      <c r="AA620" s="113"/>
      <c r="AB620" s="113"/>
      <c r="AC620" s="113"/>
      <c r="AD620" s="113"/>
      <c r="AE620" s="113"/>
      <c r="AF620" s="113"/>
      <c r="AG620" s="113"/>
    </row>
    <row r="621" spans="21:33">
      <c r="U621" s="113"/>
      <c r="V621" s="113"/>
      <c r="W621" s="113"/>
      <c r="X621" s="113"/>
      <c r="Y621" s="113"/>
      <c r="Z621" s="113"/>
      <c r="AA621" s="113"/>
      <c r="AB621" s="113"/>
      <c r="AC621" s="113"/>
      <c r="AD621" s="113"/>
      <c r="AE621" s="113"/>
      <c r="AF621" s="113"/>
      <c r="AG621" s="113"/>
    </row>
    <row r="622" spans="21:33">
      <c r="U622" s="113"/>
      <c r="V622" s="113"/>
      <c r="W622" s="113"/>
      <c r="X622" s="113"/>
      <c r="Y622" s="113"/>
      <c r="Z622" s="113"/>
      <c r="AA622" s="113"/>
      <c r="AB622" s="113"/>
      <c r="AC622" s="113"/>
      <c r="AD622" s="113"/>
      <c r="AE622" s="113"/>
      <c r="AF622" s="113"/>
      <c r="AG622" s="113"/>
    </row>
    <row r="623" spans="21:33">
      <c r="U623" s="113"/>
      <c r="V623" s="113"/>
      <c r="W623" s="113"/>
      <c r="X623" s="113"/>
      <c r="Y623" s="113"/>
      <c r="Z623" s="113"/>
      <c r="AA623" s="113"/>
      <c r="AB623" s="113"/>
      <c r="AC623" s="113"/>
      <c r="AD623" s="113"/>
      <c r="AE623" s="113"/>
      <c r="AF623" s="113"/>
      <c r="AG623" s="113"/>
    </row>
    <row r="624" spans="21:33">
      <c r="U624" s="113"/>
      <c r="V624" s="113"/>
      <c r="W624" s="113"/>
      <c r="X624" s="113"/>
      <c r="Y624" s="113"/>
      <c r="Z624" s="113"/>
      <c r="AA624" s="113"/>
      <c r="AB624" s="113"/>
      <c r="AC624" s="113"/>
      <c r="AD624" s="113"/>
      <c r="AE624" s="113"/>
      <c r="AF624" s="113"/>
      <c r="AG624" s="113"/>
    </row>
    <row r="625" spans="21:33">
      <c r="U625" s="113"/>
      <c r="V625" s="113"/>
      <c r="W625" s="113"/>
      <c r="X625" s="113"/>
      <c r="Y625" s="113"/>
      <c r="Z625" s="113"/>
      <c r="AA625" s="113"/>
      <c r="AB625" s="113"/>
      <c r="AC625" s="113"/>
      <c r="AD625" s="113"/>
      <c r="AE625" s="113"/>
      <c r="AF625" s="113"/>
      <c r="AG625" s="113"/>
    </row>
    <row r="626" spans="21:33">
      <c r="U626" s="113"/>
      <c r="V626" s="113"/>
      <c r="W626" s="113"/>
      <c r="X626" s="113"/>
      <c r="Y626" s="113"/>
      <c r="Z626" s="113"/>
      <c r="AA626" s="113"/>
      <c r="AB626" s="113"/>
      <c r="AC626" s="113"/>
      <c r="AD626" s="113"/>
      <c r="AE626" s="113"/>
      <c r="AF626" s="113"/>
      <c r="AG626" s="113"/>
    </row>
    <row r="627" spans="21:33">
      <c r="U627" s="113"/>
      <c r="V627" s="113"/>
      <c r="W627" s="113"/>
      <c r="X627" s="113"/>
      <c r="Y627" s="113"/>
      <c r="Z627" s="113"/>
      <c r="AA627" s="113"/>
      <c r="AB627" s="113"/>
      <c r="AC627" s="113"/>
      <c r="AD627" s="113"/>
      <c r="AE627" s="113"/>
      <c r="AF627" s="113"/>
      <c r="AG627" s="113"/>
    </row>
    <row r="628" spans="21:33">
      <c r="U628" s="113"/>
      <c r="V628" s="113"/>
      <c r="W628" s="113"/>
      <c r="X628" s="113"/>
      <c r="Y628" s="113"/>
      <c r="Z628" s="113"/>
      <c r="AA628" s="113"/>
      <c r="AB628" s="113"/>
      <c r="AC628" s="113"/>
      <c r="AD628" s="113"/>
      <c r="AE628" s="113"/>
      <c r="AF628" s="113"/>
      <c r="AG628" s="113"/>
    </row>
    <row r="629" spans="21:33">
      <c r="U629" s="113"/>
      <c r="V629" s="113"/>
      <c r="W629" s="113"/>
      <c r="X629" s="113"/>
      <c r="Y629" s="113"/>
      <c r="Z629" s="113"/>
      <c r="AA629" s="113"/>
      <c r="AB629" s="113"/>
      <c r="AC629" s="113"/>
      <c r="AD629" s="113"/>
      <c r="AE629" s="113"/>
      <c r="AF629" s="113"/>
      <c r="AG629" s="113"/>
    </row>
    <row r="630" spans="21:33">
      <c r="U630" s="113"/>
      <c r="V630" s="113"/>
      <c r="W630" s="113"/>
      <c r="X630" s="113"/>
      <c r="Y630" s="113"/>
      <c r="Z630" s="113"/>
      <c r="AA630" s="113"/>
      <c r="AB630" s="113"/>
      <c r="AC630" s="113"/>
      <c r="AD630" s="113"/>
      <c r="AE630" s="113"/>
      <c r="AF630" s="113"/>
      <c r="AG630" s="113"/>
    </row>
    <row r="631" spans="21:33">
      <c r="U631" s="113"/>
      <c r="V631" s="113"/>
      <c r="W631" s="113"/>
      <c r="X631" s="113"/>
      <c r="Y631" s="113"/>
      <c r="Z631" s="113"/>
      <c r="AA631" s="113"/>
      <c r="AB631" s="113"/>
      <c r="AC631" s="113"/>
      <c r="AD631" s="113"/>
      <c r="AE631" s="113"/>
      <c r="AF631" s="113"/>
      <c r="AG631" s="113"/>
    </row>
    <row r="632" spans="21:33">
      <c r="U632" s="113"/>
      <c r="V632" s="113"/>
      <c r="W632" s="113"/>
      <c r="X632" s="113"/>
      <c r="Y632" s="113"/>
      <c r="Z632" s="113"/>
      <c r="AA632" s="113"/>
      <c r="AB632" s="113"/>
      <c r="AC632" s="113"/>
      <c r="AD632" s="113"/>
      <c r="AE632" s="113"/>
      <c r="AF632" s="113"/>
      <c r="AG632" s="113"/>
    </row>
    <row r="633" spans="21:33">
      <c r="U633" s="113"/>
      <c r="V633" s="113"/>
      <c r="W633" s="113"/>
      <c r="X633" s="113"/>
      <c r="Y633" s="113"/>
      <c r="Z633" s="113"/>
      <c r="AA633" s="113"/>
      <c r="AB633" s="113"/>
      <c r="AC633" s="113"/>
      <c r="AD633" s="113"/>
      <c r="AE633" s="113"/>
      <c r="AF633" s="113"/>
      <c r="AG633" s="113"/>
    </row>
    <row r="634" spans="21:33">
      <c r="U634" s="113"/>
      <c r="V634" s="113"/>
      <c r="W634" s="113"/>
      <c r="X634" s="113"/>
      <c r="Y634" s="113"/>
      <c r="Z634" s="113"/>
      <c r="AA634" s="113"/>
      <c r="AB634" s="113"/>
      <c r="AC634" s="113"/>
      <c r="AD634" s="113"/>
      <c r="AE634" s="113"/>
      <c r="AF634" s="113"/>
      <c r="AG634" s="113"/>
    </row>
    <row r="635" spans="21:33">
      <c r="U635" s="113"/>
      <c r="V635" s="113"/>
      <c r="W635" s="113"/>
      <c r="X635" s="113"/>
      <c r="Y635" s="113"/>
      <c r="Z635" s="113"/>
      <c r="AA635" s="113"/>
      <c r="AB635" s="113"/>
      <c r="AC635" s="113"/>
      <c r="AD635" s="113"/>
      <c r="AE635" s="113"/>
      <c r="AF635" s="113"/>
      <c r="AG635" s="113"/>
    </row>
    <row r="636" spans="21:33">
      <c r="U636" s="113"/>
      <c r="V636" s="113"/>
      <c r="W636" s="113"/>
      <c r="X636" s="113"/>
      <c r="Y636" s="113"/>
      <c r="Z636" s="113"/>
      <c r="AA636" s="113"/>
      <c r="AB636" s="113"/>
      <c r="AC636" s="113"/>
      <c r="AD636" s="113"/>
      <c r="AE636" s="113"/>
      <c r="AF636" s="113"/>
      <c r="AG636" s="113"/>
    </row>
    <row r="637" spans="21:33">
      <c r="U637" s="113"/>
      <c r="V637" s="113"/>
      <c r="W637" s="113"/>
      <c r="X637" s="113"/>
      <c r="Y637" s="113"/>
      <c r="Z637" s="113"/>
      <c r="AA637" s="113"/>
      <c r="AB637" s="113"/>
      <c r="AC637" s="113"/>
      <c r="AD637" s="113"/>
      <c r="AE637" s="113"/>
      <c r="AF637" s="113"/>
      <c r="AG637" s="113"/>
    </row>
    <row r="638" spans="21:33">
      <c r="U638" s="113"/>
      <c r="V638" s="113"/>
      <c r="W638" s="113"/>
      <c r="X638" s="113"/>
      <c r="Y638" s="113"/>
      <c r="Z638" s="113"/>
      <c r="AA638" s="113"/>
      <c r="AB638" s="113"/>
      <c r="AC638" s="113"/>
      <c r="AD638" s="113"/>
      <c r="AE638" s="113"/>
      <c r="AF638" s="113"/>
      <c r="AG638" s="113"/>
    </row>
    <row r="639" spans="21:33">
      <c r="U639" s="113"/>
      <c r="V639" s="113"/>
      <c r="W639" s="113"/>
      <c r="X639" s="113"/>
      <c r="Y639" s="113"/>
      <c r="Z639" s="113"/>
      <c r="AA639" s="113"/>
      <c r="AB639" s="113"/>
      <c r="AC639" s="113"/>
      <c r="AD639" s="113"/>
      <c r="AE639" s="113"/>
      <c r="AF639" s="113"/>
      <c r="AG639" s="113"/>
    </row>
    <row r="640" spans="21:33">
      <c r="U640" s="113"/>
      <c r="V640" s="113"/>
      <c r="W640" s="113"/>
      <c r="X640" s="113"/>
      <c r="Y640" s="113"/>
      <c r="Z640" s="113"/>
      <c r="AA640" s="113"/>
      <c r="AB640" s="113"/>
      <c r="AC640" s="113"/>
      <c r="AD640" s="113"/>
      <c r="AE640" s="113"/>
      <c r="AF640" s="113"/>
      <c r="AG640" s="113"/>
    </row>
    <row r="641" spans="21:33">
      <c r="U641" s="113"/>
      <c r="V641" s="113"/>
      <c r="W641" s="113"/>
      <c r="X641" s="113"/>
      <c r="Y641" s="113"/>
      <c r="Z641" s="113"/>
      <c r="AA641" s="113"/>
      <c r="AB641" s="113"/>
      <c r="AC641" s="113"/>
      <c r="AD641" s="113"/>
      <c r="AE641" s="113"/>
      <c r="AF641" s="113"/>
      <c r="AG641" s="113"/>
    </row>
    <row r="642" spans="21:33">
      <c r="U642" s="113"/>
      <c r="V642" s="113"/>
      <c r="W642" s="113"/>
      <c r="X642" s="113"/>
      <c r="Y642" s="113"/>
      <c r="Z642" s="113"/>
      <c r="AA642" s="113"/>
      <c r="AB642" s="113"/>
      <c r="AC642" s="113"/>
      <c r="AD642" s="113"/>
      <c r="AE642" s="113"/>
      <c r="AF642" s="113"/>
      <c r="AG642" s="113"/>
    </row>
    <row r="643" spans="21:33">
      <c r="U643" s="113"/>
      <c r="V643" s="113"/>
      <c r="W643" s="113"/>
      <c r="X643" s="113"/>
      <c r="Y643" s="113"/>
      <c r="Z643" s="113"/>
      <c r="AA643" s="113"/>
      <c r="AB643" s="113"/>
      <c r="AC643" s="113"/>
      <c r="AD643" s="113"/>
      <c r="AE643" s="113"/>
      <c r="AF643" s="113"/>
      <c r="AG643" s="113"/>
    </row>
    <row r="644" spans="21:33">
      <c r="U644" s="113"/>
      <c r="V644" s="113"/>
      <c r="W644" s="113"/>
      <c r="X644" s="113"/>
      <c r="Y644" s="113"/>
      <c r="Z644" s="113"/>
      <c r="AA644" s="113"/>
      <c r="AB644" s="113"/>
      <c r="AC644" s="113"/>
      <c r="AD644" s="113"/>
      <c r="AE644" s="113"/>
      <c r="AF644" s="113"/>
      <c r="AG644" s="113"/>
    </row>
    <row r="645" spans="21:33">
      <c r="U645" s="113"/>
      <c r="V645" s="113"/>
      <c r="W645" s="113"/>
      <c r="X645" s="113"/>
      <c r="Y645" s="113"/>
      <c r="Z645" s="113"/>
      <c r="AA645" s="113"/>
      <c r="AB645" s="113"/>
      <c r="AC645" s="113"/>
      <c r="AD645" s="113"/>
      <c r="AE645" s="113"/>
      <c r="AF645" s="113"/>
      <c r="AG645" s="113"/>
    </row>
    <row r="646" spans="21:33">
      <c r="U646" s="113"/>
      <c r="V646" s="113"/>
      <c r="W646" s="113"/>
      <c r="X646" s="113"/>
      <c r="Y646" s="113"/>
      <c r="Z646" s="113"/>
      <c r="AA646" s="113"/>
      <c r="AB646" s="113"/>
      <c r="AC646" s="113"/>
      <c r="AD646" s="113"/>
      <c r="AE646" s="113"/>
      <c r="AF646" s="113"/>
      <c r="AG646" s="113"/>
    </row>
    <row r="647" spans="21:33">
      <c r="U647" s="113"/>
      <c r="V647" s="113"/>
      <c r="W647" s="113"/>
      <c r="X647" s="113"/>
      <c r="Y647" s="113"/>
      <c r="Z647" s="113"/>
      <c r="AA647" s="113"/>
      <c r="AB647" s="113"/>
      <c r="AC647" s="113"/>
      <c r="AD647" s="113"/>
      <c r="AE647" s="113"/>
      <c r="AF647" s="113"/>
      <c r="AG647" s="113"/>
    </row>
    <row r="648" spans="21:33">
      <c r="U648" s="113"/>
      <c r="V648" s="113"/>
      <c r="W648" s="113"/>
      <c r="X648" s="113"/>
      <c r="Y648" s="113"/>
      <c r="Z648" s="113"/>
      <c r="AA648" s="113"/>
      <c r="AB648" s="113"/>
      <c r="AC648" s="113"/>
      <c r="AD648" s="113"/>
      <c r="AE648" s="113"/>
      <c r="AF648" s="113"/>
      <c r="AG648" s="113"/>
    </row>
    <row r="649" spans="21:33">
      <c r="U649" s="113"/>
      <c r="V649" s="113"/>
      <c r="W649" s="113"/>
      <c r="X649" s="113"/>
      <c r="Y649" s="113"/>
      <c r="Z649" s="113"/>
      <c r="AA649" s="113"/>
      <c r="AB649" s="113"/>
      <c r="AC649" s="113"/>
      <c r="AD649" s="113"/>
      <c r="AE649" s="113"/>
      <c r="AF649" s="113"/>
      <c r="AG649" s="113"/>
    </row>
    <row r="650" spans="21:33">
      <c r="U650" s="113"/>
      <c r="V650" s="113"/>
      <c r="W650" s="113"/>
      <c r="X650" s="113"/>
      <c r="Y650" s="113"/>
      <c r="Z650" s="113"/>
      <c r="AA650" s="113"/>
      <c r="AB650" s="113"/>
      <c r="AC650" s="113"/>
      <c r="AD650" s="113"/>
      <c r="AE650" s="113"/>
      <c r="AF650" s="113"/>
      <c r="AG650" s="113"/>
    </row>
    <row r="651" spans="21:33">
      <c r="U651" s="113"/>
      <c r="V651" s="113"/>
      <c r="W651" s="113"/>
      <c r="X651" s="113"/>
      <c r="Y651" s="113"/>
      <c r="Z651" s="113"/>
      <c r="AA651" s="113"/>
      <c r="AB651" s="113"/>
      <c r="AC651" s="113"/>
      <c r="AD651" s="113"/>
      <c r="AE651" s="113"/>
      <c r="AF651" s="113"/>
      <c r="AG651" s="113"/>
    </row>
    <row r="652" spans="21:33">
      <c r="U652" s="113"/>
      <c r="V652" s="113"/>
      <c r="W652" s="113"/>
      <c r="X652" s="113"/>
      <c r="Y652" s="113"/>
      <c r="Z652" s="113"/>
      <c r="AA652" s="113"/>
      <c r="AB652" s="113"/>
      <c r="AC652" s="113"/>
      <c r="AD652" s="113"/>
      <c r="AE652" s="113"/>
      <c r="AF652" s="113"/>
      <c r="AG652" s="113"/>
    </row>
    <row r="653" spans="21:33">
      <c r="U653" s="113"/>
      <c r="V653" s="113"/>
      <c r="W653" s="113"/>
      <c r="X653" s="113"/>
      <c r="Y653" s="113"/>
      <c r="Z653" s="113"/>
      <c r="AA653" s="113"/>
      <c r="AB653" s="113"/>
      <c r="AC653" s="113"/>
      <c r="AD653" s="113"/>
      <c r="AE653" s="113"/>
      <c r="AF653" s="113"/>
      <c r="AG653" s="113"/>
    </row>
    <row r="654" spans="21:33">
      <c r="U654" s="113"/>
      <c r="V654" s="113"/>
      <c r="W654" s="113"/>
      <c r="X654" s="113"/>
      <c r="Y654" s="113"/>
      <c r="Z654" s="113"/>
      <c r="AA654" s="113"/>
      <c r="AB654" s="113"/>
      <c r="AC654" s="113"/>
      <c r="AD654" s="113"/>
      <c r="AE654" s="113"/>
      <c r="AF654" s="113"/>
      <c r="AG654" s="113"/>
    </row>
    <row r="655" spans="21:33">
      <c r="U655" s="113"/>
      <c r="V655" s="113"/>
      <c r="W655" s="113"/>
      <c r="X655" s="113"/>
      <c r="Y655" s="113"/>
      <c r="Z655" s="113"/>
      <c r="AA655" s="113"/>
      <c r="AB655" s="113"/>
      <c r="AC655" s="113"/>
      <c r="AD655" s="113"/>
      <c r="AE655" s="113"/>
      <c r="AF655" s="113"/>
      <c r="AG655" s="113"/>
    </row>
    <row r="656" spans="21:33">
      <c r="U656" s="113"/>
      <c r="V656" s="113"/>
      <c r="W656" s="113"/>
      <c r="X656" s="113"/>
      <c r="Y656" s="113"/>
      <c r="Z656" s="113"/>
      <c r="AA656" s="113"/>
      <c r="AB656" s="113"/>
      <c r="AC656" s="113"/>
      <c r="AD656" s="113"/>
      <c r="AE656" s="113"/>
      <c r="AF656" s="113"/>
      <c r="AG656" s="113"/>
    </row>
    <row r="657" spans="21:33">
      <c r="U657" s="113"/>
      <c r="V657" s="113"/>
      <c r="W657" s="113"/>
      <c r="X657" s="113"/>
      <c r="Y657" s="113"/>
      <c r="Z657" s="113"/>
      <c r="AA657" s="113"/>
      <c r="AB657" s="113"/>
      <c r="AC657" s="113"/>
      <c r="AD657" s="113"/>
      <c r="AE657" s="113"/>
      <c r="AF657" s="113"/>
      <c r="AG657" s="113"/>
    </row>
    <row r="658" spans="21:33">
      <c r="U658" s="113"/>
      <c r="V658" s="113"/>
      <c r="W658" s="113"/>
      <c r="X658" s="113"/>
      <c r="Y658" s="113"/>
      <c r="Z658" s="113"/>
      <c r="AA658" s="113"/>
      <c r="AB658" s="113"/>
      <c r="AC658" s="113"/>
      <c r="AD658" s="113"/>
      <c r="AE658" s="113"/>
      <c r="AF658" s="113"/>
      <c r="AG658" s="113"/>
    </row>
    <row r="659" spans="21:33">
      <c r="U659" s="113"/>
      <c r="V659" s="113"/>
      <c r="W659" s="113"/>
      <c r="X659" s="113"/>
      <c r="Y659" s="113"/>
      <c r="Z659" s="113"/>
      <c r="AA659" s="113"/>
      <c r="AB659" s="113"/>
      <c r="AC659" s="113"/>
      <c r="AD659" s="113"/>
      <c r="AE659" s="113"/>
      <c r="AF659" s="113"/>
      <c r="AG659" s="113"/>
    </row>
    <row r="660" spans="21:33">
      <c r="U660" s="113"/>
      <c r="V660" s="113"/>
      <c r="W660" s="113"/>
      <c r="X660" s="113"/>
      <c r="Y660" s="113"/>
      <c r="Z660" s="113"/>
      <c r="AA660" s="113"/>
      <c r="AB660" s="113"/>
      <c r="AC660" s="113"/>
      <c r="AD660" s="113"/>
      <c r="AE660" s="113"/>
      <c r="AF660" s="113"/>
      <c r="AG660" s="113"/>
    </row>
    <row r="661" spans="21:33">
      <c r="U661" s="113"/>
      <c r="V661" s="113"/>
      <c r="W661" s="113"/>
      <c r="X661" s="113"/>
      <c r="Y661" s="113"/>
      <c r="Z661" s="113"/>
      <c r="AA661" s="113"/>
      <c r="AB661" s="113"/>
      <c r="AC661" s="113"/>
      <c r="AD661" s="113"/>
      <c r="AE661" s="113"/>
      <c r="AF661" s="113"/>
      <c r="AG661" s="113"/>
    </row>
    <row r="662" spans="21:33">
      <c r="U662" s="113"/>
      <c r="V662" s="113"/>
      <c r="W662" s="113"/>
      <c r="X662" s="113"/>
      <c r="Y662" s="113"/>
      <c r="Z662" s="113"/>
      <c r="AA662" s="113"/>
      <c r="AB662" s="113"/>
      <c r="AC662" s="113"/>
      <c r="AD662" s="113"/>
      <c r="AE662" s="113"/>
      <c r="AF662" s="113"/>
      <c r="AG662" s="113"/>
    </row>
    <row r="663" spans="21:33">
      <c r="U663" s="113"/>
      <c r="V663" s="113"/>
      <c r="W663" s="113"/>
      <c r="X663" s="113"/>
      <c r="Y663" s="113"/>
      <c r="Z663" s="113"/>
      <c r="AA663" s="113"/>
      <c r="AB663" s="113"/>
      <c r="AC663" s="113"/>
      <c r="AD663" s="113"/>
      <c r="AE663" s="113"/>
      <c r="AF663" s="113"/>
      <c r="AG663" s="113"/>
    </row>
    <row r="664" spans="21:33">
      <c r="U664" s="113"/>
      <c r="V664" s="113"/>
      <c r="W664" s="113"/>
      <c r="X664" s="113"/>
      <c r="Y664" s="113"/>
      <c r="Z664" s="113"/>
      <c r="AA664" s="113"/>
      <c r="AB664" s="113"/>
      <c r="AC664" s="113"/>
      <c r="AD664" s="113"/>
      <c r="AE664" s="113"/>
      <c r="AF664" s="113"/>
      <c r="AG664" s="113"/>
    </row>
    <row r="665" spans="21:33">
      <c r="U665" s="113"/>
      <c r="V665" s="113"/>
      <c r="W665" s="113"/>
      <c r="X665" s="113"/>
      <c r="Y665" s="113"/>
      <c r="Z665" s="113"/>
      <c r="AA665" s="113"/>
      <c r="AB665" s="113"/>
      <c r="AC665" s="113"/>
      <c r="AD665" s="113"/>
      <c r="AE665" s="113"/>
      <c r="AF665" s="113"/>
      <c r="AG665" s="113"/>
    </row>
    <row r="666" spans="21:33">
      <c r="U666" s="113"/>
      <c r="V666" s="113"/>
      <c r="W666" s="113"/>
      <c r="X666" s="113"/>
      <c r="Y666" s="113"/>
      <c r="Z666" s="113"/>
      <c r="AA666" s="113"/>
      <c r="AB666" s="113"/>
      <c r="AC666" s="113"/>
      <c r="AD666" s="113"/>
      <c r="AE666" s="113"/>
      <c r="AF666" s="113"/>
      <c r="AG666" s="113"/>
    </row>
    <row r="667" spans="21:33">
      <c r="U667" s="113"/>
      <c r="V667" s="113"/>
      <c r="W667" s="113"/>
      <c r="X667" s="113"/>
      <c r="Y667" s="113"/>
      <c r="Z667" s="113"/>
      <c r="AA667" s="113"/>
      <c r="AB667" s="113"/>
      <c r="AC667" s="113"/>
      <c r="AD667" s="113"/>
      <c r="AE667" s="113"/>
      <c r="AF667" s="113"/>
      <c r="AG667" s="113"/>
    </row>
    <row r="668" spans="21:33">
      <c r="U668" s="113"/>
      <c r="V668" s="113"/>
      <c r="W668" s="113"/>
      <c r="X668" s="113"/>
      <c r="Y668" s="113"/>
      <c r="Z668" s="113"/>
      <c r="AA668" s="113"/>
      <c r="AB668" s="113"/>
      <c r="AC668" s="113"/>
      <c r="AD668" s="113"/>
      <c r="AE668" s="113"/>
      <c r="AF668" s="113"/>
      <c r="AG668" s="113"/>
    </row>
    <row r="669" spans="21:33">
      <c r="U669" s="113"/>
      <c r="V669" s="113"/>
      <c r="W669" s="113"/>
      <c r="X669" s="113"/>
      <c r="Y669" s="113"/>
      <c r="Z669" s="113"/>
      <c r="AA669" s="113"/>
      <c r="AB669" s="113"/>
      <c r="AC669" s="113"/>
      <c r="AD669" s="113"/>
      <c r="AE669" s="113"/>
      <c r="AF669" s="113"/>
      <c r="AG669" s="113"/>
    </row>
    <row r="670" spans="21:33">
      <c r="U670" s="113"/>
      <c r="V670" s="113"/>
      <c r="W670" s="113"/>
      <c r="X670" s="113"/>
      <c r="Y670" s="113"/>
      <c r="Z670" s="113"/>
      <c r="AA670" s="113"/>
      <c r="AB670" s="113"/>
      <c r="AC670" s="113"/>
      <c r="AD670" s="113"/>
      <c r="AE670" s="113"/>
      <c r="AF670" s="113"/>
      <c r="AG670" s="113"/>
    </row>
    <row r="671" spans="21:33">
      <c r="U671" s="113"/>
      <c r="V671" s="113"/>
      <c r="W671" s="113"/>
      <c r="X671" s="113"/>
      <c r="Y671" s="113"/>
      <c r="Z671" s="113"/>
      <c r="AA671" s="113"/>
      <c r="AB671" s="113"/>
      <c r="AC671" s="113"/>
      <c r="AD671" s="113"/>
      <c r="AE671" s="113"/>
      <c r="AF671" s="113"/>
      <c r="AG671" s="113"/>
    </row>
    <row r="672" spans="21:33">
      <c r="U672" s="113"/>
      <c r="V672" s="113"/>
      <c r="W672" s="113"/>
      <c r="X672" s="113"/>
      <c r="Y672" s="113"/>
      <c r="Z672" s="113"/>
      <c r="AA672" s="113"/>
      <c r="AB672" s="113"/>
      <c r="AC672" s="113"/>
      <c r="AD672" s="113"/>
      <c r="AE672" s="113"/>
      <c r="AF672" s="113"/>
      <c r="AG672" s="113"/>
    </row>
    <row r="673" spans="21:33">
      <c r="U673" s="113"/>
      <c r="V673" s="113"/>
      <c r="W673" s="113"/>
      <c r="X673" s="113"/>
      <c r="Y673" s="113"/>
      <c r="Z673" s="113"/>
      <c r="AA673" s="113"/>
      <c r="AB673" s="113"/>
      <c r="AC673" s="113"/>
      <c r="AD673" s="113"/>
      <c r="AE673" s="113"/>
      <c r="AF673" s="113"/>
      <c r="AG673" s="113"/>
    </row>
    <row r="674" spans="21:33">
      <c r="U674" s="113"/>
      <c r="V674" s="113"/>
      <c r="W674" s="113"/>
      <c r="X674" s="113"/>
      <c r="Y674" s="113"/>
      <c r="Z674" s="113"/>
      <c r="AA674" s="113"/>
      <c r="AB674" s="113"/>
      <c r="AC674" s="113"/>
      <c r="AD674" s="113"/>
      <c r="AE674" s="113"/>
      <c r="AF674" s="113"/>
      <c r="AG674" s="113"/>
    </row>
    <row r="675" spans="21:33">
      <c r="U675" s="113"/>
      <c r="V675" s="113"/>
      <c r="W675" s="113"/>
      <c r="X675" s="113"/>
      <c r="Y675" s="113"/>
      <c r="Z675" s="113"/>
      <c r="AA675" s="113"/>
      <c r="AB675" s="113"/>
      <c r="AC675" s="113"/>
      <c r="AD675" s="113"/>
      <c r="AE675" s="113"/>
      <c r="AF675" s="113"/>
      <c r="AG675" s="113"/>
    </row>
    <row r="676" spans="21:33">
      <c r="U676" s="113"/>
      <c r="V676" s="113"/>
      <c r="W676" s="113"/>
      <c r="X676" s="113"/>
      <c r="Y676" s="113"/>
      <c r="Z676" s="113"/>
      <c r="AA676" s="113"/>
      <c r="AB676" s="113"/>
      <c r="AC676" s="113"/>
      <c r="AD676" s="113"/>
      <c r="AE676" s="113"/>
      <c r="AF676" s="113"/>
      <c r="AG676" s="113"/>
    </row>
    <row r="677" spans="21:33">
      <c r="U677" s="113"/>
      <c r="V677" s="113"/>
      <c r="W677" s="113"/>
      <c r="X677" s="113"/>
      <c r="Y677" s="113"/>
      <c r="Z677" s="113"/>
      <c r="AA677" s="113"/>
      <c r="AB677" s="113"/>
      <c r="AC677" s="113"/>
      <c r="AD677" s="113"/>
      <c r="AE677" s="113"/>
      <c r="AF677" s="113"/>
      <c r="AG677" s="113"/>
    </row>
    <row r="678" spans="21:33">
      <c r="U678" s="113"/>
      <c r="V678" s="113"/>
      <c r="W678" s="113"/>
      <c r="X678" s="113"/>
      <c r="Y678" s="113"/>
      <c r="Z678" s="113"/>
      <c r="AA678" s="113"/>
      <c r="AB678" s="113"/>
      <c r="AC678" s="113"/>
      <c r="AD678" s="113"/>
      <c r="AE678" s="113"/>
      <c r="AF678" s="113"/>
      <c r="AG678" s="113"/>
    </row>
    <row r="679" spans="21:33">
      <c r="U679" s="113"/>
      <c r="V679" s="113"/>
      <c r="W679" s="113"/>
      <c r="X679" s="113"/>
      <c r="Y679" s="113"/>
      <c r="Z679" s="113"/>
      <c r="AA679" s="113"/>
      <c r="AB679" s="113"/>
      <c r="AC679" s="113"/>
      <c r="AD679" s="113"/>
      <c r="AE679" s="113"/>
      <c r="AF679" s="113"/>
      <c r="AG679" s="113"/>
    </row>
    <row r="680" spans="21:33">
      <c r="U680" s="113"/>
      <c r="V680" s="113"/>
      <c r="W680" s="113"/>
      <c r="X680" s="113"/>
      <c r="Y680" s="113"/>
      <c r="Z680" s="113"/>
      <c r="AA680" s="113"/>
      <c r="AB680" s="113"/>
      <c r="AC680" s="113"/>
      <c r="AD680" s="113"/>
      <c r="AE680" s="113"/>
      <c r="AF680" s="113"/>
      <c r="AG680" s="113"/>
    </row>
    <row r="681" spans="21:33">
      <c r="U681" s="113"/>
      <c r="V681" s="113"/>
      <c r="W681" s="113"/>
      <c r="X681" s="113"/>
      <c r="Y681" s="113"/>
      <c r="Z681" s="113"/>
      <c r="AA681" s="113"/>
      <c r="AB681" s="113"/>
      <c r="AC681" s="113"/>
      <c r="AD681" s="113"/>
      <c r="AE681" s="113"/>
      <c r="AF681" s="113"/>
      <c r="AG681" s="113"/>
    </row>
    <row r="682" spans="21:33">
      <c r="U682" s="113"/>
      <c r="V682" s="113"/>
      <c r="W682" s="113"/>
      <c r="X682" s="113"/>
      <c r="Y682" s="113"/>
      <c r="Z682" s="113"/>
      <c r="AA682" s="113"/>
      <c r="AB682" s="113"/>
      <c r="AC682" s="113"/>
      <c r="AD682" s="113"/>
      <c r="AE682" s="113"/>
      <c r="AF682" s="113"/>
      <c r="AG682" s="113"/>
    </row>
    <row r="683" spans="21:33">
      <c r="U683" s="113"/>
      <c r="V683" s="113"/>
      <c r="W683" s="113"/>
      <c r="X683" s="113"/>
      <c r="Y683" s="113"/>
      <c r="Z683" s="113"/>
      <c r="AA683" s="113"/>
      <c r="AB683" s="113"/>
      <c r="AC683" s="113"/>
      <c r="AD683" s="113"/>
      <c r="AE683" s="113"/>
      <c r="AF683" s="113"/>
      <c r="AG683" s="113"/>
    </row>
    <row r="684" spans="21:33">
      <c r="U684" s="113"/>
      <c r="V684" s="113"/>
      <c r="W684" s="113"/>
      <c r="X684" s="113"/>
      <c r="Y684" s="113"/>
      <c r="Z684" s="113"/>
      <c r="AA684" s="113"/>
      <c r="AB684" s="113"/>
      <c r="AC684" s="113"/>
      <c r="AD684" s="113"/>
      <c r="AE684" s="113"/>
      <c r="AF684" s="113"/>
      <c r="AG684" s="113"/>
    </row>
    <row r="685" spans="21:33">
      <c r="U685" s="113"/>
      <c r="V685" s="113"/>
      <c r="W685" s="113"/>
      <c r="X685" s="113"/>
      <c r="Y685" s="113"/>
      <c r="Z685" s="113"/>
      <c r="AA685" s="113"/>
      <c r="AB685" s="113"/>
      <c r="AC685" s="113"/>
      <c r="AD685" s="113"/>
      <c r="AE685" s="113"/>
      <c r="AF685" s="113"/>
      <c r="AG685" s="113"/>
    </row>
    <row r="686" spans="21:33">
      <c r="U686" s="113"/>
      <c r="V686" s="113"/>
      <c r="W686" s="113"/>
      <c r="X686" s="113"/>
      <c r="Y686" s="113"/>
      <c r="Z686" s="113"/>
      <c r="AA686" s="113"/>
      <c r="AB686" s="113"/>
      <c r="AC686" s="113"/>
      <c r="AD686" s="113"/>
      <c r="AE686" s="113"/>
      <c r="AF686" s="113"/>
      <c r="AG686" s="113"/>
    </row>
    <row r="687" spans="21:33">
      <c r="U687" s="113"/>
      <c r="V687" s="113"/>
      <c r="W687" s="113"/>
      <c r="X687" s="113"/>
      <c r="Y687" s="113"/>
      <c r="Z687" s="113"/>
      <c r="AA687" s="113"/>
      <c r="AB687" s="113"/>
      <c r="AC687" s="113"/>
      <c r="AD687" s="113"/>
      <c r="AE687" s="113"/>
      <c r="AF687" s="113"/>
      <c r="AG687" s="113"/>
    </row>
    <row r="688" spans="21:33">
      <c r="U688" s="113"/>
      <c r="V688" s="113"/>
      <c r="W688" s="113"/>
      <c r="X688" s="113"/>
      <c r="Y688" s="113"/>
      <c r="Z688" s="113"/>
      <c r="AA688" s="113"/>
      <c r="AB688" s="113"/>
      <c r="AC688" s="113"/>
      <c r="AD688" s="113"/>
      <c r="AE688" s="113"/>
      <c r="AF688" s="113"/>
      <c r="AG688" s="113"/>
    </row>
    <row r="689" spans="21:33">
      <c r="U689" s="113"/>
      <c r="V689" s="113"/>
      <c r="W689" s="113"/>
      <c r="X689" s="113"/>
      <c r="Y689" s="113"/>
      <c r="Z689" s="113"/>
      <c r="AA689" s="113"/>
      <c r="AB689" s="113"/>
      <c r="AC689" s="113"/>
      <c r="AD689" s="113"/>
      <c r="AE689" s="113"/>
      <c r="AF689" s="113"/>
      <c r="AG689" s="113"/>
    </row>
    <row r="690" spans="21:33">
      <c r="U690" s="113"/>
      <c r="V690" s="113"/>
      <c r="W690" s="113"/>
      <c r="X690" s="113"/>
      <c r="Y690" s="113"/>
      <c r="Z690" s="113"/>
      <c r="AA690" s="113"/>
      <c r="AB690" s="113"/>
      <c r="AC690" s="113"/>
      <c r="AD690" s="113"/>
      <c r="AE690" s="113"/>
      <c r="AF690" s="113"/>
      <c r="AG690" s="113"/>
    </row>
    <row r="691" spans="21:33">
      <c r="U691" s="113"/>
      <c r="V691" s="113"/>
      <c r="W691" s="113"/>
      <c r="X691" s="113"/>
      <c r="Y691" s="113"/>
      <c r="Z691" s="113"/>
      <c r="AA691" s="113"/>
      <c r="AB691" s="113"/>
      <c r="AC691" s="113"/>
      <c r="AD691" s="113"/>
      <c r="AE691" s="113"/>
      <c r="AF691" s="113"/>
      <c r="AG691" s="113"/>
    </row>
    <row r="692" spans="21:33">
      <c r="U692" s="113"/>
      <c r="V692" s="113"/>
      <c r="W692" s="113"/>
      <c r="X692" s="113"/>
      <c r="Y692" s="113"/>
      <c r="Z692" s="113"/>
      <c r="AA692" s="113"/>
      <c r="AB692" s="113"/>
      <c r="AC692" s="113"/>
      <c r="AD692" s="113"/>
      <c r="AE692" s="113"/>
      <c r="AF692" s="113"/>
      <c r="AG692" s="113"/>
    </row>
    <row r="693" spans="21:33">
      <c r="U693" s="113"/>
      <c r="V693" s="113"/>
      <c r="W693" s="113"/>
      <c r="X693" s="113"/>
      <c r="Y693" s="113"/>
      <c r="Z693" s="113"/>
      <c r="AA693" s="113"/>
      <c r="AB693" s="113"/>
      <c r="AC693" s="113"/>
      <c r="AD693" s="113"/>
      <c r="AE693" s="113"/>
      <c r="AF693" s="113"/>
      <c r="AG693" s="113"/>
    </row>
    <row r="694" spans="21:33">
      <c r="U694" s="113"/>
      <c r="V694" s="113"/>
      <c r="W694" s="113"/>
      <c r="X694" s="113"/>
      <c r="Y694" s="113"/>
      <c r="Z694" s="113"/>
      <c r="AA694" s="113"/>
      <c r="AB694" s="113"/>
      <c r="AC694" s="113"/>
      <c r="AD694" s="113"/>
      <c r="AE694" s="113"/>
      <c r="AF694" s="113"/>
      <c r="AG694" s="113"/>
    </row>
    <row r="695" spans="21:33">
      <c r="U695" s="113"/>
      <c r="V695" s="113"/>
      <c r="W695" s="113"/>
      <c r="X695" s="113"/>
      <c r="Y695" s="113"/>
      <c r="Z695" s="113"/>
      <c r="AA695" s="113"/>
      <c r="AB695" s="113"/>
      <c r="AC695" s="113"/>
      <c r="AD695" s="113"/>
      <c r="AE695" s="113"/>
      <c r="AF695" s="113"/>
      <c r="AG695" s="113"/>
    </row>
    <row r="696" spans="21:33">
      <c r="U696" s="113"/>
      <c r="V696" s="113"/>
      <c r="W696" s="113"/>
      <c r="X696" s="113"/>
      <c r="Y696" s="113"/>
      <c r="Z696" s="113"/>
      <c r="AA696" s="113"/>
      <c r="AB696" s="113"/>
      <c r="AC696" s="113"/>
      <c r="AD696" s="113"/>
      <c r="AE696" s="113"/>
      <c r="AF696" s="113"/>
      <c r="AG696" s="113"/>
    </row>
    <row r="697" spans="21:33">
      <c r="U697" s="113"/>
      <c r="V697" s="113"/>
      <c r="W697" s="113"/>
      <c r="X697" s="113"/>
      <c r="Y697" s="113"/>
      <c r="Z697" s="113"/>
      <c r="AA697" s="113"/>
      <c r="AB697" s="113"/>
      <c r="AC697" s="113"/>
      <c r="AD697" s="113"/>
      <c r="AE697" s="113"/>
      <c r="AF697" s="113"/>
      <c r="AG697" s="113"/>
    </row>
    <row r="698" spans="21:33">
      <c r="U698" s="113"/>
      <c r="V698" s="113"/>
      <c r="W698" s="113"/>
      <c r="X698" s="113"/>
      <c r="Y698" s="113"/>
      <c r="Z698" s="113"/>
      <c r="AA698" s="113"/>
      <c r="AB698" s="113"/>
      <c r="AC698" s="113"/>
      <c r="AD698" s="113"/>
      <c r="AE698" s="113"/>
      <c r="AF698" s="113"/>
      <c r="AG698" s="113"/>
    </row>
    <row r="699" spans="21:33">
      <c r="U699" s="113"/>
      <c r="V699" s="113"/>
      <c r="W699" s="113"/>
      <c r="X699" s="113"/>
      <c r="Y699" s="113"/>
      <c r="Z699" s="113"/>
      <c r="AA699" s="113"/>
      <c r="AB699" s="113"/>
      <c r="AC699" s="113"/>
      <c r="AD699" s="113"/>
      <c r="AE699" s="113"/>
      <c r="AF699" s="113"/>
      <c r="AG699" s="113"/>
    </row>
    <row r="700" spans="21:33">
      <c r="U700" s="113"/>
      <c r="V700" s="113"/>
      <c r="W700" s="113"/>
      <c r="X700" s="113"/>
      <c r="Y700" s="113"/>
      <c r="Z700" s="113"/>
      <c r="AA700" s="113"/>
      <c r="AB700" s="113"/>
      <c r="AC700" s="113"/>
      <c r="AD700" s="113"/>
      <c r="AE700" s="113"/>
      <c r="AF700" s="113"/>
      <c r="AG700" s="113"/>
    </row>
    <row r="701" spans="21:33">
      <c r="U701" s="113"/>
      <c r="V701" s="113"/>
      <c r="W701" s="113"/>
      <c r="X701" s="113"/>
      <c r="Y701" s="113"/>
      <c r="Z701" s="113"/>
      <c r="AA701" s="113"/>
      <c r="AB701" s="113"/>
      <c r="AC701" s="113"/>
      <c r="AD701" s="113"/>
      <c r="AE701" s="113"/>
      <c r="AF701" s="113"/>
      <c r="AG701" s="113"/>
    </row>
    <row r="702" spans="21:33">
      <c r="U702" s="113"/>
      <c r="V702" s="113"/>
      <c r="W702" s="113"/>
      <c r="X702" s="113"/>
      <c r="Y702" s="113"/>
      <c r="Z702" s="113"/>
      <c r="AA702" s="113"/>
      <c r="AB702" s="113"/>
      <c r="AC702" s="113"/>
      <c r="AD702" s="113"/>
      <c r="AE702" s="113"/>
      <c r="AF702" s="113"/>
      <c r="AG702" s="113"/>
    </row>
    <row r="703" spans="21:33">
      <c r="U703" s="113"/>
      <c r="V703" s="113"/>
      <c r="W703" s="113"/>
      <c r="X703" s="113"/>
      <c r="Y703" s="113"/>
      <c r="Z703" s="113"/>
      <c r="AA703" s="113"/>
      <c r="AB703" s="113"/>
      <c r="AC703" s="113"/>
      <c r="AD703" s="113"/>
      <c r="AE703" s="113"/>
      <c r="AF703" s="113"/>
      <c r="AG703" s="113"/>
    </row>
    <row r="704" spans="21:33">
      <c r="U704" s="113"/>
      <c r="V704" s="113"/>
      <c r="W704" s="113"/>
      <c r="X704" s="113"/>
      <c r="Y704" s="113"/>
      <c r="Z704" s="113"/>
      <c r="AA704" s="113"/>
      <c r="AB704" s="113"/>
      <c r="AC704" s="113"/>
      <c r="AD704" s="113"/>
      <c r="AE704" s="113"/>
      <c r="AF704" s="113"/>
      <c r="AG704" s="113"/>
    </row>
    <row r="705" spans="21:33">
      <c r="U705" s="113"/>
      <c r="V705" s="113"/>
      <c r="W705" s="113"/>
      <c r="X705" s="113"/>
      <c r="Y705" s="113"/>
      <c r="Z705" s="113"/>
      <c r="AA705" s="113"/>
      <c r="AB705" s="113"/>
      <c r="AC705" s="113"/>
      <c r="AD705" s="113"/>
      <c r="AE705" s="113"/>
      <c r="AF705" s="113"/>
      <c r="AG705" s="113"/>
    </row>
    <row r="706" spans="21:33">
      <c r="U706" s="113"/>
      <c r="V706" s="113"/>
      <c r="W706" s="113"/>
      <c r="X706" s="113"/>
      <c r="Y706" s="113"/>
      <c r="Z706" s="113"/>
      <c r="AA706" s="113"/>
      <c r="AB706" s="113"/>
      <c r="AC706" s="113"/>
      <c r="AD706" s="113"/>
      <c r="AE706" s="113"/>
      <c r="AF706" s="113"/>
      <c r="AG706" s="113"/>
    </row>
    <row r="707" spans="21:33">
      <c r="U707" s="113"/>
      <c r="V707" s="113"/>
      <c r="W707" s="113"/>
      <c r="X707" s="113"/>
      <c r="Y707" s="113"/>
      <c r="Z707" s="113"/>
      <c r="AA707" s="113"/>
      <c r="AB707" s="113"/>
      <c r="AC707" s="113"/>
      <c r="AD707" s="113"/>
      <c r="AE707" s="113"/>
      <c r="AF707" s="113"/>
      <c r="AG707" s="113"/>
    </row>
    <row r="708" spans="21:33">
      <c r="U708" s="113"/>
      <c r="V708" s="113"/>
      <c r="W708" s="113"/>
      <c r="X708" s="113"/>
      <c r="Y708" s="113"/>
      <c r="Z708" s="113"/>
      <c r="AA708" s="113"/>
      <c r="AB708" s="113"/>
      <c r="AC708" s="113"/>
      <c r="AD708" s="113"/>
      <c r="AE708" s="113"/>
      <c r="AF708" s="113"/>
      <c r="AG708" s="113"/>
    </row>
    <row r="709" spans="21:33">
      <c r="U709" s="113"/>
      <c r="V709" s="113"/>
      <c r="W709" s="113"/>
      <c r="X709" s="113"/>
      <c r="Y709" s="113"/>
      <c r="Z709" s="113"/>
      <c r="AA709" s="113"/>
      <c r="AB709" s="113"/>
      <c r="AC709" s="113"/>
      <c r="AD709" s="113"/>
      <c r="AE709" s="113"/>
      <c r="AF709" s="113"/>
      <c r="AG709" s="113"/>
    </row>
    <row r="710" spans="21:33">
      <c r="U710" s="113"/>
      <c r="V710" s="113"/>
      <c r="W710" s="113"/>
      <c r="X710" s="113"/>
      <c r="Y710" s="113"/>
      <c r="Z710" s="113"/>
      <c r="AA710" s="113"/>
      <c r="AB710" s="113"/>
      <c r="AC710" s="113"/>
      <c r="AD710" s="113"/>
      <c r="AE710" s="113"/>
      <c r="AF710" s="113"/>
      <c r="AG710" s="113"/>
    </row>
    <row r="711" spans="21:33">
      <c r="U711" s="113"/>
      <c r="V711" s="113"/>
      <c r="W711" s="113"/>
      <c r="X711" s="113"/>
      <c r="Y711" s="113"/>
      <c r="Z711" s="113"/>
      <c r="AA711" s="113"/>
      <c r="AB711" s="113"/>
      <c r="AC711" s="113"/>
      <c r="AD711" s="113"/>
      <c r="AE711" s="113"/>
      <c r="AF711" s="113"/>
      <c r="AG711" s="113"/>
    </row>
    <row r="712" spans="21:33">
      <c r="U712" s="113"/>
      <c r="V712" s="113"/>
      <c r="W712" s="113"/>
      <c r="X712" s="113"/>
      <c r="Y712" s="113"/>
      <c r="Z712" s="113"/>
      <c r="AA712" s="113"/>
      <c r="AB712" s="113"/>
      <c r="AC712" s="113"/>
      <c r="AD712" s="113"/>
      <c r="AE712" s="113"/>
      <c r="AF712" s="113"/>
      <c r="AG712" s="113"/>
    </row>
    <row r="713" spans="21:33">
      <c r="U713" s="113"/>
      <c r="V713" s="113"/>
      <c r="W713" s="113"/>
      <c r="X713" s="113"/>
      <c r="Y713" s="113"/>
      <c r="Z713" s="113"/>
      <c r="AA713" s="113"/>
      <c r="AB713" s="113"/>
      <c r="AC713" s="113"/>
      <c r="AD713" s="113"/>
      <c r="AE713" s="113"/>
      <c r="AF713" s="113"/>
      <c r="AG713" s="113"/>
    </row>
    <row r="714" spans="21:33">
      <c r="U714" s="113"/>
      <c r="V714" s="113"/>
      <c r="W714" s="113"/>
      <c r="X714" s="113"/>
      <c r="Y714" s="113"/>
      <c r="Z714" s="113"/>
      <c r="AA714" s="113"/>
      <c r="AB714" s="113"/>
      <c r="AC714" s="113"/>
      <c r="AD714" s="113"/>
      <c r="AE714" s="113"/>
      <c r="AF714" s="113"/>
      <c r="AG714" s="113"/>
    </row>
    <row r="715" spans="21:33">
      <c r="U715" s="113"/>
      <c r="V715" s="113"/>
      <c r="W715" s="113"/>
      <c r="X715" s="113"/>
      <c r="Y715" s="113"/>
      <c r="Z715" s="113"/>
      <c r="AA715" s="113"/>
      <c r="AB715" s="113"/>
      <c r="AC715" s="113"/>
      <c r="AD715" s="113"/>
      <c r="AE715" s="113"/>
      <c r="AF715" s="113"/>
      <c r="AG715" s="113"/>
    </row>
    <row r="716" spans="21:33">
      <c r="U716" s="113"/>
      <c r="V716" s="113"/>
      <c r="W716" s="113"/>
      <c r="X716" s="113"/>
      <c r="Y716" s="113"/>
      <c r="Z716" s="113"/>
      <c r="AA716" s="113"/>
      <c r="AB716" s="113"/>
      <c r="AC716" s="113"/>
      <c r="AD716" s="113"/>
      <c r="AE716" s="113"/>
      <c r="AF716" s="113"/>
      <c r="AG716" s="113"/>
    </row>
    <row r="717" spans="21:33">
      <c r="U717" s="113"/>
      <c r="V717" s="113"/>
      <c r="W717" s="113"/>
      <c r="X717" s="113"/>
      <c r="Y717" s="113"/>
      <c r="Z717" s="113"/>
      <c r="AA717" s="113"/>
      <c r="AB717" s="113"/>
      <c r="AC717" s="113"/>
      <c r="AD717" s="113"/>
      <c r="AE717" s="113"/>
      <c r="AF717" s="113"/>
      <c r="AG717" s="113"/>
    </row>
    <row r="718" spans="21:33">
      <c r="U718" s="113"/>
      <c r="V718" s="113"/>
      <c r="W718" s="113"/>
      <c r="X718" s="113"/>
      <c r="Y718" s="113"/>
      <c r="Z718" s="113"/>
      <c r="AA718" s="113"/>
      <c r="AB718" s="113"/>
      <c r="AC718" s="113"/>
      <c r="AD718" s="113"/>
      <c r="AE718" s="113"/>
      <c r="AF718" s="113"/>
      <c r="AG718" s="113"/>
    </row>
    <row r="719" spans="21:33">
      <c r="U719" s="113"/>
      <c r="V719" s="113"/>
      <c r="W719" s="113"/>
      <c r="X719" s="113"/>
      <c r="Y719" s="113"/>
      <c r="Z719" s="113"/>
      <c r="AA719" s="113"/>
      <c r="AB719" s="113"/>
      <c r="AC719" s="113"/>
      <c r="AD719" s="113"/>
      <c r="AE719" s="113"/>
      <c r="AF719" s="113"/>
      <c r="AG719" s="113"/>
    </row>
    <row r="720" spans="21:33">
      <c r="U720" s="113"/>
      <c r="V720" s="113"/>
      <c r="W720" s="113"/>
      <c r="X720" s="113"/>
      <c r="Y720" s="113"/>
      <c r="Z720" s="113"/>
      <c r="AA720" s="113"/>
      <c r="AB720" s="113"/>
      <c r="AC720" s="113"/>
      <c r="AD720" s="113"/>
      <c r="AE720" s="113"/>
      <c r="AF720" s="113"/>
      <c r="AG720" s="113"/>
    </row>
    <row r="721" spans="21:33">
      <c r="U721" s="113"/>
      <c r="V721" s="113"/>
      <c r="W721" s="113"/>
      <c r="X721" s="113"/>
      <c r="Y721" s="113"/>
      <c r="Z721" s="113"/>
      <c r="AA721" s="113"/>
      <c r="AB721" s="113"/>
      <c r="AC721" s="113"/>
      <c r="AD721" s="113"/>
      <c r="AE721" s="113"/>
      <c r="AF721" s="113"/>
      <c r="AG721" s="113"/>
    </row>
    <row r="722" spans="21:33">
      <c r="U722" s="113"/>
      <c r="V722" s="113"/>
      <c r="W722" s="113"/>
      <c r="X722" s="113"/>
      <c r="Y722" s="113"/>
      <c r="Z722" s="113"/>
      <c r="AA722" s="113"/>
      <c r="AB722" s="113"/>
      <c r="AC722" s="113"/>
      <c r="AD722" s="113"/>
      <c r="AE722" s="113"/>
      <c r="AF722" s="113"/>
      <c r="AG722" s="113"/>
    </row>
    <row r="723" spans="21:33">
      <c r="U723" s="113"/>
      <c r="V723" s="113"/>
      <c r="W723" s="113"/>
      <c r="X723" s="113"/>
      <c r="Y723" s="113"/>
      <c r="Z723" s="113"/>
      <c r="AA723" s="113"/>
      <c r="AB723" s="113"/>
      <c r="AC723" s="113"/>
      <c r="AD723" s="113"/>
      <c r="AE723" s="113"/>
      <c r="AF723" s="113"/>
      <c r="AG723" s="113"/>
    </row>
    <row r="724" spans="21:33">
      <c r="U724" s="113"/>
      <c r="V724" s="113"/>
      <c r="W724" s="113"/>
      <c r="X724" s="113"/>
      <c r="Y724" s="113"/>
      <c r="Z724" s="113"/>
      <c r="AA724" s="113"/>
      <c r="AB724" s="113"/>
      <c r="AC724" s="113"/>
      <c r="AD724" s="113"/>
      <c r="AE724" s="113"/>
      <c r="AF724" s="113"/>
      <c r="AG724" s="113"/>
    </row>
    <row r="725" spans="21:33">
      <c r="U725" s="113"/>
      <c r="V725" s="113"/>
      <c r="W725" s="113"/>
      <c r="X725" s="113"/>
      <c r="Y725" s="113"/>
      <c r="Z725" s="113"/>
      <c r="AA725" s="113"/>
      <c r="AB725" s="113"/>
      <c r="AC725" s="113"/>
      <c r="AD725" s="113"/>
      <c r="AE725" s="113"/>
      <c r="AF725" s="113"/>
      <c r="AG725" s="113"/>
    </row>
    <row r="726" spans="21:33">
      <c r="U726" s="113"/>
      <c r="V726" s="113"/>
      <c r="W726" s="113"/>
      <c r="X726" s="113"/>
      <c r="Y726" s="113"/>
      <c r="Z726" s="113"/>
      <c r="AA726" s="113"/>
      <c r="AB726" s="113"/>
      <c r="AC726" s="113"/>
      <c r="AD726" s="113"/>
      <c r="AE726" s="113"/>
      <c r="AF726" s="113"/>
      <c r="AG726" s="113"/>
    </row>
    <row r="727" spans="21:33">
      <c r="U727" s="113"/>
      <c r="V727" s="113"/>
      <c r="W727" s="113"/>
      <c r="X727" s="113"/>
      <c r="Y727" s="113"/>
      <c r="Z727" s="113"/>
      <c r="AA727" s="113"/>
      <c r="AB727" s="113"/>
      <c r="AC727" s="113"/>
      <c r="AD727" s="113"/>
      <c r="AE727" s="113"/>
      <c r="AF727" s="113"/>
      <c r="AG727" s="113"/>
    </row>
    <row r="728" spans="21:33">
      <c r="U728" s="113"/>
      <c r="V728" s="113"/>
      <c r="W728" s="113"/>
      <c r="X728" s="113"/>
      <c r="Y728" s="113"/>
      <c r="Z728" s="113"/>
      <c r="AA728" s="113"/>
      <c r="AB728" s="113"/>
      <c r="AC728" s="113"/>
      <c r="AD728" s="113"/>
      <c r="AE728" s="113"/>
      <c r="AF728" s="113"/>
      <c r="AG728" s="113"/>
    </row>
    <row r="729" spans="21:33">
      <c r="U729" s="113"/>
      <c r="V729" s="113"/>
      <c r="W729" s="113"/>
      <c r="X729" s="113"/>
      <c r="Y729" s="113"/>
      <c r="Z729" s="113"/>
      <c r="AA729" s="113"/>
      <c r="AB729" s="113"/>
      <c r="AC729" s="113"/>
      <c r="AD729" s="113"/>
      <c r="AE729" s="113"/>
      <c r="AF729" s="113"/>
      <c r="AG729" s="113"/>
    </row>
    <row r="730" spans="21:33">
      <c r="U730" s="113"/>
      <c r="V730" s="113"/>
      <c r="W730" s="113"/>
      <c r="X730" s="113"/>
      <c r="Y730" s="113"/>
      <c r="Z730" s="113"/>
      <c r="AA730" s="113"/>
      <c r="AB730" s="113"/>
      <c r="AC730" s="113"/>
      <c r="AD730" s="113"/>
      <c r="AE730" s="113"/>
      <c r="AF730" s="113"/>
      <c r="AG730" s="113"/>
    </row>
    <row r="731" spans="21:33">
      <c r="U731" s="113"/>
      <c r="V731" s="113"/>
      <c r="W731" s="113"/>
      <c r="X731" s="113"/>
      <c r="Y731" s="113"/>
      <c r="Z731" s="113"/>
      <c r="AA731" s="113"/>
      <c r="AB731" s="113"/>
      <c r="AC731" s="113"/>
      <c r="AD731" s="113"/>
      <c r="AE731" s="113"/>
      <c r="AF731" s="113"/>
      <c r="AG731" s="113"/>
    </row>
    <row r="732" spans="21:33">
      <c r="U732" s="113"/>
      <c r="V732" s="113"/>
      <c r="W732" s="113"/>
      <c r="X732" s="113"/>
      <c r="Y732" s="113"/>
      <c r="Z732" s="113"/>
      <c r="AA732" s="113"/>
      <c r="AB732" s="113"/>
      <c r="AC732" s="113"/>
      <c r="AD732" s="113"/>
      <c r="AE732" s="113"/>
      <c r="AF732" s="113"/>
      <c r="AG732" s="113"/>
    </row>
    <row r="733" spans="21:33">
      <c r="U733" s="113"/>
      <c r="V733" s="113"/>
      <c r="W733" s="113"/>
      <c r="X733" s="113"/>
      <c r="Y733" s="113"/>
      <c r="Z733" s="113"/>
      <c r="AA733" s="113"/>
      <c r="AB733" s="113"/>
      <c r="AC733" s="113"/>
      <c r="AD733" s="113"/>
      <c r="AE733" s="113"/>
      <c r="AF733" s="113"/>
      <c r="AG733" s="113"/>
    </row>
    <row r="734" spans="21:33">
      <c r="U734" s="113"/>
      <c r="V734" s="113"/>
      <c r="W734" s="113"/>
      <c r="X734" s="113"/>
      <c r="Y734" s="113"/>
      <c r="Z734" s="113"/>
      <c r="AA734" s="113"/>
      <c r="AB734" s="113"/>
      <c r="AC734" s="113"/>
      <c r="AD734" s="113"/>
      <c r="AE734" s="113"/>
      <c r="AF734" s="113"/>
      <c r="AG734" s="113"/>
    </row>
    <row r="735" spans="21:33">
      <c r="U735" s="113"/>
      <c r="V735" s="113"/>
      <c r="W735" s="113"/>
      <c r="X735" s="113"/>
      <c r="Y735" s="113"/>
      <c r="Z735" s="113"/>
      <c r="AA735" s="113"/>
      <c r="AB735" s="113"/>
      <c r="AC735" s="113"/>
      <c r="AD735" s="113"/>
      <c r="AE735" s="113"/>
      <c r="AF735" s="113"/>
      <c r="AG735" s="113"/>
    </row>
    <row r="736" spans="21:33">
      <c r="U736" s="113"/>
      <c r="V736" s="113"/>
      <c r="W736" s="113"/>
      <c r="X736" s="113"/>
      <c r="Y736" s="113"/>
      <c r="Z736" s="113"/>
      <c r="AA736" s="113"/>
      <c r="AB736" s="113"/>
      <c r="AC736" s="113"/>
      <c r="AD736" s="113"/>
      <c r="AE736" s="113"/>
      <c r="AF736" s="113"/>
      <c r="AG736" s="113"/>
    </row>
    <row r="737" spans="21:33">
      <c r="U737" s="113"/>
      <c r="V737" s="113"/>
      <c r="W737" s="113"/>
      <c r="X737" s="113"/>
      <c r="Y737" s="113"/>
      <c r="Z737" s="113"/>
      <c r="AA737" s="113"/>
      <c r="AB737" s="113"/>
      <c r="AC737" s="113"/>
      <c r="AD737" s="113"/>
      <c r="AE737" s="113"/>
      <c r="AF737" s="113"/>
      <c r="AG737" s="113"/>
    </row>
    <row r="738" spans="21:33">
      <c r="U738" s="113"/>
      <c r="V738" s="113"/>
      <c r="W738" s="113"/>
      <c r="X738" s="113"/>
      <c r="Y738" s="113"/>
      <c r="Z738" s="113"/>
      <c r="AA738" s="113"/>
      <c r="AB738" s="113"/>
      <c r="AC738" s="113"/>
      <c r="AD738" s="113"/>
      <c r="AE738" s="113"/>
      <c r="AF738" s="113"/>
      <c r="AG738" s="113"/>
    </row>
    <row r="739" spans="21:33">
      <c r="U739" s="113"/>
      <c r="V739" s="113"/>
      <c r="W739" s="113"/>
      <c r="X739" s="113"/>
      <c r="Y739" s="113"/>
      <c r="Z739" s="113"/>
      <c r="AA739" s="113"/>
      <c r="AB739" s="113"/>
      <c r="AC739" s="113"/>
      <c r="AD739" s="113"/>
      <c r="AE739" s="113"/>
      <c r="AF739" s="113"/>
      <c r="AG739" s="113"/>
    </row>
    <row r="740" spans="21:33">
      <c r="U740" s="113"/>
      <c r="V740" s="113"/>
      <c r="W740" s="113"/>
      <c r="X740" s="113"/>
      <c r="Y740" s="113"/>
      <c r="Z740" s="113"/>
      <c r="AA740" s="113"/>
      <c r="AB740" s="113"/>
      <c r="AC740" s="113"/>
      <c r="AD740" s="113"/>
      <c r="AE740" s="113"/>
      <c r="AF740" s="113"/>
      <c r="AG740" s="113"/>
    </row>
    <row r="741" spans="21:33">
      <c r="U741" s="113"/>
      <c r="V741" s="113"/>
      <c r="W741" s="113"/>
      <c r="X741" s="113"/>
      <c r="Y741" s="113"/>
      <c r="Z741" s="113"/>
      <c r="AA741" s="113"/>
      <c r="AB741" s="113"/>
      <c r="AC741" s="113"/>
      <c r="AD741" s="113"/>
      <c r="AE741" s="113"/>
      <c r="AF741" s="113"/>
      <c r="AG741" s="113"/>
    </row>
    <row r="742" spans="21:33">
      <c r="U742" s="113"/>
      <c r="V742" s="113"/>
      <c r="W742" s="113"/>
      <c r="X742" s="113"/>
      <c r="Y742" s="113"/>
      <c r="Z742" s="113"/>
      <c r="AA742" s="113"/>
      <c r="AB742" s="113"/>
      <c r="AC742" s="113"/>
      <c r="AD742" s="113"/>
      <c r="AE742" s="113"/>
      <c r="AF742" s="113"/>
      <c r="AG742" s="113"/>
    </row>
    <row r="743" spans="21:33">
      <c r="U743" s="113"/>
      <c r="V743" s="113"/>
      <c r="W743" s="113"/>
      <c r="X743" s="113"/>
      <c r="Y743" s="113"/>
      <c r="Z743" s="113"/>
      <c r="AA743" s="113"/>
      <c r="AB743" s="113"/>
      <c r="AC743" s="113"/>
      <c r="AD743" s="113"/>
      <c r="AE743" s="113"/>
      <c r="AF743" s="113"/>
      <c r="AG743" s="113"/>
    </row>
    <row r="744" spans="21:33">
      <c r="U744" s="113"/>
      <c r="V744" s="113"/>
      <c r="W744" s="113"/>
      <c r="X744" s="113"/>
      <c r="Y744" s="113"/>
      <c r="Z744" s="113"/>
      <c r="AA744" s="113"/>
      <c r="AB744" s="113"/>
      <c r="AC744" s="113"/>
      <c r="AD744" s="113"/>
      <c r="AE744" s="113"/>
      <c r="AF744" s="113"/>
      <c r="AG744" s="113"/>
    </row>
    <row r="745" spans="21:33">
      <c r="U745" s="113"/>
      <c r="V745" s="113"/>
      <c r="W745" s="113"/>
      <c r="X745" s="113"/>
      <c r="Y745" s="113"/>
      <c r="Z745" s="113"/>
      <c r="AA745" s="113"/>
      <c r="AB745" s="113"/>
      <c r="AC745" s="113"/>
      <c r="AD745" s="113"/>
      <c r="AE745" s="113"/>
      <c r="AF745" s="113"/>
      <c r="AG745" s="113"/>
    </row>
    <row r="746" spans="21:33">
      <c r="U746" s="113"/>
      <c r="V746" s="113"/>
      <c r="W746" s="113"/>
      <c r="X746" s="113"/>
      <c r="Y746" s="113"/>
      <c r="Z746" s="113"/>
      <c r="AA746" s="113"/>
      <c r="AB746" s="113"/>
      <c r="AC746" s="113"/>
      <c r="AD746" s="113"/>
      <c r="AE746" s="113"/>
      <c r="AF746" s="113"/>
      <c r="AG746" s="113"/>
    </row>
    <row r="747" spans="21:33">
      <c r="U747" s="113"/>
      <c r="V747" s="113"/>
      <c r="W747" s="113"/>
      <c r="X747" s="113"/>
      <c r="Y747" s="113"/>
      <c r="Z747" s="113"/>
      <c r="AA747" s="113"/>
      <c r="AB747" s="113"/>
      <c r="AC747" s="113"/>
      <c r="AD747" s="113"/>
      <c r="AE747" s="113"/>
      <c r="AF747" s="113"/>
      <c r="AG747" s="113"/>
    </row>
    <row r="748" spans="21:33">
      <c r="U748" s="113"/>
      <c r="V748" s="113"/>
      <c r="W748" s="113"/>
      <c r="X748" s="113"/>
      <c r="Y748" s="113"/>
      <c r="Z748" s="113"/>
      <c r="AA748" s="113"/>
      <c r="AB748" s="113"/>
      <c r="AC748" s="113"/>
      <c r="AD748" s="113"/>
      <c r="AE748" s="113"/>
      <c r="AF748" s="113"/>
      <c r="AG748" s="113"/>
    </row>
    <row r="749" spans="21:33">
      <c r="U749" s="113"/>
      <c r="V749" s="113"/>
      <c r="W749" s="113"/>
      <c r="X749" s="113"/>
      <c r="Y749" s="113"/>
      <c r="Z749" s="113"/>
      <c r="AA749" s="113"/>
      <c r="AB749" s="113"/>
      <c r="AC749" s="113"/>
      <c r="AD749" s="113"/>
      <c r="AE749" s="113"/>
      <c r="AF749" s="113"/>
      <c r="AG749" s="113"/>
    </row>
    <row r="750" spans="21:33">
      <c r="U750" s="113"/>
      <c r="V750" s="113"/>
      <c r="W750" s="113"/>
      <c r="X750" s="113"/>
      <c r="Y750" s="113"/>
      <c r="Z750" s="113"/>
      <c r="AA750" s="113"/>
      <c r="AB750" s="113"/>
      <c r="AC750" s="113"/>
      <c r="AD750" s="113"/>
      <c r="AE750" s="113"/>
      <c r="AF750" s="113"/>
      <c r="AG750" s="113"/>
    </row>
    <row r="751" spans="21:33">
      <c r="U751" s="113"/>
      <c r="V751" s="113"/>
      <c r="W751" s="113"/>
      <c r="X751" s="113"/>
      <c r="Y751" s="113"/>
      <c r="Z751" s="113"/>
      <c r="AA751" s="113"/>
      <c r="AB751" s="113"/>
      <c r="AC751" s="113"/>
      <c r="AD751" s="113"/>
      <c r="AE751" s="113"/>
      <c r="AF751" s="113"/>
      <c r="AG751" s="113"/>
    </row>
    <row r="752" spans="21:33">
      <c r="U752" s="113"/>
      <c r="V752" s="113"/>
      <c r="W752" s="113"/>
      <c r="X752" s="113"/>
      <c r="Y752" s="113"/>
      <c r="Z752" s="113"/>
      <c r="AA752" s="113"/>
      <c r="AB752" s="113"/>
      <c r="AC752" s="113"/>
      <c r="AD752" s="113"/>
      <c r="AE752" s="113"/>
      <c r="AF752" s="113"/>
      <c r="AG752" s="113"/>
    </row>
    <row r="753" spans="21:33">
      <c r="U753" s="113"/>
      <c r="V753" s="113"/>
      <c r="W753" s="113"/>
      <c r="X753" s="113"/>
      <c r="Y753" s="113"/>
      <c r="Z753" s="113"/>
      <c r="AA753" s="113"/>
      <c r="AB753" s="113"/>
      <c r="AC753" s="113"/>
      <c r="AD753" s="113"/>
      <c r="AE753" s="113"/>
      <c r="AF753" s="113"/>
      <c r="AG753" s="113"/>
    </row>
    <row r="754" spans="21:33">
      <c r="U754" s="113"/>
      <c r="V754" s="113"/>
      <c r="W754" s="113"/>
      <c r="X754" s="113"/>
      <c r="Y754" s="113"/>
      <c r="Z754" s="113"/>
      <c r="AA754" s="113"/>
      <c r="AB754" s="113"/>
      <c r="AC754" s="113"/>
      <c r="AD754" s="113"/>
      <c r="AE754" s="113"/>
      <c r="AF754" s="113"/>
      <c r="AG754" s="113"/>
    </row>
    <row r="755" spans="21:33">
      <c r="U755" s="113"/>
      <c r="V755" s="113"/>
      <c r="W755" s="113"/>
      <c r="X755" s="113"/>
      <c r="Y755" s="113"/>
      <c r="Z755" s="113"/>
      <c r="AA755" s="113"/>
      <c r="AB755" s="113"/>
      <c r="AC755" s="113"/>
      <c r="AD755" s="113"/>
      <c r="AE755" s="113"/>
      <c r="AF755" s="113"/>
      <c r="AG755" s="113"/>
    </row>
  </sheetData>
  <sheetProtection algorithmName="SHA-512" hashValue="mJZgTHQ+zMeWVQ0/zMQ/Nla9UarULIj35A/vPo+Gcpo0+MfWrf3OlfvUdfDg8YTHJPE0WI6vi8mvsoKnlQelRg==" saltValue="MBnuvVqKSqkhaiGmpI63RQ=="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7" right="0.7" top="0.75" bottom="0.75" header="0.3" footer="0.3"/>
      <pageSetup scale="65" orientation="portrait"/>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dataValidations count="1">
    <dataValidation allowBlank="1" showInputMessage="1" showErrorMessage="1" promptTitle="Select" sqref="F7 E7"/>
  </dataValidations>
  <pageMargins left="0.75" right="0.75" top="1" bottom="1" header="0.5" footer="0.5"/>
  <pageSetup scale="34" orientation="portrait" r:id="rId1"/>
  <headerFooter alignWithMargins="0">
    <oddFooter>&amp;L&amp;Z&amp;F&amp;R&amp;D</oddFooter>
  </headerFooter>
  <rowBreaks count="2" manualBreakCount="2">
    <brk id="63" max="8" man="1"/>
    <brk id="108" max="8" man="1"/>
  </rowBreaks>
  <colBreaks count="1" manualBreakCount="1">
    <brk id="16" min="1" max="39" man="1"/>
  </colBreaks>
  <ignoredErrors>
    <ignoredError sqref="A89 A123:A124 A20:A21 A151:A152 A135:A139 A146:A147 A141:A144 A119:A121 A12:A18 A7:A8 A99:A117 A32:A37 A10" numberStoredAsText="1"/>
    <ignoredError sqref="E102 C17 F68:F74 G68:G74 D68:D73 D105:E105 F44:F50 G44:G50 D44:D50 D102:D104 F102:F105 D74 E104 D106:F106" evalError="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t">
          <x14:formula1>
            <xm:f>VLOOKUP!$A$6:$A$34</xm:f>
          </x14:formula1>
          <xm:sqref>D7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sheetPr>
  <dimension ref="B1:J91"/>
  <sheetViews>
    <sheetView showGridLines="0" tabSelected="1" zoomScale="70" zoomScaleNormal="70" zoomScaleSheetLayoutView="90" zoomScalePageLayoutView="70" workbookViewId="0">
      <selection activeCell="E26" sqref="E26"/>
    </sheetView>
  </sheetViews>
  <sheetFormatPr defaultColWidth="9.140625" defaultRowHeight="21"/>
  <cols>
    <col min="1" max="1" width="9.140625" style="37"/>
    <col min="2" max="2" width="21.28515625" style="37" customWidth="1"/>
    <col min="3" max="3" width="75.140625" style="37" customWidth="1"/>
    <col min="4" max="4" width="40.28515625" style="37" customWidth="1"/>
    <col min="5" max="5" width="24" style="37" customWidth="1"/>
    <col min="6" max="6" width="3" style="37" customWidth="1"/>
    <col min="7" max="9" width="9.140625" style="37"/>
    <col min="10" max="10" width="16.7109375" style="37" customWidth="1"/>
    <col min="11" max="16384" width="9.140625" style="37"/>
  </cols>
  <sheetData>
    <row r="1" spans="2:7" ht="26.25">
      <c r="B1" s="1142" t="s">
        <v>191</v>
      </c>
      <c r="C1" s="1142"/>
      <c r="D1" s="1142"/>
      <c r="E1" s="1142"/>
      <c r="F1" s="371"/>
      <c r="G1" s="371"/>
    </row>
    <row r="2" spans="2:7" ht="26.25">
      <c r="B2" s="1143" t="s">
        <v>11</v>
      </c>
      <c r="C2" s="1143"/>
      <c r="D2" s="1143"/>
      <c r="E2" s="1143"/>
      <c r="F2" s="1053"/>
      <c r="G2" s="1053"/>
    </row>
    <row r="3" spans="2:7" ht="26.25">
      <c r="B3" s="1143" t="s">
        <v>192</v>
      </c>
      <c r="C3" s="1143"/>
      <c r="D3" s="1143"/>
      <c r="E3" s="1143"/>
      <c r="F3" s="1053"/>
      <c r="G3" s="1053"/>
    </row>
    <row r="4" spans="2:7" ht="26.25">
      <c r="B4" s="1143" t="s">
        <v>193</v>
      </c>
      <c r="C4" s="1143"/>
      <c r="D4" s="1143"/>
      <c r="E4" s="1143"/>
      <c r="F4" s="1053"/>
      <c r="G4" s="1053"/>
    </row>
    <row r="5" spans="2:7" ht="26.25">
      <c r="B5" s="1142" t="s">
        <v>768</v>
      </c>
      <c r="C5" s="1143"/>
      <c r="D5" s="1142"/>
      <c r="E5" s="1142"/>
      <c r="F5" s="1054"/>
      <c r="G5" s="1054"/>
    </row>
    <row r="6" spans="2:7" ht="25.35" customHeight="1">
      <c r="B6" s="1054"/>
      <c r="C6" s="1054"/>
      <c r="D6" s="1054"/>
      <c r="E6" s="1054"/>
      <c r="F6" s="1054"/>
      <c r="G6" s="1054"/>
    </row>
    <row r="7" spans="2:7" ht="25.35" customHeight="1">
      <c r="B7" s="371"/>
      <c r="C7" s="1054"/>
      <c r="D7" s="435"/>
      <c r="E7" s="435"/>
      <c r="F7" s="435"/>
      <c r="G7" s="435"/>
    </row>
    <row r="8" spans="2:7" ht="25.35" customHeight="1">
      <c r="B8" s="437" t="s">
        <v>194</v>
      </c>
      <c r="C8" s="1052" t="str">
        <f>'CHECK SHEET'!D7</f>
        <v>North Florida College</v>
      </c>
      <c r="D8" s="1052"/>
      <c r="E8" s="1052"/>
      <c r="F8" s="434"/>
      <c r="G8" s="434"/>
    </row>
    <row r="9" spans="2:7" ht="25.35" customHeight="1">
      <c r="D9" s="151"/>
      <c r="E9" s="151"/>
      <c r="F9" s="151"/>
      <c r="G9" s="151"/>
    </row>
    <row r="10" spans="2:7" ht="41.45" customHeight="1">
      <c r="E10" s="722" t="s">
        <v>195</v>
      </c>
    </row>
    <row r="11" spans="2:7" ht="25.35" customHeight="1">
      <c r="B11" s="114" t="s">
        <v>769</v>
      </c>
      <c r="D11" s="114"/>
      <c r="E11" s="202"/>
    </row>
    <row r="12" spans="2:7" ht="25.35" customHeight="1">
      <c r="B12" s="114"/>
      <c r="C12" s="114"/>
      <c r="D12" s="114"/>
    </row>
    <row r="13" spans="2:7" ht="25.35" customHeight="1">
      <c r="B13" s="37" t="s">
        <v>777</v>
      </c>
      <c r="C13" s="114"/>
      <c r="D13" s="114"/>
      <c r="E13" s="585">
        <v>-564094</v>
      </c>
    </row>
    <row r="14" spans="2:7" ht="25.35" customHeight="1">
      <c r="B14" s="37" t="s">
        <v>196</v>
      </c>
      <c r="D14" s="114"/>
      <c r="E14" s="723">
        <v>5490798</v>
      </c>
    </row>
    <row r="15" spans="2:7" ht="25.35" customHeight="1">
      <c r="B15" s="114"/>
      <c r="C15" s="24"/>
      <c r="D15" s="114"/>
      <c r="E15" s="203"/>
    </row>
    <row r="16" spans="2:7" ht="25.35" customHeight="1">
      <c r="B16" s="24" t="s">
        <v>770</v>
      </c>
      <c r="C16" s="114"/>
      <c r="D16" s="35"/>
      <c r="E16" s="724">
        <f>+E14+E13</f>
        <v>4926704</v>
      </c>
    </row>
    <row r="17" spans="2:7" ht="25.35" customHeight="1">
      <c r="B17" s="114"/>
      <c r="C17" s="35"/>
      <c r="D17" s="114"/>
      <c r="E17" s="204"/>
    </row>
    <row r="18" spans="2:7" ht="25.35" customHeight="1">
      <c r="B18" s="37" t="s">
        <v>197</v>
      </c>
      <c r="C18" s="114"/>
      <c r="D18" s="114"/>
      <c r="E18" s="216">
        <f>+'EXHIBIT D'!G143-SUM(+'EXHIBIT D'!G132+'EXHIBIT D'!G133+'EXHIBIT D'!G134+'EXHIBIT D'!G135)</f>
        <v>10707092</v>
      </c>
      <c r="G18" s="205"/>
    </row>
    <row r="19" spans="2:7" ht="25.35" customHeight="1">
      <c r="B19" s="37" t="s">
        <v>198</v>
      </c>
      <c r="D19" s="114"/>
      <c r="E19" s="724">
        <f>+'EXHIBIT D'!G132+'EXHIBIT D'!G133+'EXHIBIT D'!G134+'EXHIBIT D'!G135</f>
        <v>29800</v>
      </c>
    </row>
    <row r="20" spans="2:7" ht="25.35" customHeight="1">
      <c r="B20" s="114"/>
      <c r="D20" s="114"/>
      <c r="E20" s="211"/>
    </row>
    <row r="21" spans="2:7" ht="25.35" customHeight="1">
      <c r="B21" s="37" t="s">
        <v>199</v>
      </c>
      <c r="C21" s="114"/>
      <c r="D21" s="114"/>
      <c r="E21" s="725">
        <f>+E19+E18</f>
        <v>10736892</v>
      </c>
    </row>
    <row r="22" spans="2:7" ht="25.35" customHeight="1">
      <c r="B22" s="114"/>
      <c r="C22" s="114"/>
      <c r="D22" s="114"/>
      <c r="E22" s="211"/>
    </row>
    <row r="23" spans="2:7" ht="25.35" customHeight="1">
      <c r="B23" s="114" t="s">
        <v>200</v>
      </c>
      <c r="C23" s="114"/>
      <c r="D23" s="114"/>
      <c r="E23" s="725">
        <f>+E21+E16</f>
        <v>15663596</v>
      </c>
    </row>
    <row r="24" spans="2:7" ht="25.35" customHeight="1">
      <c r="B24" s="114"/>
      <c r="C24" s="114"/>
      <c r="D24" s="114"/>
      <c r="E24" s="211"/>
    </row>
    <row r="25" spans="2:7" ht="25.35" customHeight="1">
      <c r="B25" s="37" t="s">
        <v>201</v>
      </c>
      <c r="C25" s="114"/>
      <c r="D25" s="114"/>
      <c r="E25" s="217">
        <f>'EXHIBIT D'!G256-SUM(+'EXHIBIT D'!G229+'EXHIBIT D'!G230+'EXHIBIT D'!G231+'EXHIBIT D'!G232+'EXHIBIT D'!G233)</f>
        <v>11630082</v>
      </c>
    </row>
    <row r="26" spans="2:7" ht="25.35" customHeight="1">
      <c r="B26" s="37" t="s">
        <v>202</v>
      </c>
      <c r="D26" s="114"/>
      <c r="E26" s="724">
        <f>'EXHIBIT D'!G229+'EXHIBIT D'!G230+'EXHIBIT D'!G231+'EXHIBIT D'!G232+'EXHIBIT D'!G233</f>
        <v>500000</v>
      </c>
    </row>
    <row r="27" spans="2:7" ht="25.35" customHeight="1">
      <c r="B27" s="114"/>
      <c r="D27" s="114"/>
      <c r="E27" s="211"/>
    </row>
    <row r="28" spans="2:7" ht="25.35" customHeight="1">
      <c r="B28" s="114" t="s">
        <v>203</v>
      </c>
      <c r="C28" s="114"/>
      <c r="D28" s="114"/>
      <c r="E28" s="726">
        <f>+E26+E25</f>
        <v>12130082</v>
      </c>
    </row>
    <row r="29" spans="2:7" ht="25.35" customHeight="1">
      <c r="B29" s="114"/>
      <c r="C29" s="114"/>
      <c r="D29" s="114"/>
      <c r="E29" s="206"/>
    </row>
    <row r="30" spans="2:7" ht="25.35" customHeight="1">
      <c r="B30" s="114" t="s">
        <v>771</v>
      </c>
      <c r="C30" s="114"/>
      <c r="D30" s="114"/>
      <c r="E30" s="206"/>
    </row>
    <row r="31" spans="2:7" ht="25.35" customHeight="1">
      <c r="B31" s="114"/>
      <c r="C31" s="114"/>
      <c r="D31" s="114"/>
      <c r="E31" s="206"/>
    </row>
    <row r="32" spans="2:7" ht="25.35" customHeight="1">
      <c r="B32" s="37" t="s">
        <v>204</v>
      </c>
      <c r="C32" s="114"/>
      <c r="D32" s="207">
        <f>+E23-E28</f>
        <v>3533514</v>
      </c>
      <c r="E32" s="206"/>
    </row>
    <row r="33" spans="2:10" ht="25.35" customHeight="1">
      <c r="B33" s="24" t="s">
        <v>205</v>
      </c>
      <c r="C33" s="114"/>
      <c r="D33" s="727">
        <f>+'EXHIBIT D'!G187</f>
        <v>0</v>
      </c>
      <c r="E33" s="206"/>
      <c r="J33" s="151"/>
    </row>
    <row r="34" spans="2:10" ht="25.35" customHeight="1">
      <c r="B34" s="114"/>
      <c r="D34" s="114"/>
      <c r="E34" s="206"/>
      <c r="J34" s="208"/>
    </row>
    <row r="35" spans="2:10" ht="25.35" customHeight="1">
      <c r="B35" s="37" t="s">
        <v>772</v>
      </c>
      <c r="C35" s="114"/>
      <c r="D35" s="114"/>
      <c r="E35" s="209">
        <f>+D32+D33</f>
        <v>3533514</v>
      </c>
      <c r="J35" s="151"/>
    </row>
    <row r="36" spans="2:10" ht="25.35" customHeight="1">
      <c r="B36" s="37" t="s">
        <v>773</v>
      </c>
      <c r="C36" s="114"/>
      <c r="D36" s="114"/>
      <c r="E36" s="725">
        <f>-'EXHIBIT D'!G272</f>
        <v>5490798</v>
      </c>
      <c r="J36" s="210"/>
    </row>
    <row r="37" spans="2:10" ht="25.35" customHeight="1">
      <c r="D37" s="114"/>
      <c r="E37" s="209"/>
      <c r="J37" s="151"/>
    </row>
    <row r="38" spans="2:10" ht="25.35" customHeight="1">
      <c r="B38" s="114" t="s">
        <v>774</v>
      </c>
      <c r="D38" s="114"/>
      <c r="E38" s="724">
        <f>+E35-E36</f>
        <v>-1957284</v>
      </c>
      <c r="J38" s="151"/>
    </row>
    <row r="39" spans="2:10" ht="25.35" customHeight="1">
      <c r="B39" s="114"/>
      <c r="C39" s="114"/>
      <c r="D39" s="114"/>
      <c r="E39" s="211"/>
    </row>
    <row r="40" spans="2:10" ht="25.35" customHeight="1">
      <c r="B40" s="24" t="s">
        <v>775</v>
      </c>
      <c r="C40" s="114"/>
      <c r="D40" s="35"/>
      <c r="E40" s="726">
        <f>'EXHIBIT D'!G261+'EXHIBIT D'!G262+'EXHIBIT D'!G263+'EXHIBIT D'!G264+'EXHIBIT D'!G265+'EXHIBIT D'!G266+'EXHIBIT D'!G267+'EXHIBIT D'!G268</f>
        <v>4326704</v>
      </c>
    </row>
    <row r="41" spans="2:10" ht="25.35" customHeight="1">
      <c r="B41" s="24" t="s">
        <v>206</v>
      </c>
      <c r="C41" s="24"/>
      <c r="D41" s="35"/>
      <c r="E41" s="212"/>
    </row>
    <row r="42" spans="2:10" ht="25.35" customHeight="1">
      <c r="D42" s="114"/>
      <c r="E42" s="213"/>
    </row>
    <row r="43" spans="2:10" ht="25.35" customHeight="1">
      <c r="B43" s="114" t="s">
        <v>207</v>
      </c>
      <c r="D43" s="114"/>
      <c r="E43" s="213"/>
    </row>
    <row r="44" spans="2:10" ht="25.35" customHeight="1">
      <c r="B44" s="114" t="s">
        <v>776</v>
      </c>
      <c r="C44" s="114"/>
      <c r="D44" s="114"/>
      <c r="E44" s="728">
        <f>+E40/E23</f>
        <v>0.27622673618497312</v>
      </c>
    </row>
    <row r="45" spans="2:10" ht="25.35" customHeight="1">
      <c r="B45" s="114"/>
      <c r="C45" s="114"/>
      <c r="D45" s="114"/>
      <c r="E45" s="213"/>
    </row>
    <row r="46" spans="2:10" ht="25.35" customHeight="1">
      <c r="B46" s="114" t="s">
        <v>208</v>
      </c>
      <c r="C46" s="114"/>
      <c r="D46" s="114"/>
      <c r="E46" s="213"/>
    </row>
    <row r="47" spans="2:10" ht="25.35" customHeight="1">
      <c r="B47" s="114"/>
      <c r="C47" s="114"/>
      <c r="D47" s="114"/>
      <c r="E47" s="213"/>
    </row>
    <row r="48" spans="2:10" ht="25.35" customHeight="1">
      <c r="B48" s="114"/>
      <c r="C48" s="114"/>
      <c r="D48" s="114"/>
      <c r="E48" s="213"/>
    </row>
    <row r="49" spans="2:5" ht="25.35" customHeight="1">
      <c r="B49" s="114"/>
      <c r="C49" s="114"/>
      <c r="D49" s="114"/>
      <c r="E49" s="213"/>
    </row>
    <row r="50" spans="2:5" ht="25.35" customHeight="1">
      <c r="B50" s="729"/>
      <c r="C50" s="729"/>
      <c r="D50" s="114"/>
      <c r="E50" s="730"/>
    </row>
    <row r="51" spans="2:5" ht="25.35" customHeight="1">
      <c r="B51" s="114" t="s">
        <v>209</v>
      </c>
      <c r="E51" s="214" t="s">
        <v>210</v>
      </c>
    </row>
    <row r="52" spans="2:5" ht="15.75" customHeight="1">
      <c r="C52" s="114"/>
      <c r="E52" s="215"/>
    </row>
    <row r="53" spans="2:5" ht="15.75" customHeight="1">
      <c r="E53" s="215"/>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hXzzLj/Dc8WQwHe5MqnGHcnroIvGqTkyJD4GB6bM39ucOW0auV92FFbG8JFZDQKP8eDva0Q0sEPFodSfd7xwGg==" saltValue="uLdmLwe2g1SfKZosGALwWw=="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7" right="0.7" top="0.75" bottom="0.75" header="0.3" footer="0.3"/>
      <printOptions horizontalCentered="1"/>
      <pageSetup scale="70" orientation="portrait"/>
      <headerFooter alignWithMargins="0">
        <oddFooter>&amp;L&amp;Z&amp;F&amp;R&amp;D</oddFooter>
      </headerFooter>
    </customSheetView>
  </customSheetViews>
  <phoneticPr fontId="0" type="noConversion"/>
  <printOptions horizontalCentered="1"/>
  <pageMargins left="0.2" right="0.2" top="0.25" bottom="0.25" header="0.3" footer="0.3"/>
  <pageSetup scale="55" orientation="portrait" r:id="rId1"/>
  <headerFooter alignWithMargins="0">
    <oddFooter>&amp;L&amp;Z&amp;F&amp;R&amp;D</oddFooter>
  </headerFooter>
  <ignoredErrors>
    <ignoredError sqref="E44 E37:E38 E22:E23 E35:E36 E18:E21 D32" evalError="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sheetPr>
  <dimension ref="A1:R86"/>
  <sheetViews>
    <sheetView showGridLines="0" topLeftCell="A4" zoomScale="50" zoomScaleNormal="50" zoomScalePageLayoutView="50" workbookViewId="0">
      <selection activeCell="C15" sqref="C15"/>
    </sheetView>
  </sheetViews>
  <sheetFormatPr defaultColWidth="9.140625" defaultRowHeight="12.75"/>
  <cols>
    <col min="1" max="1" width="98.28515625" style="221" customWidth="1"/>
    <col min="2" max="2" width="18" style="221" customWidth="1"/>
    <col min="3" max="3" width="16.42578125" style="221" customWidth="1"/>
    <col min="4" max="4" width="15.28515625" style="221" customWidth="1"/>
    <col min="5" max="5" width="22.42578125" style="221" customWidth="1"/>
    <col min="6" max="6" width="20.7109375" style="221" customWidth="1"/>
    <col min="7" max="7" width="18.7109375" style="221" customWidth="1"/>
    <col min="8" max="8" width="20.28515625" style="221" bestFit="1" customWidth="1"/>
    <col min="9" max="9" width="20.28515625" style="221" customWidth="1"/>
    <col min="10" max="10" width="2" style="221" customWidth="1"/>
    <col min="11" max="11" width="21" style="221" bestFit="1" customWidth="1"/>
    <col min="12" max="12" width="19.140625" style="221" customWidth="1"/>
    <col min="13" max="13" width="5.7109375" style="221" customWidth="1"/>
    <col min="14" max="16384" width="9.140625" style="221"/>
  </cols>
  <sheetData>
    <row r="1" spans="1:18" s="371" customFormat="1" ht="23.1" customHeight="1">
      <c r="I1" s="1051" t="s">
        <v>211</v>
      </c>
      <c r="L1" s="1051"/>
      <c r="M1" s="1051"/>
      <c r="N1" s="1051"/>
      <c r="O1" s="1051"/>
      <c r="P1" s="1051"/>
      <c r="Q1" s="1051"/>
      <c r="R1" s="1051"/>
    </row>
    <row r="2" spans="1:18" s="371" customFormat="1" ht="20.100000000000001" customHeight="1"/>
    <row r="3" spans="1:18" s="371" customFormat="1" ht="20.100000000000001" customHeight="1">
      <c r="A3" s="1143" t="s">
        <v>11</v>
      </c>
      <c r="B3" s="1143"/>
      <c r="C3" s="1143"/>
      <c r="D3" s="1143"/>
      <c r="E3" s="1143"/>
      <c r="F3" s="1143"/>
      <c r="G3" s="1143"/>
      <c r="H3" s="1143"/>
      <c r="I3" s="1053"/>
      <c r="J3" s="370"/>
      <c r="K3" s="370"/>
    </row>
    <row r="4" spans="1:18" s="371" customFormat="1" ht="20.100000000000001" customHeight="1">
      <c r="A4" s="1143" t="s">
        <v>192</v>
      </c>
      <c r="B4" s="1143"/>
      <c r="C4" s="1143"/>
      <c r="D4" s="1143"/>
      <c r="E4" s="1143"/>
      <c r="F4" s="1143"/>
      <c r="G4" s="1143"/>
      <c r="H4" s="1143"/>
      <c r="I4" s="1053"/>
    </row>
    <row r="5" spans="1:18" s="371" customFormat="1" ht="24" customHeight="1">
      <c r="A5" s="1143" t="s">
        <v>778</v>
      </c>
      <c r="B5" s="1143"/>
      <c r="C5" s="1143"/>
      <c r="D5" s="1143"/>
      <c r="E5" s="1143"/>
      <c r="F5" s="1143"/>
      <c r="G5" s="1143"/>
      <c r="H5" s="1143"/>
      <c r="I5" s="1053"/>
    </row>
    <row r="6" spans="1:18" s="371" customFormat="1" ht="24" customHeight="1">
      <c r="A6" s="1143" t="s">
        <v>212</v>
      </c>
      <c r="B6" s="1143"/>
      <c r="C6" s="1143"/>
      <c r="D6" s="1143"/>
      <c r="E6" s="1143"/>
      <c r="F6" s="1143"/>
      <c r="G6" s="1143"/>
      <c r="H6" s="1143"/>
      <c r="I6" s="1053"/>
    </row>
    <row r="7" spans="1:18" s="371" customFormat="1" ht="20.100000000000001" customHeight="1">
      <c r="A7" s="1142"/>
      <c r="B7" s="1142"/>
      <c r="C7" s="1142"/>
      <c r="D7" s="1142"/>
      <c r="E7" s="1142"/>
      <c r="F7" s="1142"/>
      <c r="G7" s="1142"/>
      <c r="H7" s="1142"/>
      <c r="I7" s="1054"/>
    </row>
    <row r="8" spans="1:18" s="371" customFormat="1" ht="25.35" customHeight="1" thickBot="1">
      <c r="A8" s="1142"/>
      <c r="B8" s="1146"/>
      <c r="C8" s="1142" t="s">
        <v>194</v>
      </c>
      <c r="D8" s="1147" t="str">
        <f>'CHECK SHEET'!D7</f>
        <v>North Florida College</v>
      </c>
      <c r="E8" s="1147"/>
      <c r="F8" s="1147"/>
      <c r="G8" s="1147"/>
      <c r="H8" s="1147"/>
    </row>
    <row r="9" spans="1:18" s="37" customFormat="1" ht="20.100000000000001" customHeight="1"/>
    <row r="10" spans="1:18" s="37" customFormat="1" ht="20.100000000000001" customHeight="1">
      <c r="B10" s="114"/>
      <c r="C10" s="114"/>
      <c r="D10" s="114"/>
      <c r="E10" s="1144"/>
      <c r="F10" s="1145"/>
      <c r="G10" s="1145"/>
    </row>
    <row r="11" spans="1:18" s="37" customFormat="1" ht="20.100000000000001" customHeight="1">
      <c r="B11" s="1055" t="s">
        <v>213</v>
      </c>
      <c r="C11" s="1055"/>
      <c r="D11" s="1008"/>
      <c r="E11" s="1008"/>
    </row>
    <row r="12" spans="1:18" s="37" customFormat="1" ht="20.100000000000001" customHeight="1" thickBot="1">
      <c r="B12" s="1056" t="s">
        <v>214</v>
      </c>
      <c r="C12" s="1056"/>
      <c r="D12" s="1056"/>
      <c r="E12" s="1056"/>
      <c r="J12" s="114"/>
    </row>
    <row r="13" spans="1:18" s="37" customFormat="1" ht="105.75" customHeight="1" thickBot="1">
      <c r="A13" s="438" t="s">
        <v>215</v>
      </c>
      <c r="B13" s="392" t="s">
        <v>216</v>
      </c>
      <c r="C13" s="1060" t="s">
        <v>217</v>
      </c>
      <c r="D13" s="392" t="s">
        <v>218</v>
      </c>
      <c r="E13" s="392" t="s">
        <v>219</v>
      </c>
      <c r="F13" s="1059" t="s">
        <v>220</v>
      </c>
      <c r="G13" s="392" t="s">
        <v>50</v>
      </c>
      <c r="H13" s="1060" t="s">
        <v>221</v>
      </c>
      <c r="I13" s="24"/>
      <c r="J13" s="35"/>
      <c r="K13" s="24"/>
    </row>
    <row r="14" spans="1:18" s="37" customFormat="1" ht="20.100000000000001" customHeight="1">
      <c r="A14" s="439" t="s">
        <v>222</v>
      </c>
      <c r="B14" s="1214">
        <v>91.79</v>
      </c>
      <c r="C14" s="1214">
        <v>4.29</v>
      </c>
      <c r="D14" s="1214">
        <v>6.55</v>
      </c>
      <c r="E14" s="1214">
        <v>6.56</v>
      </c>
      <c r="F14" s="1214">
        <v>2.81</v>
      </c>
      <c r="G14" s="857">
        <f>SUM(B14:F14)</f>
        <v>112.00000000000001</v>
      </c>
      <c r="H14" s="477">
        <f>G14*30</f>
        <v>3360.0000000000005</v>
      </c>
      <c r="I14" s="24"/>
    </row>
    <row r="15" spans="1:18" s="37" customFormat="1" ht="20.100000000000001" customHeight="1">
      <c r="A15" s="114" t="s">
        <v>223</v>
      </c>
      <c r="B15" s="1215">
        <v>76</v>
      </c>
      <c r="C15" s="1215">
        <v>5.3</v>
      </c>
      <c r="D15" s="1215">
        <v>6.5</v>
      </c>
      <c r="E15" s="1215">
        <v>8.1999999999999993</v>
      </c>
      <c r="F15" s="1215">
        <v>3.8</v>
      </c>
      <c r="G15" s="857">
        <f>SUM(B15:F15)</f>
        <v>99.8</v>
      </c>
      <c r="H15" s="440">
        <f>G15*30</f>
        <v>2994</v>
      </c>
      <c r="I15" s="24"/>
    </row>
    <row r="16" spans="1:18" s="37" customFormat="1" ht="20.100000000000001" customHeight="1" thickBot="1">
      <c r="A16" s="35" t="s">
        <v>87</v>
      </c>
      <c r="B16" s="1216">
        <v>71</v>
      </c>
      <c r="C16" s="1216">
        <v>7</v>
      </c>
      <c r="D16" s="1217"/>
      <c r="E16" s="1216">
        <v>3.5</v>
      </c>
      <c r="F16" s="1216">
        <v>3.5</v>
      </c>
      <c r="G16" s="441">
        <f>SUM(B16:F16)</f>
        <v>85</v>
      </c>
      <c r="H16" s="858">
        <f>G16*30</f>
        <v>2550</v>
      </c>
    </row>
    <row r="17" spans="1:11" s="37" customFormat="1" ht="20.100000000000001" customHeight="1" thickBot="1">
      <c r="A17" s="442"/>
      <c r="B17" s="470"/>
      <c r="C17" s="678"/>
      <c r="D17" s="678"/>
      <c r="E17" s="678"/>
      <c r="F17" s="678"/>
      <c r="G17" s="476"/>
      <c r="H17" s="443"/>
    </row>
    <row r="18" spans="1:11" s="37" customFormat="1" ht="65.099999999999994" customHeight="1" thickBot="1">
      <c r="A18" s="469" t="s">
        <v>215</v>
      </c>
      <c r="B18" s="454" t="s">
        <v>224</v>
      </c>
      <c r="C18" s="481"/>
      <c r="D18" s="481"/>
      <c r="E18" s="481"/>
      <c r="F18" s="481"/>
      <c r="G18" s="475" t="s">
        <v>50</v>
      </c>
      <c r="H18" s="1060" t="s">
        <v>225</v>
      </c>
    </row>
    <row r="19" spans="1:11" s="37" customFormat="1" ht="20.100000000000001" customHeight="1">
      <c r="A19" s="114" t="s">
        <v>226</v>
      </c>
      <c r="B19" s="856">
        <v>30</v>
      </c>
      <c r="C19" s="478"/>
      <c r="D19" s="478"/>
      <c r="E19" s="478"/>
      <c r="F19" s="478"/>
      <c r="G19" s="857">
        <f>B19</f>
        <v>30</v>
      </c>
      <c r="H19" s="765">
        <f>G19*3</f>
        <v>90</v>
      </c>
    </row>
    <row r="20" spans="1:11" s="37" customFormat="1" ht="20.100000000000001" customHeight="1" thickBot="1">
      <c r="A20" s="114" t="s">
        <v>227</v>
      </c>
      <c r="B20" s="750">
        <v>30</v>
      </c>
      <c r="C20" s="479"/>
      <c r="D20" s="479"/>
      <c r="E20" s="479"/>
      <c r="F20" s="479"/>
      <c r="G20" s="444">
        <f>B20</f>
        <v>30</v>
      </c>
      <c r="H20" s="711">
        <f>G20*3</f>
        <v>90</v>
      </c>
    </row>
    <row r="21" spans="1:11" s="37" customFormat="1" ht="20.100000000000001" customHeight="1" thickBot="1">
      <c r="A21" s="445"/>
      <c r="B21" s="470"/>
      <c r="C21" s="442"/>
      <c r="D21" s="442"/>
      <c r="E21" s="442"/>
      <c r="F21" s="442"/>
      <c r="G21" s="476"/>
      <c r="H21" s="443"/>
    </row>
    <row r="22" spans="1:11" s="37" customFormat="1" ht="20.100000000000001" customHeight="1">
      <c r="A22" s="114" t="s">
        <v>228</v>
      </c>
      <c r="B22" s="565">
        <v>45</v>
      </c>
      <c r="C22" s="679"/>
      <c r="D22" s="679"/>
      <c r="E22" s="679"/>
      <c r="F22" s="679"/>
      <c r="G22" s="446">
        <f>B22</f>
        <v>45</v>
      </c>
      <c r="H22" s="474">
        <f>G22*2</f>
        <v>90</v>
      </c>
    </row>
    <row r="23" spans="1:11" s="37" customFormat="1" ht="20.100000000000001" customHeight="1" thickBot="1">
      <c r="A23" s="114" t="s">
        <v>229</v>
      </c>
      <c r="B23" s="859">
        <v>45</v>
      </c>
      <c r="C23" s="479"/>
      <c r="D23" s="479"/>
      <c r="E23" s="479"/>
      <c r="F23" s="479"/>
      <c r="G23" s="860">
        <f>B23</f>
        <v>45</v>
      </c>
      <c r="H23" s="858">
        <f>G23*2</f>
        <v>90</v>
      </c>
      <c r="J23" s="447"/>
      <c r="K23" s="447"/>
    </row>
    <row r="24" spans="1:11" s="37" customFormat="1" ht="25.35" customHeight="1">
      <c r="B24" s="447"/>
      <c r="C24" s="448"/>
      <c r="D24" s="448"/>
      <c r="E24" s="448"/>
      <c r="F24" s="448"/>
      <c r="G24" s="447"/>
      <c r="H24" s="447"/>
      <c r="I24" s="447"/>
      <c r="J24" s="447"/>
      <c r="K24" s="447"/>
    </row>
    <row r="25" spans="1:11" s="37" customFormat="1" ht="13.5" customHeight="1">
      <c r="A25" s="114"/>
      <c r="B25" s="447"/>
      <c r="C25" s="447"/>
      <c r="D25" s="447"/>
      <c r="E25" s="447"/>
      <c r="F25" s="447"/>
      <c r="G25" s="447"/>
      <c r="H25" s="447"/>
      <c r="I25" s="447"/>
      <c r="J25" s="447"/>
      <c r="K25" s="447"/>
    </row>
    <row r="26" spans="1:11" s="37" customFormat="1" ht="20.100000000000001" customHeight="1">
      <c r="B26" s="1008" t="s">
        <v>230</v>
      </c>
      <c r="C26" s="1008"/>
      <c r="D26" s="1008"/>
      <c r="E26" s="1008"/>
      <c r="F26" s="447"/>
      <c r="G26" s="447"/>
      <c r="H26" s="447"/>
      <c r="I26" s="447"/>
      <c r="J26" s="447"/>
      <c r="K26" s="447"/>
    </row>
    <row r="27" spans="1:11" s="37" customFormat="1" ht="20.100000000000001" customHeight="1" thickBot="1">
      <c r="A27" s="439"/>
      <c r="B27" s="1008" t="s">
        <v>214</v>
      </c>
      <c r="C27" s="1008"/>
      <c r="D27" s="1008"/>
      <c r="E27" s="1008"/>
      <c r="F27" s="447"/>
      <c r="G27" s="447"/>
      <c r="H27" s="447"/>
      <c r="I27" s="447"/>
    </row>
    <row r="28" spans="1:11" s="37" customFormat="1" ht="108" customHeight="1" thickBot="1">
      <c r="A28" s="438" t="s">
        <v>215</v>
      </c>
      <c r="B28" s="449" t="s">
        <v>216</v>
      </c>
      <c r="C28" s="392" t="s">
        <v>231</v>
      </c>
      <c r="D28" s="392" t="s">
        <v>217</v>
      </c>
      <c r="E28" s="392" t="s">
        <v>218</v>
      </c>
      <c r="F28" s="392" t="s">
        <v>219</v>
      </c>
      <c r="G28" s="1059" t="s">
        <v>220</v>
      </c>
      <c r="H28" s="392" t="s">
        <v>50</v>
      </c>
      <c r="I28" s="1060" t="s">
        <v>221</v>
      </c>
      <c r="J28" s="114"/>
      <c r="K28" s="114"/>
    </row>
    <row r="29" spans="1:11" s="37" customFormat="1" ht="20.100000000000001" customHeight="1">
      <c r="A29" s="439" t="str">
        <f t="shared" ref="A29:B31" si="0">A14</f>
        <v>UPPER LEVEL - BACCALAUREATE</v>
      </c>
      <c r="B29" s="450">
        <f t="shared" si="0"/>
        <v>91.79</v>
      </c>
      <c r="C29" s="1214">
        <v>194.33</v>
      </c>
      <c r="D29" s="1214">
        <v>5.5</v>
      </c>
      <c r="E29" s="680">
        <f>D14</f>
        <v>6.55</v>
      </c>
      <c r="F29" s="1214">
        <v>7.45</v>
      </c>
      <c r="G29" s="1214">
        <v>3.71</v>
      </c>
      <c r="H29" s="451">
        <f>SUM(B29:G29)</f>
        <v>309.33</v>
      </c>
      <c r="I29" s="471">
        <f>H29*30</f>
        <v>9279.9</v>
      </c>
      <c r="J29" s="24"/>
    </row>
    <row r="30" spans="1:11" s="37" customFormat="1" ht="20.100000000000001" customHeight="1">
      <c r="A30" s="114" t="str">
        <f t="shared" si="0"/>
        <v>LOWER LEVEL - CREDIT (A &amp; P, PSV, DEVELOPMENTAL EDUCATION AND EPI)</v>
      </c>
      <c r="B30" s="861">
        <f t="shared" si="0"/>
        <v>76</v>
      </c>
      <c r="C30" s="1218">
        <v>228</v>
      </c>
      <c r="D30" s="1218">
        <v>14.4</v>
      </c>
      <c r="E30" s="862">
        <f>D15</f>
        <v>6.5</v>
      </c>
      <c r="F30" s="1218">
        <v>57</v>
      </c>
      <c r="G30" s="1218">
        <v>14.4</v>
      </c>
      <c r="H30" s="857">
        <f>SUM(B30:G30)</f>
        <v>396.29999999999995</v>
      </c>
      <c r="I30" s="440">
        <f>H30*30</f>
        <v>11888.999999999998</v>
      </c>
    </row>
    <row r="31" spans="1:11" s="37" customFormat="1" ht="20.100000000000001" customHeight="1" thickBot="1">
      <c r="A31" s="114" t="str">
        <f t="shared" si="0"/>
        <v>CAREER CERTIFICATE AND APPLIED TECHNOLOGY DIPLOMA</v>
      </c>
      <c r="B31" s="530">
        <f t="shared" si="0"/>
        <v>71</v>
      </c>
      <c r="C31" s="1215">
        <v>213</v>
      </c>
      <c r="D31" s="1215">
        <v>27</v>
      </c>
      <c r="E31" s="408"/>
      <c r="F31" s="1215">
        <v>14</v>
      </c>
      <c r="G31" s="1215">
        <v>14</v>
      </c>
      <c r="H31" s="441">
        <f>SUM(B31:G31)</f>
        <v>339</v>
      </c>
      <c r="I31" s="858">
        <f>H31*30</f>
        <v>10170</v>
      </c>
    </row>
    <row r="32" spans="1:11" s="37" customFormat="1" ht="20.100000000000001" customHeight="1" thickBot="1">
      <c r="A32" s="445"/>
      <c r="B32" s="442"/>
      <c r="C32" s="442"/>
      <c r="D32" s="442"/>
      <c r="E32" s="442"/>
      <c r="F32" s="442"/>
      <c r="G32" s="442"/>
      <c r="H32" s="442"/>
      <c r="I32" s="452"/>
    </row>
    <row r="33" spans="1:11" s="37" customFormat="1" ht="65.099999999999994" customHeight="1" thickBot="1">
      <c r="A33" s="453" t="s">
        <v>215</v>
      </c>
      <c r="B33" s="454" t="s">
        <v>224</v>
      </c>
      <c r="C33" s="480"/>
      <c r="D33" s="480"/>
      <c r="E33" s="480"/>
      <c r="F33" s="480"/>
      <c r="G33" s="480"/>
      <c r="H33" s="392" t="s">
        <v>50</v>
      </c>
      <c r="I33" s="1060" t="s">
        <v>225</v>
      </c>
      <c r="J33" s="24"/>
      <c r="K33" s="24"/>
    </row>
    <row r="34" spans="1:11" s="37" customFormat="1" ht="20.100000000000001" customHeight="1">
      <c r="A34" s="35" t="str">
        <f>A19</f>
        <v>VOCATIONAL PREPARATORY (PER TERM)</v>
      </c>
      <c r="B34" s="455">
        <f>B19</f>
        <v>30</v>
      </c>
      <c r="C34" s="478"/>
      <c r="D34" s="478"/>
      <c r="E34" s="478"/>
      <c r="F34" s="478"/>
      <c r="G34" s="478"/>
      <c r="H34" s="863">
        <f>B34</f>
        <v>30</v>
      </c>
      <c r="I34" s="472">
        <f>H34*3</f>
        <v>90</v>
      </c>
      <c r="J34" s="456"/>
      <c r="K34" s="456"/>
    </row>
    <row r="35" spans="1:11" s="37" customFormat="1" ht="20.100000000000001" customHeight="1" thickBot="1">
      <c r="A35" s="35" t="str">
        <f>A20</f>
        <v>ADULT GENERAL EDUCATION AND SECONDARY (PER TERM)</v>
      </c>
      <c r="B35" s="864">
        <f>B20</f>
        <v>30</v>
      </c>
      <c r="C35" s="479"/>
      <c r="D35" s="479"/>
      <c r="E35" s="479"/>
      <c r="F35" s="479"/>
      <c r="G35" s="479"/>
      <c r="H35" s="457">
        <f>B35</f>
        <v>30</v>
      </c>
      <c r="I35" s="865">
        <f>H35*3</f>
        <v>90</v>
      </c>
      <c r="J35" s="24"/>
      <c r="K35" s="24"/>
    </row>
    <row r="36" spans="1:11" s="37" customFormat="1" ht="20.100000000000001" customHeight="1" thickBot="1">
      <c r="A36" s="445"/>
      <c r="B36" s="566"/>
      <c r="C36" s="442"/>
      <c r="D36" s="442"/>
      <c r="E36" s="442"/>
      <c r="F36" s="442"/>
      <c r="G36" s="442"/>
      <c r="H36" s="566"/>
      <c r="I36" s="567"/>
      <c r="J36" s="24"/>
      <c r="K36" s="24"/>
    </row>
    <row r="37" spans="1:11" s="37" customFormat="1" ht="20.100000000000001" customHeight="1">
      <c r="A37" s="35" t="str">
        <f>A22</f>
        <v>VOCATIONAL PREPARATORY (PER HALF YEAR)</v>
      </c>
      <c r="B37" s="455">
        <f>B22</f>
        <v>45</v>
      </c>
      <c r="C37" s="679"/>
      <c r="D37" s="679"/>
      <c r="E37" s="679"/>
      <c r="F37" s="679"/>
      <c r="G37" s="679"/>
      <c r="H37" s="451">
        <f>B37</f>
        <v>45</v>
      </c>
      <c r="I37" s="471">
        <f>H37*2</f>
        <v>90</v>
      </c>
      <c r="J37" s="24"/>
      <c r="K37" s="24"/>
    </row>
    <row r="38" spans="1:11" s="37" customFormat="1" ht="20.100000000000001" customHeight="1" thickBot="1">
      <c r="A38" s="35" t="str">
        <f>A23</f>
        <v>ADULT GENERAL EDUCATION AND SECONDARY (PER HALF YEAR)</v>
      </c>
      <c r="B38" s="864">
        <f>B23</f>
        <v>45</v>
      </c>
      <c r="C38" s="479"/>
      <c r="D38" s="479"/>
      <c r="E38" s="479"/>
      <c r="F38" s="479"/>
      <c r="G38" s="479"/>
      <c r="H38" s="866">
        <f>B38</f>
        <v>45</v>
      </c>
      <c r="I38" s="473">
        <f>H38*2</f>
        <v>90</v>
      </c>
      <c r="J38" s="24"/>
      <c r="K38" s="24"/>
    </row>
    <row r="39" spans="1:11" s="37" customFormat="1" ht="20.100000000000001" customHeight="1">
      <c r="A39" s="35"/>
      <c r="B39" s="458" t="s">
        <v>232</v>
      </c>
      <c r="C39" s="24"/>
      <c r="D39" s="24"/>
      <c r="E39" s="24"/>
      <c r="F39" s="24"/>
      <c r="G39" s="24"/>
      <c r="H39" s="24"/>
      <c r="I39" s="24"/>
      <c r="J39" s="24"/>
      <c r="K39" s="24"/>
    </row>
    <row r="40" spans="1:11" ht="35.450000000000003" customHeight="1">
      <c r="A40" s="224"/>
      <c r="B40" s="1148" t="s">
        <v>779</v>
      </c>
      <c r="C40" s="1148"/>
      <c r="D40" s="1148"/>
      <c r="E40" s="1148"/>
      <c r="F40" s="1148"/>
      <c r="G40" s="1148"/>
      <c r="H40" s="1148"/>
      <c r="I40" s="1148"/>
      <c r="J40" s="218"/>
    </row>
    <row r="41" spans="1:11" ht="20.25" customHeight="1">
      <c r="A41" s="220"/>
      <c r="B41" s="220"/>
      <c r="C41" s="220"/>
      <c r="D41" s="220"/>
      <c r="E41" s="220"/>
      <c r="F41" s="220"/>
      <c r="G41" s="220"/>
      <c r="H41" s="220"/>
      <c r="I41" s="220"/>
    </row>
    <row r="42" spans="1:11" ht="20.25" customHeight="1">
      <c r="A42" s="220"/>
      <c r="B42" s="220"/>
      <c r="C42" s="220"/>
      <c r="D42" s="220"/>
      <c r="E42" s="220"/>
      <c r="F42" s="220"/>
      <c r="G42" s="220"/>
      <c r="H42" s="220"/>
      <c r="I42" s="220"/>
    </row>
    <row r="43" spans="1:11" ht="20.25" customHeight="1">
      <c r="A43" s="220"/>
      <c r="B43" s="220"/>
      <c r="C43" s="220"/>
      <c r="D43" s="220"/>
      <c r="E43" s="220"/>
      <c r="F43" s="220"/>
      <c r="G43" s="220"/>
      <c r="H43" s="220"/>
      <c r="I43" s="220"/>
    </row>
    <row r="44" spans="1:11" ht="20.25" customHeight="1">
      <c r="A44" s="220"/>
      <c r="B44" s="220"/>
      <c r="C44" s="220"/>
      <c r="D44" s="220"/>
      <c r="E44" s="220"/>
      <c r="F44" s="220"/>
      <c r="G44" s="220"/>
      <c r="H44" s="220"/>
      <c r="I44" s="220"/>
    </row>
    <row r="45" spans="1:11" ht="20.25" customHeight="1">
      <c r="A45" s="220"/>
      <c r="B45" s="220"/>
      <c r="C45" s="220"/>
      <c r="D45" s="220"/>
      <c r="E45" s="220"/>
      <c r="F45" s="220"/>
      <c r="G45" s="220"/>
      <c r="H45" s="220"/>
      <c r="I45" s="220"/>
    </row>
    <row r="46" spans="1:11" ht="20.25" customHeight="1">
      <c r="A46" s="220"/>
      <c r="B46" s="220"/>
      <c r="C46" s="220"/>
      <c r="D46" s="220"/>
      <c r="E46" s="220"/>
      <c r="F46" s="220"/>
      <c r="G46" s="220"/>
      <c r="H46" s="220"/>
      <c r="I46" s="220"/>
    </row>
    <row r="47" spans="1:11" ht="20.25" customHeight="1">
      <c r="A47" s="220"/>
      <c r="B47" s="220"/>
      <c r="C47" s="220"/>
      <c r="D47" s="220"/>
      <c r="E47" s="220"/>
      <c r="F47" s="220"/>
      <c r="G47" s="220"/>
      <c r="H47" s="220"/>
      <c r="I47" s="220"/>
    </row>
    <row r="48" spans="1:11" ht="20.25" customHeight="1">
      <c r="A48" s="220"/>
      <c r="B48" s="220"/>
      <c r="C48" s="220"/>
      <c r="D48" s="220"/>
      <c r="E48" s="220"/>
      <c r="F48" s="220"/>
      <c r="G48" s="220"/>
      <c r="H48" s="220"/>
      <c r="I48" s="220"/>
    </row>
    <row r="49" spans="1:9" ht="20.25" customHeight="1">
      <c r="A49" s="220"/>
      <c r="B49" s="220"/>
      <c r="C49" s="220"/>
      <c r="D49" s="220"/>
      <c r="E49" s="220"/>
      <c r="F49" s="220"/>
      <c r="G49" s="220"/>
      <c r="H49" s="220"/>
      <c r="I49" s="220"/>
    </row>
    <row r="50" spans="1:9" ht="20.25" customHeight="1">
      <c r="A50" s="220"/>
      <c r="B50" s="220"/>
      <c r="C50" s="220"/>
      <c r="D50" s="220"/>
      <c r="E50" s="220"/>
      <c r="F50" s="220"/>
      <c r="G50" s="220"/>
      <c r="H50" s="220"/>
      <c r="I50" s="220"/>
    </row>
    <row r="51" spans="1:9" ht="20.25" customHeight="1">
      <c r="A51" s="220"/>
      <c r="B51" s="220"/>
      <c r="C51" s="220"/>
      <c r="D51" s="220"/>
      <c r="E51" s="220"/>
      <c r="F51" s="220"/>
      <c r="G51" s="220"/>
      <c r="H51" s="220"/>
      <c r="I51" s="220"/>
    </row>
    <row r="52" spans="1:9" ht="20.25" customHeight="1">
      <c r="A52" s="220"/>
      <c r="B52" s="220"/>
      <c r="C52" s="220"/>
      <c r="D52" s="220"/>
      <c r="E52" s="220"/>
      <c r="F52" s="220"/>
      <c r="G52" s="220"/>
      <c r="H52" s="220"/>
      <c r="I52" s="220"/>
    </row>
    <row r="53" spans="1:9" ht="20.25" customHeight="1">
      <c r="B53" s="220"/>
      <c r="C53" s="220"/>
      <c r="D53" s="220"/>
      <c r="E53" s="220"/>
      <c r="F53" s="220"/>
      <c r="G53" s="220"/>
      <c r="H53" s="220"/>
      <c r="I53" s="220"/>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JV0kDlPCdfdLjUsMaZU+8AHNdn4ox1f4qImUEzlovUGkkj+dZREpJDAizpU2vfJmEPKjWM3e7lBjRhdYXj7N7w==" saltValue="yUlF00yyYHfU6H9YEtAwyQ==" spinCount="100000" sheet="1" objects="1" scenarios="1"/>
  <customSheetViews>
    <customSheetView guid="{8CA1AA3C-D3A6-493D-93EE-74DE1406A5FE}" showGridLines="0" showRuler="0">
      <selection sqref="A1:H1"/>
      <pageMargins left="0.7" right="0.7" top="0.75" bottom="0.75" header="0.3" footer="0.3"/>
      <pageSetup scale="65" orientation="landscape"/>
      <headerFooter alignWithMargins="0">
        <oddFooter>&amp;L&amp;Z&amp;F&amp;R&amp;D</oddFooter>
      </headerFooter>
    </customSheetView>
  </customSheetViews>
  <phoneticPr fontId="0" type="noConversion"/>
  <pageMargins left="0.75" right="0.75" top="1" bottom="1" header="0.5" footer="0.5"/>
  <pageSetup scale="40" orientation="landscape" r:id="rId1"/>
  <headerFooter alignWithMargins="0">
    <oddFooter>&amp;L&amp;Z&amp;F&amp;R&amp;D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sheetPr>
  <dimension ref="A1:L147"/>
  <sheetViews>
    <sheetView showGridLines="0" topLeftCell="A37" zoomScale="50" zoomScaleNormal="50" zoomScaleSheetLayoutView="50" zoomScalePageLayoutView="50" workbookViewId="0">
      <selection activeCell="C64" sqref="C64"/>
    </sheetView>
  </sheetViews>
  <sheetFormatPr defaultColWidth="9.140625" defaultRowHeight="21"/>
  <cols>
    <col min="1" max="1" width="43.7109375" style="37" customWidth="1"/>
    <col min="2" max="2" width="77.28515625" style="37" customWidth="1"/>
    <col min="3" max="3" width="18.7109375" style="37" customWidth="1"/>
    <col min="4" max="4" width="23.28515625" style="37" customWidth="1"/>
    <col min="5" max="5" width="29" style="37" customWidth="1"/>
    <col min="6" max="6" width="19.7109375" style="37" customWidth="1"/>
    <col min="7" max="8" width="20.42578125" style="37" customWidth="1"/>
    <col min="9" max="9" width="5.140625" style="37" customWidth="1"/>
    <col min="10" max="16384" width="9.140625" style="37"/>
  </cols>
  <sheetData>
    <row r="1" spans="1:10" ht="23.1" customHeight="1">
      <c r="H1" s="219" t="s">
        <v>233</v>
      </c>
    </row>
    <row r="2" spans="1:10" ht="20.100000000000001" customHeight="1">
      <c r="A2" s="1150" t="s">
        <v>11</v>
      </c>
      <c r="B2" s="1150"/>
      <c r="C2" s="1150"/>
      <c r="D2" s="1150"/>
      <c r="E2" s="1150"/>
      <c r="F2" s="1150"/>
      <c r="G2" s="1150"/>
      <c r="H2" s="1058"/>
      <c r="I2" s="223"/>
    </row>
    <row r="3" spans="1:10" ht="20.100000000000001" customHeight="1">
      <c r="A3" s="1150" t="s">
        <v>780</v>
      </c>
      <c r="B3" s="1150"/>
      <c r="C3" s="1150"/>
      <c r="D3" s="1150"/>
      <c r="E3" s="1150"/>
      <c r="F3" s="1150"/>
      <c r="G3" s="1150"/>
      <c r="H3" s="1058"/>
    </row>
    <row r="4" spans="1:10" ht="20.100000000000001" customHeight="1">
      <c r="A4" s="425"/>
      <c r="B4" s="425"/>
      <c r="C4" s="425"/>
      <c r="D4" s="425"/>
      <c r="E4" s="425"/>
      <c r="F4" s="425"/>
      <c r="G4" s="425"/>
      <c r="H4" s="372"/>
    </row>
    <row r="5" spans="1:10" ht="27.6" customHeight="1" thickBot="1">
      <c r="A5" s="1150" t="s">
        <v>234</v>
      </c>
      <c r="B5" s="1151" t="str">
        <f>'CHECK SHEET'!D7</f>
        <v>North Florida College</v>
      </c>
      <c r="C5" s="1151"/>
      <c r="D5" s="1151"/>
      <c r="E5" s="1151"/>
      <c r="F5" s="1151"/>
      <c r="G5" s="425"/>
      <c r="H5" s="1149"/>
    </row>
    <row r="6" spans="1:10" ht="20.100000000000001" customHeight="1">
      <c r="A6" s="425"/>
      <c r="B6" s="425"/>
      <c r="C6" s="425"/>
      <c r="D6" s="425"/>
      <c r="E6" s="425"/>
      <c r="F6" s="425"/>
      <c r="G6" s="425"/>
      <c r="H6" s="1149"/>
    </row>
    <row r="7" spans="1:10" ht="20.100000000000001" customHeight="1">
      <c r="A7" s="1055" t="s">
        <v>235</v>
      </c>
      <c r="B7" s="1055"/>
      <c r="C7" s="1055"/>
      <c r="D7" s="1055"/>
      <c r="E7" s="1055"/>
      <c r="F7" s="1055"/>
      <c r="G7" s="1055"/>
      <c r="H7" s="1055"/>
    </row>
    <row r="8" spans="1:10" ht="20.100000000000001" customHeight="1" thickBot="1">
      <c r="C8" s="35"/>
    </row>
    <row r="9" spans="1:10" ht="85.5" customHeight="1" thickBot="1">
      <c r="A9" s="373" t="s">
        <v>236</v>
      </c>
      <c r="B9" s="373" t="s">
        <v>237</v>
      </c>
      <c r="C9" s="381" t="s">
        <v>238</v>
      </c>
      <c r="D9" s="381" t="s">
        <v>239</v>
      </c>
      <c r="E9" s="381" t="s">
        <v>240</v>
      </c>
      <c r="F9" s="381" t="s">
        <v>76</v>
      </c>
      <c r="G9" s="381" t="s">
        <v>241</v>
      </c>
      <c r="H9" s="382" t="s">
        <v>242</v>
      </c>
      <c r="I9" s="412"/>
      <c r="J9" s="151"/>
    </row>
    <row r="10" spans="1:10" ht="20.100000000000001" customHeight="1">
      <c r="A10" s="681" t="s">
        <v>216</v>
      </c>
      <c r="B10" s="682" t="s">
        <v>243</v>
      </c>
      <c r="C10" s="683">
        <v>40101</v>
      </c>
      <c r="D10" s="867">
        <v>1206</v>
      </c>
      <c r="E10" s="684">
        <v>0</v>
      </c>
      <c r="F10" s="685">
        <f t="shared" ref="F10:F15" si="0">+D10-E10</f>
        <v>1206</v>
      </c>
      <c r="G10" s="685">
        <f>'EXHIBIT B'!B14</f>
        <v>91.79</v>
      </c>
      <c r="H10" s="686">
        <f>ROUND(+F10*G10,0)</f>
        <v>110699</v>
      </c>
      <c r="I10" s="151"/>
      <c r="J10" s="151"/>
    </row>
    <row r="11" spans="1:10" ht="20.100000000000001" customHeight="1">
      <c r="A11" s="868" t="s">
        <v>216</v>
      </c>
      <c r="B11" s="868" t="s">
        <v>140</v>
      </c>
      <c r="C11" s="869" t="s">
        <v>244</v>
      </c>
      <c r="D11" s="867">
        <v>16150</v>
      </c>
      <c r="E11" s="867">
        <v>5125</v>
      </c>
      <c r="F11" s="870">
        <f t="shared" si="0"/>
        <v>11025</v>
      </c>
      <c r="G11" s="870">
        <f>+'EXHIBIT B'!B15</f>
        <v>76</v>
      </c>
      <c r="H11" s="871">
        <f t="shared" ref="H11:H15" si="1">ROUND(+F11*G11,0)</f>
        <v>837900</v>
      </c>
      <c r="I11" s="151"/>
      <c r="J11" s="151"/>
    </row>
    <row r="12" spans="1:10" ht="20.100000000000001" customHeight="1">
      <c r="A12" s="868" t="s">
        <v>216</v>
      </c>
      <c r="B12" s="868" t="s">
        <v>141</v>
      </c>
      <c r="C12" s="869" t="s">
        <v>245</v>
      </c>
      <c r="D12" s="867">
        <v>4035</v>
      </c>
      <c r="E12" s="867">
        <v>294</v>
      </c>
      <c r="F12" s="870">
        <f t="shared" si="0"/>
        <v>3741</v>
      </c>
      <c r="G12" s="870">
        <f>+'EXHIBIT B'!B15</f>
        <v>76</v>
      </c>
      <c r="H12" s="871">
        <f t="shared" si="1"/>
        <v>284316</v>
      </c>
      <c r="I12" s="151"/>
      <c r="J12" s="151"/>
    </row>
    <row r="13" spans="1:10" ht="20.100000000000001" customHeight="1">
      <c r="A13" s="868" t="s">
        <v>216</v>
      </c>
      <c r="B13" s="868" t="s">
        <v>87</v>
      </c>
      <c r="C13" s="869" t="s">
        <v>246</v>
      </c>
      <c r="D13" s="872">
        <v>2636</v>
      </c>
      <c r="E13" s="872">
        <v>200</v>
      </c>
      <c r="F13" s="870">
        <f t="shared" si="0"/>
        <v>2436</v>
      </c>
      <c r="G13" s="870">
        <f>+'EXHIBIT B'!B16</f>
        <v>71</v>
      </c>
      <c r="H13" s="871">
        <f t="shared" si="1"/>
        <v>172956</v>
      </c>
      <c r="I13" s="151"/>
      <c r="J13" s="151"/>
    </row>
    <row r="14" spans="1:10" ht="20.100000000000001" customHeight="1">
      <c r="A14" s="868" t="s">
        <v>216</v>
      </c>
      <c r="B14" s="868" t="s">
        <v>142</v>
      </c>
      <c r="C14" s="869" t="s">
        <v>247</v>
      </c>
      <c r="D14" s="867">
        <v>262</v>
      </c>
      <c r="E14" s="867">
        <v>0</v>
      </c>
      <c r="F14" s="870">
        <f t="shared" si="0"/>
        <v>262</v>
      </c>
      <c r="G14" s="870">
        <f>+'EXHIBIT B'!B15</f>
        <v>76</v>
      </c>
      <c r="H14" s="871">
        <f t="shared" si="1"/>
        <v>19912</v>
      </c>
      <c r="I14" s="151"/>
      <c r="J14" s="151"/>
    </row>
    <row r="15" spans="1:10" ht="20.100000000000001" customHeight="1" thickBot="1">
      <c r="A15" s="873" t="s">
        <v>216</v>
      </c>
      <c r="B15" s="873" t="s">
        <v>143</v>
      </c>
      <c r="C15" s="874">
        <v>40160</v>
      </c>
      <c r="D15" s="875">
        <v>0</v>
      </c>
      <c r="E15" s="875">
        <v>0</v>
      </c>
      <c r="F15" s="876">
        <f t="shared" si="0"/>
        <v>0</v>
      </c>
      <c r="G15" s="876">
        <f>+'EXHIBIT B'!B15</f>
        <v>76</v>
      </c>
      <c r="H15" s="877">
        <f t="shared" si="1"/>
        <v>0</v>
      </c>
      <c r="I15" s="151"/>
      <c r="J15" s="151"/>
    </row>
    <row r="16" spans="1:10" ht="24.95" customHeight="1" thickBot="1">
      <c r="A16" s="383"/>
      <c r="B16" s="383"/>
      <c r="C16" s="383"/>
      <c r="D16" s="384"/>
      <c r="E16" s="384"/>
      <c r="F16" s="385"/>
      <c r="G16" s="385"/>
      <c r="H16" s="386"/>
      <c r="I16" s="151"/>
      <c r="J16" s="151"/>
    </row>
    <row r="17" spans="1:10" ht="24.95" customHeight="1" thickBot="1">
      <c r="A17" s="387"/>
      <c r="B17" s="388" t="s">
        <v>248</v>
      </c>
      <c r="C17" s="388"/>
      <c r="D17" s="389">
        <f>SUM(D10:D15)</f>
        <v>24289</v>
      </c>
      <c r="E17" s="389">
        <f>SUM(E10:E15)</f>
        <v>5619</v>
      </c>
      <c r="F17" s="390">
        <f>SUM(F10:F15)</f>
        <v>18670</v>
      </c>
      <c r="G17" s="390"/>
      <c r="H17" s="391">
        <f>SUM(H10:H15)</f>
        <v>1425783</v>
      </c>
      <c r="I17" s="151"/>
      <c r="J17" s="151"/>
    </row>
    <row r="18" spans="1:10" ht="88.35" customHeight="1" thickBot="1">
      <c r="A18" s="392" t="s">
        <v>249</v>
      </c>
      <c r="B18" s="373" t="s">
        <v>237</v>
      </c>
      <c r="C18" s="381" t="s">
        <v>238</v>
      </c>
      <c r="D18" s="392" t="s">
        <v>250</v>
      </c>
      <c r="E18" s="381" t="s">
        <v>241</v>
      </c>
      <c r="F18" s="382" t="s">
        <v>242</v>
      </c>
    </row>
    <row r="19" spans="1:10" ht="24.95" customHeight="1">
      <c r="A19" s="878" t="s">
        <v>231</v>
      </c>
      <c r="B19" s="878" t="s">
        <v>243</v>
      </c>
      <c r="C19" s="879">
        <v>40301</v>
      </c>
      <c r="D19" s="1219">
        <v>137</v>
      </c>
      <c r="E19" s="880">
        <f>'EXHIBIT B'!C29</f>
        <v>194.33</v>
      </c>
      <c r="F19" s="881">
        <f t="shared" ref="F19:F24" si="2">ROUND(+D19*E19,0)</f>
        <v>26623</v>
      </c>
      <c r="G19" s="393"/>
      <c r="H19" s="393"/>
    </row>
    <row r="20" spans="1:10" ht="20.100000000000001" customHeight="1">
      <c r="A20" s="882" t="s">
        <v>231</v>
      </c>
      <c r="B20" s="882" t="s">
        <v>140</v>
      </c>
      <c r="C20" s="883" t="s">
        <v>251</v>
      </c>
      <c r="D20" s="890">
        <v>360</v>
      </c>
      <c r="E20" s="884">
        <f>+'EXHIBIT B'!C30</f>
        <v>228</v>
      </c>
      <c r="F20" s="885">
        <f t="shared" si="2"/>
        <v>82080</v>
      </c>
      <c r="G20" s="394"/>
      <c r="H20" s="394"/>
    </row>
    <row r="21" spans="1:10" ht="20.100000000000001" customHeight="1">
      <c r="A21" s="882" t="s">
        <v>231</v>
      </c>
      <c r="B21" s="882" t="s">
        <v>141</v>
      </c>
      <c r="C21" s="883" t="s">
        <v>252</v>
      </c>
      <c r="D21" s="890">
        <v>449</v>
      </c>
      <c r="E21" s="884">
        <f>+'EXHIBIT B'!C30</f>
        <v>228</v>
      </c>
      <c r="F21" s="885">
        <f t="shared" si="2"/>
        <v>102372</v>
      </c>
      <c r="G21" s="394"/>
      <c r="H21" s="394"/>
    </row>
    <row r="22" spans="1:10" ht="20.100000000000001" customHeight="1">
      <c r="A22" s="882" t="s">
        <v>231</v>
      </c>
      <c r="B22" s="882" t="s">
        <v>87</v>
      </c>
      <c r="C22" s="883" t="s">
        <v>253</v>
      </c>
      <c r="D22" s="890">
        <v>254</v>
      </c>
      <c r="E22" s="884">
        <f>+'EXHIBIT B'!C31</f>
        <v>213</v>
      </c>
      <c r="F22" s="885">
        <f t="shared" si="2"/>
        <v>54102</v>
      </c>
      <c r="G22" s="394"/>
      <c r="H22" s="394"/>
    </row>
    <row r="23" spans="1:10" ht="20.100000000000001" customHeight="1">
      <c r="A23" s="882" t="s">
        <v>231</v>
      </c>
      <c r="B23" s="882" t="s">
        <v>142</v>
      </c>
      <c r="C23" s="883" t="s">
        <v>254</v>
      </c>
      <c r="D23" s="890">
        <v>32</v>
      </c>
      <c r="E23" s="884">
        <f>+'EXHIBIT B'!C30</f>
        <v>228</v>
      </c>
      <c r="F23" s="885">
        <f t="shared" si="2"/>
        <v>7296</v>
      </c>
      <c r="G23" s="394"/>
      <c r="H23" s="394"/>
    </row>
    <row r="24" spans="1:10" ht="20.100000000000001" customHeight="1" thickBot="1">
      <c r="A24" s="751" t="s">
        <v>231</v>
      </c>
      <c r="B24" s="751" t="s">
        <v>143</v>
      </c>
      <c r="C24" s="752">
        <v>40360</v>
      </c>
      <c r="D24" s="1220">
        <v>0</v>
      </c>
      <c r="E24" s="753">
        <f>+'EXHIBIT B'!C30</f>
        <v>228</v>
      </c>
      <c r="F24" s="754">
        <f t="shared" si="2"/>
        <v>0</v>
      </c>
      <c r="G24" s="394"/>
      <c r="H24" s="394"/>
    </row>
    <row r="25" spans="1:10" ht="20.100000000000001" customHeight="1" thickBot="1">
      <c r="A25" s="395"/>
      <c r="B25" s="395"/>
      <c r="C25" s="395"/>
      <c r="D25" s="395"/>
      <c r="E25" s="396"/>
      <c r="F25" s="397"/>
      <c r="G25" s="59"/>
      <c r="H25" s="59"/>
    </row>
    <row r="26" spans="1:10" ht="20.100000000000001" customHeight="1" thickBot="1">
      <c r="A26" s="886"/>
      <c r="B26" s="886" t="s">
        <v>248</v>
      </c>
      <c r="C26" s="886"/>
      <c r="D26" s="887">
        <f>SUM(D19:D24)</f>
        <v>1232</v>
      </c>
      <c r="E26" s="888"/>
      <c r="F26" s="889">
        <f>SUM(F19:F24)</f>
        <v>272473</v>
      </c>
      <c r="G26" s="398"/>
      <c r="H26" s="398"/>
    </row>
    <row r="27" spans="1:10" ht="20.100000000000001" customHeight="1" thickBot="1">
      <c r="A27" s="399" t="s">
        <v>255</v>
      </c>
      <c r="B27" s="399"/>
      <c r="C27" s="399"/>
      <c r="D27" s="399"/>
      <c r="E27" s="399"/>
      <c r="F27" s="400"/>
      <c r="G27" s="687"/>
      <c r="H27" s="401">
        <f>H17+F26</f>
        <v>1698256</v>
      </c>
    </row>
    <row r="28" spans="1:10" ht="24.95" customHeight="1">
      <c r="I28" s="213"/>
    </row>
    <row r="29" spans="1:10" ht="24.95" customHeight="1">
      <c r="A29" s="1055" t="s">
        <v>256</v>
      </c>
      <c r="B29" s="1055"/>
      <c r="C29" s="1055"/>
      <c r="D29" s="1055"/>
      <c r="E29" s="1055"/>
      <c r="F29" s="1055"/>
      <c r="G29" s="1055"/>
      <c r="H29" s="1055"/>
      <c r="I29" s="213"/>
    </row>
    <row r="30" spans="1:10" ht="24.95" customHeight="1" thickBot="1">
      <c r="A30" s="20"/>
      <c r="B30" s="20"/>
      <c r="C30" s="20"/>
      <c r="D30" s="20"/>
      <c r="E30" s="20"/>
      <c r="F30" s="20"/>
      <c r="G30" s="20"/>
      <c r="H30" s="20"/>
      <c r="I30" s="213"/>
    </row>
    <row r="31" spans="1:10" ht="88.35" customHeight="1" thickBot="1">
      <c r="A31" s="392" t="s">
        <v>257</v>
      </c>
      <c r="B31" s="402" t="s">
        <v>237</v>
      </c>
      <c r="C31" s="392" t="s">
        <v>238</v>
      </c>
      <c r="D31" s="392" t="s">
        <v>258</v>
      </c>
      <c r="E31" s="392" t="s">
        <v>259</v>
      </c>
      <c r="F31" s="392" t="s">
        <v>76</v>
      </c>
      <c r="G31" s="392" t="s">
        <v>260</v>
      </c>
      <c r="H31" s="1060" t="s">
        <v>242</v>
      </c>
      <c r="I31" s="213"/>
    </row>
    <row r="32" spans="1:10" ht="20.100000000000001" customHeight="1">
      <c r="A32" s="688" t="s">
        <v>261</v>
      </c>
      <c r="B32" s="688" t="s">
        <v>262</v>
      </c>
      <c r="C32" s="689" t="s">
        <v>263</v>
      </c>
      <c r="D32" s="690">
        <v>0</v>
      </c>
      <c r="E32" s="690">
        <v>0</v>
      </c>
      <c r="F32" s="691">
        <f>D32-E32</f>
        <v>0</v>
      </c>
      <c r="G32" s="691">
        <f>'EXHIBIT B'!B19</f>
        <v>30</v>
      </c>
      <c r="H32" s="692">
        <f>ROUND(+F32*G32,0)</f>
        <v>0</v>
      </c>
    </row>
    <row r="33" spans="1:12" ht="20.100000000000001" customHeight="1">
      <c r="A33" s="882" t="s">
        <v>261</v>
      </c>
      <c r="B33" s="882" t="s">
        <v>264</v>
      </c>
      <c r="C33" s="883" t="s">
        <v>265</v>
      </c>
      <c r="D33" s="890">
        <v>0</v>
      </c>
      <c r="E33" s="890">
        <v>0</v>
      </c>
      <c r="F33" s="884">
        <f>D33-E33</f>
        <v>0</v>
      </c>
      <c r="G33" s="884">
        <f>'EXHIBIT B'!B20</f>
        <v>30</v>
      </c>
      <c r="H33" s="885">
        <f>ROUND(+F33*G33,0)</f>
        <v>0</v>
      </c>
    </row>
    <row r="34" spans="1:12" ht="20.100000000000001" customHeight="1">
      <c r="A34" s="882" t="s">
        <v>266</v>
      </c>
      <c r="B34" s="882" t="s">
        <v>262</v>
      </c>
      <c r="C34" s="883">
        <v>40180</v>
      </c>
      <c r="D34" s="890">
        <v>0</v>
      </c>
      <c r="E34" s="890">
        <v>0</v>
      </c>
      <c r="F34" s="884">
        <f>D34-E34</f>
        <v>0</v>
      </c>
      <c r="G34" s="884">
        <f>'EXHIBIT B'!B22</f>
        <v>45</v>
      </c>
      <c r="H34" s="885">
        <f>ROUND(+F34*G34,0)</f>
        <v>0</v>
      </c>
    </row>
    <row r="35" spans="1:12" ht="20.100000000000001" customHeight="1" thickBot="1">
      <c r="A35" s="891" t="s">
        <v>266</v>
      </c>
      <c r="B35" s="891" t="s">
        <v>264</v>
      </c>
      <c r="C35" s="892">
        <v>40190</v>
      </c>
      <c r="D35" s="893">
        <v>0</v>
      </c>
      <c r="E35" s="893">
        <v>0</v>
      </c>
      <c r="F35" s="894">
        <f>D35-E35</f>
        <v>0</v>
      </c>
      <c r="G35" s="894">
        <f>'EXHIBIT B'!B23</f>
        <v>45</v>
      </c>
      <c r="H35" s="895">
        <f>ROUND(+F35*G35,0)</f>
        <v>0</v>
      </c>
    </row>
    <row r="36" spans="1:12" ht="20.100000000000001" customHeight="1" thickBot="1">
      <c r="A36" s="403"/>
      <c r="B36" s="377" t="s">
        <v>267</v>
      </c>
      <c r="C36" s="377"/>
      <c r="D36" s="404">
        <f>SUM(D32:D35)</f>
        <v>0</v>
      </c>
      <c r="E36" s="404">
        <f>SUM(E32:E35)</f>
        <v>0</v>
      </c>
      <c r="F36" s="405">
        <f>D36-E36</f>
        <v>0</v>
      </c>
      <c r="G36" s="405"/>
      <c r="H36" s="406">
        <f>SUM(H32:H35)</f>
        <v>0</v>
      </c>
    </row>
    <row r="37" spans="1:12" ht="24.95" customHeight="1" thickBot="1">
      <c r="A37" s="407"/>
      <c r="B37" s="408"/>
      <c r="C37" s="408"/>
      <c r="D37" s="408"/>
      <c r="E37" s="408"/>
      <c r="F37" s="408"/>
      <c r="G37" s="25"/>
      <c r="H37" s="25"/>
    </row>
    <row r="38" spans="1:12" ht="88.35" customHeight="1" thickBot="1">
      <c r="A38" s="409" t="s">
        <v>268</v>
      </c>
      <c r="B38" s="410" t="s">
        <v>237</v>
      </c>
      <c r="C38" s="392" t="s">
        <v>238</v>
      </c>
      <c r="D38" s="411" t="s">
        <v>258</v>
      </c>
      <c r="E38" s="411" t="s">
        <v>260</v>
      </c>
      <c r="F38" s="392" t="s">
        <v>242</v>
      </c>
      <c r="G38" s="412"/>
      <c r="H38" s="412"/>
    </row>
    <row r="39" spans="1:12" ht="20.100000000000001" customHeight="1">
      <c r="A39" s="688" t="s">
        <v>261</v>
      </c>
      <c r="B39" s="688" t="s">
        <v>262</v>
      </c>
      <c r="C39" s="689">
        <v>40380</v>
      </c>
      <c r="D39" s="690">
        <v>0</v>
      </c>
      <c r="E39" s="691">
        <f>'EXHIBIT B'!B34</f>
        <v>30</v>
      </c>
      <c r="F39" s="692">
        <f>D39*E39</f>
        <v>0</v>
      </c>
      <c r="G39" s="151"/>
      <c r="H39" s="151"/>
    </row>
    <row r="40" spans="1:12" ht="20.100000000000001" customHeight="1">
      <c r="A40" s="882" t="s">
        <v>261</v>
      </c>
      <c r="B40" s="882" t="s">
        <v>264</v>
      </c>
      <c r="C40" s="883">
        <v>40390</v>
      </c>
      <c r="D40" s="890">
        <v>0</v>
      </c>
      <c r="E40" s="884">
        <f>'EXHIBIT B'!B35</f>
        <v>30</v>
      </c>
      <c r="F40" s="885">
        <f>D40*E40</f>
        <v>0</v>
      </c>
      <c r="G40" s="25"/>
      <c r="H40" s="25"/>
    </row>
    <row r="41" spans="1:12" ht="20.100000000000001" customHeight="1">
      <c r="A41" s="882" t="s">
        <v>266</v>
      </c>
      <c r="B41" s="882" t="s">
        <v>262</v>
      </c>
      <c r="C41" s="883" t="s">
        <v>269</v>
      </c>
      <c r="D41" s="890">
        <v>0</v>
      </c>
      <c r="E41" s="884">
        <f>'EXHIBIT B'!B37</f>
        <v>45</v>
      </c>
      <c r="F41" s="885">
        <f>D41*E41</f>
        <v>0</v>
      </c>
      <c r="G41" s="25"/>
      <c r="H41" s="25"/>
    </row>
    <row r="42" spans="1:12" ht="20.100000000000001" customHeight="1" thickBot="1">
      <c r="A42" s="891" t="s">
        <v>266</v>
      </c>
      <c r="B42" s="891" t="s">
        <v>264</v>
      </c>
      <c r="C42" s="892" t="s">
        <v>270</v>
      </c>
      <c r="D42" s="893">
        <v>0</v>
      </c>
      <c r="E42" s="894">
        <f>'EXHIBIT B'!B38</f>
        <v>45</v>
      </c>
      <c r="F42" s="895">
        <f>D42*E42</f>
        <v>0</v>
      </c>
      <c r="G42" s="25"/>
      <c r="H42" s="25"/>
    </row>
    <row r="43" spans="1:12" ht="20.100000000000001" customHeight="1" thickBot="1">
      <c r="A43" s="413"/>
      <c r="B43" s="414" t="s">
        <v>248</v>
      </c>
      <c r="C43" s="414"/>
      <c r="D43" s="415">
        <f>SUM(D39:D42)</f>
        <v>0</v>
      </c>
      <c r="E43" s="416"/>
      <c r="F43" s="417">
        <f>SUM(F39:F42)</f>
        <v>0</v>
      </c>
      <c r="G43" s="151"/>
      <c r="H43" s="151"/>
    </row>
    <row r="44" spans="1:12" ht="20.100000000000001" customHeight="1" thickBot="1">
      <c r="A44" s="418" t="s">
        <v>271</v>
      </c>
      <c r="B44" s="419"/>
      <c r="C44" s="419"/>
      <c r="D44" s="419"/>
      <c r="E44" s="419"/>
      <c r="F44" s="419"/>
      <c r="G44" s="420"/>
      <c r="H44" s="693">
        <f>H36+F43</f>
        <v>0</v>
      </c>
      <c r="K44" s="19"/>
      <c r="L44" s="19"/>
    </row>
    <row r="45" spans="1:12" ht="20.100000000000001" customHeight="1" thickBot="1">
      <c r="A45" s="395"/>
      <c r="B45" s="395"/>
      <c r="C45" s="395"/>
      <c r="D45" s="395"/>
      <c r="E45" s="395"/>
      <c r="F45" s="395"/>
      <c r="G45" s="395"/>
      <c r="H45" s="396"/>
      <c r="K45" s="19"/>
      <c r="L45" s="19"/>
    </row>
    <row r="46" spans="1:12" ht="20.100000000000001" customHeight="1" thickBot="1">
      <c r="A46" s="414" t="s">
        <v>272</v>
      </c>
      <c r="B46" s="419"/>
      <c r="C46" s="399"/>
      <c r="D46" s="399"/>
      <c r="E46" s="399"/>
      <c r="F46" s="399"/>
      <c r="G46" s="421"/>
      <c r="H46" s="436">
        <f>H27+H44</f>
        <v>1698256</v>
      </c>
      <c r="K46" s="19"/>
      <c r="L46" s="19"/>
    </row>
    <row r="47" spans="1:12" ht="24.75" customHeight="1">
      <c r="A47" s="1061"/>
      <c r="B47" s="1061"/>
      <c r="C47" s="1061"/>
      <c r="D47" s="1061"/>
      <c r="E47" s="1061"/>
      <c r="F47" s="1061"/>
      <c r="G47" s="423"/>
      <c r="H47" s="423"/>
      <c r="K47" s="19"/>
      <c r="L47" s="19"/>
    </row>
    <row r="48" spans="1:12" ht="24.95" customHeight="1">
      <c r="A48" s="675" t="s">
        <v>273</v>
      </c>
      <c r="B48" s="20"/>
      <c r="C48" s="20"/>
      <c r="D48" s="20"/>
      <c r="E48" s="20"/>
      <c r="F48" s="20"/>
      <c r="G48" s="20"/>
      <c r="H48" s="369" t="s">
        <v>233</v>
      </c>
    </row>
    <row r="49" spans="1:10" ht="24.95" customHeight="1">
      <c r="A49" s="675"/>
      <c r="B49" s="20"/>
      <c r="C49" s="20"/>
      <c r="D49" s="20"/>
      <c r="E49" s="20"/>
      <c r="F49" s="20"/>
      <c r="G49" s="20"/>
    </row>
    <row r="50" spans="1:10" ht="43.35" customHeight="1" thickBot="1">
      <c r="A50" s="1152" t="s">
        <v>274</v>
      </c>
      <c r="B50" s="1152"/>
      <c r="C50" s="20"/>
      <c r="D50" s="20"/>
      <c r="E50" s="20"/>
      <c r="F50" s="20"/>
      <c r="G50" s="20"/>
      <c r="H50" s="20"/>
    </row>
    <row r="51" spans="1:10" ht="44.45" customHeight="1" thickBot="1">
      <c r="A51" s="373" t="s">
        <v>275</v>
      </c>
      <c r="B51" s="373" t="s">
        <v>276</v>
      </c>
      <c r="C51" s="1153" t="s">
        <v>277</v>
      </c>
      <c r="D51" s="1154"/>
      <c r="E51" s="1153" t="s">
        <v>278</v>
      </c>
      <c r="F51" s="1154"/>
      <c r="G51" s="20"/>
      <c r="H51" s="20"/>
    </row>
    <row r="52" spans="1:10" ht="24.95" customHeight="1" thickBot="1">
      <c r="A52" s="374"/>
      <c r="B52" s="375"/>
      <c r="C52" s="694"/>
      <c r="D52" s="695"/>
      <c r="E52" s="694"/>
      <c r="F52" s="695"/>
    </row>
    <row r="53" spans="1:10" ht="24.95" customHeight="1" thickBot="1">
      <c r="A53" s="380" t="s">
        <v>156</v>
      </c>
      <c r="B53" s="376"/>
      <c r="C53" s="696"/>
      <c r="D53" s="697"/>
      <c r="E53" s="696"/>
      <c r="F53" s="697"/>
    </row>
    <row r="54" spans="1:10" ht="24.95" customHeight="1">
      <c r="A54" s="896" t="s">
        <v>800</v>
      </c>
      <c r="B54" s="1221">
        <v>500000</v>
      </c>
      <c r="C54" s="1223">
        <v>1</v>
      </c>
      <c r="D54" s="1224"/>
      <c r="E54" s="1223">
        <v>7</v>
      </c>
      <c r="F54" s="1224"/>
    </row>
    <row r="55" spans="1:10" ht="24.95" customHeight="1">
      <c r="A55" s="897"/>
      <c r="B55" s="890">
        <v>0</v>
      </c>
      <c r="C55" s="1225"/>
      <c r="D55" s="1226"/>
      <c r="E55" s="1225"/>
      <c r="F55" s="1226"/>
      <c r="J55" s="111"/>
    </row>
    <row r="56" spans="1:10" ht="24.95" customHeight="1">
      <c r="A56" s="897"/>
      <c r="B56" s="890">
        <v>0</v>
      </c>
      <c r="C56" s="1225"/>
      <c r="D56" s="1226"/>
      <c r="E56" s="1225"/>
      <c r="F56" s="1226"/>
      <c r="I56" s="151"/>
    </row>
    <row r="57" spans="1:10" ht="24.95" customHeight="1">
      <c r="A57" s="897"/>
      <c r="B57" s="890">
        <v>0</v>
      </c>
      <c r="C57" s="1225"/>
      <c r="D57" s="1226"/>
      <c r="E57" s="1225"/>
      <c r="F57" s="1226"/>
      <c r="I57" s="151"/>
    </row>
    <row r="58" spans="1:10" ht="24.95" customHeight="1">
      <c r="A58" s="897"/>
      <c r="B58" s="890">
        <v>0</v>
      </c>
      <c r="C58" s="1225"/>
      <c r="D58" s="1226"/>
      <c r="E58" s="1225"/>
      <c r="F58" s="1226"/>
      <c r="I58" s="151"/>
    </row>
    <row r="59" spans="1:10" ht="24.95" customHeight="1" thickBot="1">
      <c r="A59" s="755"/>
      <c r="B59" s="756">
        <v>0</v>
      </c>
      <c r="C59" s="1227"/>
      <c r="D59" s="1228"/>
      <c r="E59" s="1229"/>
      <c r="F59" s="1230"/>
      <c r="I59" s="151"/>
      <c r="J59" s="113"/>
    </row>
    <row r="60" spans="1:10" ht="24.95" customHeight="1" thickBot="1">
      <c r="A60" s="377" t="s">
        <v>279</v>
      </c>
      <c r="B60" s="378">
        <f>SUM(B54:B59)</f>
        <v>500000</v>
      </c>
      <c r="C60" s="1231"/>
      <c r="D60" s="1232"/>
      <c r="E60" s="1231"/>
      <c r="F60" s="1232"/>
      <c r="I60" s="424"/>
    </row>
    <row r="61" spans="1:10" ht="24.95" customHeight="1" thickBot="1">
      <c r="A61" s="379"/>
      <c r="B61" s="379"/>
      <c r="C61" s="698"/>
      <c r="D61" s="699"/>
      <c r="E61" s="698"/>
      <c r="F61" s="699"/>
      <c r="I61" s="151"/>
    </row>
    <row r="62" spans="1:10" ht="24.95" customHeight="1" thickBot="1">
      <c r="A62" s="380" t="s">
        <v>153</v>
      </c>
      <c r="B62" s="376"/>
      <c r="C62" s="696"/>
      <c r="D62" s="697"/>
      <c r="E62" s="696"/>
      <c r="F62" s="697"/>
      <c r="I62" s="151"/>
    </row>
    <row r="63" spans="1:10" ht="24.95" customHeight="1">
      <c r="A63" s="896" t="s">
        <v>740</v>
      </c>
      <c r="B63" s="1222">
        <v>29800</v>
      </c>
      <c r="C63" s="1223">
        <v>3</v>
      </c>
      <c r="D63" s="1224"/>
      <c r="E63" s="1223">
        <v>1</v>
      </c>
      <c r="F63" s="1224"/>
      <c r="I63" s="151"/>
    </row>
    <row r="64" spans="1:10" ht="24.95" customHeight="1">
      <c r="A64" s="897"/>
      <c r="B64" s="890">
        <v>0</v>
      </c>
      <c r="C64" s="1225"/>
      <c r="D64" s="1226"/>
      <c r="E64" s="1225"/>
      <c r="F64" s="1226"/>
      <c r="I64" s="151"/>
    </row>
    <row r="65" spans="1:9" ht="24.95" customHeight="1">
      <c r="A65" s="897"/>
      <c r="B65" s="890">
        <v>0</v>
      </c>
      <c r="C65" s="1225"/>
      <c r="D65" s="1226"/>
      <c r="E65" s="1225"/>
      <c r="F65" s="1226"/>
      <c r="I65" s="151"/>
    </row>
    <row r="66" spans="1:9" ht="24.95" customHeight="1">
      <c r="A66" s="897"/>
      <c r="B66" s="890">
        <v>0</v>
      </c>
      <c r="C66" s="1225"/>
      <c r="D66" s="1226"/>
      <c r="E66" s="1225"/>
      <c r="F66" s="1226"/>
      <c r="I66" s="151"/>
    </row>
    <row r="67" spans="1:9" ht="24.95" customHeight="1">
      <c r="A67" s="897"/>
      <c r="B67" s="890">
        <v>0</v>
      </c>
      <c r="C67" s="1225"/>
      <c r="D67" s="1226"/>
      <c r="E67" s="1225"/>
      <c r="F67" s="1226"/>
    </row>
    <row r="68" spans="1:9" ht="24.95" customHeight="1" thickBot="1">
      <c r="A68" s="755"/>
      <c r="B68" s="756">
        <v>0</v>
      </c>
      <c r="C68" s="1229"/>
      <c r="D68" s="1230"/>
      <c r="E68" s="1229"/>
      <c r="F68" s="1230"/>
    </row>
    <row r="69" spans="1:9" ht="24.95" customHeight="1" thickBot="1">
      <c r="A69" s="377" t="s">
        <v>280</v>
      </c>
      <c r="B69" s="378">
        <f>SUM(B63:B68)</f>
        <v>29800</v>
      </c>
      <c r="C69" s="1233"/>
      <c r="D69" s="1234"/>
      <c r="E69" s="1233"/>
      <c r="F69" s="1234"/>
    </row>
    <row r="70" spans="1:9" ht="24.95" customHeight="1" thickBot="1">
      <c r="A70" s="377" t="s">
        <v>281</v>
      </c>
      <c r="B70" s="378">
        <f>+B69+B60</f>
        <v>529800</v>
      </c>
      <c r="C70" s="1233"/>
      <c r="D70" s="1234"/>
      <c r="E70" s="1235"/>
      <c r="F70" s="1236"/>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2uPrDeRWRqAmLg3GrGefjyQB2lVaRhU7xLzI0SGe00XB/oLEvW9iKewnHvk9FHGHXoZXA16D4Dk3gzV2HSlk6w==" saltValue="CFKkkWZxa6nhgdTklBjq9g=="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7" right="0.7" top="0.75" bottom="0.75" header="0.3" footer="0.3"/>
      <pageSetup scale="69" orientation="landscape"/>
      <headerFooter alignWithMargins="0">
        <oddFooter>&amp;L&amp;Z&amp;F&amp;R&amp;D</oddFooter>
      </headerFooter>
    </customSheetView>
  </customSheetViews>
  <phoneticPr fontId="0" type="noConversion"/>
  <pageMargins left="0.75" right="0.75" top="1" bottom="1" header="0.5" footer="0.5"/>
  <pageSetup scale="45" orientation="landscape" r:id="rId1"/>
  <headerFooter alignWithMargins="0">
    <oddFooter>&amp;L&amp;Z&amp;F&amp;R&amp;D</oddFooter>
  </headerFooter>
  <rowBreaks count="1" manualBreakCount="1">
    <brk id="37" max="7" man="1"/>
  </rowBreaks>
  <colBreaks count="2" manualBreakCount="2">
    <brk id="27" max="72" man="1"/>
    <brk id="40" max="72" man="1"/>
  </colBreaks>
  <ignoredErrors>
    <ignoredError sqref="C11:C14 C33 E20:E21 C20:C24 E23:E24 C32 C41:C42 C36" numberStoredAsText="1"/>
    <ignoredError sqref="G13" formula="1"/>
    <ignoredError sqref="E22" numberStoredAsText="1" formula="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AU143"/>
  <sheetViews>
    <sheetView showGridLines="0" topLeftCell="A7" zoomScale="60" zoomScaleNormal="60" zoomScaleSheetLayoutView="70" zoomScalePageLayoutView="60" workbookViewId="0"/>
  </sheetViews>
  <sheetFormatPr defaultColWidth="9.140625" defaultRowHeight="12.75"/>
  <cols>
    <col min="1" max="1" width="31.28515625" style="221" customWidth="1"/>
    <col min="2" max="2" width="100.42578125" style="221" customWidth="1"/>
    <col min="3" max="3" width="18.7109375" style="221" customWidth="1"/>
    <col min="4" max="4" width="25.7109375" style="221" customWidth="1"/>
    <col min="5" max="5" width="21.42578125" style="221" customWidth="1"/>
    <col min="6" max="6" width="6.85546875" style="221" customWidth="1"/>
    <col min="7" max="7" width="9.140625" style="221"/>
    <col min="8" max="8" width="59" style="221" customWidth="1"/>
    <col min="9" max="9" width="13.7109375" style="221" customWidth="1"/>
    <col min="10" max="10" width="12.7109375" style="221" bestFit="1" customWidth="1"/>
    <col min="11" max="11" width="14" style="221" customWidth="1"/>
    <col min="12" max="28" width="12.7109375" style="221" customWidth="1"/>
    <col min="29" max="29" width="11" style="221" customWidth="1"/>
    <col min="30" max="30" width="12.7109375" style="221" customWidth="1"/>
    <col min="31" max="31" width="12.42578125" style="221" customWidth="1"/>
    <col min="32" max="32" width="11.42578125" style="221" customWidth="1"/>
    <col min="33" max="33" width="2.28515625" style="221" customWidth="1"/>
    <col min="34" max="34" width="20.140625" style="221" customWidth="1"/>
    <col min="35" max="35" width="6" style="552" customWidth="1"/>
    <col min="36" max="36" width="14.42578125" style="221" customWidth="1"/>
    <col min="37" max="37" width="13.7109375" style="221" customWidth="1"/>
    <col min="38" max="38" width="2.140625" style="221" customWidth="1"/>
    <col min="39" max="40" width="9.140625" style="221"/>
    <col min="41" max="41" width="11.28515625" style="221" customWidth="1"/>
    <col min="42" max="42" width="11.42578125" style="221" customWidth="1"/>
    <col min="43" max="43" width="11" style="221" customWidth="1"/>
    <col min="44" max="44" width="11.140625" style="221" customWidth="1"/>
    <col min="45" max="16384" width="9.140625" style="221"/>
  </cols>
  <sheetData>
    <row r="1" spans="1:47" s="37" customFormat="1" ht="24" customHeight="1">
      <c r="A1" s="371"/>
      <c r="B1" s="371"/>
      <c r="C1" s="371"/>
      <c r="D1" s="371"/>
      <c r="E1" s="1051" t="s">
        <v>282</v>
      </c>
      <c r="F1" s="371"/>
      <c r="AI1" s="24"/>
    </row>
    <row r="2" spans="1:47" s="37" customFormat="1" ht="24" customHeight="1">
      <c r="A2" s="371"/>
      <c r="B2" s="371"/>
      <c r="C2" s="371"/>
      <c r="D2" s="371"/>
      <c r="E2" s="371"/>
      <c r="F2" s="371"/>
      <c r="AI2" s="24"/>
    </row>
    <row r="3" spans="1:47" s="37" customFormat="1" ht="24" customHeight="1">
      <c r="A3" s="1143" t="s">
        <v>11</v>
      </c>
      <c r="B3" s="1143"/>
      <c r="C3" s="1143"/>
      <c r="D3" s="1143"/>
      <c r="E3" s="1143"/>
      <c r="F3" s="371"/>
    </row>
    <row r="4" spans="1:47" s="37" customFormat="1" ht="23.45" customHeight="1">
      <c r="A4" s="1143" t="s">
        <v>283</v>
      </c>
      <c r="B4" s="1143"/>
      <c r="C4" s="1143"/>
      <c r="D4" s="1143"/>
      <c r="E4" s="1143"/>
      <c r="F4" s="371"/>
    </row>
    <row r="5" spans="1:47" s="37" customFormat="1" ht="23.1" customHeight="1">
      <c r="A5" s="1142"/>
      <c r="B5" s="1142"/>
      <c r="C5" s="1142"/>
      <c r="D5" s="1142"/>
      <c r="E5" s="1142"/>
      <c r="F5" s="371"/>
    </row>
    <row r="6" spans="1:47" s="37" customFormat="1" ht="24.95" customHeight="1">
      <c r="A6" s="1146"/>
      <c r="B6" s="1146"/>
      <c r="C6" s="1146"/>
      <c r="D6" s="1146"/>
      <c r="E6" s="1146"/>
      <c r="F6" s="371"/>
    </row>
    <row r="7" spans="1:47" s="37" customFormat="1" ht="24.95" customHeight="1" thickBot="1">
      <c r="A7" s="1142" t="s">
        <v>234</v>
      </c>
      <c r="B7" s="1147" t="str">
        <f>'CHECK SHEET'!D7</f>
        <v>North Florida College</v>
      </c>
      <c r="C7" s="1147"/>
      <c r="D7" s="1147"/>
      <c r="E7" s="1147"/>
      <c r="F7" s="1057"/>
    </row>
    <row r="8" spans="1:47" s="37" customFormat="1" ht="24.95" customHeight="1">
      <c r="A8" s="1155"/>
      <c r="B8" s="1155"/>
      <c r="C8" s="1155"/>
      <c r="D8" s="1155"/>
      <c r="E8" s="1155"/>
    </row>
    <row r="9" spans="1:47" s="37" customFormat="1" ht="24.95" customHeight="1">
      <c r="A9" s="1156"/>
      <c r="B9" s="1157"/>
      <c r="C9" s="1157"/>
      <c r="D9" s="1157"/>
      <c r="E9" s="1157"/>
    </row>
    <row r="10" spans="1:47" s="37" customFormat="1" ht="42.6" customHeight="1">
      <c r="A10" s="1158" t="s">
        <v>284</v>
      </c>
      <c r="B10" s="1158"/>
      <c r="C10" s="1158"/>
      <c r="D10" s="1158"/>
      <c r="E10" s="1158"/>
    </row>
    <row r="11" spans="1:47" ht="24.95" customHeight="1" thickBot="1">
      <c r="A11" s="539"/>
      <c r="B11" s="539"/>
      <c r="C11" s="539"/>
      <c r="D11" s="539"/>
      <c r="E11" s="539"/>
      <c r="AI11" s="221"/>
      <c r="AT11" s="220"/>
      <c r="AU11" s="220"/>
    </row>
    <row r="12" spans="1:47" s="676" customFormat="1" ht="78" customHeight="1" thickBot="1">
      <c r="A12" s="540" t="s">
        <v>285</v>
      </c>
      <c r="B12" s="540" t="s">
        <v>237</v>
      </c>
      <c r="C12" s="541" t="s">
        <v>286</v>
      </c>
      <c r="D12" s="541" t="s">
        <v>287</v>
      </c>
      <c r="E12" s="541" t="s">
        <v>288</v>
      </c>
    </row>
    <row r="13" spans="1:47" ht="24" customHeight="1">
      <c r="A13" s="542" t="s">
        <v>216</v>
      </c>
      <c r="B13" s="542" t="s">
        <v>243</v>
      </c>
      <c r="C13" s="543">
        <v>40101</v>
      </c>
      <c r="D13" s="700">
        <v>0</v>
      </c>
      <c r="E13" s="700">
        <v>0</v>
      </c>
      <c r="AI13" s="221"/>
    </row>
    <row r="14" spans="1:47" ht="24.95" customHeight="1">
      <c r="A14" s="898" t="s">
        <v>216</v>
      </c>
      <c r="B14" s="898" t="s">
        <v>140</v>
      </c>
      <c r="C14" s="899" t="s">
        <v>244</v>
      </c>
      <c r="D14" s="568">
        <v>0</v>
      </c>
      <c r="E14" s="568">
        <v>0</v>
      </c>
      <c r="AI14" s="221"/>
    </row>
    <row r="15" spans="1:47" ht="24.95" customHeight="1">
      <c r="A15" s="898" t="s">
        <v>216</v>
      </c>
      <c r="B15" s="898" t="s">
        <v>141</v>
      </c>
      <c r="C15" s="899" t="s">
        <v>245</v>
      </c>
      <c r="D15" s="568">
        <v>0</v>
      </c>
      <c r="E15" s="568">
        <v>0</v>
      </c>
      <c r="AI15" s="221"/>
    </row>
    <row r="16" spans="1:47" ht="24.95" customHeight="1">
      <c r="A16" s="898" t="s">
        <v>216</v>
      </c>
      <c r="B16" s="898" t="s">
        <v>87</v>
      </c>
      <c r="C16" s="899" t="s">
        <v>246</v>
      </c>
      <c r="D16" s="568">
        <v>0</v>
      </c>
      <c r="E16" s="568">
        <v>0</v>
      </c>
      <c r="AI16" s="221"/>
    </row>
    <row r="17" spans="1:46" ht="24.95" customHeight="1">
      <c r="A17" s="898" t="s">
        <v>216</v>
      </c>
      <c r="B17" s="898" t="s">
        <v>142</v>
      </c>
      <c r="C17" s="899" t="s">
        <v>247</v>
      </c>
      <c r="D17" s="569">
        <v>0</v>
      </c>
      <c r="E17" s="569">
        <v>0</v>
      </c>
      <c r="AI17" s="221"/>
    </row>
    <row r="18" spans="1:46" ht="24.95" customHeight="1" thickBot="1">
      <c r="A18" s="898" t="s">
        <v>216</v>
      </c>
      <c r="B18" s="898" t="s">
        <v>143</v>
      </c>
      <c r="C18" s="899">
        <v>40160</v>
      </c>
      <c r="D18" s="570">
        <v>0</v>
      </c>
      <c r="E18" s="570">
        <v>0</v>
      </c>
      <c r="AI18" s="221"/>
    </row>
    <row r="19" spans="1:46" ht="24.95" customHeight="1" thickBot="1">
      <c r="A19" s="544"/>
      <c r="B19" s="617"/>
      <c r="C19" s="618"/>
      <c r="D19" s="1237"/>
      <c r="E19" s="1238"/>
      <c r="AI19" s="221"/>
    </row>
    <row r="20" spans="1:46" ht="24.95" customHeight="1" thickBot="1">
      <c r="A20" s="900"/>
      <c r="B20" s="901" t="s">
        <v>248</v>
      </c>
      <c r="C20" s="901"/>
      <c r="D20" s="901"/>
      <c r="E20" s="902">
        <f>SUM(E13:E18)</f>
        <v>0</v>
      </c>
      <c r="AI20" s="221"/>
    </row>
    <row r="21" spans="1:46" ht="78" customHeight="1" thickBot="1">
      <c r="A21" s="540" t="s">
        <v>285</v>
      </c>
      <c r="B21" s="540" t="s">
        <v>237</v>
      </c>
      <c r="C21" s="541" t="s">
        <v>286</v>
      </c>
      <c r="D21" s="541" t="s">
        <v>289</v>
      </c>
      <c r="E21" s="541" t="s">
        <v>288</v>
      </c>
      <c r="AI21" s="221"/>
    </row>
    <row r="22" spans="1:46" s="218" customFormat="1" ht="24.95" customHeight="1">
      <c r="A22" s="701" t="s">
        <v>231</v>
      </c>
      <c r="B22" s="619" t="s">
        <v>243</v>
      </c>
      <c r="C22" s="620">
        <v>40301</v>
      </c>
      <c r="D22" s="700">
        <v>0</v>
      </c>
      <c r="E22" s="700">
        <v>0</v>
      </c>
    </row>
    <row r="23" spans="1:46" s="218" customFormat="1" ht="24.95" customHeight="1">
      <c r="A23" s="898" t="s">
        <v>231</v>
      </c>
      <c r="B23" s="757" t="s">
        <v>140</v>
      </c>
      <c r="C23" s="786" t="s">
        <v>251</v>
      </c>
      <c r="D23" s="903">
        <v>0</v>
      </c>
      <c r="E23" s="903">
        <v>0</v>
      </c>
    </row>
    <row r="24" spans="1:46" s="218" customFormat="1" ht="24.95" customHeight="1">
      <c r="A24" s="898" t="s">
        <v>231</v>
      </c>
      <c r="B24" s="757" t="s">
        <v>141</v>
      </c>
      <c r="C24" s="786" t="s">
        <v>252</v>
      </c>
      <c r="D24" s="903">
        <v>0</v>
      </c>
      <c r="E24" s="903">
        <v>0</v>
      </c>
    </row>
    <row r="25" spans="1:46" s="218" customFormat="1" ht="24.95" customHeight="1">
      <c r="A25" s="898" t="s">
        <v>231</v>
      </c>
      <c r="B25" s="757" t="s">
        <v>87</v>
      </c>
      <c r="C25" s="786" t="s">
        <v>253</v>
      </c>
      <c r="D25" s="903">
        <v>0</v>
      </c>
      <c r="E25" s="903">
        <v>0</v>
      </c>
    </row>
    <row r="26" spans="1:46" s="218" customFormat="1" ht="24.95" customHeight="1">
      <c r="A26" s="898" t="s">
        <v>231</v>
      </c>
      <c r="B26" s="757" t="s">
        <v>142</v>
      </c>
      <c r="C26" s="786" t="s">
        <v>254</v>
      </c>
      <c r="D26" s="903">
        <v>0</v>
      </c>
      <c r="E26" s="903">
        <v>0</v>
      </c>
    </row>
    <row r="27" spans="1:46" s="218" customFormat="1" ht="24.95" customHeight="1" thickBot="1">
      <c r="A27" s="482" t="s">
        <v>231</v>
      </c>
      <c r="B27" s="619" t="s">
        <v>143</v>
      </c>
      <c r="C27" s="545">
        <v>40360</v>
      </c>
      <c r="D27" s="570">
        <v>0</v>
      </c>
      <c r="E27" s="571">
        <v>0</v>
      </c>
    </row>
    <row r="28" spans="1:46" ht="24.95" customHeight="1" thickBot="1">
      <c r="A28" s="621"/>
      <c r="B28" s="622"/>
      <c r="C28" s="621"/>
      <c r="D28" s="546"/>
      <c r="E28" s="623"/>
      <c r="AI28" s="221"/>
    </row>
    <row r="29" spans="1:46" ht="24.95" customHeight="1" thickBot="1">
      <c r="A29" s="702"/>
      <c r="B29" s="624" t="s">
        <v>248</v>
      </c>
      <c r="C29" s="547"/>
      <c r="D29" s="547"/>
      <c r="E29" s="625">
        <f>SUM(E22:E27)</f>
        <v>0</v>
      </c>
      <c r="AI29" s="221"/>
      <c r="AT29" s="548"/>
    </row>
    <row r="30" spans="1:46" ht="24.95" customHeight="1" thickBot="1">
      <c r="A30" s="547" t="s">
        <v>290</v>
      </c>
      <c r="B30" s="549"/>
      <c r="C30" s="550"/>
      <c r="D30" s="550"/>
      <c r="E30" s="551">
        <f>E20+E29</f>
        <v>0</v>
      </c>
      <c r="AI30" s="221"/>
    </row>
    <row r="31" spans="1:46" ht="24.95" customHeight="1">
      <c r="A31" s="538"/>
      <c r="B31" s="539"/>
      <c r="C31" s="539"/>
      <c r="D31" s="539"/>
      <c r="E31" s="539"/>
      <c r="AI31" s="221"/>
    </row>
    <row r="32" spans="1:46" ht="24.95" customHeight="1" thickBot="1">
      <c r="A32" s="608" t="s">
        <v>291</v>
      </c>
      <c r="B32" s="539"/>
      <c r="C32" s="539"/>
      <c r="D32" s="539"/>
      <c r="E32" s="539"/>
      <c r="AI32" s="221"/>
    </row>
    <row r="33" spans="1:46" ht="24.95" customHeight="1">
      <c r="A33" s="1062"/>
      <c r="B33" s="1063"/>
      <c r="C33" s="1063"/>
      <c r="D33" s="1063"/>
      <c r="E33" s="1064"/>
      <c r="AI33" s="221"/>
    </row>
    <row r="34" spans="1:46" ht="24.95" customHeight="1">
      <c r="A34" s="1065"/>
      <c r="B34" s="1066"/>
      <c r="C34" s="1066"/>
      <c r="D34" s="1066"/>
      <c r="E34" s="1067"/>
      <c r="AI34" s="221"/>
    </row>
    <row r="35" spans="1:46" s="548" customFormat="1" ht="24.95" customHeight="1">
      <c r="A35" s="1065"/>
      <c r="B35" s="1066"/>
      <c r="C35" s="1066"/>
      <c r="D35" s="1066"/>
      <c r="E35" s="1067"/>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row>
    <row r="36" spans="1:46" ht="24.95" customHeight="1">
      <c r="A36" s="1065"/>
      <c r="B36" s="1066"/>
      <c r="C36" s="1066"/>
      <c r="D36" s="1066"/>
      <c r="E36" s="1067"/>
      <c r="AI36" s="221"/>
    </row>
    <row r="37" spans="1:46" ht="24.95" customHeight="1" thickBot="1">
      <c r="A37" s="1068"/>
      <c r="B37" s="1069"/>
      <c r="C37" s="1069"/>
      <c r="D37" s="1069"/>
      <c r="E37" s="1070"/>
      <c r="AI37" s="221"/>
    </row>
    <row r="38" spans="1:46" ht="20.25" customHeight="1">
      <c r="A38" s="220"/>
      <c r="B38" s="220"/>
      <c r="C38" s="220"/>
      <c r="D38" s="220"/>
      <c r="E38" s="220"/>
      <c r="AI38" s="221"/>
    </row>
    <row r="39" spans="1:46" ht="20.25" customHeight="1">
      <c r="AI39" s="221"/>
    </row>
    <row r="40" spans="1:46" ht="20.25" customHeight="1">
      <c r="AI40" s="221"/>
    </row>
    <row r="41" spans="1:46" ht="20.25" customHeight="1">
      <c r="AI41" s="221"/>
    </row>
    <row r="42" spans="1:46" ht="20.25" customHeight="1">
      <c r="AI42" s="221"/>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553"/>
      <c r="AI59" s="554"/>
    </row>
    <row r="60" spans="34:35" ht="20.25" customHeight="1">
      <c r="AH60" s="553"/>
      <c r="AI60" s="554"/>
    </row>
    <row r="61" spans="34:35" ht="20.25" customHeight="1">
      <c r="AH61" s="553"/>
    </row>
    <row r="62" spans="34:35" ht="20.25" customHeight="1"/>
    <row r="63" spans="34:35" ht="20.25" customHeight="1">
      <c r="AH63" s="553"/>
      <c r="AI63" s="554"/>
    </row>
    <row r="64" spans="34:35" ht="20.25" customHeight="1">
      <c r="AH64" s="553"/>
      <c r="AI64" s="554"/>
    </row>
    <row r="65" spans="1:35" ht="20.25" customHeight="1">
      <c r="A65" s="220"/>
      <c r="B65" s="220"/>
      <c r="C65" s="220"/>
      <c r="D65" s="220"/>
      <c r="E65" s="220"/>
      <c r="AH65" s="553"/>
      <c r="AI65" s="554"/>
    </row>
    <row r="66" spans="1:35" ht="20.25" customHeight="1">
      <c r="A66" s="220"/>
      <c r="B66" s="220"/>
      <c r="C66" s="220"/>
      <c r="D66" s="220"/>
      <c r="E66" s="220"/>
    </row>
    <row r="67" spans="1:35" ht="20.25" customHeight="1">
      <c r="A67" s="220"/>
      <c r="B67" s="220"/>
      <c r="C67" s="220"/>
      <c r="D67" s="220"/>
      <c r="E67" s="220"/>
      <c r="AH67" s="553"/>
    </row>
    <row r="68" spans="1:35" ht="20.25" customHeight="1">
      <c r="A68" s="220"/>
      <c r="B68" s="220"/>
      <c r="C68" s="220"/>
      <c r="D68" s="220"/>
      <c r="E68" s="220"/>
      <c r="AH68" s="553"/>
      <c r="AI68" s="554"/>
    </row>
    <row r="69" spans="1:35" ht="20.25" customHeight="1">
      <c r="AH69" s="553"/>
      <c r="AI69" s="554"/>
    </row>
    <row r="70" spans="1:35" ht="20.25" customHeight="1">
      <c r="AH70" s="553"/>
    </row>
    <row r="71" spans="1:35" ht="20.25" customHeight="1">
      <c r="AH71" s="553"/>
    </row>
    <row r="72" spans="1:35" ht="20.25" customHeight="1">
      <c r="AH72" s="553"/>
    </row>
    <row r="73" spans="1:35" ht="20.25" customHeight="1">
      <c r="AH73" s="553"/>
      <c r="AI73" s="554"/>
    </row>
    <row r="74" spans="1:35" ht="20.25" customHeight="1"/>
    <row r="75" spans="1:35" ht="20.25" customHeight="1">
      <c r="AH75" s="553"/>
    </row>
    <row r="76" spans="1:35" ht="20.25" customHeight="1">
      <c r="AH76" s="553"/>
      <c r="AI76" s="554"/>
    </row>
    <row r="77" spans="1:35" ht="20.25" customHeight="1">
      <c r="AH77" s="553"/>
      <c r="AI77" s="554"/>
    </row>
    <row r="78" spans="1:35" ht="20.25" customHeight="1">
      <c r="AH78" s="553"/>
      <c r="AI78" s="554"/>
    </row>
    <row r="79" spans="1:35" ht="20.25" customHeight="1">
      <c r="AH79" s="553"/>
      <c r="AI79" s="554"/>
    </row>
    <row r="80" spans="1:35" ht="20.25" customHeight="1">
      <c r="AH80" s="553"/>
    </row>
    <row r="81" spans="3:35" ht="20.25" customHeight="1">
      <c r="AH81" s="553"/>
      <c r="AI81" s="554"/>
    </row>
    <row r="82" spans="3:35" ht="20.25" customHeight="1">
      <c r="AH82" s="553"/>
      <c r="AI82" s="554"/>
    </row>
    <row r="83" spans="3:35" ht="20.25" customHeight="1">
      <c r="AH83" s="553"/>
      <c r="AI83" s="554"/>
    </row>
    <row r="84" spans="3:35" ht="20.25" customHeight="1"/>
    <row r="85" spans="3:35" ht="20.25" customHeight="1">
      <c r="AH85" s="553"/>
      <c r="AI85" s="554"/>
    </row>
    <row r="86" spans="3:35" ht="18" customHeight="1">
      <c r="AH86" s="553"/>
      <c r="AI86" s="554"/>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221">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5ySrf2saSPbdxhXUezxIzrKlr+XOJZ49dXkjcaTI5rEcj7mQN2gs2GW34pJt5U9ThyYY8BeEQzzvjkSALPFA9Q==" saltValue="jkxftjDrHmYJO5lD4/aVeQ==" spinCount="100000" sheet="1" objects="1" scenarios="1"/>
  <phoneticPr fontId="0" type="noConversion"/>
  <printOptions horizontalCentered="1"/>
  <pageMargins left="0.5" right="0.5" top="0.5" bottom="0.5" header="0.5" footer="0.25"/>
  <pageSetup scale="53" orientation="landscape" r:id="rId1"/>
  <headerFooter alignWithMargins="0">
    <oddFooter>&amp;L&amp;Z&amp;F</oddFooter>
  </headerFooter>
  <ignoredErrors>
    <ignoredError sqref="C23:C27 C14:C16 C17:C18" numberStoredAsText="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79998168889431442"/>
  </sheetPr>
  <dimension ref="A1:L278"/>
  <sheetViews>
    <sheetView showGridLines="0" view="pageBreakPreview" topLeftCell="A46" zoomScale="70" zoomScaleNormal="70" zoomScaleSheetLayoutView="70" zoomScalePageLayoutView="70" workbookViewId="0">
      <selection activeCell="G234" sqref="G234"/>
    </sheetView>
  </sheetViews>
  <sheetFormatPr defaultColWidth="9.140625" defaultRowHeight="18.75"/>
  <cols>
    <col min="1" max="1" width="57" style="218" customWidth="1"/>
    <col min="2" max="2" width="1.42578125" style="218" customWidth="1"/>
    <col min="3" max="3" width="21.28515625" style="218" customWidth="1"/>
    <col min="4" max="4" width="9.140625" style="218"/>
    <col min="5" max="5" width="49.42578125" style="218" customWidth="1"/>
    <col min="6" max="6" width="17" style="218" customWidth="1"/>
    <col min="7" max="7" width="25.42578125" style="218" customWidth="1"/>
    <col min="8" max="8" width="1.85546875" style="218" customWidth="1"/>
    <col min="9" max="9" width="11.7109375" style="218" bestFit="1" customWidth="1"/>
    <col min="10" max="10" width="15.42578125" style="218" bestFit="1" customWidth="1"/>
    <col min="11" max="16384" width="9.140625" style="218"/>
  </cols>
  <sheetData>
    <row r="1" spans="1:8" ht="26.25">
      <c r="A1" s="1159"/>
      <c r="B1" s="1159"/>
      <c r="C1" s="1159"/>
      <c r="D1" s="1159"/>
      <c r="E1" s="1159"/>
      <c r="F1" s="1159"/>
      <c r="G1" s="1160"/>
    </row>
    <row r="2" spans="1:8" ht="30" customHeight="1" thickBot="1">
      <c r="A2" s="1160" t="s">
        <v>194</v>
      </c>
      <c r="B2" s="1147" t="str">
        <f>'CHECK SHEET'!D7</f>
        <v>North Florida College</v>
      </c>
      <c r="C2" s="1147"/>
      <c r="D2" s="1147"/>
      <c r="E2" s="1147"/>
      <c r="F2" s="1147"/>
      <c r="G2" s="1161"/>
    </row>
    <row r="3" spans="1:8" ht="23.1" customHeight="1">
      <c r="A3" s="1143" t="s">
        <v>292</v>
      </c>
      <c r="B3" s="1143"/>
      <c r="C3" s="1143"/>
      <c r="D3" s="1143"/>
      <c r="E3" s="1143"/>
      <c r="F3" s="1143"/>
      <c r="G3" s="1143"/>
    </row>
    <row r="4" spans="1:8" ht="23.45" customHeight="1">
      <c r="A4" s="1143" t="s">
        <v>293</v>
      </c>
      <c r="B4" s="1143"/>
      <c r="C4" s="1143"/>
      <c r="D4" s="1143"/>
      <c r="E4" s="1143"/>
      <c r="F4" s="1143"/>
      <c r="G4" s="1143"/>
    </row>
    <row r="5" spans="1:8" ht="23.45" customHeight="1">
      <c r="A5" s="1143" t="s">
        <v>781</v>
      </c>
      <c r="B5" s="1143"/>
      <c r="C5" s="1143"/>
      <c r="D5" s="1143"/>
      <c r="E5" s="1143"/>
      <c r="F5" s="1143"/>
      <c r="G5" s="1143"/>
    </row>
    <row r="6" spans="1:8" ht="20.100000000000001" customHeight="1">
      <c r="A6" s="1162"/>
      <c r="B6" s="1162"/>
      <c r="C6" s="1162"/>
      <c r="D6" s="1162"/>
      <c r="E6" s="1162"/>
      <c r="F6" s="1162"/>
      <c r="G6" s="1162"/>
    </row>
    <row r="7" spans="1:8" ht="38.450000000000003" customHeight="1">
      <c r="A7" s="1163" t="s">
        <v>294</v>
      </c>
      <c r="B7" s="1163"/>
      <c r="C7" s="1163"/>
      <c r="D7" s="1163"/>
      <c r="E7" s="1163"/>
      <c r="F7" s="1163"/>
      <c r="G7" s="1163"/>
      <c r="H7" s="228"/>
    </row>
    <row r="8" spans="1:8" ht="20.100000000000001" customHeight="1">
      <c r="A8" s="227"/>
      <c r="B8" s="227"/>
      <c r="C8" s="227"/>
      <c r="D8" s="227"/>
      <c r="E8" s="227"/>
      <c r="F8" s="227"/>
      <c r="G8" s="227"/>
      <c r="H8" s="669"/>
    </row>
    <row r="9" spans="1:8" ht="76.349999999999994" customHeight="1">
      <c r="A9" s="649" t="s">
        <v>295</v>
      </c>
      <c r="B9" s="650" t="s">
        <v>296</v>
      </c>
      <c r="C9" s="650"/>
      <c r="D9" s="650"/>
      <c r="E9" s="650"/>
      <c r="F9" s="651" t="s">
        <v>286</v>
      </c>
      <c r="G9" s="652" t="s">
        <v>297</v>
      </c>
      <c r="H9" s="222"/>
    </row>
    <row r="10" spans="1:8" ht="20.100000000000001" customHeight="1">
      <c r="A10" s="670" t="s">
        <v>236</v>
      </c>
      <c r="B10" s="671"/>
      <c r="C10" s="671"/>
      <c r="D10" s="671"/>
      <c r="E10" s="671"/>
      <c r="F10" s="672"/>
      <c r="G10" s="673"/>
      <c r="H10" s="222"/>
    </row>
    <row r="11" spans="1:8" ht="20.100000000000001" customHeight="1">
      <c r="A11" s="629"/>
      <c r="B11" s="229"/>
      <c r="C11" s="229"/>
      <c r="D11" s="229"/>
      <c r="E11" s="229"/>
      <c r="F11" s="230"/>
      <c r="G11" s="231"/>
      <c r="H11" s="222"/>
    </row>
    <row r="12" spans="1:8" ht="20.100000000000001" customHeight="1">
      <c r="A12" s="630" t="s">
        <v>216</v>
      </c>
      <c r="B12" s="232"/>
      <c r="C12" s="232" t="s">
        <v>243</v>
      </c>
      <c r="D12" s="232"/>
      <c r="E12" s="232"/>
      <c r="F12" s="233">
        <v>40101</v>
      </c>
      <c r="G12" s="234">
        <f>+'EXHIBIT C'!H10+'EXHIBIT C(2)'!E13</f>
        <v>110699</v>
      </c>
      <c r="H12" s="222"/>
    </row>
    <row r="13" spans="1:8" ht="20.100000000000001" customHeight="1">
      <c r="A13" s="629" t="s">
        <v>216</v>
      </c>
      <c r="B13" s="229"/>
      <c r="C13" s="222" t="s">
        <v>140</v>
      </c>
      <c r="D13" s="229"/>
      <c r="E13" s="229"/>
      <c r="F13" s="235" t="s">
        <v>244</v>
      </c>
      <c r="G13" s="234">
        <f>+'EXHIBIT C'!H11+'EXHIBIT C(2)'!E14</f>
        <v>837900</v>
      </c>
      <c r="H13" s="222"/>
    </row>
    <row r="14" spans="1:8" ht="20.100000000000001" customHeight="1">
      <c r="A14" s="629" t="s">
        <v>216</v>
      </c>
      <c r="B14" s="229"/>
      <c r="C14" s="229" t="s">
        <v>141</v>
      </c>
      <c r="D14" s="229"/>
      <c r="E14" s="229"/>
      <c r="F14" s="235" t="s">
        <v>245</v>
      </c>
      <c r="G14" s="653">
        <f>+'EXHIBIT C'!H12+'EXHIBIT C(2)'!E15</f>
        <v>284316</v>
      </c>
      <c r="H14" s="222"/>
    </row>
    <row r="15" spans="1:8" ht="20.100000000000001" customHeight="1">
      <c r="A15" s="629" t="s">
        <v>216</v>
      </c>
      <c r="B15" s="229"/>
      <c r="C15" s="236" t="s">
        <v>298</v>
      </c>
      <c r="D15" s="229"/>
      <c r="E15" s="229"/>
      <c r="F15" s="235" t="s">
        <v>246</v>
      </c>
      <c r="G15" s="653">
        <f>+'EXHIBIT C'!H13+'EXHIBIT C(2)'!E16</f>
        <v>172956</v>
      </c>
      <c r="H15" s="222"/>
    </row>
    <row r="16" spans="1:8" ht="20.100000000000001" customHeight="1">
      <c r="A16" s="629" t="s">
        <v>216</v>
      </c>
      <c r="B16" s="229"/>
      <c r="C16" s="236" t="s">
        <v>299</v>
      </c>
      <c r="D16" s="229"/>
      <c r="E16" s="229"/>
      <c r="F16" s="235" t="s">
        <v>247</v>
      </c>
      <c r="G16" s="654">
        <f>+'EXHIBIT C'!H14+'EXHIBIT C(2)'!E17</f>
        <v>19912</v>
      </c>
      <c r="H16" s="222"/>
    </row>
    <row r="17" spans="1:8" ht="20.100000000000001" customHeight="1">
      <c r="A17" s="629" t="s">
        <v>216</v>
      </c>
      <c r="B17" s="229"/>
      <c r="C17" s="222" t="s">
        <v>143</v>
      </c>
      <c r="D17" s="229"/>
      <c r="E17" s="229"/>
      <c r="F17" s="238">
        <v>40160</v>
      </c>
      <c r="G17" s="654">
        <f>+'EXHIBIT C'!H15+'EXHIBIT C(2)'!E18</f>
        <v>0</v>
      </c>
      <c r="H17" s="222"/>
    </row>
    <row r="18" spans="1:8" ht="20.100000000000001" customHeight="1">
      <c r="A18" s="629"/>
      <c r="B18" s="229"/>
      <c r="C18" s="229"/>
      <c r="D18" s="229"/>
      <c r="E18" s="229"/>
      <c r="F18" s="235"/>
      <c r="G18" s="237"/>
      <c r="H18" s="222"/>
    </row>
    <row r="19" spans="1:8" ht="20.100000000000001" customHeight="1">
      <c r="A19" s="631" t="s">
        <v>300</v>
      </c>
      <c r="B19" s="229"/>
      <c r="C19" s="229"/>
      <c r="D19" s="229"/>
      <c r="E19" s="229"/>
      <c r="F19" s="235"/>
      <c r="G19" s="904">
        <f>SUM(G12:G17)</f>
        <v>1425783</v>
      </c>
      <c r="H19" s="222"/>
    </row>
    <row r="20" spans="1:8" ht="20.100000000000001" customHeight="1">
      <c r="A20" s="629"/>
      <c r="B20" s="229"/>
      <c r="C20" s="229"/>
      <c r="D20" s="229"/>
      <c r="E20" s="229"/>
      <c r="F20" s="235"/>
      <c r="G20" s="239"/>
      <c r="H20" s="222"/>
    </row>
    <row r="21" spans="1:8" ht="20.100000000000001" customHeight="1">
      <c r="A21" s="630" t="s">
        <v>231</v>
      </c>
      <c r="B21" s="232"/>
      <c r="C21" s="232" t="s">
        <v>243</v>
      </c>
      <c r="D21" s="232"/>
      <c r="E21" s="232"/>
      <c r="F21" s="233">
        <v>40301</v>
      </c>
      <c r="G21" s="240">
        <f>+'EXHIBIT C'!F19+'EXHIBIT C(2)'!E22</f>
        <v>26623</v>
      </c>
      <c r="H21" s="666"/>
    </row>
    <row r="22" spans="1:8" ht="20.100000000000001" customHeight="1">
      <c r="A22" s="630" t="s">
        <v>231</v>
      </c>
      <c r="B22" s="229"/>
      <c r="C22" s="222" t="s">
        <v>140</v>
      </c>
      <c r="D22" s="229"/>
      <c r="E22" s="229"/>
      <c r="F22" s="235" t="s">
        <v>251</v>
      </c>
      <c r="G22" s="240">
        <f>+'EXHIBIT C'!F20+'EXHIBIT C(2)'!E23</f>
        <v>82080</v>
      </c>
      <c r="H22" s="222"/>
    </row>
    <row r="23" spans="1:8" ht="20.100000000000001" customHeight="1">
      <c r="A23" s="630" t="s">
        <v>231</v>
      </c>
      <c r="B23" s="229"/>
      <c r="C23" s="229" t="s">
        <v>141</v>
      </c>
      <c r="D23" s="229"/>
      <c r="E23" s="229"/>
      <c r="F23" s="235" t="s">
        <v>252</v>
      </c>
      <c r="G23" s="245">
        <f>+'EXHIBIT C'!F21+'EXHIBIT C(2)'!E24</f>
        <v>102372</v>
      </c>
      <c r="H23" s="222"/>
    </row>
    <row r="24" spans="1:8" ht="20.100000000000001" customHeight="1">
      <c r="A24" s="630" t="s">
        <v>231</v>
      </c>
      <c r="B24" s="229"/>
      <c r="C24" s="236" t="s">
        <v>298</v>
      </c>
      <c r="D24" s="229"/>
      <c r="E24" s="229"/>
      <c r="F24" s="235" t="s">
        <v>253</v>
      </c>
      <c r="G24" s="245">
        <f>+'EXHIBIT C'!F22+'EXHIBIT C(2)'!E25</f>
        <v>54102</v>
      </c>
      <c r="H24" s="222"/>
    </row>
    <row r="25" spans="1:8" ht="20.100000000000001" customHeight="1">
      <c r="A25" s="630" t="s">
        <v>231</v>
      </c>
      <c r="B25" s="229"/>
      <c r="C25" s="236" t="s">
        <v>299</v>
      </c>
      <c r="D25" s="229"/>
      <c r="E25" s="229"/>
      <c r="F25" s="235" t="s">
        <v>254</v>
      </c>
      <c r="G25" s="245">
        <f>+'EXHIBIT C'!F23+'EXHIBIT C(2)'!E26</f>
        <v>7296</v>
      </c>
      <c r="H25" s="222"/>
    </row>
    <row r="26" spans="1:8" ht="20.100000000000001" customHeight="1">
      <c r="A26" s="630" t="s">
        <v>231</v>
      </c>
      <c r="B26" s="229"/>
      <c r="C26" s="222" t="s">
        <v>143</v>
      </c>
      <c r="D26" s="229"/>
      <c r="E26" s="229"/>
      <c r="F26" s="238">
        <v>40360</v>
      </c>
      <c r="G26" s="245">
        <f>+'EXHIBIT C'!F24+'EXHIBIT C(2)'!E27</f>
        <v>0</v>
      </c>
      <c r="H26" s="222"/>
    </row>
    <row r="27" spans="1:8" ht="20.100000000000001" customHeight="1">
      <c r="A27" s="629"/>
      <c r="B27" s="229"/>
      <c r="C27" s="229"/>
      <c r="D27" s="229"/>
      <c r="E27" s="229"/>
      <c r="F27" s="235"/>
      <c r="G27" s="241"/>
      <c r="H27" s="222"/>
    </row>
    <row r="28" spans="1:8" ht="20.100000000000001" customHeight="1">
      <c r="A28" s="631" t="s">
        <v>301</v>
      </c>
      <c r="B28" s="229"/>
      <c r="C28" s="229"/>
      <c r="D28" s="229"/>
      <c r="E28" s="229"/>
      <c r="F28" s="235"/>
      <c r="G28" s="905">
        <f>SUM(G21:G26)</f>
        <v>272473</v>
      </c>
      <c r="H28" s="222"/>
    </row>
    <row r="29" spans="1:8" ht="20.100000000000001" customHeight="1">
      <c r="A29" s="629"/>
      <c r="B29" s="229"/>
      <c r="C29" s="229"/>
      <c r="D29" s="229"/>
      <c r="E29" s="229"/>
      <c r="F29" s="235"/>
      <c r="G29" s="242"/>
      <c r="H29" s="222"/>
    </row>
    <row r="30" spans="1:8" ht="20.100000000000001" customHeight="1">
      <c r="A30" s="629" t="s">
        <v>302</v>
      </c>
      <c r="B30" s="229"/>
      <c r="C30" s="1072" t="s">
        <v>262</v>
      </c>
      <c r="D30" s="1072"/>
      <c r="E30" s="1072"/>
      <c r="F30" s="235" t="s">
        <v>263</v>
      </c>
      <c r="G30" s="243">
        <f>'EXHIBIT C'!H32</f>
        <v>0</v>
      </c>
      <c r="H30" s="222"/>
    </row>
    <row r="31" spans="1:8" ht="20.100000000000001" customHeight="1">
      <c r="A31" s="629" t="s">
        <v>302</v>
      </c>
      <c r="B31" s="229"/>
      <c r="C31" s="222" t="s">
        <v>264</v>
      </c>
      <c r="D31" s="229"/>
      <c r="E31" s="229"/>
      <c r="F31" s="235" t="s">
        <v>265</v>
      </c>
      <c r="G31" s="243">
        <f>'EXHIBIT C'!H33</f>
        <v>0</v>
      </c>
      <c r="H31" s="222"/>
    </row>
    <row r="32" spans="1:8" ht="20.100000000000001" customHeight="1">
      <c r="A32" s="629" t="s">
        <v>303</v>
      </c>
      <c r="B32" s="229"/>
      <c r="C32" s="229" t="s">
        <v>262</v>
      </c>
      <c r="D32" s="229"/>
      <c r="E32" s="229"/>
      <c r="F32" s="235" t="s">
        <v>263</v>
      </c>
      <c r="G32" s="243">
        <f>'EXHIBIT C'!H34</f>
        <v>0</v>
      </c>
      <c r="H32" s="222"/>
    </row>
    <row r="33" spans="1:8" ht="20.100000000000001" customHeight="1">
      <c r="A33" s="629" t="s">
        <v>303</v>
      </c>
      <c r="B33" s="229"/>
      <c r="C33" s="222" t="s">
        <v>264</v>
      </c>
      <c r="D33" s="229"/>
      <c r="E33" s="229"/>
      <c r="F33" s="235" t="s">
        <v>265</v>
      </c>
      <c r="G33" s="243">
        <f>'EXHIBIT C'!H35</f>
        <v>0</v>
      </c>
      <c r="H33" s="222"/>
    </row>
    <row r="34" spans="1:8" ht="20.100000000000001" customHeight="1">
      <c r="A34" s="629"/>
      <c r="B34" s="229"/>
      <c r="C34" s="229"/>
      <c r="D34" s="229"/>
      <c r="E34" s="229"/>
      <c r="F34" s="235"/>
      <c r="G34" s="244"/>
      <c r="H34" s="222"/>
    </row>
    <row r="35" spans="1:8" ht="20.100000000000001" customHeight="1">
      <c r="A35" s="631" t="s">
        <v>304</v>
      </c>
      <c r="B35" s="229"/>
      <c r="C35" s="229"/>
      <c r="D35" s="229"/>
      <c r="E35" s="229"/>
      <c r="F35" s="235"/>
      <c r="G35" s="905">
        <f>SUM(G30:G33)</f>
        <v>0</v>
      </c>
      <c r="H35" s="222"/>
    </row>
    <row r="36" spans="1:8" ht="20.100000000000001" customHeight="1">
      <c r="A36" s="629"/>
      <c r="B36" s="229"/>
      <c r="C36" s="229"/>
      <c r="D36" s="229"/>
      <c r="E36" s="229"/>
      <c r="F36" s="235"/>
      <c r="G36" s="241"/>
      <c r="H36" s="222"/>
    </row>
    <row r="37" spans="1:8" ht="20.100000000000001" customHeight="1">
      <c r="A37" s="629" t="s">
        <v>305</v>
      </c>
      <c r="B37" s="229"/>
      <c r="C37" s="229" t="s">
        <v>262</v>
      </c>
      <c r="D37" s="229"/>
      <c r="E37" s="229"/>
      <c r="F37" s="235" t="s">
        <v>269</v>
      </c>
      <c r="G37" s="245">
        <f>'EXHIBIT C'!F39</f>
        <v>0</v>
      </c>
      <c r="H37" s="222"/>
    </row>
    <row r="38" spans="1:8" ht="20.100000000000001" customHeight="1">
      <c r="A38" s="629" t="s">
        <v>305</v>
      </c>
      <c r="B38" s="229"/>
      <c r="C38" s="1073" t="s">
        <v>264</v>
      </c>
      <c r="D38" s="1073"/>
      <c r="E38" s="1073"/>
      <c r="F38" s="235" t="s">
        <v>270</v>
      </c>
      <c r="G38" s="245">
        <f>'EXHIBIT C'!F40</f>
        <v>0</v>
      </c>
      <c r="H38" s="222"/>
    </row>
    <row r="39" spans="1:8" ht="20.100000000000001" customHeight="1">
      <c r="A39" s="629" t="s">
        <v>306</v>
      </c>
      <c r="B39" s="229"/>
      <c r="C39" s="229" t="s">
        <v>262</v>
      </c>
      <c r="D39" s="229"/>
      <c r="E39" s="229"/>
      <c r="F39" s="235" t="s">
        <v>269</v>
      </c>
      <c r="G39" s="245">
        <f>'EXHIBIT C'!F41</f>
        <v>0</v>
      </c>
      <c r="H39" s="222"/>
    </row>
    <row r="40" spans="1:8" ht="20.100000000000001" customHeight="1">
      <c r="A40" s="629" t="s">
        <v>306</v>
      </c>
      <c r="B40" s="229"/>
      <c r="C40" s="1073" t="s">
        <v>264</v>
      </c>
      <c r="D40" s="1073"/>
      <c r="E40" s="1073"/>
      <c r="F40" s="235" t="s">
        <v>270</v>
      </c>
      <c r="G40" s="245">
        <f>'EXHIBIT C'!F42</f>
        <v>0</v>
      </c>
      <c r="H40" s="222"/>
    </row>
    <row r="41" spans="1:8" ht="20.100000000000001" customHeight="1">
      <c r="A41" s="629"/>
      <c r="B41" s="229"/>
      <c r="C41" s="229"/>
      <c r="D41" s="229"/>
      <c r="E41" s="229"/>
      <c r="F41" s="235"/>
      <c r="G41" s="241"/>
      <c r="H41" s="222"/>
    </row>
    <row r="42" spans="1:8" ht="20.100000000000001" customHeight="1">
      <c r="A42" s="631" t="s">
        <v>307</v>
      </c>
      <c r="B42" s="229"/>
      <c r="C42" s="229"/>
      <c r="D42" s="229"/>
      <c r="E42" s="229"/>
      <c r="F42" s="235"/>
      <c r="G42" s="905">
        <f>SUM(G37:G41)</f>
        <v>0</v>
      </c>
      <c r="H42" s="222"/>
    </row>
    <row r="43" spans="1:8" ht="20.100000000000001" customHeight="1">
      <c r="A43" s="629"/>
      <c r="B43" s="229"/>
      <c r="C43" s="229"/>
      <c r="D43" s="229"/>
      <c r="E43" s="229"/>
      <c r="F43" s="235"/>
      <c r="G43" s="242"/>
      <c r="H43" s="222"/>
    </row>
    <row r="44" spans="1:8" ht="20.100000000000001" customHeight="1">
      <c r="A44" s="631" t="s">
        <v>308</v>
      </c>
      <c r="B44" s="229"/>
      <c r="C44" s="229"/>
      <c r="D44" s="229"/>
      <c r="E44" s="229"/>
      <c r="F44" s="235"/>
      <c r="G44" s="906">
        <f>G19+G28+G35+G42</f>
        <v>1698256</v>
      </c>
      <c r="H44" s="222"/>
    </row>
    <row r="45" spans="1:8" ht="20.100000000000001" customHeight="1">
      <c r="A45" s="629"/>
      <c r="B45" s="229"/>
      <c r="C45" s="229"/>
      <c r="D45" s="229"/>
      <c r="E45" s="229"/>
      <c r="F45" s="235"/>
      <c r="G45" s="241"/>
      <c r="H45" s="222"/>
    </row>
    <row r="46" spans="1:8" ht="20.100000000000001" customHeight="1">
      <c r="A46" s="629" t="s">
        <v>309</v>
      </c>
      <c r="B46" s="229"/>
      <c r="C46" s="229"/>
      <c r="D46" s="229"/>
      <c r="E46" s="229"/>
      <c r="F46" s="235" t="s">
        <v>310</v>
      </c>
      <c r="G46" s="572">
        <v>0</v>
      </c>
      <c r="H46" s="222"/>
    </row>
    <row r="47" spans="1:8" ht="20.100000000000001" customHeight="1">
      <c r="A47" s="629" t="s">
        <v>311</v>
      </c>
      <c r="B47" s="246"/>
      <c r="C47" s="246"/>
      <c r="D47" s="246"/>
      <c r="E47" s="246"/>
      <c r="F47" s="247" t="s">
        <v>312</v>
      </c>
      <c r="G47" s="572">
        <v>0</v>
      </c>
      <c r="H47" s="666"/>
    </row>
    <row r="48" spans="1:8" ht="20.100000000000001" customHeight="1">
      <c r="A48" s="629" t="s">
        <v>313</v>
      </c>
      <c r="B48" s="222"/>
      <c r="C48" s="246"/>
      <c r="D48" s="246"/>
      <c r="E48" s="246"/>
      <c r="F48" s="247" t="s">
        <v>314</v>
      </c>
      <c r="G48" s="572">
        <v>0</v>
      </c>
      <c r="H48" s="666"/>
    </row>
    <row r="49" spans="1:8" ht="20.100000000000001" customHeight="1">
      <c r="A49" s="629" t="s">
        <v>315</v>
      </c>
      <c r="B49" s="229"/>
      <c r="C49" s="229"/>
      <c r="D49" s="229"/>
      <c r="E49" s="229"/>
      <c r="F49" s="248" t="s">
        <v>316</v>
      </c>
      <c r="G49" s="572">
        <v>2000</v>
      </c>
      <c r="H49" s="222"/>
    </row>
    <row r="50" spans="1:8" ht="20.100000000000001" customHeight="1">
      <c r="A50" s="629" t="s">
        <v>317</v>
      </c>
      <c r="B50" s="229"/>
      <c r="C50" s="229"/>
      <c r="D50" s="229"/>
      <c r="E50" s="229"/>
      <c r="F50" s="248" t="s">
        <v>318</v>
      </c>
      <c r="G50" s="572">
        <v>130000</v>
      </c>
      <c r="H50" s="222"/>
    </row>
    <row r="51" spans="1:8" ht="20.100000000000001" customHeight="1">
      <c r="A51" s="629" t="s">
        <v>319</v>
      </c>
      <c r="B51" s="229"/>
      <c r="C51" s="229"/>
      <c r="D51" s="229"/>
      <c r="E51" s="229"/>
      <c r="F51" s="233">
        <v>40450</v>
      </c>
      <c r="G51" s="572">
        <v>0</v>
      </c>
      <c r="H51" s="222"/>
    </row>
    <row r="52" spans="1:8" ht="20.100000000000001" customHeight="1">
      <c r="A52" s="629" t="s">
        <v>320</v>
      </c>
      <c r="B52" s="229"/>
      <c r="C52" s="229"/>
      <c r="D52" s="229"/>
      <c r="E52" s="229"/>
      <c r="F52" s="248" t="s">
        <v>321</v>
      </c>
      <c r="G52" s="572">
        <v>10000</v>
      </c>
      <c r="H52" s="222"/>
    </row>
    <row r="53" spans="1:8" ht="20.100000000000001" customHeight="1">
      <c r="A53" s="630" t="s">
        <v>322</v>
      </c>
      <c r="B53" s="232"/>
      <c r="C53" s="232"/>
      <c r="D53" s="232"/>
      <c r="E53" s="232"/>
      <c r="F53" s="247" t="s">
        <v>323</v>
      </c>
      <c r="G53" s="572">
        <v>0</v>
      </c>
      <c r="H53" s="222"/>
    </row>
    <row r="54" spans="1:8" ht="20.100000000000001" customHeight="1">
      <c r="A54" s="630" t="s">
        <v>324</v>
      </c>
      <c r="B54" s="232"/>
      <c r="C54" s="232"/>
      <c r="D54" s="232"/>
      <c r="E54" s="232"/>
      <c r="F54" s="248" t="s">
        <v>325</v>
      </c>
      <c r="G54" s="572">
        <v>0</v>
      </c>
      <c r="H54" s="222"/>
    </row>
    <row r="55" spans="1:8" ht="20.100000000000001" customHeight="1">
      <c r="A55" s="630" t="s">
        <v>326</v>
      </c>
      <c r="B55" s="232"/>
      <c r="C55" s="232"/>
      <c r="D55" s="232"/>
      <c r="E55" s="232"/>
      <c r="F55" s="247" t="s">
        <v>327</v>
      </c>
      <c r="G55" s="572">
        <v>0</v>
      </c>
      <c r="H55" s="222"/>
    </row>
    <row r="56" spans="1:8" ht="20.100000000000001" customHeight="1">
      <c r="A56" s="630" t="s">
        <v>328</v>
      </c>
      <c r="B56" s="232"/>
      <c r="C56" s="232"/>
      <c r="D56" s="232"/>
      <c r="E56" s="232"/>
      <c r="F56" s="248" t="s">
        <v>329</v>
      </c>
      <c r="G56" s="572">
        <v>1500</v>
      </c>
      <c r="H56" s="222"/>
    </row>
    <row r="57" spans="1:8" ht="20.100000000000001" customHeight="1">
      <c r="A57" s="630" t="s">
        <v>330</v>
      </c>
      <c r="B57" s="232"/>
      <c r="C57" s="232"/>
      <c r="D57" s="232"/>
      <c r="E57" s="232"/>
      <c r="F57" s="248" t="s">
        <v>331</v>
      </c>
      <c r="G57" s="572">
        <v>0</v>
      </c>
      <c r="H57" s="222"/>
    </row>
    <row r="58" spans="1:8" ht="20.100000000000001" customHeight="1">
      <c r="A58" s="630" t="s">
        <v>332</v>
      </c>
      <c r="B58" s="232"/>
      <c r="C58" s="232"/>
      <c r="D58" s="232"/>
      <c r="E58" s="232"/>
      <c r="F58" s="249" t="s">
        <v>333</v>
      </c>
      <c r="G58" s="572">
        <v>80000</v>
      </c>
      <c r="H58" s="222"/>
    </row>
    <row r="59" spans="1:8" ht="20.100000000000001" customHeight="1">
      <c r="A59" s="630" t="s">
        <v>334</v>
      </c>
      <c r="B59" s="232"/>
      <c r="C59" s="232"/>
      <c r="D59" s="232"/>
      <c r="E59" s="232"/>
      <c r="F59" s="248" t="s">
        <v>335</v>
      </c>
      <c r="G59" s="572">
        <v>55000</v>
      </c>
      <c r="H59" s="222"/>
    </row>
    <row r="60" spans="1:8" ht="20.100000000000001" customHeight="1">
      <c r="A60" s="630" t="s">
        <v>336</v>
      </c>
      <c r="B60" s="232"/>
      <c r="C60" s="232"/>
      <c r="D60" s="232"/>
      <c r="E60" s="232"/>
      <c r="F60" s="247" t="s">
        <v>337</v>
      </c>
      <c r="G60" s="572">
        <v>0</v>
      </c>
      <c r="H60" s="222"/>
    </row>
    <row r="61" spans="1:8" ht="20.100000000000001" customHeight="1">
      <c r="A61" s="630" t="s">
        <v>338</v>
      </c>
      <c r="B61" s="232"/>
      <c r="C61" s="232"/>
      <c r="D61" s="232"/>
      <c r="E61" s="232"/>
      <c r="F61" s="247" t="s">
        <v>339</v>
      </c>
      <c r="G61" s="572">
        <v>0</v>
      </c>
      <c r="H61" s="222"/>
    </row>
    <row r="62" spans="1:8" ht="20.100000000000001" customHeight="1">
      <c r="A62" s="629"/>
      <c r="B62" s="229"/>
      <c r="C62" s="229"/>
      <c r="D62" s="229"/>
      <c r="E62" s="229"/>
      <c r="F62" s="235"/>
      <c r="G62" s="907"/>
      <c r="H62" s="222"/>
    </row>
    <row r="63" spans="1:8" ht="20.100000000000001" customHeight="1">
      <c r="A63" s="631" t="s">
        <v>340</v>
      </c>
      <c r="B63" s="229"/>
      <c r="C63" s="229"/>
      <c r="D63" s="229"/>
      <c r="E63" s="229"/>
      <c r="F63" s="235"/>
      <c r="G63" s="908">
        <f>SUM(G44:G61)</f>
        <v>1976756</v>
      </c>
      <c r="H63" s="222"/>
    </row>
    <row r="64" spans="1:8" ht="20.100000000000001" customHeight="1">
      <c r="A64" s="629"/>
      <c r="B64" s="229"/>
      <c r="C64" s="229"/>
      <c r="D64" s="229"/>
      <c r="E64" s="229"/>
      <c r="F64" s="235"/>
      <c r="G64" s="241"/>
      <c r="H64" s="222"/>
    </row>
    <row r="65" spans="1:8" ht="20.100000000000001" customHeight="1">
      <c r="A65" s="1074" t="s">
        <v>341</v>
      </c>
      <c r="B65" s="1075"/>
      <c r="C65" s="1075"/>
      <c r="D65" s="1075"/>
      <c r="E65" s="1075"/>
      <c r="F65" s="1076"/>
      <c r="G65" s="909"/>
      <c r="H65" s="222"/>
    </row>
    <row r="66" spans="1:8" ht="20.100000000000001" customHeight="1">
      <c r="A66" s="629"/>
      <c r="B66" s="229"/>
      <c r="C66" s="229"/>
      <c r="D66" s="229"/>
      <c r="E66" s="229"/>
      <c r="F66" s="235"/>
      <c r="G66" s="241"/>
      <c r="H66" s="222"/>
    </row>
    <row r="67" spans="1:8" ht="20.100000000000001" customHeight="1">
      <c r="A67" s="629" t="s">
        <v>342</v>
      </c>
      <c r="B67" s="229"/>
      <c r="C67" s="229"/>
      <c r="D67" s="229"/>
      <c r="E67" s="229"/>
      <c r="F67" s="235" t="s">
        <v>343</v>
      </c>
      <c r="G67" s="572">
        <v>0</v>
      </c>
      <c r="H67" s="222"/>
    </row>
    <row r="68" spans="1:8" ht="20.100000000000001" customHeight="1">
      <c r="A68" s="629" t="s">
        <v>344</v>
      </c>
      <c r="B68" s="229"/>
      <c r="C68" s="229"/>
      <c r="D68" s="229"/>
      <c r="E68" s="229"/>
      <c r="F68" s="235" t="s">
        <v>345</v>
      </c>
      <c r="G68" s="572">
        <v>300000</v>
      </c>
      <c r="H68" s="222"/>
    </row>
    <row r="69" spans="1:8" ht="20.100000000000001" customHeight="1">
      <c r="A69" s="629" t="s">
        <v>346</v>
      </c>
      <c r="B69" s="229"/>
      <c r="C69" s="229"/>
      <c r="D69" s="229"/>
      <c r="E69" s="229"/>
      <c r="F69" s="235" t="s">
        <v>347</v>
      </c>
      <c r="G69" s="572">
        <v>0</v>
      </c>
      <c r="H69" s="222"/>
    </row>
    <row r="70" spans="1:8" ht="20.100000000000001" customHeight="1">
      <c r="A70" s="629"/>
      <c r="B70" s="229"/>
      <c r="C70" s="229"/>
      <c r="D70" s="229"/>
      <c r="E70" s="229"/>
      <c r="F70" s="235"/>
      <c r="G70" s="907"/>
      <c r="H70" s="222"/>
    </row>
    <row r="71" spans="1:8" ht="20.100000000000001" customHeight="1">
      <c r="A71" s="631" t="s">
        <v>348</v>
      </c>
      <c r="B71" s="229"/>
      <c r="C71" s="229"/>
      <c r="D71" s="229"/>
      <c r="E71" s="229"/>
      <c r="F71" s="235"/>
      <c r="G71" s="279">
        <f>SUM(G67:G69)</f>
        <v>300000</v>
      </c>
      <c r="H71" s="222"/>
    </row>
    <row r="72" spans="1:8" ht="20.100000000000001" customHeight="1">
      <c r="A72" s="910"/>
      <c r="B72" s="712"/>
      <c r="C72" s="712"/>
      <c r="D72" s="712"/>
      <c r="E72" s="712"/>
      <c r="F72" s="713"/>
      <c r="G72" s="911"/>
      <c r="H72" s="222"/>
    </row>
    <row r="73" spans="1:8" ht="20.100000000000001" customHeight="1">
      <c r="A73" s="1074" t="s">
        <v>349</v>
      </c>
      <c r="B73" s="1075"/>
      <c r="C73" s="1075"/>
      <c r="D73" s="1075"/>
      <c r="E73" s="1075"/>
      <c r="F73" s="1076"/>
      <c r="G73" s="787"/>
      <c r="H73" s="222"/>
    </row>
    <row r="74" spans="1:8" ht="20.100000000000001" customHeight="1">
      <c r="A74" s="629"/>
      <c r="B74" s="229"/>
      <c r="C74" s="229"/>
      <c r="D74" s="229"/>
      <c r="E74" s="229"/>
      <c r="F74" s="235"/>
      <c r="G74" s="250"/>
      <c r="H74" s="222"/>
    </row>
    <row r="75" spans="1:8" ht="20.100000000000001" customHeight="1">
      <c r="A75" s="629" t="s">
        <v>350</v>
      </c>
      <c r="B75" s="229"/>
      <c r="C75" s="229"/>
      <c r="D75" s="229"/>
      <c r="E75" s="229"/>
      <c r="F75" s="235" t="s">
        <v>351</v>
      </c>
      <c r="G75" s="655">
        <f>'CHECK SHEET'!D102</f>
        <v>6918250</v>
      </c>
      <c r="H75" s="222"/>
    </row>
    <row r="76" spans="1:8" ht="20.100000000000001" customHeight="1">
      <c r="A76" s="629" t="s">
        <v>352</v>
      </c>
      <c r="B76" s="229"/>
      <c r="C76" s="229"/>
      <c r="D76" s="229"/>
      <c r="E76" s="229"/>
      <c r="F76" s="238">
        <v>42130</v>
      </c>
      <c r="G76" s="656">
        <v>0</v>
      </c>
      <c r="H76" s="222"/>
    </row>
    <row r="77" spans="1:8" ht="20.100000000000001" customHeight="1">
      <c r="A77" s="632" t="s">
        <v>353</v>
      </c>
      <c r="B77" s="633"/>
      <c r="C77" s="633"/>
      <c r="D77" s="633"/>
      <c r="E77" s="633"/>
      <c r="F77" s="251" t="s">
        <v>354</v>
      </c>
      <c r="G77" s="657">
        <v>93621</v>
      </c>
      <c r="H77" s="222"/>
    </row>
    <row r="78" spans="1:8" ht="20.100000000000001" customHeight="1">
      <c r="A78" s="632" t="s">
        <v>355</v>
      </c>
      <c r="B78" s="633"/>
      <c r="C78" s="633"/>
      <c r="D78" s="633"/>
      <c r="E78" s="633"/>
      <c r="F78" s="251" t="s">
        <v>356</v>
      </c>
      <c r="G78" s="656">
        <v>0</v>
      </c>
      <c r="H78" s="222"/>
    </row>
    <row r="79" spans="1:8" ht="20.100000000000001" customHeight="1">
      <c r="A79" s="629" t="s">
        <v>357</v>
      </c>
      <c r="B79" s="229"/>
      <c r="C79" s="229"/>
      <c r="D79" s="229"/>
      <c r="E79" s="229"/>
      <c r="F79" s="235" t="s">
        <v>358</v>
      </c>
      <c r="G79" s="656">
        <v>0</v>
      </c>
      <c r="H79" s="222"/>
    </row>
    <row r="80" spans="1:8" ht="20.100000000000001" customHeight="1">
      <c r="A80" s="629" t="s">
        <v>359</v>
      </c>
      <c r="B80" s="229"/>
      <c r="C80" s="229"/>
      <c r="D80" s="229"/>
      <c r="E80" s="229"/>
      <c r="F80" s="235" t="s">
        <v>360</v>
      </c>
      <c r="G80" s="656">
        <v>50000</v>
      </c>
      <c r="H80" s="222"/>
    </row>
    <row r="81" spans="1:10" ht="20.100000000000001" customHeight="1">
      <c r="A81" s="629" t="s">
        <v>361</v>
      </c>
      <c r="B81" s="229"/>
      <c r="C81" s="229"/>
      <c r="D81" s="229"/>
      <c r="E81" s="229"/>
      <c r="F81" s="235" t="s">
        <v>362</v>
      </c>
      <c r="G81" s="655">
        <f>'CHECK SHEET'!D104</f>
        <v>1263365</v>
      </c>
      <c r="H81" s="222"/>
    </row>
    <row r="82" spans="1:10" ht="20.100000000000001" customHeight="1">
      <c r="A82" s="634" t="s">
        <v>363</v>
      </c>
      <c r="B82" s="635"/>
      <c r="C82" s="635"/>
      <c r="D82" s="635"/>
      <c r="E82" s="635"/>
      <c r="F82" s="250" t="s">
        <v>364</v>
      </c>
      <c r="G82" s="656">
        <v>0</v>
      </c>
      <c r="H82" s="222"/>
    </row>
    <row r="83" spans="1:10" ht="20.100000000000001" customHeight="1">
      <c r="A83" s="629" t="s">
        <v>365</v>
      </c>
      <c r="B83" s="229"/>
      <c r="C83" s="229"/>
      <c r="D83" s="229"/>
      <c r="E83" s="229"/>
      <c r="F83" s="235" t="s">
        <v>366</v>
      </c>
      <c r="G83" s="656">
        <v>0</v>
      </c>
      <c r="H83" s="222"/>
    </row>
    <row r="84" spans="1:10" ht="20.100000000000001" customHeight="1">
      <c r="A84" s="629"/>
      <c r="B84" s="229"/>
      <c r="C84" s="229"/>
      <c r="D84" s="229"/>
      <c r="E84" s="229"/>
      <c r="F84" s="235"/>
      <c r="G84" s="912"/>
      <c r="H84" s="222"/>
    </row>
    <row r="85" spans="1:10" ht="20.100000000000001" customHeight="1">
      <c r="A85" s="631" t="s">
        <v>367</v>
      </c>
      <c r="B85" s="229"/>
      <c r="C85" s="229"/>
      <c r="D85" s="229"/>
      <c r="E85" s="229"/>
      <c r="F85" s="235"/>
      <c r="G85" s="280">
        <f>SUM(G75:G83)</f>
        <v>8325236</v>
      </c>
      <c r="H85" s="222"/>
    </row>
    <row r="86" spans="1:10" ht="20.100000000000001" customHeight="1">
      <c r="A86" s="910"/>
      <c r="B86" s="712"/>
      <c r="C86" s="712"/>
      <c r="D86" s="712"/>
      <c r="E86" s="712"/>
      <c r="F86" s="713"/>
      <c r="G86" s="911"/>
      <c r="H86" s="222"/>
    </row>
    <row r="87" spans="1:10" ht="20.100000000000001" customHeight="1">
      <c r="A87" s="1077" t="s">
        <v>368</v>
      </c>
      <c r="B87" s="1078"/>
      <c r="C87" s="1078"/>
      <c r="D87" s="1078"/>
      <c r="E87" s="1078"/>
      <c r="F87" s="1079"/>
      <c r="G87" s="787"/>
      <c r="H87" s="222"/>
    </row>
    <row r="88" spans="1:10" ht="20.100000000000001" customHeight="1">
      <c r="A88" s="629"/>
      <c r="B88" s="229"/>
      <c r="C88" s="229"/>
      <c r="D88" s="229"/>
      <c r="E88" s="229"/>
      <c r="F88" s="235"/>
      <c r="G88" s="250"/>
      <c r="H88" s="222"/>
    </row>
    <row r="89" spans="1:10" ht="20.100000000000001" customHeight="1">
      <c r="A89" s="629" t="s">
        <v>369</v>
      </c>
      <c r="B89" s="229"/>
      <c r="C89" s="229"/>
      <c r="D89" s="229"/>
      <c r="E89" s="229"/>
      <c r="F89" s="235" t="s">
        <v>370</v>
      </c>
      <c r="G89" s="575">
        <v>0</v>
      </c>
      <c r="H89" s="222"/>
    </row>
    <row r="90" spans="1:10" ht="20.100000000000001" customHeight="1">
      <c r="A90" s="630" t="s">
        <v>371</v>
      </c>
      <c r="B90" s="232"/>
      <c r="C90" s="232"/>
      <c r="D90" s="232"/>
      <c r="E90" s="232"/>
      <c r="F90" s="1261">
        <v>43518</v>
      </c>
      <c r="G90" s="658">
        <v>0</v>
      </c>
      <c r="H90" s="222"/>
      <c r="J90" s="252"/>
    </row>
    <row r="91" spans="1:10" ht="20.100000000000001" customHeight="1">
      <c r="A91" s="630" t="s">
        <v>372</v>
      </c>
      <c r="B91" s="232"/>
      <c r="C91" s="232"/>
      <c r="D91" s="232"/>
      <c r="E91" s="232"/>
      <c r="F91" s="1261">
        <v>43519</v>
      </c>
      <c r="G91" s="658">
        <v>0</v>
      </c>
      <c r="H91" s="222"/>
    </row>
    <row r="92" spans="1:10" ht="20.100000000000001" customHeight="1">
      <c r="A92" s="630" t="s">
        <v>7</v>
      </c>
      <c r="B92" s="232"/>
      <c r="C92" s="232"/>
      <c r="D92" s="232"/>
      <c r="E92" s="232"/>
      <c r="F92" s="255">
        <v>43521</v>
      </c>
      <c r="G92" s="658">
        <v>0</v>
      </c>
      <c r="H92" s="222"/>
    </row>
    <row r="93" spans="1:10" ht="20.100000000000001" customHeight="1">
      <c r="A93" s="630" t="s">
        <v>8</v>
      </c>
      <c r="B93" s="232"/>
      <c r="C93" s="232"/>
      <c r="D93" s="232"/>
      <c r="E93" s="232"/>
      <c r="F93" s="255">
        <v>43526</v>
      </c>
      <c r="G93" s="658">
        <v>0</v>
      </c>
      <c r="H93" s="222"/>
    </row>
    <row r="94" spans="1:10" ht="20.100000000000001" customHeight="1">
      <c r="A94" s="629" t="s">
        <v>373</v>
      </c>
      <c r="B94" s="229"/>
      <c r="C94" s="229"/>
      <c r="D94" s="229"/>
      <c r="E94" s="229"/>
      <c r="F94" s="235" t="s">
        <v>374</v>
      </c>
      <c r="G94" s="572">
        <v>25000</v>
      </c>
      <c r="H94" s="222"/>
    </row>
    <row r="95" spans="1:10" ht="20.100000000000001" customHeight="1">
      <c r="A95" s="758"/>
      <c r="B95" s="714"/>
      <c r="C95" s="714"/>
      <c r="D95" s="714"/>
      <c r="E95" s="714"/>
      <c r="F95" s="731"/>
      <c r="G95" s="912"/>
      <c r="H95" s="222"/>
    </row>
    <row r="96" spans="1:10" ht="20.100000000000001" customHeight="1">
      <c r="A96" s="631" t="s">
        <v>375</v>
      </c>
      <c r="B96" s="229"/>
      <c r="C96" s="229"/>
      <c r="D96" s="229"/>
      <c r="E96" s="229"/>
      <c r="F96" s="253"/>
      <c r="G96" s="913">
        <f>SUM(G89:G94)</f>
        <v>25000</v>
      </c>
      <c r="H96" s="222"/>
    </row>
    <row r="97" spans="1:8" ht="20.100000000000001" customHeight="1">
      <c r="A97" s="629"/>
      <c r="B97" s="229"/>
      <c r="C97" s="229"/>
      <c r="D97" s="229"/>
      <c r="E97" s="229"/>
      <c r="F97" s="235"/>
      <c r="G97" s="254"/>
      <c r="H97" s="222"/>
    </row>
    <row r="98" spans="1:8" ht="20.100000000000001" customHeight="1">
      <c r="A98" s="1080" t="s">
        <v>376</v>
      </c>
      <c r="B98" s="1081"/>
      <c r="C98" s="1081"/>
      <c r="D98" s="1081"/>
      <c r="E98" s="1081"/>
      <c r="F98" s="1082"/>
      <c r="G98" s="914"/>
      <c r="H98" s="222"/>
    </row>
    <row r="99" spans="1:8" ht="20.100000000000001" customHeight="1">
      <c r="A99" s="629"/>
      <c r="B99" s="229"/>
      <c r="C99" s="229"/>
      <c r="D99" s="229"/>
      <c r="E99" s="229"/>
      <c r="F99" s="235"/>
      <c r="G99" s="254"/>
      <c r="H99" s="222"/>
    </row>
    <row r="100" spans="1:8" ht="20.100000000000001" customHeight="1">
      <c r="A100" s="629" t="s">
        <v>377</v>
      </c>
      <c r="B100" s="229"/>
      <c r="C100" s="229"/>
      <c r="D100" s="229"/>
      <c r="E100" s="229"/>
      <c r="F100" s="235" t="s">
        <v>378</v>
      </c>
      <c r="G100" s="575">
        <v>0</v>
      </c>
      <c r="H100" s="222"/>
    </row>
    <row r="101" spans="1:8" ht="20.100000000000001" customHeight="1">
      <c r="A101" s="629" t="s">
        <v>379</v>
      </c>
      <c r="B101" s="229"/>
      <c r="C101" s="229"/>
      <c r="D101" s="229"/>
      <c r="E101" s="229"/>
      <c r="F101" s="235" t="s">
        <v>380</v>
      </c>
      <c r="G101" s="573">
        <v>0</v>
      </c>
      <c r="H101" s="222"/>
    </row>
    <row r="102" spans="1:8" ht="20.100000000000001" customHeight="1">
      <c r="A102" s="630" t="s">
        <v>381</v>
      </c>
      <c r="B102" s="232"/>
      <c r="C102" s="232"/>
      <c r="D102" s="232"/>
      <c r="E102" s="232"/>
      <c r="F102" s="255">
        <v>44400</v>
      </c>
      <c r="G102" s="574">
        <v>0</v>
      </c>
      <c r="H102" s="222"/>
    </row>
    <row r="103" spans="1:8" ht="20.100000000000001" customHeight="1">
      <c r="A103" s="629" t="s">
        <v>382</v>
      </c>
      <c r="B103" s="229"/>
      <c r="C103" s="229"/>
      <c r="D103" s="229"/>
      <c r="E103" s="229"/>
      <c r="F103" s="235" t="s">
        <v>383</v>
      </c>
      <c r="G103" s="573">
        <v>0</v>
      </c>
      <c r="H103" s="222"/>
    </row>
    <row r="104" spans="1:8" ht="20.100000000000001" customHeight="1">
      <c r="A104" s="629"/>
      <c r="B104" s="229"/>
      <c r="C104" s="229"/>
      <c r="D104" s="229"/>
      <c r="E104" s="229"/>
      <c r="F104" s="235"/>
      <c r="G104" s="915"/>
      <c r="H104" s="222"/>
    </row>
    <row r="105" spans="1:8" ht="20.100000000000001" customHeight="1">
      <c r="A105" s="631" t="s">
        <v>384</v>
      </c>
      <c r="B105" s="229"/>
      <c r="C105" s="229"/>
      <c r="D105" s="229"/>
      <c r="E105" s="229"/>
      <c r="F105" s="235"/>
      <c r="G105" s="913">
        <f>SUM(G100:G103)</f>
        <v>0</v>
      </c>
      <c r="H105" s="222"/>
    </row>
    <row r="106" spans="1:8" ht="20.100000000000001" customHeight="1">
      <c r="A106" s="629"/>
      <c r="B106" s="229"/>
      <c r="C106" s="229"/>
      <c r="D106" s="229"/>
      <c r="E106" s="229"/>
      <c r="F106" s="235"/>
      <c r="G106" s="254"/>
      <c r="H106" s="222"/>
    </row>
    <row r="107" spans="1:8" ht="20.100000000000001" customHeight="1">
      <c r="A107" s="1074" t="s">
        <v>385</v>
      </c>
      <c r="B107" s="1075"/>
      <c r="C107" s="1075"/>
      <c r="D107" s="1075"/>
      <c r="E107" s="1075"/>
      <c r="F107" s="1076"/>
      <c r="G107" s="916"/>
      <c r="H107" s="222"/>
    </row>
    <row r="108" spans="1:8" ht="20.100000000000001" customHeight="1">
      <c r="A108" s="629"/>
      <c r="B108" s="229"/>
      <c r="C108" s="229"/>
      <c r="D108" s="229"/>
      <c r="E108" s="229"/>
      <c r="F108" s="235"/>
      <c r="G108" s="254"/>
      <c r="H108" s="222"/>
    </row>
    <row r="109" spans="1:8" ht="20.100000000000001" customHeight="1">
      <c r="A109" s="629" t="s">
        <v>386</v>
      </c>
      <c r="B109" s="229"/>
      <c r="C109" s="229"/>
      <c r="D109" s="229"/>
      <c r="E109" s="229"/>
      <c r="F109" s="235" t="s">
        <v>387</v>
      </c>
      <c r="G109" s="575">
        <v>0</v>
      </c>
      <c r="H109" s="222"/>
    </row>
    <row r="110" spans="1:8" ht="20.100000000000001" customHeight="1">
      <c r="A110" s="629" t="s">
        <v>388</v>
      </c>
      <c r="B110" s="229"/>
      <c r="C110" s="229"/>
      <c r="D110" s="229"/>
      <c r="E110" s="229"/>
      <c r="F110" s="235" t="s">
        <v>389</v>
      </c>
      <c r="G110" s="573">
        <v>25000</v>
      </c>
      <c r="H110" s="222"/>
    </row>
    <row r="111" spans="1:8" ht="20.100000000000001" customHeight="1">
      <c r="A111" s="629" t="s">
        <v>390</v>
      </c>
      <c r="B111" s="229"/>
      <c r="C111" s="229"/>
      <c r="D111" s="229"/>
      <c r="E111" s="229"/>
      <c r="F111" s="235" t="s">
        <v>391</v>
      </c>
      <c r="G111" s="573">
        <v>0</v>
      </c>
      <c r="H111" s="222"/>
    </row>
    <row r="112" spans="1:8" ht="20.100000000000001" customHeight="1">
      <c r="A112" s="629" t="s">
        <v>392</v>
      </c>
      <c r="B112" s="229"/>
      <c r="C112" s="229"/>
      <c r="D112" s="229"/>
      <c r="E112" s="229"/>
      <c r="F112" s="235" t="s">
        <v>393</v>
      </c>
      <c r="G112" s="573">
        <v>0</v>
      </c>
      <c r="H112" s="222"/>
    </row>
    <row r="113" spans="1:8" ht="20.100000000000001" customHeight="1">
      <c r="A113" s="629" t="s">
        <v>394</v>
      </c>
      <c r="B113" s="229"/>
      <c r="C113" s="229"/>
      <c r="D113" s="229"/>
      <c r="E113" s="229"/>
      <c r="F113" s="235" t="s">
        <v>395</v>
      </c>
      <c r="G113" s="1239">
        <v>25000</v>
      </c>
      <c r="H113" s="222"/>
    </row>
    <row r="114" spans="1:8" ht="20.100000000000001" customHeight="1">
      <c r="A114" s="629"/>
      <c r="B114" s="229"/>
      <c r="C114" s="229"/>
      <c r="D114" s="229"/>
      <c r="E114" s="229"/>
      <c r="F114" s="235"/>
      <c r="G114" s="915"/>
      <c r="H114" s="222"/>
    </row>
    <row r="115" spans="1:8" ht="20.100000000000001" customHeight="1">
      <c r="A115" s="917" t="s">
        <v>396</v>
      </c>
      <c r="B115" s="918"/>
      <c r="C115" s="918"/>
      <c r="D115" s="918"/>
      <c r="E115" s="918"/>
      <c r="F115" s="919"/>
      <c r="G115" s="913">
        <f>SUM(G109:G113)</f>
        <v>50000</v>
      </c>
      <c r="H115" s="222"/>
    </row>
    <row r="116" spans="1:8" ht="20.100000000000001" customHeight="1">
      <c r="A116" s="629"/>
      <c r="B116" s="229"/>
      <c r="C116" s="229"/>
      <c r="D116" s="229"/>
      <c r="E116" s="229"/>
      <c r="F116" s="636"/>
      <c r="G116" s="637"/>
      <c r="H116" s="222"/>
    </row>
    <row r="117" spans="1:8" ht="20.100000000000001" customHeight="1">
      <c r="A117" s="920" t="s">
        <v>397</v>
      </c>
      <c r="B117" s="715"/>
      <c r="C117" s="715"/>
      <c r="D117" s="715"/>
      <c r="E117" s="715"/>
      <c r="F117" s="716" t="s">
        <v>398</v>
      </c>
      <c r="G117" s="921">
        <v>0</v>
      </c>
      <c r="H117" s="222"/>
    </row>
    <row r="118" spans="1:8" ht="20.100000000000001" customHeight="1">
      <c r="A118" s="638"/>
      <c r="B118" s="222"/>
      <c r="C118" s="222"/>
      <c r="D118" s="222"/>
      <c r="E118" s="222"/>
      <c r="F118" s="256"/>
      <c r="G118" s="257"/>
      <c r="H118" s="222"/>
    </row>
    <row r="119" spans="1:8" ht="20.100000000000001" customHeight="1">
      <c r="A119" s="631" t="s">
        <v>399</v>
      </c>
      <c r="B119" s="222"/>
      <c r="C119" s="229"/>
      <c r="D119" s="229"/>
      <c r="E119" s="222"/>
      <c r="F119" s="256"/>
      <c r="G119" s="913">
        <f>G117</f>
        <v>0</v>
      </c>
      <c r="H119" s="222"/>
    </row>
    <row r="120" spans="1:8" ht="20.100000000000001" customHeight="1">
      <c r="A120" s="638"/>
      <c r="B120" s="222"/>
      <c r="C120" s="222"/>
      <c r="D120" s="222"/>
      <c r="E120" s="222"/>
      <c r="F120" s="256"/>
      <c r="G120" s="254"/>
      <c r="H120" s="222"/>
    </row>
    <row r="121" spans="1:8" ht="20.100000000000001" customHeight="1">
      <c r="A121" s="1080" t="s">
        <v>400</v>
      </c>
      <c r="B121" s="1081"/>
      <c r="C121" s="1081"/>
      <c r="D121" s="1081"/>
      <c r="E121" s="1081"/>
      <c r="F121" s="1082"/>
      <c r="G121" s="914"/>
      <c r="H121" s="222"/>
    </row>
    <row r="122" spans="1:8" ht="20.100000000000001" customHeight="1">
      <c r="A122" s="629"/>
      <c r="B122" s="229"/>
      <c r="C122" s="229"/>
      <c r="D122" s="229"/>
      <c r="E122" s="229"/>
      <c r="F122" s="235"/>
      <c r="G122" s="254"/>
      <c r="H122" s="222"/>
    </row>
    <row r="123" spans="1:8" ht="20.100000000000001" customHeight="1">
      <c r="A123" s="629" t="s">
        <v>401</v>
      </c>
      <c r="B123" s="229"/>
      <c r="C123" s="229"/>
      <c r="D123" s="229"/>
      <c r="E123" s="229"/>
      <c r="F123" s="235" t="s">
        <v>402</v>
      </c>
      <c r="G123" s="575">
        <v>20000</v>
      </c>
      <c r="H123" s="222"/>
    </row>
    <row r="124" spans="1:8" ht="20.100000000000001" customHeight="1">
      <c r="A124" s="629" t="s">
        <v>403</v>
      </c>
      <c r="B124" s="229"/>
      <c r="C124" s="229"/>
      <c r="D124" s="229"/>
      <c r="E124" s="229"/>
      <c r="F124" s="235" t="s">
        <v>404</v>
      </c>
      <c r="G124" s="573">
        <v>0</v>
      </c>
      <c r="H124" s="222"/>
    </row>
    <row r="125" spans="1:8" ht="20.100000000000001" customHeight="1">
      <c r="A125" s="629" t="s">
        <v>405</v>
      </c>
      <c r="B125" s="229"/>
      <c r="C125" s="229"/>
      <c r="D125" s="229"/>
      <c r="E125" s="229"/>
      <c r="F125" s="235" t="s">
        <v>406</v>
      </c>
      <c r="G125" s="573">
        <v>100</v>
      </c>
      <c r="H125" s="222"/>
    </row>
    <row r="126" spans="1:8" ht="20.100000000000001" customHeight="1">
      <c r="A126" s="629" t="s">
        <v>407</v>
      </c>
      <c r="B126" s="229"/>
      <c r="C126" s="229"/>
      <c r="D126" s="229"/>
      <c r="E126" s="229"/>
      <c r="F126" s="235" t="s">
        <v>408</v>
      </c>
      <c r="G126" s="573">
        <v>10000</v>
      </c>
      <c r="H126" s="222"/>
    </row>
    <row r="127" spans="1:8" ht="20.100000000000001" customHeight="1">
      <c r="A127" s="629"/>
      <c r="B127" s="229"/>
      <c r="C127" s="229"/>
      <c r="D127" s="229"/>
      <c r="E127" s="229"/>
      <c r="F127" s="235"/>
      <c r="G127" s="915"/>
      <c r="H127" s="222"/>
    </row>
    <row r="128" spans="1:8" ht="20.100000000000001" customHeight="1">
      <c r="A128" s="631" t="s">
        <v>409</v>
      </c>
      <c r="B128" s="229"/>
      <c r="C128" s="229"/>
      <c r="D128" s="229"/>
      <c r="E128" s="229"/>
      <c r="F128" s="235"/>
      <c r="G128" s="913">
        <f>SUM(G123:G126)</f>
        <v>30100</v>
      </c>
      <c r="H128" s="222"/>
    </row>
    <row r="129" spans="1:8" ht="20.100000000000001" customHeight="1">
      <c r="A129" s="629"/>
      <c r="B129" s="229"/>
      <c r="C129" s="229"/>
      <c r="D129" s="229"/>
      <c r="E129" s="229"/>
      <c r="F129" s="235"/>
      <c r="G129" s="254"/>
      <c r="H129" s="222"/>
    </row>
    <row r="130" spans="1:8" ht="20.100000000000001" customHeight="1">
      <c r="A130" s="1074" t="s">
        <v>410</v>
      </c>
      <c r="B130" s="1075"/>
      <c r="C130" s="1075"/>
      <c r="D130" s="1075"/>
      <c r="E130" s="1075"/>
      <c r="F130" s="1076"/>
      <c r="G130" s="916"/>
      <c r="H130" s="222"/>
    </row>
    <row r="131" spans="1:8" ht="20.100000000000001" customHeight="1">
      <c r="A131" s="629"/>
      <c r="B131" s="229"/>
      <c r="C131" s="229"/>
      <c r="D131" s="229"/>
      <c r="E131" s="229"/>
      <c r="F131" s="235"/>
      <c r="G131" s="254"/>
      <c r="H131" s="222"/>
    </row>
    <row r="132" spans="1:8" ht="20.100000000000001" customHeight="1">
      <c r="A132" s="629" t="s">
        <v>411</v>
      </c>
      <c r="B132" s="229"/>
      <c r="C132" s="229"/>
      <c r="D132" s="639"/>
      <c r="E132" s="640"/>
      <c r="F132" s="251" t="s">
        <v>412</v>
      </c>
      <c r="G132" s="575">
        <v>0</v>
      </c>
      <c r="H132" s="222"/>
    </row>
    <row r="133" spans="1:8" ht="20.100000000000001" customHeight="1">
      <c r="A133" s="629" t="s">
        <v>413</v>
      </c>
      <c r="B133" s="229"/>
      <c r="C133" s="229"/>
      <c r="D133" s="639"/>
      <c r="E133" s="640"/>
      <c r="F133" s="251" t="s">
        <v>414</v>
      </c>
      <c r="G133" s="573">
        <v>0</v>
      </c>
      <c r="H133" s="222"/>
    </row>
    <row r="134" spans="1:8" ht="20.100000000000001" customHeight="1">
      <c r="A134" s="630" t="s">
        <v>415</v>
      </c>
      <c r="B134" s="232"/>
      <c r="C134" s="232"/>
      <c r="D134" s="641"/>
      <c r="E134" s="246"/>
      <c r="F134" s="258">
        <v>49230</v>
      </c>
      <c r="G134" s="574">
        <v>29800</v>
      </c>
      <c r="H134" s="222"/>
    </row>
    <row r="135" spans="1:8" ht="20.100000000000001" customHeight="1">
      <c r="A135" s="630" t="s">
        <v>416</v>
      </c>
      <c r="B135" s="232"/>
      <c r="C135" s="232"/>
      <c r="D135" s="641"/>
      <c r="E135" s="246"/>
      <c r="F135" s="258">
        <v>49240</v>
      </c>
      <c r="G135" s="573">
        <v>0</v>
      </c>
      <c r="H135" s="222"/>
    </row>
    <row r="136" spans="1:8" ht="20.100000000000001" customHeight="1">
      <c r="A136" s="629" t="s">
        <v>417</v>
      </c>
      <c r="B136" s="229"/>
      <c r="C136" s="229"/>
      <c r="D136" s="229"/>
      <c r="E136" s="229"/>
      <c r="F136" s="235" t="s">
        <v>418</v>
      </c>
      <c r="G136" s="573">
        <v>0</v>
      </c>
      <c r="H136" s="222"/>
    </row>
    <row r="137" spans="1:8" ht="20.100000000000001" customHeight="1">
      <c r="A137" s="629" t="s">
        <v>419</v>
      </c>
      <c r="B137" s="229"/>
      <c r="C137" s="229"/>
      <c r="D137" s="229"/>
      <c r="E137" s="229"/>
      <c r="F137" s="238">
        <v>49520</v>
      </c>
      <c r="G137" s="573">
        <v>0</v>
      </c>
      <c r="H137" s="222"/>
    </row>
    <row r="138" spans="1:8" ht="20.100000000000001" customHeight="1">
      <c r="A138" s="629" t="s">
        <v>420</v>
      </c>
      <c r="B138" s="229"/>
      <c r="C138" s="229"/>
      <c r="D138" s="229"/>
      <c r="E138" s="229"/>
      <c r="F138" s="235" t="s">
        <v>421</v>
      </c>
      <c r="G138" s="573">
        <v>0</v>
      </c>
      <c r="H138" s="222"/>
    </row>
    <row r="139" spans="1:8" ht="20.100000000000001" customHeight="1">
      <c r="A139" s="629" t="s">
        <v>422</v>
      </c>
      <c r="B139" s="229"/>
      <c r="C139" s="229"/>
      <c r="D139" s="229"/>
      <c r="E139" s="229"/>
      <c r="F139" s="235" t="s">
        <v>423</v>
      </c>
      <c r="G139" s="573">
        <v>0</v>
      </c>
      <c r="H139" s="222"/>
    </row>
    <row r="140" spans="1:8" ht="20.100000000000001" customHeight="1">
      <c r="A140" s="629"/>
      <c r="B140" s="229"/>
      <c r="C140" s="229"/>
      <c r="D140" s="229"/>
      <c r="E140" s="229"/>
      <c r="F140" s="235"/>
      <c r="G140" s="915"/>
      <c r="H140" s="222"/>
    </row>
    <row r="141" spans="1:8" ht="20.100000000000001" customHeight="1">
      <c r="A141" s="631" t="s">
        <v>424</v>
      </c>
      <c r="B141" s="229"/>
      <c r="C141" s="229"/>
      <c r="D141" s="229"/>
      <c r="E141" s="229"/>
      <c r="F141" s="235"/>
      <c r="G141" s="913">
        <f>SUM(G132:G139)</f>
        <v>29800</v>
      </c>
      <c r="H141" s="222"/>
    </row>
    <row r="142" spans="1:8" ht="20.100000000000001" customHeight="1">
      <c r="A142" s="629"/>
      <c r="B142" s="229"/>
      <c r="C142" s="229"/>
      <c r="D142" s="229"/>
      <c r="E142" s="229"/>
      <c r="F142" s="235"/>
      <c r="G142" s="254"/>
      <c r="H142" s="222"/>
    </row>
    <row r="143" spans="1:8" ht="20.100000000000001" customHeight="1" thickBot="1">
      <c r="A143" s="661" t="s">
        <v>425</v>
      </c>
      <c r="B143" s="662"/>
      <c r="C143" s="662"/>
      <c r="D143" s="662"/>
      <c r="E143" s="662"/>
      <c r="F143" s="663"/>
      <c r="G143" s="665">
        <f>G63+G71+G85+G96+G105+G115+G119+G128+G141</f>
        <v>10736892</v>
      </c>
      <c r="H143" s="222"/>
    </row>
    <row r="144" spans="1:8" ht="20.100000000000001" customHeight="1" thickTop="1">
      <c r="A144" s="910"/>
      <c r="B144" s="712"/>
      <c r="C144" s="712"/>
      <c r="D144" s="712"/>
      <c r="E144" s="712"/>
      <c r="F144" s="788"/>
      <c r="G144" s="789"/>
      <c r="H144" s="222"/>
    </row>
    <row r="145" spans="1:8" ht="20.100000000000001" customHeight="1">
      <c r="A145" s="1074" t="s">
        <v>426</v>
      </c>
      <c r="B145" s="1075"/>
      <c r="C145" s="1075"/>
      <c r="D145" s="1075"/>
      <c r="E145" s="1075"/>
      <c r="F145" s="1076"/>
      <c r="G145" s="922"/>
      <c r="H145" s="222"/>
    </row>
    <row r="146" spans="1:8" ht="20.100000000000001" customHeight="1">
      <c r="A146" s="629"/>
      <c r="B146" s="229"/>
      <c r="C146" s="229"/>
      <c r="D146" s="229"/>
      <c r="E146" s="229"/>
      <c r="F146" s="235"/>
      <c r="G146" s="259"/>
      <c r="H146" s="222"/>
    </row>
    <row r="147" spans="1:8" ht="20.100000000000001" customHeight="1">
      <c r="A147" s="629" t="s">
        <v>427</v>
      </c>
      <c r="B147" s="229"/>
      <c r="C147" s="229"/>
      <c r="D147" s="229"/>
      <c r="E147" s="229"/>
      <c r="F147" s="235" t="s">
        <v>428</v>
      </c>
      <c r="G147" s="576">
        <v>162493</v>
      </c>
      <c r="H147" s="222"/>
    </row>
    <row r="148" spans="1:8" ht="20.100000000000001" customHeight="1">
      <c r="A148" s="629" t="s">
        <v>429</v>
      </c>
      <c r="B148" s="222"/>
      <c r="C148" s="222"/>
      <c r="D148" s="222"/>
      <c r="E148" s="222"/>
      <c r="F148" s="235" t="s">
        <v>430</v>
      </c>
      <c r="G148" s="577">
        <v>243160</v>
      </c>
      <c r="H148" s="222"/>
    </row>
    <row r="149" spans="1:8" ht="20.100000000000001" customHeight="1">
      <c r="A149" s="629" t="s">
        <v>431</v>
      </c>
      <c r="B149" s="222"/>
      <c r="C149" s="222"/>
      <c r="D149" s="222"/>
      <c r="E149" s="222"/>
      <c r="F149" s="235" t="s">
        <v>432</v>
      </c>
      <c r="G149" s="577">
        <v>274907</v>
      </c>
      <c r="H149" s="222"/>
    </row>
    <row r="150" spans="1:8" ht="20.100000000000001" customHeight="1">
      <c r="A150" s="629" t="s">
        <v>433</v>
      </c>
      <c r="B150" s="222"/>
      <c r="C150" s="222"/>
      <c r="D150" s="222"/>
      <c r="E150" s="222"/>
      <c r="F150" s="235" t="s">
        <v>434</v>
      </c>
      <c r="G150" s="577">
        <v>0</v>
      </c>
      <c r="H150" s="222"/>
    </row>
    <row r="151" spans="1:8" ht="20.100000000000001" customHeight="1">
      <c r="A151" s="629" t="s">
        <v>435</v>
      </c>
      <c r="B151" s="222"/>
      <c r="C151" s="222"/>
      <c r="D151" s="222"/>
      <c r="E151" s="222"/>
      <c r="F151" s="235" t="s">
        <v>436</v>
      </c>
      <c r="G151" s="577">
        <v>0</v>
      </c>
      <c r="H151" s="222"/>
    </row>
    <row r="152" spans="1:8" ht="20.100000000000001" customHeight="1">
      <c r="A152" s="629" t="s">
        <v>437</v>
      </c>
      <c r="B152" s="229"/>
      <c r="C152" s="229"/>
      <c r="D152" s="229"/>
      <c r="E152" s="229"/>
      <c r="F152" s="235" t="s">
        <v>438</v>
      </c>
      <c r="G152" s="577">
        <v>1570120</v>
      </c>
      <c r="H152" s="222"/>
    </row>
    <row r="153" spans="1:8" ht="20.100000000000001" customHeight="1">
      <c r="A153" s="629" t="s">
        <v>439</v>
      </c>
      <c r="B153" s="229"/>
      <c r="C153" s="229"/>
      <c r="D153" s="229"/>
      <c r="E153" s="229"/>
      <c r="F153" s="235" t="s">
        <v>440</v>
      </c>
      <c r="G153" s="577">
        <v>164000</v>
      </c>
      <c r="H153" s="222"/>
    </row>
    <row r="154" spans="1:8" ht="20.100000000000001" customHeight="1">
      <c r="A154" s="629" t="s">
        <v>441</v>
      </c>
      <c r="B154" s="229"/>
      <c r="C154" s="229"/>
      <c r="D154" s="229"/>
      <c r="E154" s="229"/>
      <c r="F154" s="235" t="s">
        <v>442</v>
      </c>
      <c r="G154" s="577">
        <v>0</v>
      </c>
      <c r="H154" s="222"/>
    </row>
    <row r="155" spans="1:8" ht="20.100000000000001" customHeight="1">
      <c r="A155" s="629" t="s">
        <v>443</v>
      </c>
      <c r="B155" s="229"/>
      <c r="C155" s="229"/>
      <c r="D155" s="229"/>
      <c r="E155" s="229"/>
      <c r="F155" s="235" t="s">
        <v>444</v>
      </c>
      <c r="G155" s="577">
        <v>0</v>
      </c>
      <c r="H155" s="222"/>
    </row>
    <row r="156" spans="1:8" ht="20.100000000000001" customHeight="1">
      <c r="A156" s="629" t="s">
        <v>445</v>
      </c>
      <c r="B156" s="229"/>
      <c r="C156" s="229"/>
      <c r="D156" s="229"/>
      <c r="E156" s="229"/>
      <c r="F156" s="235" t="s">
        <v>446</v>
      </c>
      <c r="G156" s="577">
        <v>0</v>
      </c>
      <c r="H156" s="222"/>
    </row>
    <row r="157" spans="1:8" ht="20.100000000000001" customHeight="1">
      <c r="A157" s="629" t="s">
        <v>447</v>
      </c>
      <c r="B157" s="229"/>
      <c r="C157" s="229"/>
      <c r="D157" s="229"/>
      <c r="E157" s="229"/>
      <c r="F157" s="238">
        <v>52500</v>
      </c>
      <c r="G157" s="577">
        <v>0</v>
      </c>
      <c r="H157" s="222"/>
    </row>
    <row r="158" spans="1:8" ht="20.100000000000001" customHeight="1">
      <c r="A158" s="629" t="s">
        <v>448</v>
      </c>
      <c r="B158" s="229"/>
      <c r="C158" s="229"/>
      <c r="D158" s="229"/>
      <c r="E158" s="229"/>
      <c r="F158" s="235" t="s">
        <v>449</v>
      </c>
      <c r="G158" s="577">
        <v>0</v>
      </c>
      <c r="H158" s="222"/>
    </row>
    <row r="159" spans="1:8" ht="20.100000000000001" customHeight="1">
      <c r="A159" s="629" t="s">
        <v>450</v>
      </c>
      <c r="B159" s="229"/>
      <c r="C159" s="229"/>
      <c r="D159" s="229"/>
      <c r="E159" s="229"/>
      <c r="F159" s="235" t="s">
        <v>451</v>
      </c>
      <c r="G159" s="577">
        <v>0</v>
      </c>
      <c r="H159" s="222"/>
    </row>
    <row r="160" spans="1:8" ht="20.100000000000001" customHeight="1">
      <c r="A160" s="629" t="s">
        <v>452</v>
      </c>
      <c r="B160" s="229"/>
      <c r="C160" s="229"/>
      <c r="D160" s="229"/>
      <c r="E160" s="229"/>
      <c r="F160" s="235" t="s">
        <v>453</v>
      </c>
      <c r="G160" s="577">
        <v>0</v>
      </c>
      <c r="H160" s="222"/>
    </row>
    <row r="161" spans="1:8" ht="20.100000000000001" customHeight="1">
      <c r="A161" s="629" t="s">
        <v>454</v>
      </c>
      <c r="B161" s="229"/>
      <c r="C161" s="229"/>
      <c r="D161" s="229"/>
      <c r="E161" s="229"/>
      <c r="F161" s="235" t="s">
        <v>455</v>
      </c>
      <c r="G161" s="577">
        <v>0</v>
      </c>
      <c r="H161" s="222"/>
    </row>
    <row r="162" spans="1:8" ht="20.100000000000001" customHeight="1">
      <c r="A162" s="629" t="s">
        <v>456</v>
      </c>
      <c r="B162" s="229"/>
      <c r="C162" s="229"/>
      <c r="D162" s="229"/>
      <c r="E162" s="229"/>
      <c r="F162" s="235" t="s">
        <v>457</v>
      </c>
      <c r="G162" s="577">
        <v>1935104</v>
      </c>
      <c r="H162" s="222"/>
    </row>
    <row r="163" spans="1:8" ht="20.100000000000001" customHeight="1">
      <c r="A163" s="629" t="s">
        <v>458</v>
      </c>
      <c r="B163" s="229"/>
      <c r="C163" s="229"/>
      <c r="D163" s="229"/>
      <c r="E163" s="229"/>
      <c r="F163" s="235" t="s">
        <v>459</v>
      </c>
      <c r="G163" s="577">
        <f>3250+14000</f>
        <v>17250</v>
      </c>
      <c r="H163" s="222"/>
    </row>
    <row r="164" spans="1:8" ht="20.100000000000001" customHeight="1">
      <c r="A164" s="629" t="s">
        <v>460</v>
      </c>
      <c r="B164" s="229"/>
      <c r="C164" s="229"/>
      <c r="D164" s="229"/>
      <c r="E164" s="229"/>
      <c r="F164" s="235" t="s">
        <v>461</v>
      </c>
      <c r="G164" s="577">
        <v>0</v>
      </c>
      <c r="H164" s="222"/>
    </row>
    <row r="165" spans="1:8" ht="20.100000000000001" customHeight="1">
      <c r="A165" s="629" t="s">
        <v>462</v>
      </c>
      <c r="B165" s="229"/>
      <c r="C165" s="229"/>
      <c r="D165" s="229"/>
      <c r="E165" s="229"/>
      <c r="F165" s="235" t="s">
        <v>463</v>
      </c>
      <c r="G165" s="577">
        <v>0</v>
      </c>
      <c r="H165" s="222"/>
    </row>
    <row r="166" spans="1:8" ht="20.100000000000001" customHeight="1">
      <c r="A166" s="629" t="s">
        <v>464</v>
      </c>
      <c r="B166" s="229"/>
      <c r="C166" s="229"/>
      <c r="D166" s="229"/>
      <c r="E166" s="229"/>
      <c r="F166" s="235" t="s">
        <v>465</v>
      </c>
      <c r="G166" s="577">
        <v>0</v>
      </c>
      <c r="H166" s="222"/>
    </row>
    <row r="167" spans="1:8" ht="20.100000000000001" customHeight="1">
      <c r="A167" s="629" t="s">
        <v>466</v>
      </c>
      <c r="B167" s="229"/>
      <c r="C167" s="229"/>
      <c r="D167" s="229"/>
      <c r="E167" s="229"/>
      <c r="F167" s="235" t="s">
        <v>467</v>
      </c>
      <c r="G167" s="577">
        <v>1047889</v>
      </c>
      <c r="H167" s="222"/>
    </row>
    <row r="168" spans="1:8" ht="20.100000000000001" customHeight="1">
      <c r="A168" s="629" t="s">
        <v>468</v>
      </c>
      <c r="B168" s="229"/>
      <c r="C168" s="229"/>
      <c r="D168" s="229"/>
      <c r="E168" s="229"/>
      <c r="F168" s="235" t="s">
        <v>469</v>
      </c>
      <c r="G168" s="577">
        <v>0</v>
      </c>
      <c r="H168" s="222"/>
    </row>
    <row r="169" spans="1:8" ht="20.100000000000001" customHeight="1">
      <c r="A169" s="629" t="s">
        <v>470</v>
      </c>
      <c r="B169" s="229"/>
      <c r="C169" s="229"/>
      <c r="D169" s="229"/>
      <c r="E169" s="229"/>
      <c r="F169" s="235" t="s">
        <v>471</v>
      </c>
      <c r="G169" s="577">
        <v>0</v>
      </c>
      <c r="H169" s="222"/>
    </row>
    <row r="170" spans="1:8" ht="20.100000000000001" customHeight="1">
      <c r="A170" s="629" t="s">
        <v>472</v>
      </c>
      <c r="B170" s="229"/>
      <c r="C170" s="229"/>
      <c r="D170" s="229"/>
      <c r="E170" s="229"/>
      <c r="F170" s="235" t="s">
        <v>473</v>
      </c>
      <c r="G170" s="577">
        <v>0</v>
      </c>
      <c r="H170" s="222"/>
    </row>
    <row r="171" spans="1:8" ht="20.100000000000001" customHeight="1">
      <c r="A171" s="629" t="s">
        <v>474</v>
      </c>
      <c r="B171" s="229"/>
      <c r="C171" s="229"/>
      <c r="D171" s="229"/>
      <c r="E171" s="229"/>
      <c r="F171" s="235" t="s">
        <v>475</v>
      </c>
      <c r="G171" s="577">
        <v>249500</v>
      </c>
      <c r="H171" s="222"/>
    </row>
    <row r="172" spans="1:8" ht="20.100000000000001" customHeight="1">
      <c r="A172" s="629" t="s">
        <v>476</v>
      </c>
      <c r="B172" s="229"/>
      <c r="C172" s="229"/>
      <c r="D172" s="229"/>
      <c r="E172" s="229"/>
      <c r="F172" s="238">
        <v>56001</v>
      </c>
      <c r="G172" s="577">
        <v>0</v>
      </c>
      <c r="H172" s="222"/>
    </row>
    <row r="173" spans="1:8" ht="20.100000000000001" customHeight="1">
      <c r="A173" s="629" t="s">
        <v>477</v>
      </c>
      <c r="B173" s="229"/>
      <c r="C173" s="229"/>
      <c r="D173" s="229"/>
      <c r="E173" s="229"/>
      <c r="F173" s="238">
        <v>56002</v>
      </c>
      <c r="G173" s="577">
        <v>0</v>
      </c>
      <c r="H173" s="222"/>
    </row>
    <row r="174" spans="1:8" ht="20.100000000000001" customHeight="1">
      <c r="A174" s="629" t="s">
        <v>478</v>
      </c>
      <c r="B174" s="229"/>
      <c r="C174" s="229"/>
      <c r="D174" s="229"/>
      <c r="E174" s="229"/>
      <c r="F174" s="238">
        <v>56003</v>
      </c>
      <c r="G174" s="577">
        <v>0</v>
      </c>
      <c r="H174" s="222"/>
    </row>
    <row r="175" spans="1:8" ht="20.100000000000001" customHeight="1">
      <c r="A175" s="629" t="s">
        <v>479</v>
      </c>
      <c r="B175" s="229"/>
      <c r="C175" s="229"/>
      <c r="D175" s="229"/>
      <c r="E175" s="229"/>
      <c r="F175" s="260" t="s">
        <v>480</v>
      </c>
      <c r="G175" s="577">
        <v>0</v>
      </c>
      <c r="H175" s="222"/>
    </row>
    <row r="176" spans="1:8" ht="20.100000000000001" customHeight="1">
      <c r="A176" s="629" t="s">
        <v>481</v>
      </c>
      <c r="B176" s="229"/>
      <c r="C176" s="229"/>
      <c r="D176" s="229"/>
      <c r="E176" s="229"/>
      <c r="F176" s="235" t="s">
        <v>482</v>
      </c>
      <c r="G176" s="577">
        <v>0</v>
      </c>
      <c r="H176" s="222"/>
    </row>
    <row r="177" spans="1:8" ht="20.100000000000001" customHeight="1">
      <c r="A177" s="638" t="s">
        <v>483</v>
      </c>
      <c r="B177" s="222"/>
      <c r="C177" s="222"/>
      <c r="D177" s="222"/>
      <c r="E177" s="222"/>
      <c r="F177" s="256" t="s">
        <v>484</v>
      </c>
      <c r="G177" s="577">
        <v>0</v>
      </c>
      <c r="H177" s="222"/>
    </row>
    <row r="178" spans="1:8" ht="20.100000000000001" customHeight="1">
      <c r="A178" s="629" t="s">
        <v>485</v>
      </c>
      <c r="B178" s="229"/>
      <c r="C178" s="229"/>
      <c r="D178" s="229"/>
      <c r="E178" s="229"/>
      <c r="F178" s="235" t="s">
        <v>486</v>
      </c>
      <c r="G178" s="577">
        <v>6000</v>
      </c>
      <c r="H178" s="222"/>
    </row>
    <row r="179" spans="1:8" ht="20.100000000000001" customHeight="1">
      <c r="A179" s="629" t="s">
        <v>487</v>
      </c>
      <c r="B179" s="229"/>
      <c r="C179" s="229"/>
      <c r="D179" s="229"/>
      <c r="E179" s="229"/>
      <c r="F179" s="235" t="s">
        <v>488</v>
      </c>
      <c r="G179" s="577">
        <v>0</v>
      </c>
      <c r="H179" s="222"/>
    </row>
    <row r="180" spans="1:8" ht="20.100000000000001" customHeight="1">
      <c r="A180" s="629" t="s">
        <v>489</v>
      </c>
      <c r="B180" s="229"/>
      <c r="C180" s="229"/>
      <c r="D180" s="229"/>
      <c r="E180" s="229"/>
      <c r="F180" s="235" t="s">
        <v>490</v>
      </c>
      <c r="G180" s="577">
        <v>0</v>
      </c>
      <c r="H180" s="222"/>
    </row>
    <row r="181" spans="1:8" ht="20.100000000000001" customHeight="1">
      <c r="A181" s="629" t="s">
        <v>491</v>
      </c>
      <c r="B181" s="229"/>
      <c r="C181" s="229"/>
      <c r="D181" s="229"/>
      <c r="E181" s="229"/>
      <c r="F181" s="235" t="s">
        <v>492</v>
      </c>
      <c r="G181" s="577">
        <v>0</v>
      </c>
      <c r="H181" s="222"/>
    </row>
    <row r="182" spans="1:8" ht="20.100000000000001" customHeight="1">
      <c r="A182" s="629" t="s">
        <v>493</v>
      </c>
      <c r="B182" s="229"/>
      <c r="C182" s="229"/>
      <c r="D182" s="229"/>
      <c r="E182" s="229"/>
      <c r="F182" s="235" t="s">
        <v>494</v>
      </c>
      <c r="G182" s="577">
        <v>179700</v>
      </c>
      <c r="H182" s="222"/>
    </row>
    <row r="183" spans="1:8" ht="20.100000000000001" customHeight="1">
      <c r="A183" s="629" t="s">
        <v>495</v>
      </c>
      <c r="B183" s="229"/>
      <c r="C183" s="229"/>
      <c r="D183" s="229"/>
      <c r="E183" s="229"/>
      <c r="F183" s="235" t="s">
        <v>496</v>
      </c>
      <c r="G183" s="577">
        <v>0</v>
      </c>
      <c r="H183" s="222"/>
    </row>
    <row r="184" spans="1:8" ht="20.100000000000001" customHeight="1">
      <c r="A184" s="629" t="s">
        <v>497</v>
      </c>
      <c r="B184" s="229"/>
      <c r="C184" s="229"/>
      <c r="D184" s="229"/>
      <c r="E184" s="229"/>
      <c r="F184" s="235" t="s">
        <v>498</v>
      </c>
      <c r="G184" s="577">
        <v>1000</v>
      </c>
      <c r="H184" s="222"/>
    </row>
    <row r="185" spans="1:8" ht="20.100000000000001" customHeight="1">
      <c r="A185" s="629" t="s">
        <v>499</v>
      </c>
      <c r="B185" s="229"/>
      <c r="C185" s="229"/>
      <c r="D185" s="229"/>
      <c r="E185" s="229"/>
      <c r="F185" s="235" t="s">
        <v>500</v>
      </c>
      <c r="G185" s="577">
        <v>408946</v>
      </c>
      <c r="H185" s="222"/>
    </row>
    <row r="186" spans="1:8" ht="20.100000000000001" customHeight="1">
      <c r="A186" s="629" t="s">
        <v>501</v>
      </c>
      <c r="B186" s="229"/>
      <c r="C186" s="229"/>
      <c r="D186" s="229"/>
      <c r="E186" s="229"/>
      <c r="F186" s="235" t="s">
        <v>502</v>
      </c>
      <c r="G186" s="577">
        <v>676238</v>
      </c>
      <c r="H186" s="222"/>
    </row>
    <row r="187" spans="1:8" ht="20.100000000000001" customHeight="1">
      <c r="A187" s="629" t="s">
        <v>503</v>
      </c>
      <c r="B187" s="229"/>
      <c r="C187" s="229"/>
      <c r="D187" s="229"/>
      <c r="E187" s="229"/>
      <c r="F187" s="235" t="s">
        <v>504</v>
      </c>
      <c r="G187" s="577">
        <v>0</v>
      </c>
      <c r="H187" s="222"/>
    </row>
    <row r="188" spans="1:8" ht="20.100000000000001" customHeight="1">
      <c r="A188" s="629" t="s">
        <v>505</v>
      </c>
      <c r="B188" s="229"/>
      <c r="C188" s="229"/>
      <c r="D188" s="229"/>
      <c r="E188" s="229"/>
      <c r="F188" s="235" t="s">
        <v>506</v>
      </c>
      <c r="G188" s="577">
        <v>0</v>
      </c>
      <c r="H188" s="222"/>
    </row>
    <row r="189" spans="1:8" ht="20.100000000000001" customHeight="1">
      <c r="A189" s="629" t="s">
        <v>507</v>
      </c>
      <c r="B189" s="229"/>
      <c r="C189" s="229"/>
      <c r="D189" s="229"/>
      <c r="E189" s="229"/>
      <c r="F189" s="235" t="s">
        <v>508</v>
      </c>
      <c r="G189" s="577">
        <v>0</v>
      </c>
      <c r="H189" s="222"/>
    </row>
    <row r="190" spans="1:8" ht="20.100000000000001" customHeight="1">
      <c r="A190" s="629" t="s">
        <v>509</v>
      </c>
      <c r="B190" s="229"/>
      <c r="C190" s="229"/>
      <c r="D190" s="229"/>
      <c r="E190" s="229"/>
      <c r="F190" s="261">
        <v>59600</v>
      </c>
      <c r="G190" s="577">
        <v>0</v>
      </c>
      <c r="H190" s="222"/>
    </row>
    <row r="191" spans="1:8" ht="20.100000000000001" customHeight="1">
      <c r="A191" s="629" t="s">
        <v>510</v>
      </c>
      <c r="B191" s="229"/>
      <c r="C191" s="229"/>
      <c r="D191" s="229"/>
      <c r="E191" s="229"/>
      <c r="F191" s="235" t="s">
        <v>511</v>
      </c>
      <c r="G191" s="577">
        <v>984645</v>
      </c>
      <c r="H191" s="222"/>
    </row>
    <row r="192" spans="1:8" ht="20.100000000000001" customHeight="1">
      <c r="A192" s="629" t="s">
        <v>512</v>
      </c>
      <c r="B192" s="229"/>
      <c r="C192" s="229"/>
      <c r="D192" s="229"/>
      <c r="E192" s="229"/>
      <c r="F192" s="235" t="s">
        <v>513</v>
      </c>
      <c r="G192" s="577">
        <v>8000</v>
      </c>
      <c r="H192" s="222"/>
    </row>
    <row r="193" spans="1:8" ht="20.100000000000001" customHeight="1">
      <c r="A193" s="629" t="s">
        <v>514</v>
      </c>
      <c r="B193" s="229"/>
      <c r="C193" s="229"/>
      <c r="D193" s="229"/>
      <c r="E193" s="229"/>
      <c r="F193" s="235" t="s">
        <v>515</v>
      </c>
      <c r="G193" s="577">
        <v>270000</v>
      </c>
      <c r="H193" s="222"/>
    </row>
    <row r="194" spans="1:8" ht="20.100000000000001" customHeight="1">
      <c r="A194" s="629"/>
      <c r="B194" s="229"/>
      <c r="C194" s="229"/>
      <c r="D194" s="229"/>
      <c r="E194" s="229"/>
      <c r="F194" s="235"/>
      <c r="G194" s="923"/>
      <c r="H194" s="222"/>
    </row>
    <row r="195" spans="1:8" ht="20.100000000000001" customHeight="1">
      <c r="A195" s="645" t="s">
        <v>516</v>
      </c>
      <c r="B195" s="646"/>
      <c r="C195" s="646"/>
      <c r="D195" s="646"/>
      <c r="E195" s="646"/>
      <c r="F195" s="659"/>
      <c r="G195" s="660">
        <f>SUM(G147:G193)</f>
        <v>8198952</v>
      </c>
      <c r="H195" s="222"/>
    </row>
    <row r="196" spans="1:8" ht="20.100000000000001" customHeight="1">
      <c r="A196" s="642"/>
      <c r="B196" s="262"/>
      <c r="C196" s="262"/>
      <c r="D196" s="262"/>
      <c r="E196" s="262"/>
      <c r="F196" s="281"/>
      <c r="G196" s="263"/>
      <c r="H196" s="222"/>
    </row>
    <row r="197" spans="1:8" ht="20.100000000000001" customHeight="1">
      <c r="A197" s="924" t="s">
        <v>517</v>
      </c>
      <c r="B197" s="759"/>
      <c r="C197" s="759"/>
      <c r="D197" s="759"/>
      <c r="E197" s="759"/>
      <c r="F197" s="909"/>
      <c r="G197" s="925"/>
      <c r="H197" s="222"/>
    </row>
    <row r="198" spans="1:8" ht="20.100000000000001" customHeight="1">
      <c r="A198" s="629"/>
      <c r="B198" s="229"/>
      <c r="C198" s="229"/>
      <c r="D198" s="229"/>
      <c r="E198" s="229"/>
      <c r="F198" s="235"/>
      <c r="G198" s="259"/>
      <c r="H198" s="222"/>
    </row>
    <row r="199" spans="1:8" ht="20.100000000000001" customHeight="1">
      <c r="A199" s="629" t="s">
        <v>518</v>
      </c>
      <c r="B199" s="229"/>
      <c r="C199" s="229"/>
      <c r="D199" s="229"/>
      <c r="E199" s="229"/>
      <c r="F199" s="235" t="s">
        <v>519</v>
      </c>
      <c r="G199" s="577">
        <v>105171</v>
      </c>
      <c r="H199" s="222"/>
    </row>
    <row r="200" spans="1:8" ht="20.100000000000001" customHeight="1">
      <c r="A200" s="629" t="s">
        <v>520</v>
      </c>
      <c r="B200" s="229"/>
      <c r="C200" s="229"/>
      <c r="D200" s="229"/>
      <c r="E200" s="229"/>
      <c r="F200" s="235" t="s">
        <v>521</v>
      </c>
      <c r="G200" s="577">
        <v>18695</v>
      </c>
      <c r="H200" s="222"/>
    </row>
    <row r="201" spans="1:8" ht="20.100000000000001" customHeight="1">
      <c r="A201" s="629" t="s">
        <v>522</v>
      </c>
      <c r="B201" s="229"/>
      <c r="C201" s="229"/>
      <c r="D201" s="229"/>
      <c r="E201" s="229"/>
      <c r="F201" s="235" t="s">
        <v>523</v>
      </c>
      <c r="G201" s="577">
        <v>98000</v>
      </c>
      <c r="H201" s="222"/>
    </row>
    <row r="202" spans="1:8" ht="20.100000000000001" customHeight="1">
      <c r="A202" s="629" t="s">
        <v>524</v>
      </c>
      <c r="B202" s="229"/>
      <c r="C202" s="229"/>
      <c r="D202" s="229"/>
      <c r="E202" s="229"/>
      <c r="F202" s="235" t="s">
        <v>525</v>
      </c>
      <c r="G202" s="577">
        <v>64809</v>
      </c>
      <c r="H202" s="222"/>
    </row>
    <row r="203" spans="1:8" ht="20.100000000000001" customHeight="1">
      <c r="A203" s="629" t="s">
        <v>526</v>
      </c>
      <c r="B203" s="229"/>
      <c r="C203" s="229"/>
      <c r="D203" s="229"/>
      <c r="E203" s="229"/>
      <c r="F203" s="235" t="s">
        <v>527</v>
      </c>
      <c r="G203" s="577">
        <v>340400</v>
      </c>
      <c r="H203" s="222"/>
    </row>
    <row r="204" spans="1:8" ht="20.100000000000001" customHeight="1">
      <c r="A204" s="629" t="s">
        <v>528</v>
      </c>
      <c r="B204" s="229"/>
      <c r="C204" s="229"/>
      <c r="D204" s="229"/>
      <c r="E204" s="229"/>
      <c r="F204" s="235" t="s">
        <v>529</v>
      </c>
      <c r="G204" s="577">
        <v>38500</v>
      </c>
      <c r="H204" s="222"/>
    </row>
    <row r="205" spans="1:8" ht="20.100000000000001" customHeight="1">
      <c r="A205" s="629" t="s">
        <v>530</v>
      </c>
      <c r="B205" s="229"/>
      <c r="C205" s="229"/>
      <c r="D205" s="229"/>
      <c r="E205" s="229"/>
      <c r="F205" s="235" t="s">
        <v>531</v>
      </c>
      <c r="G205" s="577">
        <v>272500</v>
      </c>
      <c r="H205" s="222"/>
    </row>
    <row r="206" spans="1:8" ht="20.100000000000001" customHeight="1">
      <c r="A206" s="629" t="s">
        <v>532</v>
      </c>
      <c r="B206" s="229"/>
      <c r="C206" s="229"/>
      <c r="D206" s="229"/>
      <c r="E206" s="229"/>
      <c r="F206" s="235" t="s">
        <v>533</v>
      </c>
      <c r="G206" s="577">
        <v>0</v>
      </c>
      <c r="H206" s="222"/>
    </row>
    <row r="207" spans="1:8" ht="20.100000000000001" customHeight="1">
      <c r="A207" s="629" t="s">
        <v>534</v>
      </c>
      <c r="B207" s="229"/>
      <c r="C207" s="229"/>
      <c r="D207" s="229"/>
      <c r="E207" s="229"/>
      <c r="F207" s="235" t="s">
        <v>535</v>
      </c>
      <c r="G207" s="577">
        <v>60000</v>
      </c>
      <c r="H207" s="222"/>
    </row>
    <row r="208" spans="1:8" ht="20.100000000000001" customHeight="1">
      <c r="A208" s="629" t="s">
        <v>536</v>
      </c>
      <c r="B208" s="229"/>
      <c r="C208" s="229"/>
      <c r="D208" s="229"/>
      <c r="E208" s="229"/>
      <c r="F208" s="235" t="s">
        <v>537</v>
      </c>
      <c r="G208" s="577">
        <v>45000</v>
      </c>
      <c r="H208" s="222"/>
    </row>
    <row r="209" spans="1:8" ht="20.100000000000001" customHeight="1">
      <c r="A209" s="629" t="s">
        <v>538</v>
      </c>
      <c r="B209" s="229"/>
      <c r="C209" s="229"/>
      <c r="D209" s="229"/>
      <c r="E209" s="229"/>
      <c r="F209" s="235" t="s">
        <v>539</v>
      </c>
      <c r="G209" s="577">
        <v>350000</v>
      </c>
      <c r="H209" s="222"/>
    </row>
    <row r="210" spans="1:8" ht="20.100000000000001" customHeight="1">
      <c r="A210" s="629" t="s">
        <v>540</v>
      </c>
      <c r="B210" s="229"/>
      <c r="C210" s="229"/>
      <c r="D210" s="229"/>
      <c r="E210" s="229"/>
      <c r="F210" s="235" t="s">
        <v>541</v>
      </c>
      <c r="G210" s="577">
        <v>5000</v>
      </c>
      <c r="H210" s="222"/>
    </row>
    <row r="211" spans="1:8" ht="20.100000000000001" customHeight="1">
      <c r="A211" s="629" t="s">
        <v>542</v>
      </c>
      <c r="B211" s="229"/>
      <c r="C211" s="229"/>
      <c r="D211" s="229"/>
      <c r="E211" s="229"/>
      <c r="F211" s="235" t="s">
        <v>543</v>
      </c>
      <c r="G211" s="577">
        <v>14100</v>
      </c>
      <c r="H211" s="222"/>
    </row>
    <row r="212" spans="1:8" ht="20.100000000000001" customHeight="1">
      <c r="A212" s="629" t="s">
        <v>544</v>
      </c>
      <c r="B212" s="222"/>
      <c r="C212" s="222"/>
      <c r="D212" s="222"/>
      <c r="E212" s="222"/>
      <c r="F212" s="235" t="s">
        <v>545</v>
      </c>
      <c r="G212" s="577">
        <v>0</v>
      </c>
      <c r="H212" s="222"/>
    </row>
    <row r="213" spans="1:8" ht="20.100000000000001" customHeight="1">
      <c r="A213" s="629" t="s">
        <v>546</v>
      </c>
      <c r="B213" s="222"/>
      <c r="C213" s="222"/>
      <c r="D213" s="222"/>
      <c r="E213" s="222"/>
      <c r="F213" s="238">
        <v>64007</v>
      </c>
      <c r="G213" s="577">
        <v>0</v>
      </c>
      <c r="H213" s="222"/>
    </row>
    <row r="214" spans="1:8" ht="20.100000000000001" customHeight="1">
      <c r="A214" s="629" t="s">
        <v>547</v>
      </c>
      <c r="B214" s="229"/>
      <c r="C214" s="229"/>
      <c r="D214" s="229"/>
      <c r="E214" s="229"/>
      <c r="F214" s="235" t="s">
        <v>548</v>
      </c>
      <c r="G214" s="577">
        <v>566125</v>
      </c>
      <c r="H214" s="222"/>
    </row>
    <row r="215" spans="1:8" ht="20.100000000000001" customHeight="1">
      <c r="A215" s="629" t="s">
        <v>739</v>
      </c>
      <c r="B215" s="229"/>
      <c r="C215" s="229"/>
      <c r="D215" s="229"/>
      <c r="E215" s="229"/>
      <c r="F215" s="235" t="s">
        <v>549</v>
      </c>
      <c r="G215" s="577">
        <v>1250</v>
      </c>
      <c r="H215" s="222"/>
    </row>
    <row r="216" spans="1:8" ht="20.100000000000001" customHeight="1">
      <c r="A216" s="629" t="s">
        <v>550</v>
      </c>
      <c r="B216" s="229"/>
      <c r="C216" s="229"/>
      <c r="D216" s="229"/>
      <c r="E216" s="229"/>
      <c r="F216" s="235" t="s">
        <v>551</v>
      </c>
      <c r="G216" s="577">
        <v>0</v>
      </c>
      <c r="H216" s="222"/>
    </row>
    <row r="217" spans="1:8" ht="20.100000000000001" customHeight="1">
      <c r="A217" s="629" t="s">
        <v>552</v>
      </c>
      <c r="B217" s="229"/>
      <c r="C217" s="229"/>
      <c r="D217" s="229"/>
      <c r="E217" s="229"/>
      <c r="F217" s="235" t="s">
        <v>553</v>
      </c>
      <c r="G217" s="577">
        <v>245650</v>
      </c>
      <c r="H217" s="222"/>
    </row>
    <row r="218" spans="1:8" ht="20.100000000000001" customHeight="1">
      <c r="A218" s="629" t="s">
        <v>554</v>
      </c>
      <c r="B218" s="229"/>
      <c r="C218" s="229"/>
      <c r="D218" s="229"/>
      <c r="E218" s="229"/>
      <c r="F218" s="235" t="s">
        <v>555</v>
      </c>
      <c r="G218" s="577">
        <v>141584</v>
      </c>
      <c r="H218" s="222"/>
    </row>
    <row r="219" spans="1:8" ht="20.100000000000001" customHeight="1">
      <c r="A219" s="629" t="s">
        <v>556</v>
      </c>
      <c r="B219" s="222"/>
      <c r="C219" s="222"/>
      <c r="D219" s="222"/>
      <c r="E219" s="222"/>
      <c r="F219" s="256" t="s">
        <v>557</v>
      </c>
      <c r="G219" s="577">
        <v>74950</v>
      </c>
      <c r="H219" s="222"/>
    </row>
    <row r="220" spans="1:8" ht="20.100000000000001" customHeight="1">
      <c r="A220" s="629" t="s">
        <v>558</v>
      </c>
      <c r="B220" s="229"/>
      <c r="C220" s="229"/>
      <c r="D220" s="229"/>
      <c r="E220" s="229"/>
      <c r="F220" s="235" t="s">
        <v>559</v>
      </c>
      <c r="G220" s="577">
        <v>50500</v>
      </c>
      <c r="H220" s="222"/>
    </row>
    <row r="221" spans="1:8" ht="20.100000000000001" customHeight="1">
      <c r="A221" s="629" t="s">
        <v>560</v>
      </c>
      <c r="B221" s="229"/>
      <c r="C221" s="229"/>
      <c r="D221" s="229"/>
      <c r="E221" s="229"/>
      <c r="F221" s="235" t="s">
        <v>561</v>
      </c>
      <c r="G221" s="577">
        <v>15200</v>
      </c>
      <c r="H221" s="222"/>
    </row>
    <row r="222" spans="1:8" ht="20.100000000000001" customHeight="1">
      <c r="A222" s="630" t="s">
        <v>562</v>
      </c>
      <c r="B222" s="232"/>
      <c r="C222" s="232"/>
      <c r="D222" s="232"/>
      <c r="E222" s="232"/>
      <c r="F222" s="248" t="s">
        <v>563</v>
      </c>
      <c r="G222" s="577">
        <v>75900</v>
      </c>
      <c r="H222" s="222"/>
    </row>
    <row r="223" spans="1:8" ht="20.100000000000001" customHeight="1">
      <c r="A223" s="629" t="s">
        <v>564</v>
      </c>
      <c r="B223" s="229"/>
      <c r="C223" s="229"/>
      <c r="D223" s="229"/>
      <c r="E223" s="229"/>
      <c r="F223" s="253" t="s">
        <v>565</v>
      </c>
      <c r="G223" s="577">
        <v>41700</v>
      </c>
      <c r="H223" s="222"/>
    </row>
    <row r="224" spans="1:8" ht="20.100000000000001" customHeight="1">
      <c r="A224" s="629" t="s">
        <v>566</v>
      </c>
      <c r="B224" s="229"/>
      <c r="C224" s="229"/>
      <c r="D224" s="229"/>
      <c r="E224" s="229"/>
      <c r="F224" s="235" t="s">
        <v>567</v>
      </c>
      <c r="G224" s="577">
        <v>0</v>
      </c>
      <c r="H224" s="222"/>
    </row>
    <row r="225" spans="1:9" ht="20.100000000000001" customHeight="1">
      <c r="A225" s="629" t="s">
        <v>568</v>
      </c>
      <c r="B225" s="229"/>
      <c r="C225" s="229"/>
      <c r="D225" s="229"/>
      <c r="E225" s="229"/>
      <c r="F225" s="235" t="s">
        <v>569</v>
      </c>
      <c r="G225" s="577">
        <v>0</v>
      </c>
      <c r="H225" s="222"/>
    </row>
    <row r="226" spans="1:9" ht="20.100000000000001" customHeight="1">
      <c r="A226" s="629" t="s">
        <v>570</v>
      </c>
      <c r="B226" s="229"/>
      <c r="C226" s="229"/>
      <c r="D226" s="229"/>
      <c r="E226" s="229"/>
      <c r="F226" s="235" t="s">
        <v>571</v>
      </c>
      <c r="G226" s="577">
        <v>300000</v>
      </c>
      <c r="H226" s="222"/>
    </row>
    <row r="227" spans="1:9" ht="20.100000000000001" customHeight="1">
      <c r="A227" s="629" t="s">
        <v>572</v>
      </c>
      <c r="B227" s="229"/>
      <c r="C227" s="229"/>
      <c r="D227" s="229"/>
      <c r="E227" s="229"/>
      <c r="F227" s="235" t="s">
        <v>573</v>
      </c>
      <c r="G227" s="577">
        <v>0</v>
      </c>
      <c r="H227" s="222"/>
    </row>
    <row r="228" spans="1:9" ht="20.100000000000001" customHeight="1">
      <c r="A228" s="629" t="s">
        <v>574</v>
      </c>
      <c r="B228" s="229"/>
      <c r="C228" s="229"/>
      <c r="D228" s="229"/>
      <c r="E228" s="229"/>
      <c r="F228" s="235" t="s">
        <v>575</v>
      </c>
      <c r="G228" s="577">
        <v>0</v>
      </c>
      <c r="H228" s="222"/>
    </row>
    <row r="229" spans="1:9" ht="20.100000000000001" customHeight="1">
      <c r="A229" s="643" t="s">
        <v>576</v>
      </c>
      <c r="B229" s="229"/>
      <c r="C229" s="229"/>
      <c r="D229" s="264"/>
      <c r="E229" s="229"/>
      <c r="F229" s="265" t="s">
        <v>577</v>
      </c>
      <c r="G229" s="577">
        <v>0</v>
      </c>
      <c r="H229" s="222"/>
    </row>
    <row r="230" spans="1:9" ht="20.100000000000001" customHeight="1">
      <c r="A230" s="643" t="s">
        <v>578</v>
      </c>
      <c r="B230" s="266"/>
      <c r="C230" s="266"/>
      <c r="D230" s="267"/>
      <c r="E230" s="266"/>
      <c r="F230" s="268" t="s">
        <v>579</v>
      </c>
      <c r="G230" s="577">
        <v>0</v>
      </c>
      <c r="H230" s="222"/>
    </row>
    <row r="231" spans="1:9" ht="20.100000000000001" customHeight="1">
      <c r="A231" s="643" t="s">
        <v>580</v>
      </c>
      <c r="B231" s="266"/>
      <c r="C231" s="266"/>
      <c r="D231" s="267"/>
      <c r="E231" s="266"/>
      <c r="F231" s="268" t="s">
        <v>581</v>
      </c>
      <c r="G231" s="577">
        <v>0</v>
      </c>
      <c r="H231" s="222"/>
    </row>
    <row r="232" spans="1:9" ht="20.100000000000001" customHeight="1">
      <c r="A232" s="643" t="s">
        <v>582</v>
      </c>
      <c r="B232" s="266"/>
      <c r="C232" s="266"/>
      <c r="D232" s="267"/>
      <c r="E232" s="266"/>
      <c r="F232" s="269" t="s">
        <v>583</v>
      </c>
      <c r="G232" s="577">
        <v>0</v>
      </c>
      <c r="H232" s="222"/>
    </row>
    <row r="233" spans="1:9" ht="20.100000000000001" customHeight="1">
      <c r="A233" s="643" t="s">
        <v>584</v>
      </c>
      <c r="B233" s="266"/>
      <c r="C233" s="266"/>
      <c r="D233" s="267"/>
      <c r="E233" s="266"/>
      <c r="F233" s="270">
        <v>69270</v>
      </c>
      <c r="G233" s="577">
        <v>500000</v>
      </c>
      <c r="H233" s="222"/>
    </row>
    <row r="234" spans="1:9" ht="20.100000000000001" customHeight="1">
      <c r="A234" s="629" t="s">
        <v>585</v>
      </c>
      <c r="B234" s="229"/>
      <c r="C234" s="229"/>
      <c r="D234" s="229"/>
      <c r="E234" s="229"/>
      <c r="F234" s="235" t="s">
        <v>586</v>
      </c>
      <c r="G234" s="577">
        <v>52796</v>
      </c>
      <c r="H234" s="222"/>
      <c r="I234" s="271"/>
    </row>
    <row r="235" spans="1:9" ht="20.100000000000001" customHeight="1">
      <c r="A235" s="629" t="s">
        <v>587</v>
      </c>
      <c r="B235" s="229"/>
      <c r="C235" s="229"/>
      <c r="D235" s="229"/>
      <c r="E235" s="229"/>
      <c r="F235" s="235" t="s">
        <v>588</v>
      </c>
      <c r="G235" s="577">
        <v>0</v>
      </c>
      <c r="H235" s="222"/>
    </row>
    <row r="236" spans="1:9" ht="20.100000000000001" customHeight="1">
      <c r="A236" s="629" t="s">
        <v>589</v>
      </c>
      <c r="B236" s="229"/>
      <c r="C236" s="229"/>
      <c r="D236" s="229"/>
      <c r="E236" s="229"/>
      <c r="F236" s="235" t="s">
        <v>590</v>
      </c>
      <c r="G236" s="577">
        <v>200000</v>
      </c>
      <c r="H236" s="222"/>
    </row>
    <row r="237" spans="1:9" ht="20.100000000000001" customHeight="1">
      <c r="A237" s="629"/>
      <c r="B237" s="229"/>
      <c r="C237" s="229"/>
      <c r="D237" s="229"/>
      <c r="E237" s="229"/>
      <c r="F237" s="235"/>
      <c r="G237" s="272"/>
      <c r="H237" s="222"/>
    </row>
    <row r="238" spans="1:9" ht="20.100000000000001" customHeight="1">
      <c r="A238" s="920" t="s">
        <v>591</v>
      </c>
      <c r="B238" s="712"/>
      <c r="C238" s="712"/>
      <c r="D238" s="712"/>
      <c r="E238" s="712"/>
      <c r="F238" s="713"/>
      <c r="G238" s="790">
        <f>SUM(G199:G236)</f>
        <v>3677830</v>
      </c>
      <c r="H238" s="222"/>
    </row>
    <row r="239" spans="1:9" ht="20.100000000000001" customHeight="1">
      <c r="A239" s="642"/>
      <c r="B239" s="262"/>
      <c r="C239" s="262"/>
      <c r="D239" s="262"/>
      <c r="E239" s="262"/>
      <c r="F239" s="717"/>
      <c r="G239" s="718"/>
      <c r="H239" s="222"/>
    </row>
    <row r="240" spans="1:9" ht="20.100000000000001" customHeight="1">
      <c r="A240" s="1074" t="s">
        <v>172</v>
      </c>
      <c r="B240" s="1075"/>
      <c r="C240" s="1075"/>
      <c r="D240" s="1075"/>
      <c r="E240" s="1075"/>
      <c r="F240" s="1076"/>
      <c r="G240" s="926"/>
      <c r="H240" s="222"/>
    </row>
    <row r="241" spans="1:10" ht="20.100000000000001" customHeight="1">
      <c r="A241" s="629"/>
      <c r="B241" s="229"/>
      <c r="C241" s="229"/>
      <c r="D241" s="229"/>
      <c r="E241" s="229"/>
      <c r="F241" s="235"/>
      <c r="G241" s="272"/>
      <c r="H241" s="222"/>
    </row>
    <row r="242" spans="1:10" ht="20.100000000000001" customHeight="1">
      <c r="A242" s="630" t="s">
        <v>592</v>
      </c>
      <c r="B242" s="232"/>
      <c r="C242" s="232"/>
      <c r="D242" s="232"/>
      <c r="E242" s="232"/>
      <c r="F242" s="248" t="s">
        <v>593</v>
      </c>
      <c r="G242" s="577">
        <v>53700</v>
      </c>
      <c r="H242" s="222"/>
    </row>
    <row r="243" spans="1:10" ht="20.100000000000001" customHeight="1">
      <c r="A243" s="630" t="s">
        <v>594</v>
      </c>
      <c r="B243" s="232"/>
      <c r="C243" s="232"/>
      <c r="D243" s="232"/>
      <c r="E243" s="232"/>
      <c r="F243" s="248" t="s">
        <v>595</v>
      </c>
      <c r="G243" s="577">
        <v>149600</v>
      </c>
      <c r="H243" s="222"/>
    </row>
    <row r="244" spans="1:10" ht="20.100000000000001" customHeight="1">
      <c r="A244" s="629" t="s">
        <v>596</v>
      </c>
      <c r="B244" s="229"/>
      <c r="C244" s="229"/>
      <c r="D244" s="229"/>
      <c r="E244" s="229"/>
      <c r="F244" s="235" t="s">
        <v>597</v>
      </c>
      <c r="G244" s="577">
        <v>0</v>
      </c>
      <c r="H244" s="222"/>
    </row>
    <row r="245" spans="1:10" ht="20.100000000000001" customHeight="1">
      <c r="A245" s="630" t="s">
        <v>598</v>
      </c>
      <c r="B245" s="232"/>
      <c r="C245" s="232"/>
      <c r="D245" s="232"/>
      <c r="E245" s="232"/>
      <c r="F245" s="248" t="s">
        <v>599</v>
      </c>
      <c r="G245" s="577">
        <v>0</v>
      </c>
      <c r="H245" s="666"/>
      <c r="I245" s="225"/>
    </row>
    <row r="246" spans="1:10" ht="20.100000000000001" customHeight="1">
      <c r="A246" s="630" t="s">
        <v>600</v>
      </c>
      <c r="B246" s="232"/>
      <c r="C246" s="232"/>
      <c r="D246" s="232"/>
      <c r="E246" s="232"/>
      <c r="F246" s="255">
        <v>73050</v>
      </c>
      <c r="G246" s="577">
        <v>0</v>
      </c>
      <c r="H246" s="666"/>
      <c r="I246" s="225"/>
    </row>
    <row r="247" spans="1:10" ht="20.100000000000001" customHeight="1">
      <c r="A247" s="630" t="s">
        <v>790</v>
      </c>
      <c r="B247" s="232"/>
      <c r="C247" s="232"/>
      <c r="D247" s="232"/>
      <c r="E247" s="232"/>
      <c r="F247" s="255">
        <v>73100</v>
      </c>
      <c r="G247" s="577">
        <v>0</v>
      </c>
      <c r="H247" s="666"/>
      <c r="I247" s="225"/>
    </row>
    <row r="248" spans="1:10" ht="20.100000000000001" customHeight="1">
      <c r="A248" s="630" t="s">
        <v>601</v>
      </c>
      <c r="B248" s="232"/>
      <c r="C248" s="232"/>
      <c r="D248" s="232"/>
      <c r="E248" s="232"/>
      <c r="F248" s="248" t="s">
        <v>602</v>
      </c>
      <c r="G248" s="577">
        <v>0</v>
      </c>
      <c r="H248" s="666"/>
      <c r="I248" s="225"/>
    </row>
    <row r="249" spans="1:10" ht="20.100000000000001" customHeight="1">
      <c r="A249" s="630" t="s">
        <v>603</v>
      </c>
      <c r="B249" s="232"/>
      <c r="C249" s="232"/>
      <c r="D249" s="232"/>
      <c r="E249" s="232"/>
      <c r="F249" s="248" t="s">
        <v>604</v>
      </c>
      <c r="G249" s="577">
        <v>0</v>
      </c>
      <c r="H249" s="666"/>
      <c r="I249" s="225"/>
      <c r="J249" s="225"/>
    </row>
    <row r="250" spans="1:10" s="225" customFormat="1" ht="20.100000000000001" customHeight="1">
      <c r="A250" s="630" t="s">
        <v>605</v>
      </c>
      <c r="B250" s="232"/>
      <c r="C250" s="232"/>
      <c r="D250" s="232"/>
      <c r="E250" s="232"/>
      <c r="F250" s="248" t="s">
        <v>606</v>
      </c>
      <c r="G250" s="577">
        <v>0</v>
      </c>
      <c r="H250" s="666"/>
    </row>
    <row r="251" spans="1:10" ht="20.100000000000001" customHeight="1">
      <c r="A251" s="630" t="s">
        <v>607</v>
      </c>
      <c r="B251" s="232"/>
      <c r="C251" s="232"/>
      <c r="D251" s="232"/>
      <c r="E251" s="232"/>
      <c r="F251" s="248" t="s">
        <v>608</v>
      </c>
      <c r="G251" s="577">
        <v>0</v>
      </c>
      <c r="H251" s="666"/>
      <c r="I251" s="225"/>
      <c r="J251" s="225"/>
    </row>
    <row r="252" spans="1:10" ht="20.100000000000001" customHeight="1">
      <c r="A252" s="630" t="s">
        <v>609</v>
      </c>
      <c r="B252" s="232"/>
      <c r="C252" s="232"/>
      <c r="D252" s="232"/>
      <c r="E252" s="232"/>
      <c r="F252" s="248" t="s">
        <v>610</v>
      </c>
      <c r="G252" s="577">
        <v>50000</v>
      </c>
      <c r="H252" s="666"/>
      <c r="I252" s="225"/>
    </row>
    <row r="253" spans="1:10" ht="20.100000000000001" customHeight="1">
      <c r="A253" s="630"/>
      <c r="B253" s="232"/>
      <c r="C253" s="232"/>
      <c r="D253" s="232"/>
      <c r="E253" s="232"/>
      <c r="F253" s="248"/>
      <c r="G253" s="927"/>
      <c r="H253" s="666"/>
      <c r="I253" s="225"/>
    </row>
    <row r="254" spans="1:10" ht="20.100000000000001" customHeight="1">
      <c r="A254" s="920" t="s">
        <v>611</v>
      </c>
      <c r="B254" s="712"/>
      <c r="C254" s="712"/>
      <c r="D254" s="712"/>
      <c r="E254" s="712"/>
      <c r="F254" s="713"/>
      <c r="G254" s="790">
        <f>SUM(G242:G252)</f>
        <v>253300</v>
      </c>
      <c r="H254" s="222"/>
    </row>
    <row r="255" spans="1:10" ht="20.100000000000001" customHeight="1">
      <c r="A255" s="642"/>
      <c r="B255" s="262"/>
      <c r="C255" s="262"/>
      <c r="D255" s="262"/>
      <c r="E255" s="262"/>
      <c r="F255" s="262"/>
      <c r="G255" s="719"/>
      <c r="H255" s="222"/>
    </row>
    <row r="256" spans="1:10" ht="20.100000000000001" customHeight="1" thickBot="1">
      <c r="A256" s="661" t="s">
        <v>612</v>
      </c>
      <c r="B256" s="662"/>
      <c r="C256" s="662"/>
      <c r="D256" s="662"/>
      <c r="E256" s="662"/>
      <c r="F256" s="663"/>
      <c r="G256" s="664">
        <f>SUM(G195+G238+G254)</f>
        <v>12130082</v>
      </c>
      <c r="H256" s="222"/>
    </row>
    <row r="257" spans="1:8" ht="20.100000000000001" customHeight="1" thickTop="1">
      <c r="A257" s="928"/>
      <c r="B257" s="929"/>
      <c r="C257" s="929"/>
      <c r="D257" s="929"/>
      <c r="E257" s="929"/>
      <c r="F257" s="930"/>
      <c r="G257" s="931"/>
      <c r="H257" s="222"/>
    </row>
    <row r="258" spans="1:8" ht="20.100000000000001" customHeight="1">
      <c r="A258" s="1083"/>
      <c r="B258" s="1084"/>
      <c r="C258" s="1084"/>
      <c r="D258" s="1084"/>
      <c r="E258" s="1084"/>
      <c r="F258" s="1085"/>
      <c r="G258" s="932"/>
      <c r="H258" s="222"/>
    </row>
    <row r="259" spans="1:8" ht="20.100000000000001" customHeight="1">
      <c r="A259" s="629"/>
      <c r="B259" s="229"/>
      <c r="C259" s="229"/>
      <c r="D259" s="229"/>
      <c r="E259" s="229"/>
      <c r="F259" s="235"/>
      <c r="G259" s="272"/>
      <c r="H259" s="222"/>
    </row>
    <row r="260" spans="1:8" ht="20.100000000000001" customHeight="1">
      <c r="A260" s="629" t="s">
        <v>613</v>
      </c>
      <c r="B260" s="229"/>
      <c r="C260" s="229"/>
      <c r="D260" s="229"/>
      <c r="E260" s="229"/>
      <c r="F260" s="273">
        <v>30100</v>
      </c>
      <c r="G260" s="576">
        <v>100000</v>
      </c>
      <c r="H260" s="222"/>
    </row>
    <row r="261" spans="1:8" ht="20.100000000000001" customHeight="1">
      <c r="A261" s="629" t="s">
        <v>614</v>
      </c>
      <c r="B261" s="229"/>
      <c r="C261" s="229"/>
      <c r="D261" s="229"/>
      <c r="E261" s="229"/>
      <c r="F261" s="273">
        <v>30200</v>
      </c>
      <c r="G261" s="577">
        <v>0</v>
      </c>
      <c r="H261" s="222"/>
    </row>
    <row r="262" spans="1:8" ht="20.100000000000001" customHeight="1">
      <c r="A262" s="629" t="s">
        <v>615</v>
      </c>
      <c r="B262" s="229"/>
      <c r="C262" s="229"/>
      <c r="D262" s="229"/>
      <c r="E262" s="229"/>
      <c r="F262" s="273">
        <v>30300</v>
      </c>
      <c r="G262" s="577">
        <v>0</v>
      </c>
      <c r="H262" s="222"/>
    </row>
    <row r="263" spans="1:8" ht="20.100000000000001" customHeight="1">
      <c r="A263" s="629" t="s">
        <v>616</v>
      </c>
      <c r="B263" s="229"/>
      <c r="C263" s="229"/>
      <c r="D263" s="229"/>
      <c r="E263" s="229"/>
      <c r="F263" s="273">
        <v>30400</v>
      </c>
      <c r="G263" s="577">
        <v>0</v>
      </c>
      <c r="H263" s="222"/>
    </row>
    <row r="264" spans="1:8" ht="20.100000000000001" customHeight="1">
      <c r="A264" s="629" t="s">
        <v>617</v>
      </c>
      <c r="B264" s="229"/>
      <c r="C264" s="229"/>
      <c r="D264" s="229"/>
      <c r="E264" s="229"/>
      <c r="F264" s="273">
        <v>30500</v>
      </c>
      <c r="G264" s="577">
        <v>0</v>
      </c>
      <c r="H264" s="222"/>
    </row>
    <row r="265" spans="1:8" ht="20.100000000000001" customHeight="1">
      <c r="A265" s="629" t="s">
        <v>618</v>
      </c>
      <c r="B265" s="229"/>
      <c r="C265" s="229"/>
      <c r="D265" s="229"/>
      <c r="E265" s="229"/>
      <c r="F265" s="273">
        <v>30600</v>
      </c>
      <c r="G265" s="577">
        <v>0</v>
      </c>
      <c r="H265" s="222"/>
    </row>
    <row r="266" spans="1:8" ht="20.100000000000001" customHeight="1">
      <c r="A266" s="629" t="s">
        <v>619</v>
      </c>
      <c r="B266" s="229"/>
      <c r="C266" s="229"/>
      <c r="D266" s="229"/>
      <c r="E266" s="229"/>
      <c r="F266" s="273">
        <v>30700</v>
      </c>
      <c r="G266" s="577">
        <v>0</v>
      </c>
      <c r="H266" s="222"/>
    </row>
    <row r="267" spans="1:8" ht="20.100000000000001" customHeight="1">
      <c r="A267" s="629" t="s">
        <v>620</v>
      </c>
      <c r="B267" s="229"/>
      <c r="C267" s="229"/>
      <c r="D267" s="229"/>
      <c r="E267" s="229"/>
      <c r="F267" s="273">
        <v>30900</v>
      </c>
      <c r="G267" s="577">
        <v>0</v>
      </c>
      <c r="H267" s="222"/>
    </row>
    <row r="268" spans="1:8" ht="20.100000000000001" customHeight="1">
      <c r="A268" s="629" t="s">
        <v>621</v>
      </c>
      <c r="B268" s="229"/>
      <c r="C268" s="229"/>
      <c r="D268" s="229"/>
      <c r="E268" s="229"/>
      <c r="F268" s="273">
        <v>31100</v>
      </c>
      <c r="G268" s="769">
        <f>5619894+G260+G143-G256</f>
        <v>4326704</v>
      </c>
      <c r="H268" s="222"/>
    </row>
    <row r="269" spans="1:8" ht="20.100000000000001" customHeight="1">
      <c r="A269" s="629"/>
      <c r="B269" s="229"/>
      <c r="C269" s="229"/>
      <c r="D269" s="229"/>
      <c r="E269" s="229"/>
      <c r="F269" s="273"/>
      <c r="G269" s="933"/>
      <c r="H269" s="222"/>
    </row>
    <row r="270" spans="1:8" ht="20.100000000000001" customHeight="1">
      <c r="A270" s="631" t="s">
        <v>622</v>
      </c>
      <c r="B270" s="229"/>
      <c r="C270" s="229"/>
      <c r="D270" s="229"/>
      <c r="E270" s="229"/>
      <c r="F270" s="273"/>
      <c r="G270" s="934">
        <f>SUM(G260:G268)</f>
        <v>4426704</v>
      </c>
      <c r="H270" s="222"/>
    </row>
    <row r="271" spans="1:8" ht="20.100000000000001" customHeight="1">
      <c r="A271" s="631"/>
      <c r="B271" s="229"/>
      <c r="C271" s="229"/>
      <c r="D271" s="229"/>
      <c r="E271" s="229"/>
      <c r="F271" s="273"/>
      <c r="G271" s="272"/>
      <c r="H271" s="222"/>
    </row>
    <row r="272" spans="1:8" ht="20.100000000000001" customHeight="1" thickBot="1">
      <c r="A272" s="644" t="s">
        <v>737</v>
      </c>
      <c r="B272" s="222"/>
      <c r="C272" s="222"/>
      <c r="D272" s="222"/>
      <c r="E272" s="222"/>
      <c r="F272" s="256">
        <v>30800</v>
      </c>
      <c r="G272" s="578">
        <v>-5490798</v>
      </c>
      <c r="H272" s="667"/>
    </row>
    <row r="273" spans="1:12" ht="20.100000000000001" customHeight="1">
      <c r="A273" s="638"/>
      <c r="B273" s="222"/>
      <c r="C273" s="222"/>
      <c r="D273" s="222"/>
      <c r="E273" s="222"/>
      <c r="F273" s="256"/>
      <c r="G273" s="272"/>
      <c r="H273" s="222"/>
    </row>
    <row r="274" spans="1:12" ht="20.100000000000001" customHeight="1">
      <c r="A274" s="645" t="s">
        <v>623</v>
      </c>
      <c r="B274" s="646"/>
      <c r="C274" s="646"/>
      <c r="D274" s="646"/>
      <c r="E274" s="646"/>
      <c r="F274" s="647"/>
      <c r="G274" s="648">
        <f>G270+G272</f>
        <v>-1064094</v>
      </c>
      <c r="H274" s="668"/>
    </row>
    <row r="275" spans="1:12">
      <c r="A275" s="274"/>
      <c r="B275" s="274"/>
      <c r="C275" s="274"/>
      <c r="D275" s="274"/>
      <c r="E275" s="274"/>
      <c r="F275" s="275"/>
      <c r="G275" s="276"/>
      <c r="H275" s="277"/>
      <c r="I275" s="277"/>
      <c r="J275" s="277"/>
      <c r="K275" s="277"/>
      <c r="L275" s="277"/>
    </row>
    <row r="276" spans="1:12" s="225" customFormat="1" ht="13.5" customHeight="1">
      <c r="A276" s="1071"/>
      <c r="B276" s="1071"/>
      <c r="C276" s="1071"/>
      <c r="D276" s="1071"/>
      <c r="E276" s="1071"/>
      <c r="F276" s="1071"/>
      <c r="G276" s="1071"/>
      <c r="H276" s="1071"/>
      <c r="I276" s="278"/>
      <c r="J276" s="278"/>
      <c r="K276" s="278"/>
      <c r="L276" s="278"/>
    </row>
    <row r="277" spans="1:12" s="225" customFormat="1">
      <c r="A277" s="1071"/>
      <c r="B277" s="1071"/>
      <c r="C277" s="1071"/>
      <c r="D277" s="1071"/>
      <c r="E277" s="1071"/>
      <c r="F277" s="1071"/>
      <c r="G277" s="1071"/>
      <c r="H277" s="1071"/>
      <c r="I277" s="278"/>
      <c r="J277" s="278"/>
      <c r="K277" s="278"/>
      <c r="L277" s="278"/>
    </row>
    <row r="278" spans="1:12" s="225" customFormat="1">
      <c r="A278" s="1071"/>
      <c r="B278" s="1071"/>
      <c r="C278" s="1071"/>
      <c r="D278" s="1071"/>
      <c r="E278" s="1071"/>
      <c r="F278" s="1071"/>
      <c r="G278" s="1071"/>
      <c r="H278" s="1071"/>
    </row>
  </sheetData>
  <sheetProtection algorithmName="SHA-512" hashValue="9Kjk/EaVvXmcK0Kd4zjQBntxsO+lixIqSQDf4AZ6AVrdRzpDT5GIdFvEe/DLBmeOgsMyQ6BYhT92m8SbPMLHpA==" saltValue="z0AbW3YdRV9RhhagET1Dug=="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7" right="0.7" top="0.75" bottom="0.75" header="0.3" footer="0.3"/>
      <printOptions horizontalCentered="1"/>
      <pageSetup scale="66"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42" orientation="portrait" r:id="rId1"/>
  <headerFooter alignWithMargins="0">
    <oddFooter>&amp;L&amp;Z&amp;F&amp;R&amp;D</oddFooter>
  </headerFooter>
  <rowBreaks count="3" manualBreakCount="3">
    <brk id="72" max="6" man="1"/>
    <brk id="129" max="6" man="1"/>
    <brk id="196" max="6" man="1"/>
  </rowBreaks>
  <ignoredErrors>
    <ignoredError sqref="A253:A257 F132:F139 F123:F126 F117 F109:F113 F11:F17 F191:F193 F21:F33 A237:H237 A273:A279 F158:F171 F147:F156 A265:A269 B250:H251 B238:F238 H238 B255:H257 B254:F254 H254 F45:F64 A271 F175:F189 A262:A263 B239:H239 F37:F40 A259:A260 B273:H279 B272:F272 A239:A241 F66:F72 F74:F86 F94:F97 F99:F103 B241:H241 G240:H240 B259:H259 G258:H258 B199:F236 H199:H236 B269:H271 B242:F245 H242:H245 B260:F268 H260:H268 F88:F91 B248:F248 H248 B249:F249 H249 B253:H253 B252:F252 H252" numberStoredAsText="1"/>
    <ignoredError sqref="G85 G75 G81 G143" evalError="1"/>
  </ignoredErrors>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79998168889431442"/>
  </sheetPr>
  <dimension ref="A1:H96"/>
  <sheetViews>
    <sheetView showGridLines="0" zoomScale="80" zoomScaleNormal="80" zoomScalePageLayoutView="80" workbookViewId="0">
      <selection activeCell="C21" sqref="C21"/>
    </sheetView>
  </sheetViews>
  <sheetFormatPr defaultColWidth="9.140625" defaultRowHeight="23.25"/>
  <cols>
    <col min="1" max="1" width="47.7109375" style="422" customWidth="1"/>
    <col min="2" max="2" width="20.7109375" style="422" customWidth="1"/>
    <col min="3" max="4" width="17.42578125" style="422" customWidth="1"/>
    <col min="5" max="5" width="19.85546875" style="422" customWidth="1"/>
    <col min="6" max="6" width="7.42578125" style="422" customWidth="1"/>
    <col min="7" max="16384" width="9.140625" style="422"/>
  </cols>
  <sheetData>
    <row r="1" spans="1:8" ht="24" customHeight="1">
      <c r="A1" s="431"/>
      <c r="B1" s="431"/>
      <c r="C1" s="431"/>
      <c r="D1" s="431"/>
      <c r="E1" s="432" t="s">
        <v>624</v>
      </c>
      <c r="F1" s="431"/>
    </row>
    <row r="2" spans="1:8" ht="24" customHeight="1">
      <c r="A2" s="431"/>
      <c r="B2" s="431"/>
      <c r="C2" s="431"/>
      <c r="D2" s="431"/>
      <c r="E2" s="433"/>
      <c r="F2" s="431"/>
    </row>
    <row r="3" spans="1:8" ht="24" customHeight="1" thickBot="1">
      <c r="A3" s="1160" t="s">
        <v>194</v>
      </c>
      <c r="B3" s="1147" t="str">
        <f>'CHECK SHEET'!D7</f>
        <v>North Florida College</v>
      </c>
      <c r="C3" s="1147"/>
      <c r="D3" s="1147"/>
      <c r="E3" s="1147"/>
      <c r="F3" s="434"/>
      <c r="G3" s="427"/>
    </row>
    <row r="4" spans="1:8" ht="24" customHeight="1">
      <c r="A4" s="1143" t="s">
        <v>625</v>
      </c>
      <c r="B4" s="1143"/>
      <c r="C4" s="1143"/>
      <c r="D4" s="1143"/>
      <c r="E4" s="1143"/>
      <c r="F4" s="466"/>
    </row>
    <row r="5" spans="1:8" ht="24" customHeight="1">
      <c r="A5" s="1143" t="s">
        <v>626</v>
      </c>
      <c r="B5" s="1143"/>
      <c r="C5" s="1143"/>
      <c r="D5" s="1143"/>
      <c r="E5" s="1143"/>
      <c r="F5" s="466"/>
    </row>
    <row r="6" spans="1:8" ht="24" customHeight="1">
      <c r="A6" s="1166" t="s">
        <v>782</v>
      </c>
      <c r="B6" s="1166"/>
      <c r="C6" s="1166"/>
      <c r="D6" s="1166"/>
      <c r="E6" s="1166"/>
      <c r="F6" s="467"/>
    </row>
    <row r="7" spans="1:8" ht="20.100000000000001" customHeight="1">
      <c r="A7" s="1164"/>
      <c r="B7" s="1164"/>
      <c r="C7" s="1164"/>
      <c r="D7" s="1165"/>
      <c r="E7" s="1165"/>
      <c r="F7" s="426"/>
    </row>
    <row r="8" spans="1:8" ht="24" customHeight="1" thickBot="1">
      <c r="A8" s="1086" t="s">
        <v>627</v>
      </c>
      <c r="B8" s="1086"/>
      <c r="C8" s="1086"/>
      <c r="D8" s="426"/>
      <c r="E8" s="426"/>
      <c r="F8" s="426"/>
      <c r="H8" s="428"/>
    </row>
    <row r="9" spans="1:8" s="37" customFormat="1" ht="64.349999999999994" customHeight="1" thickBot="1">
      <c r="A9" s="373" t="s">
        <v>628</v>
      </c>
      <c r="B9" s="1059" t="s">
        <v>629</v>
      </c>
      <c r="C9" s="392" t="s">
        <v>630</v>
      </c>
      <c r="D9" s="392" t="s">
        <v>631</v>
      </c>
      <c r="E9" s="462" t="s">
        <v>50</v>
      </c>
      <c r="F9" s="468"/>
      <c r="H9" s="459"/>
    </row>
    <row r="10" spans="1:8" s="37" customFormat="1" ht="20.100000000000001" customHeight="1">
      <c r="A10" s="482" t="s">
        <v>632</v>
      </c>
      <c r="B10" s="579">
        <f>3554382-270000</f>
        <v>3284382</v>
      </c>
      <c r="C10" s="580">
        <v>518725</v>
      </c>
      <c r="D10" s="580">
        <v>30800</v>
      </c>
      <c r="E10" s="483">
        <f>SUM(B10:D10)</f>
        <v>3833907</v>
      </c>
      <c r="F10" s="460"/>
      <c r="G10" s="459"/>
    </row>
    <row r="11" spans="1:8" s="37" customFormat="1" ht="20.100000000000001" customHeight="1">
      <c r="A11" s="482" t="s">
        <v>633</v>
      </c>
      <c r="B11" s="581">
        <v>0</v>
      </c>
      <c r="C11" s="570">
        <v>0</v>
      </c>
      <c r="D11" s="570">
        <v>0</v>
      </c>
      <c r="E11" s="484">
        <v>0</v>
      </c>
      <c r="F11" s="460"/>
      <c r="G11" s="459"/>
      <c r="H11" s="459"/>
    </row>
    <row r="12" spans="1:8" s="37" customFormat="1" ht="20.100000000000001" customHeight="1" thickBot="1">
      <c r="A12" s="482" t="s">
        <v>634</v>
      </c>
      <c r="B12" s="581">
        <v>228311</v>
      </c>
      <c r="C12" s="570">
        <v>38642</v>
      </c>
      <c r="D12" s="570">
        <v>0</v>
      </c>
      <c r="E12" s="484">
        <f>SUM(B12:D12)</f>
        <v>266953</v>
      </c>
      <c r="F12" s="460"/>
    </row>
    <row r="13" spans="1:8" s="37" customFormat="1" ht="20.100000000000001" customHeight="1" thickBot="1">
      <c r="A13" s="482" t="s">
        <v>635</v>
      </c>
      <c r="B13" s="485"/>
      <c r="C13" s="486"/>
      <c r="D13" s="486"/>
      <c r="E13" s="487"/>
      <c r="F13" s="460"/>
    </row>
    <row r="14" spans="1:8" s="37" customFormat="1" ht="20.100000000000001" customHeight="1">
      <c r="A14" s="482" t="s">
        <v>636</v>
      </c>
      <c r="B14" s="581">
        <v>1069321</v>
      </c>
      <c r="C14" s="582">
        <v>299050</v>
      </c>
      <c r="D14" s="582">
        <v>118800</v>
      </c>
      <c r="E14" s="484">
        <f t="shared" ref="E14:E20" si="0">SUM(B14:D14)</f>
        <v>1487171</v>
      </c>
      <c r="F14" s="460"/>
    </row>
    <row r="15" spans="1:8" s="37" customFormat="1" ht="20.100000000000001" customHeight="1">
      <c r="A15" s="482" t="s">
        <v>637</v>
      </c>
      <c r="B15" s="581">
        <v>0</v>
      </c>
      <c r="C15" s="570"/>
      <c r="D15" s="570">
        <v>0</v>
      </c>
      <c r="E15" s="484">
        <f>SUM(B15:D15)</f>
        <v>0</v>
      </c>
      <c r="F15" s="460"/>
    </row>
    <row r="16" spans="1:8" s="37" customFormat="1" ht="20.100000000000001" customHeight="1">
      <c r="A16" s="482" t="s">
        <v>638</v>
      </c>
      <c r="B16" s="581">
        <v>1324288</v>
      </c>
      <c r="C16" s="570">
        <v>118520</v>
      </c>
      <c r="D16" s="570">
        <v>3700</v>
      </c>
      <c r="E16" s="484">
        <f t="shared" si="0"/>
        <v>1446508</v>
      </c>
      <c r="F16" s="460"/>
    </row>
    <row r="17" spans="1:6" s="37" customFormat="1" ht="20.100000000000001" customHeight="1">
      <c r="A17" s="482" t="s">
        <v>639</v>
      </c>
      <c r="B17" s="581">
        <v>1489377</v>
      </c>
      <c r="C17" s="570">
        <v>701277</v>
      </c>
      <c r="D17" s="570">
        <v>0</v>
      </c>
      <c r="E17" s="484">
        <f t="shared" si="0"/>
        <v>2190654</v>
      </c>
      <c r="F17" s="460"/>
    </row>
    <row r="18" spans="1:6" s="37" customFormat="1" ht="20.100000000000001" customHeight="1">
      <c r="A18" s="482" t="s">
        <v>640</v>
      </c>
      <c r="B18" s="581">
        <v>533273</v>
      </c>
      <c r="C18" s="570">
        <v>1301616</v>
      </c>
      <c r="D18" s="570">
        <v>50000</v>
      </c>
      <c r="E18" s="484">
        <f t="shared" si="0"/>
        <v>1884889</v>
      </c>
      <c r="F18" s="460"/>
    </row>
    <row r="19" spans="1:6" s="37" customFormat="1" ht="20.100000000000001" customHeight="1">
      <c r="A19" s="482" t="s">
        <v>641</v>
      </c>
      <c r="B19" s="581">
        <v>0</v>
      </c>
      <c r="C19" s="570">
        <v>0</v>
      </c>
      <c r="D19" s="570">
        <v>0</v>
      </c>
      <c r="E19" s="484">
        <f t="shared" si="0"/>
        <v>0</v>
      </c>
      <c r="F19" s="460"/>
    </row>
    <row r="20" spans="1:6" s="37" customFormat="1" ht="20.100000000000001" customHeight="1" thickBot="1">
      <c r="A20" s="482" t="s">
        <v>642</v>
      </c>
      <c r="B20" s="581">
        <v>270000</v>
      </c>
      <c r="C20" s="571">
        <f>200000+500000</f>
        <v>700000</v>
      </c>
      <c r="D20" s="571">
        <v>50000</v>
      </c>
      <c r="E20" s="484">
        <f t="shared" si="0"/>
        <v>1020000</v>
      </c>
      <c r="F20" s="460"/>
    </row>
    <row r="21" spans="1:6" s="37" customFormat="1" ht="24" customHeight="1" thickBot="1">
      <c r="A21" s="380" t="s">
        <v>50</v>
      </c>
      <c r="B21" s="461">
        <f>SUM(B10:B20)</f>
        <v>8198952</v>
      </c>
      <c r="C21" s="464">
        <f>SUM(C10:C20)</f>
        <v>3677830</v>
      </c>
      <c r="D21" s="464">
        <f>SUM(D10:D20)</f>
        <v>253300</v>
      </c>
      <c r="E21" s="463">
        <f>SUM(E10:E20)</f>
        <v>12130082</v>
      </c>
      <c r="F21" s="460"/>
    </row>
    <row r="22" spans="1:6" ht="24" customHeight="1">
      <c r="A22" s="426"/>
      <c r="B22" s="430"/>
      <c r="C22" s="426"/>
      <c r="D22" s="426"/>
      <c r="E22" s="426"/>
      <c r="F22" s="429"/>
    </row>
    <row r="23" spans="1:6" ht="24" customHeight="1">
      <c r="A23" s="426"/>
      <c r="B23" s="426"/>
      <c r="C23" s="426"/>
      <c r="D23" s="426"/>
      <c r="E23" s="426"/>
      <c r="F23" s="429"/>
    </row>
    <row r="24" spans="1:6">
      <c r="A24" s="426"/>
      <c r="B24" s="426"/>
      <c r="C24" s="426"/>
      <c r="D24" s="426"/>
      <c r="E24" s="426"/>
      <c r="F24" s="429"/>
    </row>
    <row r="25" spans="1:6">
      <c r="A25" s="426"/>
      <c r="B25" s="426"/>
      <c r="C25" s="426"/>
      <c r="D25" s="426"/>
      <c r="E25" s="426"/>
      <c r="F25" s="429"/>
    </row>
    <row r="26" spans="1:6">
      <c r="A26" s="426"/>
      <c r="B26" s="426"/>
      <c r="C26" s="426"/>
      <c r="D26" s="426"/>
      <c r="E26" s="426"/>
      <c r="F26" s="426"/>
    </row>
    <row r="27" spans="1:6">
      <c r="A27" s="426"/>
      <c r="B27" s="426"/>
      <c r="C27" s="426"/>
      <c r="D27" s="426"/>
      <c r="E27" s="426"/>
      <c r="F27" s="426"/>
    </row>
    <row r="28" spans="1:6">
      <c r="A28" s="426"/>
      <c r="B28" s="426"/>
      <c r="C28" s="426"/>
      <c r="D28" s="426"/>
      <c r="E28" s="426"/>
      <c r="F28" s="426"/>
    </row>
    <row r="29" spans="1:6">
      <c r="A29" s="426"/>
      <c r="B29" s="426"/>
      <c r="C29" s="426"/>
      <c r="D29" s="426"/>
      <c r="E29" s="426"/>
      <c r="F29" s="426"/>
    </row>
    <row r="30" spans="1:6">
      <c r="A30" s="426"/>
      <c r="B30" s="426"/>
      <c r="C30" s="426"/>
      <c r="D30" s="426"/>
      <c r="E30" s="426"/>
      <c r="F30" s="426"/>
    </row>
    <row r="31" spans="1:6">
      <c r="A31" s="426"/>
      <c r="B31" s="426"/>
      <c r="C31" s="426"/>
      <c r="D31" s="426"/>
      <c r="E31" s="426"/>
      <c r="F31" s="426"/>
    </row>
    <row r="32" spans="1:6">
      <c r="A32" s="426"/>
      <c r="B32" s="426"/>
      <c r="C32" s="426"/>
      <c r="D32" s="426"/>
      <c r="E32" s="426"/>
      <c r="F32" s="426"/>
    </row>
    <row r="96" spans="3:4">
      <c r="C96" s="422">
        <f>SUM(C91:C95)</f>
        <v>0</v>
      </c>
      <c r="D96" s="422">
        <f>SUM(D91:D95)</f>
        <v>0</v>
      </c>
    </row>
  </sheetData>
  <sheetProtection algorithmName="SHA-512" hashValue="PbZad0CkF7uFNsvcWnCkGdpdegpAdXRLHZlUjj0DO4tKw0f3e9vvPeLLpcX0Ha9BKCeO+uobed+DOX7x96QsDg==" saltValue="GK5tdC1BwY3URk68xbOBqA==" spinCount="100000" sheet="1" objects="1" scenarios="1"/>
  <customSheetViews>
    <customSheetView guid="{8CA1AA3C-D3A6-493D-93EE-74DE1406A5FE}" showGridLines="0" showRuler="0">
      <selection activeCell="A4" sqref="A4"/>
      <pageMargins left="0.7" right="0.7" top="0.75" bottom="0.75" header="0.3" footer="0.3"/>
      <pageSetup scale="90" orientation="landscape"/>
      <headerFooter alignWithMargins="0">
        <oddFooter>&amp;L&amp;Z&amp;F&amp;R&amp;D</oddFooter>
      </headerFooter>
    </customSheetView>
  </customSheetViews>
  <phoneticPr fontId="0" type="noConversion"/>
  <pageMargins left="0.75" right="0.75" top="1" bottom="1" header="0.5" footer="0.5"/>
  <pageSetup scale="90" orientation="landscape" r:id="rId1"/>
  <headerFooter alignWithMargins="0">
    <oddFooter>&amp;L&amp;Z&amp;F&amp;R&amp;D</oddFooter>
  </headerFooter>
  <ignoredErrors>
    <ignoredError sqref="E10 E14:E20 E12" unlockedFormula="1"/>
  </ignoredErrors>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3" tint="0.79998168889431442"/>
  </sheetPr>
  <dimension ref="A1:G3"/>
  <sheetViews>
    <sheetView showGridLines="0" zoomScale="70" zoomScaleNormal="70" zoomScalePageLayoutView="70" workbookViewId="0">
      <selection activeCell="A5" sqref="A5"/>
    </sheetView>
  </sheetViews>
  <sheetFormatPr defaultColWidth="8.85546875" defaultRowHeight="12.75"/>
  <cols>
    <col min="1" max="1" width="78.7109375" customWidth="1"/>
  </cols>
  <sheetData>
    <row r="1" spans="1:7" ht="26.1" customHeight="1">
      <c r="A1" s="627" t="s">
        <v>643</v>
      </c>
      <c r="B1" s="626"/>
      <c r="C1" s="626"/>
      <c r="D1" s="626"/>
      <c r="E1" s="626"/>
      <c r="F1" s="626"/>
      <c r="G1" s="626"/>
    </row>
    <row r="2" spans="1:7" ht="26.25">
      <c r="A2" s="616" t="s">
        <v>644</v>
      </c>
      <c r="B2" s="626"/>
      <c r="C2" s="226"/>
      <c r="D2" s="226"/>
      <c r="E2" s="226"/>
      <c r="F2" s="226"/>
      <c r="G2" s="226"/>
    </row>
    <row r="3" spans="1:7" ht="26.1" customHeight="1">
      <c r="A3" s="615" t="s">
        <v>645</v>
      </c>
      <c r="B3" s="628"/>
      <c r="C3" s="226"/>
      <c r="D3" s="226"/>
      <c r="E3" s="226"/>
      <c r="F3" s="226"/>
      <c r="G3" s="226"/>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shapeId="38915" r:id="rId4">
          <objectPr defaultSize="0" r:id="rId5">
            <anchor moveWithCells="1">
              <from>
                <xdr:col>0</xdr:col>
                <xdr:colOff>0</xdr:colOff>
                <xdr:row>4</xdr:row>
                <xdr:rowOff>0</xdr:rowOff>
              </from>
              <to>
                <xdr:col>2</xdr:col>
                <xdr:colOff>209550</xdr:colOff>
                <xdr:row>52</xdr:row>
                <xdr:rowOff>38100</xdr:rowOff>
              </to>
            </anchor>
          </objectPr>
        </oleObject>
      </mc:Choice>
      <mc:Fallback>
        <oleObject progId="AcroExch.Document.DC" shapeId="38915" r:id="rId4"/>
      </mc:Fallback>
    </mc:AlternateContent>
  </oleObjec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3" tint="0.79998168889431442"/>
  </sheetPr>
  <dimension ref="A1:HP1203"/>
  <sheetViews>
    <sheetView showGridLines="0" topLeftCell="A124" zoomScale="60" zoomScaleNormal="60" zoomScaleSheetLayoutView="50" zoomScalePageLayoutView="60" workbookViewId="0">
      <selection activeCell="D125" sqref="D125"/>
    </sheetView>
  </sheetViews>
  <sheetFormatPr defaultColWidth="12.42578125" defaultRowHeight="15.75"/>
  <cols>
    <col min="1" max="1" width="26.42578125" style="284" customWidth="1"/>
    <col min="2" max="2" width="85" style="284" customWidth="1"/>
    <col min="3" max="3" width="66.85546875" style="284" customWidth="1"/>
    <col min="4" max="5" width="25.85546875" style="332" customWidth="1"/>
    <col min="6" max="6" width="33.7109375" style="332" customWidth="1"/>
    <col min="7" max="7" width="3.140625" style="284" customWidth="1"/>
    <col min="8" max="16384" width="12.42578125" style="284"/>
  </cols>
  <sheetData>
    <row r="1" spans="1:224" ht="30" customHeight="1" thickBot="1">
      <c r="A1" s="1143" t="s">
        <v>194</v>
      </c>
      <c r="B1" s="1167" t="str">
        <f>'CHECK SHEET'!D7</f>
        <v>North Florida College</v>
      </c>
      <c r="C1" s="1167"/>
      <c r="D1" s="1167"/>
      <c r="E1" s="1167"/>
      <c r="F1" s="1167"/>
      <c r="G1" s="282"/>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83"/>
      <c r="AN1" s="283"/>
      <c r="AO1" s="283"/>
      <c r="AP1" s="283"/>
      <c r="AQ1" s="283"/>
      <c r="AR1" s="283"/>
      <c r="AS1" s="283"/>
      <c r="AT1" s="283"/>
      <c r="AU1" s="283"/>
      <c r="AV1" s="283"/>
      <c r="AW1" s="283"/>
      <c r="AX1" s="283"/>
      <c r="AY1" s="283"/>
      <c r="AZ1" s="283"/>
      <c r="BA1" s="283"/>
      <c r="BB1" s="283"/>
      <c r="BC1" s="283"/>
      <c r="BD1" s="283"/>
      <c r="BE1" s="283"/>
      <c r="BF1" s="283"/>
      <c r="BG1" s="283"/>
      <c r="BH1" s="283"/>
      <c r="BI1" s="283"/>
      <c r="BJ1" s="283"/>
      <c r="BK1" s="283"/>
      <c r="BL1" s="283"/>
      <c r="BM1" s="283"/>
      <c r="BN1" s="283"/>
      <c r="BO1" s="283"/>
      <c r="BP1" s="283"/>
      <c r="BQ1" s="283"/>
      <c r="BR1" s="283"/>
      <c r="BS1" s="283"/>
      <c r="BT1" s="283"/>
      <c r="BU1" s="283"/>
      <c r="BV1" s="283"/>
      <c r="BW1" s="283"/>
      <c r="BX1" s="283"/>
      <c r="BY1" s="283"/>
      <c r="BZ1" s="283"/>
      <c r="CA1" s="283"/>
      <c r="CB1" s="283"/>
      <c r="CC1" s="283"/>
      <c r="CD1" s="283"/>
      <c r="CE1" s="283"/>
      <c r="CF1" s="283"/>
      <c r="CG1" s="283"/>
      <c r="CH1" s="283"/>
      <c r="CI1" s="283"/>
      <c r="CJ1" s="283"/>
      <c r="CK1" s="283"/>
      <c r="CL1" s="283"/>
      <c r="CM1" s="283"/>
      <c r="CN1" s="283"/>
      <c r="CO1" s="283"/>
      <c r="CP1" s="283"/>
      <c r="CQ1" s="283"/>
      <c r="CR1" s="283"/>
      <c r="CS1" s="283"/>
      <c r="CT1" s="283"/>
      <c r="CU1" s="283"/>
      <c r="CV1" s="283"/>
      <c r="CW1" s="283"/>
      <c r="CX1" s="283"/>
      <c r="CY1" s="283"/>
      <c r="CZ1" s="283"/>
      <c r="DA1" s="283"/>
      <c r="DB1" s="283"/>
      <c r="DC1" s="283"/>
      <c r="DD1" s="283"/>
      <c r="DE1" s="283"/>
      <c r="DF1" s="283"/>
      <c r="DG1" s="283"/>
      <c r="DH1" s="283"/>
      <c r="DI1" s="283"/>
      <c r="DJ1" s="283"/>
      <c r="DK1" s="283"/>
      <c r="DL1" s="283"/>
      <c r="DM1" s="283"/>
      <c r="DN1" s="283"/>
      <c r="DO1" s="283"/>
      <c r="DP1" s="283"/>
      <c r="DQ1" s="283"/>
      <c r="DR1" s="283"/>
      <c r="DS1" s="283"/>
      <c r="DT1" s="283"/>
      <c r="DU1" s="283"/>
      <c r="DV1" s="283"/>
      <c r="DW1" s="283"/>
      <c r="DX1" s="283"/>
      <c r="DY1" s="283"/>
      <c r="DZ1" s="283"/>
      <c r="EA1" s="283"/>
      <c r="EB1" s="283"/>
      <c r="EC1" s="283"/>
      <c r="ED1" s="283"/>
      <c r="EE1" s="283"/>
      <c r="EF1" s="283"/>
      <c r="EG1" s="283"/>
      <c r="EH1" s="283"/>
      <c r="EI1" s="283"/>
      <c r="EJ1" s="283"/>
      <c r="EK1" s="283"/>
      <c r="EL1" s="283"/>
      <c r="EM1" s="283"/>
      <c r="EN1" s="283"/>
      <c r="EO1" s="283"/>
      <c r="EP1" s="283"/>
      <c r="EQ1" s="283"/>
      <c r="ER1" s="283"/>
      <c r="ES1" s="283"/>
      <c r="ET1" s="283"/>
      <c r="EU1" s="283"/>
      <c r="EV1" s="283"/>
      <c r="EW1" s="283"/>
      <c r="EX1" s="283"/>
      <c r="EY1" s="283"/>
      <c r="EZ1" s="283"/>
      <c r="FA1" s="283"/>
      <c r="FB1" s="283"/>
      <c r="FC1" s="283"/>
      <c r="FD1" s="283"/>
      <c r="FE1" s="283"/>
      <c r="FF1" s="283"/>
      <c r="FG1" s="283"/>
      <c r="FH1" s="283"/>
      <c r="FI1" s="283"/>
      <c r="FJ1" s="283"/>
      <c r="FK1" s="283"/>
      <c r="FL1" s="283"/>
      <c r="FM1" s="283"/>
      <c r="FN1" s="283"/>
      <c r="FO1" s="283"/>
      <c r="FP1" s="283"/>
      <c r="FQ1" s="283"/>
      <c r="FR1" s="283"/>
      <c r="FS1" s="283"/>
      <c r="FT1" s="283"/>
      <c r="FU1" s="283"/>
      <c r="FV1" s="283"/>
      <c r="FW1" s="283"/>
      <c r="FX1" s="283"/>
      <c r="FY1" s="283"/>
      <c r="FZ1" s="283"/>
      <c r="GA1" s="283"/>
      <c r="GB1" s="283"/>
      <c r="GC1" s="283"/>
      <c r="GD1" s="283"/>
      <c r="GE1" s="283"/>
      <c r="GF1" s="283"/>
      <c r="GG1" s="283"/>
      <c r="GH1" s="283"/>
      <c r="GI1" s="283"/>
      <c r="GJ1" s="283"/>
      <c r="GK1" s="283"/>
      <c r="GL1" s="283"/>
      <c r="GM1" s="283"/>
      <c r="GN1" s="283"/>
      <c r="GO1" s="283"/>
      <c r="GP1" s="283"/>
      <c r="GQ1" s="283"/>
      <c r="GR1" s="283"/>
      <c r="GS1" s="283"/>
      <c r="GT1" s="283"/>
      <c r="GU1" s="283"/>
      <c r="GV1" s="283"/>
      <c r="GW1" s="283"/>
      <c r="GX1" s="283"/>
      <c r="GY1" s="283"/>
      <c r="GZ1" s="283"/>
      <c r="HA1" s="283"/>
      <c r="HB1" s="283"/>
      <c r="HC1" s="283"/>
      <c r="HD1" s="283"/>
      <c r="HE1" s="283"/>
      <c r="HF1" s="283"/>
      <c r="HG1" s="283"/>
      <c r="HH1" s="283"/>
      <c r="HI1" s="283"/>
      <c r="HJ1" s="283"/>
      <c r="HK1" s="283"/>
      <c r="HL1" s="283"/>
      <c r="HM1" s="283"/>
      <c r="HN1" s="283"/>
      <c r="HO1" s="283"/>
      <c r="HP1" s="283"/>
    </row>
    <row r="2" spans="1:224" ht="30" customHeight="1">
      <c r="A2" s="1168" t="s">
        <v>646</v>
      </c>
      <c r="B2" s="1168"/>
      <c r="C2" s="1168"/>
      <c r="D2" s="1168"/>
      <c r="E2" s="1168"/>
      <c r="F2" s="1168"/>
      <c r="G2" s="285"/>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c r="AP2" s="283"/>
      <c r="AQ2" s="283"/>
      <c r="AR2" s="283"/>
      <c r="AS2" s="283"/>
      <c r="AT2" s="283"/>
      <c r="AU2" s="283"/>
      <c r="AV2" s="283"/>
      <c r="AW2" s="283"/>
      <c r="AX2" s="283"/>
      <c r="AY2" s="283"/>
      <c r="AZ2" s="283"/>
      <c r="BA2" s="283"/>
      <c r="BB2" s="283"/>
      <c r="BC2" s="283"/>
      <c r="BD2" s="283"/>
      <c r="BE2" s="283"/>
      <c r="BF2" s="283"/>
      <c r="BG2" s="283"/>
      <c r="BH2" s="283"/>
      <c r="BI2" s="283"/>
      <c r="BJ2" s="283"/>
      <c r="BK2" s="283"/>
      <c r="BL2" s="283"/>
      <c r="BM2" s="283"/>
      <c r="BN2" s="283"/>
      <c r="BO2" s="283"/>
      <c r="BP2" s="283"/>
      <c r="BQ2" s="283"/>
      <c r="BR2" s="283"/>
      <c r="BS2" s="283"/>
      <c r="BT2" s="283"/>
      <c r="BU2" s="283"/>
      <c r="BV2" s="283"/>
      <c r="BW2" s="283"/>
      <c r="BX2" s="283"/>
      <c r="BY2" s="283"/>
      <c r="BZ2" s="283"/>
      <c r="CA2" s="283"/>
      <c r="CB2" s="283"/>
      <c r="CC2" s="283"/>
      <c r="CD2" s="283"/>
      <c r="CE2" s="283"/>
      <c r="CF2" s="283"/>
      <c r="CG2" s="283"/>
      <c r="CH2" s="283"/>
      <c r="CI2" s="283"/>
      <c r="CJ2" s="283"/>
      <c r="CK2" s="283"/>
      <c r="CL2" s="283"/>
      <c r="CM2" s="283"/>
      <c r="CN2" s="283"/>
      <c r="CO2" s="283"/>
      <c r="CP2" s="283"/>
      <c r="CQ2" s="283"/>
      <c r="CR2" s="283"/>
      <c r="CS2" s="283"/>
      <c r="CT2" s="283"/>
      <c r="CU2" s="283"/>
      <c r="CV2" s="283"/>
      <c r="CW2" s="283"/>
      <c r="CX2" s="283"/>
      <c r="CY2" s="283"/>
      <c r="CZ2" s="283"/>
      <c r="DA2" s="283"/>
      <c r="DB2" s="283"/>
      <c r="DC2" s="283"/>
      <c r="DD2" s="283"/>
      <c r="DE2" s="283"/>
      <c r="DF2" s="283"/>
      <c r="DG2" s="283"/>
      <c r="DH2" s="283"/>
      <c r="DI2" s="283"/>
      <c r="DJ2" s="283"/>
      <c r="DK2" s="283"/>
      <c r="DL2" s="283"/>
      <c r="DM2" s="283"/>
      <c r="DN2" s="283"/>
      <c r="DO2" s="283"/>
      <c r="DP2" s="283"/>
      <c r="DQ2" s="283"/>
      <c r="DR2" s="283"/>
      <c r="DS2" s="283"/>
      <c r="DT2" s="283"/>
      <c r="DU2" s="283"/>
      <c r="DV2" s="283"/>
      <c r="DW2" s="283"/>
      <c r="DX2" s="283"/>
      <c r="DY2" s="283"/>
      <c r="DZ2" s="283"/>
      <c r="EA2" s="283"/>
      <c r="EB2" s="283"/>
      <c r="EC2" s="283"/>
      <c r="ED2" s="283"/>
      <c r="EE2" s="283"/>
      <c r="EF2" s="283"/>
      <c r="EG2" s="283"/>
      <c r="EH2" s="283"/>
      <c r="EI2" s="283"/>
      <c r="EJ2" s="283"/>
      <c r="EK2" s="283"/>
      <c r="EL2" s="283"/>
      <c r="EM2" s="283"/>
      <c r="EN2" s="283"/>
      <c r="EO2" s="283"/>
      <c r="EP2" s="283"/>
      <c r="EQ2" s="283"/>
      <c r="ER2" s="283"/>
      <c r="ES2" s="283"/>
      <c r="ET2" s="283"/>
      <c r="EU2" s="283"/>
      <c r="EV2" s="283"/>
      <c r="EW2" s="283"/>
      <c r="EX2" s="283"/>
      <c r="EY2" s="283"/>
      <c r="EZ2" s="283"/>
      <c r="FA2" s="283"/>
      <c r="FB2" s="283"/>
      <c r="FC2" s="283"/>
      <c r="FD2" s="283"/>
      <c r="FE2" s="283"/>
      <c r="FF2" s="283"/>
      <c r="FG2" s="283"/>
      <c r="FH2" s="283"/>
      <c r="FI2" s="283"/>
      <c r="FJ2" s="283"/>
      <c r="FK2" s="283"/>
      <c r="FL2" s="283"/>
      <c r="FM2" s="283"/>
      <c r="FN2" s="283"/>
      <c r="FO2" s="283"/>
      <c r="FP2" s="283"/>
      <c r="FQ2" s="283"/>
      <c r="FR2" s="283"/>
      <c r="FS2" s="283"/>
      <c r="FT2" s="283"/>
      <c r="FU2" s="283"/>
      <c r="FV2" s="283"/>
      <c r="FW2" s="283"/>
      <c r="FX2" s="283"/>
      <c r="FY2" s="283"/>
      <c r="FZ2" s="283"/>
      <c r="GA2" s="283"/>
      <c r="GB2" s="283"/>
      <c r="GC2" s="283"/>
      <c r="GD2" s="283"/>
      <c r="GE2" s="283"/>
      <c r="GF2" s="283"/>
      <c r="GG2" s="283"/>
      <c r="GH2" s="283"/>
      <c r="GI2" s="283"/>
      <c r="GJ2" s="283"/>
      <c r="GK2" s="283"/>
      <c r="GL2" s="283"/>
      <c r="GM2" s="283"/>
      <c r="GN2" s="283"/>
      <c r="GO2" s="283"/>
      <c r="GP2" s="283"/>
      <c r="GQ2" s="283"/>
      <c r="GR2" s="283"/>
      <c r="GS2" s="283"/>
      <c r="GT2" s="283"/>
      <c r="GU2" s="283"/>
      <c r="GV2" s="283"/>
      <c r="GW2" s="283"/>
      <c r="GX2" s="283"/>
      <c r="GY2" s="283"/>
      <c r="GZ2" s="283"/>
      <c r="HA2" s="283"/>
      <c r="HB2" s="283"/>
      <c r="HC2" s="283"/>
      <c r="HD2" s="283"/>
      <c r="HE2" s="283"/>
      <c r="HF2" s="283"/>
      <c r="HG2" s="283"/>
      <c r="HH2" s="283"/>
      <c r="HI2" s="283"/>
      <c r="HJ2" s="283"/>
      <c r="HK2" s="283"/>
      <c r="HL2" s="283"/>
      <c r="HM2" s="283"/>
      <c r="HN2" s="283"/>
      <c r="HO2" s="283"/>
      <c r="HP2" s="283"/>
    </row>
    <row r="3" spans="1:224" s="286" customFormat="1" ht="30" customHeight="1">
      <c r="A3" s="1169" t="s">
        <v>647</v>
      </c>
      <c r="B3" s="1169"/>
      <c r="C3" s="1169"/>
      <c r="D3" s="1169"/>
      <c r="E3" s="1169"/>
      <c r="F3" s="1169"/>
    </row>
    <row r="4" spans="1:224" ht="30" customHeight="1">
      <c r="A4" s="1168" t="s">
        <v>782</v>
      </c>
      <c r="B4" s="1168"/>
      <c r="C4" s="1168"/>
      <c r="D4" s="1168"/>
      <c r="E4" s="1168"/>
      <c r="F4" s="1168"/>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3"/>
      <c r="AN4" s="283"/>
      <c r="AO4" s="283"/>
      <c r="AP4" s="283"/>
      <c r="AQ4" s="283"/>
      <c r="AR4" s="283"/>
      <c r="AS4" s="283"/>
      <c r="AT4" s="283"/>
      <c r="AU4" s="283"/>
      <c r="AV4" s="283"/>
      <c r="AW4" s="283"/>
      <c r="AX4" s="283"/>
      <c r="AY4" s="283"/>
      <c r="AZ4" s="283"/>
      <c r="BA4" s="283"/>
      <c r="BB4" s="283"/>
      <c r="BC4" s="283"/>
      <c r="BD4" s="283"/>
      <c r="BE4" s="283"/>
      <c r="BF4" s="283"/>
      <c r="BG4" s="283"/>
      <c r="BH4" s="283"/>
      <c r="BI4" s="283"/>
      <c r="BJ4" s="283"/>
      <c r="BK4" s="283"/>
      <c r="BL4" s="283"/>
      <c r="BM4" s="283"/>
      <c r="BN4" s="283"/>
      <c r="BO4" s="283"/>
      <c r="BP4" s="283"/>
      <c r="BQ4" s="283"/>
      <c r="BR4" s="283"/>
      <c r="BS4" s="283"/>
      <c r="BT4" s="283"/>
      <c r="BU4" s="283"/>
      <c r="BV4" s="283"/>
      <c r="BW4" s="283"/>
      <c r="BX4" s="283"/>
      <c r="BY4" s="283"/>
      <c r="BZ4" s="283"/>
      <c r="CA4" s="283"/>
      <c r="CB4" s="283"/>
      <c r="CC4" s="283"/>
      <c r="CD4" s="283"/>
      <c r="CE4" s="283"/>
      <c r="CF4" s="283"/>
      <c r="CG4" s="283"/>
      <c r="CH4" s="283"/>
      <c r="CI4" s="283"/>
      <c r="CJ4" s="283"/>
      <c r="CK4" s="283"/>
      <c r="CL4" s="283"/>
      <c r="CM4" s="283"/>
      <c r="CN4" s="283"/>
      <c r="CO4" s="283"/>
      <c r="CP4" s="283"/>
      <c r="CQ4" s="283"/>
      <c r="CR4" s="283"/>
      <c r="CS4" s="283"/>
      <c r="CT4" s="283"/>
      <c r="CU4" s="283"/>
      <c r="CV4" s="283"/>
      <c r="CW4" s="283"/>
      <c r="CX4" s="283"/>
      <c r="CY4" s="283"/>
      <c r="CZ4" s="283"/>
      <c r="DA4" s="283"/>
      <c r="DB4" s="283"/>
      <c r="DC4" s="283"/>
      <c r="DD4" s="283"/>
      <c r="DE4" s="283"/>
      <c r="DF4" s="283"/>
      <c r="DG4" s="283"/>
      <c r="DH4" s="283"/>
      <c r="DI4" s="283"/>
      <c r="DJ4" s="283"/>
      <c r="DK4" s="283"/>
      <c r="DL4" s="283"/>
      <c r="DM4" s="283"/>
      <c r="DN4" s="283"/>
      <c r="DO4" s="283"/>
      <c r="DP4" s="283"/>
      <c r="DQ4" s="283"/>
      <c r="DR4" s="283"/>
      <c r="DS4" s="283"/>
      <c r="DT4" s="283"/>
      <c r="DU4" s="283"/>
      <c r="DV4" s="283"/>
      <c r="DW4" s="283"/>
      <c r="DX4" s="283"/>
      <c r="DY4" s="283"/>
      <c r="DZ4" s="283"/>
      <c r="EA4" s="283"/>
      <c r="EB4" s="283"/>
      <c r="EC4" s="283"/>
      <c r="ED4" s="283"/>
      <c r="EE4" s="283"/>
      <c r="EF4" s="283"/>
      <c r="EG4" s="283"/>
      <c r="EH4" s="283"/>
      <c r="EI4" s="283"/>
      <c r="EJ4" s="283"/>
      <c r="EK4" s="283"/>
      <c r="EL4" s="283"/>
      <c r="EM4" s="283"/>
      <c r="EN4" s="283"/>
      <c r="EO4" s="283"/>
      <c r="EP4" s="283"/>
      <c r="EQ4" s="283"/>
      <c r="ER4" s="283"/>
      <c r="ES4" s="283"/>
      <c r="ET4" s="283"/>
      <c r="EU4" s="283"/>
      <c r="EV4" s="283"/>
      <c r="EW4" s="283"/>
      <c r="EX4" s="283"/>
      <c r="EY4" s="283"/>
      <c r="EZ4" s="283"/>
      <c r="FA4" s="283"/>
      <c r="FB4" s="283"/>
      <c r="FC4" s="283"/>
      <c r="FD4" s="283"/>
      <c r="FE4" s="283"/>
      <c r="FF4" s="283"/>
      <c r="FG4" s="283"/>
      <c r="FH4" s="283"/>
      <c r="FI4" s="283"/>
      <c r="FJ4" s="283"/>
      <c r="FK4" s="283"/>
      <c r="FL4" s="283"/>
      <c r="FM4" s="283"/>
      <c r="FN4" s="283"/>
      <c r="FO4" s="283"/>
      <c r="FP4" s="283"/>
      <c r="FQ4" s="283"/>
      <c r="FR4" s="283"/>
      <c r="FS4" s="283"/>
      <c r="FT4" s="283"/>
      <c r="FU4" s="283"/>
      <c r="FV4" s="283"/>
      <c r="FW4" s="283"/>
      <c r="FX4" s="283"/>
      <c r="FY4" s="283"/>
      <c r="FZ4" s="283"/>
      <c r="GA4" s="283"/>
      <c r="GB4" s="283"/>
      <c r="GC4" s="283"/>
      <c r="GD4" s="283"/>
      <c r="GE4" s="283"/>
      <c r="GF4" s="283"/>
      <c r="GG4" s="283"/>
      <c r="GH4" s="283"/>
      <c r="GI4" s="283"/>
      <c r="GJ4" s="283"/>
      <c r="GK4" s="283"/>
      <c r="GL4" s="283"/>
      <c r="GM4" s="283"/>
      <c r="GN4" s="283"/>
      <c r="GO4" s="283"/>
      <c r="GP4" s="283"/>
      <c r="GQ4" s="283"/>
      <c r="GR4" s="283"/>
      <c r="GS4" s="283"/>
      <c r="GT4" s="283"/>
      <c r="GU4" s="283"/>
      <c r="GV4" s="283"/>
      <c r="GW4" s="283"/>
      <c r="GX4" s="283"/>
      <c r="GY4" s="283"/>
      <c r="GZ4" s="283"/>
      <c r="HA4" s="283"/>
      <c r="HB4" s="283"/>
      <c r="HC4" s="283"/>
      <c r="HD4" s="283"/>
      <c r="HE4" s="283"/>
      <c r="HF4" s="283"/>
      <c r="HG4" s="283"/>
      <c r="HH4" s="283"/>
      <c r="HI4" s="283"/>
      <c r="HJ4" s="283"/>
      <c r="HK4" s="283"/>
      <c r="HL4" s="283"/>
      <c r="HM4" s="283"/>
      <c r="HN4" s="283"/>
      <c r="HO4" s="283"/>
      <c r="HP4" s="283"/>
    </row>
    <row r="5" spans="1:224" ht="30" customHeight="1">
      <c r="A5" s="1105"/>
      <c r="B5" s="1105"/>
      <c r="C5" s="1105"/>
      <c r="D5" s="1105"/>
      <c r="E5" s="1105"/>
      <c r="F5" s="1105"/>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83"/>
      <c r="AN5" s="283"/>
      <c r="AO5" s="283"/>
      <c r="AP5" s="283"/>
      <c r="AQ5" s="283"/>
      <c r="AR5" s="283"/>
      <c r="AS5" s="283"/>
      <c r="AT5" s="283"/>
      <c r="AU5" s="283"/>
      <c r="AV5" s="283"/>
      <c r="AW5" s="283"/>
      <c r="AX5" s="283"/>
      <c r="AY5" s="283"/>
      <c r="AZ5" s="283"/>
      <c r="BA5" s="283"/>
      <c r="BB5" s="283"/>
      <c r="BC5" s="283"/>
      <c r="BD5" s="283"/>
      <c r="BE5" s="283"/>
      <c r="BF5" s="283"/>
      <c r="BG5" s="283"/>
      <c r="BH5" s="283"/>
      <c r="BI5" s="283"/>
      <c r="BJ5" s="283"/>
      <c r="BK5" s="283"/>
      <c r="BL5" s="283"/>
      <c r="BM5" s="283"/>
      <c r="BN5" s="283"/>
      <c r="BO5" s="283"/>
      <c r="BP5" s="283"/>
      <c r="BQ5" s="283"/>
      <c r="BR5" s="283"/>
      <c r="BS5" s="283"/>
      <c r="BT5" s="283"/>
      <c r="BU5" s="283"/>
      <c r="BV5" s="283"/>
      <c r="BW5" s="283"/>
      <c r="BX5" s="283"/>
      <c r="BY5" s="283"/>
      <c r="BZ5" s="283"/>
      <c r="CA5" s="283"/>
      <c r="CB5" s="283"/>
      <c r="CC5" s="283"/>
      <c r="CD5" s="283"/>
      <c r="CE5" s="283"/>
      <c r="CF5" s="283"/>
      <c r="CG5" s="283"/>
      <c r="CH5" s="283"/>
      <c r="CI5" s="283"/>
      <c r="CJ5" s="283"/>
      <c r="CK5" s="283"/>
      <c r="CL5" s="283"/>
      <c r="CM5" s="283"/>
      <c r="CN5" s="283"/>
      <c r="CO5" s="283"/>
      <c r="CP5" s="283"/>
      <c r="CQ5" s="283"/>
      <c r="CR5" s="283"/>
      <c r="CS5" s="283"/>
      <c r="CT5" s="283"/>
      <c r="CU5" s="283"/>
      <c r="CV5" s="283"/>
      <c r="CW5" s="283"/>
      <c r="CX5" s="283"/>
      <c r="CY5" s="283"/>
      <c r="CZ5" s="283"/>
      <c r="DA5" s="283"/>
      <c r="DB5" s="283"/>
      <c r="DC5" s="283"/>
      <c r="DD5" s="283"/>
      <c r="DE5" s="283"/>
      <c r="DF5" s="283"/>
      <c r="DG5" s="283"/>
      <c r="DH5" s="283"/>
      <c r="DI5" s="283"/>
      <c r="DJ5" s="283"/>
      <c r="DK5" s="283"/>
      <c r="DL5" s="283"/>
      <c r="DM5" s="283"/>
      <c r="DN5" s="283"/>
      <c r="DO5" s="283"/>
      <c r="DP5" s="283"/>
      <c r="DQ5" s="283"/>
      <c r="DR5" s="283"/>
      <c r="DS5" s="283"/>
      <c r="DT5" s="283"/>
      <c r="DU5" s="283"/>
      <c r="DV5" s="283"/>
      <c r="DW5" s="283"/>
      <c r="DX5" s="283"/>
      <c r="DY5" s="283"/>
      <c r="DZ5" s="283"/>
      <c r="EA5" s="283"/>
      <c r="EB5" s="283"/>
      <c r="EC5" s="283"/>
      <c r="ED5" s="283"/>
      <c r="EE5" s="283"/>
      <c r="EF5" s="283"/>
      <c r="EG5" s="283"/>
      <c r="EH5" s="283"/>
      <c r="EI5" s="283"/>
      <c r="EJ5" s="283"/>
      <c r="EK5" s="283"/>
      <c r="EL5" s="283"/>
      <c r="EM5" s="283"/>
      <c r="EN5" s="283"/>
      <c r="EO5" s="283"/>
      <c r="EP5" s="283"/>
      <c r="EQ5" s="283"/>
      <c r="ER5" s="283"/>
      <c r="ES5" s="283"/>
      <c r="ET5" s="283"/>
      <c r="EU5" s="283"/>
      <c r="EV5" s="283"/>
      <c r="EW5" s="283"/>
      <c r="EX5" s="283"/>
      <c r="EY5" s="283"/>
      <c r="EZ5" s="283"/>
      <c r="FA5" s="283"/>
      <c r="FB5" s="283"/>
      <c r="FC5" s="283"/>
      <c r="FD5" s="283"/>
      <c r="FE5" s="283"/>
      <c r="FF5" s="283"/>
      <c r="FG5" s="283"/>
      <c r="FH5" s="283"/>
      <c r="FI5" s="283"/>
      <c r="FJ5" s="283"/>
      <c r="FK5" s="283"/>
      <c r="FL5" s="283"/>
      <c r="FM5" s="283"/>
      <c r="FN5" s="283"/>
      <c r="FO5" s="283"/>
      <c r="FP5" s="283"/>
      <c r="FQ5" s="283"/>
      <c r="FR5" s="283"/>
      <c r="FS5" s="283"/>
      <c r="FT5" s="283"/>
      <c r="FU5" s="283"/>
      <c r="FV5" s="283"/>
      <c r="FW5" s="283"/>
      <c r="FX5" s="283"/>
      <c r="FY5" s="283"/>
      <c r="FZ5" s="283"/>
      <c r="GA5" s="283"/>
      <c r="GB5" s="283"/>
      <c r="GC5" s="283"/>
      <c r="GD5" s="283"/>
      <c r="GE5" s="283"/>
      <c r="GF5" s="283"/>
      <c r="GG5" s="283"/>
      <c r="GH5" s="283"/>
      <c r="GI5" s="283"/>
      <c r="GJ5" s="283"/>
      <c r="GK5" s="283"/>
      <c r="GL5" s="283"/>
      <c r="GM5" s="283"/>
      <c r="GN5" s="283"/>
      <c r="GO5" s="283"/>
      <c r="GP5" s="283"/>
      <c r="GQ5" s="283"/>
      <c r="GR5" s="283"/>
      <c r="GS5" s="283"/>
      <c r="GT5" s="283"/>
      <c r="GU5" s="283"/>
      <c r="GV5" s="283"/>
      <c r="GW5" s="283"/>
      <c r="GX5" s="283"/>
      <c r="GY5" s="283"/>
      <c r="GZ5" s="283"/>
      <c r="HA5" s="283"/>
      <c r="HB5" s="283"/>
      <c r="HC5" s="283"/>
      <c r="HD5" s="283"/>
      <c r="HE5" s="283"/>
      <c r="HF5" s="283"/>
      <c r="HG5" s="283"/>
      <c r="HH5" s="283"/>
      <c r="HI5" s="283"/>
      <c r="HJ5" s="283"/>
      <c r="HK5" s="283"/>
      <c r="HL5" s="283"/>
      <c r="HM5" s="283"/>
      <c r="HN5" s="283"/>
      <c r="HO5" s="283"/>
      <c r="HP5" s="283"/>
    </row>
    <row r="6" spans="1:224" ht="22.35" customHeight="1" thickBot="1">
      <c r="A6" s="287"/>
      <c r="C6" s="288"/>
      <c r="D6" s="288"/>
      <c r="E6" s="288"/>
      <c r="F6" s="288"/>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3"/>
      <c r="AX6" s="283"/>
      <c r="AY6" s="283"/>
      <c r="AZ6" s="283"/>
      <c r="BA6" s="283"/>
      <c r="BB6" s="283"/>
      <c r="BC6" s="283"/>
      <c r="BD6" s="283"/>
      <c r="BE6" s="283"/>
      <c r="BF6" s="283"/>
      <c r="BG6" s="283"/>
      <c r="BH6" s="283"/>
      <c r="BI6" s="283"/>
      <c r="BJ6" s="283"/>
      <c r="BK6" s="283"/>
      <c r="BL6" s="283"/>
      <c r="BM6" s="283"/>
      <c r="BN6" s="283"/>
      <c r="BO6" s="283"/>
      <c r="BP6" s="283"/>
      <c r="BQ6" s="283"/>
      <c r="BR6" s="283"/>
      <c r="BS6" s="283"/>
      <c r="BT6" s="283"/>
      <c r="BU6" s="283"/>
      <c r="BV6" s="283"/>
      <c r="BW6" s="283"/>
      <c r="BX6" s="283"/>
      <c r="BY6" s="283"/>
      <c r="BZ6" s="283"/>
      <c r="CA6" s="283"/>
      <c r="CB6" s="283"/>
      <c r="CC6" s="283"/>
      <c r="CD6" s="283"/>
      <c r="CE6" s="283"/>
      <c r="CF6" s="283"/>
      <c r="CG6" s="283"/>
      <c r="CH6" s="283"/>
      <c r="CI6" s="283"/>
      <c r="CJ6" s="283"/>
      <c r="CK6" s="283"/>
      <c r="CL6" s="283"/>
      <c r="CM6" s="283"/>
      <c r="CN6" s="283"/>
      <c r="CO6" s="283"/>
      <c r="CP6" s="283"/>
      <c r="CQ6" s="283"/>
      <c r="CR6" s="283"/>
      <c r="CS6" s="283"/>
      <c r="CT6" s="283"/>
      <c r="CU6" s="283"/>
      <c r="CV6" s="283"/>
      <c r="CW6" s="283"/>
      <c r="CX6" s="283"/>
      <c r="CY6" s="283"/>
      <c r="CZ6" s="283"/>
      <c r="DA6" s="283"/>
      <c r="DB6" s="283"/>
      <c r="DC6" s="283"/>
      <c r="DD6" s="283"/>
      <c r="DE6" s="283"/>
      <c r="DF6" s="283"/>
      <c r="DG6" s="283"/>
      <c r="DH6" s="283"/>
      <c r="DI6" s="283"/>
      <c r="DJ6" s="283"/>
      <c r="DK6" s="283"/>
      <c r="DL6" s="283"/>
      <c r="DM6" s="283"/>
      <c r="DN6" s="283"/>
      <c r="DO6" s="283"/>
      <c r="DP6" s="283"/>
      <c r="DQ6" s="283"/>
      <c r="DR6" s="283"/>
      <c r="DS6" s="283"/>
      <c r="DT6" s="283"/>
      <c r="DU6" s="283"/>
      <c r="DV6" s="283"/>
      <c r="DW6" s="283"/>
      <c r="DX6" s="283"/>
      <c r="DY6" s="283"/>
      <c r="DZ6" s="283"/>
      <c r="EA6" s="283"/>
      <c r="EB6" s="283"/>
      <c r="EC6" s="283"/>
      <c r="ED6" s="283"/>
      <c r="EE6" s="283"/>
      <c r="EF6" s="283"/>
      <c r="EG6" s="283"/>
      <c r="EH6" s="283"/>
      <c r="EI6" s="283"/>
      <c r="EJ6" s="283"/>
      <c r="EK6" s="283"/>
      <c r="EL6" s="283"/>
      <c r="EM6" s="283"/>
      <c r="EN6" s="283"/>
      <c r="EO6" s="283"/>
      <c r="EP6" s="283"/>
      <c r="EQ6" s="283"/>
      <c r="ER6" s="283"/>
      <c r="ES6" s="283"/>
      <c r="ET6" s="283"/>
      <c r="EU6" s="283"/>
      <c r="EV6" s="283"/>
      <c r="EW6" s="283"/>
      <c r="EX6" s="283"/>
      <c r="EY6" s="283"/>
      <c r="EZ6" s="283"/>
      <c r="FA6" s="283"/>
      <c r="FB6" s="283"/>
      <c r="FC6" s="283"/>
      <c r="FD6" s="283"/>
      <c r="FE6" s="283"/>
      <c r="FF6" s="283"/>
      <c r="FG6" s="283"/>
      <c r="FH6" s="283"/>
      <c r="FI6" s="283"/>
      <c r="FJ6" s="283"/>
      <c r="FK6" s="283"/>
      <c r="FL6" s="283"/>
      <c r="FM6" s="283"/>
      <c r="FN6" s="283"/>
      <c r="FO6" s="283"/>
      <c r="FP6" s="283"/>
      <c r="FQ6" s="283"/>
      <c r="FR6" s="283"/>
      <c r="FS6" s="283"/>
      <c r="FT6" s="283"/>
      <c r="FU6" s="283"/>
      <c r="FV6" s="283"/>
      <c r="FW6" s="283"/>
      <c r="FX6" s="283"/>
      <c r="FY6" s="283"/>
      <c r="FZ6" s="283"/>
      <c r="GA6" s="283"/>
      <c r="GB6" s="283"/>
      <c r="GC6" s="283"/>
      <c r="GD6" s="283"/>
      <c r="GE6" s="283"/>
      <c r="GF6" s="283"/>
      <c r="GG6" s="283"/>
      <c r="GH6" s="283"/>
      <c r="GI6" s="283"/>
      <c r="GJ6" s="283"/>
      <c r="GK6" s="283"/>
      <c r="GL6" s="283"/>
      <c r="GM6" s="283"/>
      <c r="GN6" s="283"/>
      <c r="GO6" s="283"/>
      <c r="GP6" s="283"/>
      <c r="GQ6" s="283"/>
      <c r="GR6" s="283"/>
      <c r="GS6" s="283"/>
      <c r="GT6" s="283"/>
      <c r="GU6" s="283"/>
      <c r="GV6" s="283"/>
      <c r="GW6" s="283"/>
      <c r="GX6" s="283"/>
      <c r="GY6" s="283"/>
      <c r="GZ6" s="283"/>
      <c r="HA6" s="283"/>
      <c r="HB6" s="283"/>
      <c r="HC6" s="283"/>
      <c r="HD6" s="283"/>
      <c r="HE6" s="283"/>
      <c r="HF6" s="283"/>
      <c r="HG6" s="283"/>
      <c r="HH6" s="283"/>
      <c r="HI6" s="283"/>
      <c r="HJ6" s="283"/>
      <c r="HK6" s="283"/>
      <c r="HL6" s="283"/>
      <c r="HM6" s="283"/>
      <c r="HN6" s="283"/>
      <c r="HO6" s="283"/>
      <c r="HP6" s="283"/>
    </row>
    <row r="7" spans="1:224" ht="30" customHeight="1" thickBot="1">
      <c r="A7" s="1103" t="s">
        <v>627</v>
      </c>
      <c r="B7" s="1104"/>
      <c r="C7" s="1097" t="s">
        <v>742</v>
      </c>
      <c r="D7" s="1098"/>
      <c r="E7" s="1098"/>
      <c r="F7" s="1099"/>
      <c r="G7" s="291"/>
      <c r="H7" s="292"/>
      <c r="I7" s="293"/>
      <c r="J7" s="293"/>
      <c r="K7" s="294"/>
      <c r="L7" s="294"/>
      <c r="M7" s="294"/>
      <c r="N7" s="294"/>
      <c r="O7" s="292"/>
      <c r="P7" s="292"/>
      <c r="Q7" s="292"/>
      <c r="R7" s="292"/>
      <c r="S7" s="292"/>
      <c r="T7" s="292"/>
      <c r="U7" s="292"/>
      <c r="V7" s="283"/>
      <c r="W7" s="283"/>
      <c r="X7" s="283"/>
      <c r="Y7" s="283"/>
      <c r="Z7" s="283"/>
      <c r="AA7" s="283"/>
      <c r="AB7" s="283"/>
      <c r="AC7" s="283"/>
      <c r="AD7" s="283"/>
      <c r="AE7" s="283"/>
      <c r="AF7" s="283"/>
      <c r="AG7" s="283"/>
      <c r="AH7" s="283"/>
      <c r="AI7" s="283"/>
      <c r="AJ7" s="283"/>
      <c r="AK7" s="283"/>
      <c r="AL7" s="283"/>
      <c r="AM7" s="283"/>
      <c r="AN7" s="283"/>
      <c r="AO7" s="283"/>
      <c r="AP7" s="283"/>
      <c r="AQ7" s="283"/>
      <c r="AR7" s="283"/>
      <c r="AS7" s="283"/>
      <c r="AT7" s="283"/>
      <c r="AU7" s="283"/>
      <c r="AV7" s="283"/>
      <c r="AW7" s="283"/>
      <c r="AX7" s="283"/>
      <c r="AY7" s="283"/>
      <c r="AZ7" s="283"/>
      <c r="BA7" s="283"/>
      <c r="BB7" s="283"/>
      <c r="BC7" s="283"/>
      <c r="BD7" s="283"/>
      <c r="BE7" s="283"/>
      <c r="BF7" s="283"/>
      <c r="BG7" s="283"/>
      <c r="BH7" s="283"/>
      <c r="BI7" s="283"/>
      <c r="BJ7" s="283"/>
      <c r="BK7" s="283"/>
      <c r="BL7" s="283"/>
      <c r="BM7" s="283"/>
      <c r="BN7" s="283"/>
      <c r="BO7" s="283"/>
      <c r="BP7" s="283"/>
      <c r="BQ7" s="283"/>
      <c r="BR7" s="283"/>
      <c r="BS7" s="283"/>
      <c r="BT7" s="283"/>
      <c r="BU7" s="283"/>
      <c r="BV7" s="283"/>
      <c r="BW7" s="283"/>
      <c r="BX7" s="283"/>
      <c r="BY7" s="283"/>
      <c r="BZ7" s="283"/>
      <c r="CA7" s="283"/>
      <c r="CB7" s="283"/>
      <c r="CC7" s="283"/>
      <c r="CD7" s="283"/>
      <c r="CE7" s="283"/>
      <c r="CF7" s="283"/>
      <c r="CG7" s="283"/>
      <c r="CH7" s="283"/>
      <c r="CI7" s="283"/>
      <c r="CJ7" s="283"/>
      <c r="CK7" s="283"/>
      <c r="CL7" s="283"/>
      <c r="CM7" s="283"/>
      <c r="CN7" s="283"/>
      <c r="CO7" s="283"/>
      <c r="CP7" s="283"/>
      <c r="CQ7" s="283"/>
      <c r="CR7" s="283"/>
      <c r="CS7" s="283"/>
      <c r="CT7" s="283"/>
      <c r="CU7" s="283"/>
      <c r="CV7" s="283"/>
      <c r="CW7" s="283"/>
      <c r="CX7" s="283"/>
      <c r="CY7" s="283"/>
      <c r="CZ7" s="283"/>
      <c r="DA7" s="283"/>
      <c r="DB7" s="283"/>
      <c r="DC7" s="283"/>
      <c r="DD7" s="283"/>
      <c r="DE7" s="283"/>
      <c r="DF7" s="283"/>
      <c r="DG7" s="283"/>
      <c r="DH7" s="283"/>
      <c r="DI7" s="283"/>
      <c r="DJ7" s="283"/>
      <c r="DK7" s="283"/>
      <c r="DL7" s="283"/>
      <c r="DM7" s="283"/>
      <c r="DN7" s="283"/>
      <c r="DO7" s="283"/>
      <c r="DP7" s="283"/>
      <c r="DQ7" s="283"/>
      <c r="DR7" s="283"/>
      <c r="DS7" s="283"/>
      <c r="DT7" s="283"/>
      <c r="DU7" s="283"/>
      <c r="DV7" s="283"/>
      <c r="DW7" s="283"/>
      <c r="DX7" s="283"/>
      <c r="DY7" s="283"/>
      <c r="DZ7" s="283"/>
      <c r="EA7" s="283"/>
      <c r="EB7" s="283"/>
      <c r="EC7" s="283"/>
      <c r="ED7" s="283"/>
      <c r="EE7" s="283"/>
      <c r="EF7" s="283"/>
      <c r="EG7" s="283"/>
      <c r="EH7" s="283"/>
      <c r="EI7" s="283"/>
      <c r="EJ7" s="283"/>
      <c r="EK7" s="283"/>
      <c r="EL7" s="283"/>
      <c r="EM7" s="283"/>
      <c r="EN7" s="283"/>
      <c r="EO7" s="283"/>
      <c r="EP7" s="283"/>
      <c r="EQ7" s="283"/>
      <c r="ER7" s="283"/>
      <c r="ES7" s="283"/>
      <c r="ET7" s="283"/>
      <c r="EU7" s="283"/>
      <c r="EV7" s="283"/>
      <c r="EW7" s="283"/>
      <c r="EX7" s="283"/>
      <c r="EY7" s="283"/>
      <c r="EZ7" s="283"/>
      <c r="FA7" s="283"/>
      <c r="FB7" s="283"/>
      <c r="FC7" s="283"/>
      <c r="FD7" s="283"/>
      <c r="FE7" s="283"/>
      <c r="FF7" s="283"/>
      <c r="FG7" s="283"/>
      <c r="FH7" s="283"/>
      <c r="FI7" s="283"/>
      <c r="FJ7" s="283"/>
      <c r="FK7" s="283"/>
      <c r="FL7" s="283"/>
      <c r="FM7" s="283"/>
      <c r="FN7" s="283"/>
      <c r="FO7" s="283"/>
      <c r="FP7" s="283"/>
      <c r="FQ7" s="283"/>
      <c r="FR7" s="283"/>
      <c r="FS7" s="283"/>
      <c r="FT7" s="283"/>
      <c r="FU7" s="283"/>
      <c r="FV7" s="283"/>
      <c r="FW7" s="283"/>
      <c r="FX7" s="283"/>
      <c r="FY7" s="283"/>
      <c r="FZ7" s="283"/>
      <c r="GA7" s="283"/>
      <c r="GB7" s="283"/>
      <c r="GC7" s="283"/>
      <c r="GD7" s="283"/>
      <c r="GE7" s="283"/>
      <c r="GF7" s="283"/>
      <c r="GG7" s="283"/>
      <c r="GH7" s="283"/>
      <c r="GI7" s="283"/>
      <c r="GJ7" s="283"/>
      <c r="GK7" s="283"/>
      <c r="GL7" s="283"/>
      <c r="GM7" s="283"/>
      <c r="GN7" s="283"/>
      <c r="GO7" s="283"/>
      <c r="GP7" s="283"/>
      <c r="GQ7" s="283"/>
      <c r="GR7" s="283"/>
      <c r="GS7" s="283"/>
      <c r="GT7" s="283"/>
      <c r="GU7" s="283"/>
      <c r="GV7" s="283"/>
      <c r="GW7" s="283"/>
      <c r="GX7" s="283"/>
      <c r="GY7" s="283"/>
      <c r="GZ7" s="283"/>
      <c r="HA7" s="283"/>
      <c r="HB7" s="283"/>
      <c r="HC7" s="283"/>
      <c r="HD7" s="283"/>
      <c r="HE7" s="283"/>
      <c r="HF7" s="283"/>
      <c r="HG7" s="283"/>
      <c r="HH7" s="283"/>
      <c r="HI7" s="283"/>
      <c r="HJ7" s="283"/>
      <c r="HK7" s="283"/>
      <c r="HL7" s="283"/>
      <c r="HM7" s="283"/>
      <c r="HN7" s="283"/>
      <c r="HO7" s="283"/>
      <c r="HP7" s="283"/>
    </row>
    <row r="8" spans="1:224" s="287" customFormat="1" ht="114.6" customHeight="1" thickBot="1">
      <c r="A8" s="1240" t="s">
        <v>648</v>
      </c>
      <c r="B8" s="1241"/>
      <c r="C8" s="295" t="s">
        <v>286</v>
      </c>
      <c r="D8" s="296" t="s">
        <v>649</v>
      </c>
      <c r="E8" s="703" t="s">
        <v>650</v>
      </c>
      <c r="F8" s="297" t="s">
        <v>651</v>
      </c>
      <c r="G8" s="298"/>
      <c r="H8" s="299"/>
      <c r="I8" s="300"/>
      <c r="J8" s="293"/>
      <c r="K8" s="301"/>
      <c r="L8" s="301"/>
      <c r="M8" s="301"/>
      <c r="N8" s="301"/>
      <c r="O8" s="299"/>
      <c r="P8" s="299"/>
      <c r="Q8" s="299"/>
      <c r="R8" s="302"/>
      <c r="S8" s="302"/>
      <c r="T8" s="302"/>
      <c r="U8" s="302"/>
      <c r="V8" s="290"/>
      <c r="W8" s="290"/>
      <c r="X8" s="290"/>
      <c r="Y8" s="290"/>
      <c r="Z8" s="290"/>
      <c r="AA8" s="290"/>
      <c r="AB8" s="290"/>
      <c r="AC8" s="290"/>
      <c r="AD8" s="290"/>
      <c r="AE8" s="290"/>
      <c r="AF8" s="290"/>
      <c r="AG8" s="290"/>
      <c r="AH8" s="290"/>
      <c r="AI8" s="290"/>
      <c r="AJ8" s="290"/>
      <c r="AK8" s="290"/>
      <c r="AL8" s="290"/>
      <c r="AM8" s="290"/>
      <c r="AN8" s="290"/>
      <c r="AO8" s="290"/>
      <c r="AP8" s="290"/>
      <c r="AQ8" s="290"/>
      <c r="AR8" s="290"/>
      <c r="AS8" s="290"/>
      <c r="AT8" s="290"/>
      <c r="AU8" s="290"/>
      <c r="AV8" s="290"/>
      <c r="AW8" s="290"/>
      <c r="AX8" s="290"/>
      <c r="AY8" s="290"/>
      <c r="AZ8" s="290"/>
      <c r="BA8" s="290"/>
      <c r="BB8" s="290"/>
      <c r="BC8" s="290"/>
      <c r="BD8" s="290"/>
      <c r="BE8" s="290"/>
      <c r="BF8" s="290"/>
      <c r="BG8" s="290"/>
      <c r="BH8" s="290"/>
      <c r="BI8" s="290"/>
      <c r="BJ8" s="290"/>
      <c r="BK8" s="290"/>
      <c r="BL8" s="290"/>
      <c r="BM8" s="290"/>
      <c r="BN8" s="290"/>
      <c r="BO8" s="290"/>
      <c r="BP8" s="290"/>
      <c r="BQ8" s="290"/>
      <c r="BR8" s="290"/>
      <c r="BS8" s="290"/>
      <c r="BT8" s="290"/>
      <c r="BU8" s="290"/>
      <c r="BV8" s="290"/>
      <c r="BW8" s="290"/>
      <c r="BX8" s="290"/>
      <c r="BY8" s="290"/>
      <c r="BZ8" s="290"/>
      <c r="CA8" s="290"/>
      <c r="CB8" s="290"/>
      <c r="CC8" s="290"/>
      <c r="CD8" s="290"/>
      <c r="CE8" s="290"/>
      <c r="CF8" s="290"/>
      <c r="CG8" s="290"/>
      <c r="CH8" s="290"/>
      <c r="CI8" s="290"/>
      <c r="CJ8" s="290"/>
      <c r="CK8" s="290"/>
      <c r="CL8" s="290"/>
      <c r="CM8" s="290"/>
      <c r="CN8" s="290"/>
      <c r="CO8" s="290"/>
      <c r="CP8" s="290"/>
      <c r="CQ8" s="290"/>
      <c r="CR8" s="290"/>
      <c r="CS8" s="290"/>
      <c r="CT8" s="290"/>
      <c r="CU8" s="290"/>
      <c r="CV8" s="290"/>
      <c r="CW8" s="290"/>
      <c r="CX8" s="290"/>
      <c r="CY8" s="290"/>
      <c r="CZ8" s="290"/>
      <c r="DA8" s="290"/>
      <c r="DB8" s="290"/>
      <c r="DC8" s="290"/>
      <c r="DD8" s="290"/>
      <c r="DE8" s="290"/>
      <c r="DF8" s="290"/>
      <c r="DG8" s="290"/>
      <c r="DH8" s="290"/>
      <c r="DI8" s="290"/>
      <c r="DJ8" s="290"/>
      <c r="DK8" s="290"/>
      <c r="DL8" s="290"/>
      <c r="DM8" s="290"/>
      <c r="DN8" s="290"/>
      <c r="DO8" s="290"/>
      <c r="DP8" s="290"/>
      <c r="DQ8" s="290"/>
      <c r="DR8" s="290"/>
      <c r="DS8" s="290"/>
      <c r="DT8" s="290"/>
      <c r="DU8" s="290"/>
      <c r="DV8" s="290"/>
      <c r="DW8" s="290"/>
      <c r="DX8" s="290"/>
      <c r="DY8" s="290"/>
      <c r="DZ8" s="290"/>
      <c r="EA8" s="290"/>
      <c r="EB8" s="290"/>
      <c r="EC8" s="290"/>
      <c r="ED8" s="290"/>
      <c r="EE8" s="290"/>
      <c r="EF8" s="290"/>
      <c r="EG8" s="290"/>
      <c r="EH8" s="290"/>
      <c r="EI8" s="290"/>
      <c r="EJ8" s="290"/>
      <c r="EK8" s="290"/>
      <c r="EL8" s="290"/>
      <c r="EM8" s="290"/>
      <c r="EN8" s="290"/>
      <c r="EO8" s="290"/>
      <c r="EP8" s="290"/>
      <c r="EQ8" s="290"/>
      <c r="ER8" s="290"/>
      <c r="ES8" s="290"/>
      <c r="ET8" s="290"/>
      <c r="EU8" s="290"/>
      <c r="EV8" s="290"/>
      <c r="EW8" s="290"/>
      <c r="EX8" s="290"/>
      <c r="EY8" s="290"/>
      <c r="EZ8" s="290"/>
      <c r="FA8" s="290"/>
      <c r="FB8" s="290"/>
      <c r="FC8" s="290"/>
      <c r="FD8" s="290"/>
      <c r="FE8" s="290"/>
      <c r="FF8" s="290"/>
      <c r="FG8" s="290"/>
      <c r="FH8" s="290"/>
      <c r="FI8" s="290"/>
      <c r="FJ8" s="290"/>
      <c r="FK8" s="290"/>
      <c r="FL8" s="290"/>
      <c r="FM8" s="290"/>
      <c r="FN8" s="290"/>
      <c r="FO8" s="290"/>
      <c r="FP8" s="290"/>
      <c r="FQ8" s="290"/>
      <c r="FR8" s="290"/>
      <c r="FS8" s="290"/>
      <c r="FT8" s="290"/>
      <c r="FU8" s="290"/>
      <c r="FV8" s="290"/>
      <c r="FW8" s="290"/>
      <c r="FX8" s="290"/>
      <c r="FY8" s="290"/>
      <c r="FZ8" s="290"/>
      <c r="GA8" s="290"/>
      <c r="GB8" s="290"/>
      <c r="GC8" s="290"/>
      <c r="GD8" s="290"/>
      <c r="GE8" s="290"/>
      <c r="GF8" s="290"/>
      <c r="GG8" s="290"/>
      <c r="GH8" s="290"/>
      <c r="GI8" s="290"/>
      <c r="GJ8" s="290"/>
      <c r="GK8" s="290"/>
      <c r="GL8" s="290"/>
      <c r="GM8" s="290"/>
      <c r="GN8" s="290"/>
      <c r="GO8" s="290"/>
      <c r="GP8" s="290"/>
      <c r="GQ8" s="290"/>
      <c r="GR8" s="290"/>
      <c r="GS8" s="290"/>
      <c r="GT8" s="290"/>
      <c r="GU8" s="290"/>
      <c r="GV8" s="290"/>
      <c r="GW8" s="290"/>
      <c r="GX8" s="290"/>
      <c r="GY8" s="290"/>
      <c r="GZ8" s="290"/>
      <c r="HA8" s="290"/>
      <c r="HB8" s="290"/>
      <c r="HC8" s="290"/>
      <c r="HD8" s="290"/>
      <c r="HE8" s="290"/>
      <c r="HF8" s="290"/>
      <c r="HG8" s="290"/>
      <c r="HH8" s="290"/>
      <c r="HI8" s="290"/>
      <c r="HJ8" s="290"/>
      <c r="HK8" s="290"/>
      <c r="HL8" s="290"/>
      <c r="HM8" s="290"/>
      <c r="HN8" s="290"/>
      <c r="HO8" s="290"/>
      <c r="HP8" s="290"/>
    </row>
    <row r="9" spans="1:224" s="287" customFormat="1" ht="30" customHeight="1" thickBot="1">
      <c r="A9" s="1095" t="s">
        <v>426</v>
      </c>
      <c r="B9" s="1100"/>
      <c r="C9" s="335"/>
      <c r="D9" s="352"/>
      <c r="E9" s="352"/>
      <c r="F9" s="352"/>
      <c r="G9" s="303"/>
      <c r="H9" s="304"/>
      <c r="I9" s="300"/>
      <c r="J9" s="293"/>
      <c r="K9" s="301"/>
      <c r="L9" s="301"/>
      <c r="M9" s="301"/>
      <c r="N9" s="301"/>
      <c r="O9" s="304"/>
      <c r="P9" s="304"/>
      <c r="Q9" s="304"/>
      <c r="R9" s="305"/>
      <c r="S9" s="305"/>
      <c r="T9" s="305"/>
      <c r="U9" s="305"/>
    </row>
    <row r="10" spans="1:224" s="311" customFormat="1" ht="30" customHeight="1">
      <c r="A10" s="306" t="s">
        <v>427</v>
      </c>
      <c r="B10" s="319"/>
      <c r="C10" s="704" t="s">
        <v>428</v>
      </c>
      <c r="D10" s="583">
        <v>0</v>
      </c>
      <c r="E10" s="583">
        <v>0</v>
      </c>
      <c r="F10" s="307">
        <f t="shared" ref="F10:F80" si="0">+D10+E10</f>
        <v>0</v>
      </c>
      <c r="G10" s="308"/>
      <c r="H10" s="309"/>
      <c r="I10" s="300"/>
      <c r="J10" s="293"/>
      <c r="K10" s="301"/>
      <c r="L10" s="301"/>
      <c r="M10" s="301"/>
      <c r="N10" s="301"/>
      <c r="O10" s="309"/>
      <c r="P10" s="309"/>
      <c r="Q10" s="309"/>
      <c r="R10" s="310"/>
      <c r="S10" s="310"/>
      <c r="T10" s="310"/>
      <c r="U10" s="310"/>
    </row>
    <row r="11" spans="1:224" s="311" customFormat="1" ht="30" customHeight="1">
      <c r="A11" s="935" t="s">
        <v>429</v>
      </c>
      <c r="B11" s="936"/>
      <c r="C11" s="937" t="s">
        <v>430</v>
      </c>
      <c r="D11" s="938">
        <v>0</v>
      </c>
      <c r="E11" s="938">
        <v>0</v>
      </c>
      <c r="F11" s="939">
        <f t="shared" si="0"/>
        <v>0</v>
      </c>
      <c r="G11" s="308"/>
      <c r="H11" s="309"/>
      <c r="I11" s="300"/>
      <c r="J11" s="293"/>
      <c r="K11" s="301"/>
      <c r="L11" s="301"/>
      <c r="M11" s="301"/>
      <c r="N11" s="301"/>
      <c r="O11" s="309"/>
      <c r="P11" s="309"/>
      <c r="Q11" s="309"/>
      <c r="R11" s="310"/>
      <c r="S11" s="310"/>
      <c r="T11" s="310"/>
      <c r="U11" s="310"/>
    </row>
    <row r="12" spans="1:224" s="311" customFormat="1" ht="30" customHeight="1">
      <c r="A12" s="935" t="s">
        <v>431</v>
      </c>
      <c r="B12" s="936"/>
      <c r="C12" s="937" t="s">
        <v>432</v>
      </c>
      <c r="D12" s="938">
        <v>0</v>
      </c>
      <c r="E12" s="938">
        <v>0</v>
      </c>
      <c r="F12" s="939">
        <f t="shared" si="0"/>
        <v>0</v>
      </c>
      <c r="G12" s="308"/>
      <c r="H12" s="309"/>
      <c r="I12" s="300"/>
      <c r="J12" s="293"/>
      <c r="K12" s="301"/>
      <c r="L12" s="301"/>
      <c r="M12" s="301"/>
      <c r="N12" s="301"/>
      <c r="O12" s="309"/>
      <c r="P12" s="309"/>
      <c r="Q12" s="309"/>
      <c r="R12" s="310"/>
      <c r="S12" s="310"/>
      <c r="T12" s="310"/>
      <c r="U12" s="310"/>
    </row>
    <row r="13" spans="1:224" s="311" customFormat="1" ht="30" customHeight="1">
      <c r="A13" s="935" t="s">
        <v>433</v>
      </c>
      <c r="B13" s="936"/>
      <c r="C13" s="937" t="s">
        <v>434</v>
      </c>
      <c r="D13" s="938">
        <v>0</v>
      </c>
      <c r="E13" s="938">
        <v>0</v>
      </c>
      <c r="F13" s="939">
        <f t="shared" si="0"/>
        <v>0</v>
      </c>
      <c r="G13" s="308"/>
      <c r="H13" s="309"/>
      <c r="I13" s="300"/>
      <c r="J13" s="293"/>
      <c r="K13" s="301"/>
      <c r="L13" s="301"/>
      <c r="M13" s="301"/>
      <c r="N13" s="301"/>
      <c r="O13" s="309"/>
      <c r="P13" s="309"/>
      <c r="Q13" s="309"/>
      <c r="R13" s="310"/>
      <c r="S13" s="310"/>
      <c r="T13" s="310"/>
      <c r="U13" s="310"/>
    </row>
    <row r="14" spans="1:224" s="311" customFormat="1" ht="30" customHeight="1">
      <c r="A14" s="935" t="s">
        <v>435</v>
      </c>
      <c r="B14" s="936"/>
      <c r="C14" s="937" t="s">
        <v>436</v>
      </c>
      <c r="D14" s="938">
        <v>0</v>
      </c>
      <c r="E14" s="938">
        <v>0</v>
      </c>
      <c r="F14" s="939">
        <f t="shared" si="0"/>
        <v>0</v>
      </c>
      <c r="G14" s="308"/>
      <c r="H14" s="309"/>
      <c r="I14" s="300"/>
      <c r="J14" s="293"/>
      <c r="K14" s="301"/>
      <c r="L14" s="301"/>
      <c r="M14" s="301"/>
      <c r="N14" s="301"/>
      <c r="O14" s="309"/>
      <c r="P14" s="309"/>
      <c r="Q14" s="309"/>
      <c r="R14" s="310"/>
      <c r="S14" s="310"/>
      <c r="T14" s="310"/>
      <c r="U14" s="310"/>
    </row>
    <row r="15" spans="1:224" s="311" customFormat="1" ht="30" customHeight="1">
      <c r="A15" s="935" t="s">
        <v>437</v>
      </c>
      <c r="B15" s="936"/>
      <c r="C15" s="937" t="s">
        <v>438</v>
      </c>
      <c r="D15" s="938">
        <v>60832</v>
      </c>
      <c r="E15" s="938">
        <v>0</v>
      </c>
      <c r="F15" s="939">
        <f t="shared" si="0"/>
        <v>60832</v>
      </c>
      <c r="G15" s="308"/>
      <c r="H15" s="309"/>
      <c r="I15" s="300"/>
      <c r="J15" s="293"/>
      <c r="K15" s="312"/>
      <c r="L15" s="312"/>
      <c r="M15" s="312"/>
      <c r="N15" s="312"/>
      <c r="O15" s="309"/>
      <c r="P15" s="309"/>
      <c r="Q15" s="309"/>
      <c r="R15" s="310"/>
      <c r="S15" s="310"/>
      <c r="T15" s="310"/>
      <c r="U15" s="310"/>
    </row>
    <row r="16" spans="1:224" s="311" customFormat="1" ht="30" customHeight="1">
      <c r="A16" s="935" t="s">
        <v>439</v>
      </c>
      <c r="B16" s="936"/>
      <c r="C16" s="937" t="s">
        <v>440</v>
      </c>
      <c r="D16" s="938">
        <v>0</v>
      </c>
      <c r="E16" s="938">
        <v>0</v>
      </c>
      <c r="F16" s="939">
        <f t="shared" si="0"/>
        <v>0</v>
      </c>
      <c r="G16" s="308"/>
      <c r="H16" s="309"/>
      <c r="I16" s="309"/>
      <c r="J16" s="309"/>
      <c r="K16" s="309"/>
      <c r="L16" s="309"/>
      <c r="M16" s="309"/>
      <c r="N16" s="309"/>
      <c r="O16" s="309"/>
      <c r="P16" s="309"/>
      <c r="Q16" s="309"/>
      <c r="R16" s="310"/>
      <c r="S16" s="310"/>
      <c r="T16" s="310"/>
      <c r="U16" s="310"/>
    </row>
    <row r="17" spans="1:21" s="311" customFormat="1" ht="30" customHeight="1">
      <c r="A17" s="935" t="s">
        <v>441</v>
      </c>
      <c r="B17" s="936"/>
      <c r="C17" s="937" t="s">
        <v>442</v>
      </c>
      <c r="D17" s="938">
        <v>0</v>
      </c>
      <c r="E17" s="938">
        <v>0</v>
      </c>
      <c r="F17" s="939">
        <f t="shared" si="0"/>
        <v>0</v>
      </c>
      <c r="G17" s="308"/>
      <c r="H17" s="309"/>
      <c r="I17" s="309"/>
      <c r="J17" s="309"/>
      <c r="K17" s="309"/>
      <c r="L17" s="309"/>
      <c r="M17" s="309"/>
      <c r="N17" s="309"/>
      <c r="O17" s="309"/>
      <c r="P17" s="309"/>
      <c r="Q17" s="309"/>
      <c r="R17" s="310"/>
      <c r="S17" s="310"/>
      <c r="T17" s="310"/>
      <c r="U17" s="310"/>
    </row>
    <row r="18" spans="1:21" s="311" customFormat="1" ht="30" customHeight="1">
      <c r="A18" s="935" t="s">
        <v>443</v>
      </c>
      <c r="B18" s="936"/>
      <c r="C18" s="937" t="s">
        <v>444</v>
      </c>
      <c r="D18" s="938">
        <v>0</v>
      </c>
      <c r="E18" s="938">
        <v>0</v>
      </c>
      <c r="F18" s="939">
        <f t="shared" si="0"/>
        <v>0</v>
      </c>
      <c r="G18" s="308"/>
      <c r="H18" s="309"/>
      <c r="I18" s="309"/>
      <c r="J18" s="309"/>
      <c r="K18" s="309"/>
      <c r="L18" s="309"/>
      <c r="M18" s="309"/>
      <c r="N18" s="309"/>
      <c r="O18" s="309"/>
      <c r="P18" s="309"/>
      <c r="Q18" s="309"/>
      <c r="R18" s="310"/>
      <c r="S18" s="310"/>
      <c r="T18" s="310"/>
      <c r="U18" s="310"/>
    </row>
    <row r="19" spans="1:21" s="311" customFormat="1" ht="30" customHeight="1">
      <c r="A19" s="935" t="s">
        <v>445</v>
      </c>
      <c r="B19" s="936"/>
      <c r="C19" s="937" t="s">
        <v>446</v>
      </c>
      <c r="D19" s="938">
        <v>0</v>
      </c>
      <c r="E19" s="938">
        <v>0</v>
      </c>
      <c r="F19" s="939">
        <f t="shared" si="0"/>
        <v>0</v>
      </c>
      <c r="G19" s="308"/>
      <c r="H19" s="309"/>
      <c r="I19" s="309"/>
      <c r="J19" s="309"/>
      <c r="K19" s="309"/>
      <c r="L19" s="309"/>
      <c r="M19" s="309"/>
      <c r="N19" s="309"/>
      <c r="O19" s="309"/>
      <c r="P19" s="309"/>
      <c r="Q19" s="309"/>
      <c r="R19" s="310"/>
      <c r="S19" s="310"/>
      <c r="T19" s="310"/>
      <c r="U19" s="310"/>
    </row>
    <row r="20" spans="1:21" s="311" customFormat="1" ht="30" customHeight="1">
      <c r="A20" s="935" t="s">
        <v>447</v>
      </c>
      <c r="B20" s="936"/>
      <c r="C20" s="937">
        <v>52500</v>
      </c>
      <c r="D20" s="938">
        <v>0</v>
      </c>
      <c r="E20" s="938">
        <v>0</v>
      </c>
      <c r="F20" s="939">
        <f>+D20+E20</f>
        <v>0</v>
      </c>
      <c r="G20" s="308"/>
      <c r="H20" s="309"/>
      <c r="I20" s="309"/>
      <c r="J20" s="309"/>
      <c r="K20" s="309"/>
      <c r="L20" s="309"/>
      <c r="M20" s="309"/>
      <c r="N20" s="309"/>
      <c r="O20" s="309"/>
      <c r="P20" s="309"/>
      <c r="Q20" s="309"/>
      <c r="R20" s="310"/>
      <c r="S20" s="310"/>
      <c r="T20" s="310"/>
      <c r="U20" s="310"/>
    </row>
    <row r="21" spans="1:21" s="311" customFormat="1" ht="30" customHeight="1">
      <c r="A21" s="935" t="s">
        <v>448</v>
      </c>
      <c r="B21" s="936"/>
      <c r="C21" s="937" t="s">
        <v>449</v>
      </c>
      <c r="D21" s="938">
        <v>0</v>
      </c>
      <c r="E21" s="938">
        <v>0</v>
      </c>
      <c r="F21" s="939">
        <f t="shared" si="0"/>
        <v>0</v>
      </c>
      <c r="G21" s="308"/>
      <c r="H21" s="309"/>
      <c r="I21" s="309"/>
      <c r="J21" s="309"/>
      <c r="K21" s="309"/>
      <c r="L21" s="309"/>
      <c r="M21" s="309"/>
      <c r="N21" s="309"/>
      <c r="O21" s="309"/>
      <c r="P21" s="309"/>
      <c r="Q21" s="309"/>
      <c r="R21" s="310"/>
      <c r="S21" s="310"/>
      <c r="T21" s="310"/>
      <c r="U21" s="310"/>
    </row>
    <row r="22" spans="1:21" s="311" customFormat="1" ht="30" customHeight="1">
      <c r="A22" s="935" t="s">
        <v>450</v>
      </c>
      <c r="B22" s="936"/>
      <c r="C22" s="937" t="s">
        <v>451</v>
      </c>
      <c r="D22" s="938">
        <v>0</v>
      </c>
      <c r="E22" s="938">
        <v>0</v>
      </c>
      <c r="F22" s="939">
        <f t="shared" si="0"/>
        <v>0</v>
      </c>
      <c r="G22" s="308"/>
      <c r="H22" s="309"/>
      <c r="I22" s="309"/>
      <c r="J22" s="309"/>
      <c r="K22" s="309"/>
      <c r="L22" s="309"/>
      <c r="M22" s="309"/>
      <c r="N22" s="309"/>
      <c r="O22" s="309"/>
      <c r="P22" s="309"/>
      <c r="Q22" s="309"/>
      <c r="R22" s="310"/>
      <c r="S22" s="310"/>
      <c r="T22" s="310"/>
      <c r="U22" s="310"/>
    </row>
    <row r="23" spans="1:21" s="311" customFormat="1" ht="30" customHeight="1">
      <c r="A23" s="935" t="s">
        <v>452</v>
      </c>
      <c r="B23" s="936"/>
      <c r="C23" s="937" t="s">
        <v>453</v>
      </c>
      <c r="D23" s="938">
        <v>0</v>
      </c>
      <c r="E23" s="938">
        <v>0</v>
      </c>
      <c r="F23" s="939">
        <f t="shared" si="0"/>
        <v>0</v>
      </c>
      <c r="G23" s="308"/>
      <c r="H23" s="309"/>
      <c r="I23" s="309"/>
      <c r="J23" s="309"/>
      <c r="K23" s="309"/>
      <c r="L23" s="309"/>
      <c r="M23" s="309"/>
      <c r="N23" s="309"/>
      <c r="O23" s="309"/>
      <c r="P23" s="309"/>
      <c r="Q23" s="309"/>
      <c r="R23" s="310"/>
      <c r="S23" s="310"/>
      <c r="T23" s="310"/>
      <c r="U23" s="310"/>
    </row>
    <row r="24" spans="1:21" s="311" customFormat="1" ht="30" customHeight="1">
      <c r="A24" s="935" t="s">
        <v>454</v>
      </c>
      <c r="B24" s="936"/>
      <c r="C24" s="937" t="s">
        <v>455</v>
      </c>
      <c r="D24" s="938">
        <v>0</v>
      </c>
      <c r="E24" s="938">
        <v>0</v>
      </c>
      <c r="F24" s="939">
        <f t="shared" si="0"/>
        <v>0</v>
      </c>
      <c r="G24" s="308"/>
      <c r="H24" s="309"/>
      <c r="I24" s="309"/>
      <c r="J24" s="309"/>
      <c r="K24" s="309"/>
      <c r="L24" s="309"/>
      <c r="M24" s="309"/>
      <c r="N24" s="309"/>
      <c r="O24" s="309"/>
      <c r="P24" s="309"/>
      <c r="Q24" s="309"/>
      <c r="R24" s="310"/>
      <c r="S24" s="310"/>
      <c r="T24" s="310"/>
      <c r="U24" s="310"/>
    </row>
    <row r="25" spans="1:21" s="311" customFormat="1" ht="30" customHeight="1">
      <c r="A25" s="935" t="s">
        <v>456</v>
      </c>
      <c r="B25" s="936"/>
      <c r="C25" s="937" t="s">
        <v>457</v>
      </c>
      <c r="D25" s="938">
        <v>0</v>
      </c>
      <c r="E25" s="938">
        <v>0</v>
      </c>
      <c r="F25" s="939">
        <f t="shared" si="0"/>
        <v>0</v>
      </c>
      <c r="G25" s="308"/>
      <c r="H25" s="309"/>
      <c r="I25" s="309"/>
      <c r="J25" s="309"/>
      <c r="K25" s="309"/>
      <c r="L25" s="309"/>
      <c r="M25" s="309"/>
      <c r="N25" s="309"/>
      <c r="O25" s="309"/>
      <c r="P25" s="309"/>
      <c r="Q25" s="309"/>
      <c r="R25" s="310"/>
      <c r="S25" s="310"/>
      <c r="T25" s="310"/>
      <c r="U25" s="310"/>
    </row>
    <row r="26" spans="1:21" s="311" customFormat="1" ht="30" customHeight="1">
      <c r="A26" s="935" t="s">
        <v>458</v>
      </c>
      <c r="B26" s="936"/>
      <c r="C26" s="937" t="s">
        <v>459</v>
      </c>
      <c r="D26" s="938">
        <v>0</v>
      </c>
      <c r="E26" s="938">
        <v>0</v>
      </c>
      <c r="F26" s="939">
        <f t="shared" si="0"/>
        <v>0</v>
      </c>
      <c r="G26" s="308"/>
      <c r="H26" s="309"/>
      <c r="I26" s="309"/>
      <c r="J26" s="309"/>
      <c r="K26" s="309"/>
      <c r="L26" s="309"/>
      <c r="M26" s="309"/>
      <c r="N26" s="309"/>
      <c r="O26" s="309"/>
      <c r="P26" s="309"/>
      <c r="Q26" s="309"/>
      <c r="R26" s="310"/>
      <c r="S26" s="310"/>
      <c r="T26" s="310"/>
      <c r="U26" s="310"/>
    </row>
    <row r="27" spans="1:21" s="311" customFormat="1" ht="30" customHeight="1">
      <c r="A27" s="935" t="s">
        <v>460</v>
      </c>
      <c r="B27" s="936"/>
      <c r="C27" s="937" t="s">
        <v>461</v>
      </c>
      <c r="D27" s="938">
        <v>0</v>
      </c>
      <c r="E27" s="938">
        <v>0</v>
      </c>
      <c r="F27" s="939">
        <f t="shared" si="0"/>
        <v>0</v>
      </c>
      <c r="G27" s="308"/>
      <c r="H27" s="309"/>
      <c r="I27" s="309"/>
      <c r="J27" s="309"/>
      <c r="K27" s="309"/>
      <c r="L27" s="309"/>
      <c r="M27" s="309"/>
      <c r="N27" s="309"/>
      <c r="O27" s="309"/>
      <c r="P27" s="309"/>
      <c r="Q27" s="309"/>
      <c r="R27" s="310"/>
      <c r="S27" s="310"/>
      <c r="T27" s="310"/>
      <c r="U27" s="310"/>
    </row>
    <row r="28" spans="1:21" s="311" customFormat="1" ht="30" customHeight="1">
      <c r="A28" s="935" t="s">
        <v>462</v>
      </c>
      <c r="B28" s="936"/>
      <c r="C28" s="937" t="s">
        <v>463</v>
      </c>
      <c r="D28" s="938">
        <v>0</v>
      </c>
      <c r="E28" s="938">
        <v>0</v>
      </c>
      <c r="F28" s="939">
        <f t="shared" si="0"/>
        <v>0</v>
      </c>
      <c r="G28" s="308"/>
      <c r="H28" s="309"/>
      <c r="I28" s="309"/>
      <c r="J28" s="309"/>
      <c r="K28" s="309"/>
      <c r="L28" s="309"/>
      <c r="M28" s="309"/>
      <c r="N28" s="309"/>
      <c r="O28" s="309"/>
      <c r="P28" s="309"/>
      <c r="Q28" s="309"/>
      <c r="R28" s="310"/>
      <c r="S28" s="310"/>
      <c r="T28" s="310"/>
      <c r="U28" s="310"/>
    </row>
    <row r="29" spans="1:21" s="311" customFormat="1" ht="30" customHeight="1">
      <c r="A29" s="935" t="s">
        <v>464</v>
      </c>
      <c r="B29" s="936"/>
      <c r="C29" s="937" t="s">
        <v>465</v>
      </c>
      <c r="D29" s="938">
        <v>0</v>
      </c>
      <c r="E29" s="938">
        <v>0</v>
      </c>
      <c r="F29" s="939">
        <f t="shared" si="0"/>
        <v>0</v>
      </c>
      <c r="G29" s="308"/>
      <c r="H29" s="309"/>
      <c r="I29" s="309"/>
      <c r="J29" s="309"/>
      <c r="K29" s="309"/>
      <c r="L29" s="309"/>
      <c r="M29" s="309"/>
      <c r="N29" s="309"/>
      <c r="O29" s="309"/>
      <c r="P29" s="309"/>
      <c r="Q29" s="309"/>
      <c r="R29" s="310"/>
      <c r="S29" s="310"/>
      <c r="T29" s="310"/>
      <c r="U29" s="310"/>
    </row>
    <row r="30" spans="1:21" s="311" customFormat="1" ht="30" customHeight="1">
      <c r="A30" s="935" t="s">
        <v>466</v>
      </c>
      <c r="B30" s="936"/>
      <c r="C30" s="937" t="s">
        <v>467</v>
      </c>
      <c r="D30" s="938">
        <v>0</v>
      </c>
      <c r="E30" s="938">
        <v>0</v>
      </c>
      <c r="F30" s="939">
        <f t="shared" si="0"/>
        <v>0</v>
      </c>
      <c r="G30" s="308"/>
      <c r="H30" s="309"/>
      <c r="I30" s="309"/>
      <c r="J30" s="309"/>
      <c r="K30" s="309"/>
      <c r="L30" s="309"/>
      <c r="M30" s="309"/>
      <c r="N30" s="309"/>
      <c r="O30" s="309"/>
      <c r="P30" s="309"/>
      <c r="Q30" s="309"/>
      <c r="R30" s="310"/>
      <c r="S30" s="310"/>
      <c r="T30" s="310"/>
      <c r="U30" s="310"/>
    </row>
    <row r="31" spans="1:21" s="311" customFormat="1" ht="30" customHeight="1">
      <c r="A31" s="935" t="s">
        <v>468</v>
      </c>
      <c r="B31" s="936"/>
      <c r="C31" s="937" t="s">
        <v>469</v>
      </c>
      <c r="D31" s="938">
        <v>0</v>
      </c>
      <c r="E31" s="938">
        <v>0</v>
      </c>
      <c r="F31" s="939">
        <f t="shared" si="0"/>
        <v>0</v>
      </c>
      <c r="G31" s="308"/>
      <c r="H31" s="309"/>
      <c r="I31" s="309"/>
      <c r="J31" s="309"/>
      <c r="K31" s="309"/>
      <c r="L31" s="309"/>
      <c r="M31" s="309"/>
      <c r="N31" s="309"/>
      <c r="O31" s="309"/>
      <c r="P31" s="309"/>
      <c r="Q31" s="309"/>
      <c r="R31" s="310"/>
      <c r="S31" s="310"/>
      <c r="T31" s="310"/>
      <c r="U31" s="310"/>
    </row>
    <row r="32" spans="1:21" s="311" customFormat="1" ht="30" customHeight="1">
      <c r="A32" s="935" t="s">
        <v>470</v>
      </c>
      <c r="B32" s="936"/>
      <c r="C32" s="937" t="s">
        <v>471</v>
      </c>
      <c r="D32" s="938">
        <v>0</v>
      </c>
      <c r="E32" s="938">
        <v>0</v>
      </c>
      <c r="F32" s="939">
        <f>+D32+E32</f>
        <v>0</v>
      </c>
      <c r="G32" s="308"/>
      <c r="H32" s="309"/>
      <c r="I32" s="309"/>
      <c r="J32" s="309"/>
      <c r="K32" s="309"/>
      <c r="L32" s="309"/>
      <c r="M32" s="309"/>
      <c r="N32" s="309"/>
      <c r="O32" s="309"/>
      <c r="P32" s="309"/>
      <c r="Q32" s="309"/>
      <c r="R32" s="310"/>
      <c r="S32" s="310"/>
      <c r="T32" s="310"/>
      <c r="U32" s="310"/>
    </row>
    <row r="33" spans="1:21" s="311" customFormat="1" ht="30" customHeight="1">
      <c r="A33" s="935" t="s">
        <v>472</v>
      </c>
      <c r="B33" s="936"/>
      <c r="C33" s="937" t="s">
        <v>473</v>
      </c>
      <c r="D33" s="938">
        <v>0</v>
      </c>
      <c r="E33" s="938">
        <v>0</v>
      </c>
      <c r="F33" s="939">
        <f t="shared" si="0"/>
        <v>0</v>
      </c>
      <c r="G33" s="308"/>
      <c r="H33" s="309"/>
      <c r="I33" s="309"/>
      <c r="J33" s="309"/>
      <c r="K33" s="309"/>
      <c r="L33" s="309"/>
      <c r="M33" s="309"/>
      <c r="N33" s="309"/>
      <c r="O33" s="309"/>
      <c r="P33" s="309"/>
      <c r="Q33" s="309"/>
      <c r="R33" s="310"/>
      <c r="S33" s="310"/>
      <c r="T33" s="310"/>
      <c r="U33" s="310"/>
    </row>
    <row r="34" spans="1:21" s="311" customFormat="1" ht="30" customHeight="1">
      <c r="A34" s="935" t="s">
        <v>474</v>
      </c>
      <c r="B34" s="936"/>
      <c r="C34" s="937" t="s">
        <v>475</v>
      </c>
      <c r="D34" s="938">
        <v>30000</v>
      </c>
      <c r="E34" s="938">
        <v>0</v>
      </c>
      <c r="F34" s="939">
        <f t="shared" si="0"/>
        <v>30000</v>
      </c>
      <c r="G34" s="308"/>
      <c r="H34" s="309"/>
      <c r="I34" s="309"/>
      <c r="J34" s="309"/>
      <c r="K34" s="309"/>
      <c r="L34" s="309"/>
      <c r="M34" s="309"/>
      <c r="N34" s="309"/>
      <c r="O34" s="309"/>
      <c r="P34" s="309"/>
      <c r="Q34" s="309"/>
      <c r="R34" s="310"/>
      <c r="S34" s="310"/>
      <c r="T34" s="310"/>
      <c r="U34" s="310"/>
    </row>
    <row r="35" spans="1:21" s="311" customFormat="1" ht="30" customHeight="1">
      <c r="A35" s="935" t="s">
        <v>476</v>
      </c>
      <c r="B35" s="936"/>
      <c r="C35" s="937">
        <v>56001</v>
      </c>
      <c r="D35" s="938">
        <v>0</v>
      </c>
      <c r="E35" s="938">
        <v>0</v>
      </c>
      <c r="F35" s="939">
        <f>+D35+E35</f>
        <v>0</v>
      </c>
      <c r="G35" s="308"/>
      <c r="H35" s="309"/>
      <c r="I35" s="309"/>
      <c r="J35" s="309"/>
      <c r="K35" s="309"/>
      <c r="L35" s="309"/>
      <c r="M35" s="309"/>
      <c r="N35" s="309"/>
      <c r="O35" s="309"/>
      <c r="P35" s="309"/>
      <c r="Q35" s="309"/>
      <c r="R35" s="310"/>
      <c r="S35" s="310"/>
      <c r="T35" s="310"/>
      <c r="U35" s="310"/>
    </row>
    <row r="36" spans="1:21" s="311" customFormat="1" ht="30" customHeight="1">
      <c r="A36" s="935" t="s">
        <v>477</v>
      </c>
      <c r="B36" s="936"/>
      <c r="C36" s="937">
        <v>56002</v>
      </c>
      <c r="D36" s="938">
        <v>0</v>
      </c>
      <c r="E36" s="938">
        <v>0</v>
      </c>
      <c r="F36" s="939">
        <f>+D36+E36</f>
        <v>0</v>
      </c>
      <c r="G36" s="308"/>
      <c r="H36" s="309"/>
      <c r="I36" s="309"/>
      <c r="J36" s="309"/>
      <c r="K36" s="309"/>
      <c r="L36" s="309"/>
      <c r="M36" s="309"/>
      <c r="N36" s="309"/>
      <c r="O36" s="309"/>
      <c r="P36" s="309"/>
      <c r="Q36" s="309"/>
      <c r="R36" s="310"/>
      <c r="S36" s="310"/>
      <c r="T36" s="310"/>
      <c r="U36" s="310"/>
    </row>
    <row r="37" spans="1:21" s="311" customFormat="1" ht="30" customHeight="1">
      <c r="A37" s="935" t="s">
        <v>478</v>
      </c>
      <c r="B37" s="936"/>
      <c r="C37" s="937">
        <v>56003</v>
      </c>
      <c r="D37" s="938">
        <v>0</v>
      </c>
      <c r="E37" s="938">
        <v>0</v>
      </c>
      <c r="F37" s="939">
        <f>+D37+E37</f>
        <v>0</v>
      </c>
      <c r="G37" s="308"/>
      <c r="H37" s="309"/>
      <c r="I37" s="309"/>
      <c r="J37" s="309"/>
      <c r="K37" s="309"/>
      <c r="L37" s="309"/>
      <c r="M37" s="309"/>
      <c r="N37" s="309"/>
      <c r="O37" s="309"/>
      <c r="P37" s="309"/>
      <c r="Q37" s="309"/>
      <c r="R37" s="310"/>
      <c r="S37" s="310"/>
      <c r="T37" s="310"/>
      <c r="U37" s="310"/>
    </row>
    <row r="38" spans="1:21" s="311" customFormat="1" ht="30" customHeight="1">
      <c r="A38" s="935" t="s">
        <v>479</v>
      </c>
      <c r="B38" s="936"/>
      <c r="C38" s="937" t="s">
        <v>480</v>
      </c>
      <c r="D38" s="938">
        <v>0</v>
      </c>
      <c r="E38" s="938">
        <v>0</v>
      </c>
      <c r="F38" s="939">
        <f>+D38+E38</f>
        <v>0</v>
      </c>
      <c r="G38" s="308"/>
      <c r="H38" s="309"/>
      <c r="I38" s="309"/>
      <c r="J38" s="309"/>
      <c r="K38" s="309"/>
      <c r="L38" s="309"/>
      <c r="M38" s="309"/>
      <c r="N38" s="309"/>
      <c r="O38" s="309"/>
      <c r="P38" s="309"/>
      <c r="Q38" s="309"/>
      <c r="R38" s="310"/>
      <c r="S38" s="310"/>
      <c r="T38" s="310"/>
      <c r="U38" s="310"/>
    </row>
    <row r="39" spans="1:21" s="311" customFormat="1" ht="30" customHeight="1">
      <c r="A39" s="935" t="s">
        <v>481</v>
      </c>
      <c r="B39" s="936"/>
      <c r="C39" s="937" t="s">
        <v>482</v>
      </c>
      <c r="D39" s="938">
        <v>0</v>
      </c>
      <c r="E39" s="938">
        <v>0</v>
      </c>
      <c r="F39" s="939">
        <f t="shared" si="0"/>
        <v>0</v>
      </c>
      <c r="G39" s="308"/>
      <c r="H39" s="309"/>
      <c r="I39" s="309"/>
      <c r="J39" s="309"/>
      <c r="K39" s="309"/>
      <c r="L39" s="309"/>
      <c r="M39" s="309"/>
      <c r="N39" s="309"/>
      <c r="O39" s="309"/>
      <c r="P39" s="309"/>
      <c r="Q39" s="309"/>
      <c r="R39" s="310"/>
      <c r="S39" s="310"/>
      <c r="T39" s="310"/>
      <c r="U39" s="310"/>
    </row>
    <row r="40" spans="1:21" s="311" customFormat="1" ht="30" customHeight="1">
      <c r="A40" s="935" t="s">
        <v>483</v>
      </c>
      <c r="B40" s="936"/>
      <c r="C40" s="937" t="s">
        <v>484</v>
      </c>
      <c r="D40" s="938">
        <v>0</v>
      </c>
      <c r="E40" s="938">
        <v>0</v>
      </c>
      <c r="F40" s="939">
        <f t="shared" si="0"/>
        <v>0</v>
      </c>
      <c r="G40" s="308"/>
      <c r="H40" s="309"/>
      <c r="I40" s="309"/>
      <c r="J40" s="309"/>
      <c r="K40" s="309"/>
      <c r="L40" s="309"/>
      <c r="M40" s="309"/>
      <c r="N40" s="309"/>
      <c r="O40" s="309"/>
      <c r="P40" s="309"/>
      <c r="Q40" s="309"/>
      <c r="R40" s="310"/>
      <c r="S40" s="310"/>
      <c r="T40" s="310"/>
      <c r="U40" s="310"/>
    </row>
    <row r="41" spans="1:21" s="311" customFormat="1" ht="30" customHeight="1">
      <c r="A41" s="935" t="s">
        <v>485</v>
      </c>
      <c r="B41" s="936"/>
      <c r="C41" s="937" t="s">
        <v>486</v>
      </c>
      <c r="D41" s="938">
        <v>0</v>
      </c>
      <c r="E41" s="938">
        <v>0</v>
      </c>
      <c r="F41" s="939">
        <f t="shared" si="0"/>
        <v>0</v>
      </c>
      <c r="G41" s="308"/>
      <c r="H41" s="309"/>
      <c r="I41" s="309"/>
      <c r="J41" s="309"/>
      <c r="K41" s="309"/>
      <c r="L41" s="309"/>
      <c r="M41" s="309"/>
      <c r="N41" s="309"/>
      <c r="O41" s="309"/>
      <c r="P41" s="309"/>
      <c r="Q41" s="309"/>
      <c r="R41" s="310"/>
      <c r="S41" s="310"/>
      <c r="T41" s="310"/>
      <c r="U41" s="310"/>
    </row>
    <row r="42" spans="1:21" s="311" customFormat="1" ht="30" customHeight="1">
      <c r="A42" s="935" t="s">
        <v>487</v>
      </c>
      <c r="B42" s="936"/>
      <c r="C42" s="937" t="s">
        <v>488</v>
      </c>
      <c r="D42" s="938">
        <v>0</v>
      </c>
      <c r="E42" s="938">
        <v>0</v>
      </c>
      <c r="F42" s="939">
        <f t="shared" si="0"/>
        <v>0</v>
      </c>
      <c r="G42" s="308"/>
      <c r="H42" s="309"/>
      <c r="I42" s="309"/>
      <c r="J42" s="309"/>
      <c r="K42" s="309"/>
      <c r="L42" s="309"/>
      <c r="M42" s="309"/>
      <c r="N42" s="309"/>
      <c r="O42" s="309"/>
      <c r="P42" s="309"/>
      <c r="Q42" s="309"/>
      <c r="R42" s="310"/>
      <c r="S42" s="310"/>
      <c r="T42" s="310"/>
      <c r="U42" s="310"/>
    </row>
    <row r="43" spans="1:21" s="311" customFormat="1" ht="30" customHeight="1">
      <c r="A43" s="935" t="s">
        <v>489</v>
      </c>
      <c r="B43" s="936"/>
      <c r="C43" s="937" t="s">
        <v>490</v>
      </c>
      <c r="D43" s="938">
        <v>0</v>
      </c>
      <c r="E43" s="938">
        <v>0</v>
      </c>
      <c r="F43" s="939">
        <f t="shared" si="0"/>
        <v>0</v>
      </c>
      <c r="G43" s="308"/>
      <c r="H43" s="309"/>
      <c r="I43" s="309"/>
      <c r="J43" s="309"/>
      <c r="K43" s="309"/>
      <c r="L43" s="309"/>
      <c r="M43" s="309"/>
      <c r="N43" s="309"/>
      <c r="O43" s="309"/>
      <c r="P43" s="309"/>
      <c r="Q43" s="309"/>
      <c r="R43" s="310"/>
      <c r="S43" s="310"/>
      <c r="T43" s="310"/>
      <c r="U43" s="310"/>
    </row>
    <row r="44" spans="1:21" s="311" customFormat="1" ht="30" customHeight="1">
      <c r="A44" s="935" t="s">
        <v>491</v>
      </c>
      <c r="B44" s="936"/>
      <c r="C44" s="937" t="s">
        <v>492</v>
      </c>
      <c r="D44" s="938">
        <v>0</v>
      </c>
      <c r="E44" s="938">
        <v>0</v>
      </c>
      <c r="F44" s="939">
        <f t="shared" si="0"/>
        <v>0</v>
      </c>
      <c r="G44" s="308"/>
      <c r="H44" s="309"/>
      <c r="I44" s="309"/>
      <c r="J44" s="309"/>
      <c r="K44" s="309"/>
      <c r="L44" s="309"/>
      <c r="M44" s="309"/>
      <c r="N44" s="309"/>
      <c r="O44" s="309"/>
      <c r="P44" s="309"/>
      <c r="Q44" s="309"/>
      <c r="R44" s="310"/>
      <c r="S44" s="310"/>
      <c r="T44" s="310"/>
      <c r="U44" s="310"/>
    </row>
    <row r="45" spans="1:21" s="311" customFormat="1" ht="30" customHeight="1">
      <c r="A45" s="935" t="s">
        <v>493</v>
      </c>
      <c r="B45" s="936"/>
      <c r="C45" s="937" t="s">
        <v>494</v>
      </c>
      <c r="D45" s="938">
        <v>0</v>
      </c>
      <c r="E45" s="938">
        <v>0</v>
      </c>
      <c r="F45" s="939">
        <f t="shared" si="0"/>
        <v>0</v>
      </c>
      <c r="G45" s="308"/>
      <c r="H45" s="309"/>
      <c r="I45" s="309"/>
      <c r="J45" s="309"/>
      <c r="K45" s="309"/>
      <c r="L45" s="309"/>
      <c r="M45" s="309"/>
      <c r="N45" s="309"/>
      <c r="O45" s="309"/>
      <c r="P45" s="309"/>
      <c r="Q45" s="309"/>
      <c r="R45" s="310"/>
      <c r="S45" s="310"/>
      <c r="T45" s="310"/>
      <c r="U45" s="310"/>
    </row>
    <row r="46" spans="1:21" s="311" customFormat="1" ht="30" customHeight="1">
      <c r="A46" s="935" t="s">
        <v>495</v>
      </c>
      <c r="B46" s="936"/>
      <c r="C46" s="937" t="s">
        <v>496</v>
      </c>
      <c r="D46" s="938">
        <v>0</v>
      </c>
      <c r="E46" s="938">
        <v>0</v>
      </c>
      <c r="F46" s="939">
        <f t="shared" si="0"/>
        <v>0</v>
      </c>
      <c r="G46" s="308"/>
      <c r="H46" s="309"/>
      <c r="I46" s="309"/>
      <c r="J46" s="309"/>
      <c r="K46" s="309"/>
      <c r="L46" s="309"/>
      <c r="M46" s="309"/>
      <c r="N46" s="309"/>
      <c r="O46" s="309"/>
      <c r="P46" s="309"/>
      <c r="Q46" s="309"/>
      <c r="R46" s="310"/>
      <c r="S46" s="310"/>
      <c r="T46" s="310"/>
      <c r="U46" s="310"/>
    </row>
    <row r="47" spans="1:21" s="311" customFormat="1" ht="30" customHeight="1">
      <c r="A47" s="935" t="s">
        <v>497</v>
      </c>
      <c r="B47" s="936"/>
      <c r="C47" s="937" t="s">
        <v>498</v>
      </c>
      <c r="D47" s="938">
        <v>0</v>
      </c>
      <c r="E47" s="938">
        <v>0</v>
      </c>
      <c r="F47" s="939">
        <f t="shared" si="0"/>
        <v>0</v>
      </c>
      <c r="G47" s="308"/>
      <c r="H47" s="309"/>
      <c r="I47" s="309"/>
      <c r="J47" s="309"/>
      <c r="K47" s="309"/>
      <c r="L47" s="309"/>
      <c r="M47" s="309"/>
      <c r="N47" s="309"/>
      <c r="O47" s="309"/>
      <c r="P47" s="309"/>
      <c r="Q47" s="309"/>
      <c r="R47" s="310"/>
      <c r="S47" s="310"/>
      <c r="T47" s="310"/>
      <c r="U47" s="310"/>
    </row>
    <row r="48" spans="1:21" s="311" customFormat="1" ht="30" customHeight="1">
      <c r="A48" s="935" t="s">
        <v>499</v>
      </c>
      <c r="B48" s="936"/>
      <c r="C48" s="937" t="s">
        <v>500</v>
      </c>
      <c r="D48" s="938">
        <v>4654</v>
      </c>
      <c r="E48" s="938">
        <v>0</v>
      </c>
      <c r="F48" s="939">
        <f t="shared" si="0"/>
        <v>4654</v>
      </c>
      <c r="G48" s="308"/>
      <c r="H48" s="309"/>
      <c r="I48" s="309"/>
      <c r="J48" s="309"/>
      <c r="K48" s="309"/>
      <c r="L48" s="309"/>
      <c r="M48" s="309"/>
      <c r="N48" s="309"/>
      <c r="O48" s="309"/>
      <c r="P48" s="309"/>
      <c r="Q48" s="309"/>
      <c r="R48" s="310"/>
      <c r="S48" s="310"/>
      <c r="T48" s="310"/>
      <c r="U48" s="310"/>
    </row>
    <row r="49" spans="1:21" s="311" customFormat="1" ht="30" customHeight="1">
      <c r="A49" s="935" t="s">
        <v>501</v>
      </c>
      <c r="B49" s="936"/>
      <c r="C49" s="937" t="s">
        <v>502</v>
      </c>
      <c r="D49" s="938">
        <v>6691</v>
      </c>
      <c r="E49" s="938">
        <v>0</v>
      </c>
      <c r="F49" s="939">
        <f t="shared" si="0"/>
        <v>6691</v>
      </c>
      <c r="G49" s="308"/>
      <c r="H49" s="309"/>
      <c r="I49" s="309"/>
      <c r="J49" s="309"/>
      <c r="K49" s="309"/>
      <c r="L49" s="309"/>
      <c r="M49" s="309"/>
      <c r="N49" s="309"/>
      <c r="O49" s="309"/>
      <c r="P49" s="309"/>
      <c r="Q49" s="309"/>
      <c r="R49" s="310"/>
      <c r="S49" s="310"/>
      <c r="T49" s="310"/>
      <c r="U49" s="310"/>
    </row>
    <row r="50" spans="1:21" s="311" customFormat="1" ht="30" customHeight="1">
      <c r="A50" s="935" t="s">
        <v>503</v>
      </c>
      <c r="B50" s="936"/>
      <c r="C50" s="937" t="s">
        <v>504</v>
      </c>
      <c r="D50" s="938">
        <v>0</v>
      </c>
      <c r="E50" s="938">
        <v>0</v>
      </c>
      <c r="F50" s="939">
        <f t="shared" si="0"/>
        <v>0</v>
      </c>
      <c r="G50" s="308"/>
      <c r="H50" s="309"/>
      <c r="I50" s="309"/>
      <c r="J50" s="309"/>
      <c r="K50" s="309"/>
      <c r="L50" s="309"/>
      <c r="M50" s="309"/>
      <c r="N50" s="309"/>
      <c r="O50" s="309"/>
      <c r="P50" s="309"/>
      <c r="Q50" s="309"/>
      <c r="R50" s="310"/>
      <c r="S50" s="310"/>
      <c r="T50" s="310"/>
      <c r="U50" s="310"/>
    </row>
    <row r="51" spans="1:21" s="311" customFormat="1" ht="30" customHeight="1">
      <c r="A51" s="935" t="s">
        <v>505</v>
      </c>
      <c r="B51" s="936"/>
      <c r="C51" s="937" t="s">
        <v>506</v>
      </c>
      <c r="D51" s="938">
        <v>0</v>
      </c>
      <c r="E51" s="938">
        <v>0</v>
      </c>
      <c r="F51" s="939">
        <f t="shared" si="0"/>
        <v>0</v>
      </c>
      <c r="G51" s="308"/>
      <c r="H51" s="309"/>
      <c r="I51" s="309"/>
      <c r="J51" s="309"/>
      <c r="K51" s="309"/>
      <c r="L51" s="309"/>
      <c r="M51" s="309"/>
      <c r="N51" s="309"/>
      <c r="O51" s="309"/>
      <c r="P51" s="309"/>
      <c r="Q51" s="309"/>
      <c r="R51" s="310"/>
      <c r="S51" s="310"/>
      <c r="T51" s="310"/>
      <c r="U51" s="310"/>
    </row>
    <row r="52" spans="1:21" s="311" customFormat="1" ht="30" customHeight="1">
      <c r="A52" s="935" t="s">
        <v>507</v>
      </c>
      <c r="B52" s="936"/>
      <c r="C52" s="937" t="s">
        <v>508</v>
      </c>
      <c r="D52" s="938">
        <v>0</v>
      </c>
      <c r="E52" s="938">
        <v>0</v>
      </c>
      <c r="F52" s="939">
        <f t="shared" si="0"/>
        <v>0</v>
      </c>
      <c r="G52" s="308"/>
      <c r="H52" s="309"/>
      <c r="I52" s="309"/>
      <c r="J52" s="309"/>
      <c r="K52" s="309"/>
      <c r="L52" s="309"/>
      <c r="M52" s="309"/>
      <c r="N52" s="309"/>
      <c r="O52" s="309"/>
      <c r="P52" s="309"/>
      <c r="Q52" s="309"/>
      <c r="R52" s="310"/>
      <c r="S52" s="310"/>
      <c r="T52" s="310"/>
      <c r="U52" s="310"/>
    </row>
    <row r="53" spans="1:21" s="311" customFormat="1" ht="30" customHeight="1">
      <c r="A53" s="935" t="s">
        <v>652</v>
      </c>
      <c r="B53" s="936"/>
      <c r="C53" s="937" t="s">
        <v>653</v>
      </c>
      <c r="D53" s="938">
        <v>0</v>
      </c>
      <c r="E53" s="938">
        <v>0</v>
      </c>
      <c r="F53" s="939">
        <f>+D53+E53</f>
        <v>0</v>
      </c>
      <c r="G53" s="308"/>
      <c r="H53" s="309"/>
      <c r="I53" s="309"/>
      <c r="J53" s="309"/>
      <c r="K53" s="309"/>
      <c r="L53" s="309"/>
      <c r="M53" s="309"/>
      <c r="N53" s="309"/>
      <c r="O53" s="309"/>
      <c r="P53" s="309"/>
      <c r="Q53" s="309"/>
      <c r="R53" s="310"/>
      <c r="S53" s="310"/>
      <c r="T53" s="310"/>
      <c r="U53" s="310"/>
    </row>
    <row r="54" spans="1:21" s="311" customFormat="1" ht="30" customHeight="1">
      <c r="A54" s="935" t="s">
        <v>510</v>
      </c>
      <c r="B54" s="936"/>
      <c r="C54" s="937" t="s">
        <v>511</v>
      </c>
      <c r="D54" s="938">
        <v>8981</v>
      </c>
      <c r="E54" s="938">
        <v>0</v>
      </c>
      <c r="F54" s="939">
        <f t="shared" si="0"/>
        <v>8981</v>
      </c>
      <c r="G54" s="308"/>
      <c r="H54" s="309"/>
      <c r="I54" s="309"/>
      <c r="J54" s="309"/>
      <c r="K54" s="309"/>
      <c r="L54" s="309"/>
      <c r="M54" s="309"/>
      <c r="N54" s="309"/>
      <c r="O54" s="309"/>
      <c r="P54" s="309"/>
      <c r="Q54" s="309"/>
      <c r="R54" s="310"/>
      <c r="S54" s="310"/>
      <c r="T54" s="310"/>
      <c r="U54" s="310"/>
    </row>
    <row r="55" spans="1:21" s="311" customFormat="1" ht="30" customHeight="1">
      <c r="A55" s="935" t="s">
        <v>512</v>
      </c>
      <c r="B55" s="936"/>
      <c r="C55" s="937" t="s">
        <v>513</v>
      </c>
      <c r="D55" s="938">
        <v>0</v>
      </c>
      <c r="E55" s="938">
        <v>0</v>
      </c>
      <c r="F55" s="939">
        <f t="shared" si="0"/>
        <v>0</v>
      </c>
      <c r="G55" s="308"/>
      <c r="H55" s="309"/>
      <c r="I55" s="309"/>
      <c r="J55" s="309"/>
      <c r="K55" s="309"/>
      <c r="L55" s="309"/>
      <c r="M55" s="309"/>
      <c r="N55" s="309"/>
      <c r="O55" s="309"/>
      <c r="P55" s="309"/>
      <c r="Q55" s="309"/>
      <c r="R55" s="310"/>
      <c r="S55" s="310"/>
      <c r="T55" s="310"/>
      <c r="U55" s="310"/>
    </row>
    <row r="56" spans="1:21" s="311" customFormat="1" ht="30" customHeight="1" thickBot="1">
      <c r="A56" s="940" t="s">
        <v>514</v>
      </c>
      <c r="B56" s="941"/>
      <c r="C56" s="942" t="s">
        <v>515</v>
      </c>
      <c r="D56" s="938">
        <v>0</v>
      </c>
      <c r="E56" s="943">
        <v>0</v>
      </c>
      <c r="F56" s="944">
        <f t="shared" si="0"/>
        <v>0</v>
      </c>
      <c r="G56" s="308"/>
      <c r="H56" s="309"/>
      <c r="I56" s="309"/>
      <c r="J56" s="309"/>
      <c r="K56" s="309"/>
      <c r="L56" s="309"/>
      <c r="M56" s="309"/>
      <c r="N56" s="309"/>
      <c r="O56" s="309"/>
      <c r="P56" s="309"/>
      <c r="Q56" s="309"/>
      <c r="R56" s="310"/>
      <c r="S56" s="310"/>
      <c r="T56" s="310"/>
      <c r="U56" s="310"/>
    </row>
    <row r="57" spans="1:21" s="287" customFormat="1" ht="30" customHeight="1" thickBot="1">
      <c r="A57" s="343" t="s">
        <v>516</v>
      </c>
      <c r="B57" s="344"/>
      <c r="C57" s="705"/>
      <c r="D57" s="349">
        <f>SUM(D10:D56)</f>
        <v>111158</v>
      </c>
      <c r="E57" s="349">
        <f>SUM(E10:E56)</f>
        <v>0</v>
      </c>
      <c r="F57" s="349">
        <f t="shared" si="0"/>
        <v>111158</v>
      </c>
      <c r="G57" s="303"/>
      <c r="H57" s="304"/>
      <c r="I57" s="304"/>
      <c r="J57" s="304"/>
      <c r="K57" s="304"/>
      <c r="L57" s="304"/>
      <c r="M57" s="304"/>
      <c r="N57" s="304"/>
      <c r="O57" s="304"/>
      <c r="P57" s="304"/>
      <c r="Q57" s="304"/>
      <c r="R57" s="305"/>
      <c r="S57" s="305"/>
      <c r="T57" s="305"/>
      <c r="U57" s="305"/>
    </row>
    <row r="58" spans="1:21" s="311" customFormat="1" ht="30" customHeight="1">
      <c r="A58" s="313"/>
      <c r="B58" s="314"/>
      <c r="C58" s="706"/>
      <c r="D58" s="707"/>
      <c r="E58" s="707"/>
      <c r="F58" s="707"/>
      <c r="G58" s="308"/>
      <c r="H58" s="309"/>
      <c r="I58" s="309"/>
      <c r="J58" s="309"/>
      <c r="K58" s="309"/>
      <c r="L58" s="309"/>
      <c r="M58" s="309"/>
      <c r="N58" s="309"/>
      <c r="O58" s="309"/>
      <c r="P58" s="309"/>
      <c r="Q58" s="309"/>
      <c r="R58" s="310"/>
      <c r="S58" s="310"/>
      <c r="T58" s="310"/>
      <c r="U58" s="310"/>
    </row>
    <row r="59" spans="1:21" s="311" customFormat="1" ht="30" customHeight="1">
      <c r="A59" s="315"/>
      <c r="B59" s="315"/>
      <c r="C59" s="315"/>
      <c r="D59" s="316"/>
      <c r="E59" s="316"/>
      <c r="F59" s="316"/>
      <c r="G59" s="308"/>
      <c r="H59" s="309"/>
      <c r="I59" s="309"/>
      <c r="J59" s="309"/>
      <c r="K59" s="309"/>
      <c r="L59" s="309"/>
      <c r="M59" s="309"/>
      <c r="N59" s="309"/>
      <c r="O59" s="309"/>
      <c r="P59" s="309"/>
      <c r="Q59" s="309"/>
      <c r="R59" s="310"/>
      <c r="S59" s="310"/>
      <c r="T59" s="310"/>
      <c r="U59" s="310"/>
    </row>
    <row r="60" spans="1:21" s="311" customFormat="1" ht="30" customHeight="1" thickBot="1">
      <c r="A60" s="315"/>
      <c r="B60" s="315"/>
      <c r="C60" s="315"/>
      <c r="D60" s="316"/>
      <c r="E60" s="316"/>
      <c r="F60" s="316"/>
      <c r="G60" s="308"/>
      <c r="H60" s="309"/>
      <c r="I60" s="309"/>
      <c r="J60" s="309"/>
      <c r="K60" s="309"/>
      <c r="L60" s="309"/>
      <c r="M60" s="309"/>
      <c r="N60" s="309"/>
      <c r="O60" s="309"/>
      <c r="P60" s="309"/>
      <c r="Q60" s="309"/>
      <c r="R60" s="310"/>
      <c r="S60" s="310"/>
      <c r="T60" s="310"/>
      <c r="U60" s="310"/>
    </row>
    <row r="61" spans="1:21" s="311" customFormat="1" ht="30" customHeight="1" thickBot="1">
      <c r="A61" s="289"/>
      <c r="B61" s="290"/>
      <c r="C61" s="1097" t="str">
        <f>C7</f>
        <v>2021-22</v>
      </c>
      <c r="D61" s="1098"/>
      <c r="E61" s="1098"/>
      <c r="F61" s="1099"/>
      <c r="G61" s="308"/>
      <c r="H61" s="309"/>
      <c r="I61" s="309"/>
      <c r="J61" s="309"/>
      <c r="K61" s="309"/>
      <c r="L61" s="309"/>
      <c r="M61" s="309"/>
      <c r="N61" s="309"/>
      <c r="O61" s="309"/>
      <c r="P61" s="309"/>
      <c r="Q61" s="309"/>
      <c r="R61" s="310"/>
      <c r="S61" s="310"/>
      <c r="T61" s="310"/>
      <c r="U61" s="310"/>
    </row>
    <row r="62" spans="1:21" s="311" customFormat="1" ht="111.6" customHeight="1" thickBot="1">
      <c r="A62" s="1240" t="s">
        <v>648</v>
      </c>
      <c r="B62" s="1241"/>
      <c r="C62" s="295" t="s">
        <v>286</v>
      </c>
      <c r="D62" s="296" t="s">
        <v>649</v>
      </c>
      <c r="E62" s="703" t="s">
        <v>650</v>
      </c>
      <c r="F62" s="297" t="s">
        <v>651</v>
      </c>
      <c r="G62" s="308"/>
      <c r="H62" s="309"/>
      <c r="I62" s="309"/>
      <c r="J62" s="309"/>
      <c r="K62" s="309"/>
      <c r="L62" s="309"/>
      <c r="M62" s="309"/>
      <c r="N62" s="309"/>
      <c r="O62" s="309"/>
      <c r="P62" s="309"/>
      <c r="Q62" s="309"/>
      <c r="R62" s="310"/>
      <c r="S62" s="310"/>
      <c r="T62" s="310"/>
      <c r="U62" s="310"/>
    </row>
    <row r="63" spans="1:21" s="311" customFormat="1" ht="30" customHeight="1" thickBot="1">
      <c r="A63" s="1101" t="s">
        <v>171</v>
      </c>
      <c r="B63" s="1102"/>
      <c r="C63" s="317"/>
      <c r="D63" s="318"/>
      <c r="E63" s="318"/>
      <c r="F63" s="318"/>
      <c r="G63" s="308"/>
      <c r="H63" s="309"/>
      <c r="I63" s="309"/>
      <c r="J63" s="309"/>
      <c r="K63" s="309"/>
      <c r="L63" s="309"/>
      <c r="M63" s="309"/>
      <c r="N63" s="309"/>
      <c r="O63" s="309"/>
      <c r="P63" s="309"/>
      <c r="Q63" s="309"/>
      <c r="R63" s="310"/>
      <c r="S63" s="310"/>
      <c r="T63" s="310"/>
      <c r="U63" s="310"/>
    </row>
    <row r="64" spans="1:21" s="311" customFormat="1" ht="30" customHeight="1">
      <c r="A64" s="306" t="s">
        <v>518</v>
      </c>
      <c r="B64" s="319"/>
      <c r="C64" s="320" t="s">
        <v>519</v>
      </c>
      <c r="D64" s="583">
        <v>2500</v>
      </c>
      <c r="E64" s="583">
        <v>0</v>
      </c>
      <c r="F64" s="307">
        <f t="shared" si="0"/>
        <v>2500</v>
      </c>
      <c r="G64" s="308"/>
      <c r="H64" s="309"/>
      <c r="I64" s="309"/>
      <c r="J64" s="309"/>
      <c r="K64" s="309"/>
      <c r="L64" s="309"/>
      <c r="M64" s="309"/>
      <c r="N64" s="309"/>
      <c r="O64" s="309"/>
      <c r="P64" s="309"/>
      <c r="Q64" s="309"/>
      <c r="R64" s="310"/>
      <c r="S64" s="310"/>
      <c r="T64" s="310"/>
      <c r="U64" s="310"/>
    </row>
    <row r="65" spans="1:21" s="311" customFormat="1" ht="30" customHeight="1">
      <c r="A65" s="935" t="s">
        <v>520</v>
      </c>
      <c r="B65" s="936"/>
      <c r="C65" s="945" t="s">
        <v>521</v>
      </c>
      <c r="D65" s="938">
        <v>30</v>
      </c>
      <c r="E65" s="938">
        <v>0</v>
      </c>
      <c r="F65" s="939">
        <f t="shared" si="0"/>
        <v>30</v>
      </c>
      <c r="G65" s="308"/>
      <c r="H65" s="309"/>
      <c r="I65" s="309"/>
      <c r="J65" s="309"/>
      <c r="K65" s="309"/>
      <c r="L65" s="309"/>
      <c r="M65" s="309"/>
      <c r="N65" s="309"/>
      <c r="O65" s="309"/>
      <c r="P65" s="309"/>
      <c r="Q65" s="309"/>
      <c r="R65" s="310"/>
      <c r="S65" s="310"/>
      <c r="T65" s="310"/>
      <c r="U65" s="310"/>
    </row>
    <row r="66" spans="1:21" s="311" customFormat="1" ht="30" customHeight="1">
      <c r="A66" s="935" t="s">
        <v>522</v>
      </c>
      <c r="B66" s="936"/>
      <c r="C66" s="945" t="s">
        <v>523</v>
      </c>
      <c r="D66" s="938">
        <v>0</v>
      </c>
      <c r="E66" s="938">
        <v>0</v>
      </c>
      <c r="F66" s="939">
        <f t="shared" si="0"/>
        <v>0</v>
      </c>
      <c r="G66" s="308"/>
      <c r="H66" s="309"/>
      <c r="I66" s="309"/>
      <c r="J66" s="309"/>
      <c r="K66" s="309"/>
      <c r="L66" s="309"/>
      <c r="M66" s="309"/>
      <c r="N66" s="309"/>
      <c r="O66" s="309"/>
      <c r="P66" s="309"/>
      <c r="Q66" s="309"/>
      <c r="R66" s="310"/>
      <c r="S66" s="310"/>
      <c r="T66" s="310"/>
      <c r="U66" s="310"/>
    </row>
    <row r="67" spans="1:21" s="311" customFormat="1" ht="30" customHeight="1">
      <c r="A67" s="935" t="s">
        <v>524</v>
      </c>
      <c r="B67" s="936"/>
      <c r="C67" s="945" t="s">
        <v>525</v>
      </c>
      <c r="D67" s="938">
        <v>0</v>
      </c>
      <c r="E67" s="938">
        <v>0</v>
      </c>
      <c r="F67" s="939">
        <f t="shared" si="0"/>
        <v>0</v>
      </c>
      <c r="G67" s="308"/>
      <c r="H67" s="309"/>
      <c r="I67" s="309"/>
      <c r="J67" s="309"/>
      <c r="K67" s="309"/>
      <c r="L67" s="309"/>
      <c r="M67" s="309"/>
      <c r="N67" s="309"/>
      <c r="O67" s="309"/>
      <c r="P67" s="309"/>
      <c r="Q67" s="309"/>
      <c r="R67" s="310"/>
      <c r="S67" s="310"/>
      <c r="T67" s="310"/>
      <c r="U67" s="310"/>
    </row>
    <row r="68" spans="1:21" s="311" customFormat="1" ht="30" customHeight="1">
      <c r="A68" s="935" t="s">
        <v>654</v>
      </c>
      <c r="B68" s="936"/>
      <c r="C68" s="945" t="s">
        <v>527</v>
      </c>
      <c r="D68" s="938">
        <v>0</v>
      </c>
      <c r="E68" s="938">
        <v>0</v>
      </c>
      <c r="F68" s="939">
        <f t="shared" si="0"/>
        <v>0</v>
      </c>
      <c r="G68" s="308"/>
      <c r="H68" s="309"/>
      <c r="I68" s="309"/>
      <c r="J68" s="309"/>
      <c r="K68" s="309"/>
      <c r="L68" s="309"/>
      <c r="M68" s="309"/>
      <c r="N68" s="309"/>
      <c r="O68" s="309"/>
      <c r="P68" s="309"/>
      <c r="Q68" s="309"/>
      <c r="R68" s="310"/>
      <c r="S68" s="310"/>
      <c r="T68" s="310"/>
      <c r="U68" s="310"/>
    </row>
    <row r="69" spans="1:21" s="311" customFormat="1" ht="30" customHeight="1">
      <c r="A69" s="935" t="s">
        <v>528</v>
      </c>
      <c r="B69" s="936"/>
      <c r="C69" s="945" t="s">
        <v>529</v>
      </c>
      <c r="D69" s="938">
        <v>0</v>
      </c>
      <c r="E69" s="938">
        <v>0</v>
      </c>
      <c r="F69" s="939">
        <f t="shared" si="0"/>
        <v>0</v>
      </c>
      <c r="G69" s="308"/>
      <c r="H69" s="309"/>
      <c r="I69" s="309"/>
      <c r="J69" s="309"/>
      <c r="K69" s="309"/>
      <c r="L69" s="309"/>
      <c r="M69" s="309"/>
      <c r="N69" s="309"/>
      <c r="O69" s="309"/>
      <c r="P69" s="309"/>
      <c r="Q69" s="309"/>
      <c r="R69" s="310"/>
      <c r="S69" s="310"/>
      <c r="T69" s="310"/>
      <c r="U69" s="310"/>
    </row>
    <row r="70" spans="1:21" s="311" customFormat="1" ht="30" customHeight="1">
      <c r="A70" s="935" t="s">
        <v>530</v>
      </c>
      <c r="B70" s="936"/>
      <c r="C70" s="945" t="s">
        <v>531</v>
      </c>
      <c r="D70" s="938">
        <v>0</v>
      </c>
      <c r="E70" s="938">
        <v>0</v>
      </c>
      <c r="F70" s="939">
        <f t="shared" si="0"/>
        <v>0</v>
      </c>
      <c r="G70" s="308"/>
      <c r="H70" s="309"/>
      <c r="I70" s="309"/>
      <c r="J70" s="309"/>
      <c r="K70" s="309"/>
      <c r="L70" s="309"/>
      <c r="M70" s="309"/>
      <c r="N70" s="309"/>
      <c r="O70" s="309"/>
      <c r="P70" s="309"/>
      <c r="Q70" s="309"/>
      <c r="R70" s="310"/>
      <c r="S70" s="310"/>
      <c r="T70" s="310"/>
      <c r="U70" s="310"/>
    </row>
    <row r="71" spans="1:21" s="311" customFormat="1" ht="30" customHeight="1">
      <c r="A71" s="935" t="s">
        <v>532</v>
      </c>
      <c r="B71" s="936"/>
      <c r="C71" s="945" t="s">
        <v>533</v>
      </c>
      <c r="D71" s="938">
        <v>0</v>
      </c>
      <c r="E71" s="938">
        <v>0</v>
      </c>
      <c r="F71" s="939">
        <f t="shared" si="0"/>
        <v>0</v>
      </c>
      <c r="G71" s="308"/>
      <c r="H71" s="309"/>
      <c r="I71" s="309"/>
      <c r="J71" s="309"/>
      <c r="K71" s="309"/>
      <c r="L71" s="309"/>
      <c r="M71" s="309"/>
      <c r="N71" s="309"/>
      <c r="O71" s="309"/>
      <c r="P71" s="309"/>
      <c r="Q71" s="309"/>
      <c r="R71" s="310"/>
      <c r="S71" s="310"/>
      <c r="T71" s="310"/>
      <c r="U71" s="310"/>
    </row>
    <row r="72" spans="1:21" s="311" customFormat="1" ht="30" customHeight="1">
      <c r="A72" s="935" t="s">
        <v>534</v>
      </c>
      <c r="B72" s="936"/>
      <c r="C72" s="945" t="s">
        <v>535</v>
      </c>
      <c r="D72" s="938">
        <v>0</v>
      </c>
      <c r="E72" s="938">
        <v>0</v>
      </c>
      <c r="F72" s="939">
        <f t="shared" si="0"/>
        <v>0</v>
      </c>
      <c r="G72" s="308"/>
      <c r="H72" s="309"/>
      <c r="I72" s="309"/>
      <c r="J72" s="309"/>
      <c r="K72" s="309"/>
      <c r="L72" s="309"/>
      <c r="M72" s="309"/>
      <c r="N72" s="309"/>
      <c r="O72" s="309"/>
      <c r="P72" s="309"/>
      <c r="Q72" s="309"/>
      <c r="R72" s="310"/>
      <c r="S72" s="310"/>
      <c r="T72" s="310"/>
      <c r="U72" s="310"/>
    </row>
    <row r="73" spans="1:21" s="311" customFormat="1" ht="30" customHeight="1">
      <c r="A73" s="935" t="s">
        <v>536</v>
      </c>
      <c r="B73" s="936"/>
      <c r="C73" s="945" t="s">
        <v>537</v>
      </c>
      <c r="D73" s="938">
        <v>0</v>
      </c>
      <c r="E73" s="938">
        <v>0</v>
      </c>
      <c r="F73" s="939">
        <f t="shared" si="0"/>
        <v>0</v>
      </c>
      <c r="G73" s="308"/>
      <c r="H73" s="309"/>
      <c r="I73" s="309"/>
      <c r="J73" s="309"/>
      <c r="K73" s="309"/>
      <c r="L73" s="309"/>
      <c r="M73" s="309"/>
      <c r="N73" s="309"/>
      <c r="O73" s="309"/>
      <c r="P73" s="309"/>
      <c r="Q73" s="309"/>
      <c r="R73" s="310"/>
      <c r="S73" s="310"/>
      <c r="T73" s="310"/>
      <c r="U73" s="310"/>
    </row>
    <row r="74" spans="1:21" s="311" customFormat="1" ht="30" customHeight="1">
      <c r="A74" s="935" t="s">
        <v>538</v>
      </c>
      <c r="B74" s="936"/>
      <c r="C74" s="945" t="s">
        <v>539</v>
      </c>
      <c r="D74" s="938">
        <v>0</v>
      </c>
      <c r="E74" s="938">
        <v>0</v>
      </c>
      <c r="F74" s="939">
        <f t="shared" si="0"/>
        <v>0</v>
      </c>
      <c r="G74" s="308"/>
      <c r="H74" s="309"/>
      <c r="I74" s="309"/>
      <c r="J74" s="309"/>
      <c r="K74" s="309"/>
      <c r="L74" s="309"/>
      <c r="M74" s="309"/>
      <c r="N74" s="309"/>
      <c r="O74" s="309"/>
      <c r="P74" s="309"/>
      <c r="Q74" s="309"/>
      <c r="R74" s="310"/>
      <c r="S74" s="310"/>
      <c r="T74" s="310"/>
      <c r="U74" s="310"/>
    </row>
    <row r="75" spans="1:21" s="311" customFormat="1" ht="30" customHeight="1">
      <c r="A75" s="935" t="s">
        <v>540</v>
      </c>
      <c r="B75" s="936"/>
      <c r="C75" s="945" t="s">
        <v>541</v>
      </c>
      <c r="D75" s="938">
        <v>0</v>
      </c>
      <c r="E75" s="938">
        <v>0</v>
      </c>
      <c r="F75" s="939">
        <f t="shared" si="0"/>
        <v>0</v>
      </c>
      <c r="G75" s="308"/>
      <c r="H75" s="309"/>
      <c r="I75" s="309"/>
      <c r="J75" s="309"/>
      <c r="K75" s="309"/>
      <c r="L75" s="309"/>
      <c r="M75" s="309"/>
      <c r="N75" s="309"/>
      <c r="O75" s="309"/>
      <c r="P75" s="309"/>
      <c r="Q75" s="309"/>
      <c r="R75" s="310"/>
      <c r="S75" s="310"/>
      <c r="T75" s="310"/>
      <c r="U75" s="310"/>
    </row>
    <row r="76" spans="1:21" s="311" customFormat="1" ht="30" customHeight="1">
      <c r="A76" s="935" t="s">
        <v>542</v>
      </c>
      <c r="B76" s="936"/>
      <c r="C76" s="945" t="s">
        <v>543</v>
      </c>
      <c r="D76" s="938">
        <v>0</v>
      </c>
      <c r="E76" s="938">
        <v>0</v>
      </c>
      <c r="F76" s="939">
        <f t="shared" si="0"/>
        <v>0</v>
      </c>
      <c r="G76" s="308"/>
      <c r="H76" s="309"/>
      <c r="I76" s="309"/>
      <c r="J76" s="309"/>
      <c r="K76" s="309"/>
      <c r="L76" s="309"/>
      <c r="M76" s="309"/>
      <c r="N76" s="309"/>
      <c r="O76" s="309"/>
      <c r="P76" s="309"/>
      <c r="Q76" s="309"/>
      <c r="R76" s="310"/>
      <c r="S76" s="310"/>
      <c r="T76" s="310"/>
      <c r="U76" s="310"/>
    </row>
    <row r="77" spans="1:21" s="311" customFormat="1" ht="30" customHeight="1">
      <c r="A77" s="935" t="s">
        <v>544</v>
      </c>
      <c r="B77" s="936"/>
      <c r="C77" s="945" t="s">
        <v>545</v>
      </c>
      <c r="D77" s="938">
        <v>0</v>
      </c>
      <c r="E77" s="938">
        <v>0</v>
      </c>
      <c r="F77" s="939">
        <f t="shared" si="0"/>
        <v>0</v>
      </c>
      <c r="G77" s="308"/>
      <c r="H77" s="309"/>
      <c r="I77" s="309"/>
      <c r="J77" s="309"/>
      <c r="K77" s="309"/>
      <c r="L77" s="309"/>
      <c r="M77" s="309"/>
      <c r="N77" s="309"/>
      <c r="O77" s="309"/>
      <c r="P77" s="309"/>
      <c r="Q77" s="309"/>
      <c r="R77" s="310"/>
      <c r="S77" s="310"/>
      <c r="T77" s="310"/>
      <c r="U77" s="310"/>
    </row>
    <row r="78" spans="1:21" s="311" customFormat="1" ht="30" customHeight="1">
      <c r="A78" s="935" t="s">
        <v>546</v>
      </c>
      <c r="B78" s="936"/>
      <c r="C78" s="945">
        <v>64007</v>
      </c>
      <c r="D78" s="938">
        <v>0</v>
      </c>
      <c r="E78" s="938">
        <v>0</v>
      </c>
      <c r="F78" s="939">
        <f t="shared" si="0"/>
        <v>0</v>
      </c>
      <c r="G78" s="308"/>
      <c r="H78" s="309"/>
      <c r="I78" s="309"/>
      <c r="J78" s="309"/>
      <c r="K78" s="309"/>
      <c r="L78" s="309"/>
      <c r="M78" s="309"/>
      <c r="N78" s="309"/>
      <c r="O78" s="309"/>
      <c r="P78" s="309"/>
      <c r="Q78" s="309"/>
      <c r="R78" s="310"/>
      <c r="S78" s="310"/>
      <c r="T78" s="310"/>
      <c r="U78" s="310"/>
    </row>
    <row r="79" spans="1:21" s="311" customFormat="1" ht="30" customHeight="1">
      <c r="A79" s="935" t="s">
        <v>547</v>
      </c>
      <c r="B79" s="936"/>
      <c r="C79" s="945" t="s">
        <v>548</v>
      </c>
      <c r="D79" s="938">
        <v>100</v>
      </c>
      <c r="E79" s="938">
        <v>0</v>
      </c>
      <c r="F79" s="939">
        <f t="shared" si="0"/>
        <v>100</v>
      </c>
      <c r="G79" s="308"/>
      <c r="H79" s="309"/>
      <c r="I79" s="309"/>
      <c r="J79" s="309"/>
      <c r="K79" s="309"/>
      <c r="L79" s="309"/>
      <c r="M79" s="309"/>
      <c r="N79" s="309"/>
      <c r="O79" s="309"/>
      <c r="P79" s="309"/>
      <c r="Q79" s="309"/>
      <c r="R79" s="310"/>
      <c r="S79" s="310"/>
      <c r="T79" s="310"/>
      <c r="U79" s="310"/>
    </row>
    <row r="80" spans="1:21" s="311" customFormat="1" ht="30" customHeight="1">
      <c r="A80" s="935" t="s">
        <v>739</v>
      </c>
      <c r="B80" s="936"/>
      <c r="C80" s="945" t="s">
        <v>549</v>
      </c>
      <c r="D80" s="938">
        <v>0</v>
      </c>
      <c r="E80" s="938">
        <v>0</v>
      </c>
      <c r="F80" s="939">
        <f t="shared" si="0"/>
        <v>0</v>
      </c>
      <c r="G80" s="308"/>
      <c r="H80" s="309"/>
      <c r="I80" s="309"/>
      <c r="J80" s="309"/>
      <c r="K80" s="309"/>
      <c r="L80" s="309"/>
      <c r="M80" s="309"/>
      <c r="N80" s="309"/>
      <c r="O80" s="309"/>
      <c r="P80" s="309"/>
      <c r="Q80" s="309"/>
      <c r="R80" s="310"/>
      <c r="S80" s="310"/>
      <c r="T80" s="310"/>
      <c r="U80" s="310"/>
    </row>
    <row r="81" spans="1:21" s="311" customFormat="1" ht="30" customHeight="1">
      <c r="A81" s="935" t="s">
        <v>550</v>
      </c>
      <c r="B81" s="936"/>
      <c r="C81" s="945" t="s">
        <v>551</v>
      </c>
      <c r="D81" s="938">
        <v>0</v>
      </c>
      <c r="E81" s="938">
        <v>0</v>
      </c>
      <c r="F81" s="939">
        <f t="shared" ref="F81:F117" si="1">+D81+E81</f>
        <v>0</v>
      </c>
      <c r="G81" s="308"/>
      <c r="H81" s="309"/>
      <c r="I81" s="309"/>
      <c r="J81" s="309"/>
      <c r="K81" s="309"/>
      <c r="L81" s="309"/>
      <c r="M81" s="309"/>
      <c r="N81" s="309"/>
      <c r="O81" s="309"/>
      <c r="P81" s="309"/>
      <c r="Q81" s="309"/>
      <c r="R81" s="310"/>
      <c r="S81" s="310"/>
      <c r="T81" s="310"/>
      <c r="U81" s="310"/>
    </row>
    <row r="82" spans="1:21" s="311" customFormat="1" ht="30" customHeight="1">
      <c r="A82" s="935" t="s">
        <v>552</v>
      </c>
      <c r="B82" s="936"/>
      <c r="C82" s="945" t="s">
        <v>553</v>
      </c>
      <c r="D82" s="938">
        <v>0</v>
      </c>
      <c r="E82" s="938">
        <v>0</v>
      </c>
      <c r="F82" s="939">
        <f t="shared" si="1"/>
        <v>0</v>
      </c>
      <c r="G82" s="308"/>
      <c r="H82" s="309"/>
      <c r="I82" s="309"/>
      <c r="J82" s="309"/>
      <c r="K82" s="309"/>
      <c r="L82" s="309"/>
      <c r="M82" s="309"/>
      <c r="N82" s="309"/>
      <c r="O82" s="309"/>
      <c r="P82" s="309"/>
      <c r="Q82" s="309"/>
      <c r="R82" s="310"/>
      <c r="S82" s="310"/>
      <c r="T82" s="310"/>
      <c r="U82" s="310"/>
    </row>
    <row r="83" spans="1:21" s="311" customFormat="1" ht="30" customHeight="1">
      <c r="A83" s="935" t="s">
        <v>554</v>
      </c>
      <c r="B83" s="936"/>
      <c r="C83" s="945" t="s">
        <v>555</v>
      </c>
      <c r="D83" s="938">
        <v>60</v>
      </c>
      <c r="E83" s="938">
        <v>0</v>
      </c>
      <c r="F83" s="939">
        <f t="shared" si="1"/>
        <v>60</v>
      </c>
      <c r="G83" s="308"/>
      <c r="H83" s="309"/>
      <c r="I83" s="309"/>
      <c r="J83" s="309"/>
      <c r="K83" s="309"/>
      <c r="L83" s="309"/>
      <c r="M83" s="309"/>
      <c r="N83" s="309"/>
      <c r="O83" s="309"/>
      <c r="P83" s="309"/>
      <c r="Q83" s="309"/>
      <c r="R83" s="310"/>
      <c r="S83" s="310"/>
      <c r="T83" s="310"/>
      <c r="U83" s="310"/>
    </row>
    <row r="84" spans="1:21" s="311" customFormat="1" ht="30" customHeight="1">
      <c r="A84" s="935" t="s">
        <v>556</v>
      </c>
      <c r="B84" s="936"/>
      <c r="C84" s="945" t="s">
        <v>557</v>
      </c>
      <c r="D84" s="938">
        <v>1000</v>
      </c>
      <c r="E84" s="938">
        <v>0</v>
      </c>
      <c r="F84" s="939">
        <f t="shared" si="1"/>
        <v>1000</v>
      </c>
      <c r="G84" s="308"/>
      <c r="H84" s="309"/>
      <c r="I84" s="309"/>
      <c r="J84" s="309"/>
      <c r="K84" s="309"/>
      <c r="L84" s="309"/>
      <c r="M84" s="309"/>
      <c r="N84" s="309"/>
      <c r="O84" s="309"/>
      <c r="P84" s="309"/>
      <c r="Q84" s="309"/>
      <c r="R84" s="310"/>
      <c r="S84" s="310"/>
      <c r="T84" s="310"/>
      <c r="U84" s="310"/>
    </row>
    <row r="85" spans="1:21" s="311" customFormat="1" ht="30" customHeight="1">
      <c r="A85" s="935" t="s">
        <v>558</v>
      </c>
      <c r="B85" s="936"/>
      <c r="C85" s="945" t="s">
        <v>559</v>
      </c>
      <c r="D85" s="938">
        <v>0</v>
      </c>
      <c r="E85" s="938">
        <v>0</v>
      </c>
      <c r="F85" s="939">
        <f t="shared" si="1"/>
        <v>0</v>
      </c>
      <c r="G85" s="308"/>
      <c r="H85" s="308"/>
      <c r="I85" s="308"/>
      <c r="J85" s="308"/>
      <c r="K85" s="308"/>
      <c r="L85" s="308"/>
      <c r="M85" s="308"/>
      <c r="N85" s="308"/>
      <c r="O85" s="308"/>
      <c r="P85" s="308"/>
      <c r="Q85" s="308"/>
    </row>
    <row r="86" spans="1:21" s="311" customFormat="1" ht="30" customHeight="1">
      <c r="A86" s="935" t="s">
        <v>560</v>
      </c>
      <c r="B86" s="936"/>
      <c r="C86" s="945" t="s">
        <v>561</v>
      </c>
      <c r="D86" s="938">
        <v>0</v>
      </c>
      <c r="E86" s="938">
        <v>0</v>
      </c>
      <c r="F86" s="939">
        <f t="shared" si="1"/>
        <v>0</v>
      </c>
      <c r="G86" s="308"/>
      <c r="H86" s="308"/>
      <c r="I86" s="308"/>
      <c r="J86" s="308"/>
      <c r="K86" s="308"/>
      <c r="L86" s="308"/>
      <c r="M86" s="308"/>
      <c r="N86" s="308"/>
      <c r="O86" s="308"/>
      <c r="P86" s="308"/>
      <c r="Q86" s="308"/>
    </row>
    <row r="87" spans="1:21" s="311" customFormat="1" ht="30" customHeight="1">
      <c r="A87" s="935" t="s">
        <v>562</v>
      </c>
      <c r="B87" s="936"/>
      <c r="C87" s="945" t="s">
        <v>563</v>
      </c>
      <c r="D87" s="938">
        <v>0</v>
      </c>
      <c r="E87" s="938">
        <v>0</v>
      </c>
      <c r="F87" s="939">
        <f t="shared" ref="F87:F92" si="2">+D87+E87</f>
        <v>0</v>
      </c>
      <c r="G87" s="308"/>
      <c r="H87" s="308"/>
      <c r="I87" s="308"/>
      <c r="J87" s="308"/>
      <c r="K87" s="308"/>
      <c r="L87" s="308"/>
      <c r="M87" s="308"/>
      <c r="N87" s="308"/>
      <c r="O87" s="308"/>
      <c r="P87" s="308"/>
      <c r="Q87" s="308"/>
    </row>
    <row r="88" spans="1:21" s="311" customFormat="1" ht="30" customHeight="1">
      <c r="A88" s="935" t="s">
        <v>564</v>
      </c>
      <c r="B88" s="936"/>
      <c r="C88" s="945" t="s">
        <v>565</v>
      </c>
      <c r="D88" s="938">
        <v>0</v>
      </c>
      <c r="E88" s="938">
        <v>0</v>
      </c>
      <c r="F88" s="939">
        <f t="shared" si="2"/>
        <v>0</v>
      </c>
      <c r="G88" s="308"/>
      <c r="H88" s="308"/>
      <c r="I88" s="308"/>
      <c r="J88" s="308"/>
      <c r="K88" s="308"/>
      <c r="L88" s="308"/>
      <c r="M88" s="308"/>
      <c r="N88" s="308"/>
      <c r="O88" s="308"/>
      <c r="P88" s="308"/>
      <c r="Q88" s="308"/>
    </row>
    <row r="89" spans="1:21" s="311" customFormat="1" ht="30" customHeight="1">
      <c r="A89" s="935" t="s">
        <v>566</v>
      </c>
      <c r="B89" s="936"/>
      <c r="C89" s="945" t="s">
        <v>567</v>
      </c>
      <c r="D89" s="938">
        <v>0</v>
      </c>
      <c r="E89" s="938">
        <v>0</v>
      </c>
      <c r="F89" s="939">
        <f t="shared" si="2"/>
        <v>0</v>
      </c>
      <c r="G89" s="308"/>
      <c r="H89" s="308"/>
      <c r="I89" s="308"/>
      <c r="J89" s="308"/>
      <c r="K89" s="308"/>
      <c r="L89" s="308"/>
      <c r="M89" s="308"/>
      <c r="N89" s="308"/>
      <c r="O89" s="308"/>
      <c r="P89" s="308"/>
      <c r="Q89" s="308"/>
    </row>
    <row r="90" spans="1:21" s="311" customFormat="1" ht="30" customHeight="1">
      <c r="A90" s="935" t="s">
        <v>568</v>
      </c>
      <c r="B90" s="936"/>
      <c r="C90" s="945" t="s">
        <v>569</v>
      </c>
      <c r="D90" s="938">
        <v>0</v>
      </c>
      <c r="E90" s="938">
        <v>0</v>
      </c>
      <c r="F90" s="939">
        <f t="shared" si="2"/>
        <v>0</v>
      </c>
      <c r="G90" s="308"/>
      <c r="H90" s="308"/>
      <c r="I90" s="308"/>
      <c r="J90" s="308"/>
      <c r="K90" s="308"/>
      <c r="L90" s="308"/>
      <c r="M90" s="308"/>
      <c r="N90" s="308"/>
      <c r="O90" s="308"/>
      <c r="P90" s="308"/>
      <c r="Q90" s="308"/>
    </row>
    <row r="91" spans="1:21" s="311" customFormat="1" ht="30" customHeight="1">
      <c r="A91" s="935" t="s">
        <v>570</v>
      </c>
      <c r="B91" s="936"/>
      <c r="C91" s="945" t="s">
        <v>571</v>
      </c>
      <c r="D91" s="938">
        <v>0</v>
      </c>
      <c r="E91" s="938">
        <v>0</v>
      </c>
      <c r="F91" s="939">
        <f t="shared" si="2"/>
        <v>0</v>
      </c>
      <c r="G91" s="308"/>
      <c r="H91" s="308"/>
      <c r="I91" s="308"/>
      <c r="J91" s="308"/>
      <c r="K91" s="308"/>
      <c r="L91" s="308"/>
      <c r="M91" s="308"/>
      <c r="N91" s="308"/>
      <c r="O91" s="308"/>
      <c r="P91" s="308"/>
      <c r="Q91" s="308"/>
    </row>
    <row r="92" spans="1:21" s="311" customFormat="1" ht="30" customHeight="1">
      <c r="A92" s="935" t="s">
        <v>572</v>
      </c>
      <c r="B92" s="936"/>
      <c r="C92" s="945" t="s">
        <v>573</v>
      </c>
      <c r="D92" s="938">
        <v>0</v>
      </c>
      <c r="E92" s="938">
        <v>0</v>
      </c>
      <c r="F92" s="939">
        <f t="shared" si="2"/>
        <v>0</v>
      </c>
      <c r="G92" s="308"/>
      <c r="H92" s="308"/>
      <c r="I92" s="308"/>
      <c r="J92" s="308"/>
      <c r="K92" s="308"/>
      <c r="L92" s="308"/>
      <c r="M92" s="308"/>
      <c r="N92" s="308"/>
      <c r="O92" s="308"/>
      <c r="P92" s="308"/>
      <c r="Q92" s="308"/>
    </row>
    <row r="93" spans="1:21" s="311" customFormat="1" ht="30" customHeight="1">
      <c r="A93" s="935" t="s">
        <v>574</v>
      </c>
      <c r="B93" s="936"/>
      <c r="C93" s="945" t="s">
        <v>575</v>
      </c>
      <c r="D93" s="938">
        <v>0</v>
      </c>
      <c r="E93" s="938">
        <v>0</v>
      </c>
      <c r="F93" s="939">
        <f t="shared" si="1"/>
        <v>0</v>
      </c>
      <c r="G93" s="308"/>
      <c r="H93" s="308"/>
      <c r="I93" s="308"/>
      <c r="J93" s="308"/>
      <c r="K93" s="308"/>
      <c r="L93" s="308"/>
      <c r="M93" s="308"/>
      <c r="N93" s="308"/>
      <c r="O93" s="308"/>
      <c r="P93" s="308"/>
      <c r="Q93" s="308"/>
    </row>
    <row r="94" spans="1:21" s="311" customFormat="1" ht="30" customHeight="1">
      <c r="A94" s="935" t="s">
        <v>655</v>
      </c>
      <c r="B94" s="936"/>
      <c r="C94" s="945" t="s">
        <v>577</v>
      </c>
      <c r="D94" s="938">
        <v>0</v>
      </c>
      <c r="E94" s="938">
        <v>0</v>
      </c>
      <c r="F94" s="939">
        <f t="shared" si="1"/>
        <v>0</v>
      </c>
      <c r="G94" s="308"/>
      <c r="H94" s="308"/>
      <c r="I94" s="308"/>
      <c r="J94" s="308"/>
      <c r="K94" s="308"/>
      <c r="L94" s="308"/>
      <c r="M94" s="308"/>
      <c r="N94" s="308"/>
      <c r="O94" s="308"/>
      <c r="P94" s="308"/>
      <c r="Q94" s="308"/>
    </row>
    <row r="95" spans="1:21" s="311" customFormat="1" ht="30" customHeight="1">
      <c r="A95" s="935" t="s">
        <v>655</v>
      </c>
      <c r="B95" s="936"/>
      <c r="C95" s="945" t="s">
        <v>579</v>
      </c>
      <c r="D95" s="938">
        <v>0</v>
      </c>
      <c r="E95" s="938">
        <v>0</v>
      </c>
      <c r="F95" s="939">
        <f t="shared" si="1"/>
        <v>0</v>
      </c>
      <c r="G95" s="308"/>
      <c r="H95" s="308"/>
      <c r="I95" s="308"/>
      <c r="J95" s="308"/>
      <c r="K95" s="308"/>
      <c r="L95" s="308"/>
      <c r="M95" s="308"/>
      <c r="N95" s="308"/>
      <c r="O95" s="308"/>
      <c r="P95" s="308"/>
      <c r="Q95" s="308"/>
    </row>
    <row r="96" spans="1:21" s="311" customFormat="1" ht="30" customHeight="1">
      <c r="A96" s="935" t="s">
        <v>655</v>
      </c>
      <c r="B96" s="936"/>
      <c r="C96" s="945" t="s">
        <v>581</v>
      </c>
      <c r="D96" s="938">
        <v>0</v>
      </c>
      <c r="E96" s="938">
        <v>0</v>
      </c>
      <c r="F96" s="939">
        <f t="shared" si="1"/>
        <v>0</v>
      </c>
      <c r="G96" s="308"/>
      <c r="H96" s="308"/>
      <c r="I96" s="308"/>
      <c r="J96" s="308"/>
      <c r="K96" s="308"/>
      <c r="L96" s="308"/>
      <c r="M96" s="308"/>
      <c r="N96" s="308"/>
      <c r="O96" s="308"/>
      <c r="P96" s="308"/>
      <c r="Q96" s="308"/>
    </row>
    <row r="97" spans="1:17" s="311" customFormat="1" ht="30" customHeight="1">
      <c r="A97" s="935" t="s">
        <v>656</v>
      </c>
      <c r="B97" s="936"/>
      <c r="C97" s="945" t="s">
        <v>583</v>
      </c>
      <c r="D97" s="938">
        <v>0</v>
      </c>
      <c r="E97" s="938">
        <v>0</v>
      </c>
      <c r="F97" s="939">
        <f t="shared" si="1"/>
        <v>0</v>
      </c>
      <c r="G97" s="308"/>
      <c r="H97" s="308"/>
      <c r="I97" s="308"/>
      <c r="J97" s="308"/>
      <c r="K97" s="308"/>
      <c r="L97" s="308"/>
      <c r="M97" s="308"/>
      <c r="N97" s="308"/>
      <c r="O97" s="308"/>
      <c r="P97" s="308"/>
      <c r="Q97" s="308"/>
    </row>
    <row r="98" spans="1:17" s="311" customFormat="1" ht="30" customHeight="1">
      <c r="A98" s="935" t="s">
        <v>656</v>
      </c>
      <c r="B98" s="936"/>
      <c r="C98" s="945">
        <v>69270</v>
      </c>
      <c r="D98" s="938">
        <v>0</v>
      </c>
      <c r="E98" s="938">
        <v>0</v>
      </c>
      <c r="F98" s="939">
        <f t="shared" si="1"/>
        <v>0</v>
      </c>
      <c r="G98" s="308"/>
      <c r="H98" s="308"/>
      <c r="I98" s="308"/>
      <c r="J98" s="308"/>
      <c r="K98" s="308"/>
      <c r="L98" s="308"/>
      <c r="M98" s="308"/>
      <c r="N98" s="308"/>
      <c r="O98" s="308"/>
      <c r="P98" s="308"/>
      <c r="Q98" s="308"/>
    </row>
    <row r="99" spans="1:17" s="311" customFormat="1" ht="30" customHeight="1">
      <c r="A99" s="935" t="s">
        <v>585</v>
      </c>
      <c r="B99" s="936"/>
      <c r="C99" s="945" t="s">
        <v>586</v>
      </c>
      <c r="D99" s="938">
        <v>0</v>
      </c>
      <c r="E99" s="938">
        <v>0</v>
      </c>
      <c r="F99" s="939">
        <f t="shared" si="1"/>
        <v>0</v>
      </c>
      <c r="G99" s="308"/>
      <c r="H99" s="308"/>
      <c r="I99" s="308"/>
      <c r="J99" s="308"/>
      <c r="K99" s="308"/>
      <c r="L99" s="308"/>
      <c r="M99" s="308"/>
      <c r="N99" s="308"/>
      <c r="O99" s="308"/>
      <c r="P99" s="308"/>
      <c r="Q99" s="308"/>
    </row>
    <row r="100" spans="1:17" s="311" customFormat="1" ht="30" customHeight="1">
      <c r="A100" s="935" t="s">
        <v>420</v>
      </c>
      <c r="B100" s="936"/>
      <c r="C100" s="945" t="s">
        <v>588</v>
      </c>
      <c r="D100" s="938">
        <v>0</v>
      </c>
      <c r="E100" s="938">
        <v>0</v>
      </c>
      <c r="F100" s="939">
        <f t="shared" si="1"/>
        <v>0</v>
      </c>
      <c r="G100" s="308"/>
      <c r="H100" s="308"/>
      <c r="I100" s="308"/>
      <c r="J100" s="308"/>
      <c r="K100" s="308"/>
      <c r="L100" s="308"/>
      <c r="M100" s="308"/>
      <c r="N100" s="308"/>
      <c r="O100" s="308"/>
      <c r="P100" s="308"/>
      <c r="Q100" s="308"/>
    </row>
    <row r="101" spans="1:17" s="311" customFormat="1" ht="30" customHeight="1" thickBot="1">
      <c r="A101" s="940" t="s">
        <v>589</v>
      </c>
      <c r="B101" s="941"/>
      <c r="C101" s="946" t="s">
        <v>590</v>
      </c>
      <c r="D101" s="938">
        <v>0</v>
      </c>
      <c r="E101" s="938">
        <v>0</v>
      </c>
      <c r="F101" s="944">
        <f t="shared" si="1"/>
        <v>0</v>
      </c>
      <c r="G101" s="308"/>
      <c r="H101" s="308"/>
      <c r="I101" s="308"/>
      <c r="J101" s="308"/>
      <c r="K101" s="308"/>
      <c r="L101" s="308"/>
      <c r="M101" s="308"/>
      <c r="N101" s="308"/>
      <c r="O101" s="308"/>
      <c r="P101" s="308"/>
      <c r="Q101" s="308"/>
    </row>
    <row r="102" spans="1:17" s="311" customFormat="1" ht="30" customHeight="1" thickBot="1">
      <c r="A102" s="1095" t="s">
        <v>657</v>
      </c>
      <c r="B102" s="1100"/>
      <c r="C102" s="346"/>
      <c r="D102" s="345">
        <f>SUM(D64:D101)</f>
        <v>3690</v>
      </c>
      <c r="E102" s="345">
        <f>SUM(E64:E101)</f>
        <v>0</v>
      </c>
      <c r="F102" s="345">
        <f t="shared" si="1"/>
        <v>3690</v>
      </c>
      <c r="G102" s="308"/>
      <c r="H102" s="308"/>
      <c r="I102" s="308"/>
      <c r="J102" s="308"/>
      <c r="K102" s="308"/>
      <c r="L102" s="308"/>
      <c r="M102" s="308"/>
      <c r="N102" s="308"/>
      <c r="O102" s="308"/>
      <c r="P102" s="308"/>
      <c r="Q102" s="308"/>
    </row>
    <row r="103" spans="1:17" s="311" customFormat="1" ht="30" customHeight="1">
      <c r="A103" s="321"/>
      <c r="B103" s="321"/>
      <c r="C103" s="321"/>
      <c r="D103" s="322"/>
      <c r="E103" s="322"/>
      <c r="F103" s="322"/>
      <c r="G103" s="308"/>
      <c r="H103" s="308"/>
      <c r="I103" s="308"/>
      <c r="J103" s="308"/>
      <c r="K103" s="308"/>
      <c r="L103" s="308"/>
      <c r="M103" s="308"/>
      <c r="N103" s="308"/>
      <c r="O103" s="308"/>
      <c r="P103" s="308"/>
      <c r="Q103" s="308"/>
    </row>
    <row r="104" spans="1:17" s="311" customFormat="1" ht="30" customHeight="1" thickBot="1">
      <c r="A104" s="321"/>
      <c r="B104" s="321"/>
      <c r="C104" s="321"/>
      <c r="D104" s="322"/>
      <c r="E104" s="322"/>
      <c r="F104" s="322"/>
      <c r="G104" s="308"/>
      <c r="H104" s="308"/>
      <c r="I104" s="308"/>
      <c r="J104" s="308"/>
      <c r="K104" s="308"/>
      <c r="L104" s="308"/>
      <c r="M104" s="308"/>
      <c r="N104" s="308"/>
      <c r="O104" s="308"/>
      <c r="P104" s="308"/>
      <c r="Q104" s="308"/>
    </row>
    <row r="105" spans="1:17" s="311" customFormat="1" ht="30" customHeight="1" thickBot="1">
      <c r="A105" s="323"/>
      <c r="B105" s="323"/>
      <c r="C105" s="1097" t="str">
        <f>C7</f>
        <v>2021-22</v>
      </c>
      <c r="D105" s="1098"/>
      <c r="E105" s="1098"/>
      <c r="F105" s="1099"/>
      <c r="G105" s="308"/>
      <c r="H105" s="308"/>
      <c r="I105" s="308"/>
      <c r="J105" s="308"/>
      <c r="K105" s="308"/>
      <c r="L105" s="308"/>
      <c r="M105" s="308"/>
      <c r="N105" s="308"/>
      <c r="O105" s="308"/>
      <c r="P105" s="308"/>
      <c r="Q105" s="308"/>
    </row>
    <row r="106" spans="1:17" s="311" customFormat="1" ht="111.6" customHeight="1" thickBot="1">
      <c r="A106" s="1242" t="s">
        <v>172</v>
      </c>
      <c r="B106" s="1243"/>
      <c r="C106" s="295" t="s">
        <v>286</v>
      </c>
      <c r="D106" s="296" t="s">
        <v>649</v>
      </c>
      <c r="E106" s="703" t="s">
        <v>650</v>
      </c>
      <c r="F106" s="297" t="s">
        <v>651</v>
      </c>
      <c r="G106" s="308"/>
      <c r="H106" s="308"/>
      <c r="I106" s="308"/>
      <c r="J106" s="308"/>
      <c r="K106" s="308"/>
      <c r="L106" s="308"/>
      <c r="M106" s="308"/>
      <c r="N106" s="308"/>
      <c r="O106" s="308"/>
      <c r="P106" s="308"/>
      <c r="Q106" s="308"/>
    </row>
    <row r="107" spans="1:17" s="311" customFormat="1" ht="30" customHeight="1">
      <c r="A107" s="306" t="s">
        <v>592</v>
      </c>
      <c r="B107" s="319"/>
      <c r="C107" s="320" t="s">
        <v>593</v>
      </c>
      <c r="D107" s="583">
        <v>0</v>
      </c>
      <c r="E107" s="583">
        <v>0</v>
      </c>
      <c r="F107" s="307">
        <f t="shared" si="1"/>
        <v>0</v>
      </c>
      <c r="G107" s="308"/>
      <c r="H107" s="308"/>
      <c r="I107" s="308"/>
      <c r="J107" s="308"/>
      <c r="K107" s="308"/>
      <c r="L107" s="308"/>
      <c r="M107" s="308"/>
      <c r="N107" s="308"/>
      <c r="O107" s="308"/>
      <c r="P107" s="308"/>
      <c r="Q107" s="308"/>
    </row>
    <row r="108" spans="1:17" s="311" customFormat="1" ht="30" customHeight="1">
      <c r="A108" s="935" t="s">
        <v>658</v>
      </c>
      <c r="B108" s="936"/>
      <c r="C108" s="945" t="s">
        <v>595</v>
      </c>
      <c r="D108" s="938">
        <v>0</v>
      </c>
      <c r="E108" s="938">
        <v>0</v>
      </c>
      <c r="F108" s="939">
        <f t="shared" si="1"/>
        <v>0</v>
      </c>
      <c r="G108" s="308"/>
      <c r="H108" s="308"/>
      <c r="I108" s="308"/>
      <c r="J108" s="308"/>
      <c r="K108" s="308"/>
      <c r="L108" s="308"/>
      <c r="M108" s="308"/>
      <c r="N108" s="308"/>
      <c r="O108" s="308"/>
      <c r="P108" s="308"/>
      <c r="Q108" s="308"/>
    </row>
    <row r="109" spans="1:17" s="311" customFormat="1" ht="30" customHeight="1">
      <c r="A109" s="935" t="s">
        <v>596</v>
      </c>
      <c r="B109" s="936"/>
      <c r="C109" s="945" t="s">
        <v>597</v>
      </c>
      <c r="D109" s="938">
        <v>0</v>
      </c>
      <c r="E109" s="938">
        <v>0</v>
      </c>
      <c r="F109" s="939">
        <f t="shared" si="1"/>
        <v>0</v>
      </c>
      <c r="G109" s="308"/>
      <c r="H109" s="308"/>
      <c r="I109" s="308"/>
      <c r="J109" s="308"/>
      <c r="K109" s="308"/>
      <c r="L109" s="308"/>
      <c r="M109" s="308"/>
      <c r="N109" s="308"/>
      <c r="O109" s="308"/>
      <c r="P109" s="308"/>
      <c r="Q109" s="308"/>
    </row>
    <row r="110" spans="1:17" s="311" customFormat="1" ht="30" customHeight="1">
      <c r="A110" s="935" t="s">
        <v>598</v>
      </c>
      <c r="B110" s="936"/>
      <c r="C110" s="945" t="s">
        <v>599</v>
      </c>
      <c r="D110" s="938">
        <v>0</v>
      </c>
      <c r="E110" s="938">
        <v>0</v>
      </c>
      <c r="F110" s="939">
        <f t="shared" si="1"/>
        <v>0</v>
      </c>
      <c r="G110" s="308"/>
      <c r="H110" s="308"/>
      <c r="I110" s="308"/>
      <c r="J110" s="308"/>
      <c r="K110" s="308"/>
      <c r="L110" s="308"/>
      <c r="M110" s="308"/>
      <c r="N110" s="308"/>
      <c r="O110" s="308"/>
      <c r="P110" s="308"/>
      <c r="Q110" s="308"/>
    </row>
    <row r="111" spans="1:17" s="311" customFormat="1" ht="30" customHeight="1">
      <c r="A111" s="935" t="s">
        <v>601</v>
      </c>
      <c r="B111" s="936"/>
      <c r="C111" s="945" t="s">
        <v>602</v>
      </c>
      <c r="D111" s="938">
        <v>0</v>
      </c>
      <c r="E111" s="938">
        <v>0</v>
      </c>
      <c r="F111" s="939">
        <f t="shared" si="1"/>
        <v>0</v>
      </c>
      <c r="G111" s="308"/>
      <c r="H111" s="308"/>
      <c r="I111" s="308"/>
      <c r="J111" s="308"/>
      <c r="K111" s="308"/>
      <c r="L111" s="308"/>
      <c r="M111" s="308"/>
      <c r="N111" s="308"/>
      <c r="O111" s="308"/>
      <c r="P111" s="308"/>
      <c r="Q111" s="308"/>
    </row>
    <row r="112" spans="1:17" s="311" customFormat="1" ht="30" customHeight="1">
      <c r="A112" s="935" t="s">
        <v>600</v>
      </c>
      <c r="B112" s="936"/>
      <c r="C112" s="945">
        <v>73050</v>
      </c>
      <c r="D112" s="938">
        <v>0</v>
      </c>
      <c r="E112" s="938">
        <v>0</v>
      </c>
      <c r="F112" s="939">
        <f>+D112+E112</f>
        <v>0</v>
      </c>
      <c r="G112" s="308"/>
      <c r="H112" s="308"/>
      <c r="I112" s="308"/>
      <c r="J112" s="308"/>
      <c r="K112" s="308"/>
      <c r="L112" s="308"/>
      <c r="M112" s="308"/>
      <c r="N112" s="308"/>
      <c r="O112" s="308"/>
      <c r="P112" s="308"/>
      <c r="Q112" s="308"/>
    </row>
    <row r="113" spans="1:17" s="311" customFormat="1" ht="30" customHeight="1">
      <c r="A113" s="1273" t="s">
        <v>790</v>
      </c>
      <c r="B113" s="936"/>
      <c r="C113" s="1270">
        <v>73100</v>
      </c>
      <c r="D113" s="1271">
        <v>0</v>
      </c>
      <c r="E113" s="1271"/>
      <c r="F113" s="1272"/>
      <c r="G113" s="308"/>
      <c r="H113" s="308"/>
      <c r="I113" s="308"/>
      <c r="J113" s="308"/>
      <c r="K113" s="308"/>
      <c r="L113" s="308"/>
      <c r="M113" s="308"/>
      <c r="N113" s="308"/>
      <c r="O113" s="308"/>
      <c r="P113" s="308"/>
      <c r="Q113" s="308"/>
    </row>
    <row r="114" spans="1:17" s="311" customFormat="1" ht="30" customHeight="1">
      <c r="A114" s="935" t="s">
        <v>659</v>
      </c>
      <c r="B114" s="936"/>
      <c r="C114" s="945" t="s">
        <v>604</v>
      </c>
      <c r="D114" s="938">
        <v>0</v>
      </c>
      <c r="E114" s="938">
        <v>0</v>
      </c>
      <c r="F114" s="939">
        <f t="shared" si="1"/>
        <v>0</v>
      </c>
      <c r="G114" s="308"/>
      <c r="H114" s="308"/>
      <c r="I114" s="308"/>
      <c r="J114" s="308"/>
      <c r="K114" s="308"/>
      <c r="L114" s="308"/>
      <c r="M114" s="308"/>
      <c r="N114" s="308"/>
      <c r="O114" s="308"/>
      <c r="P114" s="308"/>
      <c r="Q114" s="308"/>
    </row>
    <row r="115" spans="1:17" s="311" customFormat="1" ht="30" customHeight="1">
      <c r="A115" s="935" t="s">
        <v>605</v>
      </c>
      <c r="B115" s="936"/>
      <c r="C115" s="945" t="s">
        <v>606</v>
      </c>
      <c r="D115" s="938">
        <v>0</v>
      </c>
      <c r="E115" s="938">
        <v>0</v>
      </c>
      <c r="F115" s="939">
        <f t="shared" si="1"/>
        <v>0</v>
      </c>
      <c r="G115" s="308"/>
      <c r="H115" s="308"/>
      <c r="I115" s="308"/>
      <c r="J115" s="308"/>
      <c r="K115" s="308"/>
      <c r="L115" s="308"/>
      <c r="M115" s="308"/>
      <c r="N115" s="308"/>
      <c r="O115" s="308"/>
      <c r="P115" s="308"/>
      <c r="Q115" s="308"/>
    </row>
    <row r="116" spans="1:17" s="311" customFormat="1" ht="30" customHeight="1">
      <c r="A116" s="935" t="s">
        <v>607</v>
      </c>
      <c r="B116" s="936"/>
      <c r="C116" s="945" t="s">
        <v>608</v>
      </c>
      <c r="D116" s="938">
        <v>0</v>
      </c>
      <c r="E116" s="938">
        <v>0</v>
      </c>
      <c r="F116" s="939">
        <f t="shared" si="1"/>
        <v>0</v>
      </c>
      <c r="G116" s="308"/>
      <c r="H116" s="308"/>
      <c r="I116" s="308"/>
      <c r="J116" s="308"/>
      <c r="K116" s="308"/>
      <c r="L116" s="308"/>
      <c r="M116" s="308"/>
      <c r="N116" s="308"/>
      <c r="O116" s="308"/>
      <c r="P116" s="308"/>
      <c r="Q116" s="308"/>
    </row>
    <row r="117" spans="1:17" s="311" customFormat="1" ht="30" customHeight="1" thickBot="1">
      <c r="A117" s="940" t="s">
        <v>609</v>
      </c>
      <c r="B117" s="941"/>
      <c r="C117" s="946" t="s">
        <v>610</v>
      </c>
      <c r="D117" s="943">
        <v>0</v>
      </c>
      <c r="E117" s="943">
        <v>0</v>
      </c>
      <c r="F117" s="944">
        <f t="shared" si="1"/>
        <v>0</v>
      </c>
      <c r="G117" s="308"/>
      <c r="H117" s="308"/>
      <c r="I117" s="308"/>
      <c r="J117" s="308"/>
      <c r="K117" s="308"/>
      <c r="L117" s="308"/>
      <c r="M117" s="308"/>
      <c r="N117" s="308"/>
      <c r="O117" s="308"/>
      <c r="P117" s="308"/>
      <c r="Q117" s="308"/>
    </row>
    <row r="118" spans="1:17" s="311" customFormat="1" ht="30" customHeight="1" thickBot="1">
      <c r="A118" s="347" t="s">
        <v>611</v>
      </c>
      <c r="B118" s="348"/>
      <c r="C118" s="348"/>
      <c r="D118" s="349">
        <f>SUM(D107:D117)</f>
        <v>0</v>
      </c>
      <c r="E118" s="349">
        <f>SUM(E107:E117)</f>
        <v>0</v>
      </c>
      <c r="F118" s="349">
        <f>SUM(D118:E118)</f>
        <v>0</v>
      </c>
      <c r="G118" s="308"/>
      <c r="H118" s="308"/>
      <c r="I118" s="308"/>
      <c r="J118" s="308"/>
      <c r="K118" s="308"/>
      <c r="L118" s="308"/>
      <c r="M118" s="308"/>
      <c r="N118" s="308"/>
      <c r="O118" s="308"/>
      <c r="P118" s="308"/>
      <c r="Q118" s="308"/>
    </row>
    <row r="119" spans="1:17" s="311" customFormat="1" ht="30" customHeight="1" thickBot="1">
      <c r="A119" s="353"/>
      <c r="B119" s="354"/>
      <c r="C119" s="350"/>
      <c r="D119" s="351"/>
      <c r="E119" s="351"/>
      <c r="F119" s="351"/>
      <c r="G119" s="308"/>
      <c r="H119" s="308"/>
      <c r="I119" s="308"/>
      <c r="J119" s="308"/>
      <c r="K119" s="308"/>
      <c r="L119" s="308"/>
      <c r="M119" s="308"/>
      <c r="N119" s="308"/>
      <c r="O119" s="308"/>
      <c r="P119" s="308"/>
      <c r="Q119" s="308"/>
    </row>
    <row r="120" spans="1:17" s="311" customFormat="1" ht="30" customHeight="1" thickBot="1">
      <c r="A120" s="1095" t="s">
        <v>612</v>
      </c>
      <c r="B120" s="1100"/>
      <c r="C120" s="335"/>
      <c r="D120" s="345">
        <f>+D57+D102+D118</f>
        <v>114848</v>
      </c>
      <c r="E120" s="345">
        <f>+E57+E102+E118</f>
        <v>0</v>
      </c>
      <c r="F120" s="345">
        <f>SUM(D120:E120)</f>
        <v>114848</v>
      </c>
      <c r="G120" s="308"/>
      <c r="H120" s="308"/>
      <c r="I120" s="308"/>
      <c r="J120" s="308"/>
      <c r="K120" s="308"/>
      <c r="L120" s="308"/>
      <c r="M120" s="308"/>
      <c r="N120" s="308"/>
      <c r="O120" s="308"/>
      <c r="P120" s="308"/>
      <c r="Q120" s="308"/>
    </row>
    <row r="121" spans="1:17" s="311" customFormat="1" ht="30" customHeight="1">
      <c r="A121" s="309"/>
      <c r="B121" s="19"/>
      <c r="C121" s="19"/>
      <c r="D121" s="19"/>
      <c r="E121" s="19"/>
      <c r="F121" s="324"/>
      <c r="G121" s="309"/>
      <c r="H121" s="308"/>
      <c r="I121" s="308"/>
      <c r="J121" s="308"/>
      <c r="K121" s="308"/>
      <c r="L121" s="308"/>
      <c r="M121" s="308"/>
      <c r="N121" s="308"/>
      <c r="O121" s="308"/>
      <c r="P121" s="308"/>
      <c r="Q121" s="308"/>
    </row>
    <row r="122" spans="1:17" s="676" customFormat="1" ht="30" customHeight="1" thickBot="1">
      <c r="A122" s="25"/>
      <c r="B122" s="25"/>
      <c r="C122" s="25"/>
      <c r="D122" s="25"/>
      <c r="E122" s="25"/>
      <c r="F122" s="25"/>
    </row>
    <row r="123" spans="1:17" s="311" customFormat="1" ht="116.45" customHeight="1" thickBot="1">
      <c r="A123" s="1240" t="s">
        <v>660</v>
      </c>
      <c r="B123" s="1241"/>
      <c r="C123" s="295" t="s">
        <v>286</v>
      </c>
      <c r="D123" s="297" t="s">
        <v>649</v>
      </c>
      <c r="E123" s="297" t="s">
        <v>650</v>
      </c>
      <c r="F123" s="297" t="s">
        <v>651</v>
      </c>
      <c r="G123" s="308"/>
      <c r="H123" s="308"/>
      <c r="I123" s="308"/>
      <c r="J123" s="308"/>
      <c r="K123" s="308"/>
      <c r="L123" s="308"/>
      <c r="M123" s="308"/>
      <c r="N123" s="308"/>
      <c r="O123" s="308"/>
      <c r="P123" s="308"/>
      <c r="Q123" s="308"/>
    </row>
    <row r="124" spans="1:17" s="342" customFormat="1" ht="30" customHeight="1">
      <c r="A124" s="306" t="s">
        <v>661</v>
      </c>
      <c r="B124" s="339"/>
      <c r="C124" s="340"/>
      <c r="D124" s="583">
        <v>0</v>
      </c>
      <c r="E124" s="583">
        <v>0</v>
      </c>
      <c r="F124" s="584">
        <f>+D124+E124</f>
        <v>0</v>
      </c>
      <c r="G124" s="341"/>
      <c r="H124" s="341"/>
      <c r="I124" s="341"/>
      <c r="J124" s="341"/>
      <c r="K124" s="341"/>
      <c r="L124" s="341"/>
      <c r="M124" s="341"/>
      <c r="N124" s="341"/>
      <c r="O124" s="341"/>
      <c r="P124" s="341"/>
      <c r="Q124" s="341"/>
    </row>
    <row r="125" spans="1:17" s="342" customFormat="1" ht="30" customHeight="1">
      <c r="A125" s="935" t="s">
        <v>662</v>
      </c>
      <c r="B125" s="760"/>
      <c r="C125" s="947"/>
      <c r="D125" s="948">
        <f>'EXHIBIT C'!H10</f>
        <v>110699</v>
      </c>
      <c r="E125" s="938">
        <v>0</v>
      </c>
      <c r="F125" s="939">
        <f t="shared" ref="F125:F135" si="3">+D125+E125</f>
        <v>110699</v>
      </c>
      <c r="G125" s="341"/>
      <c r="H125" s="341"/>
      <c r="I125" s="341"/>
      <c r="J125" s="341"/>
      <c r="K125" s="341"/>
      <c r="L125" s="341"/>
      <c r="M125" s="341"/>
      <c r="N125" s="341"/>
      <c r="O125" s="341"/>
      <c r="P125" s="341"/>
      <c r="Q125" s="341"/>
    </row>
    <row r="126" spans="1:17" s="342" customFormat="1" ht="30" customHeight="1">
      <c r="A126" s="935" t="s">
        <v>663</v>
      </c>
      <c r="B126" s="760"/>
      <c r="C126" s="947"/>
      <c r="D126" s="948">
        <f>'EXHIBIT C'!F19</f>
        <v>26623</v>
      </c>
      <c r="E126" s="938">
        <v>0</v>
      </c>
      <c r="F126" s="939">
        <f t="shared" si="3"/>
        <v>26623</v>
      </c>
      <c r="G126" s="341"/>
      <c r="H126" s="341"/>
      <c r="I126" s="341"/>
      <c r="J126" s="341"/>
      <c r="K126" s="341"/>
      <c r="L126" s="341"/>
      <c r="M126" s="341"/>
      <c r="N126" s="341"/>
      <c r="O126" s="341"/>
      <c r="P126" s="341"/>
      <c r="Q126" s="341"/>
    </row>
    <row r="127" spans="1:17" s="342" customFormat="1" ht="30" customHeight="1">
      <c r="A127" s="935" t="s">
        <v>664</v>
      </c>
      <c r="B127" s="760"/>
      <c r="C127" s="947"/>
      <c r="D127" s="938">
        <v>0</v>
      </c>
      <c r="E127" s="938">
        <v>0</v>
      </c>
      <c r="F127" s="939">
        <f t="shared" si="3"/>
        <v>0</v>
      </c>
      <c r="G127" s="341"/>
      <c r="H127" s="341"/>
      <c r="I127" s="341"/>
      <c r="J127" s="341"/>
      <c r="K127" s="341"/>
      <c r="L127" s="341"/>
      <c r="M127" s="341"/>
      <c r="N127" s="341"/>
      <c r="O127" s="341"/>
      <c r="P127" s="341"/>
      <c r="Q127" s="341"/>
    </row>
    <row r="128" spans="1:17" s="342" customFormat="1" ht="30" customHeight="1">
      <c r="A128" s="935" t="s">
        <v>665</v>
      </c>
      <c r="B128" s="760"/>
      <c r="C128" s="947"/>
      <c r="D128" s="938">
        <v>0</v>
      </c>
      <c r="E128" s="938">
        <v>0</v>
      </c>
      <c r="F128" s="939">
        <f t="shared" si="3"/>
        <v>0</v>
      </c>
      <c r="G128" s="341"/>
      <c r="H128" s="341"/>
      <c r="I128" s="341"/>
      <c r="J128" s="341"/>
      <c r="K128" s="341"/>
      <c r="L128" s="341"/>
      <c r="M128" s="341"/>
      <c r="N128" s="341"/>
      <c r="O128" s="341"/>
      <c r="P128" s="341"/>
      <c r="Q128" s="341"/>
    </row>
    <row r="129" spans="1:17" s="342" customFormat="1" ht="50.25" customHeight="1">
      <c r="A129" s="1244" t="s">
        <v>783</v>
      </c>
      <c r="B129" s="1245"/>
      <c r="C129" s="947"/>
      <c r="D129" s="938">
        <v>0</v>
      </c>
      <c r="E129" s="938">
        <v>0</v>
      </c>
      <c r="F129" s="939">
        <f t="shared" si="3"/>
        <v>0</v>
      </c>
      <c r="G129" s="341"/>
      <c r="H129" s="341"/>
      <c r="I129" s="341"/>
      <c r="J129" s="341"/>
      <c r="K129" s="341"/>
      <c r="L129" s="341"/>
      <c r="M129" s="341"/>
      <c r="N129" s="341"/>
      <c r="O129" s="341"/>
      <c r="P129" s="341"/>
      <c r="Q129" s="341"/>
    </row>
    <row r="130" spans="1:17" s="342" customFormat="1" ht="30" customHeight="1">
      <c r="A130" s="935" t="s">
        <v>666</v>
      </c>
      <c r="B130" s="760"/>
      <c r="C130" s="947"/>
      <c r="D130" s="938">
        <v>0</v>
      </c>
      <c r="E130" s="938">
        <v>0</v>
      </c>
      <c r="F130" s="939">
        <f t="shared" si="3"/>
        <v>0</v>
      </c>
      <c r="G130" s="341"/>
      <c r="H130" s="341"/>
      <c r="I130" s="341"/>
      <c r="J130" s="341"/>
      <c r="K130" s="341"/>
      <c r="L130" s="341"/>
      <c r="M130" s="341"/>
      <c r="N130" s="341"/>
      <c r="O130" s="341"/>
      <c r="P130" s="341"/>
      <c r="Q130" s="341"/>
    </row>
    <row r="131" spans="1:17" s="342" customFormat="1" ht="30" customHeight="1">
      <c r="A131" s="935" t="s">
        <v>667</v>
      </c>
      <c r="B131" s="760"/>
      <c r="C131" s="947"/>
      <c r="D131" s="938">
        <v>0</v>
      </c>
      <c r="E131" s="938">
        <v>0</v>
      </c>
      <c r="F131" s="939">
        <f t="shared" si="3"/>
        <v>0</v>
      </c>
      <c r="G131" s="341"/>
      <c r="H131" s="341"/>
      <c r="I131" s="341"/>
      <c r="J131" s="341"/>
      <c r="K131" s="341"/>
      <c r="L131" s="341"/>
      <c r="M131" s="341"/>
      <c r="N131" s="341"/>
      <c r="O131" s="341"/>
      <c r="P131" s="341"/>
      <c r="Q131" s="341"/>
    </row>
    <row r="132" spans="1:17" s="342" customFormat="1" ht="30" customHeight="1">
      <c r="A132" s="935" t="s">
        <v>668</v>
      </c>
      <c r="B132" s="760"/>
      <c r="C132" s="947"/>
      <c r="D132" s="938">
        <v>0</v>
      </c>
      <c r="E132" s="938">
        <v>0</v>
      </c>
      <c r="F132" s="939">
        <f t="shared" si="3"/>
        <v>0</v>
      </c>
      <c r="G132" s="341"/>
      <c r="H132" s="341"/>
      <c r="I132" s="341"/>
      <c r="J132" s="341"/>
      <c r="K132" s="341"/>
      <c r="L132" s="341"/>
      <c r="M132" s="341"/>
      <c r="N132" s="341"/>
      <c r="O132" s="341"/>
      <c r="P132" s="341"/>
      <c r="Q132" s="341"/>
    </row>
    <row r="133" spans="1:17" s="342" customFormat="1" ht="30" customHeight="1">
      <c r="A133" s="935" t="s">
        <v>669</v>
      </c>
      <c r="B133" s="760"/>
      <c r="C133" s="947"/>
      <c r="D133" s="938">
        <v>0</v>
      </c>
      <c r="E133" s="938">
        <v>0</v>
      </c>
      <c r="F133" s="939">
        <f t="shared" si="3"/>
        <v>0</v>
      </c>
      <c r="G133" s="341"/>
      <c r="H133" s="341"/>
      <c r="I133" s="341"/>
      <c r="J133" s="341"/>
      <c r="K133" s="341"/>
      <c r="L133" s="341"/>
      <c r="M133" s="341"/>
      <c r="N133" s="341"/>
      <c r="O133" s="341"/>
      <c r="P133" s="341"/>
      <c r="Q133" s="341"/>
    </row>
    <row r="134" spans="1:17" s="342" customFormat="1" ht="30" customHeight="1">
      <c r="A134" s="935" t="s">
        <v>670</v>
      </c>
      <c r="B134" s="760"/>
      <c r="C134" s="947"/>
      <c r="D134" s="938">
        <v>0</v>
      </c>
      <c r="E134" s="938">
        <v>0</v>
      </c>
      <c r="F134" s="939">
        <f t="shared" si="3"/>
        <v>0</v>
      </c>
      <c r="G134" s="341"/>
      <c r="H134" s="341"/>
      <c r="I134" s="341"/>
      <c r="J134" s="341"/>
      <c r="K134" s="341"/>
      <c r="L134" s="341"/>
      <c r="M134" s="341"/>
      <c r="N134" s="341"/>
      <c r="O134" s="341"/>
      <c r="P134" s="341"/>
      <c r="Q134" s="341"/>
    </row>
    <row r="135" spans="1:17" s="342" customFormat="1" ht="30" customHeight="1" thickBot="1">
      <c r="A135" s="940" t="s">
        <v>671</v>
      </c>
      <c r="B135" s="949"/>
      <c r="C135" s="950"/>
      <c r="D135" s="943">
        <v>0</v>
      </c>
      <c r="E135" s="943">
        <v>0</v>
      </c>
      <c r="F135" s="944">
        <f t="shared" si="3"/>
        <v>0</v>
      </c>
      <c r="G135" s="341"/>
      <c r="H135" s="341"/>
      <c r="I135" s="341"/>
      <c r="J135" s="341"/>
      <c r="K135" s="341"/>
      <c r="L135" s="341"/>
      <c r="M135" s="341"/>
      <c r="N135" s="341"/>
      <c r="O135" s="341"/>
      <c r="P135" s="341"/>
      <c r="Q135" s="341"/>
    </row>
    <row r="136" spans="1:17" ht="30" customHeight="1" thickBot="1">
      <c r="A136" s="1095" t="s">
        <v>672</v>
      </c>
      <c r="B136" s="1096"/>
      <c r="C136" s="335"/>
      <c r="D136" s="336">
        <f>SUM(D124:D135)</f>
        <v>137322</v>
      </c>
      <c r="E136" s="337">
        <f>SUM(E124:E135)</f>
        <v>0</v>
      </c>
      <c r="F136" s="338">
        <f>SUM(F124:F135)</f>
        <v>137322</v>
      </c>
      <c r="G136" s="325"/>
      <c r="H136" s="325"/>
      <c r="I136" s="325"/>
      <c r="J136" s="325"/>
      <c r="K136" s="325"/>
      <c r="L136" s="325"/>
      <c r="M136" s="325"/>
      <c r="N136" s="325"/>
      <c r="O136" s="325"/>
      <c r="P136" s="325"/>
      <c r="Q136" s="325"/>
    </row>
    <row r="137" spans="1:17" ht="20.25" customHeight="1">
      <c r="A137" s="326"/>
      <c r="B137" s="326"/>
      <c r="C137" s="327"/>
      <c r="D137" s="328"/>
      <c r="E137" s="328"/>
      <c r="F137" s="328"/>
      <c r="G137" s="325"/>
      <c r="H137" s="325"/>
      <c r="I137" s="325"/>
      <c r="J137" s="325"/>
      <c r="K137" s="325"/>
      <c r="L137" s="325"/>
      <c r="M137" s="325"/>
      <c r="N137" s="325"/>
      <c r="O137" s="325"/>
      <c r="P137" s="325"/>
      <c r="Q137" s="325"/>
    </row>
    <row r="138" spans="1:17" ht="110.1" customHeight="1">
      <c r="A138" s="1170" t="s">
        <v>673</v>
      </c>
      <c r="B138" s="1170"/>
      <c r="C138" s="1171"/>
      <c r="D138" s="329">
        <f>D136-D120</f>
        <v>22474</v>
      </c>
      <c r="E138" s="329">
        <f t="shared" ref="E138:F138" si="4">E136-E120</f>
        <v>0</v>
      </c>
      <c r="F138" s="329">
        <f t="shared" si="4"/>
        <v>22474</v>
      </c>
      <c r="G138" s="325"/>
      <c r="H138" s="325"/>
      <c r="I138" s="325"/>
      <c r="J138" s="325"/>
      <c r="K138" s="325"/>
      <c r="L138" s="325"/>
      <c r="M138" s="325"/>
      <c r="N138" s="325"/>
      <c r="O138" s="325"/>
      <c r="P138" s="325"/>
      <c r="Q138" s="325"/>
    </row>
    <row r="139" spans="1:17" ht="14.1" customHeight="1">
      <c r="A139" s="326"/>
      <c r="B139" s="326"/>
      <c r="C139" s="327"/>
      <c r="D139" s="328"/>
      <c r="E139" s="328"/>
      <c r="F139" s="328"/>
      <c r="G139" s="325"/>
      <c r="H139" s="325"/>
      <c r="I139" s="325"/>
      <c r="J139" s="325"/>
      <c r="K139" s="325"/>
      <c r="L139" s="325"/>
      <c r="M139" s="325"/>
      <c r="N139" s="325"/>
      <c r="O139" s="325"/>
      <c r="P139" s="325"/>
      <c r="Q139" s="325"/>
    </row>
    <row r="140" spans="1:17" ht="26.1" customHeight="1" thickBot="1">
      <c r="A140" s="589" t="s">
        <v>674</v>
      </c>
      <c r="B140" s="311"/>
      <c r="C140" s="311"/>
      <c r="D140" s="330"/>
      <c r="E140" s="330"/>
      <c r="F140" s="331"/>
      <c r="G140" s="325"/>
      <c r="H140" s="325"/>
      <c r="I140" s="325"/>
      <c r="J140" s="325"/>
      <c r="K140" s="325"/>
      <c r="L140" s="325"/>
      <c r="M140" s="325"/>
      <c r="N140" s="325"/>
      <c r="O140" s="325"/>
      <c r="P140" s="325"/>
      <c r="Q140" s="325"/>
    </row>
    <row r="141" spans="1:17" ht="30" customHeight="1">
      <c r="A141" s="1087"/>
      <c r="B141" s="1088" t="s">
        <v>798</v>
      </c>
      <c r="C141" s="1088"/>
      <c r="D141" s="1088"/>
      <c r="E141" s="1088"/>
      <c r="F141" s="1089"/>
      <c r="G141" s="325"/>
      <c r="H141" s="325"/>
      <c r="I141" s="325"/>
      <c r="J141" s="325"/>
      <c r="K141" s="325"/>
      <c r="L141" s="325"/>
      <c r="M141" s="325"/>
      <c r="N141" s="325"/>
      <c r="O141" s="325"/>
      <c r="P141" s="325"/>
      <c r="Q141" s="325"/>
    </row>
    <row r="142" spans="1:17" ht="30" customHeight="1">
      <c r="A142" s="1090"/>
      <c r="B142" s="1043"/>
      <c r="C142" s="1043"/>
      <c r="D142" s="1043"/>
      <c r="E142" s="1043"/>
      <c r="F142" s="1091"/>
      <c r="G142" s="325"/>
      <c r="H142" s="325"/>
      <c r="I142" s="325"/>
      <c r="J142" s="325"/>
      <c r="K142" s="325"/>
      <c r="L142" s="325"/>
      <c r="M142" s="325"/>
      <c r="N142" s="325"/>
      <c r="O142" s="325"/>
      <c r="P142" s="325"/>
      <c r="Q142" s="325"/>
    </row>
    <row r="143" spans="1:17" ht="30" customHeight="1">
      <c r="A143" s="1090"/>
      <c r="B143" s="1043"/>
      <c r="C143" s="1043"/>
      <c r="D143" s="1043"/>
      <c r="E143" s="1043"/>
      <c r="F143" s="1091"/>
      <c r="G143" s="325"/>
      <c r="H143" s="325"/>
      <c r="I143" s="325"/>
      <c r="J143" s="325"/>
      <c r="K143" s="325"/>
      <c r="L143" s="325"/>
      <c r="M143" s="325"/>
      <c r="N143" s="325"/>
      <c r="O143" s="325"/>
      <c r="P143" s="325"/>
      <c r="Q143" s="325"/>
    </row>
    <row r="144" spans="1:17" ht="30" customHeight="1">
      <c r="A144" s="1090"/>
      <c r="B144" s="1043"/>
      <c r="C144" s="1043"/>
      <c r="D144" s="1043"/>
      <c r="E144" s="1043"/>
      <c r="F144" s="1091"/>
      <c r="G144" s="325"/>
      <c r="H144" s="325"/>
      <c r="I144" s="325"/>
      <c r="J144" s="325"/>
      <c r="K144" s="325"/>
      <c r="L144" s="325"/>
      <c r="M144" s="325"/>
      <c r="N144" s="325"/>
      <c r="O144" s="325"/>
      <c r="P144" s="325"/>
      <c r="Q144" s="325"/>
    </row>
    <row r="145" spans="1:17" ht="30" customHeight="1">
      <c r="A145" s="1090"/>
      <c r="B145" s="1043"/>
      <c r="C145" s="1043"/>
      <c r="D145" s="1043"/>
      <c r="E145" s="1043"/>
      <c r="F145" s="1091"/>
      <c r="G145" s="325"/>
      <c r="H145" s="325"/>
      <c r="I145" s="325"/>
      <c r="J145" s="325"/>
      <c r="K145" s="325"/>
      <c r="L145" s="325"/>
      <c r="M145" s="325"/>
      <c r="N145" s="325"/>
      <c r="O145" s="325"/>
      <c r="P145" s="325"/>
      <c r="Q145" s="325"/>
    </row>
    <row r="146" spans="1:17" ht="30" customHeight="1">
      <c r="A146" s="1090"/>
      <c r="B146" s="1043"/>
      <c r="C146" s="1043"/>
      <c r="D146" s="1043"/>
      <c r="E146" s="1043"/>
      <c r="F146" s="1091"/>
      <c r="G146" s="325"/>
      <c r="H146" s="325"/>
      <c r="I146" s="325"/>
      <c r="J146" s="325"/>
      <c r="K146" s="325"/>
      <c r="L146" s="325"/>
      <c r="M146" s="325"/>
      <c r="N146" s="325"/>
      <c r="O146" s="325"/>
      <c r="P146" s="325"/>
      <c r="Q146" s="325"/>
    </row>
    <row r="147" spans="1:17" ht="30" customHeight="1" thickBot="1">
      <c r="A147" s="1092"/>
      <c r="B147" s="1093"/>
      <c r="C147" s="1093"/>
      <c r="D147" s="1093"/>
      <c r="E147" s="1093"/>
      <c r="F147" s="1094"/>
      <c r="G147" s="325"/>
      <c r="H147" s="325"/>
      <c r="I147" s="325"/>
      <c r="J147" s="325"/>
      <c r="K147" s="325"/>
      <c r="L147" s="325"/>
      <c r="M147" s="325"/>
      <c r="N147" s="325"/>
      <c r="O147" s="325"/>
      <c r="P147" s="325"/>
      <c r="Q147" s="325"/>
    </row>
    <row r="148" spans="1:17" ht="30" customHeight="1">
      <c r="A148" s="586"/>
      <c r="B148" s="586"/>
      <c r="C148" s="586"/>
      <c r="D148" s="586"/>
      <c r="E148" s="586"/>
      <c r="F148" s="586"/>
      <c r="G148" s="325"/>
      <c r="H148" s="325"/>
      <c r="I148" s="325"/>
      <c r="J148" s="325"/>
      <c r="K148" s="325"/>
      <c r="L148" s="325"/>
      <c r="M148" s="325"/>
      <c r="N148" s="325"/>
      <c r="O148" s="325"/>
      <c r="P148" s="325"/>
      <c r="Q148" s="325"/>
    </row>
    <row r="149" spans="1:17" ht="27" customHeight="1" thickBot="1">
      <c r="A149" s="589" t="s">
        <v>675</v>
      </c>
      <c r="B149" s="587"/>
      <c r="C149" s="587"/>
      <c r="D149" s="330"/>
      <c r="E149" s="330"/>
      <c r="F149" s="331"/>
      <c r="G149" s="325"/>
      <c r="H149" s="325"/>
      <c r="I149" s="325"/>
      <c r="J149" s="325"/>
      <c r="K149" s="325"/>
      <c r="L149" s="325"/>
      <c r="M149" s="325"/>
      <c r="N149" s="325"/>
      <c r="O149" s="325"/>
      <c r="P149" s="325"/>
      <c r="Q149" s="325"/>
    </row>
    <row r="150" spans="1:17" ht="30" customHeight="1">
      <c r="A150" s="1087"/>
      <c r="B150" s="1088"/>
      <c r="C150" s="1088"/>
      <c r="D150" s="1088"/>
      <c r="E150" s="1088"/>
      <c r="F150" s="1089"/>
      <c r="G150" s="325"/>
      <c r="H150" s="325"/>
      <c r="I150" s="325"/>
      <c r="J150" s="325"/>
      <c r="K150" s="325"/>
      <c r="L150" s="325"/>
      <c r="M150" s="325"/>
      <c r="N150" s="325"/>
      <c r="O150" s="325"/>
      <c r="P150" s="325"/>
      <c r="Q150" s="325"/>
    </row>
    <row r="151" spans="1:17" ht="30" customHeight="1">
      <c r="A151" s="1090"/>
      <c r="B151" s="1043"/>
      <c r="C151" s="1043"/>
      <c r="D151" s="1043"/>
      <c r="E151" s="1043"/>
      <c r="F151" s="1091"/>
      <c r="G151" s="325"/>
      <c r="H151" s="325"/>
      <c r="I151" s="325"/>
      <c r="J151" s="325"/>
      <c r="K151" s="325"/>
      <c r="L151" s="325"/>
      <c r="M151" s="325"/>
      <c r="N151" s="325"/>
      <c r="O151" s="325"/>
      <c r="P151" s="325"/>
      <c r="Q151" s="325"/>
    </row>
    <row r="152" spans="1:17" ht="30" customHeight="1">
      <c r="A152" s="1090"/>
      <c r="B152" s="1043"/>
      <c r="C152" s="1043"/>
      <c r="D152" s="1043"/>
      <c r="E152" s="1043"/>
      <c r="F152" s="1091"/>
      <c r="G152" s="325"/>
      <c r="H152" s="325"/>
      <c r="I152" s="325"/>
      <c r="J152" s="325"/>
      <c r="K152" s="325"/>
      <c r="L152" s="325"/>
      <c r="M152" s="325"/>
      <c r="N152" s="325"/>
      <c r="O152" s="325"/>
      <c r="P152" s="325"/>
      <c r="Q152" s="325"/>
    </row>
    <row r="153" spans="1:17" ht="30" customHeight="1">
      <c r="A153" s="1090"/>
      <c r="B153" s="1043"/>
      <c r="C153" s="1043"/>
      <c r="D153" s="1043"/>
      <c r="E153" s="1043"/>
      <c r="F153" s="1091"/>
      <c r="G153" s="325"/>
      <c r="H153" s="325"/>
      <c r="I153" s="325"/>
      <c r="J153" s="325"/>
      <c r="K153" s="325"/>
      <c r="L153" s="325"/>
      <c r="M153" s="325"/>
      <c r="N153" s="325"/>
      <c r="O153" s="325"/>
      <c r="P153" s="325"/>
      <c r="Q153" s="325"/>
    </row>
    <row r="154" spans="1:17" ht="30" customHeight="1">
      <c r="A154" s="1090"/>
      <c r="B154" s="1043"/>
      <c r="C154" s="1043"/>
      <c r="D154" s="1043"/>
      <c r="E154" s="1043"/>
      <c r="F154" s="1091"/>
      <c r="G154" s="325"/>
      <c r="H154" s="325"/>
      <c r="I154" s="325"/>
      <c r="J154" s="325"/>
      <c r="K154" s="325"/>
      <c r="L154" s="325"/>
      <c r="M154" s="325"/>
      <c r="N154" s="325"/>
      <c r="O154" s="325"/>
      <c r="P154" s="325"/>
      <c r="Q154" s="325"/>
    </row>
    <row r="155" spans="1:17" ht="30" customHeight="1">
      <c r="A155" s="1090"/>
      <c r="B155" s="1043"/>
      <c r="C155" s="1043"/>
      <c r="D155" s="1043"/>
      <c r="E155" s="1043"/>
      <c r="F155" s="1091"/>
      <c r="G155" s="325"/>
      <c r="H155" s="325"/>
      <c r="I155" s="325"/>
      <c r="J155" s="325"/>
      <c r="K155" s="325"/>
      <c r="L155" s="325"/>
      <c r="M155" s="325"/>
      <c r="N155" s="325"/>
      <c r="O155" s="325"/>
      <c r="P155" s="325"/>
      <c r="Q155" s="325"/>
    </row>
    <row r="156" spans="1:17" ht="30" customHeight="1" thickBot="1">
      <c r="A156" s="1092"/>
      <c r="B156" s="1093"/>
      <c r="C156" s="1093"/>
      <c r="D156" s="1093"/>
      <c r="E156" s="1093"/>
      <c r="F156" s="1094"/>
      <c r="G156" s="325"/>
      <c r="H156" s="325"/>
      <c r="I156" s="325"/>
      <c r="J156" s="325"/>
      <c r="K156" s="325"/>
      <c r="L156" s="325"/>
      <c r="M156" s="325"/>
      <c r="N156" s="325"/>
      <c r="O156" s="325"/>
      <c r="P156" s="325"/>
      <c r="Q156" s="325"/>
    </row>
    <row r="157" spans="1:17" ht="25.35" customHeight="1">
      <c r="F157" s="333"/>
      <c r="G157" s="325"/>
      <c r="H157" s="325"/>
      <c r="I157" s="325"/>
      <c r="J157" s="325"/>
      <c r="K157" s="325"/>
      <c r="L157" s="325"/>
      <c r="M157" s="325"/>
      <c r="N157" s="325"/>
      <c r="O157" s="325"/>
      <c r="P157" s="325"/>
      <c r="Q157" s="325"/>
    </row>
    <row r="158" spans="1:17" ht="25.35" customHeight="1">
      <c r="F158" s="333"/>
      <c r="G158" s="325"/>
      <c r="H158" s="325"/>
      <c r="I158" s="325"/>
      <c r="J158" s="325"/>
      <c r="K158" s="325"/>
      <c r="L158" s="325"/>
      <c r="M158" s="325"/>
      <c r="N158" s="325"/>
      <c r="O158" s="325"/>
      <c r="P158" s="325"/>
      <c r="Q158" s="325"/>
    </row>
    <row r="159" spans="1:17" ht="25.35" customHeight="1">
      <c r="F159" s="333"/>
      <c r="G159" s="325"/>
      <c r="H159" s="325"/>
      <c r="I159" s="325"/>
      <c r="J159" s="325"/>
      <c r="K159" s="325"/>
      <c r="L159" s="325"/>
      <c r="M159" s="325"/>
      <c r="N159" s="325"/>
      <c r="O159" s="325"/>
      <c r="P159" s="325"/>
      <c r="Q159" s="325"/>
    </row>
    <row r="160" spans="1:17" ht="25.35" customHeight="1">
      <c r="F160" s="333"/>
      <c r="G160" s="325"/>
      <c r="H160" s="325"/>
      <c r="I160" s="325"/>
      <c r="J160" s="325"/>
      <c r="K160" s="325"/>
      <c r="L160" s="325"/>
      <c r="M160" s="325"/>
      <c r="N160" s="325"/>
      <c r="O160" s="325"/>
      <c r="P160" s="325"/>
      <c r="Q160" s="325"/>
    </row>
    <row r="161" spans="5:17" ht="25.35" customHeight="1">
      <c r="F161" s="333"/>
      <c r="G161" s="325"/>
      <c r="H161" s="325"/>
      <c r="I161" s="325"/>
      <c r="J161" s="325"/>
      <c r="K161" s="325"/>
      <c r="L161" s="325"/>
      <c r="M161" s="325"/>
      <c r="N161" s="325"/>
      <c r="O161" s="325"/>
      <c r="P161" s="325"/>
      <c r="Q161" s="325"/>
    </row>
    <row r="162" spans="5:17" ht="25.35" customHeight="1">
      <c r="E162" s="334"/>
      <c r="F162" s="333"/>
      <c r="G162" s="325"/>
      <c r="H162" s="325"/>
      <c r="I162" s="325"/>
      <c r="J162" s="325"/>
      <c r="K162" s="325"/>
      <c r="L162" s="325"/>
      <c r="M162" s="325"/>
      <c r="N162" s="325"/>
      <c r="O162" s="325"/>
      <c r="P162" s="325"/>
      <c r="Q162" s="325"/>
    </row>
    <row r="163" spans="5:17" ht="25.35" customHeight="1">
      <c r="E163" s="334"/>
      <c r="F163" s="333"/>
      <c r="G163" s="325"/>
      <c r="H163" s="325"/>
      <c r="I163" s="325"/>
      <c r="J163" s="325"/>
      <c r="K163" s="325"/>
      <c r="L163" s="325"/>
      <c r="M163" s="325"/>
      <c r="N163" s="325"/>
      <c r="O163" s="325"/>
      <c r="P163" s="325"/>
      <c r="Q163" s="325"/>
    </row>
    <row r="164" spans="5:17" ht="25.35" customHeight="1">
      <c r="E164" s="334"/>
      <c r="F164" s="333"/>
      <c r="G164" s="325"/>
      <c r="H164" s="325"/>
      <c r="I164" s="325"/>
      <c r="J164" s="325"/>
      <c r="K164" s="325"/>
      <c r="L164" s="325"/>
      <c r="M164" s="325"/>
      <c r="N164" s="325"/>
      <c r="O164" s="325"/>
      <c r="P164" s="325"/>
      <c r="Q164" s="325"/>
    </row>
    <row r="165" spans="5:17" ht="25.35" customHeight="1">
      <c r="F165" s="333"/>
      <c r="G165" s="325"/>
      <c r="H165" s="325"/>
      <c r="I165" s="325"/>
      <c r="J165" s="325"/>
      <c r="K165" s="325"/>
      <c r="L165" s="325"/>
      <c r="M165" s="325"/>
      <c r="N165" s="325"/>
      <c r="O165" s="325"/>
      <c r="P165" s="325"/>
      <c r="Q165" s="325"/>
    </row>
    <row r="166" spans="5:17" ht="25.35" customHeight="1">
      <c r="F166" s="333"/>
      <c r="G166" s="325"/>
      <c r="H166" s="325"/>
      <c r="I166" s="325"/>
      <c r="J166" s="325"/>
      <c r="K166" s="325"/>
      <c r="L166" s="325"/>
      <c r="M166" s="325"/>
      <c r="N166" s="325"/>
      <c r="O166" s="325"/>
      <c r="P166" s="325"/>
      <c r="Q166" s="325"/>
    </row>
    <row r="167" spans="5:17" ht="25.35" customHeight="1">
      <c r="F167" s="333"/>
      <c r="G167" s="325"/>
      <c r="H167" s="325"/>
      <c r="I167" s="325"/>
      <c r="J167" s="325"/>
      <c r="K167" s="325"/>
      <c r="L167" s="325"/>
      <c r="M167" s="325"/>
      <c r="N167" s="325"/>
      <c r="O167" s="325"/>
      <c r="P167" s="325"/>
      <c r="Q167" s="325"/>
    </row>
    <row r="168" spans="5:17" ht="25.35" customHeight="1">
      <c r="F168" s="333"/>
      <c r="G168" s="325"/>
      <c r="H168" s="325"/>
      <c r="I168" s="325"/>
      <c r="J168" s="325"/>
      <c r="K168" s="325"/>
      <c r="L168" s="325"/>
      <c r="M168" s="325"/>
      <c r="N168" s="325"/>
      <c r="O168" s="325"/>
      <c r="P168" s="325"/>
      <c r="Q168" s="325"/>
    </row>
    <row r="169" spans="5:17" ht="25.35" customHeight="1">
      <c r="F169" s="333"/>
      <c r="G169" s="325"/>
      <c r="H169" s="325"/>
      <c r="I169" s="325"/>
      <c r="J169" s="325"/>
      <c r="K169" s="325"/>
      <c r="L169" s="325"/>
      <c r="M169" s="325"/>
      <c r="N169" s="325"/>
      <c r="O169" s="325"/>
      <c r="P169" s="325"/>
      <c r="Q169" s="325"/>
    </row>
    <row r="170" spans="5:17" ht="25.35" customHeight="1">
      <c r="F170" s="333"/>
      <c r="G170" s="325"/>
      <c r="H170" s="325"/>
      <c r="I170" s="325"/>
      <c r="J170" s="325"/>
      <c r="K170" s="325"/>
      <c r="L170" s="325"/>
      <c r="M170" s="325"/>
      <c r="N170" s="325"/>
      <c r="O170" s="325"/>
      <c r="P170" s="325"/>
      <c r="Q170" s="325"/>
    </row>
    <row r="171" spans="5:17" ht="25.35" customHeight="1">
      <c r="F171" s="333"/>
      <c r="G171" s="325"/>
      <c r="H171" s="325"/>
      <c r="I171" s="325"/>
      <c r="J171" s="325"/>
      <c r="K171" s="325"/>
      <c r="L171" s="325"/>
      <c r="M171" s="325"/>
      <c r="N171" s="325"/>
      <c r="O171" s="325"/>
      <c r="P171" s="325"/>
      <c r="Q171" s="325"/>
    </row>
    <row r="172" spans="5:17" ht="25.35" customHeight="1">
      <c r="F172" s="333"/>
      <c r="G172" s="325"/>
      <c r="H172" s="325"/>
      <c r="I172" s="325"/>
      <c r="J172" s="325"/>
      <c r="K172" s="325"/>
      <c r="L172" s="325"/>
      <c r="M172" s="325"/>
      <c r="N172" s="325"/>
      <c r="O172" s="325"/>
      <c r="P172" s="325"/>
      <c r="Q172" s="325"/>
    </row>
    <row r="173" spans="5:17" ht="25.35" customHeight="1">
      <c r="F173" s="333"/>
      <c r="G173" s="325"/>
      <c r="H173" s="325"/>
      <c r="I173" s="325"/>
      <c r="J173" s="325"/>
      <c r="K173" s="325"/>
      <c r="L173" s="325"/>
      <c r="M173" s="325"/>
      <c r="N173" s="325"/>
      <c r="O173" s="325"/>
      <c r="P173" s="325"/>
      <c r="Q173" s="325"/>
    </row>
    <row r="174" spans="5:17" ht="25.35" customHeight="1">
      <c r="F174" s="333"/>
      <c r="G174" s="325"/>
      <c r="H174" s="325"/>
      <c r="I174" s="325"/>
      <c r="J174" s="325"/>
      <c r="K174" s="325"/>
      <c r="L174" s="325"/>
      <c r="M174" s="325"/>
      <c r="N174" s="325"/>
      <c r="O174" s="325"/>
      <c r="P174" s="325"/>
      <c r="Q174" s="325"/>
    </row>
    <row r="175" spans="5:17" ht="25.35" customHeight="1">
      <c r="F175" s="333"/>
      <c r="G175" s="325"/>
      <c r="H175" s="325"/>
      <c r="I175" s="325"/>
      <c r="J175" s="325"/>
      <c r="K175" s="325"/>
      <c r="L175" s="325"/>
      <c r="M175" s="325"/>
      <c r="N175" s="325"/>
      <c r="O175" s="325"/>
      <c r="P175" s="325"/>
      <c r="Q175" s="325"/>
    </row>
    <row r="176" spans="5:17" ht="25.35" customHeight="1">
      <c r="F176" s="333"/>
      <c r="G176" s="325"/>
      <c r="H176" s="325"/>
      <c r="I176" s="325"/>
      <c r="J176" s="325"/>
      <c r="K176" s="325"/>
      <c r="L176" s="325"/>
      <c r="M176" s="325"/>
      <c r="N176" s="325"/>
      <c r="O176" s="325"/>
      <c r="P176" s="325"/>
      <c r="Q176" s="325"/>
    </row>
    <row r="177" spans="6:17" ht="25.35" customHeight="1">
      <c r="F177" s="333"/>
      <c r="G177" s="325"/>
      <c r="H177" s="325"/>
      <c r="I177" s="325"/>
      <c r="J177" s="325"/>
      <c r="K177" s="325"/>
      <c r="L177" s="325"/>
      <c r="M177" s="325"/>
      <c r="N177" s="325"/>
      <c r="O177" s="325"/>
      <c r="P177" s="325"/>
      <c r="Q177" s="325"/>
    </row>
    <row r="178" spans="6:17" ht="25.35" customHeight="1">
      <c r="F178" s="333"/>
      <c r="G178" s="325"/>
      <c r="H178" s="325"/>
      <c r="I178" s="325"/>
      <c r="J178" s="325"/>
      <c r="K178" s="325"/>
      <c r="L178" s="325"/>
      <c r="M178" s="325"/>
      <c r="N178" s="325"/>
      <c r="O178" s="325"/>
      <c r="P178" s="325"/>
      <c r="Q178" s="325"/>
    </row>
    <row r="179" spans="6:17" ht="25.35" customHeight="1">
      <c r="F179" s="333"/>
      <c r="G179" s="325"/>
      <c r="H179" s="325"/>
      <c r="I179" s="325"/>
      <c r="J179" s="325"/>
      <c r="K179" s="325"/>
      <c r="L179" s="325"/>
      <c r="M179" s="325"/>
      <c r="N179" s="325"/>
      <c r="O179" s="325"/>
      <c r="P179" s="325"/>
      <c r="Q179" s="325"/>
    </row>
    <row r="180" spans="6:17" ht="25.35" customHeight="1">
      <c r="F180" s="333"/>
      <c r="G180" s="325"/>
      <c r="H180" s="325"/>
      <c r="I180" s="325"/>
      <c r="J180" s="325"/>
      <c r="K180" s="325"/>
      <c r="L180" s="325"/>
      <c r="M180" s="325"/>
      <c r="N180" s="325"/>
      <c r="O180" s="325"/>
      <c r="P180" s="325"/>
      <c r="Q180" s="325"/>
    </row>
    <row r="181" spans="6:17" ht="25.35" customHeight="1">
      <c r="F181" s="333"/>
      <c r="G181" s="325"/>
      <c r="H181" s="325"/>
      <c r="I181" s="325"/>
      <c r="J181" s="325"/>
      <c r="K181" s="325"/>
      <c r="L181" s="325"/>
      <c r="M181" s="325"/>
      <c r="N181" s="325"/>
      <c r="O181" s="325"/>
      <c r="P181" s="325"/>
      <c r="Q181" s="325"/>
    </row>
    <row r="182" spans="6:17" ht="25.35" customHeight="1">
      <c r="F182" s="333"/>
      <c r="G182" s="325"/>
      <c r="H182" s="325"/>
      <c r="I182" s="325"/>
      <c r="J182" s="325"/>
      <c r="K182" s="325"/>
      <c r="L182" s="325"/>
      <c r="M182" s="325"/>
      <c r="N182" s="325"/>
      <c r="O182" s="325"/>
      <c r="P182" s="325"/>
      <c r="Q182" s="325"/>
    </row>
    <row r="183" spans="6:17" ht="25.35" customHeight="1">
      <c r="F183" s="333"/>
      <c r="G183" s="325"/>
      <c r="H183" s="325"/>
      <c r="I183" s="325"/>
      <c r="J183" s="325"/>
      <c r="K183" s="325"/>
      <c r="L183" s="325"/>
      <c r="M183" s="325"/>
      <c r="N183" s="325"/>
      <c r="O183" s="325"/>
      <c r="P183" s="325"/>
      <c r="Q183" s="325"/>
    </row>
    <row r="184" spans="6:17" ht="25.35" customHeight="1">
      <c r="F184" s="333"/>
      <c r="G184" s="325"/>
      <c r="H184" s="325"/>
      <c r="I184" s="325"/>
      <c r="J184" s="325"/>
      <c r="K184" s="325"/>
      <c r="L184" s="325"/>
      <c r="M184" s="325"/>
      <c r="N184" s="325"/>
      <c r="O184" s="325"/>
      <c r="P184" s="325"/>
      <c r="Q184" s="325"/>
    </row>
    <row r="185" spans="6:17" ht="25.35" customHeight="1">
      <c r="F185" s="333"/>
      <c r="G185" s="325"/>
      <c r="H185" s="325"/>
      <c r="I185" s="325"/>
      <c r="J185" s="325"/>
      <c r="K185" s="325"/>
      <c r="L185" s="325"/>
      <c r="M185" s="325"/>
      <c r="N185" s="325"/>
      <c r="O185" s="325"/>
      <c r="P185" s="325"/>
      <c r="Q185" s="325"/>
    </row>
    <row r="186" spans="6:17" ht="25.35" customHeight="1">
      <c r="F186" s="333"/>
      <c r="G186" s="325"/>
      <c r="H186" s="325"/>
      <c r="I186" s="325"/>
      <c r="J186" s="325"/>
      <c r="K186" s="325"/>
      <c r="L186" s="325"/>
      <c r="M186" s="325"/>
      <c r="N186" s="325"/>
      <c r="O186" s="325"/>
      <c r="P186" s="325"/>
      <c r="Q186" s="325"/>
    </row>
    <row r="187" spans="6:17" ht="25.35" customHeight="1">
      <c r="F187" s="333"/>
      <c r="G187" s="325"/>
      <c r="H187" s="325"/>
      <c r="I187" s="325"/>
      <c r="J187" s="325"/>
      <c r="K187" s="325"/>
      <c r="L187" s="325"/>
      <c r="M187" s="325"/>
      <c r="N187" s="325"/>
      <c r="O187" s="325"/>
      <c r="P187" s="325"/>
      <c r="Q187" s="325"/>
    </row>
    <row r="188" spans="6:17" ht="25.35" customHeight="1">
      <c r="F188" s="333"/>
      <c r="G188" s="325"/>
      <c r="H188" s="325"/>
      <c r="I188" s="325"/>
      <c r="J188" s="325"/>
      <c r="K188" s="325"/>
      <c r="L188" s="325"/>
      <c r="M188" s="325"/>
      <c r="N188" s="325"/>
      <c r="O188" s="325"/>
      <c r="P188" s="325"/>
      <c r="Q188" s="325"/>
    </row>
    <row r="189" spans="6:17" ht="25.35" customHeight="1">
      <c r="F189" s="333"/>
      <c r="G189" s="325"/>
      <c r="H189" s="325"/>
      <c r="I189" s="325"/>
      <c r="J189" s="325"/>
      <c r="K189" s="325"/>
      <c r="L189" s="325"/>
      <c r="M189" s="325"/>
      <c r="N189" s="325"/>
      <c r="O189" s="325"/>
      <c r="P189" s="325"/>
      <c r="Q189" s="325"/>
    </row>
    <row r="190" spans="6:17" ht="25.35" customHeight="1">
      <c r="F190" s="333"/>
      <c r="G190" s="325"/>
      <c r="H190" s="325"/>
      <c r="I190" s="325"/>
      <c r="J190" s="325"/>
      <c r="K190" s="325"/>
      <c r="L190" s="325"/>
      <c r="M190" s="325"/>
      <c r="N190" s="325"/>
      <c r="O190" s="325"/>
      <c r="P190" s="325"/>
      <c r="Q190" s="325"/>
    </row>
    <row r="191" spans="6:17" ht="25.35" customHeight="1">
      <c r="F191" s="333"/>
      <c r="G191" s="325"/>
      <c r="H191" s="325"/>
      <c r="I191" s="325"/>
      <c r="J191" s="325"/>
      <c r="K191" s="325"/>
      <c r="L191" s="325"/>
      <c r="M191" s="325"/>
      <c r="N191" s="325"/>
      <c r="O191" s="325"/>
      <c r="P191" s="325"/>
      <c r="Q191" s="325"/>
    </row>
    <row r="192" spans="6:17" ht="25.35" customHeight="1">
      <c r="F192" s="333"/>
      <c r="G192" s="325"/>
      <c r="H192" s="325"/>
      <c r="I192" s="325"/>
      <c r="J192" s="325"/>
      <c r="K192" s="325"/>
      <c r="L192" s="325"/>
      <c r="M192" s="325"/>
      <c r="N192" s="325"/>
      <c r="O192" s="325"/>
      <c r="P192" s="325"/>
      <c r="Q192" s="325"/>
    </row>
    <row r="193" spans="6:17" ht="25.35" customHeight="1">
      <c r="F193" s="333"/>
      <c r="G193" s="325"/>
      <c r="H193" s="325"/>
      <c r="I193" s="325"/>
      <c r="J193" s="325"/>
      <c r="K193" s="325"/>
      <c r="L193" s="325"/>
      <c r="M193" s="325"/>
      <c r="N193" s="325"/>
      <c r="O193" s="325"/>
      <c r="P193" s="325"/>
      <c r="Q193" s="325"/>
    </row>
    <row r="194" spans="6:17" ht="25.35" customHeight="1">
      <c r="F194" s="333"/>
      <c r="G194" s="325"/>
      <c r="H194" s="325"/>
      <c r="I194" s="325"/>
      <c r="J194" s="325"/>
      <c r="K194" s="325"/>
      <c r="L194" s="325"/>
      <c r="M194" s="325"/>
      <c r="N194" s="325"/>
      <c r="O194" s="325"/>
      <c r="P194" s="325"/>
      <c r="Q194" s="325"/>
    </row>
    <row r="195" spans="6:17" ht="25.35" customHeight="1">
      <c r="F195" s="333"/>
      <c r="G195" s="325"/>
      <c r="H195" s="325"/>
      <c r="I195" s="325"/>
      <c r="J195" s="325"/>
      <c r="K195" s="325"/>
      <c r="L195" s="325"/>
      <c r="M195" s="325"/>
      <c r="N195" s="325"/>
      <c r="O195" s="325"/>
      <c r="P195" s="325"/>
      <c r="Q195" s="325"/>
    </row>
    <row r="196" spans="6:17" ht="25.35" customHeight="1">
      <c r="F196" s="333"/>
      <c r="G196" s="325"/>
      <c r="H196" s="325"/>
      <c r="I196" s="325"/>
      <c r="J196" s="325"/>
      <c r="K196" s="325"/>
      <c r="L196" s="325"/>
      <c r="M196" s="325"/>
      <c r="N196" s="325"/>
      <c r="O196" s="325"/>
      <c r="P196" s="325"/>
      <c r="Q196" s="325"/>
    </row>
    <row r="197" spans="6:17" ht="25.35" customHeight="1">
      <c r="F197" s="333"/>
      <c r="G197" s="325"/>
      <c r="H197" s="325"/>
      <c r="I197" s="325"/>
      <c r="J197" s="325"/>
      <c r="K197" s="325"/>
      <c r="L197" s="325"/>
      <c r="M197" s="325"/>
      <c r="N197" s="325"/>
      <c r="O197" s="325"/>
      <c r="P197" s="325"/>
      <c r="Q197" s="325"/>
    </row>
    <row r="198" spans="6:17" ht="25.35" customHeight="1">
      <c r="F198" s="333"/>
      <c r="G198" s="325"/>
      <c r="H198" s="325"/>
      <c r="I198" s="325"/>
      <c r="J198" s="325"/>
      <c r="K198" s="325"/>
      <c r="L198" s="325"/>
      <c r="M198" s="325"/>
      <c r="N198" s="325"/>
      <c r="O198" s="325"/>
      <c r="P198" s="325"/>
      <c r="Q198" s="325"/>
    </row>
    <row r="199" spans="6:17" ht="25.35" customHeight="1">
      <c r="F199" s="333"/>
      <c r="G199" s="325"/>
      <c r="H199" s="325"/>
      <c r="I199" s="325"/>
      <c r="J199" s="325"/>
      <c r="K199" s="325"/>
      <c r="L199" s="325"/>
      <c r="M199" s="325"/>
      <c r="N199" s="325"/>
      <c r="O199" s="325"/>
      <c r="P199" s="325"/>
      <c r="Q199" s="325"/>
    </row>
    <row r="200" spans="6:17" ht="25.35" customHeight="1">
      <c r="F200" s="333"/>
      <c r="G200" s="325"/>
      <c r="H200" s="325"/>
      <c r="I200" s="325"/>
      <c r="J200" s="325"/>
      <c r="K200" s="325"/>
      <c r="L200" s="325"/>
      <c r="M200" s="325"/>
      <c r="N200" s="325"/>
      <c r="O200" s="325"/>
      <c r="P200" s="325"/>
      <c r="Q200" s="325"/>
    </row>
    <row r="201" spans="6:17" ht="25.35" customHeight="1">
      <c r="F201" s="333"/>
      <c r="G201" s="325"/>
      <c r="H201" s="325"/>
      <c r="I201" s="325"/>
      <c r="J201" s="325"/>
      <c r="K201" s="325"/>
      <c r="L201" s="325"/>
      <c r="M201" s="325"/>
      <c r="N201" s="325"/>
      <c r="O201" s="325"/>
      <c r="P201" s="325"/>
      <c r="Q201" s="325"/>
    </row>
    <row r="202" spans="6:17" ht="25.35" customHeight="1">
      <c r="F202" s="333"/>
      <c r="G202" s="325"/>
      <c r="H202" s="325"/>
      <c r="I202" s="325"/>
      <c r="J202" s="325"/>
      <c r="K202" s="325"/>
      <c r="L202" s="325"/>
      <c r="M202" s="325"/>
      <c r="N202" s="325"/>
      <c r="O202" s="325"/>
      <c r="P202" s="325"/>
      <c r="Q202" s="325"/>
    </row>
    <row r="203" spans="6:17" ht="25.35" customHeight="1">
      <c r="F203" s="333"/>
      <c r="G203" s="325"/>
      <c r="H203" s="325"/>
      <c r="I203" s="325"/>
      <c r="J203" s="325"/>
      <c r="K203" s="325"/>
      <c r="L203" s="325"/>
      <c r="M203" s="325"/>
      <c r="N203" s="325"/>
      <c r="O203" s="325"/>
      <c r="P203" s="325"/>
      <c r="Q203" s="325"/>
    </row>
    <row r="204" spans="6:17" ht="25.35" customHeight="1">
      <c r="F204" s="333"/>
      <c r="G204" s="325"/>
      <c r="H204" s="325"/>
      <c r="I204" s="325"/>
      <c r="J204" s="325"/>
      <c r="K204" s="325"/>
      <c r="L204" s="325"/>
      <c r="M204" s="325"/>
      <c r="N204" s="325"/>
      <c r="O204" s="325"/>
      <c r="P204" s="325"/>
      <c r="Q204" s="325"/>
    </row>
    <row r="205" spans="6:17" ht="25.35" customHeight="1">
      <c r="F205" s="333"/>
      <c r="G205" s="325"/>
      <c r="H205" s="325"/>
      <c r="I205" s="325"/>
      <c r="J205" s="325"/>
      <c r="K205" s="325"/>
      <c r="L205" s="325"/>
      <c r="M205" s="325"/>
      <c r="N205" s="325"/>
      <c r="O205" s="325"/>
      <c r="P205" s="325"/>
      <c r="Q205" s="325"/>
    </row>
    <row r="206" spans="6:17" ht="25.35" customHeight="1">
      <c r="F206" s="333"/>
      <c r="G206" s="325"/>
      <c r="H206" s="325"/>
      <c r="I206" s="325"/>
      <c r="J206" s="325"/>
      <c r="K206" s="325"/>
      <c r="L206" s="325"/>
      <c r="M206" s="325"/>
      <c r="N206" s="325"/>
      <c r="O206" s="325"/>
      <c r="P206" s="325"/>
      <c r="Q206" s="325"/>
    </row>
    <row r="207" spans="6:17" ht="25.35" customHeight="1">
      <c r="F207" s="333"/>
      <c r="G207" s="325"/>
      <c r="H207" s="325"/>
      <c r="I207" s="325"/>
      <c r="J207" s="325"/>
      <c r="K207" s="325"/>
      <c r="L207" s="325"/>
      <c r="M207" s="325"/>
      <c r="N207" s="325"/>
      <c r="O207" s="325"/>
      <c r="P207" s="325"/>
      <c r="Q207" s="325"/>
    </row>
    <row r="208" spans="6:17" ht="25.35" customHeight="1">
      <c r="F208" s="333"/>
      <c r="G208" s="325"/>
      <c r="H208" s="325"/>
      <c r="I208" s="325"/>
      <c r="J208" s="325"/>
      <c r="K208" s="325"/>
      <c r="L208" s="325"/>
      <c r="M208" s="325"/>
      <c r="N208" s="325"/>
      <c r="O208" s="325"/>
      <c r="P208" s="325"/>
      <c r="Q208" s="325"/>
    </row>
    <row r="209" spans="6:17" ht="25.35" customHeight="1">
      <c r="F209" s="333"/>
      <c r="G209" s="325"/>
      <c r="H209" s="325"/>
      <c r="I209" s="325"/>
      <c r="J209" s="325"/>
      <c r="K209" s="325"/>
      <c r="L209" s="325"/>
      <c r="M209" s="325"/>
      <c r="N209" s="325"/>
      <c r="O209" s="325"/>
      <c r="P209" s="325"/>
      <c r="Q209" s="325"/>
    </row>
    <row r="210" spans="6:17" ht="25.35" customHeight="1">
      <c r="F210" s="333"/>
      <c r="G210" s="325"/>
      <c r="H210" s="325"/>
      <c r="I210" s="325"/>
      <c r="J210" s="325"/>
      <c r="K210" s="325"/>
      <c r="L210" s="325"/>
      <c r="M210" s="325"/>
      <c r="N210" s="325"/>
      <c r="O210" s="325"/>
      <c r="P210" s="325"/>
      <c r="Q210" s="325"/>
    </row>
    <row r="211" spans="6:17" ht="25.35" customHeight="1">
      <c r="F211" s="333"/>
      <c r="G211" s="325"/>
      <c r="H211" s="325"/>
      <c r="I211" s="325"/>
      <c r="J211" s="325"/>
      <c r="K211" s="325"/>
      <c r="L211" s="325"/>
      <c r="M211" s="325"/>
      <c r="N211" s="325"/>
      <c r="O211" s="325"/>
      <c r="P211" s="325"/>
      <c r="Q211" s="325"/>
    </row>
    <row r="212" spans="6:17" ht="25.35" customHeight="1">
      <c r="F212" s="333"/>
      <c r="G212" s="325"/>
      <c r="H212" s="325"/>
      <c r="I212" s="325"/>
      <c r="J212" s="325"/>
      <c r="K212" s="325"/>
      <c r="L212" s="325"/>
      <c r="M212" s="325"/>
      <c r="N212" s="325"/>
      <c r="O212" s="325"/>
      <c r="P212" s="325"/>
      <c r="Q212" s="325"/>
    </row>
    <row r="213" spans="6:17" ht="25.35" customHeight="1">
      <c r="F213" s="333"/>
      <c r="G213" s="325"/>
      <c r="H213" s="325"/>
      <c r="I213" s="325"/>
      <c r="J213" s="325"/>
      <c r="K213" s="325"/>
      <c r="L213" s="325"/>
      <c r="M213" s="325"/>
      <c r="N213" s="325"/>
      <c r="O213" s="325"/>
      <c r="P213" s="325"/>
      <c r="Q213" s="325"/>
    </row>
    <row r="214" spans="6:17" ht="25.35" customHeight="1">
      <c r="F214" s="333"/>
      <c r="G214" s="325"/>
      <c r="H214" s="325"/>
      <c r="I214" s="325"/>
      <c r="J214" s="325"/>
      <c r="K214" s="325"/>
      <c r="L214" s="325"/>
      <c r="M214" s="325"/>
      <c r="N214" s="325"/>
      <c r="O214" s="325"/>
      <c r="P214" s="325"/>
      <c r="Q214" s="325"/>
    </row>
    <row r="215" spans="6:17" ht="25.35" customHeight="1">
      <c r="F215" s="333"/>
      <c r="G215" s="325"/>
      <c r="H215" s="325"/>
      <c r="I215" s="325"/>
      <c r="J215" s="325"/>
      <c r="K215" s="325"/>
      <c r="L215" s="325"/>
      <c r="M215" s="325"/>
      <c r="N215" s="325"/>
      <c r="O215" s="325"/>
      <c r="P215" s="325"/>
      <c r="Q215" s="325"/>
    </row>
    <row r="216" spans="6:17" ht="25.35" customHeight="1">
      <c r="F216" s="333"/>
      <c r="G216" s="325"/>
      <c r="H216" s="325"/>
      <c r="I216" s="325"/>
      <c r="J216" s="325"/>
      <c r="K216" s="325"/>
      <c r="L216" s="325"/>
      <c r="M216" s="325"/>
      <c r="N216" s="325"/>
      <c r="O216" s="325"/>
      <c r="P216" s="325"/>
      <c r="Q216" s="325"/>
    </row>
    <row r="217" spans="6:17" ht="25.35" customHeight="1">
      <c r="F217" s="333"/>
      <c r="G217" s="325"/>
      <c r="H217" s="325"/>
      <c r="I217" s="325"/>
      <c r="J217" s="325"/>
      <c r="K217" s="325"/>
      <c r="L217" s="325"/>
      <c r="M217" s="325"/>
      <c r="N217" s="325"/>
      <c r="O217" s="325"/>
      <c r="P217" s="325"/>
      <c r="Q217" s="325"/>
    </row>
    <row r="218" spans="6:17" ht="25.35" customHeight="1">
      <c r="F218" s="333"/>
      <c r="G218" s="325"/>
      <c r="H218" s="325"/>
      <c r="I218" s="325"/>
      <c r="J218" s="325"/>
      <c r="K218" s="325"/>
      <c r="L218" s="325"/>
      <c r="M218" s="325"/>
      <c r="N218" s="325"/>
      <c r="O218" s="325"/>
      <c r="P218" s="325"/>
      <c r="Q218" s="325"/>
    </row>
    <row r="219" spans="6:17" ht="25.35" customHeight="1">
      <c r="F219" s="333"/>
      <c r="G219" s="325"/>
      <c r="H219" s="325"/>
      <c r="I219" s="325"/>
      <c r="J219" s="325"/>
      <c r="K219" s="325"/>
      <c r="L219" s="325"/>
      <c r="M219" s="325"/>
      <c r="N219" s="325"/>
      <c r="O219" s="325"/>
      <c r="P219" s="325"/>
      <c r="Q219" s="325"/>
    </row>
    <row r="220" spans="6:17" ht="25.35" customHeight="1">
      <c r="F220" s="333"/>
      <c r="G220" s="325"/>
      <c r="H220" s="325"/>
      <c r="I220" s="325"/>
      <c r="J220" s="325"/>
      <c r="K220" s="325"/>
      <c r="L220" s="325"/>
      <c r="M220" s="325"/>
      <c r="N220" s="325"/>
      <c r="O220" s="325"/>
      <c r="P220" s="325"/>
      <c r="Q220" s="325"/>
    </row>
    <row r="221" spans="6:17" ht="25.35" customHeight="1">
      <c r="F221" s="333"/>
      <c r="G221" s="325"/>
      <c r="H221" s="325"/>
      <c r="I221" s="325"/>
      <c r="J221" s="325"/>
      <c r="K221" s="325"/>
      <c r="L221" s="325"/>
      <c r="M221" s="325"/>
      <c r="N221" s="325"/>
      <c r="O221" s="325"/>
      <c r="P221" s="325"/>
      <c r="Q221" s="325"/>
    </row>
    <row r="222" spans="6:17" ht="25.35" customHeight="1">
      <c r="F222" s="333"/>
      <c r="G222" s="325"/>
      <c r="H222" s="325"/>
      <c r="I222" s="325"/>
      <c r="J222" s="325"/>
      <c r="K222" s="325"/>
      <c r="L222" s="325"/>
      <c r="M222" s="325"/>
      <c r="N222" s="325"/>
      <c r="O222" s="325"/>
      <c r="P222" s="325"/>
      <c r="Q222" s="325"/>
    </row>
    <row r="223" spans="6:17" ht="25.35" customHeight="1">
      <c r="F223" s="333"/>
      <c r="G223" s="325"/>
      <c r="H223" s="325"/>
      <c r="I223" s="325"/>
      <c r="J223" s="325"/>
      <c r="K223" s="325"/>
      <c r="L223" s="325"/>
      <c r="M223" s="325"/>
      <c r="N223" s="325"/>
      <c r="O223" s="325"/>
      <c r="P223" s="325"/>
      <c r="Q223" s="325"/>
    </row>
    <row r="224" spans="6:17" ht="25.35" customHeight="1">
      <c r="F224" s="333"/>
      <c r="G224" s="325"/>
      <c r="H224" s="325"/>
      <c r="I224" s="325"/>
      <c r="J224" s="325"/>
      <c r="K224" s="325"/>
      <c r="L224" s="325"/>
      <c r="M224" s="325"/>
      <c r="N224" s="325"/>
      <c r="O224" s="325"/>
      <c r="P224" s="325"/>
      <c r="Q224" s="325"/>
    </row>
    <row r="225" spans="6:17" ht="25.35" customHeight="1">
      <c r="F225" s="333"/>
      <c r="G225" s="325"/>
      <c r="H225" s="325"/>
      <c r="I225" s="325"/>
      <c r="J225" s="325"/>
      <c r="K225" s="325"/>
      <c r="L225" s="325"/>
      <c r="M225" s="325"/>
      <c r="N225" s="325"/>
      <c r="O225" s="325"/>
      <c r="P225" s="325"/>
      <c r="Q225" s="325"/>
    </row>
    <row r="226" spans="6:17" ht="25.35" customHeight="1">
      <c r="F226" s="333"/>
      <c r="G226" s="325"/>
      <c r="H226" s="325"/>
      <c r="I226" s="325"/>
      <c r="J226" s="325"/>
      <c r="K226" s="325"/>
      <c r="L226" s="325"/>
      <c r="M226" s="325"/>
      <c r="N226" s="325"/>
      <c r="O226" s="325"/>
      <c r="P226" s="325"/>
      <c r="Q226" s="325"/>
    </row>
    <row r="227" spans="6:17" ht="25.35" customHeight="1">
      <c r="F227" s="333"/>
      <c r="G227" s="325"/>
      <c r="H227" s="325"/>
      <c r="I227" s="325"/>
      <c r="J227" s="325"/>
      <c r="K227" s="325"/>
      <c r="L227" s="325"/>
      <c r="M227" s="325"/>
      <c r="N227" s="325"/>
      <c r="O227" s="325"/>
      <c r="P227" s="325"/>
      <c r="Q227" s="325"/>
    </row>
    <row r="228" spans="6:17" ht="25.35" customHeight="1">
      <c r="F228" s="333"/>
      <c r="G228" s="325"/>
      <c r="H228" s="325"/>
      <c r="I228" s="325"/>
      <c r="J228" s="325"/>
      <c r="K228" s="325"/>
      <c r="L228" s="325"/>
      <c r="M228" s="325"/>
      <c r="N228" s="325"/>
      <c r="O228" s="325"/>
      <c r="P228" s="325"/>
      <c r="Q228" s="325"/>
    </row>
    <row r="229" spans="6:17" ht="25.35" customHeight="1">
      <c r="F229" s="333"/>
      <c r="G229" s="325"/>
      <c r="H229" s="325"/>
      <c r="I229" s="325"/>
      <c r="J229" s="325"/>
      <c r="K229" s="325"/>
      <c r="L229" s="325"/>
      <c r="M229" s="325"/>
      <c r="N229" s="325"/>
      <c r="O229" s="325"/>
      <c r="P229" s="325"/>
      <c r="Q229" s="325"/>
    </row>
    <row r="230" spans="6:17" ht="25.35" customHeight="1">
      <c r="F230" s="333"/>
      <c r="G230" s="325"/>
      <c r="H230" s="325"/>
      <c r="I230" s="325"/>
      <c r="J230" s="325"/>
      <c r="K230" s="325"/>
      <c r="L230" s="325"/>
      <c r="M230" s="325"/>
      <c r="N230" s="325"/>
      <c r="O230" s="325"/>
      <c r="P230" s="325"/>
      <c r="Q230" s="325"/>
    </row>
    <row r="231" spans="6:17" ht="25.35" customHeight="1">
      <c r="F231" s="333"/>
      <c r="G231" s="325"/>
      <c r="H231" s="325"/>
      <c r="I231" s="325"/>
      <c r="J231" s="325"/>
      <c r="K231" s="325"/>
      <c r="L231" s="325"/>
      <c r="M231" s="325"/>
      <c r="N231" s="325"/>
      <c r="O231" s="325"/>
      <c r="P231" s="325"/>
      <c r="Q231" s="325"/>
    </row>
    <row r="232" spans="6:17" ht="25.35" customHeight="1">
      <c r="F232" s="333"/>
      <c r="G232" s="325"/>
      <c r="H232" s="325"/>
      <c r="I232" s="325"/>
      <c r="J232" s="325"/>
      <c r="K232" s="325"/>
      <c r="L232" s="325"/>
      <c r="M232" s="325"/>
      <c r="N232" s="325"/>
      <c r="O232" s="325"/>
      <c r="P232" s="325"/>
      <c r="Q232" s="325"/>
    </row>
    <row r="233" spans="6:17" ht="25.35" customHeight="1">
      <c r="F233" s="333"/>
      <c r="G233" s="325"/>
      <c r="H233" s="325"/>
      <c r="I233" s="325"/>
      <c r="J233" s="325"/>
      <c r="K233" s="325"/>
      <c r="L233" s="325"/>
      <c r="M233" s="325"/>
      <c r="N233" s="325"/>
      <c r="O233" s="325"/>
      <c r="P233" s="325"/>
      <c r="Q233" s="325"/>
    </row>
    <row r="234" spans="6:17" ht="25.35" customHeight="1">
      <c r="F234" s="333"/>
      <c r="G234" s="325"/>
      <c r="H234" s="325"/>
      <c r="I234" s="325"/>
      <c r="J234" s="325"/>
      <c r="K234" s="325"/>
      <c r="L234" s="325"/>
      <c r="M234" s="325"/>
      <c r="N234" s="325"/>
      <c r="O234" s="325"/>
      <c r="P234" s="325"/>
      <c r="Q234" s="325"/>
    </row>
    <row r="235" spans="6:17" ht="25.35" customHeight="1">
      <c r="F235" s="333"/>
      <c r="G235" s="325"/>
      <c r="H235" s="325"/>
      <c r="I235" s="325"/>
      <c r="J235" s="325"/>
      <c r="K235" s="325"/>
      <c r="L235" s="325"/>
      <c r="M235" s="325"/>
      <c r="N235" s="325"/>
      <c r="O235" s="325"/>
      <c r="P235" s="325"/>
      <c r="Q235" s="325"/>
    </row>
    <row r="236" spans="6:17" ht="25.35" customHeight="1">
      <c r="F236" s="333"/>
      <c r="G236" s="325"/>
      <c r="H236" s="325"/>
      <c r="I236" s="325"/>
      <c r="J236" s="325"/>
      <c r="K236" s="325"/>
      <c r="L236" s="325"/>
      <c r="M236" s="325"/>
      <c r="N236" s="325"/>
      <c r="O236" s="325"/>
      <c r="P236" s="325"/>
      <c r="Q236" s="325"/>
    </row>
    <row r="237" spans="6:17" ht="25.35" customHeight="1">
      <c r="F237" s="333"/>
      <c r="G237" s="325"/>
      <c r="H237" s="325"/>
      <c r="I237" s="325"/>
      <c r="J237" s="325"/>
      <c r="K237" s="325"/>
      <c r="L237" s="325"/>
      <c r="M237" s="325"/>
      <c r="N237" s="325"/>
      <c r="O237" s="325"/>
      <c r="P237" s="325"/>
      <c r="Q237" s="325"/>
    </row>
    <row r="238" spans="6:17" ht="25.35" customHeight="1">
      <c r="F238" s="333"/>
      <c r="G238" s="325"/>
      <c r="H238" s="325"/>
      <c r="I238" s="325"/>
      <c r="J238" s="325"/>
      <c r="K238" s="325"/>
      <c r="L238" s="325"/>
      <c r="M238" s="325"/>
      <c r="N238" s="325"/>
      <c r="O238" s="325"/>
      <c r="P238" s="325"/>
      <c r="Q238" s="325"/>
    </row>
    <row r="239" spans="6:17" ht="25.35" customHeight="1">
      <c r="F239" s="333"/>
      <c r="G239" s="325"/>
      <c r="H239" s="325"/>
      <c r="I239" s="325"/>
      <c r="J239" s="325"/>
      <c r="K239" s="325"/>
      <c r="L239" s="325"/>
      <c r="M239" s="325"/>
      <c r="N239" s="325"/>
      <c r="O239" s="325"/>
      <c r="P239" s="325"/>
      <c r="Q239" s="325"/>
    </row>
    <row r="240" spans="6:17" ht="25.35" customHeight="1">
      <c r="F240" s="333"/>
      <c r="G240" s="325"/>
      <c r="H240" s="325"/>
      <c r="I240" s="325"/>
      <c r="J240" s="325"/>
      <c r="K240" s="325"/>
      <c r="L240" s="325"/>
      <c r="M240" s="325"/>
      <c r="N240" s="325"/>
      <c r="O240" s="325"/>
      <c r="P240" s="325"/>
      <c r="Q240" s="325"/>
    </row>
    <row r="241" spans="6:17" ht="25.35" customHeight="1">
      <c r="F241" s="333"/>
      <c r="G241" s="325"/>
      <c r="H241" s="325"/>
      <c r="I241" s="325"/>
      <c r="J241" s="325"/>
      <c r="K241" s="325"/>
      <c r="L241" s="325"/>
      <c r="M241" s="325"/>
      <c r="N241" s="325"/>
      <c r="O241" s="325"/>
      <c r="P241" s="325"/>
      <c r="Q241" s="325"/>
    </row>
    <row r="242" spans="6:17" ht="25.35" customHeight="1">
      <c r="F242" s="333"/>
      <c r="G242" s="325"/>
      <c r="H242" s="325"/>
      <c r="I242" s="325"/>
      <c r="J242" s="325"/>
      <c r="K242" s="325"/>
      <c r="L242" s="325"/>
      <c r="M242" s="325"/>
      <c r="N242" s="325"/>
      <c r="O242" s="325"/>
      <c r="P242" s="325"/>
      <c r="Q242" s="325"/>
    </row>
    <row r="243" spans="6:17" ht="25.35" customHeight="1">
      <c r="F243" s="333"/>
      <c r="G243" s="325"/>
      <c r="H243" s="325"/>
      <c r="I243" s="325"/>
      <c r="J243" s="325"/>
      <c r="K243" s="325"/>
      <c r="L243" s="325"/>
      <c r="M243" s="325"/>
      <c r="N243" s="325"/>
      <c r="O243" s="325"/>
      <c r="P243" s="325"/>
      <c r="Q243" s="325"/>
    </row>
    <row r="244" spans="6:17" ht="25.35" customHeight="1">
      <c r="F244" s="333"/>
      <c r="G244" s="325"/>
      <c r="H244" s="325"/>
      <c r="I244" s="325"/>
      <c r="J244" s="325"/>
      <c r="K244" s="325"/>
      <c r="L244" s="325"/>
      <c r="M244" s="325"/>
      <c r="N244" s="325"/>
      <c r="O244" s="325"/>
      <c r="P244" s="325"/>
      <c r="Q244" s="325"/>
    </row>
    <row r="245" spans="6:17" ht="25.35" customHeight="1">
      <c r="F245" s="333"/>
      <c r="G245" s="325"/>
      <c r="H245" s="325"/>
      <c r="I245" s="325"/>
      <c r="J245" s="325"/>
      <c r="K245" s="325"/>
      <c r="L245" s="325"/>
      <c r="M245" s="325"/>
      <c r="N245" s="325"/>
      <c r="O245" s="325"/>
      <c r="P245" s="325"/>
      <c r="Q245" s="325"/>
    </row>
    <row r="246" spans="6:17" ht="25.35" customHeight="1">
      <c r="F246" s="333"/>
      <c r="G246" s="325"/>
      <c r="H246" s="325"/>
      <c r="I246" s="325"/>
      <c r="J246" s="325"/>
      <c r="K246" s="325"/>
      <c r="L246" s="325"/>
      <c r="M246" s="325"/>
      <c r="N246" s="325"/>
      <c r="O246" s="325"/>
      <c r="P246" s="325"/>
      <c r="Q246" s="325"/>
    </row>
    <row r="247" spans="6:17" ht="25.35" customHeight="1">
      <c r="F247" s="333"/>
      <c r="G247" s="325"/>
      <c r="H247" s="325"/>
      <c r="I247" s="325"/>
      <c r="J247" s="325"/>
      <c r="K247" s="325"/>
      <c r="L247" s="325"/>
      <c r="M247" s="325"/>
      <c r="N247" s="325"/>
      <c r="O247" s="325"/>
      <c r="P247" s="325"/>
      <c r="Q247" s="325"/>
    </row>
    <row r="248" spans="6:17" ht="25.35" customHeight="1">
      <c r="F248" s="333"/>
      <c r="G248" s="325"/>
      <c r="H248" s="325"/>
      <c r="I248" s="325"/>
      <c r="J248" s="325"/>
      <c r="K248" s="325"/>
      <c r="L248" s="325"/>
      <c r="M248" s="325"/>
      <c r="N248" s="325"/>
      <c r="O248" s="325"/>
      <c r="P248" s="325"/>
      <c r="Q248" s="325"/>
    </row>
    <row r="249" spans="6:17" ht="25.35" customHeight="1">
      <c r="F249" s="333"/>
      <c r="G249" s="325"/>
      <c r="H249" s="325"/>
      <c r="I249" s="325"/>
      <c r="J249" s="325"/>
      <c r="K249" s="325"/>
      <c r="L249" s="325"/>
      <c r="M249" s="325"/>
      <c r="N249" s="325"/>
      <c r="O249" s="325"/>
      <c r="P249" s="325"/>
      <c r="Q249" s="325"/>
    </row>
    <row r="250" spans="6:17" ht="25.35" customHeight="1">
      <c r="F250" s="333"/>
      <c r="G250" s="325"/>
      <c r="H250" s="325"/>
      <c r="I250" s="325"/>
      <c r="J250" s="325"/>
      <c r="K250" s="325"/>
      <c r="L250" s="325"/>
      <c r="M250" s="325"/>
      <c r="N250" s="325"/>
      <c r="O250" s="325"/>
      <c r="P250" s="325"/>
      <c r="Q250" s="325"/>
    </row>
    <row r="251" spans="6:17" ht="25.35" customHeight="1">
      <c r="F251" s="333"/>
      <c r="G251" s="325"/>
      <c r="H251" s="325"/>
      <c r="I251" s="325"/>
      <c r="J251" s="325"/>
      <c r="K251" s="325"/>
      <c r="L251" s="325"/>
      <c r="M251" s="325"/>
      <c r="N251" s="325"/>
      <c r="O251" s="325"/>
      <c r="P251" s="325"/>
      <c r="Q251" s="325"/>
    </row>
    <row r="252" spans="6:17" ht="25.35" customHeight="1">
      <c r="F252" s="333"/>
      <c r="G252" s="325"/>
      <c r="H252" s="325"/>
      <c r="I252" s="325"/>
      <c r="J252" s="325"/>
      <c r="K252" s="325"/>
      <c r="L252" s="325"/>
      <c r="M252" s="325"/>
      <c r="N252" s="325"/>
      <c r="O252" s="325"/>
      <c r="P252" s="325"/>
      <c r="Q252" s="325"/>
    </row>
    <row r="253" spans="6:17" ht="25.35" customHeight="1">
      <c r="F253" s="333"/>
      <c r="G253" s="325"/>
      <c r="H253" s="325"/>
      <c r="I253" s="325"/>
      <c r="J253" s="325"/>
      <c r="K253" s="325"/>
      <c r="L253" s="325"/>
      <c r="M253" s="325"/>
      <c r="N253" s="325"/>
      <c r="O253" s="325"/>
      <c r="P253" s="325"/>
      <c r="Q253" s="325"/>
    </row>
    <row r="254" spans="6:17" ht="25.35" customHeight="1">
      <c r="F254" s="333"/>
      <c r="G254" s="325"/>
      <c r="H254" s="325"/>
      <c r="I254" s="325"/>
      <c r="J254" s="325"/>
      <c r="K254" s="325"/>
      <c r="L254" s="325"/>
      <c r="M254" s="325"/>
      <c r="N254" s="325"/>
      <c r="O254" s="325"/>
      <c r="P254" s="325"/>
      <c r="Q254" s="325"/>
    </row>
    <row r="255" spans="6:17" ht="25.35" customHeight="1">
      <c r="F255" s="333"/>
      <c r="G255" s="325"/>
      <c r="H255" s="325"/>
      <c r="I255" s="325"/>
      <c r="J255" s="325"/>
      <c r="K255" s="325"/>
      <c r="L255" s="325"/>
      <c r="M255" s="325"/>
      <c r="N255" s="325"/>
      <c r="O255" s="325"/>
      <c r="P255" s="325"/>
      <c r="Q255" s="325"/>
    </row>
    <row r="256" spans="6:17" ht="25.35" customHeight="1">
      <c r="F256" s="333"/>
      <c r="G256" s="325"/>
      <c r="H256" s="325"/>
      <c r="I256" s="325"/>
      <c r="J256" s="325"/>
      <c r="K256" s="325"/>
      <c r="L256" s="325"/>
      <c r="M256" s="325"/>
      <c r="N256" s="325"/>
      <c r="O256" s="325"/>
      <c r="P256" s="325"/>
      <c r="Q256" s="325"/>
    </row>
    <row r="257" spans="6:17" ht="25.35" customHeight="1">
      <c r="F257" s="333"/>
      <c r="G257" s="325"/>
      <c r="H257" s="325"/>
      <c r="I257" s="325"/>
      <c r="J257" s="325"/>
      <c r="K257" s="325"/>
      <c r="L257" s="325"/>
      <c r="M257" s="325"/>
      <c r="N257" s="325"/>
      <c r="O257" s="325"/>
      <c r="P257" s="325"/>
      <c r="Q257" s="325"/>
    </row>
    <row r="258" spans="6:17" ht="25.35" customHeight="1">
      <c r="F258" s="333"/>
      <c r="G258" s="325"/>
      <c r="H258" s="325"/>
      <c r="I258" s="325"/>
      <c r="J258" s="325"/>
      <c r="K258" s="325"/>
      <c r="L258" s="325"/>
      <c r="M258" s="325"/>
      <c r="N258" s="325"/>
      <c r="O258" s="325"/>
      <c r="P258" s="325"/>
      <c r="Q258" s="325"/>
    </row>
    <row r="259" spans="6:17" ht="25.35" customHeight="1">
      <c r="F259" s="333"/>
      <c r="G259" s="325"/>
      <c r="H259" s="325"/>
      <c r="I259" s="325"/>
      <c r="J259" s="325"/>
      <c r="K259" s="325"/>
      <c r="L259" s="325"/>
      <c r="M259" s="325"/>
      <c r="N259" s="325"/>
      <c r="O259" s="325"/>
      <c r="P259" s="325"/>
      <c r="Q259" s="325"/>
    </row>
    <row r="260" spans="6:17" ht="25.35" customHeight="1">
      <c r="F260" s="333"/>
      <c r="G260" s="325"/>
      <c r="H260" s="325"/>
      <c r="I260" s="325"/>
      <c r="J260" s="325"/>
      <c r="K260" s="325"/>
      <c r="L260" s="325"/>
      <c r="M260" s="325"/>
      <c r="N260" s="325"/>
      <c r="O260" s="325"/>
      <c r="P260" s="325"/>
      <c r="Q260" s="325"/>
    </row>
    <row r="261" spans="6:17" ht="25.35" customHeight="1">
      <c r="F261" s="333"/>
      <c r="G261" s="325"/>
      <c r="H261" s="325"/>
      <c r="I261" s="325"/>
      <c r="J261" s="325"/>
      <c r="K261" s="325"/>
      <c r="L261" s="325"/>
      <c r="M261" s="325"/>
      <c r="N261" s="325"/>
      <c r="O261" s="325"/>
      <c r="P261" s="325"/>
      <c r="Q261" s="325"/>
    </row>
    <row r="262" spans="6:17" ht="25.35" customHeight="1">
      <c r="F262" s="333"/>
      <c r="G262" s="325"/>
      <c r="H262" s="325"/>
      <c r="I262" s="325"/>
      <c r="J262" s="325"/>
      <c r="K262" s="325"/>
      <c r="L262" s="325"/>
      <c r="M262" s="325"/>
      <c r="N262" s="325"/>
      <c r="O262" s="325"/>
      <c r="P262" s="325"/>
      <c r="Q262" s="325"/>
    </row>
    <row r="263" spans="6:17" ht="25.35" customHeight="1">
      <c r="F263" s="333"/>
      <c r="G263" s="325"/>
      <c r="H263" s="325"/>
      <c r="I263" s="325"/>
      <c r="J263" s="325"/>
      <c r="K263" s="325"/>
      <c r="L263" s="325"/>
      <c r="M263" s="325"/>
      <c r="N263" s="325"/>
      <c r="O263" s="325"/>
      <c r="P263" s="325"/>
      <c r="Q263" s="325"/>
    </row>
    <row r="264" spans="6:17" ht="25.35" customHeight="1">
      <c r="F264" s="333"/>
      <c r="G264" s="325"/>
      <c r="H264" s="325"/>
      <c r="I264" s="325"/>
      <c r="J264" s="325"/>
      <c r="K264" s="325"/>
      <c r="L264" s="325"/>
      <c r="M264" s="325"/>
      <c r="N264" s="325"/>
      <c r="O264" s="325"/>
      <c r="P264" s="325"/>
      <c r="Q264" s="325"/>
    </row>
    <row r="265" spans="6:17" ht="25.35" customHeight="1">
      <c r="F265" s="333"/>
      <c r="G265" s="325"/>
      <c r="H265" s="325"/>
      <c r="I265" s="325"/>
      <c r="J265" s="325"/>
      <c r="K265" s="325"/>
      <c r="L265" s="325"/>
      <c r="M265" s="325"/>
      <c r="N265" s="325"/>
      <c r="O265" s="325"/>
      <c r="P265" s="325"/>
      <c r="Q265" s="325"/>
    </row>
    <row r="266" spans="6:17" ht="25.35" customHeight="1">
      <c r="F266" s="333"/>
      <c r="G266" s="325"/>
      <c r="H266" s="325"/>
      <c r="I266" s="325"/>
      <c r="J266" s="325"/>
      <c r="K266" s="325"/>
      <c r="L266" s="325"/>
      <c r="M266" s="325"/>
      <c r="N266" s="325"/>
      <c r="O266" s="325"/>
      <c r="P266" s="325"/>
      <c r="Q266" s="325"/>
    </row>
    <row r="267" spans="6:17" ht="25.35" customHeight="1">
      <c r="F267" s="333"/>
      <c r="G267" s="325"/>
      <c r="H267" s="325"/>
      <c r="I267" s="325"/>
      <c r="J267" s="325"/>
      <c r="K267" s="325"/>
      <c r="L267" s="325"/>
      <c r="M267" s="325"/>
      <c r="N267" s="325"/>
      <c r="O267" s="325"/>
      <c r="P267" s="325"/>
      <c r="Q267" s="325"/>
    </row>
    <row r="268" spans="6:17" ht="25.35" customHeight="1">
      <c r="F268" s="333"/>
      <c r="G268" s="325"/>
      <c r="H268" s="325"/>
      <c r="I268" s="325"/>
      <c r="J268" s="325"/>
      <c r="K268" s="325"/>
      <c r="L268" s="325"/>
      <c r="M268" s="325"/>
      <c r="N268" s="325"/>
      <c r="O268" s="325"/>
      <c r="P268" s="325"/>
      <c r="Q268" s="325"/>
    </row>
    <row r="269" spans="6:17" ht="25.35" customHeight="1">
      <c r="F269" s="333"/>
      <c r="G269" s="325"/>
      <c r="H269" s="325"/>
      <c r="I269" s="325"/>
      <c r="J269" s="325"/>
      <c r="K269" s="325"/>
      <c r="L269" s="325"/>
      <c r="M269" s="325"/>
      <c r="N269" s="325"/>
      <c r="O269" s="325"/>
      <c r="P269" s="325"/>
      <c r="Q269" s="325"/>
    </row>
    <row r="270" spans="6:17" ht="25.35" customHeight="1">
      <c r="F270" s="333"/>
      <c r="G270" s="325"/>
      <c r="H270" s="325"/>
      <c r="I270" s="325"/>
      <c r="J270" s="325"/>
      <c r="K270" s="325"/>
      <c r="L270" s="325"/>
      <c r="M270" s="325"/>
      <c r="N270" s="325"/>
      <c r="O270" s="325"/>
      <c r="P270" s="325"/>
      <c r="Q270" s="325"/>
    </row>
    <row r="271" spans="6:17" ht="25.35" customHeight="1">
      <c r="F271" s="333"/>
      <c r="G271" s="325"/>
      <c r="H271" s="325"/>
      <c r="I271" s="325"/>
      <c r="J271" s="325"/>
      <c r="K271" s="325"/>
      <c r="L271" s="325"/>
      <c r="M271" s="325"/>
      <c r="N271" s="325"/>
      <c r="O271" s="325"/>
      <c r="P271" s="325"/>
      <c r="Q271" s="325"/>
    </row>
    <row r="272" spans="6:17" ht="25.35" customHeight="1">
      <c r="F272" s="333"/>
      <c r="G272" s="325"/>
      <c r="H272" s="325"/>
      <c r="I272" s="325"/>
      <c r="J272" s="325"/>
      <c r="K272" s="325"/>
      <c r="L272" s="325"/>
      <c r="M272" s="325"/>
      <c r="N272" s="325"/>
      <c r="O272" s="325"/>
      <c r="P272" s="325"/>
      <c r="Q272" s="325"/>
    </row>
    <row r="273" spans="6:17" ht="25.35" customHeight="1">
      <c r="F273" s="333"/>
      <c r="G273" s="325"/>
      <c r="H273" s="325"/>
      <c r="I273" s="325"/>
      <c r="J273" s="325"/>
      <c r="K273" s="325"/>
      <c r="L273" s="325"/>
      <c r="M273" s="325"/>
      <c r="N273" s="325"/>
      <c r="O273" s="325"/>
      <c r="P273" s="325"/>
      <c r="Q273" s="325"/>
    </row>
    <row r="274" spans="6:17" ht="25.35" customHeight="1">
      <c r="F274" s="333"/>
      <c r="G274" s="325"/>
      <c r="H274" s="325"/>
      <c r="I274" s="325"/>
      <c r="J274" s="325"/>
      <c r="K274" s="325"/>
      <c r="L274" s="325"/>
      <c r="M274" s="325"/>
      <c r="N274" s="325"/>
      <c r="O274" s="325"/>
      <c r="P274" s="325"/>
      <c r="Q274" s="325"/>
    </row>
    <row r="275" spans="6:17" ht="25.35" customHeight="1">
      <c r="F275" s="333"/>
      <c r="G275" s="325"/>
      <c r="H275" s="325"/>
      <c r="I275" s="325"/>
      <c r="J275" s="325"/>
      <c r="K275" s="325"/>
      <c r="L275" s="325"/>
      <c r="M275" s="325"/>
      <c r="N275" s="325"/>
      <c r="O275" s="325"/>
      <c r="P275" s="325"/>
      <c r="Q275" s="325"/>
    </row>
    <row r="276" spans="6:17" ht="25.35" customHeight="1">
      <c r="F276" s="333"/>
      <c r="G276" s="325"/>
      <c r="H276" s="325"/>
      <c r="I276" s="325"/>
      <c r="J276" s="325"/>
      <c r="K276" s="325"/>
      <c r="L276" s="325"/>
      <c r="M276" s="325"/>
      <c r="N276" s="325"/>
      <c r="O276" s="325"/>
      <c r="P276" s="325"/>
      <c r="Q276" s="325"/>
    </row>
    <row r="277" spans="6:17" ht="25.35" customHeight="1">
      <c r="F277" s="333"/>
      <c r="G277" s="325"/>
      <c r="H277" s="325"/>
      <c r="I277" s="325"/>
      <c r="J277" s="325"/>
      <c r="K277" s="325"/>
      <c r="L277" s="325"/>
      <c r="M277" s="325"/>
      <c r="N277" s="325"/>
      <c r="O277" s="325"/>
      <c r="P277" s="325"/>
      <c r="Q277" s="325"/>
    </row>
    <row r="278" spans="6:17" ht="25.35" customHeight="1">
      <c r="F278" s="333"/>
      <c r="G278" s="325"/>
      <c r="H278" s="325"/>
      <c r="I278" s="325"/>
      <c r="J278" s="325"/>
      <c r="K278" s="325"/>
      <c r="L278" s="325"/>
      <c r="M278" s="325"/>
      <c r="N278" s="325"/>
      <c r="O278" s="325"/>
      <c r="P278" s="325"/>
      <c r="Q278" s="325"/>
    </row>
    <row r="279" spans="6:17" ht="25.35" customHeight="1">
      <c r="F279" s="333"/>
      <c r="G279" s="325"/>
      <c r="H279" s="325"/>
      <c r="I279" s="325"/>
      <c r="J279" s="325"/>
      <c r="K279" s="325"/>
      <c r="L279" s="325"/>
      <c r="M279" s="325"/>
      <c r="N279" s="325"/>
      <c r="O279" s="325"/>
      <c r="P279" s="325"/>
      <c r="Q279" s="325"/>
    </row>
    <row r="280" spans="6:17" ht="25.35" customHeight="1">
      <c r="F280" s="333"/>
      <c r="G280" s="325"/>
      <c r="H280" s="325"/>
      <c r="I280" s="325"/>
      <c r="J280" s="325"/>
      <c r="K280" s="325"/>
      <c r="L280" s="325"/>
      <c r="M280" s="325"/>
      <c r="N280" s="325"/>
      <c r="O280" s="325"/>
      <c r="P280" s="325"/>
      <c r="Q280" s="325"/>
    </row>
    <row r="281" spans="6:17" ht="25.35" customHeight="1">
      <c r="F281" s="333"/>
      <c r="G281" s="325"/>
      <c r="H281" s="325"/>
      <c r="I281" s="325"/>
      <c r="J281" s="325"/>
      <c r="K281" s="325"/>
      <c r="L281" s="325"/>
      <c r="M281" s="325"/>
      <c r="N281" s="325"/>
      <c r="O281" s="325"/>
      <c r="P281" s="325"/>
      <c r="Q281" s="325"/>
    </row>
    <row r="282" spans="6:17" ht="25.35" customHeight="1">
      <c r="F282" s="333"/>
      <c r="G282" s="325"/>
      <c r="H282" s="325"/>
      <c r="I282" s="325"/>
      <c r="J282" s="325"/>
      <c r="K282" s="325"/>
      <c r="L282" s="325"/>
      <c r="M282" s="325"/>
      <c r="N282" s="325"/>
      <c r="O282" s="325"/>
      <c r="P282" s="325"/>
      <c r="Q282" s="325"/>
    </row>
    <row r="283" spans="6:17" ht="25.35" customHeight="1">
      <c r="F283" s="333"/>
      <c r="G283" s="325"/>
      <c r="H283" s="325"/>
      <c r="I283" s="325"/>
      <c r="J283" s="325"/>
      <c r="K283" s="325"/>
      <c r="L283" s="325"/>
      <c r="M283" s="325"/>
      <c r="N283" s="325"/>
      <c r="O283" s="325"/>
      <c r="P283" s="325"/>
      <c r="Q283" s="325"/>
    </row>
    <row r="284" spans="6:17" ht="25.35" customHeight="1">
      <c r="F284" s="333"/>
      <c r="G284" s="325"/>
      <c r="H284" s="325"/>
      <c r="I284" s="325"/>
      <c r="J284" s="325"/>
      <c r="K284" s="325"/>
      <c r="L284" s="325"/>
      <c r="M284" s="325"/>
      <c r="N284" s="325"/>
      <c r="O284" s="325"/>
      <c r="P284" s="325"/>
      <c r="Q284" s="325"/>
    </row>
    <row r="285" spans="6:17" ht="25.35" customHeight="1">
      <c r="F285" s="333"/>
      <c r="G285" s="325"/>
      <c r="H285" s="325"/>
      <c r="I285" s="325"/>
      <c r="J285" s="325"/>
      <c r="K285" s="325"/>
      <c r="L285" s="325"/>
      <c r="M285" s="325"/>
      <c r="N285" s="325"/>
      <c r="O285" s="325"/>
      <c r="P285" s="325"/>
      <c r="Q285" s="325"/>
    </row>
    <row r="286" spans="6:17" ht="25.35" customHeight="1">
      <c r="F286" s="333"/>
      <c r="G286" s="325"/>
      <c r="H286" s="325"/>
      <c r="I286" s="325"/>
      <c r="J286" s="325"/>
      <c r="K286" s="325"/>
      <c r="L286" s="325"/>
      <c r="M286" s="325"/>
      <c r="N286" s="325"/>
      <c r="O286" s="325"/>
      <c r="P286" s="325"/>
      <c r="Q286" s="325"/>
    </row>
    <row r="287" spans="6:17" ht="25.35" customHeight="1">
      <c r="F287" s="333"/>
      <c r="G287" s="325"/>
      <c r="H287" s="325"/>
      <c r="I287" s="325"/>
      <c r="J287" s="325"/>
      <c r="K287" s="325"/>
      <c r="L287" s="325"/>
      <c r="M287" s="325"/>
      <c r="N287" s="325"/>
      <c r="O287" s="325"/>
      <c r="P287" s="325"/>
      <c r="Q287" s="325"/>
    </row>
    <row r="288" spans="6:17" ht="25.35" customHeight="1">
      <c r="F288" s="333"/>
      <c r="G288" s="325"/>
      <c r="H288" s="325"/>
      <c r="I288" s="325"/>
      <c r="J288" s="325"/>
      <c r="K288" s="325"/>
      <c r="L288" s="325"/>
      <c r="M288" s="325"/>
      <c r="N288" s="325"/>
      <c r="O288" s="325"/>
      <c r="P288" s="325"/>
      <c r="Q288" s="325"/>
    </row>
    <row r="289" spans="6:17" ht="25.35" customHeight="1">
      <c r="F289" s="333"/>
      <c r="G289" s="325"/>
      <c r="H289" s="325"/>
      <c r="I289" s="325"/>
      <c r="J289" s="325"/>
      <c r="K289" s="325"/>
      <c r="L289" s="325"/>
      <c r="M289" s="325"/>
      <c r="N289" s="325"/>
      <c r="O289" s="325"/>
      <c r="P289" s="325"/>
      <c r="Q289" s="325"/>
    </row>
    <row r="290" spans="6:17" ht="25.35" customHeight="1">
      <c r="F290" s="333"/>
      <c r="G290" s="325"/>
      <c r="H290" s="325"/>
      <c r="I290" s="325"/>
      <c r="J290" s="325"/>
      <c r="K290" s="325"/>
      <c r="L290" s="325"/>
      <c r="M290" s="325"/>
      <c r="N290" s="325"/>
      <c r="O290" s="325"/>
      <c r="P290" s="325"/>
      <c r="Q290" s="325"/>
    </row>
    <row r="291" spans="6:17" ht="25.35" customHeight="1">
      <c r="F291" s="333"/>
      <c r="G291" s="325"/>
      <c r="H291" s="325"/>
      <c r="I291" s="325"/>
      <c r="J291" s="325"/>
      <c r="K291" s="325"/>
      <c r="L291" s="325"/>
      <c r="M291" s="325"/>
      <c r="N291" s="325"/>
      <c r="O291" s="325"/>
      <c r="P291" s="325"/>
      <c r="Q291" s="325"/>
    </row>
    <row r="292" spans="6:17" ht="25.35" customHeight="1">
      <c r="F292" s="333"/>
      <c r="G292" s="325"/>
      <c r="H292" s="325"/>
      <c r="I292" s="325"/>
      <c r="J292" s="325"/>
      <c r="K292" s="325"/>
      <c r="L292" s="325"/>
      <c r="M292" s="325"/>
      <c r="N292" s="325"/>
      <c r="O292" s="325"/>
      <c r="P292" s="325"/>
      <c r="Q292" s="325"/>
    </row>
    <row r="293" spans="6:17" ht="25.35" customHeight="1">
      <c r="F293" s="333"/>
      <c r="G293" s="325"/>
      <c r="H293" s="325"/>
      <c r="I293" s="325"/>
      <c r="J293" s="325"/>
      <c r="K293" s="325"/>
      <c r="L293" s="325"/>
      <c r="M293" s="325"/>
      <c r="N293" s="325"/>
      <c r="O293" s="325"/>
      <c r="P293" s="325"/>
      <c r="Q293" s="325"/>
    </row>
    <row r="294" spans="6:17" ht="25.35" customHeight="1">
      <c r="F294" s="333"/>
      <c r="G294" s="325"/>
      <c r="H294" s="325"/>
      <c r="I294" s="325"/>
      <c r="J294" s="325"/>
      <c r="K294" s="325"/>
      <c r="L294" s="325"/>
      <c r="M294" s="325"/>
      <c r="N294" s="325"/>
      <c r="O294" s="325"/>
      <c r="P294" s="325"/>
      <c r="Q294" s="325"/>
    </row>
    <row r="295" spans="6:17" ht="25.35" customHeight="1">
      <c r="F295" s="333"/>
      <c r="G295" s="325"/>
      <c r="H295" s="325"/>
      <c r="I295" s="325"/>
      <c r="J295" s="325"/>
      <c r="K295" s="325"/>
      <c r="L295" s="325"/>
      <c r="M295" s="325"/>
      <c r="N295" s="325"/>
      <c r="O295" s="325"/>
      <c r="P295" s="325"/>
      <c r="Q295" s="325"/>
    </row>
    <row r="296" spans="6:17" ht="25.35" customHeight="1">
      <c r="F296" s="333"/>
      <c r="G296" s="325"/>
      <c r="H296" s="325"/>
      <c r="I296" s="325"/>
      <c r="J296" s="325"/>
      <c r="K296" s="325"/>
      <c r="L296" s="325"/>
      <c r="M296" s="325"/>
      <c r="N296" s="325"/>
      <c r="O296" s="325"/>
      <c r="P296" s="325"/>
      <c r="Q296" s="325"/>
    </row>
    <row r="297" spans="6:17" ht="25.35" customHeight="1">
      <c r="F297" s="333"/>
      <c r="G297" s="325"/>
      <c r="H297" s="325"/>
      <c r="I297" s="325"/>
      <c r="J297" s="325"/>
      <c r="K297" s="325"/>
      <c r="L297" s="325"/>
      <c r="M297" s="325"/>
      <c r="N297" s="325"/>
      <c r="O297" s="325"/>
      <c r="P297" s="325"/>
      <c r="Q297" s="325"/>
    </row>
    <row r="298" spans="6:17" ht="25.35" customHeight="1">
      <c r="F298" s="333"/>
      <c r="G298" s="325"/>
      <c r="H298" s="325"/>
      <c r="I298" s="325"/>
      <c r="J298" s="325"/>
      <c r="K298" s="325"/>
      <c r="L298" s="325"/>
      <c r="M298" s="325"/>
      <c r="N298" s="325"/>
      <c r="O298" s="325"/>
      <c r="P298" s="325"/>
      <c r="Q298" s="325"/>
    </row>
    <row r="299" spans="6:17" ht="25.35" customHeight="1">
      <c r="F299" s="333"/>
      <c r="G299" s="325"/>
      <c r="H299" s="325"/>
      <c r="I299" s="325"/>
      <c r="J299" s="325"/>
      <c r="K299" s="325"/>
      <c r="L299" s="325"/>
      <c r="M299" s="325"/>
      <c r="N299" s="325"/>
      <c r="O299" s="325"/>
      <c r="P299" s="325"/>
      <c r="Q299" s="325"/>
    </row>
    <row r="300" spans="6:17" ht="25.35" customHeight="1">
      <c r="F300" s="333"/>
      <c r="G300" s="325"/>
      <c r="H300" s="325"/>
      <c r="I300" s="325"/>
      <c r="J300" s="325"/>
      <c r="K300" s="325"/>
      <c r="L300" s="325"/>
      <c r="M300" s="325"/>
      <c r="N300" s="325"/>
      <c r="O300" s="325"/>
      <c r="P300" s="325"/>
      <c r="Q300" s="325"/>
    </row>
    <row r="301" spans="6:17" ht="25.35" customHeight="1">
      <c r="F301" s="333"/>
      <c r="G301" s="325"/>
      <c r="H301" s="325"/>
      <c r="I301" s="325"/>
      <c r="J301" s="325"/>
      <c r="K301" s="325"/>
      <c r="L301" s="325"/>
      <c r="M301" s="325"/>
      <c r="N301" s="325"/>
      <c r="O301" s="325"/>
      <c r="P301" s="325"/>
      <c r="Q301" s="325"/>
    </row>
    <row r="302" spans="6:17" ht="25.35" customHeight="1">
      <c r="F302" s="333"/>
      <c r="G302" s="325"/>
      <c r="H302" s="325"/>
      <c r="I302" s="325"/>
      <c r="J302" s="325"/>
      <c r="K302" s="325"/>
      <c r="L302" s="325"/>
      <c r="M302" s="325"/>
      <c r="N302" s="325"/>
      <c r="O302" s="325"/>
      <c r="P302" s="325"/>
      <c r="Q302" s="325"/>
    </row>
    <row r="303" spans="6:17" ht="25.35" customHeight="1">
      <c r="F303" s="333"/>
      <c r="G303" s="325"/>
      <c r="H303" s="325"/>
      <c r="I303" s="325"/>
      <c r="J303" s="325"/>
      <c r="K303" s="325"/>
      <c r="L303" s="325"/>
      <c r="M303" s="325"/>
      <c r="N303" s="325"/>
      <c r="O303" s="325"/>
      <c r="P303" s="325"/>
      <c r="Q303" s="325"/>
    </row>
    <row r="304" spans="6:17" ht="25.35" customHeight="1">
      <c r="F304" s="333"/>
      <c r="G304" s="325"/>
      <c r="H304" s="325"/>
      <c r="I304" s="325"/>
      <c r="J304" s="325"/>
      <c r="K304" s="325"/>
      <c r="L304" s="325"/>
      <c r="M304" s="325"/>
      <c r="N304" s="325"/>
      <c r="O304" s="325"/>
      <c r="P304" s="325"/>
      <c r="Q304" s="325"/>
    </row>
    <row r="305" spans="6:17" ht="25.35" customHeight="1">
      <c r="F305" s="333"/>
      <c r="G305" s="325"/>
      <c r="H305" s="325"/>
      <c r="I305" s="325"/>
      <c r="J305" s="325"/>
      <c r="K305" s="325"/>
      <c r="L305" s="325"/>
      <c r="M305" s="325"/>
      <c r="N305" s="325"/>
      <c r="O305" s="325"/>
      <c r="P305" s="325"/>
      <c r="Q305" s="325"/>
    </row>
    <row r="306" spans="6:17" ht="25.35" customHeight="1">
      <c r="F306" s="333"/>
      <c r="G306" s="325"/>
      <c r="H306" s="325"/>
      <c r="I306" s="325"/>
      <c r="J306" s="325"/>
      <c r="K306" s="325"/>
      <c r="L306" s="325"/>
      <c r="M306" s="325"/>
      <c r="N306" s="325"/>
      <c r="O306" s="325"/>
      <c r="P306" s="325"/>
      <c r="Q306" s="325"/>
    </row>
    <row r="307" spans="6:17" ht="25.35" customHeight="1">
      <c r="F307" s="333"/>
      <c r="G307" s="325"/>
      <c r="H307" s="325"/>
      <c r="I307" s="325"/>
      <c r="J307" s="325"/>
      <c r="K307" s="325"/>
      <c r="L307" s="325"/>
      <c r="M307" s="325"/>
      <c r="N307" s="325"/>
      <c r="O307" s="325"/>
      <c r="P307" s="325"/>
      <c r="Q307" s="325"/>
    </row>
    <row r="308" spans="6:17" ht="25.35" customHeight="1">
      <c r="F308" s="333"/>
      <c r="G308" s="325"/>
      <c r="H308" s="325"/>
      <c r="I308" s="325"/>
      <c r="J308" s="325"/>
      <c r="K308" s="325"/>
      <c r="L308" s="325"/>
      <c r="M308" s="325"/>
      <c r="N308" s="325"/>
      <c r="O308" s="325"/>
      <c r="P308" s="325"/>
      <c r="Q308" s="325"/>
    </row>
    <row r="309" spans="6:17" ht="25.35" customHeight="1">
      <c r="F309" s="333"/>
      <c r="G309" s="325"/>
      <c r="H309" s="325"/>
      <c r="I309" s="325"/>
      <c r="J309" s="325"/>
      <c r="K309" s="325"/>
      <c r="L309" s="325"/>
      <c r="M309" s="325"/>
      <c r="N309" s="325"/>
      <c r="O309" s="325"/>
      <c r="P309" s="325"/>
      <c r="Q309" s="325"/>
    </row>
    <row r="310" spans="6:17" ht="25.35" customHeight="1">
      <c r="F310" s="333"/>
      <c r="G310" s="325"/>
      <c r="H310" s="325"/>
      <c r="I310" s="325"/>
      <c r="J310" s="325"/>
      <c r="K310" s="325"/>
      <c r="L310" s="325"/>
      <c r="M310" s="325"/>
      <c r="N310" s="325"/>
      <c r="O310" s="325"/>
      <c r="P310" s="325"/>
      <c r="Q310" s="325"/>
    </row>
    <row r="311" spans="6:17" ht="25.35" customHeight="1">
      <c r="F311" s="333"/>
      <c r="G311" s="325"/>
      <c r="H311" s="325"/>
      <c r="I311" s="325"/>
      <c r="J311" s="325"/>
      <c r="K311" s="325"/>
      <c r="L311" s="325"/>
      <c r="M311" s="325"/>
      <c r="N311" s="325"/>
      <c r="O311" s="325"/>
      <c r="P311" s="325"/>
      <c r="Q311" s="325"/>
    </row>
    <row r="312" spans="6:17" ht="25.35" customHeight="1">
      <c r="F312" s="333"/>
      <c r="G312" s="325"/>
      <c r="H312" s="325"/>
      <c r="I312" s="325"/>
      <c r="J312" s="325"/>
      <c r="K312" s="325"/>
      <c r="L312" s="325"/>
      <c r="M312" s="325"/>
      <c r="N312" s="325"/>
      <c r="O312" s="325"/>
      <c r="P312" s="325"/>
      <c r="Q312" s="325"/>
    </row>
    <row r="313" spans="6:17" ht="25.35" customHeight="1">
      <c r="F313" s="333"/>
      <c r="G313" s="325"/>
      <c r="H313" s="325"/>
      <c r="I313" s="325"/>
      <c r="J313" s="325"/>
      <c r="K313" s="325"/>
      <c r="L313" s="325"/>
      <c r="M313" s="325"/>
      <c r="N313" s="325"/>
      <c r="O313" s="325"/>
      <c r="P313" s="325"/>
      <c r="Q313" s="325"/>
    </row>
    <row r="314" spans="6:17" ht="25.35" customHeight="1">
      <c r="F314" s="333"/>
      <c r="G314" s="325"/>
      <c r="H314" s="325"/>
      <c r="I314" s="325"/>
      <c r="J314" s="325"/>
      <c r="K314" s="325"/>
      <c r="L314" s="325"/>
      <c r="M314" s="325"/>
      <c r="N314" s="325"/>
      <c r="O314" s="325"/>
      <c r="P314" s="325"/>
      <c r="Q314" s="325"/>
    </row>
    <row r="315" spans="6:17" ht="25.35" customHeight="1">
      <c r="F315" s="333"/>
      <c r="G315" s="325"/>
      <c r="H315" s="325"/>
      <c r="I315" s="325"/>
      <c r="J315" s="325"/>
      <c r="K315" s="325"/>
      <c r="L315" s="325"/>
      <c r="M315" s="325"/>
      <c r="N315" s="325"/>
      <c r="O315" s="325"/>
      <c r="P315" s="325"/>
      <c r="Q315" s="325"/>
    </row>
    <row r="316" spans="6:17" ht="25.35" customHeight="1">
      <c r="F316" s="333"/>
      <c r="G316" s="325"/>
      <c r="H316" s="325"/>
      <c r="I316" s="325"/>
      <c r="J316" s="325"/>
      <c r="K316" s="325"/>
      <c r="L316" s="325"/>
      <c r="M316" s="325"/>
      <c r="N316" s="325"/>
      <c r="O316" s="325"/>
      <c r="P316" s="325"/>
      <c r="Q316" s="325"/>
    </row>
    <row r="317" spans="6:17" ht="25.35" customHeight="1">
      <c r="F317" s="333"/>
      <c r="G317" s="325"/>
      <c r="H317" s="325"/>
      <c r="I317" s="325"/>
      <c r="J317" s="325"/>
      <c r="K317" s="325"/>
      <c r="L317" s="325"/>
      <c r="M317" s="325"/>
      <c r="N317" s="325"/>
      <c r="O317" s="325"/>
      <c r="P317" s="325"/>
      <c r="Q317" s="325"/>
    </row>
    <row r="318" spans="6:17" ht="25.35" customHeight="1">
      <c r="F318" s="333"/>
      <c r="G318" s="325"/>
      <c r="H318" s="325"/>
      <c r="I318" s="325"/>
      <c r="J318" s="325"/>
      <c r="K318" s="325"/>
      <c r="L318" s="325"/>
      <c r="M318" s="325"/>
      <c r="N318" s="325"/>
      <c r="O318" s="325"/>
      <c r="P318" s="325"/>
      <c r="Q318" s="325"/>
    </row>
    <row r="319" spans="6:17" ht="25.35" customHeight="1">
      <c r="F319" s="333"/>
      <c r="G319" s="325"/>
      <c r="H319" s="325"/>
      <c r="I319" s="325"/>
      <c r="J319" s="325"/>
      <c r="K319" s="325"/>
      <c r="L319" s="325"/>
      <c r="M319" s="325"/>
      <c r="N319" s="325"/>
      <c r="O319" s="325"/>
      <c r="P319" s="325"/>
      <c r="Q319" s="325"/>
    </row>
    <row r="320" spans="6:17" ht="25.35" customHeight="1">
      <c r="F320" s="333"/>
      <c r="G320" s="325"/>
      <c r="H320" s="325"/>
      <c r="I320" s="325"/>
      <c r="J320" s="325"/>
      <c r="K320" s="325"/>
      <c r="L320" s="325"/>
      <c r="M320" s="325"/>
      <c r="N320" s="325"/>
      <c r="O320" s="325"/>
      <c r="P320" s="325"/>
      <c r="Q320" s="325"/>
    </row>
    <row r="321" spans="6:17" ht="25.35" customHeight="1">
      <c r="F321" s="333"/>
      <c r="G321" s="325"/>
      <c r="H321" s="325"/>
      <c r="I321" s="325"/>
      <c r="J321" s="325"/>
      <c r="K321" s="325"/>
      <c r="L321" s="325"/>
      <c r="M321" s="325"/>
      <c r="N321" s="325"/>
      <c r="O321" s="325"/>
      <c r="P321" s="325"/>
      <c r="Q321" s="325"/>
    </row>
    <row r="322" spans="6:17" ht="25.35" customHeight="1">
      <c r="F322" s="333"/>
      <c r="G322" s="325"/>
      <c r="H322" s="325"/>
      <c r="I322" s="325"/>
      <c r="J322" s="325"/>
      <c r="K322" s="325"/>
      <c r="L322" s="325"/>
      <c r="M322" s="325"/>
      <c r="N322" s="325"/>
      <c r="O322" s="325"/>
      <c r="P322" s="325"/>
      <c r="Q322" s="325"/>
    </row>
    <row r="323" spans="6:17" ht="25.35" customHeight="1">
      <c r="F323" s="333"/>
      <c r="G323" s="325"/>
      <c r="H323" s="325"/>
      <c r="I323" s="325"/>
      <c r="J323" s="325"/>
      <c r="K323" s="325"/>
      <c r="L323" s="325"/>
      <c r="M323" s="325"/>
      <c r="N323" s="325"/>
      <c r="O323" s="325"/>
      <c r="P323" s="325"/>
      <c r="Q323" s="325"/>
    </row>
    <row r="324" spans="6:17" ht="25.35" customHeight="1">
      <c r="F324" s="333"/>
      <c r="G324" s="325"/>
      <c r="H324" s="325"/>
      <c r="I324" s="325"/>
      <c r="J324" s="325"/>
      <c r="K324" s="325"/>
      <c r="L324" s="325"/>
      <c r="M324" s="325"/>
      <c r="N324" s="325"/>
      <c r="O324" s="325"/>
      <c r="P324" s="325"/>
      <c r="Q324" s="325"/>
    </row>
    <row r="325" spans="6:17" ht="25.35" customHeight="1">
      <c r="F325" s="333"/>
      <c r="G325" s="325"/>
      <c r="H325" s="325"/>
      <c r="I325" s="325"/>
      <c r="J325" s="325"/>
      <c r="K325" s="325"/>
      <c r="L325" s="325"/>
      <c r="M325" s="325"/>
      <c r="N325" s="325"/>
      <c r="O325" s="325"/>
      <c r="P325" s="325"/>
      <c r="Q325" s="325"/>
    </row>
    <row r="326" spans="6:17" ht="25.35" customHeight="1">
      <c r="F326" s="333"/>
      <c r="G326" s="325"/>
      <c r="H326" s="325"/>
      <c r="I326" s="325"/>
      <c r="J326" s="325"/>
      <c r="K326" s="325"/>
      <c r="L326" s="325"/>
      <c r="M326" s="325"/>
      <c r="N326" s="325"/>
      <c r="O326" s="325"/>
      <c r="P326" s="325"/>
      <c r="Q326" s="325"/>
    </row>
    <row r="327" spans="6:17" ht="25.35" customHeight="1">
      <c r="F327" s="333"/>
      <c r="G327" s="325"/>
      <c r="H327" s="325"/>
      <c r="I327" s="325"/>
      <c r="J327" s="325"/>
      <c r="K327" s="325"/>
      <c r="L327" s="325"/>
      <c r="M327" s="325"/>
      <c r="N327" s="325"/>
      <c r="O327" s="325"/>
      <c r="P327" s="325"/>
      <c r="Q327" s="325"/>
    </row>
    <row r="328" spans="6:17" ht="25.35" customHeight="1">
      <c r="F328" s="333"/>
      <c r="G328" s="325"/>
      <c r="H328" s="325"/>
      <c r="I328" s="325"/>
      <c r="J328" s="325"/>
      <c r="K328" s="325"/>
      <c r="L328" s="325"/>
      <c r="M328" s="325"/>
      <c r="N328" s="325"/>
      <c r="O328" s="325"/>
      <c r="P328" s="325"/>
      <c r="Q328" s="325"/>
    </row>
    <row r="329" spans="6:17" ht="25.35" customHeight="1">
      <c r="F329" s="333"/>
      <c r="G329" s="325"/>
      <c r="H329" s="325"/>
      <c r="I329" s="325"/>
      <c r="J329" s="325"/>
      <c r="K329" s="325"/>
      <c r="L329" s="325"/>
      <c r="M329" s="325"/>
      <c r="N329" s="325"/>
      <c r="O329" s="325"/>
      <c r="P329" s="325"/>
      <c r="Q329" s="325"/>
    </row>
    <row r="330" spans="6:17" ht="25.35" customHeight="1">
      <c r="F330" s="333"/>
      <c r="G330" s="325"/>
      <c r="H330" s="325"/>
      <c r="I330" s="325"/>
      <c r="J330" s="325"/>
      <c r="K330" s="325"/>
      <c r="L330" s="325"/>
      <c r="M330" s="325"/>
      <c r="N330" s="325"/>
      <c r="O330" s="325"/>
      <c r="P330" s="325"/>
      <c r="Q330" s="325"/>
    </row>
    <row r="331" spans="6:17" ht="25.35" customHeight="1">
      <c r="F331" s="333"/>
      <c r="G331" s="325"/>
      <c r="H331" s="325"/>
      <c r="I331" s="325"/>
      <c r="J331" s="325"/>
      <c r="K331" s="325"/>
      <c r="L331" s="325"/>
      <c r="M331" s="325"/>
      <c r="N331" s="325"/>
      <c r="O331" s="325"/>
      <c r="P331" s="325"/>
      <c r="Q331" s="325"/>
    </row>
    <row r="332" spans="6:17" ht="25.35" customHeight="1">
      <c r="F332" s="333"/>
      <c r="G332" s="325"/>
      <c r="H332" s="325"/>
      <c r="I332" s="325"/>
      <c r="J332" s="325"/>
      <c r="K332" s="325"/>
      <c r="L332" s="325"/>
      <c r="M332" s="325"/>
      <c r="N332" s="325"/>
      <c r="O332" s="325"/>
      <c r="P332" s="325"/>
      <c r="Q332" s="325"/>
    </row>
    <row r="333" spans="6:17" ht="25.35" customHeight="1">
      <c r="F333" s="333"/>
      <c r="G333" s="325"/>
      <c r="H333" s="325"/>
      <c r="I333" s="325"/>
      <c r="J333" s="325"/>
      <c r="K333" s="325"/>
      <c r="L333" s="325"/>
      <c r="M333" s="325"/>
      <c r="N333" s="325"/>
      <c r="O333" s="325"/>
      <c r="P333" s="325"/>
      <c r="Q333" s="325"/>
    </row>
    <row r="334" spans="6:17" ht="25.35" customHeight="1">
      <c r="F334" s="333"/>
      <c r="G334" s="325"/>
      <c r="H334" s="325"/>
      <c r="I334" s="325"/>
      <c r="J334" s="325"/>
      <c r="K334" s="325"/>
      <c r="L334" s="325"/>
      <c r="M334" s="325"/>
      <c r="N334" s="325"/>
      <c r="O334" s="325"/>
      <c r="P334" s="325"/>
      <c r="Q334" s="325"/>
    </row>
    <row r="335" spans="6:17" ht="25.35" customHeight="1">
      <c r="F335" s="333"/>
      <c r="G335" s="325"/>
      <c r="H335" s="325"/>
      <c r="I335" s="325"/>
      <c r="J335" s="325"/>
      <c r="K335" s="325"/>
      <c r="L335" s="325"/>
      <c r="M335" s="325"/>
      <c r="N335" s="325"/>
      <c r="O335" s="325"/>
      <c r="P335" s="325"/>
      <c r="Q335" s="325"/>
    </row>
    <row r="336" spans="6:17" ht="25.35" customHeight="1">
      <c r="F336" s="333"/>
      <c r="G336" s="325"/>
      <c r="H336" s="325"/>
      <c r="I336" s="325"/>
      <c r="J336" s="325"/>
      <c r="K336" s="325"/>
      <c r="L336" s="325"/>
      <c r="M336" s="325"/>
      <c r="N336" s="325"/>
      <c r="O336" s="325"/>
      <c r="P336" s="325"/>
      <c r="Q336" s="325"/>
    </row>
    <row r="337" spans="6:17" ht="25.35" customHeight="1">
      <c r="F337" s="333"/>
      <c r="G337" s="325"/>
      <c r="H337" s="325"/>
      <c r="I337" s="325"/>
      <c r="J337" s="325"/>
      <c r="K337" s="325"/>
      <c r="L337" s="325"/>
      <c r="M337" s="325"/>
      <c r="N337" s="325"/>
      <c r="O337" s="325"/>
      <c r="P337" s="325"/>
      <c r="Q337" s="325"/>
    </row>
    <row r="338" spans="6:17" ht="25.35" customHeight="1">
      <c r="F338" s="333"/>
      <c r="G338" s="325"/>
      <c r="H338" s="325"/>
      <c r="I338" s="325"/>
      <c r="J338" s="325"/>
      <c r="K338" s="325"/>
      <c r="L338" s="325"/>
      <c r="M338" s="325"/>
      <c r="N338" s="325"/>
      <c r="O338" s="325"/>
      <c r="P338" s="325"/>
      <c r="Q338" s="325"/>
    </row>
    <row r="339" spans="6:17" ht="25.35" customHeight="1">
      <c r="F339" s="333"/>
      <c r="G339" s="325"/>
      <c r="H339" s="325"/>
      <c r="I339" s="325"/>
      <c r="J339" s="325"/>
      <c r="K339" s="325"/>
      <c r="L339" s="325"/>
      <c r="M339" s="325"/>
      <c r="N339" s="325"/>
      <c r="O339" s="325"/>
      <c r="P339" s="325"/>
      <c r="Q339" s="325"/>
    </row>
    <row r="340" spans="6:17" ht="25.35" customHeight="1">
      <c r="F340" s="333"/>
      <c r="G340" s="325"/>
      <c r="H340" s="325"/>
      <c r="I340" s="325"/>
      <c r="J340" s="325"/>
      <c r="K340" s="325"/>
      <c r="L340" s="325"/>
      <c r="M340" s="325"/>
      <c r="N340" s="325"/>
      <c r="O340" s="325"/>
      <c r="P340" s="325"/>
      <c r="Q340" s="325"/>
    </row>
    <row r="341" spans="6:17" ht="25.35" customHeight="1">
      <c r="F341" s="333"/>
      <c r="G341" s="325"/>
      <c r="H341" s="325"/>
      <c r="I341" s="325"/>
      <c r="J341" s="325"/>
      <c r="K341" s="325"/>
      <c r="L341" s="325"/>
      <c r="M341" s="325"/>
      <c r="N341" s="325"/>
      <c r="O341" s="325"/>
      <c r="P341" s="325"/>
      <c r="Q341" s="325"/>
    </row>
    <row r="342" spans="6:17" ht="25.35" customHeight="1">
      <c r="F342" s="333"/>
      <c r="G342" s="325"/>
      <c r="H342" s="325"/>
      <c r="I342" s="325"/>
      <c r="J342" s="325"/>
      <c r="K342" s="325"/>
      <c r="L342" s="325"/>
      <c r="M342" s="325"/>
      <c r="N342" s="325"/>
      <c r="O342" s="325"/>
      <c r="P342" s="325"/>
      <c r="Q342" s="325"/>
    </row>
    <row r="343" spans="6:17" ht="25.35" customHeight="1">
      <c r="F343" s="333"/>
      <c r="G343" s="325"/>
      <c r="H343" s="325"/>
      <c r="I343" s="325"/>
      <c r="J343" s="325"/>
      <c r="K343" s="325"/>
      <c r="L343" s="325"/>
      <c r="M343" s="325"/>
      <c r="N343" s="325"/>
      <c r="O343" s="325"/>
      <c r="P343" s="325"/>
      <c r="Q343" s="325"/>
    </row>
    <row r="344" spans="6:17" ht="25.35" customHeight="1">
      <c r="F344" s="333"/>
      <c r="G344" s="325"/>
      <c r="H344" s="325"/>
      <c r="I344" s="325"/>
      <c r="J344" s="325"/>
      <c r="K344" s="325"/>
      <c r="L344" s="325"/>
      <c r="M344" s="325"/>
      <c r="N344" s="325"/>
      <c r="O344" s="325"/>
      <c r="P344" s="325"/>
      <c r="Q344" s="325"/>
    </row>
    <row r="345" spans="6:17" ht="25.35" customHeight="1">
      <c r="F345" s="333"/>
      <c r="G345" s="325"/>
      <c r="H345" s="325"/>
      <c r="I345" s="325"/>
      <c r="J345" s="325"/>
      <c r="K345" s="325"/>
      <c r="L345" s="325"/>
      <c r="M345" s="325"/>
      <c r="N345" s="325"/>
      <c r="O345" s="325"/>
      <c r="P345" s="325"/>
      <c r="Q345" s="325"/>
    </row>
    <row r="346" spans="6:17" ht="25.35" customHeight="1">
      <c r="F346" s="333"/>
      <c r="G346" s="325"/>
      <c r="H346" s="325"/>
      <c r="I346" s="325"/>
      <c r="J346" s="325"/>
      <c r="K346" s="325"/>
      <c r="L346" s="325"/>
      <c r="M346" s="325"/>
      <c r="N346" s="325"/>
      <c r="O346" s="325"/>
      <c r="P346" s="325"/>
      <c r="Q346" s="325"/>
    </row>
    <row r="347" spans="6:17" ht="25.35" customHeight="1">
      <c r="F347" s="333"/>
      <c r="G347" s="325"/>
      <c r="H347" s="325"/>
      <c r="I347" s="325"/>
      <c r="J347" s="325"/>
      <c r="K347" s="325"/>
      <c r="L347" s="325"/>
      <c r="M347" s="325"/>
      <c r="N347" s="325"/>
      <c r="O347" s="325"/>
      <c r="P347" s="325"/>
      <c r="Q347" s="325"/>
    </row>
    <row r="348" spans="6:17" ht="25.35" customHeight="1">
      <c r="F348" s="333"/>
      <c r="G348" s="325"/>
      <c r="H348" s="325"/>
      <c r="I348" s="325"/>
      <c r="J348" s="325"/>
      <c r="K348" s="325"/>
      <c r="L348" s="325"/>
      <c r="M348" s="325"/>
      <c r="N348" s="325"/>
      <c r="O348" s="325"/>
      <c r="P348" s="325"/>
      <c r="Q348" s="325"/>
    </row>
    <row r="349" spans="6:17" ht="25.35" customHeight="1">
      <c r="F349" s="333"/>
      <c r="G349" s="325"/>
      <c r="H349" s="325"/>
      <c r="I349" s="325"/>
      <c r="J349" s="325"/>
      <c r="K349" s="325"/>
      <c r="L349" s="325"/>
      <c r="M349" s="325"/>
      <c r="N349" s="325"/>
      <c r="O349" s="325"/>
      <c r="P349" s="325"/>
      <c r="Q349" s="325"/>
    </row>
    <row r="350" spans="6:17" ht="25.35" customHeight="1">
      <c r="F350" s="333"/>
      <c r="G350" s="325"/>
      <c r="H350" s="325"/>
      <c r="I350" s="325"/>
      <c r="J350" s="325"/>
      <c r="K350" s="325"/>
      <c r="L350" s="325"/>
      <c r="M350" s="325"/>
      <c r="N350" s="325"/>
      <c r="O350" s="325"/>
      <c r="P350" s="325"/>
      <c r="Q350" s="325"/>
    </row>
    <row r="351" spans="6:17" ht="25.35" customHeight="1">
      <c r="F351" s="333"/>
      <c r="G351" s="325"/>
      <c r="H351" s="325"/>
      <c r="I351" s="325"/>
      <c r="J351" s="325"/>
      <c r="K351" s="325"/>
      <c r="L351" s="325"/>
      <c r="M351" s="325"/>
      <c r="N351" s="325"/>
      <c r="O351" s="325"/>
      <c r="P351" s="325"/>
      <c r="Q351" s="325"/>
    </row>
    <row r="352" spans="6:17" ht="25.35" customHeight="1">
      <c r="F352" s="333"/>
      <c r="G352" s="325"/>
      <c r="H352" s="325"/>
      <c r="I352" s="325"/>
      <c r="J352" s="325"/>
      <c r="K352" s="325"/>
      <c r="L352" s="325"/>
      <c r="M352" s="325"/>
      <c r="N352" s="325"/>
      <c r="O352" s="325"/>
      <c r="P352" s="325"/>
      <c r="Q352" s="325"/>
    </row>
    <row r="353" spans="6:17" ht="25.35" customHeight="1">
      <c r="F353" s="333"/>
      <c r="G353" s="325"/>
      <c r="H353" s="325"/>
      <c r="I353" s="325"/>
      <c r="J353" s="325"/>
      <c r="K353" s="325"/>
      <c r="L353" s="325"/>
      <c r="M353" s="325"/>
      <c r="N353" s="325"/>
      <c r="O353" s="325"/>
      <c r="P353" s="325"/>
      <c r="Q353" s="325"/>
    </row>
    <row r="354" spans="6:17" ht="25.35" customHeight="1">
      <c r="F354" s="333"/>
      <c r="G354" s="325"/>
      <c r="H354" s="325"/>
      <c r="I354" s="325"/>
      <c r="J354" s="325"/>
      <c r="K354" s="325"/>
      <c r="L354" s="325"/>
      <c r="M354" s="325"/>
      <c r="N354" s="325"/>
      <c r="O354" s="325"/>
      <c r="P354" s="325"/>
      <c r="Q354" s="325"/>
    </row>
    <row r="355" spans="6:17" ht="25.35" customHeight="1">
      <c r="F355" s="333"/>
      <c r="G355" s="325"/>
      <c r="H355" s="325"/>
      <c r="I355" s="325"/>
      <c r="J355" s="325"/>
      <c r="K355" s="325"/>
      <c r="L355" s="325"/>
      <c r="M355" s="325"/>
      <c r="N355" s="325"/>
      <c r="O355" s="325"/>
      <c r="P355" s="325"/>
      <c r="Q355" s="325"/>
    </row>
    <row r="356" spans="6:17" ht="25.35" customHeight="1">
      <c r="F356" s="333"/>
      <c r="G356" s="325"/>
      <c r="H356" s="325"/>
      <c r="I356" s="325"/>
      <c r="J356" s="325"/>
      <c r="K356" s="325"/>
      <c r="L356" s="325"/>
      <c r="M356" s="325"/>
      <c r="N356" s="325"/>
      <c r="O356" s="325"/>
      <c r="P356" s="325"/>
      <c r="Q356" s="325"/>
    </row>
    <row r="357" spans="6:17" ht="25.35" customHeight="1">
      <c r="F357" s="333"/>
      <c r="G357" s="325"/>
      <c r="H357" s="325"/>
      <c r="I357" s="325"/>
      <c r="J357" s="325"/>
      <c r="K357" s="325"/>
      <c r="L357" s="325"/>
      <c r="M357" s="325"/>
      <c r="N357" s="325"/>
      <c r="O357" s="325"/>
      <c r="P357" s="325"/>
      <c r="Q357" s="325"/>
    </row>
    <row r="358" spans="6:17" ht="25.35" customHeight="1">
      <c r="F358" s="333"/>
      <c r="G358" s="325"/>
      <c r="H358" s="325"/>
      <c r="I358" s="325"/>
      <c r="J358" s="325"/>
      <c r="K358" s="325"/>
      <c r="L358" s="325"/>
      <c r="M358" s="325"/>
      <c r="N358" s="325"/>
      <c r="O358" s="325"/>
      <c r="P358" s="325"/>
      <c r="Q358" s="325"/>
    </row>
    <row r="359" spans="6:17" ht="25.35" customHeight="1">
      <c r="F359" s="333"/>
      <c r="G359" s="325"/>
      <c r="H359" s="325"/>
      <c r="I359" s="325"/>
      <c r="J359" s="325"/>
      <c r="K359" s="325"/>
      <c r="L359" s="325"/>
      <c r="M359" s="325"/>
      <c r="N359" s="325"/>
      <c r="O359" s="325"/>
      <c r="P359" s="325"/>
      <c r="Q359" s="325"/>
    </row>
    <row r="360" spans="6:17" ht="25.35" customHeight="1">
      <c r="F360" s="333"/>
      <c r="G360" s="325"/>
      <c r="H360" s="325"/>
      <c r="I360" s="325"/>
      <c r="J360" s="325"/>
      <c r="K360" s="325"/>
      <c r="L360" s="325"/>
      <c r="M360" s="325"/>
      <c r="N360" s="325"/>
      <c r="O360" s="325"/>
      <c r="P360" s="325"/>
      <c r="Q360" s="325"/>
    </row>
    <row r="361" spans="6:17" ht="25.35" customHeight="1">
      <c r="F361" s="333"/>
      <c r="G361" s="325"/>
      <c r="H361" s="325"/>
      <c r="I361" s="325"/>
      <c r="J361" s="325"/>
      <c r="K361" s="325"/>
      <c r="L361" s="325"/>
      <c r="M361" s="325"/>
      <c r="N361" s="325"/>
      <c r="O361" s="325"/>
      <c r="P361" s="325"/>
      <c r="Q361" s="325"/>
    </row>
    <row r="362" spans="6:17" ht="25.35" customHeight="1">
      <c r="F362" s="333"/>
      <c r="G362" s="325"/>
      <c r="H362" s="325"/>
      <c r="I362" s="325"/>
      <c r="J362" s="325"/>
      <c r="K362" s="325"/>
      <c r="L362" s="325"/>
      <c r="M362" s="325"/>
      <c r="N362" s="325"/>
      <c r="O362" s="325"/>
      <c r="P362" s="325"/>
      <c r="Q362" s="325"/>
    </row>
    <row r="363" spans="6:17" ht="25.35" customHeight="1">
      <c r="F363" s="333"/>
      <c r="G363" s="325"/>
      <c r="H363" s="325"/>
      <c r="I363" s="325"/>
      <c r="J363" s="325"/>
      <c r="K363" s="325"/>
      <c r="L363" s="325"/>
      <c r="M363" s="325"/>
      <c r="N363" s="325"/>
      <c r="O363" s="325"/>
      <c r="P363" s="325"/>
      <c r="Q363" s="325"/>
    </row>
    <row r="364" spans="6:17" ht="25.35" customHeight="1">
      <c r="F364" s="333"/>
      <c r="G364" s="325"/>
      <c r="H364" s="325"/>
      <c r="I364" s="325"/>
      <c r="J364" s="325"/>
      <c r="K364" s="325"/>
      <c r="L364" s="325"/>
      <c r="M364" s="325"/>
      <c r="N364" s="325"/>
      <c r="O364" s="325"/>
      <c r="P364" s="325"/>
      <c r="Q364" s="325"/>
    </row>
    <row r="365" spans="6:17" ht="25.35" customHeight="1">
      <c r="F365" s="333"/>
      <c r="G365" s="325"/>
      <c r="H365" s="325"/>
      <c r="I365" s="325"/>
      <c r="J365" s="325"/>
      <c r="K365" s="325"/>
      <c r="L365" s="325"/>
      <c r="M365" s="325"/>
      <c r="N365" s="325"/>
      <c r="O365" s="325"/>
      <c r="P365" s="325"/>
      <c r="Q365" s="325"/>
    </row>
    <row r="366" spans="6:17" ht="25.35" customHeight="1">
      <c r="F366" s="333"/>
      <c r="G366" s="325"/>
      <c r="H366" s="325"/>
      <c r="I366" s="325"/>
      <c r="J366" s="325"/>
      <c r="K366" s="325"/>
      <c r="L366" s="325"/>
      <c r="M366" s="325"/>
      <c r="N366" s="325"/>
      <c r="O366" s="325"/>
      <c r="P366" s="325"/>
      <c r="Q366" s="325"/>
    </row>
    <row r="367" spans="6:17" ht="25.35" customHeight="1">
      <c r="F367" s="333"/>
      <c r="G367" s="325"/>
      <c r="H367" s="325"/>
      <c r="I367" s="325"/>
      <c r="J367" s="325"/>
      <c r="K367" s="325"/>
      <c r="L367" s="325"/>
      <c r="M367" s="325"/>
      <c r="N367" s="325"/>
      <c r="O367" s="325"/>
      <c r="P367" s="325"/>
      <c r="Q367" s="325"/>
    </row>
    <row r="368" spans="6:17" ht="25.35" customHeight="1">
      <c r="F368" s="333"/>
      <c r="G368" s="325"/>
      <c r="H368" s="325"/>
      <c r="I368" s="325"/>
      <c r="J368" s="325"/>
      <c r="K368" s="325"/>
      <c r="L368" s="325"/>
      <c r="M368" s="325"/>
      <c r="N368" s="325"/>
      <c r="O368" s="325"/>
      <c r="P368" s="325"/>
      <c r="Q368" s="325"/>
    </row>
    <row r="369" spans="6:17" ht="25.35" customHeight="1">
      <c r="F369" s="333"/>
      <c r="G369" s="325"/>
      <c r="H369" s="325"/>
      <c r="I369" s="325"/>
      <c r="J369" s="325"/>
      <c r="K369" s="325"/>
      <c r="L369" s="325"/>
      <c r="M369" s="325"/>
      <c r="N369" s="325"/>
      <c r="O369" s="325"/>
      <c r="P369" s="325"/>
      <c r="Q369" s="325"/>
    </row>
    <row r="370" spans="6:17" ht="25.35" customHeight="1">
      <c r="F370" s="333"/>
      <c r="G370" s="325"/>
      <c r="H370" s="325"/>
      <c r="I370" s="325"/>
      <c r="J370" s="325"/>
      <c r="K370" s="325"/>
      <c r="L370" s="325"/>
      <c r="M370" s="325"/>
      <c r="N370" s="325"/>
      <c r="O370" s="325"/>
      <c r="P370" s="325"/>
      <c r="Q370" s="325"/>
    </row>
    <row r="371" spans="6:17" ht="25.35" customHeight="1">
      <c r="F371" s="333"/>
      <c r="G371" s="325"/>
      <c r="H371" s="325"/>
      <c r="I371" s="325"/>
      <c r="J371" s="325"/>
      <c r="K371" s="325"/>
      <c r="L371" s="325"/>
      <c r="M371" s="325"/>
      <c r="N371" s="325"/>
      <c r="O371" s="325"/>
      <c r="P371" s="325"/>
      <c r="Q371" s="325"/>
    </row>
    <row r="372" spans="6:17" ht="25.35" customHeight="1">
      <c r="F372" s="333"/>
      <c r="G372" s="325"/>
      <c r="H372" s="325"/>
      <c r="I372" s="325"/>
      <c r="J372" s="325"/>
      <c r="K372" s="325"/>
      <c r="L372" s="325"/>
      <c r="M372" s="325"/>
      <c r="N372" s="325"/>
      <c r="O372" s="325"/>
      <c r="P372" s="325"/>
      <c r="Q372" s="325"/>
    </row>
    <row r="373" spans="6:17" ht="25.35" customHeight="1">
      <c r="F373" s="333"/>
      <c r="G373" s="325"/>
      <c r="H373" s="325"/>
      <c r="I373" s="325"/>
      <c r="J373" s="325"/>
      <c r="K373" s="325"/>
      <c r="L373" s="325"/>
      <c r="M373" s="325"/>
      <c r="N373" s="325"/>
      <c r="O373" s="325"/>
      <c r="P373" s="325"/>
      <c r="Q373" s="325"/>
    </row>
    <row r="374" spans="6:17" ht="25.35" customHeight="1">
      <c r="F374" s="333"/>
      <c r="G374" s="325"/>
      <c r="H374" s="325"/>
      <c r="I374" s="325"/>
      <c r="J374" s="325"/>
      <c r="K374" s="325"/>
      <c r="L374" s="325"/>
      <c r="M374" s="325"/>
      <c r="N374" s="325"/>
      <c r="O374" s="325"/>
      <c r="P374" s="325"/>
      <c r="Q374" s="325"/>
    </row>
    <row r="375" spans="6:17" ht="25.35" customHeight="1">
      <c r="F375" s="333"/>
      <c r="G375" s="325"/>
      <c r="H375" s="325"/>
      <c r="I375" s="325"/>
      <c r="J375" s="325"/>
      <c r="K375" s="325"/>
      <c r="L375" s="325"/>
      <c r="M375" s="325"/>
      <c r="N375" s="325"/>
      <c r="O375" s="325"/>
      <c r="P375" s="325"/>
      <c r="Q375" s="325"/>
    </row>
    <row r="376" spans="6:17" ht="25.35" customHeight="1">
      <c r="F376" s="333"/>
      <c r="G376" s="325"/>
      <c r="H376" s="325"/>
      <c r="I376" s="325"/>
      <c r="J376" s="325"/>
      <c r="K376" s="325"/>
      <c r="L376" s="325"/>
      <c r="M376" s="325"/>
      <c r="N376" s="325"/>
      <c r="O376" s="325"/>
      <c r="P376" s="325"/>
      <c r="Q376" s="325"/>
    </row>
    <row r="377" spans="6:17" ht="25.35" customHeight="1">
      <c r="F377" s="333"/>
      <c r="G377" s="325"/>
      <c r="H377" s="325"/>
      <c r="I377" s="325"/>
      <c r="J377" s="325"/>
      <c r="K377" s="325"/>
      <c r="L377" s="325"/>
      <c r="M377" s="325"/>
      <c r="N377" s="325"/>
      <c r="O377" s="325"/>
      <c r="P377" s="325"/>
      <c r="Q377" s="325"/>
    </row>
    <row r="378" spans="6:17" ht="25.35" customHeight="1">
      <c r="F378" s="333"/>
      <c r="G378" s="325"/>
      <c r="H378" s="325"/>
      <c r="I378" s="325"/>
      <c r="J378" s="325"/>
      <c r="K378" s="325"/>
      <c r="L378" s="325"/>
      <c r="M378" s="325"/>
      <c r="N378" s="325"/>
      <c r="O378" s="325"/>
      <c r="P378" s="325"/>
      <c r="Q378" s="325"/>
    </row>
    <row r="379" spans="6:17" ht="25.35" customHeight="1">
      <c r="F379" s="333"/>
      <c r="G379" s="325"/>
      <c r="H379" s="325"/>
      <c r="I379" s="325"/>
      <c r="J379" s="325"/>
      <c r="K379" s="325"/>
      <c r="L379" s="325"/>
      <c r="M379" s="325"/>
      <c r="N379" s="325"/>
      <c r="O379" s="325"/>
      <c r="P379" s="325"/>
      <c r="Q379" s="325"/>
    </row>
    <row r="380" spans="6:17" ht="25.35" customHeight="1">
      <c r="F380" s="333"/>
      <c r="G380" s="325"/>
      <c r="H380" s="325"/>
      <c r="I380" s="325"/>
      <c r="J380" s="325"/>
      <c r="K380" s="325"/>
      <c r="L380" s="325"/>
      <c r="M380" s="325"/>
      <c r="N380" s="325"/>
      <c r="O380" s="325"/>
      <c r="P380" s="325"/>
      <c r="Q380" s="325"/>
    </row>
    <row r="381" spans="6:17" ht="25.35" customHeight="1">
      <c r="F381" s="333"/>
      <c r="G381" s="325"/>
      <c r="H381" s="325"/>
      <c r="I381" s="325"/>
      <c r="J381" s="325"/>
      <c r="K381" s="325"/>
      <c r="L381" s="325"/>
      <c r="M381" s="325"/>
      <c r="N381" s="325"/>
      <c r="O381" s="325"/>
      <c r="P381" s="325"/>
      <c r="Q381" s="325"/>
    </row>
    <row r="382" spans="6:17" ht="25.35" customHeight="1">
      <c r="F382" s="333"/>
      <c r="G382" s="325"/>
      <c r="H382" s="325"/>
      <c r="I382" s="325"/>
      <c r="J382" s="325"/>
      <c r="K382" s="325"/>
      <c r="L382" s="325"/>
      <c r="M382" s="325"/>
      <c r="N382" s="325"/>
      <c r="O382" s="325"/>
      <c r="P382" s="325"/>
      <c r="Q382" s="325"/>
    </row>
    <row r="383" spans="6:17" ht="25.35" customHeight="1">
      <c r="F383" s="333"/>
      <c r="G383" s="325"/>
      <c r="H383" s="325"/>
      <c r="I383" s="325"/>
      <c r="J383" s="325"/>
      <c r="K383" s="325"/>
      <c r="L383" s="325"/>
      <c r="M383" s="325"/>
      <c r="N383" s="325"/>
      <c r="O383" s="325"/>
      <c r="P383" s="325"/>
      <c r="Q383" s="325"/>
    </row>
    <row r="384" spans="6:17" ht="25.35" customHeight="1">
      <c r="F384" s="333"/>
      <c r="G384" s="325"/>
      <c r="H384" s="325"/>
      <c r="I384" s="325"/>
      <c r="J384" s="325"/>
      <c r="K384" s="325"/>
      <c r="L384" s="325"/>
      <c r="M384" s="325"/>
      <c r="N384" s="325"/>
      <c r="O384" s="325"/>
      <c r="P384" s="325"/>
      <c r="Q384" s="325"/>
    </row>
    <row r="385" spans="6:17" ht="25.35" customHeight="1">
      <c r="F385" s="333"/>
      <c r="G385" s="325"/>
      <c r="H385" s="325"/>
      <c r="I385" s="325"/>
      <c r="J385" s="325"/>
      <c r="K385" s="325"/>
      <c r="L385" s="325"/>
      <c r="M385" s="325"/>
      <c r="N385" s="325"/>
      <c r="O385" s="325"/>
      <c r="P385" s="325"/>
      <c r="Q385" s="325"/>
    </row>
    <row r="386" spans="6:17" ht="25.35" customHeight="1">
      <c r="F386" s="333"/>
      <c r="G386" s="325"/>
      <c r="H386" s="325"/>
      <c r="I386" s="325"/>
      <c r="J386" s="325"/>
      <c r="K386" s="325"/>
      <c r="L386" s="325"/>
      <c r="M386" s="325"/>
      <c r="N386" s="325"/>
      <c r="O386" s="325"/>
      <c r="P386" s="325"/>
      <c r="Q386" s="325"/>
    </row>
    <row r="387" spans="6:17" ht="25.35" customHeight="1">
      <c r="F387" s="333"/>
      <c r="G387" s="325"/>
      <c r="H387" s="325"/>
      <c r="I387" s="325"/>
      <c r="J387" s="325"/>
      <c r="K387" s="325"/>
      <c r="L387" s="325"/>
      <c r="M387" s="325"/>
      <c r="N387" s="325"/>
      <c r="O387" s="325"/>
      <c r="P387" s="325"/>
      <c r="Q387" s="325"/>
    </row>
    <row r="388" spans="6:17" ht="25.35" customHeight="1">
      <c r="F388" s="333"/>
      <c r="G388" s="325"/>
      <c r="H388" s="325"/>
      <c r="I388" s="325"/>
      <c r="J388" s="325"/>
      <c r="K388" s="325"/>
      <c r="L388" s="325"/>
      <c r="M388" s="325"/>
      <c r="N388" s="325"/>
      <c r="O388" s="325"/>
      <c r="P388" s="325"/>
      <c r="Q388" s="325"/>
    </row>
    <row r="389" spans="6:17" ht="25.35" customHeight="1">
      <c r="F389" s="333"/>
      <c r="G389" s="325"/>
      <c r="H389" s="325"/>
      <c r="I389" s="325"/>
      <c r="J389" s="325"/>
      <c r="K389" s="325"/>
      <c r="L389" s="325"/>
      <c r="M389" s="325"/>
      <c r="N389" s="325"/>
      <c r="O389" s="325"/>
      <c r="P389" s="325"/>
      <c r="Q389" s="325"/>
    </row>
    <row r="390" spans="6:17" ht="25.35" customHeight="1">
      <c r="F390" s="333"/>
      <c r="G390" s="325"/>
      <c r="H390" s="325"/>
      <c r="I390" s="325"/>
      <c r="J390" s="325"/>
      <c r="K390" s="325"/>
      <c r="L390" s="325"/>
      <c r="M390" s="325"/>
      <c r="N390" s="325"/>
      <c r="O390" s="325"/>
      <c r="P390" s="325"/>
      <c r="Q390" s="325"/>
    </row>
    <row r="391" spans="6:17" ht="25.35" customHeight="1">
      <c r="F391" s="333"/>
      <c r="G391" s="325"/>
      <c r="H391" s="325"/>
      <c r="I391" s="325"/>
      <c r="J391" s="325"/>
      <c r="K391" s="325"/>
      <c r="L391" s="325"/>
      <c r="M391" s="325"/>
      <c r="N391" s="325"/>
      <c r="O391" s="325"/>
      <c r="P391" s="325"/>
      <c r="Q391" s="325"/>
    </row>
    <row r="392" spans="6:17" ht="25.35" customHeight="1">
      <c r="F392" s="333"/>
      <c r="G392" s="325"/>
      <c r="H392" s="325"/>
      <c r="I392" s="325"/>
      <c r="J392" s="325"/>
      <c r="K392" s="325"/>
      <c r="L392" s="325"/>
      <c r="M392" s="325"/>
      <c r="N392" s="325"/>
      <c r="O392" s="325"/>
      <c r="P392" s="325"/>
      <c r="Q392" s="325"/>
    </row>
    <row r="393" spans="6:17" ht="25.35" customHeight="1">
      <c r="F393" s="333"/>
      <c r="G393" s="325"/>
      <c r="H393" s="325"/>
      <c r="I393" s="325"/>
      <c r="J393" s="325"/>
      <c r="K393" s="325"/>
      <c r="L393" s="325"/>
      <c r="M393" s="325"/>
      <c r="N393" s="325"/>
      <c r="O393" s="325"/>
      <c r="P393" s="325"/>
      <c r="Q393" s="325"/>
    </row>
    <row r="394" spans="6:17" ht="25.35" customHeight="1">
      <c r="F394" s="333"/>
      <c r="G394" s="325"/>
      <c r="H394" s="325"/>
      <c r="I394" s="325"/>
      <c r="J394" s="325"/>
      <c r="K394" s="325"/>
      <c r="L394" s="325"/>
      <c r="M394" s="325"/>
      <c r="N394" s="325"/>
      <c r="O394" s="325"/>
      <c r="P394" s="325"/>
      <c r="Q394" s="325"/>
    </row>
    <row r="395" spans="6:17" ht="25.35" customHeight="1">
      <c r="F395" s="333"/>
      <c r="G395" s="325"/>
      <c r="H395" s="325"/>
      <c r="I395" s="325"/>
      <c r="J395" s="325"/>
      <c r="K395" s="325"/>
      <c r="L395" s="325"/>
      <c r="M395" s="325"/>
      <c r="N395" s="325"/>
      <c r="O395" s="325"/>
      <c r="P395" s="325"/>
      <c r="Q395" s="325"/>
    </row>
    <row r="396" spans="6:17" ht="25.35" customHeight="1">
      <c r="F396" s="333"/>
      <c r="G396" s="325"/>
      <c r="H396" s="325"/>
      <c r="I396" s="325"/>
      <c r="J396" s="325"/>
      <c r="K396" s="325"/>
      <c r="L396" s="325"/>
      <c r="M396" s="325"/>
      <c r="N396" s="325"/>
      <c r="O396" s="325"/>
      <c r="P396" s="325"/>
      <c r="Q396" s="325"/>
    </row>
    <row r="397" spans="6:17" ht="25.35" customHeight="1">
      <c r="F397" s="333"/>
      <c r="G397" s="325"/>
      <c r="H397" s="325"/>
      <c r="I397" s="325"/>
      <c r="J397" s="325"/>
      <c r="K397" s="325"/>
      <c r="L397" s="325"/>
      <c r="M397" s="325"/>
      <c r="N397" s="325"/>
      <c r="O397" s="325"/>
      <c r="P397" s="325"/>
      <c r="Q397" s="325"/>
    </row>
    <row r="398" spans="6:17" ht="25.35" customHeight="1">
      <c r="F398" s="333"/>
      <c r="G398" s="325"/>
      <c r="H398" s="325"/>
      <c r="I398" s="325"/>
      <c r="J398" s="325"/>
      <c r="K398" s="325"/>
      <c r="L398" s="325"/>
      <c r="M398" s="325"/>
      <c r="N398" s="325"/>
      <c r="O398" s="325"/>
      <c r="P398" s="325"/>
      <c r="Q398" s="325"/>
    </row>
    <row r="399" spans="6:17" ht="25.35" customHeight="1">
      <c r="F399" s="333"/>
      <c r="G399" s="325"/>
      <c r="H399" s="325"/>
      <c r="I399" s="325"/>
      <c r="J399" s="325"/>
      <c r="K399" s="325"/>
      <c r="L399" s="325"/>
      <c r="M399" s="325"/>
      <c r="N399" s="325"/>
      <c r="O399" s="325"/>
      <c r="P399" s="325"/>
      <c r="Q399" s="325"/>
    </row>
    <row r="400" spans="6:17" ht="25.35" customHeight="1">
      <c r="F400" s="333"/>
      <c r="G400" s="325"/>
      <c r="H400" s="325"/>
      <c r="I400" s="325"/>
      <c r="J400" s="325"/>
      <c r="K400" s="325"/>
      <c r="L400" s="325"/>
      <c r="M400" s="325"/>
      <c r="N400" s="325"/>
      <c r="O400" s="325"/>
      <c r="P400" s="325"/>
      <c r="Q400" s="325"/>
    </row>
    <row r="401" spans="6:17" ht="25.35" customHeight="1">
      <c r="F401" s="333"/>
      <c r="G401" s="325"/>
      <c r="H401" s="325"/>
      <c r="I401" s="325"/>
      <c r="J401" s="325"/>
      <c r="K401" s="325"/>
      <c r="L401" s="325"/>
      <c r="M401" s="325"/>
      <c r="N401" s="325"/>
      <c r="O401" s="325"/>
      <c r="P401" s="325"/>
      <c r="Q401" s="325"/>
    </row>
    <row r="402" spans="6:17" ht="25.35" customHeight="1">
      <c r="F402" s="333"/>
      <c r="G402" s="325"/>
      <c r="H402" s="325"/>
      <c r="I402" s="325"/>
      <c r="J402" s="325"/>
      <c r="K402" s="325"/>
      <c r="L402" s="325"/>
      <c r="M402" s="325"/>
      <c r="N402" s="325"/>
      <c r="O402" s="325"/>
      <c r="P402" s="325"/>
      <c r="Q402" s="325"/>
    </row>
    <row r="403" spans="6:17" ht="25.35" customHeight="1">
      <c r="F403" s="333"/>
      <c r="G403" s="325"/>
      <c r="H403" s="325"/>
      <c r="I403" s="325"/>
      <c r="J403" s="325"/>
      <c r="K403" s="325"/>
      <c r="L403" s="325"/>
      <c r="M403" s="325"/>
      <c r="N403" s="325"/>
      <c r="O403" s="325"/>
      <c r="P403" s="325"/>
      <c r="Q403" s="325"/>
    </row>
    <row r="404" spans="6:17" ht="25.35" customHeight="1">
      <c r="F404" s="333"/>
      <c r="G404" s="325"/>
      <c r="H404" s="325"/>
      <c r="I404" s="325"/>
      <c r="J404" s="325"/>
      <c r="K404" s="325"/>
      <c r="L404" s="325"/>
      <c r="M404" s="325"/>
      <c r="N404" s="325"/>
      <c r="O404" s="325"/>
      <c r="P404" s="325"/>
      <c r="Q404" s="325"/>
    </row>
    <row r="405" spans="6:17" ht="25.35" customHeight="1">
      <c r="F405" s="333"/>
      <c r="G405" s="325"/>
      <c r="H405" s="325"/>
      <c r="I405" s="325"/>
      <c r="J405" s="325"/>
      <c r="K405" s="325"/>
      <c r="L405" s="325"/>
      <c r="M405" s="325"/>
      <c r="N405" s="325"/>
      <c r="O405" s="325"/>
      <c r="P405" s="325"/>
      <c r="Q405" s="325"/>
    </row>
    <row r="406" spans="6:17" ht="25.35" customHeight="1">
      <c r="F406" s="333"/>
      <c r="G406" s="325"/>
      <c r="H406" s="325"/>
      <c r="I406" s="325"/>
      <c r="J406" s="325"/>
      <c r="K406" s="325"/>
      <c r="L406" s="325"/>
      <c r="M406" s="325"/>
      <c r="N406" s="325"/>
      <c r="O406" s="325"/>
      <c r="P406" s="325"/>
      <c r="Q406" s="325"/>
    </row>
    <row r="407" spans="6:17" ht="25.35" customHeight="1">
      <c r="F407" s="333"/>
      <c r="G407" s="325"/>
      <c r="H407" s="325"/>
      <c r="I407" s="325"/>
      <c r="J407" s="325"/>
      <c r="K407" s="325"/>
      <c r="L407" s="325"/>
      <c r="M407" s="325"/>
      <c r="N407" s="325"/>
      <c r="O407" s="325"/>
      <c r="P407" s="325"/>
      <c r="Q407" s="325"/>
    </row>
    <row r="408" spans="6:17" ht="25.35" customHeight="1">
      <c r="F408" s="333"/>
      <c r="G408" s="325"/>
      <c r="H408" s="325"/>
      <c r="I408" s="325"/>
      <c r="J408" s="325"/>
      <c r="K408" s="325"/>
      <c r="L408" s="325"/>
      <c r="M408" s="325"/>
      <c r="N408" s="325"/>
      <c r="O408" s="325"/>
      <c r="P408" s="325"/>
      <c r="Q408" s="325"/>
    </row>
    <row r="409" spans="6:17" ht="25.35" customHeight="1">
      <c r="F409" s="333"/>
      <c r="G409" s="325"/>
      <c r="H409" s="325"/>
      <c r="I409" s="325"/>
      <c r="J409" s="325"/>
      <c r="K409" s="325"/>
      <c r="L409" s="325"/>
      <c r="M409" s="325"/>
      <c r="N409" s="325"/>
      <c r="O409" s="325"/>
      <c r="P409" s="325"/>
      <c r="Q409" s="325"/>
    </row>
    <row r="410" spans="6:17" ht="25.35" customHeight="1">
      <c r="F410" s="333"/>
      <c r="G410" s="325"/>
      <c r="H410" s="325"/>
      <c r="I410" s="325"/>
      <c r="J410" s="325"/>
      <c r="K410" s="325"/>
      <c r="L410" s="325"/>
      <c r="M410" s="325"/>
      <c r="N410" s="325"/>
      <c r="O410" s="325"/>
      <c r="P410" s="325"/>
      <c r="Q410" s="325"/>
    </row>
    <row r="411" spans="6:17" ht="25.35" customHeight="1">
      <c r="F411" s="333"/>
      <c r="G411" s="325"/>
      <c r="H411" s="325"/>
      <c r="I411" s="325"/>
      <c r="J411" s="325"/>
      <c r="K411" s="325"/>
      <c r="L411" s="325"/>
      <c r="M411" s="325"/>
      <c r="N411" s="325"/>
      <c r="O411" s="325"/>
      <c r="P411" s="325"/>
      <c r="Q411" s="325"/>
    </row>
    <row r="412" spans="6:17" ht="25.35" customHeight="1">
      <c r="F412" s="333"/>
      <c r="G412" s="325"/>
      <c r="H412" s="325"/>
      <c r="I412" s="325"/>
      <c r="J412" s="325"/>
      <c r="K412" s="325"/>
      <c r="L412" s="325"/>
      <c r="M412" s="325"/>
      <c r="N412" s="325"/>
      <c r="O412" s="325"/>
      <c r="P412" s="325"/>
      <c r="Q412" s="325"/>
    </row>
    <row r="413" spans="6:17" ht="25.35" customHeight="1">
      <c r="F413" s="333"/>
      <c r="G413" s="325"/>
      <c r="H413" s="325"/>
      <c r="I413" s="325"/>
      <c r="J413" s="325"/>
      <c r="K413" s="325"/>
      <c r="L413" s="325"/>
      <c r="M413" s="325"/>
      <c r="N413" s="325"/>
      <c r="O413" s="325"/>
      <c r="P413" s="325"/>
      <c r="Q413" s="325"/>
    </row>
    <row r="414" spans="6:17" ht="25.35" customHeight="1">
      <c r="F414" s="333"/>
      <c r="G414" s="325"/>
      <c r="H414" s="325"/>
      <c r="I414" s="325"/>
      <c r="J414" s="325"/>
      <c r="K414" s="325"/>
      <c r="L414" s="325"/>
      <c r="M414" s="325"/>
      <c r="N414" s="325"/>
      <c r="O414" s="325"/>
      <c r="P414" s="325"/>
      <c r="Q414" s="325"/>
    </row>
    <row r="415" spans="6:17" ht="25.35" customHeight="1">
      <c r="F415" s="333"/>
      <c r="G415" s="325"/>
      <c r="H415" s="325"/>
      <c r="I415" s="325"/>
      <c r="J415" s="325"/>
      <c r="K415" s="325"/>
      <c r="L415" s="325"/>
      <c r="M415" s="325"/>
      <c r="N415" s="325"/>
      <c r="O415" s="325"/>
      <c r="P415" s="325"/>
      <c r="Q415" s="325"/>
    </row>
    <row r="416" spans="6:17" ht="25.35" customHeight="1">
      <c r="F416" s="333"/>
      <c r="G416" s="325"/>
      <c r="H416" s="325"/>
      <c r="I416" s="325"/>
      <c r="J416" s="325"/>
      <c r="K416" s="325"/>
      <c r="L416" s="325"/>
      <c r="M416" s="325"/>
      <c r="N416" s="325"/>
      <c r="O416" s="325"/>
      <c r="P416" s="325"/>
      <c r="Q416" s="325"/>
    </row>
    <row r="417" spans="6:17" ht="25.35" customHeight="1">
      <c r="F417" s="333"/>
      <c r="G417" s="325"/>
      <c r="H417" s="325"/>
      <c r="I417" s="325"/>
      <c r="J417" s="325"/>
      <c r="K417" s="325"/>
      <c r="L417" s="325"/>
      <c r="M417" s="325"/>
      <c r="N417" s="325"/>
      <c r="O417" s="325"/>
      <c r="P417" s="325"/>
      <c r="Q417" s="325"/>
    </row>
    <row r="418" spans="6:17" ht="25.35" customHeight="1">
      <c r="F418" s="333"/>
      <c r="G418" s="325"/>
      <c r="H418" s="325"/>
      <c r="I418" s="325"/>
      <c r="J418" s="325"/>
      <c r="K418" s="325"/>
      <c r="L418" s="325"/>
      <c r="M418" s="325"/>
      <c r="N418" s="325"/>
      <c r="O418" s="325"/>
      <c r="P418" s="325"/>
      <c r="Q418" s="325"/>
    </row>
    <row r="419" spans="6:17" ht="25.35" customHeight="1">
      <c r="F419" s="333"/>
      <c r="G419" s="325"/>
      <c r="H419" s="325"/>
      <c r="I419" s="325"/>
      <c r="J419" s="325"/>
      <c r="K419" s="325"/>
      <c r="L419" s="325"/>
      <c r="M419" s="325"/>
      <c r="N419" s="325"/>
      <c r="O419" s="325"/>
      <c r="P419" s="325"/>
      <c r="Q419" s="325"/>
    </row>
    <row r="420" spans="6:17" ht="25.35" customHeight="1">
      <c r="F420" s="333"/>
      <c r="G420" s="325"/>
      <c r="H420" s="325"/>
      <c r="I420" s="325"/>
      <c r="J420" s="325"/>
      <c r="K420" s="325"/>
      <c r="L420" s="325"/>
      <c r="M420" s="325"/>
      <c r="N420" s="325"/>
      <c r="O420" s="325"/>
      <c r="P420" s="325"/>
      <c r="Q420" s="325"/>
    </row>
    <row r="421" spans="6:17" ht="25.35" customHeight="1">
      <c r="F421" s="333"/>
      <c r="G421" s="325"/>
      <c r="H421" s="325"/>
      <c r="I421" s="325"/>
      <c r="J421" s="325"/>
      <c r="K421" s="325"/>
      <c r="L421" s="325"/>
      <c r="M421" s="325"/>
      <c r="N421" s="325"/>
      <c r="O421" s="325"/>
      <c r="P421" s="325"/>
      <c r="Q421" s="325"/>
    </row>
    <row r="422" spans="6:17" ht="25.35" customHeight="1">
      <c r="F422" s="333"/>
      <c r="G422" s="325"/>
      <c r="H422" s="325"/>
      <c r="I422" s="325"/>
      <c r="J422" s="325"/>
      <c r="K422" s="325"/>
      <c r="L422" s="325"/>
      <c r="M422" s="325"/>
      <c r="N422" s="325"/>
      <c r="O422" s="325"/>
      <c r="P422" s="325"/>
      <c r="Q422" s="325"/>
    </row>
    <row r="423" spans="6:17" ht="25.35" customHeight="1">
      <c r="F423" s="333"/>
      <c r="G423" s="325"/>
      <c r="H423" s="325"/>
      <c r="I423" s="325"/>
      <c r="J423" s="325"/>
      <c r="K423" s="325"/>
      <c r="L423" s="325"/>
      <c r="M423" s="325"/>
      <c r="N423" s="325"/>
      <c r="O423" s="325"/>
      <c r="P423" s="325"/>
      <c r="Q423" s="325"/>
    </row>
    <row r="424" spans="6:17" ht="25.35" customHeight="1">
      <c r="F424" s="333"/>
      <c r="G424" s="325"/>
      <c r="H424" s="325"/>
      <c r="I424" s="325"/>
      <c r="J424" s="325"/>
      <c r="K424" s="325"/>
      <c r="L424" s="325"/>
      <c r="M424" s="325"/>
      <c r="N424" s="325"/>
      <c r="O424" s="325"/>
      <c r="P424" s="325"/>
      <c r="Q424" s="325"/>
    </row>
    <row r="425" spans="6:17" ht="25.35" customHeight="1">
      <c r="F425" s="333"/>
      <c r="G425" s="325"/>
      <c r="H425" s="325"/>
      <c r="I425" s="325"/>
      <c r="J425" s="325"/>
      <c r="K425" s="325"/>
      <c r="L425" s="325"/>
      <c r="M425" s="325"/>
      <c r="N425" s="325"/>
      <c r="O425" s="325"/>
      <c r="P425" s="325"/>
      <c r="Q425" s="325"/>
    </row>
    <row r="426" spans="6:17" ht="25.35" customHeight="1">
      <c r="F426" s="333"/>
      <c r="G426" s="325"/>
      <c r="H426" s="325"/>
      <c r="I426" s="325"/>
      <c r="J426" s="325"/>
      <c r="K426" s="325"/>
      <c r="L426" s="325"/>
      <c r="M426" s="325"/>
      <c r="N426" s="325"/>
      <c r="O426" s="325"/>
      <c r="P426" s="325"/>
      <c r="Q426" s="325"/>
    </row>
    <row r="427" spans="6:17" ht="25.35" customHeight="1">
      <c r="F427" s="333"/>
      <c r="G427" s="325"/>
      <c r="H427" s="325"/>
      <c r="I427" s="325"/>
      <c r="J427" s="325"/>
      <c r="K427" s="325"/>
      <c r="L427" s="325"/>
      <c r="M427" s="325"/>
      <c r="N427" s="325"/>
      <c r="O427" s="325"/>
      <c r="P427" s="325"/>
      <c r="Q427" s="325"/>
    </row>
    <row r="428" spans="6:17" ht="25.35" customHeight="1">
      <c r="F428" s="333"/>
      <c r="G428" s="325"/>
      <c r="H428" s="325"/>
      <c r="I428" s="325"/>
      <c r="J428" s="325"/>
      <c r="K428" s="325"/>
      <c r="L428" s="325"/>
      <c r="M428" s="325"/>
      <c r="N428" s="325"/>
      <c r="O428" s="325"/>
      <c r="P428" s="325"/>
      <c r="Q428" s="325"/>
    </row>
    <row r="429" spans="6:17" ht="25.35" customHeight="1">
      <c r="F429" s="333"/>
      <c r="G429" s="325"/>
      <c r="H429" s="325"/>
      <c r="I429" s="325"/>
      <c r="J429" s="325"/>
      <c r="K429" s="325"/>
      <c r="L429" s="325"/>
      <c r="M429" s="325"/>
      <c r="N429" s="325"/>
      <c r="O429" s="325"/>
      <c r="P429" s="325"/>
      <c r="Q429" s="325"/>
    </row>
    <row r="430" spans="6:17" ht="25.35" customHeight="1">
      <c r="F430" s="333"/>
      <c r="G430" s="325"/>
      <c r="H430" s="325"/>
      <c r="I430" s="325"/>
      <c r="J430" s="325"/>
      <c r="K430" s="325"/>
      <c r="L430" s="325"/>
      <c r="M430" s="325"/>
      <c r="N430" s="325"/>
      <c r="O430" s="325"/>
      <c r="P430" s="325"/>
      <c r="Q430" s="325"/>
    </row>
    <row r="431" spans="6:17" ht="25.35" customHeight="1">
      <c r="F431" s="333"/>
      <c r="G431" s="325"/>
      <c r="H431" s="325"/>
      <c r="I431" s="325"/>
      <c r="J431" s="325"/>
      <c r="K431" s="325"/>
      <c r="L431" s="325"/>
      <c r="M431" s="325"/>
      <c r="N431" s="325"/>
      <c r="O431" s="325"/>
      <c r="P431" s="325"/>
      <c r="Q431" s="325"/>
    </row>
    <row r="432" spans="6:17" ht="25.35" customHeight="1">
      <c r="F432" s="333"/>
      <c r="G432" s="325"/>
      <c r="H432" s="325"/>
      <c r="I432" s="325"/>
      <c r="J432" s="325"/>
      <c r="K432" s="325"/>
      <c r="L432" s="325"/>
      <c r="M432" s="325"/>
      <c r="N432" s="325"/>
      <c r="O432" s="325"/>
      <c r="P432" s="325"/>
      <c r="Q432" s="325"/>
    </row>
    <row r="433" spans="6:17" ht="25.35" customHeight="1">
      <c r="F433" s="333"/>
      <c r="G433" s="325"/>
      <c r="H433" s="325"/>
      <c r="I433" s="325"/>
      <c r="J433" s="325"/>
      <c r="K433" s="325"/>
      <c r="L433" s="325"/>
      <c r="M433" s="325"/>
      <c r="N433" s="325"/>
      <c r="O433" s="325"/>
      <c r="P433" s="325"/>
      <c r="Q433" s="325"/>
    </row>
    <row r="434" spans="6:17" ht="25.35" customHeight="1">
      <c r="F434" s="333"/>
      <c r="G434" s="325"/>
      <c r="H434" s="325"/>
      <c r="I434" s="325"/>
      <c r="J434" s="325"/>
      <c r="K434" s="325"/>
      <c r="L434" s="325"/>
      <c r="M434" s="325"/>
      <c r="N434" s="325"/>
      <c r="O434" s="325"/>
      <c r="P434" s="325"/>
      <c r="Q434" s="325"/>
    </row>
    <row r="435" spans="6:17" ht="25.35" customHeight="1">
      <c r="F435" s="333"/>
      <c r="G435" s="325"/>
      <c r="H435" s="325"/>
      <c r="I435" s="325"/>
      <c r="J435" s="325"/>
      <c r="K435" s="325"/>
      <c r="L435" s="325"/>
      <c r="M435" s="325"/>
      <c r="N435" s="325"/>
      <c r="O435" s="325"/>
      <c r="P435" s="325"/>
      <c r="Q435" s="325"/>
    </row>
    <row r="436" spans="6:17" ht="25.35" customHeight="1">
      <c r="F436" s="333"/>
      <c r="G436" s="325"/>
      <c r="H436" s="325"/>
      <c r="I436" s="325"/>
      <c r="J436" s="325"/>
      <c r="K436" s="325"/>
      <c r="L436" s="325"/>
      <c r="M436" s="325"/>
      <c r="N436" s="325"/>
      <c r="O436" s="325"/>
      <c r="P436" s="325"/>
      <c r="Q436" s="325"/>
    </row>
    <row r="437" spans="6:17" ht="25.35" customHeight="1">
      <c r="F437" s="333"/>
      <c r="G437" s="325"/>
      <c r="H437" s="325"/>
      <c r="I437" s="325"/>
      <c r="J437" s="325"/>
      <c r="K437" s="325"/>
      <c r="L437" s="325"/>
      <c r="M437" s="325"/>
      <c r="N437" s="325"/>
      <c r="O437" s="325"/>
      <c r="P437" s="325"/>
      <c r="Q437" s="325"/>
    </row>
    <row r="438" spans="6:17" ht="25.35" customHeight="1">
      <c r="F438" s="333"/>
      <c r="G438" s="325"/>
      <c r="H438" s="325"/>
      <c r="I438" s="325"/>
      <c r="J438" s="325"/>
      <c r="K438" s="325"/>
      <c r="L438" s="325"/>
      <c r="M438" s="325"/>
      <c r="N438" s="325"/>
      <c r="O438" s="325"/>
      <c r="P438" s="325"/>
      <c r="Q438" s="325"/>
    </row>
    <row r="439" spans="6:17" ht="25.35" customHeight="1">
      <c r="F439" s="333"/>
      <c r="G439" s="325"/>
      <c r="H439" s="325"/>
      <c r="I439" s="325"/>
      <c r="J439" s="325"/>
      <c r="K439" s="325"/>
      <c r="L439" s="325"/>
      <c r="M439" s="325"/>
      <c r="N439" s="325"/>
      <c r="O439" s="325"/>
      <c r="P439" s="325"/>
      <c r="Q439" s="325"/>
    </row>
    <row r="440" spans="6:17" ht="25.35" customHeight="1">
      <c r="F440" s="333"/>
      <c r="G440" s="325"/>
      <c r="H440" s="325"/>
      <c r="I440" s="325"/>
      <c r="J440" s="325"/>
      <c r="K440" s="325"/>
      <c r="L440" s="325"/>
      <c r="M440" s="325"/>
      <c r="N440" s="325"/>
      <c r="O440" s="325"/>
      <c r="P440" s="325"/>
      <c r="Q440" s="325"/>
    </row>
    <row r="441" spans="6:17" ht="25.35" customHeight="1">
      <c r="F441" s="333"/>
      <c r="G441" s="325"/>
      <c r="H441" s="325"/>
      <c r="I441" s="325"/>
      <c r="J441" s="325"/>
      <c r="K441" s="325"/>
      <c r="L441" s="325"/>
      <c r="M441" s="325"/>
      <c r="N441" s="325"/>
      <c r="O441" s="325"/>
      <c r="P441" s="325"/>
      <c r="Q441" s="325"/>
    </row>
    <row r="442" spans="6:17" ht="25.35" customHeight="1">
      <c r="F442" s="333"/>
      <c r="G442" s="325"/>
      <c r="H442" s="325"/>
      <c r="I442" s="325"/>
      <c r="J442" s="325"/>
      <c r="K442" s="325"/>
      <c r="L442" s="325"/>
      <c r="M442" s="325"/>
      <c r="N442" s="325"/>
      <c r="O442" s="325"/>
      <c r="P442" s="325"/>
      <c r="Q442" s="325"/>
    </row>
    <row r="443" spans="6:17" ht="25.35" customHeight="1">
      <c r="F443" s="333"/>
      <c r="G443" s="325"/>
      <c r="H443" s="325"/>
      <c r="I443" s="325"/>
      <c r="J443" s="325"/>
      <c r="K443" s="325"/>
      <c r="L443" s="325"/>
      <c r="M443" s="325"/>
      <c r="N443" s="325"/>
      <c r="O443" s="325"/>
      <c r="P443" s="325"/>
      <c r="Q443" s="325"/>
    </row>
    <row r="444" spans="6:17" ht="25.35" customHeight="1">
      <c r="F444" s="333"/>
      <c r="G444" s="325"/>
      <c r="H444" s="325"/>
      <c r="I444" s="325"/>
      <c r="J444" s="325"/>
      <c r="K444" s="325"/>
      <c r="L444" s="325"/>
      <c r="M444" s="325"/>
      <c r="N444" s="325"/>
      <c r="O444" s="325"/>
      <c r="P444" s="325"/>
      <c r="Q444" s="325"/>
    </row>
    <row r="445" spans="6:17" ht="25.35" customHeight="1">
      <c r="F445" s="333"/>
      <c r="G445" s="325"/>
      <c r="H445" s="325"/>
      <c r="I445" s="325"/>
      <c r="J445" s="325"/>
      <c r="K445" s="325"/>
      <c r="L445" s="325"/>
      <c r="M445" s="325"/>
      <c r="N445" s="325"/>
      <c r="O445" s="325"/>
      <c r="P445" s="325"/>
      <c r="Q445" s="325"/>
    </row>
    <row r="446" spans="6:17" ht="25.35" customHeight="1">
      <c r="F446" s="333"/>
      <c r="G446" s="325"/>
      <c r="H446" s="325"/>
      <c r="I446" s="325"/>
      <c r="J446" s="325"/>
      <c r="K446" s="325"/>
      <c r="L446" s="325"/>
      <c r="M446" s="325"/>
      <c r="N446" s="325"/>
      <c r="O446" s="325"/>
      <c r="P446" s="325"/>
      <c r="Q446" s="325"/>
    </row>
    <row r="447" spans="6:17" ht="25.35" customHeight="1">
      <c r="F447" s="333"/>
      <c r="G447" s="325"/>
      <c r="H447" s="325"/>
      <c r="I447" s="325"/>
      <c r="J447" s="325"/>
      <c r="K447" s="325"/>
      <c r="L447" s="325"/>
      <c r="M447" s="325"/>
      <c r="N447" s="325"/>
      <c r="O447" s="325"/>
      <c r="P447" s="325"/>
      <c r="Q447" s="325"/>
    </row>
    <row r="448" spans="6:17" ht="25.35" customHeight="1">
      <c r="F448" s="333"/>
      <c r="G448" s="325"/>
      <c r="H448" s="325"/>
      <c r="I448" s="325"/>
      <c r="J448" s="325"/>
      <c r="K448" s="325"/>
      <c r="L448" s="325"/>
      <c r="M448" s="325"/>
      <c r="N448" s="325"/>
      <c r="O448" s="325"/>
      <c r="P448" s="325"/>
      <c r="Q448" s="325"/>
    </row>
    <row r="449" spans="6:17" ht="25.35" customHeight="1">
      <c r="F449" s="333"/>
      <c r="G449" s="325"/>
      <c r="H449" s="325"/>
      <c r="I449" s="325"/>
      <c r="J449" s="325"/>
      <c r="K449" s="325"/>
      <c r="L449" s="325"/>
      <c r="M449" s="325"/>
      <c r="N449" s="325"/>
      <c r="O449" s="325"/>
      <c r="P449" s="325"/>
      <c r="Q449" s="325"/>
    </row>
    <row r="450" spans="6:17" ht="25.35" customHeight="1">
      <c r="F450" s="333"/>
      <c r="G450" s="325"/>
      <c r="H450" s="325"/>
      <c r="I450" s="325"/>
      <c r="J450" s="325"/>
      <c r="K450" s="325"/>
      <c r="L450" s="325"/>
      <c r="M450" s="325"/>
      <c r="N450" s="325"/>
      <c r="O450" s="325"/>
      <c r="P450" s="325"/>
      <c r="Q450" s="325"/>
    </row>
    <row r="451" spans="6:17" ht="25.35" customHeight="1">
      <c r="F451" s="333"/>
      <c r="G451" s="325"/>
      <c r="H451" s="325"/>
      <c r="I451" s="325"/>
      <c r="J451" s="325"/>
      <c r="K451" s="325"/>
      <c r="L451" s="325"/>
      <c r="M451" s="325"/>
      <c r="N451" s="325"/>
      <c r="O451" s="325"/>
      <c r="P451" s="325"/>
      <c r="Q451" s="325"/>
    </row>
    <row r="452" spans="6:17" ht="25.35" customHeight="1">
      <c r="F452" s="333"/>
      <c r="G452" s="325"/>
      <c r="H452" s="325"/>
      <c r="I452" s="325"/>
      <c r="J452" s="325"/>
      <c r="K452" s="325"/>
      <c r="L452" s="325"/>
      <c r="M452" s="325"/>
      <c r="N452" s="325"/>
      <c r="O452" s="325"/>
      <c r="P452" s="325"/>
      <c r="Q452" s="325"/>
    </row>
    <row r="453" spans="6:17" ht="25.35" customHeight="1">
      <c r="F453" s="333"/>
      <c r="G453" s="325"/>
      <c r="H453" s="325"/>
      <c r="I453" s="325"/>
      <c r="J453" s="325"/>
      <c r="K453" s="325"/>
      <c r="L453" s="325"/>
      <c r="M453" s="325"/>
      <c r="N453" s="325"/>
      <c r="O453" s="325"/>
      <c r="P453" s="325"/>
      <c r="Q453" s="325"/>
    </row>
    <row r="454" spans="6:17" ht="25.35" customHeight="1">
      <c r="F454" s="333"/>
      <c r="G454" s="325"/>
      <c r="H454" s="325"/>
      <c r="I454" s="325"/>
      <c r="J454" s="325"/>
      <c r="K454" s="325"/>
      <c r="L454" s="325"/>
      <c r="M454" s="325"/>
      <c r="N454" s="325"/>
      <c r="O454" s="325"/>
      <c r="P454" s="325"/>
      <c r="Q454" s="325"/>
    </row>
    <row r="455" spans="6:17" ht="25.35" customHeight="1">
      <c r="F455" s="333"/>
      <c r="G455" s="325"/>
      <c r="H455" s="325"/>
      <c r="I455" s="325"/>
      <c r="J455" s="325"/>
      <c r="K455" s="325"/>
      <c r="L455" s="325"/>
      <c r="M455" s="325"/>
      <c r="N455" s="325"/>
      <c r="O455" s="325"/>
      <c r="P455" s="325"/>
      <c r="Q455" s="325"/>
    </row>
    <row r="456" spans="6:17" ht="25.35" customHeight="1">
      <c r="F456" s="333"/>
      <c r="G456" s="325"/>
      <c r="H456" s="325"/>
      <c r="I456" s="325"/>
      <c r="J456" s="325"/>
      <c r="K456" s="325"/>
      <c r="L456" s="325"/>
      <c r="M456" s="325"/>
      <c r="N456" s="325"/>
      <c r="O456" s="325"/>
      <c r="P456" s="325"/>
      <c r="Q456" s="325"/>
    </row>
    <row r="457" spans="6:17" ht="25.35" customHeight="1">
      <c r="F457" s="333"/>
      <c r="G457" s="325"/>
      <c r="H457" s="325"/>
      <c r="I457" s="325"/>
      <c r="J457" s="325"/>
      <c r="K457" s="325"/>
      <c r="L457" s="325"/>
      <c r="M457" s="325"/>
      <c r="N457" s="325"/>
      <c r="O457" s="325"/>
      <c r="P457" s="325"/>
      <c r="Q457" s="325"/>
    </row>
    <row r="458" spans="6:17">
      <c r="F458" s="333"/>
      <c r="G458" s="325"/>
      <c r="H458" s="325"/>
      <c r="I458" s="325"/>
      <c r="J458" s="325"/>
      <c r="K458" s="325"/>
      <c r="L458" s="325"/>
      <c r="M458" s="325"/>
      <c r="N458" s="325"/>
      <c r="O458" s="325"/>
      <c r="P458" s="325"/>
      <c r="Q458" s="325"/>
    </row>
    <row r="459" spans="6:17">
      <c r="F459" s="333"/>
      <c r="G459" s="325"/>
      <c r="H459" s="325"/>
      <c r="I459" s="325"/>
      <c r="J459" s="325"/>
      <c r="K459" s="325"/>
      <c r="L459" s="325"/>
      <c r="M459" s="325"/>
      <c r="N459" s="325"/>
      <c r="O459" s="325"/>
      <c r="P459" s="325"/>
      <c r="Q459" s="325"/>
    </row>
    <row r="460" spans="6:17">
      <c r="F460" s="333"/>
      <c r="G460" s="325"/>
      <c r="H460" s="325"/>
      <c r="I460" s="325"/>
      <c r="J460" s="325"/>
      <c r="K460" s="325"/>
      <c r="L460" s="325"/>
      <c r="M460" s="325"/>
      <c r="N460" s="325"/>
      <c r="O460" s="325"/>
      <c r="P460" s="325"/>
      <c r="Q460" s="325"/>
    </row>
    <row r="461" spans="6:17">
      <c r="F461" s="333"/>
      <c r="G461" s="325"/>
      <c r="H461" s="325"/>
      <c r="I461" s="325"/>
      <c r="J461" s="325"/>
      <c r="K461" s="325"/>
      <c r="L461" s="325"/>
      <c r="M461" s="325"/>
      <c r="N461" s="325"/>
      <c r="O461" s="325"/>
      <c r="P461" s="325"/>
      <c r="Q461" s="325"/>
    </row>
    <row r="462" spans="6:17">
      <c r="F462" s="333"/>
      <c r="G462" s="325"/>
      <c r="H462" s="325"/>
      <c r="I462" s="325"/>
      <c r="J462" s="325"/>
      <c r="K462" s="325"/>
      <c r="L462" s="325"/>
      <c r="M462" s="325"/>
      <c r="N462" s="325"/>
      <c r="O462" s="325"/>
      <c r="P462" s="325"/>
      <c r="Q462" s="325"/>
    </row>
    <row r="463" spans="6:17">
      <c r="F463" s="333"/>
      <c r="G463" s="325"/>
      <c r="H463" s="325"/>
      <c r="I463" s="325"/>
      <c r="J463" s="325"/>
      <c r="K463" s="325"/>
      <c r="L463" s="325"/>
      <c r="M463" s="325"/>
      <c r="N463" s="325"/>
      <c r="O463" s="325"/>
      <c r="P463" s="325"/>
      <c r="Q463" s="325"/>
    </row>
    <row r="464" spans="6:17">
      <c r="F464" s="333"/>
      <c r="G464" s="325"/>
      <c r="H464" s="325"/>
      <c r="I464" s="325"/>
      <c r="J464" s="325"/>
      <c r="K464" s="325"/>
      <c r="L464" s="325"/>
      <c r="M464" s="325"/>
      <c r="N464" s="325"/>
      <c r="O464" s="325"/>
      <c r="P464" s="325"/>
      <c r="Q464" s="325"/>
    </row>
    <row r="465" spans="6:17">
      <c r="F465" s="333"/>
      <c r="G465" s="325"/>
      <c r="H465" s="325"/>
      <c r="I465" s="325"/>
      <c r="J465" s="325"/>
      <c r="K465" s="325"/>
      <c r="L465" s="325"/>
      <c r="M465" s="325"/>
      <c r="N465" s="325"/>
      <c r="O465" s="325"/>
      <c r="P465" s="325"/>
      <c r="Q465" s="325"/>
    </row>
    <row r="466" spans="6:17">
      <c r="F466" s="333"/>
      <c r="G466" s="325"/>
      <c r="H466" s="325"/>
      <c r="I466" s="325"/>
      <c r="J466" s="325"/>
      <c r="K466" s="325"/>
      <c r="L466" s="325"/>
      <c r="M466" s="325"/>
      <c r="N466" s="325"/>
      <c r="O466" s="325"/>
      <c r="P466" s="325"/>
      <c r="Q466" s="325"/>
    </row>
    <row r="467" spans="6:17">
      <c r="F467" s="333"/>
      <c r="G467" s="325"/>
      <c r="H467" s="325"/>
      <c r="I467" s="325"/>
      <c r="J467" s="325"/>
      <c r="K467" s="325"/>
      <c r="L467" s="325"/>
      <c r="M467" s="325"/>
      <c r="N467" s="325"/>
      <c r="O467" s="325"/>
      <c r="P467" s="325"/>
      <c r="Q467" s="325"/>
    </row>
    <row r="468" spans="6:17">
      <c r="F468" s="333"/>
      <c r="G468" s="325"/>
      <c r="H468" s="325"/>
      <c r="I468" s="325"/>
      <c r="J468" s="325"/>
      <c r="K468" s="325"/>
      <c r="L468" s="325"/>
      <c r="M468" s="325"/>
      <c r="N468" s="325"/>
      <c r="O468" s="325"/>
      <c r="P468" s="325"/>
      <c r="Q468" s="325"/>
    </row>
    <row r="469" spans="6:17">
      <c r="F469" s="333"/>
      <c r="G469" s="325"/>
      <c r="H469" s="325"/>
      <c r="I469" s="325"/>
      <c r="J469" s="325"/>
      <c r="K469" s="325"/>
      <c r="L469" s="325"/>
      <c r="M469" s="325"/>
      <c r="N469" s="325"/>
      <c r="O469" s="325"/>
      <c r="P469" s="325"/>
      <c r="Q469" s="325"/>
    </row>
    <row r="470" spans="6:17">
      <c r="F470" s="333"/>
      <c r="G470" s="325"/>
      <c r="H470" s="325"/>
      <c r="I470" s="325"/>
      <c r="J470" s="325"/>
      <c r="K470" s="325"/>
      <c r="L470" s="325"/>
      <c r="M470" s="325"/>
      <c r="N470" s="325"/>
      <c r="O470" s="325"/>
      <c r="P470" s="325"/>
      <c r="Q470" s="325"/>
    </row>
    <row r="471" spans="6:17">
      <c r="F471" s="333"/>
      <c r="G471" s="325"/>
      <c r="H471" s="325"/>
      <c r="I471" s="325"/>
      <c r="J471" s="325"/>
      <c r="K471" s="325"/>
      <c r="L471" s="325"/>
      <c r="M471" s="325"/>
      <c r="N471" s="325"/>
      <c r="O471" s="325"/>
      <c r="P471" s="325"/>
      <c r="Q471" s="325"/>
    </row>
    <row r="472" spans="6:17">
      <c r="F472" s="333"/>
      <c r="G472" s="325"/>
      <c r="H472" s="325"/>
      <c r="I472" s="325"/>
      <c r="J472" s="325"/>
      <c r="K472" s="325"/>
      <c r="L472" s="325"/>
      <c r="M472" s="325"/>
      <c r="N472" s="325"/>
      <c r="O472" s="325"/>
      <c r="P472" s="325"/>
      <c r="Q472" s="325"/>
    </row>
    <row r="473" spans="6:17">
      <c r="F473" s="333"/>
      <c r="G473" s="325"/>
      <c r="H473" s="325"/>
      <c r="I473" s="325"/>
      <c r="J473" s="325"/>
      <c r="K473" s="325"/>
      <c r="L473" s="325"/>
      <c r="M473" s="325"/>
      <c r="N473" s="325"/>
      <c r="O473" s="325"/>
      <c r="P473" s="325"/>
      <c r="Q473" s="325"/>
    </row>
    <row r="474" spans="6:17">
      <c r="F474" s="333"/>
      <c r="G474" s="325"/>
      <c r="H474" s="325"/>
      <c r="I474" s="325"/>
      <c r="J474" s="325"/>
      <c r="K474" s="325"/>
      <c r="L474" s="325"/>
      <c r="M474" s="325"/>
      <c r="N474" s="325"/>
      <c r="O474" s="325"/>
      <c r="P474" s="325"/>
      <c r="Q474" s="325"/>
    </row>
    <row r="475" spans="6:17">
      <c r="F475" s="333"/>
      <c r="G475" s="325"/>
      <c r="H475" s="325"/>
      <c r="I475" s="325"/>
      <c r="J475" s="325"/>
      <c r="K475" s="325"/>
      <c r="L475" s="325"/>
      <c r="M475" s="325"/>
      <c r="N475" s="325"/>
      <c r="O475" s="325"/>
      <c r="P475" s="325"/>
      <c r="Q475" s="325"/>
    </row>
    <row r="476" spans="6:17">
      <c r="F476" s="333"/>
      <c r="G476" s="325"/>
      <c r="H476" s="325"/>
      <c r="I476" s="325"/>
      <c r="J476" s="325"/>
      <c r="K476" s="325"/>
      <c r="L476" s="325"/>
      <c r="M476" s="325"/>
      <c r="N476" s="325"/>
      <c r="O476" s="325"/>
      <c r="P476" s="325"/>
      <c r="Q476" s="325"/>
    </row>
    <row r="477" spans="6:17">
      <c r="F477" s="333"/>
      <c r="G477" s="325"/>
      <c r="H477" s="325"/>
      <c r="I477" s="325"/>
      <c r="J477" s="325"/>
      <c r="K477" s="325"/>
      <c r="L477" s="325"/>
      <c r="M477" s="325"/>
      <c r="N477" s="325"/>
      <c r="O477" s="325"/>
      <c r="P477" s="325"/>
      <c r="Q477" s="325"/>
    </row>
    <row r="478" spans="6:17">
      <c r="F478" s="333"/>
      <c r="G478" s="325"/>
      <c r="H478" s="325"/>
      <c r="I478" s="325"/>
      <c r="J478" s="325"/>
      <c r="K478" s="325"/>
      <c r="L478" s="325"/>
      <c r="M478" s="325"/>
      <c r="N478" s="325"/>
      <c r="O478" s="325"/>
      <c r="P478" s="325"/>
      <c r="Q478" s="325"/>
    </row>
    <row r="479" spans="6:17">
      <c r="F479" s="333"/>
      <c r="G479" s="325"/>
      <c r="H479" s="325"/>
      <c r="I479" s="325"/>
      <c r="J479" s="325"/>
      <c r="K479" s="325"/>
      <c r="L479" s="325"/>
      <c r="M479" s="325"/>
      <c r="N479" s="325"/>
      <c r="O479" s="325"/>
      <c r="P479" s="325"/>
      <c r="Q479" s="325"/>
    </row>
    <row r="480" spans="6:17">
      <c r="F480" s="333"/>
      <c r="G480" s="325"/>
      <c r="H480" s="325"/>
      <c r="I480" s="325"/>
      <c r="J480" s="325"/>
      <c r="K480" s="325"/>
      <c r="L480" s="325"/>
      <c r="M480" s="325"/>
      <c r="N480" s="325"/>
      <c r="O480" s="325"/>
      <c r="P480" s="325"/>
      <c r="Q480" s="325"/>
    </row>
    <row r="481" spans="6:17">
      <c r="F481" s="333"/>
      <c r="G481" s="325"/>
      <c r="H481" s="325"/>
      <c r="I481" s="325"/>
      <c r="J481" s="325"/>
      <c r="K481" s="325"/>
      <c r="L481" s="325"/>
      <c r="M481" s="325"/>
      <c r="N481" s="325"/>
      <c r="O481" s="325"/>
      <c r="P481" s="325"/>
      <c r="Q481" s="325"/>
    </row>
    <row r="482" spans="6:17">
      <c r="F482" s="333"/>
      <c r="G482" s="325"/>
      <c r="H482" s="325"/>
      <c r="I482" s="325"/>
      <c r="J482" s="325"/>
      <c r="K482" s="325"/>
      <c r="L482" s="325"/>
      <c r="M482" s="325"/>
      <c r="N482" s="325"/>
      <c r="O482" s="325"/>
      <c r="P482" s="325"/>
      <c r="Q482" s="325"/>
    </row>
    <row r="483" spans="6:17">
      <c r="F483" s="333"/>
      <c r="G483" s="325"/>
      <c r="H483" s="325"/>
      <c r="I483" s="325"/>
      <c r="J483" s="325"/>
      <c r="K483" s="325"/>
      <c r="L483" s="325"/>
      <c r="M483" s="325"/>
      <c r="N483" s="325"/>
      <c r="O483" s="325"/>
      <c r="P483" s="325"/>
      <c r="Q483" s="325"/>
    </row>
    <row r="484" spans="6:17">
      <c r="F484" s="333"/>
      <c r="G484" s="325"/>
      <c r="H484" s="325"/>
      <c r="I484" s="325"/>
      <c r="J484" s="325"/>
      <c r="K484" s="325"/>
      <c r="L484" s="325"/>
      <c r="M484" s="325"/>
      <c r="N484" s="325"/>
      <c r="O484" s="325"/>
      <c r="P484" s="325"/>
      <c r="Q484" s="325"/>
    </row>
    <row r="485" spans="6:17">
      <c r="F485" s="333"/>
      <c r="G485" s="325"/>
      <c r="H485" s="325"/>
      <c r="I485" s="325"/>
      <c r="J485" s="325"/>
      <c r="K485" s="325"/>
      <c r="L485" s="325"/>
      <c r="M485" s="325"/>
      <c r="N485" s="325"/>
      <c r="O485" s="325"/>
      <c r="P485" s="325"/>
      <c r="Q485" s="325"/>
    </row>
    <row r="486" spans="6:17">
      <c r="F486" s="333"/>
      <c r="G486" s="325"/>
      <c r="H486" s="325"/>
      <c r="I486" s="325"/>
      <c r="J486" s="325"/>
      <c r="K486" s="325"/>
      <c r="L486" s="325"/>
      <c r="M486" s="325"/>
      <c r="N486" s="325"/>
      <c r="O486" s="325"/>
      <c r="P486" s="325"/>
      <c r="Q486" s="325"/>
    </row>
    <row r="487" spans="6:17">
      <c r="F487" s="333"/>
      <c r="G487" s="325"/>
      <c r="H487" s="325"/>
      <c r="I487" s="325"/>
      <c r="J487" s="325"/>
      <c r="K487" s="325"/>
      <c r="L487" s="325"/>
      <c r="M487" s="325"/>
      <c r="N487" s="325"/>
      <c r="O487" s="325"/>
      <c r="P487" s="325"/>
      <c r="Q487" s="325"/>
    </row>
    <row r="488" spans="6:17">
      <c r="F488" s="333"/>
      <c r="G488" s="325"/>
      <c r="H488" s="325"/>
      <c r="I488" s="325"/>
      <c r="J488" s="325"/>
      <c r="K488" s="325"/>
      <c r="L488" s="325"/>
      <c r="M488" s="325"/>
      <c r="N488" s="325"/>
      <c r="O488" s="325"/>
      <c r="P488" s="325"/>
      <c r="Q488" s="325"/>
    </row>
    <row r="489" spans="6:17">
      <c r="F489" s="333"/>
      <c r="G489" s="325"/>
      <c r="H489" s="325"/>
      <c r="I489" s="325"/>
      <c r="J489" s="325"/>
      <c r="K489" s="325"/>
      <c r="L489" s="325"/>
      <c r="M489" s="325"/>
      <c r="N489" s="325"/>
      <c r="O489" s="325"/>
      <c r="P489" s="325"/>
      <c r="Q489" s="325"/>
    </row>
    <row r="490" spans="6:17">
      <c r="F490" s="333"/>
      <c r="G490" s="325"/>
      <c r="H490" s="325"/>
      <c r="I490" s="325"/>
      <c r="J490" s="325"/>
      <c r="K490" s="325"/>
      <c r="L490" s="325"/>
      <c r="M490" s="325"/>
      <c r="N490" s="325"/>
      <c r="O490" s="325"/>
      <c r="P490" s="325"/>
      <c r="Q490" s="325"/>
    </row>
    <row r="491" spans="6:17">
      <c r="F491" s="333"/>
      <c r="G491" s="325"/>
      <c r="H491" s="325"/>
      <c r="I491" s="325"/>
      <c r="J491" s="325"/>
      <c r="K491" s="325"/>
      <c r="L491" s="325"/>
      <c r="M491" s="325"/>
      <c r="N491" s="325"/>
      <c r="O491" s="325"/>
      <c r="P491" s="325"/>
      <c r="Q491" s="325"/>
    </row>
    <row r="492" spans="6:17">
      <c r="F492" s="333"/>
      <c r="G492" s="325"/>
      <c r="H492" s="325"/>
      <c r="I492" s="325"/>
      <c r="J492" s="325"/>
      <c r="K492" s="325"/>
      <c r="L492" s="325"/>
      <c r="M492" s="325"/>
      <c r="N492" s="325"/>
      <c r="O492" s="325"/>
      <c r="P492" s="325"/>
      <c r="Q492" s="325"/>
    </row>
    <row r="493" spans="6:17">
      <c r="F493" s="333"/>
      <c r="G493" s="325"/>
      <c r="H493" s="325"/>
      <c r="I493" s="325"/>
      <c r="J493" s="325"/>
      <c r="K493" s="325"/>
      <c r="L493" s="325"/>
      <c r="M493" s="325"/>
      <c r="N493" s="325"/>
      <c r="O493" s="325"/>
      <c r="P493" s="325"/>
      <c r="Q493" s="325"/>
    </row>
    <row r="494" spans="6:17">
      <c r="F494" s="333"/>
      <c r="G494" s="325"/>
      <c r="H494" s="325"/>
      <c r="I494" s="325"/>
      <c r="J494" s="325"/>
      <c r="K494" s="325"/>
      <c r="L494" s="325"/>
      <c r="M494" s="325"/>
      <c r="N494" s="325"/>
      <c r="O494" s="325"/>
      <c r="P494" s="325"/>
      <c r="Q494" s="325"/>
    </row>
    <row r="495" spans="6:17">
      <c r="F495" s="333"/>
      <c r="G495" s="325"/>
      <c r="H495" s="325"/>
      <c r="I495" s="325"/>
      <c r="J495" s="325"/>
      <c r="K495" s="325"/>
      <c r="L495" s="325"/>
      <c r="M495" s="325"/>
      <c r="N495" s="325"/>
      <c r="O495" s="325"/>
      <c r="P495" s="325"/>
      <c r="Q495" s="325"/>
    </row>
    <row r="496" spans="6:17">
      <c r="F496" s="333"/>
      <c r="G496" s="325"/>
      <c r="H496" s="325"/>
      <c r="I496" s="325"/>
      <c r="J496" s="325"/>
      <c r="K496" s="325"/>
      <c r="L496" s="325"/>
      <c r="M496" s="325"/>
      <c r="N496" s="325"/>
      <c r="O496" s="325"/>
      <c r="P496" s="325"/>
      <c r="Q496" s="325"/>
    </row>
    <row r="497" spans="6:17">
      <c r="F497" s="333"/>
      <c r="G497" s="325"/>
      <c r="H497" s="325"/>
      <c r="I497" s="325"/>
      <c r="J497" s="325"/>
      <c r="K497" s="325"/>
      <c r="L497" s="325"/>
      <c r="M497" s="325"/>
      <c r="N497" s="325"/>
      <c r="O497" s="325"/>
      <c r="P497" s="325"/>
      <c r="Q497" s="325"/>
    </row>
    <row r="498" spans="6:17">
      <c r="F498" s="333"/>
      <c r="G498" s="325"/>
      <c r="H498" s="325"/>
      <c r="I498" s="325"/>
      <c r="J498" s="325"/>
      <c r="K498" s="325"/>
      <c r="L498" s="325"/>
      <c r="M498" s="325"/>
      <c r="N498" s="325"/>
      <c r="O498" s="325"/>
      <c r="P498" s="325"/>
      <c r="Q498" s="325"/>
    </row>
    <row r="499" spans="6:17">
      <c r="F499" s="333"/>
      <c r="G499" s="325"/>
      <c r="H499" s="325"/>
      <c r="I499" s="325"/>
      <c r="J499" s="325"/>
      <c r="K499" s="325"/>
      <c r="L499" s="325"/>
      <c r="M499" s="325"/>
      <c r="N499" s="325"/>
      <c r="O499" s="325"/>
      <c r="P499" s="325"/>
      <c r="Q499" s="325"/>
    </row>
    <row r="500" spans="6:17">
      <c r="F500" s="333"/>
      <c r="G500" s="325"/>
      <c r="H500" s="325"/>
      <c r="I500" s="325"/>
      <c r="J500" s="325"/>
      <c r="K500" s="325"/>
      <c r="L500" s="325"/>
      <c r="M500" s="325"/>
      <c r="N500" s="325"/>
      <c r="O500" s="325"/>
      <c r="P500" s="325"/>
      <c r="Q500" s="325"/>
    </row>
    <row r="501" spans="6:17">
      <c r="F501" s="333"/>
      <c r="G501" s="325"/>
      <c r="H501" s="325"/>
      <c r="I501" s="325"/>
      <c r="J501" s="325"/>
      <c r="K501" s="325"/>
      <c r="L501" s="325"/>
      <c r="M501" s="325"/>
      <c r="N501" s="325"/>
      <c r="O501" s="325"/>
      <c r="P501" s="325"/>
      <c r="Q501" s="325"/>
    </row>
    <row r="502" spans="6:17">
      <c r="F502" s="333"/>
      <c r="G502" s="325"/>
      <c r="H502" s="325"/>
      <c r="I502" s="325"/>
      <c r="J502" s="325"/>
      <c r="K502" s="325"/>
      <c r="L502" s="325"/>
      <c r="M502" s="325"/>
      <c r="N502" s="325"/>
      <c r="O502" s="325"/>
      <c r="P502" s="325"/>
      <c r="Q502" s="325"/>
    </row>
    <row r="503" spans="6:17">
      <c r="F503" s="333"/>
      <c r="G503" s="325"/>
      <c r="H503" s="325"/>
      <c r="I503" s="325"/>
      <c r="J503" s="325"/>
      <c r="K503" s="325"/>
      <c r="L503" s="325"/>
      <c r="M503" s="325"/>
      <c r="N503" s="325"/>
      <c r="O503" s="325"/>
      <c r="P503" s="325"/>
      <c r="Q503" s="325"/>
    </row>
    <row r="504" spans="6:17">
      <c r="F504" s="333"/>
      <c r="G504" s="325"/>
      <c r="H504" s="325"/>
      <c r="I504" s="325"/>
      <c r="J504" s="325"/>
      <c r="K504" s="325"/>
      <c r="L504" s="325"/>
      <c r="M504" s="325"/>
      <c r="N504" s="325"/>
      <c r="O504" s="325"/>
      <c r="P504" s="325"/>
      <c r="Q504" s="325"/>
    </row>
    <row r="505" spans="6:17">
      <c r="F505" s="333"/>
      <c r="G505" s="325"/>
      <c r="H505" s="325"/>
      <c r="I505" s="325"/>
      <c r="J505" s="325"/>
      <c r="K505" s="325"/>
      <c r="L505" s="325"/>
      <c r="M505" s="325"/>
      <c r="N505" s="325"/>
      <c r="O505" s="325"/>
      <c r="P505" s="325"/>
      <c r="Q505" s="325"/>
    </row>
    <row r="506" spans="6:17">
      <c r="F506" s="333"/>
      <c r="G506" s="325"/>
      <c r="H506" s="325"/>
      <c r="I506" s="325"/>
      <c r="J506" s="325"/>
      <c r="K506" s="325"/>
      <c r="L506" s="325"/>
      <c r="M506" s="325"/>
      <c r="N506" s="325"/>
      <c r="O506" s="325"/>
      <c r="P506" s="325"/>
      <c r="Q506" s="325"/>
    </row>
    <row r="507" spans="6:17">
      <c r="F507" s="333"/>
      <c r="G507" s="325"/>
      <c r="H507" s="325"/>
      <c r="I507" s="325"/>
      <c r="J507" s="325"/>
      <c r="K507" s="325"/>
      <c r="L507" s="325"/>
      <c r="M507" s="325"/>
      <c r="N507" s="325"/>
      <c r="O507" s="325"/>
      <c r="P507" s="325"/>
      <c r="Q507" s="325"/>
    </row>
    <row r="508" spans="6:17">
      <c r="F508" s="333"/>
      <c r="G508" s="325"/>
      <c r="H508" s="325"/>
      <c r="I508" s="325"/>
      <c r="J508" s="325"/>
      <c r="K508" s="325"/>
      <c r="L508" s="325"/>
      <c r="M508" s="325"/>
      <c r="N508" s="325"/>
      <c r="O508" s="325"/>
      <c r="P508" s="325"/>
      <c r="Q508" s="325"/>
    </row>
    <row r="509" spans="6:17">
      <c r="F509" s="333"/>
      <c r="G509" s="325"/>
      <c r="H509" s="325"/>
      <c r="I509" s="325"/>
      <c r="J509" s="325"/>
      <c r="K509" s="325"/>
      <c r="L509" s="325"/>
      <c r="M509" s="325"/>
      <c r="N509" s="325"/>
      <c r="O509" s="325"/>
      <c r="P509" s="325"/>
      <c r="Q509" s="325"/>
    </row>
    <row r="510" spans="6:17">
      <c r="F510" s="333"/>
      <c r="G510" s="325"/>
      <c r="H510" s="325"/>
      <c r="I510" s="325"/>
      <c r="J510" s="325"/>
      <c r="K510" s="325"/>
      <c r="L510" s="325"/>
      <c r="M510" s="325"/>
      <c r="N510" s="325"/>
      <c r="O510" s="325"/>
      <c r="P510" s="325"/>
      <c r="Q510" s="325"/>
    </row>
    <row r="511" spans="6:17">
      <c r="F511" s="333"/>
      <c r="G511" s="325"/>
      <c r="H511" s="325"/>
      <c r="I511" s="325"/>
      <c r="J511" s="325"/>
      <c r="K511" s="325"/>
      <c r="L511" s="325"/>
      <c r="M511" s="325"/>
      <c r="N511" s="325"/>
      <c r="O511" s="325"/>
      <c r="P511" s="325"/>
      <c r="Q511" s="325"/>
    </row>
    <row r="512" spans="6:17">
      <c r="F512" s="333"/>
      <c r="G512" s="325"/>
      <c r="H512" s="325"/>
      <c r="I512" s="325"/>
      <c r="J512" s="325"/>
      <c r="K512" s="325"/>
      <c r="L512" s="325"/>
      <c r="M512" s="325"/>
      <c r="N512" s="325"/>
      <c r="O512" s="325"/>
      <c r="P512" s="325"/>
      <c r="Q512" s="325"/>
    </row>
    <row r="513" spans="6:17">
      <c r="F513" s="333"/>
      <c r="G513" s="325"/>
      <c r="H513" s="325"/>
      <c r="I513" s="325"/>
      <c r="J513" s="325"/>
      <c r="K513" s="325"/>
      <c r="L513" s="325"/>
      <c r="M513" s="325"/>
      <c r="N513" s="325"/>
      <c r="O513" s="325"/>
      <c r="P513" s="325"/>
      <c r="Q513" s="325"/>
    </row>
    <row r="514" spans="6:17">
      <c r="F514" s="333"/>
      <c r="G514" s="325"/>
      <c r="H514" s="325"/>
      <c r="I514" s="325"/>
      <c r="J514" s="325"/>
      <c r="K514" s="325"/>
      <c r="L514" s="325"/>
      <c r="M514" s="325"/>
      <c r="N514" s="325"/>
      <c r="O514" s="325"/>
      <c r="P514" s="325"/>
      <c r="Q514" s="325"/>
    </row>
    <row r="515" spans="6:17">
      <c r="F515" s="333"/>
      <c r="G515" s="325"/>
      <c r="H515" s="325"/>
      <c r="I515" s="325"/>
      <c r="J515" s="325"/>
      <c r="K515" s="325"/>
      <c r="L515" s="325"/>
      <c r="M515" s="325"/>
      <c r="N515" s="325"/>
      <c r="O515" s="325"/>
      <c r="P515" s="325"/>
      <c r="Q515" s="325"/>
    </row>
    <row r="516" spans="6:17">
      <c r="F516" s="333"/>
      <c r="G516" s="325"/>
      <c r="H516" s="325"/>
      <c r="I516" s="325"/>
      <c r="J516" s="325"/>
      <c r="K516" s="325"/>
      <c r="L516" s="325"/>
      <c r="M516" s="325"/>
      <c r="N516" s="325"/>
      <c r="O516" s="325"/>
      <c r="P516" s="325"/>
      <c r="Q516" s="325"/>
    </row>
    <row r="517" spans="6:17">
      <c r="F517" s="333"/>
      <c r="G517" s="325"/>
      <c r="H517" s="325"/>
      <c r="I517" s="325"/>
      <c r="J517" s="325"/>
      <c r="K517" s="325"/>
      <c r="L517" s="325"/>
      <c r="M517" s="325"/>
      <c r="N517" s="325"/>
      <c r="O517" s="325"/>
      <c r="P517" s="325"/>
      <c r="Q517" s="325"/>
    </row>
    <row r="518" spans="6:17">
      <c r="F518" s="333"/>
      <c r="G518" s="325"/>
      <c r="H518" s="325"/>
      <c r="I518" s="325"/>
      <c r="J518" s="325"/>
      <c r="K518" s="325"/>
      <c r="L518" s="325"/>
      <c r="M518" s="325"/>
      <c r="N518" s="325"/>
      <c r="O518" s="325"/>
      <c r="P518" s="325"/>
      <c r="Q518" s="325"/>
    </row>
    <row r="519" spans="6:17">
      <c r="F519" s="333"/>
      <c r="G519" s="325"/>
      <c r="H519" s="325"/>
      <c r="I519" s="325"/>
      <c r="J519" s="325"/>
      <c r="K519" s="325"/>
      <c r="L519" s="325"/>
      <c r="M519" s="325"/>
      <c r="N519" s="325"/>
      <c r="O519" s="325"/>
      <c r="P519" s="325"/>
      <c r="Q519" s="325"/>
    </row>
    <row r="520" spans="6:17">
      <c r="F520" s="333"/>
      <c r="G520" s="325"/>
      <c r="H520" s="325"/>
      <c r="I520" s="325"/>
      <c r="J520" s="325"/>
      <c r="K520" s="325"/>
      <c r="L520" s="325"/>
      <c r="M520" s="325"/>
      <c r="N520" s="325"/>
      <c r="O520" s="325"/>
      <c r="P520" s="325"/>
      <c r="Q520" s="325"/>
    </row>
    <row r="521" spans="6:17">
      <c r="F521" s="333"/>
      <c r="G521" s="325"/>
      <c r="H521" s="325"/>
      <c r="I521" s="325"/>
      <c r="J521" s="325"/>
      <c r="K521" s="325"/>
      <c r="L521" s="325"/>
      <c r="M521" s="325"/>
      <c r="N521" s="325"/>
      <c r="O521" s="325"/>
      <c r="P521" s="325"/>
      <c r="Q521" s="325"/>
    </row>
    <row r="522" spans="6:17">
      <c r="F522" s="333"/>
      <c r="G522" s="325"/>
      <c r="H522" s="325"/>
      <c r="I522" s="325"/>
      <c r="J522" s="325"/>
      <c r="K522" s="325"/>
      <c r="L522" s="325"/>
      <c r="M522" s="325"/>
      <c r="N522" s="325"/>
      <c r="O522" s="325"/>
      <c r="P522" s="325"/>
      <c r="Q522" s="325"/>
    </row>
    <row r="523" spans="6:17">
      <c r="F523" s="333"/>
      <c r="G523" s="325"/>
      <c r="H523" s="325"/>
      <c r="I523" s="325"/>
      <c r="J523" s="325"/>
      <c r="K523" s="325"/>
      <c r="L523" s="325"/>
      <c r="M523" s="325"/>
      <c r="N523" s="325"/>
      <c r="O523" s="325"/>
      <c r="P523" s="325"/>
      <c r="Q523" s="325"/>
    </row>
    <row r="524" spans="6:17">
      <c r="F524" s="333"/>
      <c r="G524" s="325"/>
      <c r="H524" s="325"/>
      <c r="I524" s="325"/>
      <c r="J524" s="325"/>
      <c r="K524" s="325"/>
      <c r="L524" s="325"/>
      <c r="M524" s="325"/>
      <c r="N524" s="325"/>
      <c r="O524" s="325"/>
      <c r="P524" s="325"/>
      <c r="Q524" s="325"/>
    </row>
    <row r="525" spans="6:17">
      <c r="F525" s="333"/>
      <c r="G525" s="325"/>
      <c r="H525" s="325"/>
      <c r="I525" s="325"/>
      <c r="J525" s="325"/>
      <c r="K525" s="325"/>
      <c r="L525" s="325"/>
      <c r="M525" s="325"/>
      <c r="N525" s="325"/>
      <c r="O525" s="325"/>
      <c r="P525" s="325"/>
      <c r="Q525" s="325"/>
    </row>
    <row r="526" spans="6:17">
      <c r="F526" s="333"/>
      <c r="G526" s="325"/>
      <c r="H526" s="325"/>
      <c r="I526" s="325"/>
      <c r="J526" s="325"/>
      <c r="K526" s="325"/>
      <c r="L526" s="325"/>
      <c r="M526" s="325"/>
      <c r="N526" s="325"/>
      <c r="O526" s="325"/>
      <c r="P526" s="325"/>
      <c r="Q526" s="325"/>
    </row>
    <row r="527" spans="6:17">
      <c r="F527" s="333"/>
      <c r="G527" s="325"/>
      <c r="H527" s="325"/>
      <c r="I527" s="325"/>
      <c r="J527" s="325"/>
      <c r="K527" s="325"/>
      <c r="L527" s="325"/>
      <c r="M527" s="325"/>
      <c r="N527" s="325"/>
      <c r="O527" s="325"/>
      <c r="P527" s="325"/>
      <c r="Q527" s="325"/>
    </row>
    <row r="528" spans="6:17">
      <c r="F528" s="333"/>
      <c r="G528" s="325"/>
      <c r="H528" s="325"/>
      <c r="I528" s="325"/>
      <c r="J528" s="325"/>
      <c r="K528" s="325"/>
      <c r="L528" s="325"/>
      <c r="M528" s="325"/>
      <c r="N528" s="325"/>
      <c r="O528" s="325"/>
      <c r="P528" s="325"/>
      <c r="Q528" s="325"/>
    </row>
    <row r="529" spans="6:17">
      <c r="F529" s="333"/>
      <c r="G529" s="325"/>
      <c r="H529" s="325"/>
      <c r="I529" s="325"/>
      <c r="J529" s="325"/>
      <c r="K529" s="325"/>
      <c r="L529" s="325"/>
      <c r="M529" s="325"/>
      <c r="N529" s="325"/>
      <c r="O529" s="325"/>
      <c r="P529" s="325"/>
      <c r="Q529" s="325"/>
    </row>
    <row r="530" spans="6:17">
      <c r="F530" s="333"/>
      <c r="G530" s="325"/>
      <c r="H530" s="325"/>
      <c r="I530" s="325"/>
      <c r="J530" s="325"/>
      <c r="K530" s="325"/>
      <c r="L530" s="325"/>
      <c r="M530" s="325"/>
      <c r="N530" s="325"/>
      <c r="O530" s="325"/>
      <c r="P530" s="325"/>
      <c r="Q530" s="325"/>
    </row>
    <row r="531" spans="6:17">
      <c r="F531" s="333"/>
      <c r="G531" s="325"/>
      <c r="H531" s="325"/>
      <c r="I531" s="325"/>
      <c r="J531" s="325"/>
      <c r="K531" s="325"/>
      <c r="L531" s="325"/>
      <c r="M531" s="325"/>
      <c r="N531" s="325"/>
      <c r="O531" s="325"/>
      <c r="P531" s="325"/>
      <c r="Q531" s="325"/>
    </row>
    <row r="532" spans="6:17">
      <c r="F532" s="333"/>
      <c r="G532" s="325"/>
      <c r="H532" s="325"/>
      <c r="I532" s="325"/>
      <c r="J532" s="325"/>
      <c r="K532" s="325"/>
      <c r="L532" s="325"/>
      <c r="M532" s="325"/>
      <c r="N532" s="325"/>
      <c r="O532" s="325"/>
      <c r="P532" s="325"/>
      <c r="Q532" s="325"/>
    </row>
    <row r="533" spans="6:17">
      <c r="F533" s="333"/>
      <c r="G533" s="325"/>
      <c r="H533" s="325"/>
      <c r="I533" s="325"/>
      <c r="J533" s="325"/>
      <c r="K533" s="325"/>
      <c r="L533" s="325"/>
      <c r="M533" s="325"/>
      <c r="N533" s="325"/>
      <c r="O533" s="325"/>
      <c r="P533" s="325"/>
      <c r="Q533" s="325"/>
    </row>
    <row r="534" spans="6:17">
      <c r="F534" s="333"/>
      <c r="G534" s="325"/>
      <c r="H534" s="325"/>
      <c r="I534" s="325"/>
      <c r="J534" s="325"/>
      <c r="K534" s="325"/>
      <c r="L534" s="325"/>
      <c r="M534" s="325"/>
      <c r="N534" s="325"/>
      <c r="O534" s="325"/>
      <c r="P534" s="325"/>
      <c r="Q534" s="325"/>
    </row>
    <row r="535" spans="6:17">
      <c r="F535" s="333"/>
      <c r="G535" s="325"/>
      <c r="H535" s="325"/>
      <c r="I535" s="325"/>
      <c r="J535" s="325"/>
      <c r="K535" s="325"/>
      <c r="L535" s="325"/>
      <c r="M535" s="325"/>
      <c r="N535" s="325"/>
      <c r="O535" s="325"/>
      <c r="P535" s="325"/>
      <c r="Q535" s="325"/>
    </row>
    <row r="536" spans="6:17">
      <c r="F536" s="333"/>
      <c r="G536" s="325"/>
      <c r="H536" s="325"/>
      <c r="I536" s="325"/>
      <c r="J536" s="325"/>
      <c r="K536" s="325"/>
      <c r="L536" s="325"/>
      <c r="M536" s="325"/>
      <c r="N536" s="325"/>
      <c r="O536" s="325"/>
      <c r="P536" s="325"/>
      <c r="Q536" s="325"/>
    </row>
    <row r="537" spans="6:17">
      <c r="F537" s="333"/>
      <c r="G537" s="325"/>
      <c r="H537" s="325"/>
      <c r="I537" s="325"/>
      <c r="J537" s="325"/>
      <c r="K537" s="325"/>
      <c r="L537" s="325"/>
      <c r="M537" s="325"/>
      <c r="N537" s="325"/>
      <c r="O537" s="325"/>
      <c r="P537" s="325"/>
      <c r="Q537" s="325"/>
    </row>
    <row r="538" spans="6:17">
      <c r="F538" s="333"/>
      <c r="G538" s="325"/>
      <c r="H538" s="325"/>
      <c r="I538" s="325"/>
      <c r="J538" s="325"/>
      <c r="K538" s="325"/>
      <c r="L538" s="325"/>
      <c r="M538" s="325"/>
      <c r="N538" s="325"/>
      <c r="O538" s="325"/>
      <c r="P538" s="325"/>
      <c r="Q538" s="325"/>
    </row>
    <row r="539" spans="6:17">
      <c r="F539" s="333"/>
      <c r="G539" s="325"/>
      <c r="H539" s="325"/>
      <c r="I539" s="325"/>
      <c r="J539" s="325"/>
      <c r="K539" s="325"/>
      <c r="L539" s="325"/>
      <c r="M539" s="325"/>
      <c r="N539" s="325"/>
      <c r="O539" s="325"/>
      <c r="P539" s="325"/>
      <c r="Q539" s="325"/>
    </row>
    <row r="540" spans="6:17">
      <c r="F540" s="333"/>
      <c r="G540" s="325"/>
      <c r="H540" s="325"/>
      <c r="I540" s="325"/>
      <c r="J540" s="325"/>
      <c r="K540" s="325"/>
      <c r="L540" s="325"/>
      <c r="M540" s="325"/>
      <c r="N540" s="325"/>
      <c r="O540" s="325"/>
      <c r="P540" s="325"/>
      <c r="Q540" s="325"/>
    </row>
    <row r="541" spans="6:17">
      <c r="F541" s="333"/>
      <c r="G541" s="325"/>
      <c r="H541" s="325"/>
      <c r="I541" s="325"/>
      <c r="J541" s="325"/>
      <c r="K541" s="325"/>
      <c r="L541" s="325"/>
      <c r="M541" s="325"/>
      <c r="N541" s="325"/>
      <c r="O541" s="325"/>
      <c r="P541" s="325"/>
      <c r="Q541" s="325"/>
    </row>
    <row r="542" spans="6:17">
      <c r="F542" s="333"/>
      <c r="G542" s="325"/>
      <c r="H542" s="325"/>
      <c r="I542" s="325"/>
      <c r="J542" s="325"/>
      <c r="K542" s="325"/>
      <c r="L542" s="325"/>
      <c r="M542" s="325"/>
      <c r="N542" s="325"/>
      <c r="O542" s="325"/>
      <c r="P542" s="325"/>
      <c r="Q542" s="325"/>
    </row>
    <row r="543" spans="6:17">
      <c r="F543" s="333"/>
      <c r="G543" s="325"/>
      <c r="H543" s="325"/>
      <c r="I543" s="325"/>
      <c r="J543" s="325"/>
      <c r="K543" s="325"/>
      <c r="L543" s="325"/>
      <c r="M543" s="325"/>
      <c r="N543" s="325"/>
      <c r="O543" s="325"/>
      <c r="P543" s="325"/>
      <c r="Q543" s="325"/>
    </row>
    <row r="544" spans="6:17">
      <c r="F544" s="333"/>
      <c r="G544" s="325"/>
      <c r="H544" s="325"/>
      <c r="I544" s="325"/>
      <c r="J544" s="325"/>
      <c r="K544" s="325"/>
      <c r="L544" s="325"/>
      <c r="M544" s="325"/>
      <c r="N544" s="325"/>
      <c r="O544" s="325"/>
      <c r="P544" s="325"/>
      <c r="Q544" s="325"/>
    </row>
    <row r="545" spans="6:17">
      <c r="F545" s="333"/>
      <c r="G545" s="325"/>
      <c r="H545" s="325"/>
      <c r="I545" s="325"/>
      <c r="J545" s="325"/>
      <c r="K545" s="325"/>
      <c r="L545" s="325"/>
      <c r="M545" s="325"/>
      <c r="N545" s="325"/>
      <c r="O545" s="325"/>
      <c r="P545" s="325"/>
      <c r="Q545" s="325"/>
    </row>
    <row r="546" spans="6:17">
      <c r="F546" s="333"/>
      <c r="G546" s="325"/>
      <c r="H546" s="325"/>
      <c r="I546" s="325"/>
      <c r="J546" s="325"/>
      <c r="K546" s="325"/>
      <c r="L546" s="325"/>
      <c r="M546" s="325"/>
      <c r="N546" s="325"/>
      <c r="O546" s="325"/>
      <c r="P546" s="325"/>
      <c r="Q546" s="325"/>
    </row>
    <row r="547" spans="6:17">
      <c r="F547" s="333"/>
      <c r="G547" s="325"/>
      <c r="H547" s="325"/>
      <c r="I547" s="325"/>
      <c r="J547" s="325"/>
      <c r="K547" s="325"/>
      <c r="L547" s="325"/>
      <c r="M547" s="325"/>
      <c r="N547" s="325"/>
      <c r="O547" s="325"/>
      <c r="P547" s="325"/>
      <c r="Q547" s="325"/>
    </row>
    <row r="548" spans="6:17">
      <c r="F548" s="333"/>
      <c r="G548" s="325"/>
      <c r="H548" s="325"/>
      <c r="I548" s="325"/>
      <c r="J548" s="325"/>
      <c r="K548" s="325"/>
      <c r="L548" s="325"/>
      <c r="M548" s="325"/>
      <c r="N548" s="325"/>
      <c r="O548" s="325"/>
      <c r="P548" s="325"/>
      <c r="Q548" s="325"/>
    </row>
    <row r="549" spans="6:17">
      <c r="F549" s="333"/>
      <c r="G549" s="325"/>
      <c r="H549" s="325"/>
      <c r="I549" s="325"/>
      <c r="J549" s="325"/>
      <c r="K549" s="325"/>
      <c r="L549" s="325"/>
      <c r="M549" s="325"/>
      <c r="N549" s="325"/>
      <c r="O549" s="325"/>
      <c r="P549" s="325"/>
      <c r="Q549" s="325"/>
    </row>
    <row r="550" spans="6:17">
      <c r="F550" s="333"/>
      <c r="G550" s="325"/>
      <c r="H550" s="325"/>
      <c r="I550" s="325"/>
      <c r="J550" s="325"/>
      <c r="K550" s="325"/>
      <c r="L550" s="325"/>
      <c r="M550" s="325"/>
      <c r="N550" s="325"/>
      <c r="O550" s="325"/>
      <c r="P550" s="325"/>
      <c r="Q550" s="325"/>
    </row>
    <row r="551" spans="6:17">
      <c r="F551" s="333"/>
      <c r="G551" s="325"/>
      <c r="H551" s="325"/>
      <c r="I551" s="325"/>
      <c r="J551" s="325"/>
      <c r="K551" s="325"/>
      <c r="L551" s="325"/>
      <c r="M551" s="325"/>
      <c r="N551" s="325"/>
      <c r="O551" s="325"/>
      <c r="P551" s="325"/>
      <c r="Q551" s="325"/>
    </row>
    <row r="552" spans="6:17">
      <c r="F552" s="333"/>
      <c r="G552" s="325"/>
      <c r="H552" s="325"/>
      <c r="I552" s="325"/>
      <c r="J552" s="325"/>
      <c r="K552" s="325"/>
      <c r="L552" s="325"/>
      <c r="M552" s="325"/>
      <c r="N552" s="325"/>
      <c r="O552" s="325"/>
      <c r="P552" s="325"/>
      <c r="Q552" s="325"/>
    </row>
    <row r="553" spans="6:17">
      <c r="F553" s="333"/>
      <c r="G553" s="325"/>
      <c r="H553" s="325"/>
      <c r="I553" s="325"/>
      <c r="J553" s="325"/>
      <c r="K553" s="325"/>
      <c r="L553" s="325"/>
      <c r="M553" s="325"/>
      <c r="N553" s="325"/>
      <c r="O553" s="325"/>
      <c r="P553" s="325"/>
      <c r="Q553" s="325"/>
    </row>
    <row r="554" spans="6:17">
      <c r="F554" s="333"/>
      <c r="G554" s="325"/>
      <c r="H554" s="325"/>
      <c r="I554" s="325"/>
      <c r="J554" s="325"/>
      <c r="K554" s="325"/>
      <c r="L554" s="325"/>
      <c r="M554" s="325"/>
      <c r="N554" s="325"/>
      <c r="O554" s="325"/>
      <c r="P554" s="325"/>
      <c r="Q554" s="325"/>
    </row>
    <row r="555" spans="6:17">
      <c r="F555" s="333"/>
      <c r="G555" s="325"/>
      <c r="H555" s="325"/>
      <c r="I555" s="325"/>
      <c r="J555" s="325"/>
      <c r="K555" s="325"/>
      <c r="L555" s="325"/>
      <c r="M555" s="325"/>
      <c r="N555" s="325"/>
      <c r="O555" s="325"/>
      <c r="P555" s="325"/>
      <c r="Q555" s="325"/>
    </row>
    <row r="556" spans="6:17">
      <c r="F556" s="333"/>
      <c r="G556" s="325"/>
      <c r="H556" s="325"/>
      <c r="I556" s="325"/>
      <c r="J556" s="325"/>
      <c r="K556" s="325"/>
      <c r="L556" s="325"/>
      <c r="M556" s="325"/>
      <c r="N556" s="325"/>
      <c r="O556" s="325"/>
      <c r="P556" s="325"/>
      <c r="Q556" s="325"/>
    </row>
    <row r="557" spans="6:17">
      <c r="F557" s="333"/>
      <c r="G557" s="325"/>
      <c r="H557" s="325"/>
      <c r="I557" s="325"/>
      <c r="J557" s="325"/>
      <c r="K557" s="325"/>
      <c r="L557" s="325"/>
      <c r="M557" s="325"/>
      <c r="N557" s="325"/>
      <c r="O557" s="325"/>
      <c r="P557" s="325"/>
      <c r="Q557" s="325"/>
    </row>
    <row r="558" spans="6:17">
      <c r="F558" s="333"/>
      <c r="G558" s="325"/>
      <c r="H558" s="325"/>
      <c r="I558" s="325"/>
      <c r="J558" s="325"/>
      <c r="K558" s="325"/>
      <c r="L558" s="325"/>
      <c r="M558" s="325"/>
      <c r="N558" s="325"/>
      <c r="O558" s="325"/>
      <c r="P558" s="325"/>
      <c r="Q558" s="325"/>
    </row>
    <row r="559" spans="6:17">
      <c r="F559" s="333"/>
      <c r="G559" s="325"/>
      <c r="H559" s="325"/>
      <c r="I559" s="325"/>
      <c r="J559" s="325"/>
      <c r="K559" s="325"/>
      <c r="L559" s="325"/>
      <c r="M559" s="325"/>
      <c r="N559" s="325"/>
      <c r="O559" s="325"/>
      <c r="P559" s="325"/>
      <c r="Q559" s="325"/>
    </row>
    <row r="560" spans="6:17">
      <c r="F560" s="333"/>
      <c r="G560" s="325"/>
      <c r="H560" s="325"/>
      <c r="I560" s="325"/>
      <c r="J560" s="325"/>
      <c r="K560" s="325"/>
      <c r="L560" s="325"/>
      <c r="M560" s="325"/>
      <c r="N560" s="325"/>
      <c r="O560" s="325"/>
      <c r="P560" s="325"/>
      <c r="Q560" s="325"/>
    </row>
    <row r="561" spans="6:17">
      <c r="F561" s="333"/>
      <c r="G561" s="325"/>
      <c r="H561" s="325"/>
      <c r="I561" s="325"/>
      <c r="J561" s="325"/>
      <c r="K561" s="325"/>
      <c r="L561" s="325"/>
      <c r="M561" s="325"/>
      <c r="N561" s="325"/>
      <c r="O561" s="325"/>
      <c r="P561" s="325"/>
      <c r="Q561" s="325"/>
    </row>
    <row r="562" spans="6:17">
      <c r="F562" s="333"/>
      <c r="G562" s="325"/>
      <c r="H562" s="325"/>
      <c r="I562" s="325"/>
      <c r="J562" s="325"/>
      <c r="K562" s="325"/>
      <c r="L562" s="325"/>
      <c r="M562" s="325"/>
      <c r="N562" s="325"/>
      <c r="O562" s="325"/>
      <c r="P562" s="325"/>
      <c r="Q562" s="325"/>
    </row>
    <row r="563" spans="6:17">
      <c r="F563" s="333"/>
      <c r="G563" s="325"/>
      <c r="H563" s="325"/>
      <c r="I563" s="325"/>
      <c r="J563" s="325"/>
      <c r="K563" s="325"/>
      <c r="L563" s="325"/>
      <c r="M563" s="325"/>
      <c r="N563" s="325"/>
      <c r="O563" s="325"/>
      <c r="P563" s="325"/>
      <c r="Q563" s="325"/>
    </row>
    <row r="564" spans="6:17">
      <c r="F564" s="333"/>
      <c r="G564" s="325"/>
      <c r="H564" s="325"/>
      <c r="I564" s="325"/>
      <c r="J564" s="325"/>
      <c r="K564" s="325"/>
      <c r="L564" s="325"/>
      <c r="M564" s="325"/>
      <c r="N564" s="325"/>
      <c r="O564" s="325"/>
      <c r="P564" s="325"/>
      <c r="Q564" s="325"/>
    </row>
    <row r="565" spans="6:17">
      <c r="F565" s="333"/>
      <c r="G565" s="325"/>
      <c r="H565" s="325"/>
      <c r="I565" s="325"/>
      <c r="J565" s="325"/>
      <c r="K565" s="325"/>
      <c r="L565" s="325"/>
      <c r="M565" s="325"/>
      <c r="N565" s="325"/>
      <c r="O565" s="325"/>
      <c r="P565" s="325"/>
      <c r="Q565" s="325"/>
    </row>
    <row r="566" spans="6:17">
      <c r="F566" s="333"/>
      <c r="G566" s="325"/>
      <c r="H566" s="325"/>
      <c r="I566" s="325"/>
      <c r="J566" s="325"/>
      <c r="K566" s="325"/>
      <c r="L566" s="325"/>
      <c r="M566" s="325"/>
      <c r="N566" s="325"/>
      <c r="O566" s="325"/>
      <c r="P566" s="325"/>
      <c r="Q566" s="325"/>
    </row>
    <row r="567" spans="6:17">
      <c r="F567" s="333"/>
      <c r="G567" s="325"/>
      <c r="H567" s="325"/>
      <c r="I567" s="325"/>
      <c r="J567" s="325"/>
      <c r="K567" s="325"/>
      <c r="L567" s="325"/>
      <c r="M567" s="325"/>
      <c r="N567" s="325"/>
      <c r="O567" s="325"/>
      <c r="P567" s="325"/>
      <c r="Q567" s="325"/>
    </row>
    <row r="568" spans="6:17">
      <c r="F568" s="333"/>
      <c r="G568" s="325"/>
      <c r="H568" s="325"/>
      <c r="I568" s="325"/>
      <c r="J568" s="325"/>
      <c r="K568" s="325"/>
      <c r="L568" s="325"/>
      <c r="M568" s="325"/>
      <c r="N568" s="325"/>
      <c r="O568" s="325"/>
      <c r="P568" s="325"/>
      <c r="Q568" s="325"/>
    </row>
    <row r="569" spans="6:17">
      <c r="F569" s="333"/>
      <c r="G569" s="325"/>
      <c r="H569" s="325"/>
      <c r="I569" s="325"/>
      <c r="J569" s="325"/>
      <c r="K569" s="325"/>
      <c r="L569" s="325"/>
      <c r="M569" s="325"/>
      <c r="N569" s="325"/>
      <c r="O569" s="325"/>
      <c r="P569" s="325"/>
      <c r="Q569" s="325"/>
    </row>
    <row r="570" spans="6:17">
      <c r="F570" s="333"/>
      <c r="G570" s="325"/>
      <c r="H570" s="325"/>
      <c r="I570" s="325"/>
      <c r="J570" s="325"/>
      <c r="K570" s="325"/>
      <c r="L570" s="325"/>
      <c r="M570" s="325"/>
      <c r="N570" s="325"/>
      <c r="O570" s="325"/>
      <c r="P570" s="325"/>
      <c r="Q570" s="325"/>
    </row>
    <row r="571" spans="6:17">
      <c r="F571" s="333"/>
      <c r="G571" s="325"/>
      <c r="H571" s="325"/>
      <c r="I571" s="325"/>
      <c r="J571" s="325"/>
      <c r="K571" s="325"/>
      <c r="L571" s="325"/>
      <c r="M571" s="325"/>
      <c r="N571" s="325"/>
      <c r="O571" s="325"/>
      <c r="P571" s="325"/>
      <c r="Q571" s="325"/>
    </row>
    <row r="572" spans="6:17">
      <c r="F572" s="333"/>
      <c r="G572" s="325"/>
      <c r="H572" s="325"/>
      <c r="I572" s="325"/>
      <c r="J572" s="325"/>
      <c r="K572" s="325"/>
      <c r="L572" s="325"/>
      <c r="M572" s="325"/>
      <c r="N572" s="325"/>
      <c r="O572" s="325"/>
      <c r="P572" s="325"/>
      <c r="Q572" s="325"/>
    </row>
    <row r="573" spans="6:17">
      <c r="F573" s="333"/>
      <c r="G573" s="325"/>
      <c r="H573" s="325"/>
      <c r="I573" s="325"/>
      <c r="J573" s="325"/>
      <c r="K573" s="325"/>
      <c r="L573" s="325"/>
      <c r="M573" s="325"/>
      <c r="N573" s="325"/>
      <c r="O573" s="325"/>
      <c r="P573" s="325"/>
      <c r="Q573" s="325"/>
    </row>
    <row r="574" spans="6:17">
      <c r="F574" s="333"/>
      <c r="G574" s="325"/>
      <c r="H574" s="325"/>
      <c r="I574" s="325"/>
      <c r="J574" s="325"/>
      <c r="K574" s="325"/>
      <c r="L574" s="325"/>
      <c r="M574" s="325"/>
      <c r="N574" s="325"/>
      <c r="O574" s="325"/>
      <c r="P574" s="325"/>
      <c r="Q574" s="325"/>
    </row>
    <row r="575" spans="6:17">
      <c r="F575" s="333"/>
      <c r="G575" s="325"/>
      <c r="H575" s="325"/>
      <c r="I575" s="325"/>
      <c r="J575" s="325"/>
      <c r="K575" s="325"/>
      <c r="L575" s="325"/>
      <c r="M575" s="325"/>
      <c r="N575" s="325"/>
      <c r="O575" s="325"/>
      <c r="P575" s="325"/>
      <c r="Q575" s="325"/>
    </row>
    <row r="576" spans="6:17">
      <c r="F576" s="333"/>
      <c r="G576" s="325"/>
      <c r="H576" s="325"/>
      <c r="I576" s="325"/>
      <c r="J576" s="325"/>
      <c r="K576" s="325"/>
      <c r="L576" s="325"/>
      <c r="M576" s="325"/>
      <c r="N576" s="325"/>
      <c r="O576" s="325"/>
      <c r="P576" s="325"/>
      <c r="Q576" s="325"/>
    </row>
    <row r="577" spans="6:17">
      <c r="F577" s="333"/>
      <c r="G577" s="325"/>
      <c r="H577" s="325"/>
      <c r="I577" s="325"/>
      <c r="J577" s="325"/>
      <c r="K577" s="325"/>
      <c r="L577" s="325"/>
      <c r="M577" s="325"/>
      <c r="N577" s="325"/>
      <c r="O577" s="325"/>
      <c r="P577" s="325"/>
      <c r="Q577" s="325"/>
    </row>
    <row r="578" spans="6:17">
      <c r="F578" s="333"/>
      <c r="G578" s="325"/>
      <c r="H578" s="325"/>
      <c r="I578" s="325"/>
      <c r="J578" s="325"/>
      <c r="K578" s="325"/>
      <c r="L578" s="325"/>
      <c r="M578" s="325"/>
      <c r="N578" s="325"/>
      <c r="O578" s="325"/>
      <c r="P578" s="325"/>
      <c r="Q578" s="325"/>
    </row>
    <row r="579" spans="6:17">
      <c r="F579" s="333"/>
      <c r="G579" s="325"/>
      <c r="H579" s="325"/>
      <c r="I579" s="325"/>
      <c r="J579" s="325"/>
      <c r="K579" s="325"/>
      <c r="L579" s="325"/>
      <c r="M579" s="325"/>
      <c r="N579" s="325"/>
      <c r="O579" s="325"/>
      <c r="P579" s="325"/>
      <c r="Q579" s="325"/>
    </row>
    <row r="580" spans="6:17">
      <c r="F580" s="333"/>
      <c r="G580" s="325"/>
      <c r="H580" s="325"/>
      <c r="I580" s="325"/>
      <c r="J580" s="325"/>
      <c r="K580" s="325"/>
      <c r="L580" s="325"/>
      <c r="M580" s="325"/>
      <c r="N580" s="325"/>
      <c r="O580" s="325"/>
      <c r="P580" s="325"/>
      <c r="Q580" s="325"/>
    </row>
    <row r="581" spans="6:17">
      <c r="F581" s="333"/>
      <c r="G581" s="325"/>
      <c r="H581" s="325"/>
      <c r="I581" s="325"/>
      <c r="J581" s="325"/>
      <c r="K581" s="325"/>
      <c r="L581" s="325"/>
      <c r="M581" s="325"/>
      <c r="N581" s="325"/>
      <c r="O581" s="325"/>
      <c r="P581" s="325"/>
      <c r="Q581" s="325"/>
    </row>
    <row r="582" spans="6:17">
      <c r="F582" s="333"/>
      <c r="G582" s="325"/>
      <c r="H582" s="325"/>
      <c r="I582" s="325"/>
      <c r="J582" s="325"/>
      <c r="K582" s="325"/>
      <c r="L582" s="325"/>
      <c r="M582" s="325"/>
      <c r="N582" s="325"/>
      <c r="O582" s="325"/>
      <c r="P582" s="325"/>
      <c r="Q582" s="325"/>
    </row>
    <row r="583" spans="6:17">
      <c r="F583" s="333"/>
      <c r="G583" s="325"/>
      <c r="H583" s="325"/>
      <c r="I583" s="325"/>
      <c r="J583" s="325"/>
      <c r="K583" s="325"/>
      <c r="L583" s="325"/>
      <c r="M583" s="325"/>
      <c r="N583" s="325"/>
      <c r="O583" s="325"/>
      <c r="P583" s="325"/>
      <c r="Q583" s="325"/>
    </row>
    <row r="584" spans="6:17">
      <c r="F584" s="333"/>
      <c r="G584" s="325"/>
      <c r="H584" s="325"/>
      <c r="I584" s="325"/>
      <c r="J584" s="325"/>
      <c r="K584" s="325"/>
      <c r="L584" s="325"/>
      <c r="M584" s="325"/>
      <c r="N584" s="325"/>
      <c r="O584" s="325"/>
      <c r="P584" s="325"/>
      <c r="Q584" s="325"/>
    </row>
    <row r="585" spans="6:17">
      <c r="F585" s="333"/>
      <c r="G585" s="325"/>
      <c r="H585" s="325"/>
      <c r="I585" s="325"/>
      <c r="J585" s="325"/>
      <c r="K585" s="325"/>
      <c r="L585" s="325"/>
      <c r="M585" s="325"/>
      <c r="N585" s="325"/>
      <c r="O585" s="325"/>
      <c r="P585" s="325"/>
      <c r="Q585" s="325"/>
    </row>
    <row r="586" spans="6:17">
      <c r="F586" s="333"/>
      <c r="G586" s="325"/>
      <c r="H586" s="325"/>
      <c r="I586" s="325"/>
      <c r="J586" s="325"/>
      <c r="K586" s="325"/>
      <c r="L586" s="325"/>
      <c r="M586" s="325"/>
      <c r="N586" s="325"/>
      <c r="O586" s="325"/>
      <c r="P586" s="325"/>
      <c r="Q586" s="325"/>
    </row>
    <row r="587" spans="6:17">
      <c r="F587" s="333"/>
      <c r="G587" s="325"/>
      <c r="H587" s="325"/>
      <c r="I587" s="325"/>
      <c r="J587" s="325"/>
      <c r="K587" s="325"/>
      <c r="L587" s="325"/>
      <c r="M587" s="325"/>
      <c r="N587" s="325"/>
      <c r="O587" s="325"/>
      <c r="P587" s="325"/>
      <c r="Q587" s="325"/>
    </row>
    <row r="588" spans="6:17">
      <c r="F588" s="333"/>
      <c r="G588" s="325"/>
      <c r="H588" s="325"/>
      <c r="I588" s="325"/>
      <c r="J588" s="325"/>
      <c r="K588" s="325"/>
      <c r="L588" s="325"/>
      <c r="M588" s="325"/>
      <c r="N588" s="325"/>
      <c r="O588" s="325"/>
      <c r="P588" s="325"/>
      <c r="Q588" s="325"/>
    </row>
    <row r="589" spans="6:17">
      <c r="F589" s="333"/>
      <c r="G589" s="325"/>
      <c r="H589" s="325"/>
      <c r="I589" s="325"/>
      <c r="J589" s="325"/>
      <c r="K589" s="325"/>
      <c r="L589" s="325"/>
      <c r="M589" s="325"/>
      <c r="N589" s="325"/>
      <c r="O589" s="325"/>
      <c r="P589" s="325"/>
      <c r="Q589" s="325"/>
    </row>
    <row r="590" spans="6:17">
      <c r="F590" s="333"/>
      <c r="G590" s="325"/>
      <c r="H590" s="325"/>
      <c r="I590" s="325"/>
      <c r="J590" s="325"/>
      <c r="K590" s="325"/>
      <c r="L590" s="325"/>
      <c r="M590" s="325"/>
      <c r="N590" s="325"/>
      <c r="O590" s="325"/>
      <c r="P590" s="325"/>
      <c r="Q590" s="325"/>
    </row>
    <row r="591" spans="6:17">
      <c r="F591" s="333"/>
      <c r="G591" s="325"/>
      <c r="H591" s="325"/>
      <c r="I591" s="325"/>
      <c r="J591" s="325"/>
      <c r="K591" s="325"/>
      <c r="L591" s="325"/>
      <c r="M591" s="325"/>
      <c r="N591" s="325"/>
      <c r="O591" s="325"/>
      <c r="P591" s="325"/>
      <c r="Q591" s="325"/>
    </row>
    <row r="592" spans="6:17">
      <c r="F592" s="333"/>
      <c r="G592" s="325"/>
      <c r="H592" s="325"/>
      <c r="I592" s="325"/>
      <c r="J592" s="325"/>
      <c r="K592" s="325"/>
      <c r="L592" s="325"/>
      <c r="M592" s="325"/>
      <c r="N592" s="325"/>
      <c r="O592" s="325"/>
      <c r="P592" s="325"/>
      <c r="Q592" s="325"/>
    </row>
    <row r="593" spans="6:17">
      <c r="F593" s="333"/>
      <c r="G593" s="325"/>
      <c r="H593" s="325"/>
      <c r="I593" s="325"/>
      <c r="J593" s="325"/>
      <c r="K593" s="325"/>
      <c r="L593" s="325"/>
      <c r="M593" s="325"/>
      <c r="N593" s="325"/>
      <c r="O593" s="325"/>
      <c r="P593" s="325"/>
      <c r="Q593" s="325"/>
    </row>
    <row r="594" spans="6:17">
      <c r="F594" s="333"/>
      <c r="G594" s="325"/>
      <c r="H594" s="325"/>
      <c r="I594" s="325"/>
      <c r="J594" s="325"/>
      <c r="K594" s="325"/>
      <c r="L594" s="325"/>
      <c r="M594" s="325"/>
      <c r="N594" s="325"/>
      <c r="O594" s="325"/>
      <c r="P594" s="325"/>
      <c r="Q594" s="325"/>
    </row>
    <row r="595" spans="6:17">
      <c r="F595" s="333"/>
      <c r="G595" s="325"/>
      <c r="H595" s="325"/>
      <c r="I595" s="325"/>
      <c r="J595" s="325"/>
      <c r="K595" s="325"/>
      <c r="L595" s="325"/>
      <c r="M595" s="325"/>
      <c r="N595" s="325"/>
      <c r="O595" s="325"/>
      <c r="P595" s="325"/>
      <c r="Q595" s="325"/>
    </row>
    <row r="596" spans="6:17">
      <c r="F596" s="333"/>
      <c r="G596" s="325"/>
      <c r="H596" s="325"/>
      <c r="I596" s="325"/>
      <c r="J596" s="325"/>
      <c r="K596" s="325"/>
      <c r="L596" s="325"/>
      <c r="M596" s="325"/>
      <c r="N596" s="325"/>
      <c r="O596" s="325"/>
      <c r="P596" s="325"/>
      <c r="Q596" s="325"/>
    </row>
    <row r="597" spans="6:17">
      <c r="F597" s="333"/>
      <c r="G597" s="325"/>
      <c r="H597" s="325"/>
      <c r="I597" s="325"/>
      <c r="J597" s="325"/>
      <c r="K597" s="325"/>
      <c r="L597" s="325"/>
      <c r="M597" s="325"/>
      <c r="N597" s="325"/>
      <c r="O597" s="325"/>
      <c r="P597" s="325"/>
      <c r="Q597" s="325"/>
    </row>
    <row r="598" spans="6:17">
      <c r="F598" s="333"/>
      <c r="G598" s="325"/>
      <c r="H598" s="325"/>
      <c r="I598" s="325"/>
      <c r="J598" s="325"/>
      <c r="K598" s="325"/>
      <c r="L598" s="325"/>
      <c r="M598" s="325"/>
      <c r="N598" s="325"/>
      <c r="O598" s="325"/>
      <c r="P598" s="325"/>
      <c r="Q598" s="325"/>
    </row>
    <row r="599" spans="6:17">
      <c r="F599" s="333"/>
      <c r="G599" s="325"/>
      <c r="H599" s="325"/>
      <c r="I599" s="325"/>
      <c r="J599" s="325"/>
      <c r="K599" s="325"/>
      <c r="L599" s="325"/>
      <c r="M599" s="325"/>
      <c r="N599" s="325"/>
      <c r="O599" s="325"/>
      <c r="P599" s="325"/>
      <c r="Q599" s="325"/>
    </row>
    <row r="600" spans="6:17">
      <c r="F600" s="333"/>
      <c r="G600" s="325"/>
      <c r="H600" s="325"/>
      <c r="I600" s="325"/>
      <c r="J600" s="325"/>
      <c r="K600" s="325"/>
      <c r="L600" s="325"/>
      <c r="M600" s="325"/>
      <c r="N600" s="325"/>
      <c r="O600" s="325"/>
      <c r="P600" s="325"/>
      <c r="Q600" s="325"/>
    </row>
    <row r="601" spans="6:17">
      <c r="F601" s="333"/>
      <c r="G601" s="325"/>
      <c r="H601" s="325"/>
      <c r="I601" s="325"/>
      <c r="J601" s="325"/>
      <c r="K601" s="325"/>
      <c r="L601" s="325"/>
      <c r="M601" s="325"/>
      <c r="N601" s="325"/>
      <c r="O601" s="325"/>
      <c r="P601" s="325"/>
      <c r="Q601" s="325"/>
    </row>
    <row r="602" spans="6:17">
      <c r="F602" s="333"/>
      <c r="G602" s="325"/>
      <c r="H602" s="325"/>
      <c r="I602" s="325"/>
      <c r="J602" s="325"/>
      <c r="K602" s="325"/>
      <c r="L602" s="325"/>
      <c r="M602" s="325"/>
      <c r="N602" s="325"/>
      <c r="O602" s="325"/>
      <c r="P602" s="325"/>
      <c r="Q602" s="325"/>
    </row>
    <row r="603" spans="6:17">
      <c r="F603" s="333"/>
      <c r="G603" s="325"/>
      <c r="H603" s="325"/>
      <c r="I603" s="325"/>
      <c r="J603" s="325"/>
      <c r="K603" s="325"/>
      <c r="L603" s="325"/>
      <c r="M603" s="325"/>
      <c r="N603" s="325"/>
      <c r="O603" s="325"/>
      <c r="P603" s="325"/>
      <c r="Q603" s="325"/>
    </row>
    <row r="604" spans="6:17">
      <c r="F604" s="333"/>
      <c r="G604" s="325"/>
      <c r="H604" s="325"/>
      <c r="I604" s="325"/>
      <c r="J604" s="325"/>
      <c r="K604" s="325"/>
      <c r="L604" s="325"/>
      <c r="M604" s="325"/>
      <c r="N604" s="325"/>
      <c r="O604" s="325"/>
      <c r="P604" s="325"/>
      <c r="Q604" s="325"/>
    </row>
    <row r="605" spans="6:17">
      <c r="F605" s="333"/>
      <c r="G605" s="325"/>
      <c r="H605" s="325"/>
      <c r="I605" s="325"/>
      <c r="J605" s="325"/>
      <c r="K605" s="325"/>
      <c r="L605" s="325"/>
      <c r="M605" s="325"/>
      <c r="N605" s="325"/>
      <c r="O605" s="325"/>
      <c r="P605" s="325"/>
      <c r="Q605" s="325"/>
    </row>
    <row r="606" spans="6:17">
      <c r="F606" s="333"/>
      <c r="G606" s="325"/>
      <c r="H606" s="325"/>
      <c r="I606" s="325"/>
      <c r="J606" s="325"/>
      <c r="K606" s="325"/>
      <c r="L606" s="325"/>
      <c r="M606" s="325"/>
      <c r="N606" s="325"/>
      <c r="O606" s="325"/>
      <c r="P606" s="325"/>
      <c r="Q606" s="325"/>
    </row>
    <row r="607" spans="6:17">
      <c r="F607" s="333"/>
      <c r="G607" s="325"/>
      <c r="H607" s="325"/>
      <c r="I607" s="325"/>
      <c r="J607" s="325"/>
      <c r="K607" s="325"/>
      <c r="L607" s="325"/>
      <c r="M607" s="325"/>
      <c r="N607" s="325"/>
      <c r="O607" s="325"/>
      <c r="P607" s="325"/>
      <c r="Q607" s="325"/>
    </row>
    <row r="608" spans="6:17">
      <c r="F608" s="333"/>
      <c r="G608" s="325"/>
      <c r="H608" s="325"/>
      <c r="I608" s="325"/>
      <c r="J608" s="325"/>
      <c r="K608" s="325"/>
      <c r="L608" s="325"/>
      <c r="M608" s="325"/>
      <c r="N608" s="325"/>
      <c r="O608" s="325"/>
      <c r="P608" s="325"/>
      <c r="Q608" s="325"/>
    </row>
    <row r="609" spans="6:17">
      <c r="F609" s="333"/>
      <c r="G609" s="325"/>
      <c r="H609" s="325"/>
      <c r="I609" s="325"/>
      <c r="J609" s="325"/>
      <c r="K609" s="325"/>
      <c r="L609" s="325"/>
      <c r="M609" s="325"/>
      <c r="N609" s="325"/>
      <c r="O609" s="325"/>
      <c r="P609" s="325"/>
      <c r="Q609" s="325"/>
    </row>
    <row r="610" spans="6:17">
      <c r="F610" s="333"/>
      <c r="G610" s="325"/>
      <c r="H610" s="325"/>
      <c r="I610" s="325"/>
      <c r="J610" s="325"/>
      <c r="K610" s="325"/>
      <c r="L610" s="325"/>
      <c r="M610" s="325"/>
      <c r="N610" s="325"/>
      <c r="O610" s="325"/>
      <c r="P610" s="325"/>
      <c r="Q610" s="325"/>
    </row>
    <row r="611" spans="6:17">
      <c r="F611" s="333"/>
      <c r="G611" s="325"/>
      <c r="H611" s="325"/>
      <c r="I611" s="325"/>
      <c r="J611" s="325"/>
      <c r="K611" s="325"/>
      <c r="L611" s="325"/>
      <c r="M611" s="325"/>
      <c r="N611" s="325"/>
      <c r="O611" s="325"/>
      <c r="P611" s="325"/>
      <c r="Q611" s="325"/>
    </row>
    <row r="612" spans="6:17">
      <c r="F612" s="333"/>
      <c r="G612" s="325"/>
      <c r="H612" s="325"/>
      <c r="I612" s="325"/>
      <c r="J612" s="325"/>
      <c r="K612" s="325"/>
      <c r="L612" s="325"/>
      <c r="M612" s="325"/>
      <c r="N612" s="325"/>
      <c r="O612" s="325"/>
      <c r="P612" s="325"/>
      <c r="Q612" s="325"/>
    </row>
    <row r="613" spans="6:17">
      <c r="F613" s="333"/>
      <c r="G613" s="325"/>
      <c r="H613" s="325"/>
      <c r="I613" s="325"/>
      <c r="J613" s="325"/>
      <c r="K613" s="325"/>
      <c r="L613" s="325"/>
      <c r="M613" s="325"/>
      <c r="N613" s="325"/>
      <c r="O613" s="325"/>
      <c r="P613" s="325"/>
      <c r="Q613" s="325"/>
    </row>
    <row r="614" spans="6:17">
      <c r="F614" s="333"/>
      <c r="G614" s="325"/>
      <c r="H614" s="325"/>
      <c r="I614" s="325"/>
      <c r="J614" s="325"/>
      <c r="K614" s="325"/>
      <c r="L614" s="325"/>
      <c r="M614" s="325"/>
      <c r="N614" s="325"/>
      <c r="O614" s="325"/>
      <c r="P614" s="325"/>
      <c r="Q614" s="325"/>
    </row>
    <row r="615" spans="6:17">
      <c r="F615" s="333"/>
      <c r="G615" s="325"/>
      <c r="H615" s="325"/>
      <c r="I615" s="325"/>
      <c r="J615" s="325"/>
      <c r="K615" s="325"/>
      <c r="L615" s="325"/>
      <c r="M615" s="325"/>
      <c r="N615" s="325"/>
      <c r="O615" s="325"/>
      <c r="P615" s="325"/>
      <c r="Q615" s="325"/>
    </row>
    <row r="616" spans="6:17">
      <c r="F616" s="333"/>
      <c r="G616" s="325"/>
      <c r="H616" s="325"/>
      <c r="I616" s="325"/>
      <c r="J616" s="325"/>
      <c r="K616" s="325"/>
      <c r="L616" s="325"/>
      <c r="M616" s="325"/>
      <c r="N616" s="325"/>
      <c r="O616" s="325"/>
      <c r="P616" s="325"/>
      <c r="Q616" s="325"/>
    </row>
    <row r="617" spans="6:17">
      <c r="F617" s="333"/>
      <c r="G617" s="325"/>
      <c r="H617" s="325"/>
      <c r="I617" s="325"/>
      <c r="J617" s="325"/>
      <c r="K617" s="325"/>
      <c r="L617" s="325"/>
      <c r="M617" s="325"/>
      <c r="N617" s="325"/>
      <c r="O617" s="325"/>
      <c r="P617" s="325"/>
      <c r="Q617" s="325"/>
    </row>
    <row r="618" spans="6:17">
      <c r="F618" s="333"/>
      <c r="G618" s="325"/>
      <c r="H618" s="325"/>
      <c r="I618" s="325"/>
      <c r="J618" s="325"/>
      <c r="K618" s="325"/>
      <c r="L618" s="325"/>
      <c r="M618" s="325"/>
      <c r="N618" s="325"/>
      <c r="O618" s="325"/>
      <c r="P618" s="325"/>
      <c r="Q618" s="325"/>
    </row>
    <row r="619" spans="6:17">
      <c r="F619" s="333"/>
      <c r="G619" s="325"/>
      <c r="H619" s="325"/>
      <c r="I619" s="325"/>
      <c r="J619" s="325"/>
      <c r="K619" s="325"/>
      <c r="L619" s="325"/>
      <c r="M619" s="325"/>
      <c r="N619" s="325"/>
      <c r="O619" s="325"/>
      <c r="P619" s="325"/>
      <c r="Q619" s="325"/>
    </row>
    <row r="620" spans="6:17">
      <c r="F620" s="333"/>
      <c r="G620" s="325"/>
      <c r="H620" s="325"/>
      <c r="I620" s="325"/>
      <c r="J620" s="325"/>
      <c r="K620" s="325"/>
      <c r="L620" s="325"/>
      <c r="M620" s="325"/>
      <c r="N620" s="325"/>
      <c r="O620" s="325"/>
      <c r="P620" s="325"/>
      <c r="Q620" s="325"/>
    </row>
    <row r="621" spans="6:17">
      <c r="F621" s="333"/>
      <c r="G621" s="325"/>
      <c r="H621" s="325"/>
      <c r="I621" s="325"/>
      <c r="J621" s="325"/>
      <c r="K621" s="325"/>
      <c r="L621" s="325"/>
      <c r="M621" s="325"/>
      <c r="N621" s="325"/>
      <c r="O621" s="325"/>
      <c r="P621" s="325"/>
      <c r="Q621" s="325"/>
    </row>
    <row r="622" spans="6:17">
      <c r="F622" s="333"/>
      <c r="G622" s="325"/>
      <c r="H622" s="325"/>
      <c r="I622" s="325"/>
      <c r="J622" s="325"/>
      <c r="K622" s="325"/>
      <c r="L622" s="325"/>
      <c r="M622" s="325"/>
      <c r="N622" s="325"/>
      <c r="O622" s="325"/>
      <c r="P622" s="325"/>
      <c r="Q622" s="325"/>
    </row>
    <row r="623" spans="6:17">
      <c r="F623" s="333"/>
      <c r="G623" s="325"/>
      <c r="H623" s="325"/>
      <c r="I623" s="325"/>
      <c r="J623" s="325"/>
      <c r="K623" s="325"/>
      <c r="L623" s="325"/>
      <c r="M623" s="325"/>
      <c r="N623" s="325"/>
      <c r="O623" s="325"/>
      <c r="P623" s="325"/>
      <c r="Q623" s="325"/>
    </row>
    <row r="624" spans="6:17">
      <c r="F624" s="333"/>
      <c r="G624" s="325"/>
      <c r="H624" s="325"/>
      <c r="I624" s="325"/>
      <c r="J624" s="325"/>
      <c r="K624" s="325"/>
      <c r="L624" s="325"/>
      <c r="M624" s="325"/>
      <c r="N624" s="325"/>
      <c r="O624" s="325"/>
      <c r="P624" s="325"/>
      <c r="Q624" s="325"/>
    </row>
    <row r="625" spans="6:17">
      <c r="F625" s="333"/>
      <c r="G625" s="325"/>
      <c r="H625" s="325"/>
      <c r="I625" s="325"/>
      <c r="J625" s="325"/>
      <c r="K625" s="325"/>
      <c r="L625" s="325"/>
      <c r="M625" s="325"/>
      <c r="N625" s="325"/>
      <c r="O625" s="325"/>
      <c r="P625" s="325"/>
      <c r="Q625" s="325"/>
    </row>
    <row r="626" spans="6:17">
      <c r="F626" s="333"/>
      <c r="G626" s="325"/>
      <c r="H626" s="325"/>
      <c r="I626" s="325"/>
      <c r="J626" s="325"/>
      <c r="K626" s="325"/>
      <c r="L626" s="325"/>
      <c r="M626" s="325"/>
      <c r="N626" s="325"/>
      <c r="O626" s="325"/>
      <c r="P626" s="325"/>
      <c r="Q626" s="325"/>
    </row>
    <row r="627" spans="6:17">
      <c r="F627" s="333"/>
      <c r="G627" s="325"/>
      <c r="H627" s="325"/>
      <c r="I627" s="325"/>
      <c r="J627" s="325"/>
      <c r="K627" s="325"/>
      <c r="L627" s="325"/>
      <c r="M627" s="325"/>
      <c r="N627" s="325"/>
      <c r="O627" s="325"/>
      <c r="P627" s="325"/>
      <c r="Q627" s="325"/>
    </row>
    <row r="628" spans="6:17">
      <c r="F628" s="333"/>
      <c r="G628" s="325"/>
      <c r="H628" s="325"/>
      <c r="I628" s="325"/>
      <c r="J628" s="325"/>
      <c r="K628" s="325"/>
      <c r="L628" s="325"/>
      <c r="M628" s="325"/>
      <c r="N628" s="325"/>
      <c r="O628" s="325"/>
      <c r="P628" s="325"/>
      <c r="Q628" s="325"/>
    </row>
    <row r="629" spans="6:17">
      <c r="F629" s="333"/>
      <c r="G629" s="325"/>
      <c r="H629" s="325"/>
      <c r="I629" s="325"/>
      <c r="J629" s="325"/>
      <c r="K629" s="325"/>
      <c r="L629" s="325"/>
      <c r="M629" s="325"/>
      <c r="N629" s="325"/>
      <c r="O629" s="325"/>
      <c r="P629" s="325"/>
      <c r="Q629" s="325"/>
    </row>
    <row r="630" spans="6:17">
      <c r="F630" s="333"/>
      <c r="G630" s="325"/>
      <c r="H630" s="325"/>
      <c r="I630" s="325"/>
      <c r="J630" s="325"/>
      <c r="K630" s="325"/>
      <c r="L630" s="325"/>
      <c r="M630" s="325"/>
      <c r="N630" s="325"/>
      <c r="O630" s="325"/>
      <c r="P630" s="325"/>
      <c r="Q630" s="325"/>
    </row>
    <row r="631" spans="6:17">
      <c r="F631" s="333"/>
      <c r="G631" s="325"/>
      <c r="H631" s="325"/>
      <c r="I631" s="325"/>
      <c r="J631" s="325"/>
      <c r="K631" s="325"/>
      <c r="L631" s="325"/>
      <c r="M631" s="325"/>
      <c r="N631" s="325"/>
      <c r="O631" s="325"/>
      <c r="P631" s="325"/>
      <c r="Q631" s="325"/>
    </row>
    <row r="632" spans="6:17">
      <c r="F632" s="333"/>
      <c r="G632" s="325"/>
      <c r="H632" s="325"/>
      <c r="I632" s="325"/>
      <c r="J632" s="325"/>
      <c r="K632" s="325"/>
      <c r="L632" s="325"/>
      <c r="M632" s="325"/>
      <c r="N632" s="325"/>
      <c r="O632" s="325"/>
      <c r="P632" s="325"/>
      <c r="Q632" s="325"/>
    </row>
    <row r="633" spans="6:17">
      <c r="F633" s="333"/>
      <c r="G633" s="325"/>
      <c r="H633" s="325"/>
      <c r="I633" s="325"/>
      <c r="J633" s="325"/>
      <c r="K633" s="325"/>
      <c r="L633" s="325"/>
      <c r="M633" s="325"/>
      <c r="N633" s="325"/>
      <c r="O633" s="325"/>
      <c r="P633" s="325"/>
      <c r="Q633" s="325"/>
    </row>
    <row r="634" spans="6:17">
      <c r="F634" s="333"/>
      <c r="G634" s="325"/>
      <c r="H634" s="325"/>
      <c r="I634" s="325"/>
      <c r="J634" s="325"/>
      <c r="K634" s="325"/>
      <c r="L634" s="325"/>
      <c r="M634" s="325"/>
      <c r="N634" s="325"/>
      <c r="O634" s="325"/>
      <c r="P634" s="325"/>
      <c r="Q634" s="325"/>
    </row>
    <row r="635" spans="6:17">
      <c r="F635" s="333"/>
      <c r="G635" s="325"/>
      <c r="H635" s="325"/>
      <c r="I635" s="325"/>
      <c r="J635" s="325"/>
      <c r="K635" s="325"/>
      <c r="L635" s="325"/>
      <c r="M635" s="325"/>
      <c r="N635" s="325"/>
      <c r="O635" s="325"/>
      <c r="P635" s="325"/>
      <c r="Q635" s="325"/>
    </row>
    <row r="636" spans="6:17">
      <c r="F636" s="333"/>
      <c r="G636" s="325"/>
      <c r="H636" s="325"/>
      <c r="I636" s="325"/>
      <c r="J636" s="325"/>
      <c r="K636" s="325"/>
      <c r="L636" s="325"/>
      <c r="M636" s="325"/>
      <c r="N636" s="325"/>
      <c r="O636" s="325"/>
      <c r="P636" s="325"/>
      <c r="Q636" s="325"/>
    </row>
    <row r="637" spans="6:17">
      <c r="F637" s="333"/>
      <c r="G637" s="325"/>
      <c r="H637" s="325"/>
      <c r="I637" s="325"/>
      <c r="J637" s="325"/>
      <c r="K637" s="325"/>
      <c r="L637" s="325"/>
      <c r="M637" s="325"/>
      <c r="N637" s="325"/>
      <c r="O637" s="325"/>
      <c r="P637" s="325"/>
      <c r="Q637" s="325"/>
    </row>
    <row r="638" spans="6:17">
      <c r="F638" s="333"/>
      <c r="G638" s="325"/>
      <c r="H638" s="325"/>
      <c r="I638" s="325"/>
      <c r="J638" s="325"/>
      <c r="K638" s="325"/>
      <c r="L638" s="325"/>
      <c r="M638" s="325"/>
      <c r="N638" s="325"/>
      <c r="O638" s="325"/>
      <c r="P638" s="325"/>
      <c r="Q638" s="325"/>
    </row>
    <row r="639" spans="6:17">
      <c r="F639" s="333"/>
      <c r="G639" s="325"/>
      <c r="H639" s="325"/>
      <c r="I639" s="325"/>
      <c r="J639" s="325"/>
      <c r="K639" s="325"/>
      <c r="L639" s="325"/>
      <c r="M639" s="325"/>
      <c r="N639" s="325"/>
      <c r="O639" s="325"/>
      <c r="P639" s="325"/>
      <c r="Q639" s="325"/>
    </row>
    <row r="640" spans="6:17">
      <c r="F640" s="333"/>
      <c r="G640" s="325"/>
      <c r="H640" s="325"/>
      <c r="I640" s="325"/>
      <c r="J640" s="325"/>
      <c r="K640" s="325"/>
      <c r="L640" s="325"/>
      <c r="M640" s="325"/>
      <c r="N640" s="325"/>
      <c r="O640" s="325"/>
      <c r="P640" s="325"/>
      <c r="Q640" s="325"/>
    </row>
    <row r="641" spans="6:17">
      <c r="F641" s="333"/>
      <c r="G641" s="325"/>
      <c r="H641" s="325"/>
      <c r="I641" s="325"/>
      <c r="J641" s="325"/>
      <c r="K641" s="325"/>
      <c r="L641" s="325"/>
      <c r="M641" s="325"/>
      <c r="N641" s="325"/>
      <c r="O641" s="325"/>
      <c r="P641" s="325"/>
      <c r="Q641" s="325"/>
    </row>
    <row r="642" spans="6:17">
      <c r="F642" s="333"/>
      <c r="G642" s="325"/>
      <c r="H642" s="325"/>
      <c r="I642" s="325"/>
      <c r="J642" s="325"/>
      <c r="K642" s="325"/>
      <c r="L642" s="325"/>
      <c r="M642" s="325"/>
      <c r="N642" s="325"/>
      <c r="O642" s="325"/>
      <c r="P642" s="325"/>
      <c r="Q642" s="325"/>
    </row>
    <row r="643" spans="6:17">
      <c r="F643" s="333"/>
      <c r="G643" s="325"/>
      <c r="H643" s="325"/>
      <c r="I643" s="325"/>
      <c r="J643" s="325"/>
      <c r="K643" s="325"/>
      <c r="L643" s="325"/>
      <c r="M643" s="325"/>
      <c r="N643" s="325"/>
      <c r="O643" s="325"/>
      <c r="P643" s="325"/>
      <c r="Q643" s="325"/>
    </row>
    <row r="644" spans="6:17">
      <c r="F644" s="333"/>
      <c r="G644" s="325"/>
      <c r="H644" s="325"/>
      <c r="I644" s="325"/>
      <c r="J644" s="325"/>
      <c r="K644" s="325"/>
      <c r="L644" s="325"/>
      <c r="M644" s="325"/>
      <c r="N644" s="325"/>
      <c r="O644" s="325"/>
      <c r="P644" s="325"/>
      <c r="Q644" s="325"/>
    </row>
    <row r="645" spans="6:17">
      <c r="F645" s="333"/>
      <c r="G645" s="325"/>
      <c r="H645" s="325"/>
      <c r="I645" s="325"/>
      <c r="J645" s="325"/>
      <c r="K645" s="325"/>
      <c r="L645" s="325"/>
      <c r="M645" s="325"/>
      <c r="N645" s="325"/>
      <c r="O645" s="325"/>
      <c r="P645" s="325"/>
      <c r="Q645" s="325"/>
    </row>
    <row r="646" spans="6:17">
      <c r="F646" s="333"/>
      <c r="G646" s="325"/>
      <c r="H646" s="325"/>
      <c r="I646" s="325"/>
      <c r="J646" s="325"/>
      <c r="K646" s="325"/>
      <c r="L646" s="325"/>
      <c r="M646" s="325"/>
      <c r="N646" s="325"/>
      <c r="O646" s="325"/>
      <c r="P646" s="325"/>
      <c r="Q646" s="325"/>
    </row>
    <row r="647" spans="6:17">
      <c r="F647" s="333"/>
      <c r="G647" s="325"/>
      <c r="H647" s="325"/>
      <c r="I647" s="325"/>
      <c r="J647" s="325"/>
      <c r="K647" s="325"/>
      <c r="L647" s="325"/>
      <c r="M647" s="325"/>
      <c r="N647" s="325"/>
      <c r="O647" s="325"/>
      <c r="P647" s="325"/>
      <c r="Q647" s="325"/>
    </row>
    <row r="648" spans="6:17">
      <c r="F648" s="333"/>
      <c r="G648" s="325"/>
      <c r="H648" s="325"/>
      <c r="I648" s="325"/>
      <c r="J648" s="325"/>
      <c r="K648" s="325"/>
      <c r="L648" s="325"/>
      <c r="M648" s="325"/>
      <c r="N648" s="325"/>
      <c r="O648" s="325"/>
      <c r="P648" s="325"/>
      <c r="Q648" s="325"/>
    </row>
    <row r="649" spans="6:17">
      <c r="F649" s="333"/>
      <c r="G649" s="325"/>
      <c r="H649" s="325"/>
      <c r="I649" s="325"/>
      <c r="J649" s="325"/>
      <c r="K649" s="325"/>
      <c r="L649" s="325"/>
      <c r="M649" s="325"/>
      <c r="N649" s="325"/>
      <c r="O649" s="325"/>
      <c r="P649" s="325"/>
      <c r="Q649" s="325"/>
    </row>
    <row r="650" spans="6:17">
      <c r="F650" s="333"/>
      <c r="G650" s="325"/>
      <c r="H650" s="325"/>
      <c r="I650" s="325"/>
      <c r="J650" s="325"/>
      <c r="K650" s="325"/>
      <c r="L650" s="325"/>
      <c r="M650" s="325"/>
      <c r="N650" s="325"/>
      <c r="O650" s="325"/>
      <c r="P650" s="325"/>
      <c r="Q650" s="325"/>
    </row>
    <row r="651" spans="6:17">
      <c r="F651" s="333"/>
      <c r="G651" s="325"/>
      <c r="H651" s="325"/>
      <c r="I651" s="325"/>
      <c r="J651" s="325"/>
      <c r="K651" s="325"/>
      <c r="L651" s="325"/>
      <c r="M651" s="325"/>
      <c r="N651" s="325"/>
      <c r="O651" s="325"/>
      <c r="P651" s="325"/>
      <c r="Q651" s="325"/>
    </row>
    <row r="652" spans="6:17">
      <c r="F652" s="333"/>
      <c r="G652" s="325"/>
      <c r="H652" s="325"/>
      <c r="I652" s="325"/>
      <c r="J652" s="325"/>
      <c r="K652" s="325"/>
      <c r="L652" s="325"/>
      <c r="M652" s="325"/>
      <c r="N652" s="325"/>
      <c r="O652" s="325"/>
      <c r="P652" s="325"/>
      <c r="Q652" s="325"/>
    </row>
    <row r="653" spans="6:17">
      <c r="F653" s="333"/>
      <c r="G653" s="325"/>
      <c r="H653" s="325"/>
      <c r="I653" s="325"/>
      <c r="J653" s="325"/>
      <c r="K653" s="325"/>
      <c r="L653" s="325"/>
      <c r="M653" s="325"/>
      <c r="N653" s="325"/>
      <c r="O653" s="325"/>
      <c r="P653" s="325"/>
      <c r="Q653" s="325"/>
    </row>
    <row r="654" spans="6:17">
      <c r="F654" s="333"/>
      <c r="G654" s="325"/>
      <c r="H654" s="325"/>
      <c r="I654" s="325"/>
      <c r="J654" s="325"/>
      <c r="K654" s="325"/>
      <c r="L654" s="325"/>
      <c r="M654" s="325"/>
      <c r="N654" s="325"/>
      <c r="O654" s="325"/>
      <c r="P654" s="325"/>
      <c r="Q654" s="325"/>
    </row>
    <row r="655" spans="6:17">
      <c r="F655" s="333"/>
      <c r="G655" s="325"/>
      <c r="H655" s="325"/>
      <c r="I655" s="325"/>
      <c r="J655" s="325"/>
      <c r="K655" s="325"/>
      <c r="L655" s="325"/>
      <c r="M655" s="325"/>
      <c r="N655" s="325"/>
      <c r="O655" s="325"/>
      <c r="P655" s="325"/>
      <c r="Q655" s="325"/>
    </row>
    <row r="656" spans="6:17">
      <c r="F656" s="333"/>
      <c r="G656" s="325"/>
      <c r="H656" s="325"/>
      <c r="I656" s="325"/>
      <c r="J656" s="325"/>
      <c r="K656" s="325"/>
      <c r="L656" s="325"/>
      <c r="M656" s="325"/>
      <c r="N656" s="325"/>
      <c r="O656" s="325"/>
      <c r="P656" s="325"/>
      <c r="Q656" s="325"/>
    </row>
    <row r="657" spans="6:17">
      <c r="F657" s="333"/>
      <c r="G657" s="325"/>
      <c r="H657" s="325"/>
      <c r="I657" s="325"/>
      <c r="J657" s="325"/>
      <c r="K657" s="325"/>
      <c r="L657" s="325"/>
      <c r="M657" s="325"/>
      <c r="N657" s="325"/>
      <c r="O657" s="325"/>
      <c r="P657" s="325"/>
      <c r="Q657" s="325"/>
    </row>
    <row r="658" spans="6:17">
      <c r="F658" s="333"/>
      <c r="G658" s="325"/>
      <c r="H658" s="325"/>
      <c r="I658" s="325"/>
      <c r="J658" s="325"/>
      <c r="K658" s="325"/>
      <c r="L658" s="325"/>
      <c r="M658" s="325"/>
      <c r="N658" s="325"/>
      <c r="O658" s="325"/>
      <c r="P658" s="325"/>
      <c r="Q658" s="325"/>
    </row>
    <row r="659" spans="6:17">
      <c r="F659" s="333"/>
      <c r="G659" s="325"/>
      <c r="H659" s="325"/>
      <c r="I659" s="325"/>
      <c r="J659" s="325"/>
      <c r="K659" s="325"/>
      <c r="L659" s="325"/>
      <c r="M659" s="325"/>
      <c r="N659" s="325"/>
      <c r="O659" s="325"/>
      <c r="P659" s="325"/>
      <c r="Q659" s="325"/>
    </row>
    <row r="660" spans="6:17">
      <c r="F660" s="333"/>
      <c r="G660" s="325"/>
      <c r="H660" s="325"/>
      <c r="I660" s="325"/>
      <c r="J660" s="325"/>
      <c r="K660" s="325"/>
      <c r="L660" s="325"/>
      <c r="M660" s="325"/>
      <c r="N660" s="325"/>
      <c r="O660" s="325"/>
      <c r="P660" s="325"/>
      <c r="Q660" s="325"/>
    </row>
    <row r="661" spans="6:17">
      <c r="F661" s="333"/>
      <c r="G661" s="325"/>
      <c r="H661" s="325"/>
      <c r="I661" s="325"/>
      <c r="J661" s="325"/>
      <c r="K661" s="325"/>
      <c r="L661" s="325"/>
      <c r="M661" s="325"/>
      <c r="N661" s="325"/>
      <c r="O661" s="325"/>
      <c r="P661" s="325"/>
      <c r="Q661" s="325"/>
    </row>
    <row r="662" spans="6:17">
      <c r="F662" s="333"/>
      <c r="G662" s="325"/>
      <c r="H662" s="325"/>
      <c r="I662" s="325"/>
      <c r="J662" s="325"/>
      <c r="K662" s="325"/>
      <c r="L662" s="325"/>
      <c r="M662" s="325"/>
      <c r="N662" s="325"/>
      <c r="O662" s="325"/>
      <c r="P662" s="325"/>
      <c r="Q662" s="325"/>
    </row>
    <row r="663" spans="6:17">
      <c r="F663" s="333"/>
      <c r="G663" s="325"/>
      <c r="H663" s="325"/>
      <c r="I663" s="325"/>
      <c r="J663" s="325"/>
      <c r="K663" s="325"/>
      <c r="L663" s="325"/>
      <c r="M663" s="325"/>
      <c r="N663" s="325"/>
      <c r="O663" s="325"/>
      <c r="P663" s="325"/>
      <c r="Q663" s="325"/>
    </row>
    <row r="664" spans="6:17">
      <c r="F664" s="333"/>
      <c r="G664" s="325"/>
      <c r="H664" s="325"/>
      <c r="I664" s="325"/>
      <c r="J664" s="325"/>
      <c r="K664" s="325"/>
      <c r="L664" s="325"/>
      <c r="M664" s="325"/>
      <c r="N664" s="325"/>
      <c r="O664" s="325"/>
      <c r="P664" s="325"/>
      <c r="Q664" s="325"/>
    </row>
    <row r="665" spans="6:17">
      <c r="F665" s="333"/>
      <c r="G665" s="325"/>
      <c r="H665" s="325"/>
      <c r="I665" s="325"/>
      <c r="J665" s="325"/>
      <c r="K665" s="325"/>
      <c r="L665" s="325"/>
      <c r="M665" s="325"/>
      <c r="N665" s="325"/>
      <c r="O665" s="325"/>
      <c r="P665" s="325"/>
      <c r="Q665" s="325"/>
    </row>
    <row r="666" spans="6:17">
      <c r="F666" s="333"/>
      <c r="G666" s="325"/>
      <c r="H666" s="325"/>
      <c r="I666" s="325"/>
      <c r="J666" s="325"/>
      <c r="K666" s="325"/>
      <c r="L666" s="325"/>
      <c r="M666" s="325"/>
      <c r="N666" s="325"/>
      <c r="O666" s="325"/>
      <c r="P666" s="325"/>
      <c r="Q666" s="325"/>
    </row>
    <row r="667" spans="6:17">
      <c r="F667" s="333"/>
      <c r="G667" s="325"/>
      <c r="H667" s="325"/>
      <c r="I667" s="325"/>
      <c r="J667" s="325"/>
      <c r="K667" s="325"/>
      <c r="L667" s="325"/>
      <c r="M667" s="325"/>
      <c r="N667" s="325"/>
      <c r="O667" s="325"/>
      <c r="P667" s="325"/>
      <c r="Q667" s="325"/>
    </row>
    <row r="668" spans="6:17">
      <c r="F668" s="333"/>
      <c r="G668" s="325"/>
      <c r="H668" s="325"/>
      <c r="I668" s="325"/>
      <c r="J668" s="325"/>
      <c r="K668" s="325"/>
      <c r="L668" s="325"/>
      <c r="M668" s="325"/>
      <c r="N668" s="325"/>
      <c r="O668" s="325"/>
      <c r="P668" s="325"/>
      <c r="Q668" s="325"/>
    </row>
    <row r="669" spans="6:17">
      <c r="F669" s="333"/>
      <c r="G669" s="325"/>
      <c r="H669" s="325"/>
      <c r="I669" s="325"/>
      <c r="J669" s="325"/>
      <c r="K669" s="325"/>
      <c r="L669" s="325"/>
      <c r="M669" s="325"/>
      <c r="N669" s="325"/>
      <c r="O669" s="325"/>
      <c r="P669" s="325"/>
      <c r="Q669" s="325"/>
    </row>
    <row r="670" spans="6:17">
      <c r="F670" s="333"/>
      <c r="G670" s="325"/>
      <c r="H670" s="325"/>
      <c r="I670" s="325"/>
      <c r="J670" s="325"/>
      <c r="K670" s="325"/>
      <c r="L670" s="325"/>
      <c r="M670" s="325"/>
      <c r="N670" s="325"/>
      <c r="O670" s="325"/>
      <c r="P670" s="325"/>
      <c r="Q670" s="325"/>
    </row>
    <row r="671" spans="6:17">
      <c r="F671" s="333"/>
      <c r="G671" s="325"/>
      <c r="H671" s="325"/>
      <c r="I671" s="325"/>
      <c r="J671" s="325"/>
      <c r="K671" s="325"/>
      <c r="L671" s="325"/>
      <c r="M671" s="325"/>
      <c r="N671" s="325"/>
      <c r="O671" s="325"/>
      <c r="P671" s="325"/>
      <c r="Q671" s="325"/>
    </row>
    <row r="672" spans="6:17">
      <c r="F672" s="333"/>
      <c r="G672" s="325"/>
      <c r="H672" s="325"/>
      <c r="I672" s="325"/>
      <c r="J672" s="325"/>
      <c r="K672" s="325"/>
      <c r="L672" s="325"/>
      <c r="M672" s="325"/>
      <c r="N672" s="325"/>
      <c r="O672" s="325"/>
      <c r="P672" s="325"/>
      <c r="Q672" s="325"/>
    </row>
    <row r="673" spans="6:17">
      <c r="F673" s="333"/>
      <c r="G673" s="325"/>
      <c r="H673" s="325"/>
      <c r="I673" s="325"/>
      <c r="J673" s="325"/>
      <c r="K673" s="325"/>
      <c r="L673" s="325"/>
      <c r="M673" s="325"/>
      <c r="N673" s="325"/>
      <c r="O673" s="325"/>
      <c r="P673" s="325"/>
      <c r="Q673" s="325"/>
    </row>
    <row r="674" spans="6:17">
      <c r="F674" s="333"/>
      <c r="G674" s="325"/>
      <c r="H674" s="325"/>
      <c r="I674" s="325"/>
      <c r="J674" s="325"/>
      <c r="K674" s="325"/>
      <c r="L674" s="325"/>
      <c r="M674" s="325"/>
      <c r="N674" s="325"/>
      <c r="O674" s="325"/>
      <c r="P674" s="325"/>
      <c r="Q674" s="325"/>
    </row>
    <row r="675" spans="6:17">
      <c r="F675" s="333"/>
      <c r="G675" s="325"/>
      <c r="H675" s="325"/>
      <c r="I675" s="325"/>
      <c r="J675" s="325"/>
      <c r="K675" s="325"/>
      <c r="L675" s="325"/>
      <c r="M675" s="325"/>
      <c r="N675" s="325"/>
      <c r="O675" s="325"/>
      <c r="P675" s="325"/>
      <c r="Q675" s="325"/>
    </row>
    <row r="676" spans="6:17">
      <c r="F676" s="333"/>
      <c r="G676" s="325"/>
      <c r="H676" s="325"/>
      <c r="I676" s="325"/>
      <c r="J676" s="325"/>
      <c r="K676" s="325"/>
      <c r="L676" s="325"/>
      <c r="M676" s="325"/>
      <c r="N676" s="325"/>
      <c r="O676" s="325"/>
      <c r="P676" s="325"/>
      <c r="Q676" s="325"/>
    </row>
    <row r="677" spans="6:17">
      <c r="F677" s="333"/>
      <c r="G677" s="325"/>
      <c r="H677" s="325"/>
      <c r="I677" s="325"/>
      <c r="J677" s="325"/>
      <c r="K677" s="325"/>
      <c r="L677" s="325"/>
      <c r="M677" s="325"/>
      <c r="N677" s="325"/>
      <c r="O677" s="325"/>
      <c r="P677" s="325"/>
      <c r="Q677" s="325"/>
    </row>
    <row r="678" spans="6:17">
      <c r="F678" s="333"/>
      <c r="G678" s="325"/>
      <c r="H678" s="325"/>
      <c r="I678" s="325"/>
      <c r="J678" s="325"/>
      <c r="K678" s="325"/>
      <c r="L678" s="325"/>
      <c r="M678" s="325"/>
      <c r="N678" s="325"/>
      <c r="O678" s="325"/>
      <c r="P678" s="325"/>
      <c r="Q678" s="325"/>
    </row>
    <row r="679" spans="6:17">
      <c r="F679" s="333"/>
      <c r="G679" s="325"/>
      <c r="H679" s="325"/>
      <c r="I679" s="325"/>
      <c r="J679" s="325"/>
      <c r="K679" s="325"/>
      <c r="L679" s="325"/>
      <c r="M679" s="325"/>
      <c r="N679" s="325"/>
      <c r="O679" s="325"/>
      <c r="P679" s="325"/>
      <c r="Q679" s="325"/>
    </row>
    <row r="680" spans="6:17">
      <c r="F680" s="333"/>
      <c r="G680" s="325"/>
      <c r="H680" s="325"/>
      <c r="I680" s="325"/>
      <c r="J680" s="325"/>
      <c r="K680" s="325"/>
      <c r="L680" s="325"/>
      <c r="M680" s="325"/>
      <c r="N680" s="325"/>
      <c r="O680" s="325"/>
      <c r="P680" s="325"/>
      <c r="Q680" s="325"/>
    </row>
    <row r="681" spans="6:17">
      <c r="F681" s="333"/>
      <c r="G681" s="325"/>
      <c r="H681" s="325"/>
      <c r="I681" s="325"/>
      <c r="J681" s="325"/>
      <c r="K681" s="325"/>
      <c r="L681" s="325"/>
      <c r="M681" s="325"/>
      <c r="N681" s="325"/>
      <c r="O681" s="325"/>
      <c r="P681" s="325"/>
      <c r="Q681" s="325"/>
    </row>
    <row r="682" spans="6:17">
      <c r="F682" s="333"/>
      <c r="G682" s="325"/>
      <c r="H682" s="325"/>
      <c r="I682" s="325"/>
      <c r="J682" s="325"/>
      <c r="K682" s="325"/>
      <c r="L682" s="325"/>
      <c r="M682" s="325"/>
      <c r="N682" s="325"/>
      <c r="O682" s="325"/>
      <c r="P682" s="325"/>
      <c r="Q682" s="325"/>
    </row>
    <row r="683" spans="6:17">
      <c r="F683" s="333"/>
      <c r="G683" s="325"/>
      <c r="H683" s="325"/>
      <c r="I683" s="325"/>
      <c r="J683" s="325"/>
      <c r="K683" s="325"/>
      <c r="L683" s="325"/>
      <c r="M683" s="325"/>
      <c r="N683" s="325"/>
      <c r="O683" s="325"/>
      <c r="P683" s="325"/>
      <c r="Q683" s="325"/>
    </row>
    <row r="684" spans="6:17">
      <c r="F684" s="333"/>
      <c r="G684" s="325"/>
      <c r="H684" s="325"/>
      <c r="I684" s="325"/>
      <c r="J684" s="325"/>
      <c r="K684" s="325"/>
      <c r="L684" s="325"/>
      <c r="M684" s="325"/>
      <c r="N684" s="325"/>
      <c r="O684" s="325"/>
      <c r="P684" s="325"/>
      <c r="Q684" s="325"/>
    </row>
    <row r="685" spans="6:17">
      <c r="F685" s="333"/>
      <c r="G685" s="325"/>
      <c r="H685" s="325"/>
      <c r="I685" s="325"/>
      <c r="J685" s="325"/>
      <c r="K685" s="325"/>
      <c r="L685" s="325"/>
      <c r="M685" s="325"/>
      <c r="N685" s="325"/>
      <c r="O685" s="325"/>
      <c r="P685" s="325"/>
      <c r="Q685" s="325"/>
    </row>
    <row r="686" spans="6:17">
      <c r="F686" s="333"/>
      <c r="G686" s="325"/>
      <c r="H686" s="325"/>
      <c r="I686" s="325"/>
      <c r="J686" s="325"/>
      <c r="K686" s="325"/>
      <c r="L686" s="325"/>
      <c r="M686" s="325"/>
      <c r="N686" s="325"/>
      <c r="O686" s="325"/>
      <c r="P686" s="325"/>
      <c r="Q686" s="325"/>
    </row>
    <row r="687" spans="6:17">
      <c r="F687" s="333"/>
      <c r="G687" s="325"/>
      <c r="H687" s="325"/>
      <c r="I687" s="325"/>
      <c r="J687" s="325"/>
      <c r="K687" s="325"/>
      <c r="L687" s="325"/>
      <c r="M687" s="325"/>
      <c r="N687" s="325"/>
      <c r="O687" s="325"/>
      <c r="P687" s="325"/>
      <c r="Q687" s="325"/>
    </row>
    <row r="688" spans="6:17">
      <c r="F688" s="333"/>
      <c r="G688" s="325"/>
      <c r="H688" s="325"/>
      <c r="I688" s="325"/>
      <c r="J688" s="325"/>
      <c r="K688" s="325"/>
      <c r="L688" s="325"/>
      <c r="M688" s="325"/>
      <c r="N688" s="325"/>
      <c r="O688" s="325"/>
      <c r="P688" s="325"/>
      <c r="Q688" s="325"/>
    </row>
    <row r="689" spans="6:17">
      <c r="F689" s="333"/>
      <c r="G689" s="325"/>
      <c r="H689" s="325"/>
      <c r="I689" s="325"/>
      <c r="J689" s="325"/>
      <c r="K689" s="325"/>
      <c r="L689" s="325"/>
      <c r="M689" s="325"/>
      <c r="N689" s="325"/>
      <c r="O689" s="325"/>
      <c r="P689" s="325"/>
      <c r="Q689" s="325"/>
    </row>
    <row r="690" spans="6:17">
      <c r="F690" s="333"/>
      <c r="G690" s="325"/>
      <c r="H690" s="325"/>
      <c r="I690" s="325"/>
      <c r="J690" s="325"/>
      <c r="K690" s="325"/>
      <c r="L690" s="325"/>
      <c r="M690" s="325"/>
      <c r="N690" s="325"/>
      <c r="O690" s="325"/>
      <c r="P690" s="325"/>
      <c r="Q690" s="325"/>
    </row>
    <row r="691" spans="6:17">
      <c r="F691" s="333"/>
      <c r="G691" s="325"/>
      <c r="H691" s="325"/>
      <c r="I691" s="325"/>
      <c r="J691" s="325"/>
      <c r="K691" s="325"/>
      <c r="L691" s="325"/>
      <c r="M691" s="325"/>
      <c r="N691" s="325"/>
      <c r="O691" s="325"/>
      <c r="P691" s="325"/>
      <c r="Q691" s="325"/>
    </row>
    <row r="692" spans="6:17">
      <c r="F692" s="333"/>
      <c r="G692" s="325"/>
      <c r="H692" s="325"/>
      <c r="I692" s="325"/>
      <c r="J692" s="325"/>
      <c r="K692" s="325"/>
      <c r="L692" s="325"/>
      <c r="M692" s="325"/>
      <c r="N692" s="325"/>
      <c r="O692" s="325"/>
      <c r="P692" s="325"/>
      <c r="Q692" s="325"/>
    </row>
    <row r="693" spans="6:17">
      <c r="F693" s="333"/>
      <c r="G693" s="325"/>
      <c r="H693" s="325"/>
      <c r="I693" s="325"/>
      <c r="J693" s="325"/>
      <c r="K693" s="325"/>
      <c r="L693" s="325"/>
      <c r="M693" s="325"/>
      <c r="N693" s="325"/>
      <c r="O693" s="325"/>
      <c r="P693" s="325"/>
      <c r="Q693" s="325"/>
    </row>
    <row r="694" spans="6:17">
      <c r="F694" s="333"/>
      <c r="G694" s="325"/>
      <c r="H694" s="325"/>
      <c r="I694" s="325"/>
      <c r="J694" s="325"/>
      <c r="K694" s="325"/>
      <c r="L694" s="325"/>
      <c r="M694" s="325"/>
      <c r="N694" s="325"/>
      <c r="O694" s="325"/>
      <c r="P694" s="325"/>
      <c r="Q694" s="325"/>
    </row>
    <row r="695" spans="6:17">
      <c r="F695" s="333"/>
      <c r="G695" s="325"/>
      <c r="H695" s="325"/>
      <c r="I695" s="325"/>
      <c r="J695" s="325"/>
      <c r="K695" s="325"/>
      <c r="L695" s="325"/>
      <c r="M695" s="325"/>
      <c r="N695" s="325"/>
      <c r="O695" s="325"/>
      <c r="P695" s="325"/>
      <c r="Q695" s="325"/>
    </row>
    <row r="696" spans="6:17">
      <c r="F696" s="333"/>
      <c r="G696" s="325"/>
      <c r="H696" s="325"/>
      <c r="I696" s="325"/>
      <c r="J696" s="325"/>
      <c r="K696" s="325"/>
      <c r="L696" s="325"/>
      <c r="M696" s="325"/>
      <c r="N696" s="325"/>
      <c r="O696" s="325"/>
      <c r="P696" s="325"/>
      <c r="Q696" s="325"/>
    </row>
    <row r="697" spans="6:17">
      <c r="F697" s="333"/>
      <c r="G697" s="325"/>
      <c r="H697" s="325"/>
      <c r="I697" s="325"/>
      <c r="J697" s="325"/>
      <c r="K697" s="325"/>
      <c r="L697" s="325"/>
      <c r="M697" s="325"/>
      <c r="N697" s="325"/>
      <c r="O697" s="325"/>
      <c r="P697" s="325"/>
      <c r="Q697" s="325"/>
    </row>
    <row r="698" spans="6:17">
      <c r="F698" s="333"/>
      <c r="G698" s="325"/>
      <c r="H698" s="325"/>
      <c r="I698" s="325"/>
      <c r="J698" s="325"/>
      <c r="K698" s="325"/>
      <c r="L698" s="325"/>
      <c r="M698" s="325"/>
      <c r="N698" s="325"/>
      <c r="O698" s="325"/>
      <c r="P698" s="325"/>
      <c r="Q698" s="325"/>
    </row>
    <row r="699" spans="6:17">
      <c r="F699" s="333"/>
      <c r="G699" s="325"/>
      <c r="H699" s="325"/>
      <c r="I699" s="325"/>
      <c r="J699" s="325"/>
      <c r="K699" s="325"/>
      <c r="L699" s="325"/>
      <c r="M699" s="325"/>
      <c r="N699" s="325"/>
      <c r="O699" s="325"/>
      <c r="P699" s="325"/>
      <c r="Q699" s="325"/>
    </row>
    <row r="700" spans="6:17">
      <c r="F700" s="333"/>
      <c r="G700" s="325"/>
      <c r="H700" s="325"/>
      <c r="I700" s="325"/>
      <c r="J700" s="325"/>
      <c r="K700" s="325"/>
      <c r="L700" s="325"/>
      <c r="M700" s="325"/>
      <c r="N700" s="325"/>
      <c r="O700" s="325"/>
      <c r="P700" s="325"/>
      <c r="Q700" s="325"/>
    </row>
    <row r="701" spans="6:17">
      <c r="F701" s="333"/>
      <c r="G701" s="325"/>
      <c r="H701" s="325"/>
      <c r="I701" s="325"/>
      <c r="J701" s="325"/>
      <c r="K701" s="325"/>
      <c r="L701" s="325"/>
      <c r="M701" s="325"/>
      <c r="N701" s="325"/>
      <c r="O701" s="325"/>
      <c r="P701" s="325"/>
      <c r="Q701" s="325"/>
    </row>
    <row r="702" spans="6:17">
      <c r="F702" s="333"/>
      <c r="G702" s="325"/>
      <c r="H702" s="325"/>
      <c r="I702" s="325"/>
      <c r="J702" s="325"/>
      <c r="K702" s="325"/>
      <c r="L702" s="325"/>
      <c r="M702" s="325"/>
      <c r="N702" s="325"/>
      <c r="O702" s="325"/>
      <c r="P702" s="325"/>
      <c r="Q702" s="325"/>
    </row>
    <row r="703" spans="6:17">
      <c r="F703" s="333"/>
      <c r="G703" s="325"/>
      <c r="H703" s="325"/>
      <c r="I703" s="325"/>
      <c r="J703" s="325"/>
      <c r="K703" s="325"/>
      <c r="L703" s="325"/>
      <c r="M703" s="325"/>
      <c r="N703" s="325"/>
      <c r="O703" s="325"/>
      <c r="P703" s="325"/>
      <c r="Q703" s="325"/>
    </row>
    <row r="704" spans="6:17">
      <c r="F704" s="333"/>
      <c r="G704" s="325"/>
      <c r="H704" s="325"/>
      <c r="I704" s="325"/>
      <c r="J704" s="325"/>
      <c r="K704" s="325"/>
      <c r="L704" s="325"/>
      <c r="M704" s="325"/>
      <c r="N704" s="325"/>
      <c r="O704" s="325"/>
      <c r="P704" s="325"/>
      <c r="Q704" s="325"/>
    </row>
    <row r="705" spans="6:17">
      <c r="F705" s="333"/>
      <c r="G705" s="325"/>
      <c r="H705" s="325"/>
      <c r="I705" s="325"/>
      <c r="J705" s="325"/>
      <c r="K705" s="325"/>
      <c r="L705" s="325"/>
      <c r="M705" s="325"/>
      <c r="N705" s="325"/>
      <c r="O705" s="325"/>
      <c r="P705" s="325"/>
      <c r="Q705" s="325"/>
    </row>
    <row r="706" spans="6:17">
      <c r="F706" s="333"/>
      <c r="G706" s="325"/>
      <c r="H706" s="325"/>
      <c r="I706" s="325"/>
      <c r="J706" s="325"/>
      <c r="K706" s="325"/>
      <c r="L706" s="325"/>
      <c r="M706" s="325"/>
      <c r="N706" s="325"/>
      <c r="O706" s="325"/>
      <c r="P706" s="325"/>
      <c r="Q706" s="325"/>
    </row>
    <row r="707" spans="6:17">
      <c r="F707" s="333"/>
      <c r="G707" s="325"/>
      <c r="H707" s="325"/>
      <c r="I707" s="325"/>
      <c r="J707" s="325"/>
      <c r="K707" s="325"/>
      <c r="L707" s="325"/>
      <c r="M707" s="325"/>
      <c r="N707" s="325"/>
      <c r="O707" s="325"/>
      <c r="P707" s="325"/>
      <c r="Q707" s="325"/>
    </row>
    <row r="708" spans="6:17">
      <c r="F708" s="333"/>
      <c r="G708" s="325"/>
      <c r="H708" s="325"/>
      <c r="I708" s="325"/>
      <c r="J708" s="325"/>
      <c r="K708" s="325"/>
      <c r="L708" s="325"/>
      <c r="M708" s="325"/>
      <c r="N708" s="325"/>
      <c r="O708" s="325"/>
      <c r="P708" s="325"/>
      <c r="Q708" s="325"/>
    </row>
    <row r="709" spans="6:17">
      <c r="F709" s="333"/>
      <c r="G709" s="325"/>
      <c r="H709" s="325"/>
      <c r="I709" s="325"/>
      <c r="J709" s="325"/>
      <c r="K709" s="325"/>
      <c r="L709" s="325"/>
      <c r="M709" s="325"/>
      <c r="N709" s="325"/>
      <c r="O709" s="325"/>
      <c r="P709" s="325"/>
      <c r="Q709" s="325"/>
    </row>
    <row r="710" spans="6:17">
      <c r="F710" s="333"/>
      <c r="G710" s="325"/>
      <c r="H710" s="325"/>
      <c r="I710" s="325"/>
      <c r="J710" s="325"/>
      <c r="K710" s="325"/>
      <c r="L710" s="325"/>
      <c r="M710" s="325"/>
      <c r="N710" s="325"/>
      <c r="O710" s="325"/>
      <c r="P710" s="325"/>
      <c r="Q710" s="325"/>
    </row>
    <row r="711" spans="6:17">
      <c r="F711" s="333"/>
      <c r="G711" s="325"/>
      <c r="H711" s="325"/>
      <c r="I711" s="325"/>
      <c r="J711" s="325"/>
      <c r="K711" s="325"/>
      <c r="L711" s="325"/>
      <c r="M711" s="325"/>
      <c r="N711" s="325"/>
      <c r="O711" s="325"/>
      <c r="P711" s="325"/>
      <c r="Q711" s="325"/>
    </row>
    <row r="712" spans="6:17">
      <c r="F712" s="333"/>
      <c r="G712" s="325"/>
      <c r="H712" s="325"/>
      <c r="I712" s="325"/>
      <c r="J712" s="325"/>
      <c r="K712" s="325"/>
      <c r="L712" s="325"/>
      <c r="M712" s="325"/>
      <c r="N712" s="325"/>
      <c r="O712" s="325"/>
      <c r="P712" s="325"/>
      <c r="Q712" s="325"/>
    </row>
    <row r="713" spans="6:17">
      <c r="F713" s="333"/>
      <c r="G713" s="325"/>
      <c r="H713" s="325"/>
      <c r="I713" s="325"/>
      <c r="J713" s="325"/>
      <c r="K713" s="325"/>
      <c r="L713" s="325"/>
      <c r="M713" s="325"/>
      <c r="N713" s="325"/>
      <c r="O713" s="325"/>
      <c r="P713" s="325"/>
      <c r="Q713" s="325"/>
    </row>
    <row r="714" spans="6:17">
      <c r="F714" s="333"/>
      <c r="G714" s="325"/>
      <c r="H714" s="325"/>
      <c r="I714" s="325"/>
      <c r="J714" s="325"/>
      <c r="K714" s="325"/>
      <c r="L714" s="325"/>
      <c r="M714" s="325"/>
      <c r="N714" s="325"/>
      <c r="O714" s="325"/>
      <c r="P714" s="325"/>
      <c r="Q714" s="325"/>
    </row>
    <row r="715" spans="6:17">
      <c r="F715" s="333"/>
      <c r="G715" s="325"/>
      <c r="H715" s="325"/>
      <c r="I715" s="325"/>
      <c r="J715" s="325"/>
      <c r="K715" s="325"/>
      <c r="L715" s="325"/>
      <c r="M715" s="325"/>
      <c r="N715" s="325"/>
      <c r="O715" s="325"/>
      <c r="P715" s="325"/>
      <c r="Q715" s="325"/>
    </row>
    <row r="716" spans="6:17">
      <c r="F716" s="333"/>
      <c r="G716" s="325"/>
      <c r="H716" s="325"/>
      <c r="I716" s="325"/>
      <c r="J716" s="325"/>
      <c r="K716" s="325"/>
      <c r="L716" s="325"/>
      <c r="M716" s="325"/>
      <c r="N716" s="325"/>
      <c r="O716" s="325"/>
      <c r="P716" s="325"/>
      <c r="Q716" s="325"/>
    </row>
    <row r="717" spans="6:17">
      <c r="F717" s="333"/>
      <c r="G717" s="325"/>
      <c r="H717" s="325"/>
      <c r="I717" s="325"/>
      <c r="J717" s="325"/>
      <c r="K717" s="325"/>
      <c r="L717" s="325"/>
      <c r="M717" s="325"/>
      <c r="N717" s="325"/>
      <c r="O717" s="325"/>
      <c r="P717" s="325"/>
      <c r="Q717" s="325"/>
    </row>
    <row r="718" spans="6:17">
      <c r="F718" s="333"/>
      <c r="G718" s="325"/>
      <c r="H718" s="325"/>
      <c r="I718" s="325"/>
      <c r="J718" s="325"/>
      <c r="K718" s="325"/>
      <c r="L718" s="325"/>
      <c r="M718" s="325"/>
      <c r="N718" s="325"/>
      <c r="O718" s="325"/>
      <c r="P718" s="325"/>
      <c r="Q718" s="325"/>
    </row>
    <row r="719" spans="6:17">
      <c r="F719" s="333"/>
      <c r="G719" s="325"/>
      <c r="H719" s="325"/>
      <c r="I719" s="325"/>
      <c r="J719" s="325"/>
      <c r="K719" s="325"/>
      <c r="L719" s="325"/>
      <c r="M719" s="325"/>
      <c r="N719" s="325"/>
      <c r="O719" s="325"/>
      <c r="P719" s="325"/>
      <c r="Q719" s="325"/>
    </row>
    <row r="720" spans="6:17">
      <c r="F720" s="333"/>
      <c r="G720" s="325"/>
      <c r="H720" s="325"/>
      <c r="I720" s="325"/>
      <c r="J720" s="325"/>
      <c r="K720" s="325"/>
      <c r="L720" s="325"/>
      <c r="M720" s="325"/>
      <c r="N720" s="325"/>
      <c r="O720" s="325"/>
      <c r="P720" s="325"/>
      <c r="Q720" s="325"/>
    </row>
    <row r="721" spans="6:17">
      <c r="F721" s="333"/>
      <c r="G721" s="325"/>
      <c r="H721" s="325"/>
      <c r="I721" s="325"/>
      <c r="J721" s="325"/>
      <c r="K721" s="325"/>
      <c r="L721" s="325"/>
      <c r="M721" s="325"/>
      <c r="N721" s="325"/>
      <c r="O721" s="325"/>
      <c r="P721" s="325"/>
      <c r="Q721" s="325"/>
    </row>
    <row r="722" spans="6:17">
      <c r="F722" s="333"/>
      <c r="G722" s="325"/>
      <c r="H722" s="325"/>
      <c r="I722" s="325"/>
      <c r="J722" s="325"/>
      <c r="K722" s="325"/>
      <c r="L722" s="325"/>
      <c r="M722" s="325"/>
      <c r="N722" s="325"/>
      <c r="O722" s="325"/>
      <c r="P722" s="325"/>
      <c r="Q722" s="325"/>
    </row>
    <row r="723" spans="6:17">
      <c r="F723" s="333"/>
      <c r="G723" s="325"/>
      <c r="H723" s="325"/>
      <c r="I723" s="325"/>
      <c r="J723" s="325"/>
      <c r="K723" s="325"/>
      <c r="L723" s="325"/>
      <c r="M723" s="325"/>
      <c r="N723" s="325"/>
      <c r="O723" s="325"/>
      <c r="P723" s="325"/>
      <c r="Q723" s="325"/>
    </row>
    <row r="724" spans="6:17">
      <c r="F724" s="333"/>
      <c r="G724" s="325"/>
      <c r="H724" s="325"/>
      <c r="I724" s="325"/>
      <c r="J724" s="325"/>
      <c r="K724" s="325"/>
      <c r="L724" s="325"/>
      <c r="M724" s="325"/>
      <c r="N724" s="325"/>
      <c r="O724" s="325"/>
      <c r="P724" s="325"/>
      <c r="Q724" s="325"/>
    </row>
    <row r="725" spans="6:17">
      <c r="F725" s="333"/>
      <c r="G725" s="325"/>
      <c r="H725" s="325"/>
      <c r="I725" s="325"/>
      <c r="J725" s="325"/>
      <c r="K725" s="325"/>
      <c r="L725" s="325"/>
      <c r="M725" s="325"/>
      <c r="N725" s="325"/>
      <c r="O725" s="325"/>
      <c r="P725" s="325"/>
      <c r="Q725" s="325"/>
    </row>
    <row r="726" spans="6:17">
      <c r="F726" s="333"/>
      <c r="G726" s="325"/>
      <c r="H726" s="325"/>
      <c r="I726" s="325"/>
      <c r="J726" s="325"/>
      <c r="K726" s="325"/>
      <c r="L726" s="325"/>
      <c r="M726" s="325"/>
      <c r="N726" s="325"/>
      <c r="O726" s="325"/>
      <c r="P726" s="325"/>
      <c r="Q726" s="325"/>
    </row>
    <row r="727" spans="6:17">
      <c r="F727" s="333"/>
      <c r="G727" s="325"/>
      <c r="H727" s="325"/>
      <c r="I727" s="325"/>
      <c r="J727" s="325"/>
      <c r="K727" s="325"/>
      <c r="L727" s="325"/>
      <c r="M727" s="325"/>
      <c r="N727" s="325"/>
      <c r="O727" s="325"/>
      <c r="P727" s="325"/>
      <c r="Q727" s="325"/>
    </row>
    <row r="728" spans="6:17">
      <c r="F728" s="333"/>
      <c r="G728" s="325"/>
      <c r="H728" s="325"/>
      <c r="I728" s="325"/>
      <c r="J728" s="325"/>
      <c r="K728" s="325"/>
      <c r="L728" s="325"/>
      <c r="M728" s="325"/>
      <c r="N728" s="325"/>
      <c r="O728" s="325"/>
      <c r="P728" s="325"/>
      <c r="Q728" s="325"/>
    </row>
    <row r="729" spans="6:17">
      <c r="F729" s="333"/>
      <c r="G729" s="325"/>
      <c r="H729" s="325"/>
      <c r="I729" s="325"/>
      <c r="J729" s="325"/>
      <c r="K729" s="325"/>
      <c r="L729" s="325"/>
      <c r="M729" s="325"/>
      <c r="N729" s="325"/>
      <c r="O729" s="325"/>
      <c r="P729" s="325"/>
      <c r="Q729" s="325"/>
    </row>
    <row r="730" spans="6:17">
      <c r="F730" s="333"/>
      <c r="G730" s="325"/>
      <c r="H730" s="325"/>
      <c r="I730" s="325"/>
      <c r="J730" s="325"/>
      <c r="K730" s="325"/>
      <c r="L730" s="325"/>
      <c r="M730" s="325"/>
      <c r="N730" s="325"/>
      <c r="O730" s="325"/>
      <c r="P730" s="325"/>
      <c r="Q730" s="325"/>
    </row>
    <row r="731" spans="6:17">
      <c r="F731" s="333"/>
      <c r="G731" s="325"/>
      <c r="H731" s="325"/>
      <c r="I731" s="325"/>
      <c r="J731" s="325"/>
      <c r="K731" s="325"/>
      <c r="L731" s="325"/>
      <c r="M731" s="325"/>
      <c r="N731" s="325"/>
      <c r="O731" s="325"/>
      <c r="P731" s="325"/>
      <c r="Q731" s="325"/>
    </row>
    <row r="732" spans="6:17">
      <c r="F732" s="333"/>
      <c r="G732" s="325"/>
      <c r="H732" s="325"/>
      <c r="I732" s="325"/>
      <c r="J732" s="325"/>
      <c r="K732" s="325"/>
      <c r="L732" s="325"/>
      <c r="M732" s="325"/>
      <c r="N732" s="325"/>
      <c r="O732" s="325"/>
      <c r="P732" s="325"/>
      <c r="Q732" s="325"/>
    </row>
    <row r="733" spans="6:17">
      <c r="F733" s="333"/>
      <c r="G733" s="325"/>
      <c r="H733" s="325"/>
      <c r="I733" s="325"/>
      <c r="J733" s="325"/>
      <c r="K733" s="325"/>
      <c r="L733" s="325"/>
      <c r="M733" s="325"/>
      <c r="N733" s="325"/>
      <c r="O733" s="325"/>
      <c r="P733" s="325"/>
      <c r="Q733" s="325"/>
    </row>
    <row r="734" spans="6:17">
      <c r="F734" s="333"/>
      <c r="G734" s="325"/>
      <c r="H734" s="325"/>
      <c r="I734" s="325"/>
      <c r="J734" s="325"/>
      <c r="K734" s="325"/>
      <c r="L734" s="325"/>
      <c r="M734" s="325"/>
      <c r="N734" s="325"/>
      <c r="O734" s="325"/>
      <c r="P734" s="325"/>
      <c r="Q734" s="325"/>
    </row>
    <row r="735" spans="6:17">
      <c r="F735" s="333"/>
      <c r="G735" s="325"/>
      <c r="H735" s="325"/>
      <c r="I735" s="325"/>
      <c r="J735" s="325"/>
      <c r="K735" s="325"/>
      <c r="L735" s="325"/>
      <c r="M735" s="325"/>
      <c r="N735" s="325"/>
      <c r="O735" s="325"/>
      <c r="P735" s="325"/>
      <c r="Q735" s="325"/>
    </row>
    <row r="736" spans="6:17">
      <c r="F736" s="333"/>
      <c r="G736" s="325"/>
      <c r="H736" s="325"/>
      <c r="I736" s="325"/>
      <c r="J736" s="325"/>
      <c r="K736" s="325"/>
      <c r="L736" s="325"/>
      <c r="M736" s="325"/>
      <c r="N736" s="325"/>
      <c r="O736" s="325"/>
      <c r="P736" s="325"/>
      <c r="Q736" s="325"/>
    </row>
    <row r="737" spans="6:17">
      <c r="F737" s="333"/>
      <c r="G737" s="325"/>
      <c r="H737" s="325"/>
      <c r="I737" s="325"/>
      <c r="J737" s="325"/>
      <c r="K737" s="325"/>
      <c r="L737" s="325"/>
      <c r="M737" s="325"/>
      <c r="N737" s="325"/>
      <c r="O737" s="325"/>
      <c r="P737" s="325"/>
      <c r="Q737" s="325"/>
    </row>
    <row r="738" spans="6:17">
      <c r="F738" s="333"/>
      <c r="G738" s="325"/>
      <c r="H738" s="325"/>
      <c r="I738" s="325"/>
      <c r="J738" s="325"/>
      <c r="K738" s="325"/>
      <c r="L738" s="325"/>
      <c r="M738" s="325"/>
      <c r="N738" s="325"/>
      <c r="O738" s="325"/>
      <c r="P738" s="325"/>
      <c r="Q738" s="325"/>
    </row>
    <row r="739" spans="6:17">
      <c r="F739" s="333"/>
      <c r="G739" s="325"/>
      <c r="H739" s="325"/>
      <c r="I739" s="325"/>
      <c r="J739" s="325"/>
      <c r="K739" s="325"/>
      <c r="L739" s="325"/>
      <c r="M739" s="325"/>
      <c r="N739" s="325"/>
      <c r="O739" s="325"/>
      <c r="P739" s="325"/>
      <c r="Q739" s="325"/>
    </row>
    <row r="740" spans="6:17">
      <c r="F740" s="333"/>
      <c r="G740" s="325"/>
      <c r="H740" s="325"/>
      <c r="I740" s="325"/>
      <c r="J740" s="325"/>
      <c r="K740" s="325"/>
      <c r="L740" s="325"/>
      <c r="M740" s="325"/>
      <c r="N740" s="325"/>
      <c r="O740" s="325"/>
      <c r="P740" s="325"/>
      <c r="Q740" s="325"/>
    </row>
    <row r="741" spans="6:17">
      <c r="F741" s="333"/>
      <c r="G741" s="325"/>
      <c r="H741" s="325"/>
      <c r="I741" s="325"/>
      <c r="J741" s="325"/>
      <c r="K741" s="325"/>
      <c r="L741" s="325"/>
      <c r="M741" s="325"/>
      <c r="N741" s="325"/>
      <c r="O741" s="325"/>
      <c r="P741" s="325"/>
      <c r="Q741" s="325"/>
    </row>
    <row r="742" spans="6:17">
      <c r="F742" s="333"/>
      <c r="G742" s="325"/>
      <c r="H742" s="325"/>
      <c r="I742" s="325"/>
      <c r="J742" s="325"/>
      <c r="K742" s="325"/>
      <c r="L742" s="325"/>
      <c r="M742" s="325"/>
      <c r="N742" s="325"/>
      <c r="O742" s="325"/>
      <c r="P742" s="325"/>
      <c r="Q742" s="325"/>
    </row>
    <row r="743" spans="6:17">
      <c r="F743" s="333"/>
      <c r="G743" s="325"/>
      <c r="H743" s="325"/>
      <c r="I743" s="325"/>
      <c r="J743" s="325"/>
      <c r="K743" s="325"/>
      <c r="L743" s="325"/>
      <c r="M743" s="325"/>
      <c r="N743" s="325"/>
      <c r="O743" s="325"/>
      <c r="P743" s="325"/>
      <c r="Q743" s="325"/>
    </row>
    <row r="744" spans="6:17">
      <c r="F744" s="333"/>
      <c r="G744" s="325"/>
      <c r="H744" s="325"/>
      <c r="I744" s="325"/>
      <c r="J744" s="325"/>
      <c r="K744" s="325"/>
      <c r="L744" s="325"/>
      <c r="M744" s="325"/>
      <c r="N744" s="325"/>
      <c r="O744" s="325"/>
      <c r="P744" s="325"/>
      <c r="Q744" s="325"/>
    </row>
    <row r="745" spans="6:17">
      <c r="F745" s="333"/>
      <c r="G745" s="325"/>
      <c r="H745" s="325"/>
      <c r="I745" s="325"/>
      <c r="J745" s="325"/>
      <c r="K745" s="325"/>
      <c r="L745" s="325"/>
      <c r="M745" s="325"/>
      <c r="N745" s="325"/>
      <c r="O745" s="325"/>
      <c r="P745" s="325"/>
      <c r="Q745" s="325"/>
    </row>
    <row r="746" spans="6:17">
      <c r="F746" s="333"/>
      <c r="G746" s="325"/>
      <c r="H746" s="325"/>
      <c r="I746" s="325"/>
      <c r="J746" s="325"/>
      <c r="K746" s="325"/>
      <c r="L746" s="325"/>
      <c r="M746" s="325"/>
      <c r="N746" s="325"/>
      <c r="O746" s="325"/>
      <c r="P746" s="325"/>
      <c r="Q746" s="325"/>
    </row>
    <row r="747" spans="6:17">
      <c r="F747" s="333"/>
      <c r="G747" s="325"/>
      <c r="H747" s="325"/>
      <c r="I747" s="325"/>
      <c r="J747" s="325"/>
      <c r="K747" s="325"/>
      <c r="L747" s="325"/>
      <c r="M747" s="325"/>
      <c r="N747" s="325"/>
      <c r="O747" s="325"/>
      <c r="P747" s="325"/>
      <c r="Q747" s="325"/>
    </row>
    <row r="748" spans="6:17">
      <c r="F748" s="333"/>
      <c r="G748" s="325"/>
      <c r="H748" s="325"/>
      <c r="I748" s="325"/>
      <c r="J748" s="325"/>
      <c r="K748" s="325"/>
      <c r="L748" s="325"/>
      <c r="M748" s="325"/>
      <c r="N748" s="325"/>
      <c r="O748" s="325"/>
      <c r="P748" s="325"/>
      <c r="Q748" s="325"/>
    </row>
    <row r="749" spans="6:17">
      <c r="F749" s="333"/>
      <c r="G749" s="325"/>
      <c r="H749" s="325"/>
      <c r="I749" s="325"/>
      <c r="J749" s="325"/>
      <c r="K749" s="325"/>
      <c r="L749" s="325"/>
      <c r="M749" s="325"/>
      <c r="N749" s="325"/>
      <c r="O749" s="325"/>
      <c r="P749" s="325"/>
      <c r="Q749" s="325"/>
    </row>
    <row r="750" spans="6:17">
      <c r="F750" s="333"/>
      <c r="G750" s="325"/>
      <c r="H750" s="325"/>
      <c r="I750" s="325"/>
      <c r="J750" s="325"/>
      <c r="K750" s="325"/>
      <c r="L750" s="325"/>
      <c r="M750" s="325"/>
      <c r="N750" s="325"/>
      <c r="O750" s="325"/>
      <c r="P750" s="325"/>
      <c r="Q750" s="325"/>
    </row>
    <row r="751" spans="6:17">
      <c r="F751" s="333"/>
      <c r="G751" s="325"/>
      <c r="H751" s="325"/>
      <c r="I751" s="325"/>
      <c r="J751" s="325"/>
      <c r="K751" s="325"/>
      <c r="L751" s="325"/>
      <c r="M751" s="325"/>
      <c r="N751" s="325"/>
      <c r="O751" s="325"/>
      <c r="P751" s="325"/>
      <c r="Q751" s="325"/>
    </row>
    <row r="752" spans="6:17">
      <c r="F752" s="333"/>
      <c r="G752" s="325"/>
      <c r="H752" s="325"/>
      <c r="I752" s="325"/>
      <c r="J752" s="325"/>
      <c r="K752" s="325"/>
      <c r="L752" s="325"/>
      <c r="M752" s="325"/>
      <c r="N752" s="325"/>
      <c r="O752" s="325"/>
      <c r="P752" s="325"/>
      <c r="Q752" s="325"/>
    </row>
    <row r="753" spans="6:17">
      <c r="F753" s="333"/>
      <c r="G753" s="325"/>
      <c r="H753" s="325"/>
      <c r="I753" s="325"/>
      <c r="J753" s="325"/>
      <c r="K753" s="325"/>
      <c r="L753" s="325"/>
      <c r="M753" s="325"/>
      <c r="N753" s="325"/>
      <c r="O753" s="325"/>
      <c r="P753" s="325"/>
      <c r="Q753" s="325"/>
    </row>
    <row r="754" spans="6:17">
      <c r="F754" s="333"/>
      <c r="G754" s="325"/>
      <c r="H754" s="325"/>
      <c r="I754" s="325"/>
      <c r="J754" s="325"/>
      <c r="K754" s="325"/>
      <c r="L754" s="325"/>
      <c r="M754" s="325"/>
      <c r="N754" s="325"/>
      <c r="O754" s="325"/>
      <c r="P754" s="325"/>
      <c r="Q754" s="325"/>
    </row>
    <row r="755" spans="6:17">
      <c r="F755" s="333"/>
      <c r="G755" s="325"/>
      <c r="H755" s="325"/>
      <c r="I755" s="325"/>
      <c r="J755" s="325"/>
      <c r="K755" s="325"/>
      <c r="L755" s="325"/>
      <c r="M755" s="325"/>
      <c r="N755" s="325"/>
      <c r="O755" s="325"/>
      <c r="P755" s="325"/>
      <c r="Q755" s="325"/>
    </row>
    <row r="756" spans="6:17">
      <c r="F756" s="333"/>
      <c r="G756" s="325"/>
      <c r="H756" s="325"/>
      <c r="I756" s="325"/>
      <c r="J756" s="325"/>
      <c r="K756" s="325"/>
      <c r="L756" s="325"/>
      <c r="M756" s="325"/>
      <c r="N756" s="325"/>
      <c r="O756" s="325"/>
      <c r="P756" s="325"/>
      <c r="Q756" s="325"/>
    </row>
    <row r="757" spans="6:17">
      <c r="F757" s="333"/>
      <c r="G757" s="325"/>
      <c r="H757" s="325"/>
      <c r="I757" s="325"/>
      <c r="J757" s="325"/>
      <c r="K757" s="325"/>
      <c r="L757" s="325"/>
      <c r="M757" s="325"/>
      <c r="N757" s="325"/>
      <c r="O757" s="325"/>
      <c r="P757" s="325"/>
      <c r="Q757" s="325"/>
    </row>
    <row r="758" spans="6:17">
      <c r="F758" s="333"/>
      <c r="G758" s="325"/>
      <c r="H758" s="325"/>
      <c r="I758" s="325"/>
      <c r="J758" s="325"/>
      <c r="K758" s="325"/>
      <c r="L758" s="325"/>
      <c r="M758" s="325"/>
      <c r="N758" s="325"/>
      <c r="O758" s="325"/>
      <c r="P758" s="325"/>
      <c r="Q758" s="325"/>
    </row>
    <row r="759" spans="6:17">
      <c r="F759" s="333"/>
      <c r="G759" s="325"/>
      <c r="H759" s="325"/>
      <c r="I759" s="325"/>
      <c r="J759" s="325"/>
      <c r="K759" s="325"/>
      <c r="L759" s="325"/>
      <c r="M759" s="325"/>
      <c r="N759" s="325"/>
      <c r="O759" s="325"/>
      <c r="P759" s="325"/>
      <c r="Q759" s="325"/>
    </row>
    <row r="760" spans="6:17">
      <c r="F760" s="333"/>
      <c r="G760" s="325"/>
      <c r="H760" s="325"/>
      <c r="I760" s="325"/>
      <c r="J760" s="325"/>
      <c r="K760" s="325"/>
      <c r="L760" s="325"/>
      <c r="M760" s="325"/>
      <c r="N760" s="325"/>
      <c r="O760" s="325"/>
      <c r="P760" s="325"/>
      <c r="Q760" s="325"/>
    </row>
    <row r="761" spans="6:17">
      <c r="F761" s="333"/>
      <c r="G761" s="325"/>
      <c r="H761" s="325"/>
      <c r="I761" s="325"/>
      <c r="J761" s="325"/>
      <c r="K761" s="325"/>
      <c r="L761" s="325"/>
      <c r="M761" s="325"/>
      <c r="N761" s="325"/>
      <c r="O761" s="325"/>
      <c r="P761" s="325"/>
      <c r="Q761" s="325"/>
    </row>
    <row r="762" spans="6:17">
      <c r="F762" s="333"/>
      <c r="G762" s="325"/>
      <c r="H762" s="325"/>
      <c r="I762" s="325"/>
      <c r="J762" s="325"/>
      <c r="K762" s="325"/>
      <c r="L762" s="325"/>
      <c r="M762" s="325"/>
      <c r="N762" s="325"/>
      <c r="O762" s="325"/>
      <c r="P762" s="325"/>
      <c r="Q762" s="325"/>
    </row>
    <row r="763" spans="6:17">
      <c r="F763" s="333"/>
      <c r="G763" s="325"/>
      <c r="H763" s="325"/>
      <c r="I763" s="325"/>
      <c r="J763" s="325"/>
      <c r="K763" s="325"/>
      <c r="L763" s="325"/>
      <c r="M763" s="325"/>
      <c r="N763" s="325"/>
      <c r="O763" s="325"/>
      <c r="P763" s="325"/>
      <c r="Q763" s="325"/>
    </row>
    <row r="764" spans="6:17">
      <c r="F764" s="333"/>
      <c r="G764" s="325"/>
      <c r="H764" s="325"/>
      <c r="I764" s="325"/>
      <c r="J764" s="325"/>
      <c r="K764" s="325"/>
      <c r="L764" s="325"/>
      <c r="M764" s="325"/>
      <c r="N764" s="325"/>
      <c r="O764" s="325"/>
      <c r="P764" s="325"/>
      <c r="Q764" s="325"/>
    </row>
    <row r="765" spans="6:17">
      <c r="F765" s="333"/>
      <c r="G765" s="325"/>
      <c r="H765" s="325"/>
      <c r="I765" s="325"/>
      <c r="J765" s="325"/>
      <c r="K765" s="325"/>
      <c r="L765" s="325"/>
      <c r="M765" s="325"/>
      <c r="N765" s="325"/>
      <c r="O765" s="325"/>
      <c r="P765" s="325"/>
      <c r="Q765" s="325"/>
    </row>
    <row r="766" spans="6:17">
      <c r="F766" s="333"/>
      <c r="G766" s="325"/>
      <c r="H766" s="325"/>
      <c r="I766" s="325"/>
      <c r="J766" s="325"/>
      <c r="K766" s="325"/>
      <c r="L766" s="325"/>
      <c r="M766" s="325"/>
      <c r="N766" s="325"/>
      <c r="O766" s="325"/>
      <c r="P766" s="325"/>
      <c r="Q766" s="325"/>
    </row>
    <row r="767" spans="6:17">
      <c r="F767" s="333"/>
      <c r="G767" s="325"/>
      <c r="H767" s="325"/>
      <c r="I767" s="325"/>
      <c r="J767" s="325"/>
      <c r="K767" s="325"/>
      <c r="L767" s="325"/>
      <c r="M767" s="325"/>
      <c r="N767" s="325"/>
      <c r="O767" s="325"/>
      <c r="P767" s="325"/>
      <c r="Q767" s="325"/>
    </row>
    <row r="768" spans="6:17">
      <c r="F768" s="333"/>
      <c r="G768" s="325"/>
      <c r="H768" s="325"/>
      <c r="I768" s="325"/>
      <c r="J768" s="325"/>
      <c r="K768" s="325"/>
      <c r="L768" s="325"/>
      <c r="M768" s="325"/>
      <c r="N768" s="325"/>
      <c r="O768" s="325"/>
      <c r="P768" s="325"/>
      <c r="Q768" s="325"/>
    </row>
    <row r="769" spans="6:17">
      <c r="F769" s="333"/>
      <c r="G769" s="325"/>
      <c r="H769" s="325"/>
      <c r="I769" s="325"/>
      <c r="J769" s="325"/>
      <c r="K769" s="325"/>
      <c r="L769" s="325"/>
      <c r="M769" s="325"/>
      <c r="N769" s="325"/>
      <c r="O769" s="325"/>
      <c r="P769" s="325"/>
      <c r="Q769" s="325"/>
    </row>
    <row r="770" spans="6:17">
      <c r="F770" s="333"/>
      <c r="G770" s="325"/>
      <c r="H770" s="325"/>
      <c r="I770" s="325"/>
      <c r="J770" s="325"/>
      <c r="K770" s="325"/>
      <c r="L770" s="325"/>
      <c r="M770" s="325"/>
      <c r="N770" s="325"/>
      <c r="O770" s="325"/>
      <c r="P770" s="325"/>
      <c r="Q770" s="325"/>
    </row>
    <row r="771" spans="6:17">
      <c r="F771" s="333"/>
      <c r="G771" s="325"/>
      <c r="H771" s="325"/>
      <c r="I771" s="325"/>
      <c r="J771" s="325"/>
      <c r="K771" s="325"/>
      <c r="L771" s="325"/>
      <c r="M771" s="325"/>
      <c r="N771" s="325"/>
      <c r="O771" s="325"/>
      <c r="P771" s="325"/>
      <c r="Q771" s="325"/>
    </row>
    <row r="772" spans="6:17">
      <c r="F772" s="333"/>
      <c r="G772" s="325"/>
      <c r="H772" s="325"/>
      <c r="I772" s="325"/>
      <c r="J772" s="325"/>
      <c r="K772" s="325"/>
      <c r="L772" s="325"/>
      <c r="M772" s="325"/>
      <c r="N772" s="325"/>
      <c r="O772" s="325"/>
      <c r="P772" s="325"/>
      <c r="Q772" s="325"/>
    </row>
    <row r="773" spans="6:17">
      <c r="F773" s="333"/>
      <c r="G773" s="325"/>
      <c r="H773" s="325"/>
      <c r="I773" s="325"/>
      <c r="J773" s="325"/>
      <c r="K773" s="325"/>
      <c r="L773" s="325"/>
      <c r="M773" s="325"/>
      <c r="N773" s="325"/>
      <c r="O773" s="325"/>
      <c r="P773" s="325"/>
      <c r="Q773" s="325"/>
    </row>
    <row r="774" spans="6:17">
      <c r="F774" s="333"/>
      <c r="G774" s="325"/>
      <c r="H774" s="325"/>
      <c r="I774" s="325"/>
      <c r="J774" s="325"/>
      <c r="K774" s="325"/>
      <c r="L774" s="325"/>
      <c r="M774" s="325"/>
      <c r="N774" s="325"/>
      <c r="O774" s="325"/>
      <c r="P774" s="325"/>
      <c r="Q774" s="325"/>
    </row>
    <row r="775" spans="6:17">
      <c r="F775" s="333"/>
      <c r="G775" s="325"/>
      <c r="H775" s="325"/>
      <c r="I775" s="325"/>
      <c r="J775" s="325"/>
      <c r="K775" s="325"/>
      <c r="L775" s="325"/>
      <c r="M775" s="325"/>
      <c r="N775" s="325"/>
      <c r="O775" s="325"/>
      <c r="P775" s="325"/>
      <c r="Q775" s="325"/>
    </row>
    <row r="776" spans="6:17">
      <c r="F776" s="333"/>
      <c r="G776" s="325"/>
      <c r="H776" s="325"/>
      <c r="I776" s="325"/>
      <c r="J776" s="325"/>
      <c r="K776" s="325"/>
      <c r="L776" s="325"/>
      <c r="M776" s="325"/>
      <c r="N776" s="325"/>
      <c r="O776" s="325"/>
      <c r="P776" s="325"/>
      <c r="Q776" s="325"/>
    </row>
    <row r="777" spans="6:17">
      <c r="F777" s="333"/>
      <c r="G777" s="325"/>
      <c r="H777" s="325"/>
      <c r="I777" s="325"/>
      <c r="J777" s="325"/>
      <c r="K777" s="325"/>
      <c r="L777" s="325"/>
      <c r="M777" s="325"/>
      <c r="N777" s="325"/>
      <c r="O777" s="325"/>
      <c r="P777" s="325"/>
      <c r="Q777" s="325"/>
    </row>
    <row r="778" spans="6:17">
      <c r="F778" s="333"/>
      <c r="G778" s="325"/>
      <c r="H778" s="325"/>
      <c r="I778" s="325"/>
      <c r="J778" s="325"/>
      <c r="K778" s="325"/>
      <c r="L778" s="325"/>
      <c r="M778" s="325"/>
      <c r="N778" s="325"/>
      <c r="O778" s="325"/>
      <c r="P778" s="325"/>
      <c r="Q778" s="325"/>
    </row>
    <row r="779" spans="6:17">
      <c r="F779" s="333"/>
      <c r="G779" s="325"/>
      <c r="H779" s="325"/>
      <c r="I779" s="325"/>
      <c r="J779" s="325"/>
      <c r="K779" s="325"/>
      <c r="L779" s="325"/>
      <c r="M779" s="325"/>
      <c r="N779" s="325"/>
      <c r="O779" s="325"/>
      <c r="P779" s="325"/>
      <c r="Q779" s="325"/>
    </row>
    <row r="780" spans="6:17">
      <c r="F780" s="333"/>
      <c r="G780" s="325"/>
      <c r="H780" s="325"/>
      <c r="I780" s="325"/>
      <c r="J780" s="325"/>
      <c r="K780" s="325"/>
      <c r="L780" s="325"/>
      <c r="M780" s="325"/>
      <c r="N780" s="325"/>
      <c r="O780" s="325"/>
      <c r="P780" s="325"/>
      <c r="Q780" s="325"/>
    </row>
    <row r="781" spans="6:17">
      <c r="F781" s="333"/>
      <c r="G781" s="325"/>
      <c r="H781" s="325"/>
      <c r="I781" s="325"/>
      <c r="J781" s="325"/>
      <c r="K781" s="325"/>
      <c r="L781" s="325"/>
      <c r="M781" s="325"/>
      <c r="N781" s="325"/>
      <c r="O781" s="325"/>
      <c r="P781" s="325"/>
      <c r="Q781" s="325"/>
    </row>
    <row r="782" spans="6:17">
      <c r="F782" s="333"/>
      <c r="G782" s="325"/>
      <c r="H782" s="325"/>
      <c r="I782" s="325"/>
      <c r="J782" s="325"/>
      <c r="K782" s="325"/>
      <c r="L782" s="325"/>
      <c r="M782" s="325"/>
      <c r="N782" s="325"/>
      <c r="O782" s="325"/>
      <c r="P782" s="325"/>
      <c r="Q782" s="325"/>
    </row>
    <row r="783" spans="6:17">
      <c r="F783" s="333"/>
      <c r="G783" s="325"/>
      <c r="H783" s="325"/>
      <c r="I783" s="325"/>
      <c r="J783" s="325"/>
      <c r="K783" s="325"/>
      <c r="L783" s="325"/>
      <c r="M783" s="325"/>
      <c r="N783" s="325"/>
      <c r="O783" s="325"/>
      <c r="P783" s="325"/>
      <c r="Q783" s="325"/>
    </row>
    <row r="784" spans="6:17">
      <c r="F784" s="333"/>
      <c r="G784" s="325"/>
      <c r="H784" s="325"/>
      <c r="I784" s="325"/>
      <c r="J784" s="325"/>
      <c r="K784" s="325"/>
      <c r="L784" s="325"/>
      <c r="M784" s="325"/>
      <c r="N784" s="325"/>
      <c r="O784" s="325"/>
      <c r="P784" s="325"/>
      <c r="Q784" s="325"/>
    </row>
    <row r="785" spans="6:17">
      <c r="F785" s="333"/>
      <c r="G785" s="325"/>
      <c r="H785" s="325"/>
      <c r="I785" s="325"/>
      <c r="J785" s="325"/>
      <c r="K785" s="325"/>
      <c r="L785" s="325"/>
      <c r="M785" s="325"/>
      <c r="N785" s="325"/>
      <c r="O785" s="325"/>
      <c r="P785" s="325"/>
      <c r="Q785" s="325"/>
    </row>
    <row r="786" spans="6:17">
      <c r="F786" s="333"/>
      <c r="G786" s="325"/>
      <c r="H786" s="325"/>
      <c r="I786" s="325"/>
      <c r="J786" s="325"/>
      <c r="K786" s="325"/>
      <c r="L786" s="325"/>
      <c r="M786" s="325"/>
      <c r="N786" s="325"/>
      <c r="O786" s="325"/>
      <c r="P786" s="325"/>
      <c r="Q786" s="325"/>
    </row>
    <row r="787" spans="6:17">
      <c r="F787" s="333"/>
      <c r="G787" s="325"/>
      <c r="H787" s="325"/>
      <c r="I787" s="325"/>
      <c r="J787" s="325"/>
      <c r="K787" s="325"/>
      <c r="L787" s="325"/>
      <c r="M787" s="325"/>
      <c r="N787" s="325"/>
      <c r="O787" s="325"/>
      <c r="P787" s="325"/>
      <c r="Q787" s="325"/>
    </row>
    <row r="788" spans="6:17">
      <c r="F788" s="333"/>
      <c r="G788" s="325"/>
      <c r="H788" s="325"/>
      <c r="I788" s="325"/>
      <c r="J788" s="325"/>
      <c r="K788" s="325"/>
      <c r="L788" s="325"/>
      <c r="M788" s="325"/>
      <c r="N788" s="325"/>
      <c r="O788" s="325"/>
      <c r="P788" s="325"/>
      <c r="Q788" s="325"/>
    </row>
    <row r="789" spans="6:17">
      <c r="F789" s="333"/>
      <c r="G789" s="325"/>
      <c r="H789" s="325"/>
      <c r="I789" s="325"/>
      <c r="J789" s="325"/>
      <c r="K789" s="325"/>
      <c r="L789" s="325"/>
      <c r="M789" s="325"/>
      <c r="N789" s="325"/>
      <c r="O789" s="325"/>
      <c r="P789" s="325"/>
      <c r="Q789" s="325"/>
    </row>
    <row r="790" spans="6:17">
      <c r="F790" s="333"/>
      <c r="G790" s="325"/>
      <c r="H790" s="325"/>
      <c r="I790" s="325"/>
      <c r="J790" s="325"/>
      <c r="K790" s="325"/>
      <c r="L790" s="325"/>
      <c r="M790" s="325"/>
      <c r="N790" s="325"/>
      <c r="O790" s="325"/>
      <c r="P790" s="325"/>
      <c r="Q790" s="325"/>
    </row>
    <row r="791" spans="6:17">
      <c r="F791" s="333"/>
      <c r="G791" s="325"/>
      <c r="H791" s="325"/>
      <c r="I791" s="325"/>
      <c r="J791" s="325"/>
      <c r="K791" s="325"/>
      <c r="L791" s="325"/>
      <c r="M791" s="325"/>
      <c r="N791" s="325"/>
      <c r="O791" s="325"/>
      <c r="P791" s="325"/>
      <c r="Q791" s="325"/>
    </row>
    <row r="792" spans="6:17">
      <c r="F792" s="333"/>
      <c r="G792" s="325"/>
      <c r="H792" s="325"/>
      <c r="I792" s="325"/>
      <c r="J792" s="325"/>
      <c r="K792" s="325"/>
      <c r="L792" s="325"/>
      <c r="M792" s="325"/>
      <c r="N792" s="325"/>
      <c r="O792" s="325"/>
      <c r="P792" s="325"/>
      <c r="Q792" s="325"/>
    </row>
    <row r="793" spans="6:17">
      <c r="F793" s="333"/>
      <c r="G793" s="325"/>
      <c r="H793" s="325"/>
      <c r="I793" s="325"/>
      <c r="J793" s="325"/>
      <c r="K793" s="325"/>
      <c r="L793" s="325"/>
      <c r="M793" s="325"/>
      <c r="N793" s="325"/>
      <c r="O793" s="325"/>
      <c r="P793" s="325"/>
      <c r="Q793" s="325"/>
    </row>
    <row r="794" spans="6:17">
      <c r="F794" s="333"/>
      <c r="G794" s="325"/>
      <c r="H794" s="325"/>
      <c r="I794" s="325"/>
      <c r="J794" s="325"/>
      <c r="K794" s="325"/>
      <c r="L794" s="325"/>
      <c r="M794" s="325"/>
      <c r="N794" s="325"/>
      <c r="O794" s="325"/>
      <c r="P794" s="325"/>
      <c r="Q794" s="325"/>
    </row>
    <row r="795" spans="6:17">
      <c r="F795" s="333"/>
      <c r="G795" s="325"/>
      <c r="H795" s="325"/>
      <c r="I795" s="325"/>
      <c r="J795" s="325"/>
      <c r="K795" s="325"/>
      <c r="L795" s="325"/>
      <c r="M795" s="325"/>
      <c r="N795" s="325"/>
      <c r="O795" s="325"/>
      <c r="P795" s="325"/>
      <c r="Q795" s="325"/>
    </row>
    <row r="796" spans="6:17">
      <c r="F796" s="333"/>
      <c r="G796" s="325"/>
      <c r="H796" s="325"/>
      <c r="I796" s="325"/>
      <c r="J796" s="325"/>
      <c r="K796" s="325"/>
      <c r="L796" s="325"/>
      <c r="M796" s="325"/>
      <c r="N796" s="325"/>
      <c r="O796" s="325"/>
      <c r="P796" s="325"/>
      <c r="Q796" s="325"/>
    </row>
    <row r="797" spans="6:17">
      <c r="F797" s="333"/>
      <c r="G797" s="325"/>
      <c r="H797" s="325"/>
      <c r="I797" s="325"/>
      <c r="J797" s="325"/>
      <c r="K797" s="325"/>
      <c r="L797" s="325"/>
      <c r="M797" s="325"/>
      <c r="N797" s="325"/>
      <c r="O797" s="325"/>
      <c r="P797" s="325"/>
      <c r="Q797" s="325"/>
    </row>
    <row r="798" spans="6:17">
      <c r="F798" s="333"/>
      <c r="G798" s="325"/>
      <c r="H798" s="325"/>
      <c r="I798" s="325"/>
      <c r="J798" s="325"/>
      <c r="K798" s="325"/>
      <c r="L798" s="325"/>
      <c r="M798" s="325"/>
      <c r="N798" s="325"/>
      <c r="O798" s="325"/>
      <c r="P798" s="325"/>
      <c r="Q798" s="325"/>
    </row>
    <row r="799" spans="6:17">
      <c r="F799" s="333"/>
      <c r="G799" s="325"/>
      <c r="H799" s="325"/>
      <c r="I799" s="325"/>
      <c r="J799" s="325"/>
      <c r="K799" s="325"/>
      <c r="L799" s="325"/>
      <c r="M799" s="325"/>
      <c r="N799" s="325"/>
      <c r="O799" s="325"/>
      <c r="P799" s="325"/>
      <c r="Q799" s="325"/>
    </row>
    <row r="800" spans="6:17">
      <c r="F800" s="333"/>
      <c r="G800" s="325"/>
      <c r="H800" s="325"/>
      <c r="I800" s="325"/>
      <c r="J800" s="325"/>
      <c r="K800" s="325"/>
      <c r="L800" s="325"/>
      <c r="M800" s="325"/>
      <c r="N800" s="325"/>
      <c r="O800" s="325"/>
      <c r="P800" s="325"/>
      <c r="Q800" s="325"/>
    </row>
    <row r="801" spans="6:17">
      <c r="F801" s="333"/>
      <c r="G801" s="325"/>
      <c r="H801" s="325"/>
      <c r="I801" s="325"/>
      <c r="J801" s="325"/>
      <c r="K801" s="325"/>
      <c r="L801" s="325"/>
      <c r="M801" s="325"/>
      <c r="N801" s="325"/>
      <c r="O801" s="325"/>
      <c r="P801" s="325"/>
      <c r="Q801" s="325"/>
    </row>
    <row r="802" spans="6:17">
      <c r="F802" s="333"/>
      <c r="G802" s="325"/>
      <c r="H802" s="325"/>
      <c r="I802" s="325"/>
      <c r="J802" s="325"/>
      <c r="K802" s="325"/>
      <c r="L802" s="325"/>
      <c r="M802" s="325"/>
      <c r="N802" s="325"/>
      <c r="O802" s="325"/>
      <c r="P802" s="325"/>
      <c r="Q802" s="325"/>
    </row>
    <row r="803" spans="6:17">
      <c r="F803" s="333"/>
      <c r="G803" s="325"/>
      <c r="H803" s="325"/>
      <c r="I803" s="325"/>
      <c r="J803" s="325"/>
      <c r="K803" s="325"/>
      <c r="L803" s="325"/>
      <c r="M803" s="325"/>
      <c r="N803" s="325"/>
      <c r="O803" s="325"/>
      <c r="P803" s="325"/>
      <c r="Q803" s="325"/>
    </row>
    <row r="804" spans="6:17">
      <c r="F804" s="333"/>
      <c r="G804" s="325"/>
      <c r="H804" s="325"/>
      <c r="I804" s="325"/>
      <c r="J804" s="325"/>
      <c r="K804" s="325"/>
      <c r="L804" s="325"/>
      <c r="M804" s="325"/>
      <c r="N804" s="325"/>
      <c r="O804" s="325"/>
      <c r="P804" s="325"/>
      <c r="Q804" s="325"/>
    </row>
    <row r="805" spans="6:17">
      <c r="F805" s="333"/>
      <c r="G805" s="325"/>
      <c r="H805" s="325"/>
      <c r="I805" s="325"/>
      <c r="J805" s="325"/>
      <c r="K805" s="325"/>
      <c r="L805" s="325"/>
      <c r="M805" s="325"/>
      <c r="N805" s="325"/>
      <c r="O805" s="325"/>
      <c r="P805" s="325"/>
      <c r="Q805" s="325"/>
    </row>
    <row r="806" spans="6:17">
      <c r="F806" s="333"/>
      <c r="G806" s="325"/>
      <c r="H806" s="325"/>
      <c r="I806" s="325"/>
      <c r="J806" s="325"/>
      <c r="K806" s="325"/>
      <c r="L806" s="325"/>
      <c r="M806" s="325"/>
      <c r="N806" s="325"/>
      <c r="O806" s="325"/>
      <c r="P806" s="325"/>
      <c r="Q806" s="325"/>
    </row>
    <row r="807" spans="6:17">
      <c r="F807" s="333"/>
      <c r="G807" s="325"/>
      <c r="H807" s="325"/>
      <c r="I807" s="325"/>
      <c r="J807" s="325"/>
      <c r="K807" s="325"/>
      <c r="L807" s="325"/>
      <c r="M807" s="325"/>
      <c r="N807" s="325"/>
      <c r="O807" s="325"/>
      <c r="P807" s="325"/>
      <c r="Q807" s="325"/>
    </row>
    <row r="808" spans="6:17">
      <c r="F808" s="333"/>
      <c r="G808" s="325"/>
      <c r="H808" s="325"/>
      <c r="I808" s="325"/>
      <c r="J808" s="325"/>
      <c r="K808" s="325"/>
      <c r="L808" s="325"/>
      <c r="M808" s="325"/>
      <c r="N808" s="325"/>
      <c r="O808" s="325"/>
      <c r="P808" s="325"/>
      <c r="Q808" s="325"/>
    </row>
    <row r="809" spans="6:17">
      <c r="F809" s="333"/>
      <c r="G809" s="325"/>
      <c r="H809" s="325"/>
      <c r="I809" s="325"/>
      <c r="J809" s="325"/>
      <c r="K809" s="325"/>
      <c r="L809" s="325"/>
      <c r="M809" s="325"/>
      <c r="N809" s="325"/>
      <c r="O809" s="325"/>
      <c r="P809" s="325"/>
      <c r="Q809" s="325"/>
    </row>
    <row r="810" spans="6:17">
      <c r="F810" s="333"/>
      <c r="G810" s="325"/>
      <c r="H810" s="325"/>
      <c r="I810" s="325"/>
      <c r="J810" s="325"/>
      <c r="K810" s="325"/>
      <c r="L810" s="325"/>
      <c r="M810" s="325"/>
      <c r="N810" s="325"/>
      <c r="O810" s="325"/>
      <c r="P810" s="325"/>
      <c r="Q810" s="325"/>
    </row>
    <row r="811" spans="6:17">
      <c r="F811" s="333"/>
      <c r="G811" s="325"/>
      <c r="H811" s="325"/>
      <c r="I811" s="325"/>
      <c r="J811" s="325"/>
      <c r="K811" s="325"/>
      <c r="L811" s="325"/>
      <c r="M811" s="325"/>
      <c r="N811" s="325"/>
      <c r="O811" s="325"/>
      <c r="P811" s="325"/>
      <c r="Q811" s="325"/>
    </row>
    <row r="812" spans="6:17">
      <c r="F812" s="333"/>
      <c r="G812" s="325"/>
      <c r="H812" s="325"/>
      <c r="I812" s="325"/>
      <c r="J812" s="325"/>
      <c r="K812" s="325"/>
      <c r="L812" s="325"/>
      <c r="M812" s="325"/>
      <c r="N812" s="325"/>
      <c r="O812" s="325"/>
      <c r="P812" s="325"/>
      <c r="Q812" s="325"/>
    </row>
    <row r="813" spans="6:17">
      <c r="F813" s="333"/>
      <c r="G813" s="325"/>
      <c r="H813" s="325"/>
      <c r="I813" s="325"/>
      <c r="J813" s="325"/>
      <c r="K813" s="325"/>
      <c r="L813" s="325"/>
      <c r="M813" s="325"/>
      <c r="N813" s="325"/>
      <c r="O813" s="325"/>
      <c r="P813" s="325"/>
      <c r="Q813" s="325"/>
    </row>
    <row r="814" spans="6:17">
      <c r="F814" s="333"/>
      <c r="G814" s="325"/>
      <c r="H814" s="325"/>
      <c r="I814" s="325"/>
      <c r="J814" s="325"/>
      <c r="K814" s="325"/>
      <c r="L814" s="325"/>
      <c r="M814" s="325"/>
      <c r="N814" s="325"/>
      <c r="O814" s="325"/>
      <c r="P814" s="325"/>
      <c r="Q814" s="325"/>
    </row>
    <row r="815" spans="6:17">
      <c r="F815" s="333"/>
      <c r="G815" s="325"/>
      <c r="H815" s="325"/>
      <c r="I815" s="325"/>
      <c r="J815" s="325"/>
      <c r="K815" s="325"/>
      <c r="L815" s="325"/>
      <c r="M815" s="325"/>
      <c r="N815" s="325"/>
      <c r="O815" s="325"/>
      <c r="P815" s="325"/>
      <c r="Q815" s="325"/>
    </row>
    <row r="816" spans="6:17">
      <c r="F816" s="333"/>
      <c r="G816" s="325"/>
      <c r="H816" s="325"/>
      <c r="I816" s="325"/>
      <c r="J816" s="325"/>
      <c r="K816" s="325"/>
      <c r="L816" s="325"/>
      <c r="M816" s="325"/>
      <c r="N816" s="325"/>
      <c r="O816" s="325"/>
      <c r="P816" s="325"/>
      <c r="Q816" s="325"/>
    </row>
    <row r="817" spans="6:17">
      <c r="F817" s="333"/>
      <c r="G817" s="325"/>
      <c r="H817" s="325"/>
      <c r="I817" s="325"/>
      <c r="J817" s="325"/>
      <c r="K817" s="325"/>
      <c r="L817" s="325"/>
      <c r="M817" s="325"/>
      <c r="N817" s="325"/>
      <c r="O817" s="325"/>
      <c r="P817" s="325"/>
      <c r="Q817" s="325"/>
    </row>
    <row r="818" spans="6:17">
      <c r="F818" s="333"/>
      <c r="G818" s="325"/>
      <c r="H818" s="325"/>
      <c r="I818" s="325"/>
      <c r="J818" s="325"/>
      <c r="K818" s="325"/>
      <c r="L818" s="325"/>
      <c r="M818" s="325"/>
      <c r="N818" s="325"/>
      <c r="O818" s="325"/>
      <c r="P818" s="325"/>
      <c r="Q818" s="325"/>
    </row>
    <row r="819" spans="6:17">
      <c r="F819" s="333"/>
      <c r="G819" s="325"/>
      <c r="H819" s="325"/>
      <c r="I819" s="325"/>
      <c r="J819" s="325"/>
      <c r="K819" s="325"/>
      <c r="L819" s="325"/>
      <c r="M819" s="325"/>
      <c r="N819" s="325"/>
      <c r="O819" s="325"/>
      <c r="P819" s="325"/>
      <c r="Q819" s="325"/>
    </row>
    <row r="820" spans="6:17">
      <c r="F820" s="333"/>
      <c r="G820" s="325"/>
      <c r="H820" s="325"/>
      <c r="I820" s="325"/>
      <c r="J820" s="325"/>
      <c r="K820" s="325"/>
      <c r="L820" s="325"/>
      <c r="M820" s="325"/>
      <c r="N820" s="325"/>
      <c r="O820" s="325"/>
      <c r="P820" s="325"/>
      <c r="Q820" s="325"/>
    </row>
    <row r="821" spans="6:17">
      <c r="F821" s="333"/>
      <c r="G821" s="325"/>
      <c r="H821" s="325"/>
      <c r="I821" s="325"/>
      <c r="J821" s="325"/>
      <c r="K821" s="325"/>
      <c r="L821" s="325"/>
      <c r="M821" s="325"/>
      <c r="N821" s="325"/>
      <c r="O821" s="325"/>
      <c r="P821" s="325"/>
      <c r="Q821" s="325"/>
    </row>
    <row r="822" spans="6:17">
      <c r="F822" s="333"/>
      <c r="G822" s="325"/>
      <c r="H822" s="325"/>
      <c r="I822" s="325"/>
      <c r="J822" s="325"/>
      <c r="K822" s="325"/>
      <c r="L822" s="325"/>
      <c r="M822" s="325"/>
      <c r="N822" s="325"/>
      <c r="O822" s="325"/>
      <c r="P822" s="325"/>
      <c r="Q822" s="325"/>
    </row>
    <row r="823" spans="6:17">
      <c r="F823" s="333"/>
      <c r="G823" s="325"/>
      <c r="H823" s="325"/>
      <c r="I823" s="325"/>
      <c r="J823" s="325"/>
      <c r="K823" s="325"/>
      <c r="L823" s="325"/>
      <c r="M823" s="325"/>
      <c r="N823" s="325"/>
      <c r="O823" s="325"/>
      <c r="P823" s="325"/>
      <c r="Q823" s="325"/>
    </row>
    <row r="824" spans="6:17">
      <c r="F824" s="333"/>
      <c r="G824" s="325"/>
      <c r="H824" s="325"/>
      <c r="I824" s="325"/>
      <c r="J824" s="325"/>
      <c r="K824" s="325"/>
      <c r="L824" s="325"/>
      <c r="M824" s="325"/>
      <c r="N824" s="325"/>
      <c r="O824" s="325"/>
      <c r="P824" s="325"/>
      <c r="Q824" s="325"/>
    </row>
    <row r="825" spans="6:17">
      <c r="F825" s="333"/>
      <c r="G825" s="325"/>
      <c r="H825" s="325"/>
      <c r="I825" s="325"/>
      <c r="J825" s="325"/>
      <c r="K825" s="325"/>
      <c r="L825" s="325"/>
      <c r="M825" s="325"/>
      <c r="N825" s="325"/>
      <c r="O825" s="325"/>
      <c r="P825" s="325"/>
      <c r="Q825" s="325"/>
    </row>
    <row r="826" spans="6:17">
      <c r="F826" s="333"/>
      <c r="G826" s="325"/>
      <c r="H826" s="325"/>
      <c r="I826" s="325"/>
      <c r="J826" s="325"/>
      <c r="K826" s="325"/>
      <c r="L826" s="325"/>
      <c r="M826" s="325"/>
      <c r="N826" s="325"/>
      <c r="O826" s="325"/>
      <c r="P826" s="325"/>
      <c r="Q826" s="325"/>
    </row>
    <row r="827" spans="6:17">
      <c r="F827" s="333"/>
      <c r="G827" s="325"/>
      <c r="H827" s="325"/>
      <c r="I827" s="325"/>
      <c r="J827" s="325"/>
      <c r="K827" s="325"/>
      <c r="L827" s="325"/>
      <c r="M827" s="325"/>
      <c r="N827" s="325"/>
      <c r="O827" s="325"/>
      <c r="P827" s="325"/>
      <c r="Q827" s="325"/>
    </row>
    <row r="828" spans="6:17">
      <c r="F828" s="333"/>
      <c r="G828" s="325"/>
      <c r="H828" s="325"/>
      <c r="I828" s="325"/>
      <c r="J828" s="325"/>
      <c r="K828" s="325"/>
      <c r="L828" s="325"/>
      <c r="M828" s="325"/>
      <c r="N828" s="325"/>
      <c r="O828" s="325"/>
      <c r="P828" s="325"/>
      <c r="Q828" s="325"/>
    </row>
    <row r="829" spans="6:17">
      <c r="F829" s="333"/>
      <c r="G829" s="325"/>
      <c r="H829" s="325"/>
      <c r="I829" s="325"/>
      <c r="J829" s="325"/>
      <c r="K829" s="325"/>
      <c r="L829" s="325"/>
      <c r="M829" s="325"/>
      <c r="N829" s="325"/>
      <c r="O829" s="325"/>
      <c r="P829" s="325"/>
      <c r="Q829" s="325"/>
    </row>
    <row r="830" spans="6:17">
      <c r="F830" s="333"/>
      <c r="G830" s="325"/>
      <c r="H830" s="325"/>
      <c r="I830" s="325"/>
      <c r="J830" s="325"/>
      <c r="K830" s="325"/>
      <c r="L830" s="325"/>
      <c r="M830" s="325"/>
      <c r="N830" s="325"/>
      <c r="O830" s="325"/>
      <c r="P830" s="325"/>
      <c r="Q830" s="325"/>
    </row>
    <row r="831" spans="6:17">
      <c r="F831" s="333"/>
      <c r="G831" s="325"/>
      <c r="H831" s="325"/>
      <c r="I831" s="325"/>
      <c r="J831" s="325"/>
      <c r="K831" s="325"/>
      <c r="L831" s="325"/>
      <c r="M831" s="325"/>
      <c r="N831" s="325"/>
      <c r="O831" s="325"/>
      <c r="P831" s="325"/>
      <c r="Q831" s="325"/>
    </row>
    <row r="832" spans="6:17">
      <c r="F832" s="333"/>
      <c r="G832" s="325"/>
      <c r="H832" s="325"/>
      <c r="I832" s="325"/>
      <c r="J832" s="325"/>
      <c r="K832" s="325"/>
      <c r="L832" s="325"/>
      <c r="M832" s="325"/>
      <c r="N832" s="325"/>
      <c r="O832" s="325"/>
      <c r="P832" s="325"/>
      <c r="Q832" s="325"/>
    </row>
    <row r="833" spans="6:17">
      <c r="F833" s="333"/>
      <c r="G833" s="325"/>
      <c r="H833" s="325"/>
      <c r="I833" s="325"/>
      <c r="J833" s="325"/>
      <c r="K833" s="325"/>
      <c r="L833" s="325"/>
      <c r="M833" s="325"/>
      <c r="N833" s="325"/>
      <c r="O833" s="325"/>
      <c r="P833" s="325"/>
      <c r="Q833" s="325"/>
    </row>
    <row r="834" spans="6:17">
      <c r="F834" s="333"/>
      <c r="G834" s="325"/>
      <c r="H834" s="325"/>
      <c r="I834" s="325"/>
      <c r="J834" s="325"/>
      <c r="K834" s="325"/>
      <c r="L834" s="325"/>
      <c r="M834" s="325"/>
      <c r="N834" s="325"/>
      <c r="O834" s="325"/>
      <c r="P834" s="325"/>
      <c r="Q834" s="325"/>
    </row>
    <row r="835" spans="6:17">
      <c r="F835" s="333"/>
      <c r="G835" s="325"/>
      <c r="H835" s="325"/>
      <c r="I835" s="325"/>
      <c r="J835" s="325"/>
      <c r="K835" s="325"/>
      <c r="L835" s="325"/>
      <c r="M835" s="325"/>
      <c r="N835" s="325"/>
      <c r="O835" s="325"/>
      <c r="P835" s="325"/>
      <c r="Q835" s="325"/>
    </row>
    <row r="836" spans="6:17">
      <c r="F836" s="333"/>
      <c r="G836" s="325"/>
      <c r="H836" s="325"/>
      <c r="I836" s="325"/>
      <c r="J836" s="325"/>
      <c r="K836" s="325"/>
      <c r="L836" s="325"/>
      <c r="M836" s="325"/>
      <c r="N836" s="325"/>
      <c r="O836" s="325"/>
      <c r="P836" s="325"/>
      <c r="Q836" s="325"/>
    </row>
    <row r="837" spans="6:17">
      <c r="F837" s="333"/>
      <c r="G837" s="325"/>
      <c r="H837" s="325"/>
      <c r="I837" s="325"/>
      <c r="J837" s="325"/>
      <c r="K837" s="325"/>
      <c r="L837" s="325"/>
      <c r="M837" s="325"/>
      <c r="N837" s="325"/>
      <c r="O837" s="325"/>
      <c r="P837" s="325"/>
      <c r="Q837" s="325"/>
    </row>
    <row r="838" spans="6:17">
      <c r="F838" s="333"/>
      <c r="G838" s="325"/>
      <c r="H838" s="325"/>
      <c r="I838" s="325"/>
      <c r="J838" s="325"/>
      <c r="K838" s="325"/>
      <c r="L838" s="325"/>
      <c r="M838" s="325"/>
      <c r="N838" s="325"/>
      <c r="O838" s="325"/>
      <c r="P838" s="325"/>
      <c r="Q838" s="325"/>
    </row>
    <row r="839" spans="6:17">
      <c r="F839" s="333"/>
      <c r="G839" s="325"/>
      <c r="H839" s="325"/>
      <c r="I839" s="325"/>
      <c r="J839" s="325"/>
      <c r="K839" s="325"/>
      <c r="L839" s="325"/>
      <c r="M839" s="325"/>
      <c r="N839" s="325"/>
      <c r="O839" s="325"/>
      <c r="P839" s="325"/>
      <c r="Q839" s="325"/>
    </row>
    <row r="840" spans="6:17">
      <c r="F840" s="333"/>
      <c r="G840" s="325"/>
      <c r="H840" s="325"/>
      <c r="I840" s="325"/>
      <c r="J840" s="325"/>
      <c r="K840" s="325"/>
      <c r="L840" s="325"/>
      <c r="M840" s="325"/>
      <c r="N840" s="325"/>
      <c r="O840" s="325"/>
      <c r="P840" s="325"/>
      <c r="Q840" s="325"/>
    </row>
    <row r="841" spans="6:17">
      <c r="F841" s="333"/>
      <c r="G841" s="325"/>
      <c r="H841" s="325"/>
      <c r="I841" s="325"/>
      <c r="J841" s="325"/>
      <c r="K841" s="325"/>
      <c r="L841" s="325"/>
      <c r="M841" s="325"/>
      <c r="N841" s="325"/>
      <c r="O841" s="325"/>
      <c r="P841" s="325"/>
      <c r="Q841" s="325"/>
    </row>
    <row r="842" spans="6:17">
      <c r="F842" s="333"/>
      <c r="G842" s="325"/>
      <c r="H842" s="325"/>
      <c r="I842" s="325"/>
      <c r="J842" s="325"/>
      <c r="K842" s="325"/>
      <c r="L842" s="325"/>
      <c r="M842" s="325"/>
      <c r="N842" s="325"/>
      <c r="O842" s="325"/>
      <c r="P842" s="325"/>
      <c r="Q842" s="325"/>
    </row>
    <row r="843" spans="6:17">
      <c r="F843" s="333"/>
      <c r="G843" s="325"/>
      <c r="H843" s="325"/>
      <c r="I843" s="325"/>
      <c r="J843" s="325"/>
      <c r="K843" s="325"/>
      <c r="L843" s="325"/>
      <c r="M843" s="325"/>
      <c r="N843" s="325"/>
      <c r="O843" s="325"/>
      <c r="P843" s="325"/>
      <c r="Q843" s="325"/>
    </row>
    <row r="844" spans="6:17">
      <c r="F844" s="333"/>
      <c r="G844" s="325"/>
      <c r="H844" s="325"/>
      <c r="I844" s="325"/>
      <c r="J844" s="325"/>
      <c r="K844" s="325"/>
      <c r="L844" s="325"/>
      <c r="M844" s="325"/>
      <c r="N844" s="325"/>
      <c r="O844" s="325"/>
      <c r="P844" s="325"/>
      <c r="Q844" s="325"/>
    </row>
    <row r="845" spans="6:17">
      <c r="F845" s="333"/>
      <c r="G845" s="325"/>
      <c r="H845" s="325"/>
      <c r="I845" s="325"/>
      <c r="J845" s="325"/>
      <c r="K845" s="325"/>
      <c r="L845" s="325"/>
      <c r="M845" s="325"/>
      <c r="N845" s="325"/>
      <c r="O845" s="325"/>
      <c r="P845" s="325"/>
      <c r="Q845" s="325"/>
    </row>
    <row r="846" spans="6:17">
      <c r="F846" s="333"/>
      <c r="G846" s="325"/>
      <c r="H846" s="325"/>
      <c r="I846" s="325"/>
      <c r="J846" s="325"/>
      <c r="K846" s="325"/>
      <c r="L846" s="325"/>
      <c r="M846" s="325"/>
      <c r="N846" s="325"/>
      <c r="O846" s="325"/>
      <c r="P846" s="325"/>
      <c r="Q846" s="325"/>
    </row>
    <row r="847" spans="6:17">
      <c r="F847" s="333"/>
      <c r="G847" s="325"/>
      <c r="H847" s="325"/>
      <c r="I847" s="325"/>
      <c r="J847" s="325"/>
      <c r="K847" s="325"/>
      <c r="L847" s="325"/>
      <c r="M847" s="325"/>
      <c r="N847" s="325"/>
      <c r="O847" s="325"/>
      <c r="P847" s="325"/>
      <c r="Q847" s="325"/>
    </row>
    <row r="848" spans="6:17">
      <c r="F848" s="333"/>
      <c r="G848" s="325"/>
      <c r="H848" s="325"/>
      <c r="I848" s="325"/>
      <c r="J848" s="325"/>
      <c r="K848" s="325"/>
      <c r="L848" s="325"/>
      <c r="M848" s="325"/>
      <c r="N848" s="325"/>
      <c r="O848" s="325"/>
      <c r="P848" s="325"/>
      <c r="Q848" s="325"/>
    </row>
    <row r="849" spans="6:17">
      <c r="F849" s="333"/>
      <c r="G849" s="325"/>
      <c r="H849" s="325"/>
      <c r="I849" s="325"/>
      <c r="J849" s="325"/>
      <c r="K849" s="325"/>
      <c r="L849" s="325"/>
      <c r="M849" s="325"/>
      <c r="N849" s="325"/>
      <c r="O849" s="325"/>
      <c r="P849" s="325"/>
      <c r="Q849" s="325"/>
    </row>
    <row r="850" spans="6:17">
      <c r="F850" s="333"/>
      <c r="G850" s="325"/>
      <c r="H850" s="325"/>
      <c r="I850" s="325"/>
      <c r="J850" s="325"/>
      <c r="K850" s="325"/>
      <c r="L850" s="325"/>
      <c r="M850" s="325"/>
      <c r="N850" s="325"/>
      <c r="O850" s="325"/>
      <c r="P850" s="325"/>
      <c r="Q850" s="325"/>
    </row>
    <row r="851" spans="6:17">
      <c r="F851" s="333"/>
      <c r="G851" s="325"/>
      <c r="H851" s="325"/>
      <c r="I851" s="325"/>
      <c r="J851" s="325"/>
      <c r="K851" s="325"/>
      <c r="L851" s="325"/>
      <c r="M851" s="325"/>
      <c r="N851" s="325"/>
      <c r="O851" s="325"/>
      <c r="P851" s="325"/>
      <c r="Q851" s="325"/>
    </row>
    <row r="852" spans="6:17">
      <c r="F852" s="333"/>
      <c r="G852" s="325"/>
      <c r="H852" s="325"/>
      <c r="I852" s="325"/>
      <c r="J852" s="325"/>
      <c r="K852" s="325"/>
      <c r="L852" s="325"/>
      <c r="M852" s="325"/>
      <c r="N852" s="325"/>
      <c r="O852" s="325"/>
      <c r="P852" s="325"/>
      <c r="Q852" s="325"/>
    </row>
    <row r="853" spans="6:17">
      <c r="F853" s="333"/>
      <c r="G853" s="325"/>
      <c r="H853" s="325"/>
      <c r="I853" s="325"/>
      <c r="J853" s="325"/>
      <c r="K853" s="325"/>
      <c r="L853" s="325"/>
      <c r="M853" s="325"/>
      <c r="N853" s="325"/>
      <c r="O853" s="325"/>
      <c r="P853" s="325"/>
      <c r="Q853" s="325"/>
    </row>
    <row r="854" spans="6:17">
      <c r="F854" s="333"/>
      <c r="G854" s="325"/>
      <c r="H854" s="325"/>
      <c r="I854" s="325"/>
      <c r="J854" s="325"/>
      <c r="K854" s="325"/>
      <c r="L854" s="325"/>
      <c r="M854" s="325"/>
      <c r="N854" s="325"/>
      <c r="O854" s="325"/>
      <c r="P854" s="325"/>
      <c r="Q854" s="325"/>
    </row>
    <row r="855" spans="6:17">
      <c r="F855" s="333"/>
      <c r="G855" s="325"/>
      <c r="H855" s="325"/>
      <c r="I855" s="325"/>
      <c r="J855" s="325"/>
      <c r="K855" s="325"/>
      <c r="L855" s="325"/>
      <c r="M855" s="325"/>
      <c r="N855" s="325"/>
      <c r="O855" s="325"/>
      <c r="P855" s="325"/>
      <c r="Q855" s="325"/>
    </row>
    <row r="856" spans="6:17">
      <c r="F856" s="333"/>
      <c r="G856" s="325"/>
      <c r="H856" s="325"/>
      <c r="I856" s="325"/>
      <c r="J856" s="325"/>
      <c r="K856" s="325"/>
      <c r="L856" s="325"/>
      <c r="M856" s="325"/>
      <c r="N856" s="325"/>
      <c r="O856" s="325"/>
      <c r="P856" s="325"/>
      <c r="Q856" s="325"/>
    </row>
    <row r="857" spans="6:17">
      <c r="F857" s="333"/>
      <c r="G857" s="325"/>
      <c r="H857" s="325"/>
      <c r="I857" s="325"/>
      <c r="J857" s="325"/>
      <c r="K857" s="325"/>
      <c r="L857" s="325"/>
      <c r="M857" s="325"/>
      <c r="N857" s="325"/>
      <c r="O857" s="325"/>
      <c r="P857" s="325"/>
      <c r="Q857" s="325"/>
    </row>
    <row r="858" spans="6:17">
      <c r="F858" s="333"/>
      <c r="G858" s="325"/>
      <c r="H858" s="325"/>
      <c r="I858" s="325"/>
      <c r="J858" s="325"/>
      <c r="K858" s="325"/>
      <c r="L858" s="325"/>
      <c r="M858" s="325"/>
      <c r="N858" s="325"/>
      <c r="O858" s="325"/>
      <c r="P858" s="325"/>
      <c r="Q858" s="325"/>
    </row>
    <row r="859" spans="6:17">
      <c r="F859" s="333"/>
      <c r="G859" s="325"/>
      <c r="H859" s="325"/>
      <c r="I859" s="325"/>
      <c r="J859" s="325"/>
      <c r="K859" s="325"/>
      <c r="L859" s="325"/>
      <c r="M859" s="325"/>
      <c r="N859" s="325"/>
      <c r="O859" s="325"/>
      <c r="P859" s="325"/>
      <c r="Q859" s="325"/>
    </row>
    <row r="860" spans="6:17">
      <c r="F860" s="333"/>
      <c r="G860" s="325"/>
      <c r="H860" s="325"/>
      <c r="I860" s="325"/>
      <c r="J860" s="325"/>
      <c r="K860" s="325"/>
      <c r="L860" s="325"/>
      <c r="M860" s="325"/>
      <c r="N860" s="325"/>
      <c r="O860" s="325"/>
      <c r="P860" s="325"/>
      <c r="Q860" s="325"/>
    </row>
    <row r="861" spans="6:17">
      <c r="F861" s="333"/>
      <c r="G861" s="325"/>
      <c r="H861" s="325"/>
      <c r="I861" s="325"/>
      <c r="J861" s="325"/>
      <c r="K861" s="325"/>
      <c r="L861" s="325"/>
      <c r="M861" s="325"/>
      <c r="N861" s="325"/>
      <c r="O861" s="325"/>
      <c r="P861" s="325"/>
      <c r="Q861" s="325"/>
    </row>
    <row r="862" spans="6:17">
      <c r="F862" s="333"/>
      <c r="G862" s="325"/>
      <c r="H862" s="325"/>
      <c r="I862" s="325"/>
      <c r="J862" s="325"/>
      <c r="K862" s="325"/>
      <c r="L862" s="325"/>
      <c r="M862" s="325"/>
      <c r="N862" s="325"/>
      <c r="O862" s="325"/>
      <c r="P862" s="325"/>
      <c r="Q862" s="325"/>
    </row>
    <row r="863" spans="6:17">
      <c r="F863" s="333"/>
      <c r="G863" s="325"/>
      <c r="H863" s="325"/>
      <c r="I863" s="325"/>
      <c r="J863" s="325"/>
      <c r="K863" s="325"/>
      <c r="L863" s="325"/>
      <c r="M863" s="325"/>
      <c r="N863" s="325"/>
      <c r="O863" s="325"/>
      <c r="P863" s="325"/>
      <c r="Q863" s="325"/>
    </row>
    <row r="864" spans="6:17">
      <c r="F864" s="333"/>
      <c r="G864" s="325"/>
      <c r="H864" s="325"/>
      <c r="I864" s="325"/>
      <c r="J864" s="325"/>
      <c r="K864" s="325"/>
      <c r="L864" s="325"/>
      <c r="M864" s="325"/>
      <c r="N864" s="325"/>
      <c r="O864" s="325"/>
      <c r="P864" s="325"/>
      <c r="Q864" s="325"/>
    </row>
    <row r="865" spans="6:17">
      <c r="F865" s="333"/>
      <c r="G865" s="325"/>
      <c r="H865" s="325"/>
      <c r="I865" s="325"/>
      <c r="J865" s="325"/>
      <c r="K865" s="325"/>
      <c r="L865" s="325"/>
      <c r="M865" s="325"/>
      <c r="N865" s="325"/>
      <c r="O865" s="325"/>
      <c r="P865" s="325"/>
      <c r="Q865" s="325"/>
    </row>
    <row r="866" spans="6:17">
      <c r="F866" s="333"/>
      <c r="G866" s="325"/>
      <c r="H866" s="325"/>
      <c r="I866" s="325"/>
      <c r="J866" s="325"/>
      <c r="K866" s="325"/>
      <c r="L866" s="325"/>
      <c r="M866" s="325"/>
      <c r="N866" s="325"/>
      <c r="O866" s="325"/>
      <c r="P866" s="325"/>
      <c r="Q866" s="325"/>
    </row>
    <row r="867" spans="6:17">
      <c r="F867" s="333"/>
      <c r="G867" s="325"/>
      <c r="H867" s="325"/>
      <c r="I867" s="325"/>
      <c r="J867" s="325"/>
      <c r="K867" s="325"/>
      <c r="L867" s="325"/>
      <c r="M867" s="325"/>
      <c r="N867" s="325"/>
      <c r="O867" s="325"/>
      <c r="P867" s="325"/>
      <c r="Q867" s="325"/>
    </row>
    <row r="868" spans="6:17">
      <c r="F868" s="333"/>
      <c r="G868" s="325"/>
      <c r="H868" s="325"/>
      <c r="I868" s="325"/>
      <c r="J868" s="325"/>
      <c r="K868" s="325"/>
      <c r="L868" s="325"/>
      <c r="M868" s="325"/>
      <c r="N868" s="325"/>
      <c r="O868" s="325"/>
      <c r="P868" s="325"/>
      <c r="Q868" s="325"/>
    </row>
    <row r="869" spans="6:17">
      <c r="F869" s="333"/>
      <c r="G869" s="325"/>
      <c r="H869" s="325"/>
      <c r="I869" s="325"/>
      <c r="J869" s="325"/>
      <c r="K869" s="325"/>
      <c r="L869" s="325"/>
      <c r="M869" s="325"/>
      <c r="N869" s="325"/>
      <c r="O869" s="325"/>
      <c r="P869" s="325"/>
      <c r="Q869" s="325"/>
    </row>
    <row r="870" spans="6:17">
      <c r="F870" s="333"/>
      <c r="G870" s="325"/>
      <c r="H870" s="325"/>
      <c r="I870" s="325"/>
      <c r="J870" s="325"/>
      <c r="K870" s="325"/>
      <c r="L870" s="325"/>
      <c r="M870" s="325"/>
      <c r="N870" s="325"/>
      <c r="O870" s="325"/>
      <c r="P870" s="325"/>
      <c r="Q870" s="325"/>
    </row>
    <row r="871" spans="6:17">
      <c r="F871" s="333"/>
      <c r="G871" s="325"/>
      <c r="H871" s="325"/>
      <c r="I871" s="325"/>
      <c r="J871" s="325"/>
      <c r="K871" s="325"/>
      <c r="L871" s="325"/>
      <c r="M871" s="325"/>
      <c r="N871" s="325"/>
      <c r="O871" s="325"/>
      <c r="P871" s="325"/>
      <c r="Q871" s="325"/>
    </row>
    <row r="872" spans="6:17">
      <c r="F872" s="333"/>
      <c r="G872" s="325"/>
      <c r="H872" s="325"/>
      <c r="I872" s="325"/>
      <c r="J872" s="325"/>
      <c r="K872" s="325"/>
      <c r="L872" s="325"/>
      <c r="M872" s="325"/>
      <c r="N872" s="325"/>
      <c r="O872" s="325"/>
      <c r="P872" s="325"/>
      <c r="Q872" s="325"/>
    </row>
    <row r="873" spans="6:17">
      <c r="F873" s="333"/>
      <c r="G873" s="325"/>
      <c r="H873" s="325"/>
      <c r="I873" s="325"/>
      <c r="J873" s="325"/>
      <c r="K873" s="325"/>
      <c r="L873" s="325"/>
      <c r="M873" s="325"/>
      <c r="N873" s="325"/>
      <c r="O873" s="325"/>
      <c r="P873" s="325"/>
      <c r="Q873" s="325"/>
    </row>
    <row r="874" spans="6:17">
      <c r="F874" s="333"/>
      <c r="G874" s="325"/>
      <c r="H874" s="325"/>
      <c r="I874" s="325"/>
      <c r="J874" s="325"/>
      <c r="K874" s="325"/>
      <c r="L874" s="325"/>
      <c r="M874" s="325"/>
      <c r="N874" s="325"/>
      <c r="O874" s="325"/>
      <c r="P874" s="325"/>
      <c r="Q874" s="325"/>
    </row>
    <row r="875" spans="6:17">
      <c r="F875" s="333"/>
      <c r="G875" s="325"/>
      <c r="H875" s="325"/>
      <c r="I875" s="325"/>
      <c r="J875" s="325"/>
      <c r="K875" s="325"/>
      <c r="L875" s="325"/>
      <c r="M875" s="325"/>
      <c r="N875" s="325"/>
      <c r="O875" s="325"/>
      <c r="P875" s="325"/>
      <c r="Q875" s="325"/>
    </row>
    <row r="876" spans="6:17">
      <c r="F876" s="333"/>
      <c r="G876" s="325"/>
      <c r="H876" s="325"/>
      <c r="I876" s="325"/>
      <c r="J876" s="325"/>
      <c r="K876" s="325"/>
      <c r="L876" s="325"/>
      <c r="M876" s="325"/>
      <c r="N876" s="325"/>
      <c r="O876" s="325"/>
      <c r="P876" s="325"/>
      <c r="Q876" s="325"/>
    </row>
    <row r="877" spans="6:17">
      <c r="F877" s="333"/>
      <c r="G877" s="325"/>
      <c r="H877" s="325"/>
      <c r="I877" s="325"/>
      <c r="J877" s="325"/>
      <c r="K877" s="325"/>
      <c r="L877" s="325"/>
      <c r="M877" s="325"/>
      <c r="N877" s="325"/>
      <c r="O877" s="325"/>
      <c r="P877" s="325"/>
      <c r="Q877" s="325"/>
    </row>
    <row r="878" spans="6:17">
      <c r="F878" s="333"/>
      <c r="G878" s="325"/>
      <c r="H878" s="325"/>
      <c r="I878" s="325"/>
      <c r="J878" s="325"/>
      <c r="K878" s="325"/>
      <c r="L878" s="325"/>
      <c r="M878" s="325"/>
      <c r="N878" s="325"/>
      <c r="O878" s="325"/>
      <c r="P878" s="325"/>
      <c r="Q878" s="325"/>
    </row>
    <row r="879" spans="6:17">
      <c r="F879" s="333"/>
      <c r="G879" s="325"/>
      <c r="H879" s="325"/>
      <c r="I879" s="325"/>
      <c r="J879" s="325"/>
      <c r="K879" s="325"/>
      <c r="L879" s="325"/>
      <c r="M879" s="325"/>
      <c r="N879" s="325"/>
      <c r="O879" s="325"/>
      <c r="P879" s="325"/>
      <c r="Q879" s="325"/>
    </row>
    <row r="880" spans="6:17">
      <c r="F880" s="333"/>
      <c r="G880" s="325"/>
      <c r="H880" s="325"/>
      <c r="I880" s="325"/>
      <c r="J880" s="325"/>
      <c r="K880" s="325"/>
      <c r="L880" s="325"/>
      <c r="M880" s="325"/>
      <c r="N880" s="325"/>
      <c r="O880" s="325"/>
      <c r="P880" s="325"/>
      <c r="Q880" s="325"/>
    </row>
    <row r="881" spans="6:17">
      <c r="F881" s="333"/>
      <c r="G881" s="325"/>
      <c r="H881" s="325"/>
      <c r="I881" s="325"/>
      <c r="J881" s="325"/>
      <c r="K881" s="325"/>
      <c r="L881" s="325"/>
      <c r="M881" s="325"/>
      <c r="N881" s="325"/>
      <c r="O881" s="325"/>
      <c r="P881" s="325"/>
      <c r="Q881" s="325"/>
    </row>
    <row r="882" spans="6:17">
      <c r="F882" s="333"/>
      <c r="G882" s="325"/>
      <c r="H882" s="325"/>
      <c r="I882" s="325"/>
      <c r="J882" s="325"/>
      <c r="K882" s="325"/>
      <c r="L882" s="325"/>
      <c r="M882" s="325"/>
      <c r="N882" s="325"/>
      <c r="O882" s="325"/>
      <c r="P882" s="325"/>
      <c r="Q882" s="325"/>
    </row>
    <row r="883" spans="6:17">
      <c r="F883" s="333"/>
      <c r="G883" s="325"/>
      <c r="H883" s="325"/>
      <c r="I883" s="325"/>
      <c r="J883" s="325"/>
      <c r="K883" s="325"/>
      <c r="L883" s="325"/>
      <c r="M883" s="325"/>
      <c r="N883" s="325"/>
      <c r="O883" s="325"/>
      <c r="P883" s="325"/>
      <c r="Q883" s="325"/>
    </row>
    <row r="884" spans="6:17">
      <c r="F884" s="333"/>
      <c r="G884" s="325"/>
      <c r="H884" s="325"/>
      <c r="I884" s="325"/>
      <c r="J884" s="325"/>
      <c r="K884" s="325"/>
      <c r="L884" s="325"/>
      <c r="M884" s="325"/>
      <c r="N884" s="325"/>
      <c r="O884" s="325"/>
      <c r="P884" s="325"/>
      <c r="Q884" s="325"/>
    </row>
    <row r="885" spans="6:17">
      <c r="F885" s="333"/>
      <c r="G885" s="325"/>
      <c r="H885" s="325"/>
      <c r="I885" s="325"/>
      <c r="J885" s="325"/>
      <c r="K885" s="325"/>
      <c r="L885" s="325"/>
      <c r="M885" s="325"/>
      <c r="N885" s="325"/>
      <c r="O885" s="325"/>
      <c r="P885" s="325"/>
      <c r="Q885" s="325"/>
    </row>
    <row r="886" spans="6:17">
      <c r="F886" s="333"/>
      <c r="G886" s="325"/>
      <c r="H886" s="325"/>
      <c r="I886" s="325"/>
      <c r="J886" s="325"/>
      <c r="K886" s="325"/>
      <c r="L886" s="325"/>
      <c r="M886" s="325"/>
      <c r="N886" s="325"/>
      <c r="O886" s="325"/>
      <c r="P886" s="325"/>
      <c r="Q886" s="325"/>
    </row>
    <row r="887" spans="6:17">
      <c r="F887" s="333"/>
      <c r="G887" s="325"/>
      <c r="H887" s="325"/>
      <c r="I887" s="325"/>
      <c r="J887" s="325"/>
      <c r="K887" s="325"/>
      <c r="L887" s="325"/>
      <c r="M887" s="325"/>
      <c r="N887" s="325"/>
      <c r="O887" s="325"/>
      <c r="P887" s="325"/>
      <c r="Q887" s="325"/>
    </row>
    <row r="888" spans="6:17">
      <c r="F888" s="333"/>
      <c r="G888" s="325"/>
      <c r="H888" s="325"/>
      <c r="I888" s="325"/>
      <c r="J888" s="325"/>
      <c r="K888" s="325"/>
      <c r="L888" s="325"/>
      <c r="M888" s="325"/>
      <c r="N888" s="325"/>
      <c r="O888" s="325"/>
      <c r="P888" s="325"/>
      <c r="Q888" s="325"/>
    </row>
    <row r="889" spans="6:17">
      <c r="F889" s="333"/>
      <c r="G889" s="325"/>
      <c r="H889" s="325"/>
      <c r="I889" s="325"/>
      <c r="J889" s="325"/>
      <c r="K889" s="325"/>
      <c r="L889" s="325"/>
      <c r="M889" s="325"/>
      <c r="N889" s="325"/>
      <c r="O889" s="325"/>
      <c r="P889" s="325"/>
      <c r="Q889" s="325"/>
    </row>
    <row r="890" spans="6:17">
      <c r="F890" s="333"/>
      <c r="G890" s="325"/>
      <c r="H890" s="325"/>
      <c r="I890" s="325"/>
      <c r="J890" s="325"/>
      <c r="K890" s="325"/>
      <c r="L890" s="325"/>
      <c r="M890" s="325"/>
      <c r="N890" s="325"/>
      <c r="O890" s="325"/>
      <c r="P890" s="325"/>
      <c r="Q890" s="325"/>
    </row>
    <row r="891" spans="6:17">
      <c r="F891" s="333"/>
      <c r="G891" s="325"/>
      <c r="H891" s="325"/>
      <c r="I891" s="325"/>
      <c r="J891" s="325"/>
      <c r="K891" s="325"/>
      <c r="L891" s="325"/>
      <c r="M891" s="325"/>
      <c r="N891" s="325"/>
      <c r="O891" s="325"/>
      <c r="P891" s="325"/>
      <c r="Q891" s="325"/>
    </row>
    <row r="892" spans="6:17">
      <c r="F892" s="333"/>
      <c r="G892" s="325"/>
      <c r="H892" s="325"/>
      <c r="I892" s="325"/>
      <c r="J892" s="325"/>
      <c r="K892" s="325"/>
      <c r="L892" s="325"/>
      <c r="M892" s="325"/>
      <c r="N892" s="325"/>
      <c r="O892" s="325"/>
      <c r="P892" s="325"/>
      <c r="Q892" s="325"/>
    </row>
    <row r="893" spans="6:17">
      <c r="F893" s="333"/>
      <c r="G893" s="325"/>
      <c r="H893" s="325"/>
      <c r="I893" s="325"/>
      <c r="J893" s="325"/>
      <c r="K893" s="325"/>
      <c r="L893" s="325"/>
      <c r="M893" s="325"/>
      <c r="N893" s="325"/>
      <c r="O893" s="325"/>
      <c r="P893" s="325"/>
      <c r="Q893" s="325"/>
    </row>
    <row r="894" spans="6:17">
      <c r="F894" s="333"/>
      <c r="G894" s="325"/>
      <c r="H894" s="325"/>
      <c r="I894" s="325"/>
      <c r="J894" s="325"/>
      <c r="K894" s="325"/>
      <c r="L894" s="325"/>
      <c r="M894" s="325"/>
      <c r="N894" s="325"/>
      <c r="O894" s="325"/>
      <c r="P894" s="325"/>
      <c r="Q894" s="325"/>
    </row>
    <row r="895" spans="6:17">
      <c r="F895" s="333"/>
      <c r="G895" s="325"/>
      <c r="H895" s="325"/>
      <c r="I895" s="325"/>
      <c r="J895" s="325"/>
      <c r="K895" s="325"/>
      <c r="L895" s="325"/>
      <c r="M895" s="325"/>
      <c r="N895" s="325"/>
      <c r="O895" s="325"/>
      <c r="P895" s="325"/>
      <c r="Q895" s="325"/>
    </row>
    <row r="896" spans="6:17">
      <c r="F896" s="333"/>
      <c r="G896" s="325"/>
      <c r="H896" s="325"/>
      <c r="I896" s="325"/>
      <c r="J896" s="325"/>
      <c r="K896" s="325"/>
      <c r="L896" s="325"/>
      <c r="M896" s="325"/>
      <c r="N896" s="325"/>
      <c r="O896" s="325"/>
      <c r="P896" s="325"/>
      <c r="Q896" s="325"/>
    </row>
    <row r="897" spans="6:17">
      <c r="F897" s="333"/>
      <c r="G897" s="325"/>
      <c r="H897" s="325"/>
      <c r="I897" s="325"/>
      <c r="J897" s="325"/>
      <c r="K897" s="325"/>
      <c r="L897" s="325"/>
      <c r="M897" s="325"/>
      <c r="N897" s="325"/>
      <c r="O897" s="325"/>
      <c r="P897" s="325"/>
      <c r="Q897" s="325"/>
    </row>
    <row r="898" spans="6:17">
      <c r="F898" s="333"/>
      <c r="G898" s="325"/>
      <c r="H898" s="325"/>
      <c r="I898" s="325"/>
      <c r="J898" s="325"/>
      <c r="K898" s="325"/>
      <c r="L898" s="325"/>
      <c r="M898" s="325"/>
      <c r="N898" s="325"/>
      <c r="O898" s="325"/>
      <c r="P898" s="325"/>
      <c r="Q898" s="325"/>
    </row>
    <row r="899" spans="6:17">
      <c r="F899" s="333"/>
      <c r="G899" s="325"/>
      <c r="H899" s="325"/>
      <c r="I899" s="325"/>
      <c r="J899" s="325"/>
      <c r="K899" s="325"/>
      <c r="L899" s="325"/>
      <c r="M899" s="325"/>
      <c r="N899" s="325"/>
      <c r="O899" s="325"/>
      <c r="P899" s="325"/>
      <c r="Q899" s="325"/>
    </row>
    <row r="900" spans="6:17">
      <c r="F900" s="333"/>
      <c r="G900" s="325"/>
      <c r="H900" s="325"/>
      <c r="I900" s="325"/>
      <c r="J900" s="325"/>
      <c r="K900" s="325"/>
      <c r="L900" s="325"/>
      <c r="M900" s="325"/>
      <c r="N900" s="325"/>
      <c r="O900" s="325"/>
      <c r="P900" s="325"/>
      <c r="Q900" s="325"/>
    </row>
    <row r="901" spans="6:17">
      <c r="F901" s="333"/>
      <c r="G901" s="325"/>
      <c r="H901" s="325"/>
      <c r="I901" s="325"/>
      <c r="J901" s="325"/>
      <c r="K901" s="325"/>
      <c r="L901" s="325"/>
      <c r="M901" s="325"/>
      <c r="N901" s="325"/>
      <c r="O901" s="325"/>
      <c r="P901" s="325"/>
      <c r="Q901" s="325"/>
    </row>
    <row r="902" spans="6:17">
      <c r="F902" s="333"/>
      <c r="G902" s="325"/>
      <c r="H902" s="325"/>
      <c r="I902" s="325"/>
      <c r="J902" s="325"/>
      <c r="K902" s="325"/>
      <c r="L902" s="325"/>
      <c r="M902" s="325"/>
      <c r="N902" s="325"/>
      <c r="O902" s="325"/>
      <c r="P902" s="325"/>
      <c r="Q902" s="325"/>
    </row>
    <row r="903" spans="6:17">
      <c r="F903" s="333"/>
      <c r="G903" s="325"/>
      <c r="H903" s="325"/>
      <c r="I903" s="325"/>
      <c r="J903" s="325"/>
      <c r="K903" s="325"/>
      <c r="L903" s="325"/>
      <c r="M903" s="325"/>
      <c r="N903" s="325"/>
      <c r="O903" s="325"/>
      <c r="P903" s="325"/>
      <c r="Q903" s="325"/>
    </row>
    <row r="904" spans="6:17">
      <c r="F904" s="333"/>
      <c r="G904" s="325"/>
      <c r="H904" s="325"/>
      <c r="I904" s="325"/>
      <c r="J904" s="325"/>
      <c r="K904" s="325"/>
      <c r="L904" s="325"/>
      <c r="M904" s="325"/>
      <c r="N904" s="325"/>
      <c r="O904" s="325"/>
      <c r="P904" s="325"/>
      <c r="Q904" s="325"/>
    </row>
    <row r="905" spans="6:17">
      <c r="F905" s="333"/>
      <c r="G905" s="325"/>
      <c r="H905" s="325"/>
      <c r="I905" s="325"/>
      <c r="J905" s="325"/>
      <c r="K905" s="325"/>
      <c r="L905" s="325"/>
      <c r="M905" s="325"/>
      <c r="N905" s="325"/>
      <c r="O905" s="325"/>
      <c r="P905" s="325"/>
      <c r="Q905" s="325"/>
    </row>
    <row r="906" spans="6:17">
      <c r="F906" s="333"/>
      <c r="G906" s="325"/>
      <c r="H906" s="325"/>
      <c r="I906" s="325"/>
      <c r="J906" s="325"/>
      <c r="K906" s="325"/>
      <c r="L906" s="325"/>
      <c r="M906" s="325"/>
      <c r="N906" s="325"/>
      <c r="O906" s="325"/>
      <c r="P906" s="325"/>
      <c r="Q906" s="325"/>
    </row>
    <row r="907" spans="6:17">
      <c r="F907" s="333"/>
      <c r="G907" s="325"/>
      <c r="H907" s="325"/>
      <c r="I907" s="325"/>
      <c r="J907" s="325"/>
      <c r="K907" s="325"/>
      <c r="L907" s="325"/>
      <c r="M907" s="325"/>
      <c r="N907" s="325"/>
      <c r="O907" s="325"/>
      <c r="P907" s="325"/>
      <c r="Q907" s="325"/>
    </row>
    <row r="908" spans="6:17">
      <c r="F908" s="333"/>
      <c r="G908" s="325"/>
      <c r="H908" s="325"/>
      <c r="I908" s="325"/>
      <c r="J908" s="325"/>
      <c r="K908" s="325"/>
      <c r="L908" s="325"/>
      <c r="M908" s="325"/>
      <c r="N908" s="325"/>
      <c r="O908" s="325"/>
      <c r="P908" s="325"/>
      <c r="Q908" s="325"/>
    </row>
    <row r="909" spans="6:17">
      <c r="F909" s="333"/>
      <c r="G909" s="325"/>
      <c r="H909" s="325"/>
      <c r="I909" s="325"/>
      <c r="J909" s="325"/>
      <c r="K909" s="325"/>
      <c r="L909" s="325"/>
      <c r="M909" s="325"/>
      <c r="N909" s="325"/>
      <c r="O909" s="325"/>
      <c r="P909" s="325"/>
      <c r="Q909" s="325"/>
    </row>
    <row r="910" spans="6:17">
      <c r="F910" s="333"/>
      <c r="G910" s="325"/>
      <c r="H910" s="325"/>
      <c r="I910" s="325"/>
      <c r="J910" s="325"/>
      <c r="K910" s="325"/>
      <c r="L910" s="325"/>
      <c r="M910" s="325"/>
      <c r="N910" s="325"/>
      <c r="O910" s="325"/>
      <c r="P910" s="325"/>
      <c r="Q910" s="325"/>
    </row>
    <row r="911" spans="6:17">
      <c r="F911" s="333"/>
      <c r="G911" s="325"/>
      <c r="H911" s="325"/>
      <c r="I911" s="325"/>
      <c r="J911" s="325"/>
      <c r="K911" s="325"/>
      <c r="L911" s="325"/>
      <c r="M911" s="325"/>
      <c r="N911" s="325"/>
      <c r="O911" s="325"/>
      <c r="P911" s="325"/>
      <c r="Q911" s="325"/>
    </row>
    <row r="912" spans="6:17">
      <c r="F912" s="333"/>
      <c r="G912" s="325"/>
      <c r="H912" s="325"/>
      <c r="I912" s="325"/>
      <c r="J912" s="325"/>
      <c r="K912" s="325"/>
      <c r="L912" s="325"/>
      <c r="M912" s="325"/>
      <c r="N912" s="325"/>
      <c r="O912" s="325"/>
      <c r="P912" s="325"/>
      <c r="Q912" s="325"/>
    </row>
    <row r="913" spans="6:17">
      <c r="F913" s="333"/>
      <c r="G913" s="325"/>
      <c r="H913" s="325"/>
      <c r="I913" s="325"/>
      <c r="J913" s="325"/>
      <c r="K913" s="325"/>
      <c r="L913" s="325"/>
      <c r="M913" s="325"/>
      <c r="N913" s="325"/>
      <c r="O913" s="325"/>
      <c r="P913" s="325"/>
      <c r="Q913" s="325"/>
    </row>
    <row r="914" spans="6:17">
      <c r="F914" s="333"/>
      <c r="G914" s="325"/>
      <c r="H914" s="325"/>
      <c r="I914" s="325"/>
      <c r="J914" s="325"/>
      <c r="K914" s="325"/>
      <c r="L914" s="325"/>
      <c r="M914" s="325"/>
      <c r="N914" s="325"/>
      <c r="O914" s="325"/>
      <c r="P914" s="325"/>
      <c r="Q914" s="325"/>
    </row>
    <row r="915" spans="6:17">
      <c r="F915" s="333"/>
      <c r="G915" s="325"/>
      <c r="H915" s="325"/>
      <c r="I915" s="325"/>
      <c r="J915" s="325"/>
      <c r="K915" s="325"/>
      <c r="L915" s="325"/>
      <c r="M915" s="325"/>
      <c r="N915" s="325"/>
      <c r="O915" s="325"/>
      <c r="P915" s="325"/>
      <c r="Q915" s="325"/>
    </row>
    <row r="916" spans="6:17">
      <c r="F916" s="333"/>
      <c r="G916" s="325"/>
      <c r="H916" s="325"/>
      <c r="I916" s="325"/>
      <c r="J916" s="325"/>
      <c r="K916" s="325"/>
      <c r="L916" s="325"/>
      <c r="M916" s="325"/>
      <c r="N916" s="325"/>
      <c r="O916" s="325"/>
      <c r="P916" s="325"/>
      <c r="Q916" s="325"/>
    </row>
    <row r="917" spans="6:17">
      <c r="F917" s="333"/>
      <c r="G917" s="325"/>
      <c r="H917" s="325"/>
      <c r="I917" s="325"/>
      <c r="J917" s="325"/>
      <c r="K917" s="325"/>
      <c r="L917" s="325"/>
      <c r="M917" s="325"/>
      <c r="N917" s="325"/>
      <c r="O917" s="325"/>
      <c r="P917" s="325"/>
      <c r="Q917" s="325"/>
    </row>
    <row r="918" spans="6:17">
      <c r="F918" s="333"/>
      <c r="G918" s="325"/>
      <c r="H918" s="325"/>
      <c r="I918" s="325"/>
      <c r="J918" s="325"/>
      <c r="K918" s="325"/>
      <c r="L918" s="325"/>
      <c r="M918" s="325"/>
      <c r="N918" s="325"/>
      <c r="O918" s="325"/>
      <c r="P918" s="325"/>
      <c r="Q918" s="325"/>
    </row>
    <row r="919" spans="6:17">
      <c r="F919" s="333"/>
      <c r="G919" s="325"/>
      <c r="H919" s="325"/>
      <c r="I919" s="325"/>
      <c r="J919" s="325"/>
      <c r="K919" s="325"/>
      <c r="L919" s="325"/>
      <c r="M919" s="325"/>
      <c r="N919" s="325"/>
      <c r="O919" s="325"/>
      <c r="P919" s="325"/>
      <c r="Q919" s="325"/>
    </row>
    <row r="920" spans="6:17">
      <c r="F920" s="333"/>
      <c r="G920" s="325"/>
      <c r="H920" s="325"/>
      <c r="I920" s="325"/>
      <c r="J920" s="325"/>
      <c r="K920" s="325"/>
      <c r="L920" s="325"/>
      <c r="M920" s="325"/>
      <c r="N920" s="325"/>
      <c r="O920" s="325"/>
      <c r="P920" s="325"/>
      <c r="Q920" s="325"/>
    </row>
    <row r="921" spans="6:17">
      <c r="F921" s="333"/>
      <c r="G921" s="325"/>
      <c r="H921" s="325"/>
      <c r="I921" s="325"/>
      <c r="J921" s="325"/>
      <c r="K921" s="325"/>
      <c r="L921" s="325"/>
      <c r="M921" s="325"/>
      <c r="N921" s="325"/>
      <c r="O921" s="325"/>
      <c r="P921" s="325"/>
      <c r="Q921" s="325"/>
    </row>
    <row r="922" spans="6:17">
      <c r="F922" s="333"/>
      <c r="G922" s="325"/>
      <c r="H922" s="325"/>
      <c r="I922" s="325"/>
      <c r="J922" s="325"/>
      <c r="K922" s="325"/>
      <c r="L922" s="325"/>
      <c r="M922" s="325"/>
      <c r="N922" s="325"/>
      <c r="O922" s="325"/>
      <c r="P922" s="325"/>
      <c r="Q922" s="325"/>
    </row>
    <row r="923" spans="6:17">
      <c r="F923" s="333"/>
      <c r="G923" s="325"/>
      <c r="H923" s="325"/>
      <c r="I923" s="325"/>
      <c r="J923" s="325"/>
      <c r="K923" s="325"/>
      <c r="L923" s="325"/>
      <c r="M923" s="325"/>
      <c r="N923" s="325"/>
      <c r="O923" s="325"/>
      <c r="P923" s="325"/>
      <c r="Q923" s="325"/>
    </row>
    <row r="924" spans="6:17">
      <c r="F924" s="333"/>
      <c r="G924" s="325"/>
      <c r="H924" s="325"/>
      <c r="I924" s="325"/>
      <c r="J924" s="325"/>
      <c r="K924" s="325"/>
      <c r="L924" s="325"/>
      <c r="M924" s="325"/>
      <c r="N924" s="325"/>
      <c r="O924" s="325"/>
      <c r="P924" s="325"/>
      <c r="Q924" s="325"/>
    </row>
    <row r="925" spans="6:17">
      <c r="F925" s="333"/>
      <c r="G925" s="325"/>
      <c r="H925" s="325"/>
      <c r="I925" s="325"/>
      <c r="J925" s="325"/>
      <c r="K925" s="325"/>
      <c r="L925" s="325"/>
      <c r="M925" s="325"/>
      <c r="N925" s="325"/>
      <c r="O925" s="325"/>
      <c r="P925" s="325"/>
      <c r="Q925" s="325"/>
    </row>
    <row r="926" spans="6:17">
      <c r="F926" s="333"/>
      <c r="G926" s="325"/>
      <c r="H926" s="325"/>
      <c r="I926" s="325"/>
      <c r="J926" s="325"/>
      <c r="K926" s="325"/>
      <c r="L926" s="325"/>
      <c r="M926" s="325"/>
      <c r="N926" s="325"/>
      <c r="O926" s="325"/>
      <c r="P926" s="325"/>
      <c r="Q926" s="325"/>
    </row>
    <row r="927" spans="6:17">
      <c r="F927" s="333"/>
      <c r="G927" s="325"/>
      <c r="H927" s="325"/>
      <c r="I927" s="325"/>
      <c r="J927" s="325"/>
      <c r="K927" s="325"/>
      <c r="L927" s="325"/>
      <c r="M927" s="325"/>
      <c r="N927" s="325"/>
      <c r="O927" s="325"/>
      <c r="P927" s="325"/>
      <c r="Q927" s="325"/>
    </row>
    <row r="928" spans="6:17">
      <c r="F928" s="333"/>
      <c r="G928" s="325"/>
      <c r="H928" s="325"/>
      <c r="I928" s="325"/>
      <c r="J928" s="325"/>
      <c r="K928" s="325"/>
      <c r="L928" s="325"/>
      <c r="M928" s="325"/>
      <c r="N928" s="325"/>
      <c r="O928" s="325"/>
      <c r="P928" s="325"/>
      <c r="Q928" s="325"/>
    </row>
    <row r="929" spans="6:17">
      <c r="F929" s="333"/>
      <c r="G929" s="325"/>
      <c r="H929" s="325"/>
      <c r="I929" s="325"/>
      <c r="J929" s="325"/>
      <c r="K929" s="325"/>
      <c r="L929" s="325"/>
      <c r="M929" s="325"/>
      <c r="N929" s="325"/>
      <c r="O929" s="325"/>
      <c r="P929" s="325"/>
      <c r="Q929" s="325"/>
    </row>
    <row r="930" spans="6:17">
      <c r="F930" s="333"/>
      <c r="G930" s="325"/>
      <c r="H930" s="325"/>
      <c r="I930" s="325"/>
      <c r="J930" s="325"/>
      <c r="K930" s="325"/>
      <c r="L930" s="325"/>
      <c r="M930" s="325"/>
      <c r="N930" s="325"/>
      <c r="O930" s="325"/>
      <c r="P930" s="325"/>
      <c r="Q930" s="325"/>
    </row>
    <row r="931" spans="6:17">
      <c r="F931" s="333"/>
      <c r="G931" s="325"/>
      <c r="H931" s="325"/>
      <c r="I931" s="325"/>
      <c r="J931" s="325"/>
      <c r="K931" s="325"/>
      <c r="L931" s="325"/>
      <c r="M931" s="325"/>
      <c r="N931" s="325"/>
      <c r="O931" s="325"/>
      <c r="P931" s="325"/>
      <c r="Q931" s="325"/>
    </row>
    <row r="932" spans="6:17">
      <c r="F932" s="333"/>
      <c r="G932" s="325"/>
      <c r="H932" s="325"/>
      <c r="I932" s="325"/>
      <c r="J932" s="325"/>
      <c r="K932" s="325"/>
      <c r="L932" s="325"/>
      <c r="M932" s="325"/>
      <c r="N932" s="325"/>
      <c r="O932" s="325"/>
      <c r="P932" s="325"/>
      <c r="Q932" s="325"/>
    </row>
    <row r="933" spans="6:17">
      <c r="F933" s="333"/>
      <c r="G933" s="325"/>
      <c r="H933" s="325"/>
      <c r="I933" s="325"/>
      <c r="J933" s="325"/>
      <c r="K933" s="325"/>
      <c r="L933" s="325"/>
      <c r="M933" s="325"/>
      <c r="N933" s="325"/>
      <c r="O933" s="325"/>
      <c r="P933" s="325"/>
      <c r="Q933" s="325"/>
    </row>
    <row r="934" spans="6:17">
      <c r="F934" s="333"/>
      <c r="G934" s="325"/>
      <c r="H934" s="325"/>
      <c r="I934" s="325"/>
      <c r="J934" s="325"/>
      <c r="K934" s="325"/>
      <c r="L934" s="325"/>
      <c r="M934" s="325"/>
      <c r="N934" s="325"/>
      <c r="O934" s="325"/>
      <c r="P934" s="325"/>
      <c r="Q934" s="325"/>
    </row>
    <row r="935" spans="6:17">
      <c r="F935" s="333"/>
      <c r="G935" s="325"/>
      <c r="H935" s="325"/>
      <c r="I935" s="325"/>
      <c r="J935" s="325"/>
      <c r="K935" s="325"/>
      <c r="L935" s="325"/>
      <c r="M935" s="325"/>
      <c r="N935" s="325"/>
      <c r="O935" s="325"/>
      <c r="P935" s="325"/>
      <c r="Q935" s="325"/>
    </row>
    <row r="936" spans="6:17">
      <c r="F936" s="333"/>
      <c r="G936" s="325"/>
      <c r="H936" s="325"/>
      <c r="I936" s="325"/>
      <c r="J936" s="325"/>
      <c r="K936" s="325"/>
      <c r="L936" s="325"/>
      <c r="M936" s="325"/>
      <c r="N936" s="325"/>
      <c r="O936" s="325"/>
      <c r="P936" s="325"/>
      <c r="Q936" s="325"/>
    </row>
    <row r="937" spans="6:17">
      <c r="F937" s="333"/>
      <c r="G937" s="325"/>
      <c r="H937" s="325"/>
      <c r="I937" s="325"/>
      <c r="J937" s="325"/>
      <c r="K937" s="325"/>
      <c r="L937" s="325"/>
      <c r="M937" s="325"/>
      <c r="N937" s="325"/>
      <c r="O937" s="325"/>
      <c r="P937" s="325"/>
      <c r="Q937" s="325"/>
    </row>
    <row r="938" spans="6:17">
      <c r="F938" s="333"/>
      <c r="G938" s="325"/>
      <c r="H938" s="325"/>
      <c r="I938" s="325"/>
      <c r="J938" s="325"/>
      <c r="K938" s="325"/>
      <c r="L938" s="325"/>
      <c r="M938" s="325"/>
      <c r="N938" s="325"/>
      <c r="O938" s="325"/>
      <c r="P938" s="325"/>
      <c r="Q938" s="325"/>
    </row>
    <row r="939" spans="6:17">
      <c r="F939" s="333"/>
      <c r="G939" s="325"/>
      <c r="H939" s="325"/>
      <c r="I939" s="325"/>
      <c r="J939" s="325"/>
      <c r="K939" s="325"/>
      <c r="L939" s="325"/>
      <c r="M939" s="325"/>
      <c r="N939" s="325"/>
      <c r="O939" s="325"/>
      <c r="P939" s="325"/>
      <c r="Q939" s="325"/>
    </row>
    <row r="940" spans="6:17">
      <c r="F940" s="333"/>
      <c r="G940" s="325"/>
      <c r="H940" s="325"/>
      <c r="I940" s="325"/>
      <c r="J940" s="325"/>
      <c r="K940" s="325"/>
      <c r="L940" s="325"/>
      <c r="M940" s="325"/>
      <c r="N940" s="325"/>
      <c r="O940" s="325"/>
      <c r="P940" s="325"/>
      <c r="Q940" s="325"/>
    </row>
    <row r="941" spans="6:17">
      <c r="F941" s="333"/>
      <c r="G941" s="325"/>
      <c r="H941" s="325"/>
      <c r="I941" s="325"/>
      <c r="J941" s="325"/>
      <c r="K941" s="325"/>
      <c r="L941" s="325"/>
      <c r="M941" s="325"/>
      <c r="N941" s="325"/>
      <c r="O941" s="325"/>
      <c r="P941" s="325"/>
      <c r="Q941" s="325"/>
    </row>
    <row r="942" spans="6:17">
      <c r="F942" s="333"/>
      <c r="G942" s="325"/>
      <c r="H942" s="325"/>
      <c r="I942" s="325"/>
      <c r="J942" s="325"/>
      <c r="K942" s="325"/>
      <c r="L942" s="325"/>
      <c r="M942" s="325"/>
      <c r="N942" s="325"/>
      <c r="O942" s="325"/>
      <c r="P942" s="325"/>
      <c r="Q942" s="325"/>
    </row>
    <row r="943" spans="6:17">
      <c r="F943" s="333"/>
      <c r="G943" s="325"/>
      <c r="H943" s="325"/>
      <c r="I943" s="325"/>
      <c r="J943" s="325"/>
      <c r="K943" s="325"/>
      <c r="L943" s="325"/>
      <c r="M943" s="325"/>
      <c r="N943" s="325"/>
      <c r="O943" s="325"/>
      <c r="P943" s="325"/>
      <c r="Q943" s="325"/>
    </row>
    <row r="944" spans="6:17">
      <c r="F944" s="333"/>
      <c r="G944" s="325"/>
      <c r="H944" s="325"/>
      <c r="I944" s="325"/>
      <c r="J944" s="325"/>
      <c r="K944" s="325"/>
      <c r="L944" s="325"/>
      <c r="M944" s="325"/>
      <c r="N944" s="325"/>
      <c r="O944" s="325"/>
      <c r="P944" s="325"/>
      <c r="Q944" s="325"/>
    </row>
    <row r="945" spans="6:17">
      <c r="F945" s="333"/>
      <c r="G945" s="325"/>
      <c r="H945" s="325"/>
      <c r="I945" s="325"/>
      <c r="J945" s="325"/>
      <c r="K945" s="325"/>
      <c r="L945" s="325"/>
      <c r="M945" s="325"/>
      <c r="N945" s="325"/>
      <c r="O945" s="325"/>
      <c r="P945" s="325"/>
      <c r="Q945" s="325"/>
    </row>
    <row r="946" spans="6:17">
      <c r="F946" s="333"/>
      <c r="G946" s="325"/>
      <c r="H946" s="325"/>
      <c r="I946" s="325"/>
      <c r="J946" s="325"/>
      <c r="K946" s="325"/>
      <c r="L946" s="325"/>
      <c r="M946" s="325"/>
      <c r="N946" s="325"/>
      <c r="O946" s="325"/>
      <c r="P946" s="325"/>
      <c r="Q946" s="325"/>
    </row>
    <row r="947" spans="6:17">
      <c r="F947" s="333"/>
      <c r="G947" s="325"/>
      <c r="H947" s="325"/>
      <c r="I947" s="325"/>
      <c r="J947" s="325"/>
      <c r="K947" s="325"/>
      <c r="L947" s="325"/>
      <c r="M947" s="325"/>
      <c r="N947" s="325"/>
      <c r="O947" s="325"/>
      <c r="P947" s="325"/>
      <c r="Q947" s="325"/>
    </row>
    <row r="948" spans="6:17">
      <c r="F948" s="333"/>
      <c r="G948" s="325"/>
      <c r="H948" s="325"/>
      <c r="I948" s="325"/>
      <c r="J948" s="325"/>
      <c r="K948" s="325"/>
      <c r="L948" s="325"/>
      <c r="M948" s="325"/>
      <c r="N948" s="325"/>
      <c r="O948" s="325"/>
      <c r="P948" s="325"/>
      <c r="Q948" s="325"/>
    </row>
    <row r="949" spans="6:17">
      <c r="F949" s="333"/>
      <c r="G949" s="325"/>
      <c r="H949" s="325"/>
      <c r="I949" s="325"/>
      <c r="J949" s="325"/>
      <c r="K949" s="325"/>
      <c r="L949" s="325"/>
      <c r="M949" s="325"/>
      <c r="N949" s="325"/>
      <c r="O949" s="325"/>
      <c r="P949" s="325"/>
      <c r="Q949" s="325"/>
    </row>
    <row r="950" spans="6:17">
      <c r="F950" s="333"/>
      <c r="G950" s="325"/>
      <c r="H950" s="325"/>
      <c r="I950" s="325"/>
      <c r="J950" s="325"/>
      <c r="K950" s="325"/>
      <c r="L950" s="325"/>
      <c r="M950" s="325"/>
      <c r="N950" s="325"/>
      <c r="O950" s="325"/>
      <c r="P950" s="325"/>
      <c r="Q950" s="325"/>
    </row>
    <row r="951" spans="6:17">
      <c r="F951" s="333"/>
      <c r="G951" s="325"/>
      <c r="H951" s="325"/>
      <c r="I951" s="325"/>
      <c r="J951" s="325"/>
      <c r="K951" s="325"/>
      <c r="L951" s="325"/>
      <c r="M951" s="325"/>
      <c r="N951" s="325"/>
      <c r="O951" s="325"/>
      <c r="P951" s="325"/>
      <c r="Q951" s="325"/>
    </row>
    <row r="952" spans="6:17">
      <c r="F952" s="333"/>
      <c r="G952" s="325"/>
      <c r="H952" s="325"/>
      <c r="I952" s="325"/>
      <c r="J952" s="325"/>
      <c r="K952" s="325"/>
      <c r="L952" s="325"/>
      <c r="M952" s="325"/>
      <c r="N952" s="325"/>
      <c r="O952" s="325"/>
      <c r="P952" s="325"/>
      <c r="Q952" s="325"/>
    </row>
    <row r="953" spans="6:17">
      <c r="F953" s="333"/>
      <c r="G953" s="325"/>
      <c r="H953" s="325"/>
      <c r="I953" s="325"/>
      <c r="J953" s="325"/>
      <c r="K953" s="325"/>
      <c r="L953" s="325"/>
      <c r="M953" s="325"/>
      <c r="N953" s="325"/>
      <c r="O953" s="325"/>
      <c r="P953" s="325"/>
      <c r="Q953" s="325"/>
    </row>
    <row r="954" spans="6:17">
      <c r="F954" s="333"/>
      <c r="G954" s="325"/>
      <c r="H954" s="325"/>
      <c r="I954" s="325"/>
      <c r="J954" s="325"/>
      <c r="K954" s="325"/>
      <c r="L954" s="325"/>
      <c r="M954" s="325"/>
      <c r="N954" s="325"/>
      <c r="O954" s="325"/>
      <c r="P954" s="325"/>
      <c r="Q954" s="325"/>
    </row>
    <row r="955" spans="6:17">
      <c r="F955" s="333"/>
      <c r="G955" s="325"/>
      <c r="H955" s="325"/>
      <c r="I955" s="325"/>
      <c r="J955" s="325"/>
      <c r="K955" s="325"/>
      <c r="L955" s="325"/>
      <c r="M955" s="325"/>
      <c r="N955" s="325"/>
      <c r="O955" s="325"/>
      <c r="P955" s="325"/>
      <c r="Q955" s="325"/>
    </row>
    <row r="956" spans="6:17">
      <c r="F956" s="333"/>
      <c r="G956" s="325"/>
      <c r="H956" s="325"/>
      <c r="I956" s="325"/>
      <c r="J956" s="325"/>
      <c r="K956" s="325"/>
      <c r="L956" s="325"/>
      <c r="M956" s="325"/>
      <c r="N956" s="325"/>
      <c r="O956" s="325"/>
      <c r="P956" s="325"/>
      <c r="Q956" s="325"/>
    </row>
    <row r="957" spans="6:17">
      <c r="F957" s="333"/>
      <c r="G957" s="325"/>
      <c r="H957" s="325"/>
      <c r="I957" s="325"/>
      <c r="J957" s="325"/>
      <c r="K957" s="325"/>
      <c r="L957" s="325"/>
      <c r="M957" s="325"/>
      <c r="N957" s="325"/>
      <c r="O957" s="325"/>
      <c r="P957" s="325"/>
      <c r="Q957" s="325"/>
    </row>
    <row r="958" spans="6:17">
      <c r="F958" s="333"/>
      <c r="G958" s="325"/>
      <c r="H958" s="325"/>
      <c r="I958" s="325"/>
      <c r="J958" s="325"/>
      <c r="K958" s="325"/>
      <c r="L958" s="325"/>
      <c r="M958" s="325"/>
      <c r="N958" s="325"/>
      <c r="O958" s="325"/>
      <c r="P958" s="325"/>
      <c r="Q958" s="325"/>
    </row>
    <row r="959" spans="6:17">
      <c r="F959" s="333"/>
      <c r="G959" s="325"/>
      <c r="H959" s="325"/>
      <c r="I959" s="325"/>
      <c r="J959" s="325"/>
      <c r="K959" s="325"/>
      <c r="L959" s="325"/>
      <c r="M959" s="325"/>
      <c r="N959" s="325"/>
      <c r="O959" s="325"/>
      <c r="P959" s="325"/>
      <c r="Q959" s="325"/>
    </row>
    <row r="960" spans="6:17">
      <c r="F960" s="333"/>
      <c r="G960" s="325"/>
      <c r="H960" s="325"/>
      <c r="I960" s="325"/>
      <c r="J960" s="325"/>
      <c r="K960" s="325"/>
      <c r="L960" s="325"/>
      <c r="M960" s="325"/>
      <c r="N960" s="325"/>
      <c r="O960" s="325"/>
      <c r="P960" s="325"/>
      <c r="Q960" s="325"/>
    </row>
    <row r="961" spans="6:17">
      <c r="F961" s="333"/>
      <c r="G961" s="325"/>
      <c r="H961" s="325"/>
      <c r="I961" s="325"/>
      <c r="J961" s="325"/>
      <c r="K961" s="325"/>
      <c r="L961" s="325"/>
      <c r="M961" s="325"/>
      <c r="N961" s="325"/>
      <c r="O961" s="325"/>
      <c r="P961" s="325"/>
      <c r="Q961" s="325"/>
    </row>
    <row r="962" spans="6:17">
      <c r="F962" s="333"/>
      <c r="G962" s="325"/>
      <c r="H962" s="325"/>
      <c r="I962" s="325"/>
      <c r="J962" s="325"/>
      <c r="K962" s="325"/>
      <c r="L962" s="325"/>
      <c r="M962" s="325"/>
      <c r="N962" s="325"/>
      <c r="O962" s="325"/>
      <c r="P962" s="325"/>
      <c r="Q962" s="325"/>
    </row>
    <row r="963" spans="6:17">
      <c r="F963" s="333"/>
      <c r="G963" s="325"/>
      <c r="H963" s="325"/>
      <c r="I963" s="325"/>
      <c r="J963" s="325"/>
      <c r="K963" s="325"/>
      <c r="L963" s="325"/>
      <c r="M963" s="325"/>
      <c r="N963" s="325"/>
      <c r="O963" s="325"/>
      <c r="P963" s="325"/>
      <c r="Q963" s="325"/>
    </row>
    <row r="964" spans="6:17">
      <c r="F964" s="333"/>
      <c r="G964" s="325"/>
      <c r="H964" s="325"/>
      <c r="I964" s="325"/>
      <c r="J964" s="325"/>
      <c r="K964" s="325"/>
      <c r="L964" s="325"/>
      <c r="M964" s="325"/>
      <c r="N964" s="325"/>
      <c r="O964" s="325"/>
      <c r="P964" s="325"/>
      <c r="Q964" s="325"/>
    </row>
    <row r="965" spans="6:17">
      <c r="F965" s="333"/>
      <c r="G965" s="325"/>
      <c r="H965" s="325"/>
      <c r="I965" s="325"/>
      <c r="J965" s="325"/>
      <c r="K965" s="325"/>
      <c r="L965" s="325"/>
      <c r="M965" s="325"/>
      <c r="N965" s="325"/>
      <c r="O965" s="325"/>
      <c r="P965" s="325"/>
      <c r="Q965" s="325"/>
    </row>
    <row r="966" spans="6:17">
      <c r="F966" s="333"/>
      <c r="G966" s="325"/>
      <c r="H966" s="325"/>
      <c r="I966" s="325"/>
      <c r="J966" s="325"/>
      <c r="K966" s="325"/>
      <c r="L966" s="325"/>
      <c r="M966" s="325"/>
      <c r="N966" s="325"/>
      <c r="O966" s="325"/>
      <c r="P966" s="325"/>
      <c r="Q966" s="325"/>
    </row>
    <row r="967" spans="6:17">
      <c r="F967" s="333"/>
      <c r="G967" s="325"/>
      <c r="H967" s="325"/>
      <c r="I967" s="325"/>
      <c r="J967" s="325"/>
      <c r="K967" s="325"/>
      <c r="L967" s="325"/>
      <c r="M967" s="325"/>
      <c r="N967" s="325"/>
      <c r="O967" s="325"/>
      <c r="P967" s="325"/>
      <c r="Q967" s="325"/>
    </row>
    <row r="968" spans="6:17">
      <c r="F968" s="333"/>
      <c r="G968" s="325"/>
      <c r="H968" s="325"/>
      <c r="I968" s="325"/>
      <c r="J968" s="325"/>
      <c r="K968" s="325"/>
      <c r="L968" s="325"/>
      <c r="M968" s="325"/>
      <c r="N968" s="325"/>
      <c r="O968" s="325"/>
      <c r="P968" s="325"/>
      <c r="Q968" s="325"/>
    </row>
    <row r="969" spans="6:17">
      <c r="F969" s="333"/>
      <c r="G969" s="325"/>
      <c r="H969" s="325"/>
      <c r="I969" s="325"/>
      <c r="J969" s="325"/>
      <c r="K969" s="325"/>
      <c r="L969" s="325"/>
      <c r="M969" s="325"/>
      <c r="N969" s="325"/>
      <c r="O969" s="325"/>
      <c r="P969" s="325"/>
      <c r="Q969" s="325"/>
    </row>
    <row r="970" spans="6:17">
      <c r="F970" s="333"/>
      <c r="G970" s="325"/>
      <c r="H970" s="325"/>
      <c r="I970" s="325"/>
      <c r="J970" s="325"/>
      <c r="K970" s="325"/>
      <c r="L970" s="325"/>
      <c r="M970" s="325"/>
      <c r="N970" s="325"/>
      <c r="O970" s="325"/>
      <c r="P970" s="325"/>
      <c r="Q970" s="325"/>
    </row>
    <row r="971" spans="6:17">
      <c r="F971" s="333"/>
      <c r="G971" s="325"/>
      <c r="H971" s="325"/>
      <c r="I971" s="325"/>
      <c r="J971" s="325"/>
      <c r="K971" s="325"/>
      <c r="L971" s="325"/>
      <c r="M971" s="325"/>
      <c r="N971" s="325"/>
      <c r="O971" s="325"/>
      <c r="P971" s="325"/>
      <c r="Q971" s="325"/>
    </row>
    <row r="972" spans="6:17">
      <c r="F972" s="333"/>
      <c r="G972" s="325"/>
      <c r="H972" s="325"/>
      <c r="I972" s="325"/>
      <c r="J972" s="325"/>
      <c r="K972" s="325"/>
      <c r="L972" s="325"/>
      <c r="M972" s="325"/>
      <c r="N972" s="325"/>
      <c r="O972" s="325"/>
      <c r="P972" s="325"/>
      <c r="Q972" s="325"/>
    </row>
    <row r="973" spans="6:17">
      <c r="F973" s="333"/>
      <c r="G973" s="325"/>
      <c r="H973" s="325"/>
      <c r="I973" s="325"/>
      <c r="J973" s="325"/>
      <c r="K973" s="325"/>
      <c r="L973" s="325"/>
      <c r="M973" s="325"/>
      <c r="N973" s="325"/>
      <c r="O973" s="325"/>
      <c r="P973" s="325"/>
      <c r="Q973" s="325"/>
    </row>
    <row r="974" spans="6:17">
      <c r="F974" s="333"/>
      <c r="G974" s="325"/>
      <c r="H974" s="325"/>
      <c r="I974" s="325"/>
      <c r="J974" s="325"/>
      <c r="K974" s="325"/>
      <c r="L974" s="325"/>
      <c r="M974" s="325"/>
      <c r="N974" s="325"/>
      <c r="O974" s="325"/>
      <c r="P974" s="325"/>
      <c r="Q974" s="325"/>
    </row>
    <row r="975" spans="6:17">
      <c r="F975" s="333"/>
      <c r="G975" s="325"/>
      <c r="H975" s="325"/>
      <c r="I975" s="325"/>
      <c r="J975" s="325"/>
      <c r="K975" s="325"/>
      <c r="L975" s="325"/>
      <c r="M975" s="325"/>
      <c r="N975" s="325"/>
      <c r="O975" s="325"/>
      <c r="P975" s="325"/>
      <c r="Q975" s="325"/>
    </row>
    <row r="976" spans="6:17">
      <c r="F976" s="333"/>
      <c r="G976" s="325"/>
      <c r="H976" s="325"/>
      <c r="I976" s="325"/>
      <c r="J976" s="325"/>
      <c r="K976" s="325"/>
      <c r="L976" s="325"/>
      <c r="M976" s="325"/>
      <c r="N976" s="325"/>
      <c r="O976" s="325"/>
      <c r="P976" s="325"/>
      <c r="Q976" s="325"/>
    </row>
    <row r="977" spans="6:17">
      <c r="F977" s="333"/>
      <c r="G977" s="325"/>
      <c r="H977" s="325"/>
      <c r="I977" s="325"/>
      <c r="J977" s="325"/>
      <c r="K977" s="325"/>
      <c r="L977" s="325"/>
      <c r="M977" s="325"/>
      <c r="N977" s="325"/>
      <c r="O977" s="325"/>
      <c r="P977" s="325"/>
      <c r="Q977" s="325"/>
    </row>
    <row r="978" spans="6:17">
      <c r="F978" s="333"/>
      <c r="G978" s="325"/>
      <c r="H978" s="325"/>
      <c r="I978" s="325"/>
      <c r="J978" s="325"/>
      <c r="K978" s="325"/>
      <c r="L978" s="325"/>
      <c r="M978" s="325"/>
      <c r="N978" s="325"/>
      <c r="O978" s="325"/>
      <c r="P978" s="325"/>
      <c r="Q978" s="325"/>
    </row>
    <row r="979" spans="6:17">
      <c r="F979" s="333"/>
      <c r="G979" s="325"/>
      <c r="H979" s="325"/>
      <c r="I979" s="325"/>
      <c r="J979" s="325"/>
      <c r="K979" s="325"/>
      <c r="L979" s="325"/>
      <c r="M979" s="325"/>
      <c r="N979" s="325"/>
      <c r="O979" s="325"/>
      <c r="P979" s="325"/>
      <c r="Q979" s="325"/>
    </row>
    <row r="980" spans="6:17">
      <c r="F980" s="333"/>
      <c r="G980" s="325"/>
      <c r="H980" s="325"/>
      <c r="I980" s="325"/>
      <c r="J980" s="325"/>
      <c r="K980" s="325"/>
      <c r="L980" s="325"/>
      <c r="M980" s="325"/>
      <c r="N980" s="325"/>
      <c r="O980" s="325"/>
      <c r="P980" s="325"/>
      <c r="Q980" s="325"/>
    </row>
    <row r="981" spans="6:17">
      <c r="F981" s="333"/>
      <c r="G981" s="325"/>
      <c r="H981" s="325"/>
      <c r="I981" s="325"/>
      <c r="J981" s="325"/>
      <c r="K981" s="325"/>
      <c r="L981" s="325"/>
      <c r="M981" s="325"/>
      <c r="N981" s="325"/>
      <c r="O981" s="325"/>
      <c r="P981" s="325"/>
      <c r="Q981" s="325"/>
    </row>
    <row r="982" spans="6:17">
      <c r="F982" s="333"/>
      <c r="G982" s="325"/>
      <c r="H982" s="325"/>
      <c r="I982" s="325"/>
      <c r="J982" s="325"/>
      <c r="K982" s="325"/>
      <c r="L982" s="325"/>
      <c r="M982" s="325"/>
      <c r="N982" s="325"/>
      <c r="O982" s="325"/>
      <c r="P982" s="325"/>
      <c r="Q982" s="325"/>
    </row>
    <row r="983" spans="6:17">
      <c r="F983" s="333"/>
      <c r="G983" s="325"/>
      <c r="H983" s="325"/>
      <c r="I983" s="325"/>
      <c r="J983" s="325"/>
      <c r="K983" s="325"/>
      <c r="L983" s="325"/>
      <c r="M983" s="325"/>
      <c r="N983" s="325"/>
      <c r="O983" s="325"/>
      <c r="P983" s="325"/>
      <c r="Q983" s="325"/>
    </row>
    <row r="984" spans="6:17">
      <c r="F984" s="333"/>
      <c r="G984" s="325"/>
      <c r="H984" s="325"/>
      <c r="I984" s="325"/>
      <c r="J984" s="325"/>
      <c r="K984" s="325"/>
      <c r="L984" s="325"/>
      <c r="M984" s="325"/>
      <c r="N984" s="325"/>
      <c r="O984" s="325"/>
      <c r="P984" s="325"/>
      <c r="Q984" s="325"/>
    </row>
    <row r="985" spans="6:17">
      <c r="F985" s="333"/>
      <c r="G985" s="325"/>
      <c r="H985" s="325"/>
      <c r="I985" s="325"/>
      <c r="J985" s="325"/>
      <c r="K985" s="325"/>
      <c r="L985" s="325"/>
      <c r="M985" s="325"/>
      <c r="N985" s="325"/>
      <c r="O985" s="325"/>
      <c r="P985" s="325"/>
      <c r="Q985" s="325"/>
    </row>
    <row r="986" spans="6:17">
      <c r="F986" s="333"/>
      <c r="G986" s="325"/>
      <c r="H986" s="325"/>
      <c r="I986" s="325"/>
      <c r="J986" s="325"/>
      <c r="K986" s="325"/>
      <c r="L986" s="325"/>
      <c r="M986" s="325"/>
      <c r="N986" s="325"/>
      <c r="O986" s="325"/>
      <c r="P986" s="325"/>
      <c r="Q986" s="325"/>
    </row>
    <row r="987" spans="6:17">
      <c r="F987" s="333"/>
      <c r="G987" s="325"/>
      <c r="H987" s="325"/>
      <c r="I987" s="325"/>
      <c r="J987" s="325"/>
      <c r="K987" s="325"/>
      <c r="L987" s="325"/>
      <c r="M987" s="325"/>
      <c r="N987" s="325"/>
      <c r="O987" s="325"/>
      <c r="P987" s="325"/>
      <c r="Q987" s="325"/>
    </row>
    <row r="988" spans="6:17">
      <c r="F988" s="333"/>
      <c r="G988" s="325"/>
      <c r="H988" s="325"/>
      <c r="I988" s="325"/>
      <c r="J988" s="325"/>
      <c r="K988" s="325"/>
      <c r="L988" s="325"/>
      <c r="M988" s="325"/>
      <c r="N988" s="325"/>
      <c r="O988" s="325"/>
      <c r="P988" s="325"/>
      <c r="Q988" s="325"/>
    </row>
    <row r="989" spans="6:17">
      <c r="F989" s="333"/>
      <c r="G989" s="325"/>
      <c r="H989" s="325"/>
      <c r="I989" s="325"/>
      <c r="J989" s="325"/>
      <c r="K989" s="325"/>
      <c r="L989" s="325"/>
      <c r="M989" s="325"/>
      <c r="N989" s="325"/>
      <c r="O989" s="325"/>
      <c r="P989" s="325"/>
      <c r="Q989" s="325"/>
    </row>
    <row r="990" spans="6:17">
      <c r="F990" s="333"/>
      <c r="G990" s="325"/>
      <c r="H990" s="325"/>
      <c r="I990" s="325"/>
      <c r="J990" s="325"/>
      <c r="K990" s="325"/>
      <c r="L990" s="325"/>
      <c r="M990" s="325"/>
      <c r="N990" s="325"/>
      <c r="O990" s="325"/>
      <c r="P990" s="325"/>
      <c r="Q990" s="325"/>
    </row>
    <row r="991" spans="6:17">
      <c r="F991" s="333"/>
      <c r="G991" s="325"/>
      <c r="H991" s="325"/>
      <c r="I991" s="325"/>
      <c r="J991" s="325"/>
      <c r="K991" s="325"/>
      <c r="L991" s="325"/>
      <c r="M991" s="325"/>
      <c r="N991" s="325"/>
      <c r="O991" s="325"/>
      <c r="P991" s="325"/>
      <c r="Q991" s="325"/>
    </row>
    <row r="992" spans="6:17">
      <c r="F992" s="333"/>
      <c r="G992" s="325"/>
      <c r="H992" s="325"/>
      <c r="I992" s="325"/>
      <c r="J992" s="325"/>
      <c r="K992" s="325"/>
      <c r="L992" s="325"/>
      <c r="M992" s="325"/>
      <c r="N992" s="325"/>
      <c r="O992" s="325"/>
      <c r="P992" s="325"/>
      <c r="Q992" s="325"/>
    </row>
    <row r="993" spans="6:17">
      <c r="F993" s="333"/>
      <c r="G993" s="325"/>
      <c r="H993" s="325"/>
      <c r="I993" s="325"/>
      <c r="J993" s="325"/>
      <c r="K993" s="325"/>
      <c r="L993" s="325"/>
      <c r="M993" s="325"/>
      <c r="N993" s="325"/>
      <c r="O993" s="325"/>
      <c r="P993" s="325"/>
      <c r="Q993" s="325"/>
    </row>
    <row r="994" spans="6:17">
      <c r="F994" s="333"/>
      <c r="G994" s="325"/>
      <c r="H994" s="325"/>
      <c r="I994" s="325"/>
      <c r="J994" s="325"/>
      <c r="K994" s="325"/>
      <c r="L994" s="325"/>
      <c r="M994" s="325"/>
      <c r="N994" s="325"/>
      <c r="O994" s="325"/>
      <c r="P994" s="325"/>
      <c r="Q994" s="325"/>
    </row>
    <row r="995" spans="6:17">
      <c r="F995" s="333"/>
      <c r="G995" s="325"/>
      <c r="H995" s="325"/>
      <c r="I995" s="325"/>
      <c r="J995" s="325"/>
      <c r="K995" s="325"/>
      <c r="L995" s="325"/>
      <c r="M995" s="325"/>
      <c r="N995" s="325"/>
      <c r="O995" s="325"/>
      <c r="P995" s="325"/>
      <c r="Q995" s="325"/>
    </row>
    <row r="996" spans="6:17">
      <c r="F996" s="333"/>
      <c r="G996" s="325"/>
      <c r="H996" s="325"/>
      <c r="I996" s="325"/>
      <c r="J996" s="325"/>
      <c r="K996" s="325"/>
      <c r="L996" s="325"/>
      <c r="M996" s="325"/>
      <c r="N996" s="325"/>
      <c r="O996" s="325"/>
      <c r="P996" s="325"/>
      <c r="Q996" s="325"/>
    </row>
    <row r="997" spans="6:17">
      <c r="F997" s="333"/>
      <c r="G997" s="325"/>
      <c r="H997" s="325"/>
      <c r="I997" s="325"/>
      <c r="J997" s="325"/>
      <c r="K997" s="325"/>
      <c r="L997" s="325"/>
      <c r="M997" s="325"/>
      <c r="N997" s="325"/>
      <c r="O997" s="325"/>
      <c r="P997" s="325"/>
      <c r="Q997" s="325"/>
    </row>
    <row r="998" spans="6:17">
      <c r="F998" s="333"/>
      <c r="G998" s="325"/>
      <c r="H998" s="325"/>
      <c r="I998" s="325"/>
      <c r="J998" s="325"/>
      <c r="K998" s="325"/>
      <c r="L998" s="325"/>
      <c r="M998" s="325"/>
      <c r="N998" s="325"/>
      <c r="O998" s="325"/>
      <c r="P998" s="325"/>
      <c r="Q998" s="325"/>
    </row>
    <row r="999" spans="6:17">
      <c r="F999" s="333"/>
      <c r="G999" s="325"/>
      <c r="H999" s="325"/>
      <c r="I999" s="325"/>
      <c r="J999" s="325"/>
      <c r="K999" s="325"/>
      <c r="L999" s="325"/>
      <c r="M999" s="325"/>
      <c r="N999" s="325"/>
      <c r="O999" s="325"/>
      <c r="P999" s="325"/>
      <c r="Q999" s="325"/>
    </row>
    <row r="1000" spans="6:17">
      <c r="F1000" s="333"/>
      <c r="G1000" s="325"/>
      <c r="H1000" s="325"/>
      <c r="I1000" s="325"/>
      <c r="J1000" s="325"/>
      <c r="K1000" s="325"/>
      <c r="L1000" s="325"/>
      <c r="M1000" s="325"/>
      <c r="N1000" s="325"/>
      <c r="O1000" s="325"/>
      <c r="P1000" s="325"/>
      <c r="Q1000" s="325"/>
    </row>
    <row r="1001" spans="6:17">
      <c r="F1001" s="333"/>
      <c r="G1001" s="325"/>
      <c r="H1001" s="325"/>
      <c r="I1001" s="325"/>
      <c r="J1001" s="325"/>
      <c r="K1001" s="325"/>
      <c r="L1001" s="325"/>
      <c r="M1001" s="325"/>
      <c r="N1001" s="325"/>
      <c r="O1001" s="325"/>
      <c r="P1001" s="325"/>
      <c r="Q1001" s="325"/>
    </row>
    <row r="1002" spans="6:17">
      <c r="F1002" s="333"/>
      <c r="G1002" s="325"/>
      <c r="H1002" s="325"/>
      <c r="I1002" s="325"/>
      <c r="J1002" s="325"/>
      <c r="K1002" s="325"/>
      <c r="L1002" s="325"/>
      <c r="M1002" s="325"/>
      <c r="N1002" s="325"/>
      <c r="O1002" s="325"/>
      <c r="P1002" s="325"/>
      <c r="Q1002" s="325"/>
    </row>
    <row r="1003" spans="6:17">
      <c r="F1003" s="333"/>
      <c r="G1003" s="325"/>
      <c r="H1003" s="325"/>
      <c r="I1003" s="325"/>
      <c r="J1003" s="325"/>
      <c r="K1003" s="325"/>
      <c r="L1003" s="325"/>
      <c r="M1003" s="325"/>
      <c r="N1003" s="325"/>
      <c r="O1003" s="325"/>
      <c r="P1003" s="325"/>
      <c r="Q1003" s="325"/>
    </row>
    <row r="1004" spans="6:17">
      <c r="F1004" s="333"/>
      <c r="G1004" s="325"/>
      <c r="H1004" s="325"/>
      <c r="I1004" s="325"/>
      <c r="J1004" s="325"/>
      <c r="K1004" s="325"/>
      <c r="L1004" s="325"/>
      <c r="M1004" s="325"/>
      <c r="N1004" s="325"/>
      <c r="O1004" s="325"/>
      <c r="P1004" s="325"/>
      <c r="Q1004" s="325"/>
    </row>
    <row r="1005" spans="6:17">
      <c r="F1005" s="333"/>
      <c r="G1005" s="325"/>
      <c r="H1005" s="325"/>
      <c r="I1005" s="325"/>
      <c r="J1005" s="325"/>
      <c r="K1005" s="325"/>
      <c r="L1005" s="325"/>
      <c r="M1005" s="325"/>
      <c r="N1005" s="325"/>
      <c r="O1005" s="325"/>
      <c r="P1005" s="325"/>
      <c r="Q1005" s="325"/>
    </row>
    <row r="1006" spans="6:17">
      <c r="F1006" s="333"/>
      <c r="G1006" s="325"/>
      <c r="H1006" s="325"/>
      <c r="I1006" s="325"/>
      <c r="J1006" s="325"/>
      <c r="K1006" s="325"/>
      <c r="L1006" s="325"/>
      <c r="M1006" s="325"/>
      <c r="N1006" s="325"/>
      <c r="O1006" s="325"/>
      <c r="P1006" s="325"/>
      <c r="Q1006" s="325"/>
    </row>
    <row r="1007" spans="6:17">
      <c r="F1007" s="333"/>
      <c r="G1007" s="325"/>
      <c r="H1007" s="325"/>
      <c r="I1007" s="325"/>
      <c r="J1007" s="325"/>
      <c r="K1007" s="325"/>
      <c r="L1007" s="325"/>
      <c r="M1007" s="325"/>
      <c r="N1007" s="325"/>
      <c r="O1007" s="325"/>
      <c r="P1007" s="325"/>
      <c r="Q1007" s="325"/>
    </row>
    <row r="1008" spans="6:17">
      <c r="F1008" s="333"/>
      <c r="G1008" s="325"/>
      <c r="H1008" s="325"/>
      <c r="I1008" s="325"/>
      <c r="J1008" s="325"/>
      <c r="K1008" s="325"/>
      <c r="L1008" s="325"/>
      <c r="M1008" s="325"/>
      <c r="N1008" s="325"/>
      <c r="O1008" s="325"/>
      <c r="P1008" s="325"/>
      <c r="Q1008" s="325"/>
    </row>
    <row r="1009" spans="6:17">
      <c r="F1009" s="333"/>
      <c r="G1009" s="325"/>
      <c r="H1009" s="325"/>
      <c r="I1009" s="325"/>
      <c r="J1009" s="325"/>
      <c r="K1009" s="325"/>
      <c r="L1009" s="325"/>
      <c r="M1009" s="325"/>
      <c r="N1009" s="325"/>
      <c r="O1009" s="325"/>
      <c r="P1009" s="325"/>
      <c r="Q1009" s="325"/>
    </row>
    <row r="1010" spans="6:17">
      <c r="F1010" s="333"/>
      <c r="G1010" s="325"/>
      <c r="H1010" s="325"/>
      <c r="I1010" s="325"/>
      <c r="J1010" s="325"/>
      <c r="K1010" s="325"/>
      <c r="L1010" s="325"/>
      <c r="M1010" s="325"/>
      <c r="N1010" s="325"/>
      <c r="O1010" s="325"/>
      <c r="P1010" s="325"/>
      <c r="Q1010" s="325"/>
    </row>
    <row r="1011" spans="6:17">
      <c r="F1011" s="333"/>
      <c r="G1011" s="325"/>
      <c r="H1011" s="325"/>
      <c r="I1011" s="325"/>
      <c r="J1011" s="325"/>
      <c r="K1011" s="325"/>
      <c r="L1011" s="325"/>
      <c r="M1011" s="325"/>
      <c r="N1011" s="325"/>
      <c r="O1011" s="325"/>
      <c r="P1011" s="325"/>
      <c r="Q1011" s="325"/>
    </row>
    <row r="1012" spans="6:17">
      <c r="F1012" s="333"/>
      <c r="G1012" s="325"/>
      <c r="H1012" s="325"/>
      <c r="I1012" s="325"/>
      <c r="J1012" s="325"/>
      <c r="K1012" s="325"/>
      <c r="L1012" s="325"/>
      <c r="M1012" s="325"/>
      <c r="N1012" s="325"/>
      <c r="O1012" s="325"/>
      <c r="P1012" s="325"/>
      <c r="Q1012" s="325"/>
    </row>
    <row r="1013" spans="6:17">
      <c r="F1013" s="333"/>
      <c r="G1013" s="325"/>
      <c r="H1013" s="325"/>
      <c r="I1013" s="325"/>
      <c r="J1013" s="325"/>
      <c r="K1013" s="325"/>
      <c r="L1013" s="325"/>
      <c r="M1013" s="325"/>
      <c r="N1013" s="325"/>
      <c r="O1013" s="325"/>
      <c r="P1013" s="325"/>
      <c r="Q1013" s="325"/>
    </row>
    <row r="1014" spans="6:17">
      <c r="F1014" s="333"/>
      <c r="G1014" s="325"/>
      <c r="H1014" s="325"/>
      <c r="I1014" s="325"/>
      <c r="J1014" s="325"/>
      <c r="K1014" s="325"/>
      <c r="L1014" s="325"/>
      <c r="M1014" s="325"/>
      <c r="N1014" s="325"/>
      <c r="O1014" s="325"/>
      <c r="P1014" s="325"/>
      <c r="Q1014" s="325"/>
    </row>
    <row r="1015" spans="6:17">
      <c r="F1015" s="333"/>
      <c r="G1015" s="325"/>
      <c r="H1015" s="325"/>
      <c r="I1015" s="325"/>
      <c r="J1015" s="325"/>
      <c r="K1015" s="325"/>
      <c r="L1015" s="325"/>
      <c r="M1015" s="325"/>
      <c r="N1015" s="325"/>
      <c r="O1015" s="325"/>
      <c r="P1015" s="325"/>
      <c r="Q1015" s="325"/>
    </row>
    <row r="1016" spans="6:17">
      <c r="F1016" s="333"/>
      <c r="G1016" s="325"/>
      <c r="H1016" s="325"/>
      <c r="I1016" s="325"/>
      <c r="J1016" s="325"/>
      <c r="K1016" s="325"/>
      <c r="L1016" s="325"/>
      <c r="M1016" s="325"/>
      <c r="N1016" s="325"/>
      <c r="O1016" s="325"/>
      <c r="P1016" s="325"/>
      <c r="Q1016" s="325"/>
    </row>
    <row r="1017" spans="6:17">
      <c r="F1017" s="333"/>
      <c r="G1017" s="325"/>
      <c r="H1017" s="325"/>
      <c r="I1017" s="325"/>
      <c r="J1017" s="325"/>
      <c r="K1017" s="325"/>
      <c r="L1017" s="325"/>
      <c r="M1017" s="325"/>
      <c r="N1017" s="325"/>
      <c r="O1017" s="325"/>
      <c r="P1017" s="325"/>
      <c r="Q1017" s="325"/>
    </row>
    <row r="1018" spans="6:17">
      <c r="F1018" s="333"/>
      <c r="G1018" s="325"/>
      <c r="H1018" s="325"/>
      <c r="I1018" s="325"/>
      <c r="J1018" s="325"/>
      <c r="K1018" s="325"/>
      <c r="L1018" s="325"/>
      <c r="M1018" s="325"/>
      <c r="N1018" s="325"/>
      <c r="O1018" s="325"/>
      <c r="P1018" s="325"/>
      <c r="Q1018" s="325"/>
    </row>
    <row r="1019" spans="6:17">
      <c r="F1019" s="333"/>
      <c r="G1019" s="325"/>
      <c r="H1019" s="325"/>
      <c r="I1019" s="325"/>
      <c r="J1019" s="325"/>
      <c r="K1019" s="325"/>
      <c r="L1019" s="325"/>
      <c r="M1019" s="325"/>
      <c r="N1019" s="325"/>
      <c r="O1019" s="325"/>
      <c r="P1019" s="325"/>
      <c r="Q1019" s="325"/>
    </row>
    <row r="1020" spans="6:17">
      <c r="F1020" s="333"/>
      <c r="G1020" s="325"/>
      <c r="H1020" s="325"/>
      <c r="I1020" s="325"/>
      <c r="J1020" s="325"/>
      <c r="K1020" s="325"/>
      <c r="L1020" s="325"/>
      <c r="M1020" s="325"/>
      <c r="N1020" s="325"/>
      <c r="O1020" s="325"/>
      <c r="P1020" s="325"/>
      <c r="Q1020" s="325"/>
    </row>
    <row r="1021" spans="6:17">
      <c r="F1021" s="333"/>
      <c r="G1021" s="325"/>
      <c r="H1021" s="325"/>
      <c r="I1021" s="325"/>
      <c r="J1021" s="325"/>
      <c r="K1021" s="325"/>
      <c r="L1021" s="325"/>
      <c r="M1021" s="325"/>
      <c r="N1021" s="325"/>
      <c r="O1021" s="325"/>
      <c r="P1021" s="325"/>
      <c r="Q1021" s="325"/>
    </row>
    <row r="1022" spans="6:17">
      <c r="F1022" s="333"/>
      <c r="G1022" s="325"/>
      <c r="H1022" s="325"/>
      <c r="I1022" s="325"/>
      <c r="J1022" s="325"/>
      <c r="K1022" s="325"/>
      <c r="L1022" s="325"/>
      <c r="M1022" s="325"/>
      <c r="N1022" s="325"/>
      <c r="O1022" s="325"/>
      <c r="P1022" s="325"/>
      <c r="Q1022" s="325"/>
    </row>
    <row r="1023" spans="6:17">
      <c r="F1023" s="333"/>
      <c r="G1023" s="325"/>
      <c r="H1023" s="325"/>
      <c r="I1023" s="325"/>
      <c r="J1023" s="325"/>
      <c r="K1023" s="325"/>
      <c r="L1023" s="325"/>
      <c r="M1023" s="325"/>
      <c r="N1023" s="325"/>
      <c r="O1023" s="325"/>
      <c r="P1023" s="325"/>
      <c r="Q1023" s="325"/>
    </row>
    <row r="1024" spans="6:17">
      <c r="F1024" s="333"/>
      <c r="G1024" s="325"/>
      <c r="H1024" s="325"/>
      <c r="I1024" s="325"/>
      <c r="J1024" s="325"/>
      <c r="K1024" s="325"/>
      <c r="L1024" s="325"/>
      <c r="M1024" s="325"/>
      <c r="N1024" s="325"/>
      <c r="O1024" s="325"/>
      <c r="P1024" s="325"/>
      <c r="Q1024" s="325"/>
    </row>
    <row r="1025" spans="6:17">
      <c r="F1025" s="333"/>
      <c r="G1025" s="325"/>
      <c r="H1025" s="325"/>
      <c r="I1025" s="325"/>
      <c r="J1025" s="325"/>
      <c r="K1025" s="325"/>
      <c r="L1025" s="325"/>
      <c r="M1025" s="325"/>
      <c r="N1025" s="325"/>
      <c r="O1025" s="325"/>
      <c r="P1025" s="325"/>
      <c r="Q1025" s="325"/>
    </row>
    <row r="1026" spans="6:17">
      <c r="F1026" s="333"/>
      <c r="G1026" s="325"/>
      <c r="H1026" s="325"/>
      <c r="I1026" s="325"/>
      <c r="J1026" s="325"/>
      <c r="K1026" s="325"/>
      <c r="L1026" s="325"/>
      <c r="M1026" s="325"/>
      <c r="N1026" s="325"/>
      <c r="O1026" s="325"/>
      <c r="P1026" s="325"/>
      <c r="Q1026" s="325"/>
    </row>
    <row r="1027" spans="6:17">
      <c r="F1027" s="333"/>
      <c r="G1027" s="325"/>
      <c r="H1027" s="325"/>
      <c r="I1027" s="325"/>
      <c r="J1027" s="325"/>
      <c r="K1027" s="325"/>
      <c r="L1027" s="325"/>
      <c r="M1027" s="325"/>
      <c r="N1027" s="325"/>
      <c r="O1027" s="325"/>
      <c r="P1027" s="325"/>
      <c r="Q1027" s="325"/>
    </row>
    <row r="1028" spans="6:17">
      <c r="F1028" s="333"/>
      <c r="G1028" s="325"/>
      <c r="H1028" s="325"/>
      <c r="I1028" s="325"/>
      <c r="J1028" s="325"/>
      <c r="K1028" s="325"/>
      <c r="L1028" s="325"/>
      <c r="M1028" s="325"/>
      <c r="N1028" s="325"/>
      <c r="O1028" s="325"/>
      <c r="P1028" s="325"/>
      <c r="Q1028" s="325"/>
    </row>
    <row r="1029" spans="6:17">
      <c r="F1029" s="333"/>
      <c r="G1029" s="325"/>
      <c r="H1029" s="325"/>
      <c r="I1029" s="325"/>
      <c r="J1029" s="325"/>
      <c r="K1029" s="325"/>
      <c r="L1029" s="325"/>
      <c r="M1029" s="325"/>
      <c r="N1029" s="325"/>
      <c r="O1029" s="325"/>
      <c r="P1029" s="325"/>
      <c r="Q1029" s="325"/>
    </row>
    <row r="1030" spans="6:17">
      <c r="F1030" s="333"/>
      <c r="G1030" s="325"/>
      <c r="H1030" s="325"/>
      <c r="I1030" s="325"/>
      <c r="J1030" s="325"/>
      <c r="K1030" s="325"/>
      <c r="L1030" s="325"/>
      <c r="M1030" s="325"/>
      <c r="N1030" s="325"/>
      <c r="O1030" s="325"/>
      <c r="P1030" s="325"/>
      <c r="Q1030" s="325"/>
    </row>
    <row r="1031" spans="6:17">
      <c r="F1031" s="333"/>
      <c r="G1031" s="325"/>
      <c r="H1031" s="325"/>
      <c r="I1031" s="325"/>
      <c r="J1031" s="325"/>
      <c r="K1031" s="325"/>
      <c r="L1031" s="325"/>
      <c r="M1031" s="325"/>
      <c r="N1031" s="325"/>
      <c r="O1031" s="325"/>
      <c r="P1031" s="325"/>
      <c r="Q1031" s="325"/>
    </row>
    <row r="1032" spans="6:17">
      <c r="F1032" s="333"/>
      <c r="G1032" s="325"/>
      <c r="H1032" s="325"/>
      <c r="I1032" s="325"/>
      <c r="J1032" s="325"/>
      <c r="K1032" s="325"/>
      <c r="L1032" s="325"/>
      <c r="M1032" s="325"/>
      <c r="N1032" s="325"/>
      <c r="O1032" s="325"/>
      <c r="P1032" s="325"/>
      <c r="Q1032" s="325"/>
    </row>
    <row r="1033" spans="6:17">
      <c r="F1033" s="333"/>
      <c r="G1033" s="325"/>
      <c r="H1033" s="325"/>
      <c r="I1033" s="325"/>
      <c r="J1033" s="325"/>
      <c r="K1033" s="325"/>
      <c r="L1033" s="325"/>
      <c r="M1033" s="325"/>
      <c r="N1033" s="325"/>
      <c r="O1033" s="325"/>
      <c r="P1033" s="325"/>
      <c r="Q1033" s="325"/>
    </row>
    <row r="1034" spans="6:17">
      <c r="F1034" s="333"/>
      <c r="G1034" s="325"/>
      <c r="H1034" s="325"/>
      <c r="I1034" s="325"/>
      <c r="J1034" s="325"/>
      <c r="K1034" s="325"/>
      <c r="L1034" s="325"/>
      <c r="M1034" s="325"/>
      <c r="N1034" s="325"/>
      <c r="O1034" s="325"/>
      <c r="P1034" s="325"/>
      <c r="Q1034" s="325"/>
    </row>
    <row r="1035" spans="6:17">
      <c r="F1035" s="333"/>
      <c r="G1035" s="325"/>
      <c r="H1035" s="325"/>
      <c r="I1035" s="325"/>
      <c r="J1035" s="325"/>
      <c r="K1035" s="325"/>
      <c r="L1035" s="325"/>
      <c r="M1035" s="325"/>
      <c r="N1035" s="325"/>
      <c r="O1035" s="325"/>
      <c r="P1035" s="325"/>
      <c r="Q1035" s="325"/>
    </row>
    <row r="1036" spans="6:17">
      <c r="F1036" s="333"/>
      <c r="G1036" s="325"/>
      <c r="H1036" s="325"/>
      <c r="I1036" s="325"/>
      <c r="J1036" s="325"/>
      <c r="K1036" s="325"/>
      <c r="L1036" s="325"/>
      <c r="M1036" s="325"/>
      <c r="N1036" s="325"/>
      <c r="O1036" s="325"/>
      <c r="P1036" s="325"/>
      <c r="Q1036" s="325"/>
    </row>
    <row r="1037" spans="6:17">
      <c r="F1037" s="333"/>
      <c r="G1037" s="325"/>
      <c r="H1037" s="325"/>
      <c r="I1037" s="325"/>
      <c r="J1037" s="325"/>
      <c r="K1037" s="325"/>
      <c r="L1037" s="325"/>
      <c r="M1037" s="325"/>
      <c r="N1037" s="325"/>
      <c r="O1037" s="325"/>
      <c r="P1037" s="325"/>
      <c r="Q1037" s="325"/>
    </row>
    <row r="1038" spans="6:17">
      <c r="F1038" s="333"/>
      <c r="G1038" s="325"/>
      <c r="H1038" s="325"/>
      <c r="I1038" s="325"/>
      <c r="J1038" s="325"/>
      <c r="K1038" s="325"/>
      <c r="L1038" s="325"/>
      <c r="M1038" s="325"/>
      <c r="N1038" s="325"/>
      <c r="O1038" s="325"/>
      <c r="P1038" s="325"/>
      <c r="Q1038" s="325"/>
    </row>
    <row r="1039" spans="6:17">
      <c r="F1039" s="333"/>
      <c r="G1039" s="325"/>
      <c r="H1039" s="325"/>
      <c r="I1039" s="325"/>
      <c r="J1039" s="325"/>
      <c r="K1039" s="325"/>
      <c r="L1039" s="325"/>
      <c r="M1039" s="325"/>
      <c r="N1039" s="325"/>
      <c r="O1039" s="325"/>
      <c r="P1039" s="325"/>
      <c r="Q1039" s="325"/>
    </row>
    <row r="1040" spans="6:17">
      <c r="F1040" s="333"/>
      <c r="G1040" s="325"/>
      <c r="H1040" s="325"/>
      <c r="I1040" s="325"/>
      <c r="J1040" s="325"/>
      <c r="K1040" s="325"/>
      <c r="L1040" s="325"/>
      <c r="M1040" s="325"/>
      <c r="N1040" s="325"/>
      <c r="O1040" s="325"/>
      <c r="P1040" s="325"/>
      <c r="Q1040" s="325"/>
    </row>
    <row r="1041" spans="6:17">
      <c r="F1041" s="333"/>
      <c r="G1041" s="325"/>
      <c r="H1041" s="325"/>
      <c r="I1041" s="325"/>
      <c r="J1041" s="325"/>
      <c r="K1041" s="325"/>
      <c r="L1041" s="325"/>
      <c r="M1041" s="325"/>
      <c r="N1041" s="325"/>
      <c r="O1041" s="325"/>
      <c r="P1041" s="325"/>
      <c r="Q1041" s="325"/>
    </row>
    <row r="1042" spans="6:17">
      <c r="F1042" s="333"/>
      <c r="G1042" s="325"/>
      <c r="H1042" s="325"/>
      <c r="I1042" s="325"/>
      <c r="J1042" s="325"/>
      <c r="K1042" s="325"/>
      <c r="L1042" s="325"/>
      <c r="M1042" s="325"/>
      <c r="N1042" s="325"/>
      <c r="O1042" s="325"/>
      <c r="P1042" s="325"/>
      <c r="Q1042" s="325"/>
    </row>
    <row r="1043" spans="6:17">
      <c r="F1043" s="333"/>
      <c r="G1043" s="325"/>
      <c r="H1043" s="325"/>
      <c r="I1043" s="325"/>
      <c r="J1043" s="325"/>
      <c r="K1043" s="325"/>
      <c r="L1043" s="325"/>
      <c r="M1043" s="325"/>
      <c r="N1043" s="325"/>
      <c r="O1043" s="325"/>
      <c r="P1043" s="325"/>
      <c r="Q1043" s="325"/>
    </row>
    <row r="1044" spans="6:17">
      <c r="F1044" s="333"/>
      <c r="G1044" s="325"/>
      <c r="H1044" s="325"/>
      <c r="I1044" s="325"/>
      <c r="J1044" s="325"/>
      <c r="K1044" s="325"/>
      <c r="L1044" s="325"/>
      <c r="M1044" s="325"/>
      <c r="N1044" s="325"/>
      <c r="O1044" s="325"/>
      <c r="P1044" s="325"/>
      <c r="Q1044" s="325"/>
    </row>
    <row r="1045" spans="6:17">
      <c r="F1045" s="333"/>
      <c r="G1045" s="325"/>
      <c r="H1045" s="325"/>
      <c r="I1045" s="325"/>
      <c r="J1045" s="325"/>
      <c r="K1045" s="325"/>
      <c r="L1045" s="325"/>
      <c r="M1045" s="325"/>
      <c r="N1045" s="325"/>
      <c r="O1045" s="325"/>
      <c r="P1045" s="325"/>
      <c r="Q1045" s="325"/>
    </row>
    <row r="1046" spans="6:17">
      <c r="F1046" s="333"/>
      <c r="G1046" s="325"/>
      <c r="H1046" s="325"/>
      <c r="I1046" s="325"/>
      <c r="J1046" s="325"/>
      <c r="K1046" s="325"/>
      <c r="L1046" s="325"/>
      <c r="M1046" s="325"/>
      <c r="N1046" s="325"/>
      <c r="O1046" s="325"/>
      <c r="P1046" s="325"/>
      <c r="Q1046" s="325"/>
    </row>
    <row r="1047" spans="6:17">
      <c r="F1047" s="333"/>
      <c r="G1047" s="325"/>
      <c r="H1047" s="325"/>
      <c r="I1047" s="325"/>
      <c r="J1047" s="325"/>
      <c r="K1047" s="325"/>
      <c r="L1047" s="325"/>
      <c r="M1047" s="325"/>
      <c r="N1047" s="325"/>
      <c r="O1047" s="325"/>
      <c r="P1047" s="325"/>
      <c r="Q1047" s="325"/>
    </row>
    <row r="1048" spans="6:17">
      <c r="F1048" s="333"/>
      <c r="G1048" s="325"/>
      <c r="H1048" s="325"/>
      <c r="I1048" s="325"/>
      <c r="J1048" s="325"/>
      <c r="K1048" s="325"/>
      <c r="L1048" s="325"/>
      <c r="M1048" s="325"/>
      <c r="N1048" s="325"/>
      <c r="O1048" s="325"/>
      <c r="P1048" s="325"/>
      <c r="Q1048" s="325"/>
    </row>
    <row r="1049" spans="6:17">
      <c r="F1049" s="333"/>
      <c r="G1049" s="325"/>
      <c r="H1049" s="325"/>
      <c r="I1049" s="325"/>
      <c r="J1049" s="325"/>
      <c r="K1049" s="325"/>
      <c r="L1049" s="325"/>
      <c r="M1049" s="325"/>
      <c r="N1049" s="325"/>
      <c r="O1049" s="325"/>
      <c r="P1049" s="325"/>
      <c r="Q1049" s="325"/>
    </row>
    <row r="1050" spans="6:17">
      <c r="F1050" s="333"/>
      <c r="G1050" s="325"/>
      <c r="H1050" s="325"/>
      <c r="I1050" s="325"/>
      <c r="J1050" s="325"/>
      <c r="K1050" s="325"/>
      <c r="L1050" s="325"/>
      <c r="M1050" s="325"/>
      <c r="N1050" s="325"/>
      <c r="O1050" s="325"/>
      <c r="P1050" s="325"/>
      <c r="Q1050" s="325"/>
    </row>
    <row r="1051" spans="6:17">
      <c r="F1051" s="333"/>
      <c r="G1051" s="325"/>
      <c r="H1051" s="325"/>
      <c r="I1051" s="325"/>
      <c r="J1051" s="325"/>
      <c r="K1051" s="325"/>
      <c r="L1051" s="325"/>
      <c r="M1051" s="325"/>
      <c r="N1051" s="325"/>
      <c r="O1051" s="325"/>
      <c r="P1051" s="325"/>
      <c r="Q1051" s="325"/>
    </row>
    <row r="1052" spans="6:17">
      <c r="F1052" s="333"/>
      <c r="G1052" s="325"/>
      <c r="H1052" s="325"/>
      <c r="I1052" s="325"/>
      <c r="J1052" s="325"/>
      <c r="K1052" s="325"/>
      <c r="L1052" s="325"/>
      <c r="M1052" s="325"/>
      <c r="N1052" s="325"/>
      <c r="O1052" s="325"/>
      <c r="P1052" s="325"/>
      <c r="Q1052" s="325"/>
    </row>
    <row r="1053" spans="6:17">
      <c r="F1053" s="333"/>
      <c r="G1053" s="325"/>
      <c r="H1053" s="325"/>
      <c r="I1053" s="325"/>
      <c r="J1053" s="325"/>
      <c r="K1053" s="325"/>
      <c r="L1053" s="325"/>
      <c r="M1053" s="325"/>
      <c r="N1053" s="325"/>
      <c r="O1053" s="325"/>
      <c r="P1053" s="325"/>
      <c r="Q1053" s="325"/>
    </row>
    <row r="1054" spans="6:17">
      <c r="F1054" s="333"/>
      <c r="G1054" s="325"/>
      <c r="H1054" s="325"/>
      <c r="I1054" s="325"/>
      <c r="J1054" s="325"/>
      <c r="K1054" s="325"/>
      <c r="L1054" s="325"/>
      <c r="M1054" s="325"/>
      <c r="N1054" s="325"/>
      <c r="O1054" s="325"/>
      <c r="P1054" s="325"/>
      <c r="Q1054" s="325"/>
    </row>
    <row r="1055" spans="6:17">
      <c r="F1055" s="333"/>
      <c r="G1055" s="325"/>
      <c r="H1055" s="325"/>
      <c r="I1055" s="325"/>
      <c r="J1055" s="325"/>
      <c r="K1055" s="325"/>
      <c r="L1055" s="325"/>
      <c r="M1055" s="325"/>
      <c r="N1055" s="325"/>
      <c r="O1055" s="325"/>
      <c r="P1055" s="325"/>
      <c r="Q1055" s="325"/>
    </row>
    <row r="1056" spans="6:17">
      <c r="F1056" s="333"/>
      <c r="G1056" s="325"/>
      <c r="H1056" s="325"/>
      <c r="I1056" s="325"/>
      <c r="J1056" s="325"/>
      <c r="K1056" s="325"/>
      <c r="L1056" s="325"/>
      <c r="M1056" s="325"/>
      <c r="N1056" s="325"/>
      <c r="O1056" s="325"/>
      <c r="P1056" s="325"/>
      <c r="Q1056" s="325"/>
    </row>
    <row r="1057" spans="6:17">
      <c r="F1057" s="333"/>
      <c r="G1057" s="325"/>
      <c r="H1057" s="325"/>
      <c r="I1057" s="325"/>
      <c r="J1057" s="325"/>
      <c r="K1057" s="325"/>
      <c r="L1057" s="325"/>
      <c r="M1057" s="325"/>
      <c r="N1057" s="325"/>
      <c r="O1057" s="325"/>
      <c r="P1057" s="325"/>
      <c r="Q1057" s="325"/>
    </row>
    <row r="1058" spans="6:17">
      <c r="F1058" s="333"/>
      <c r="G1058" s="325"/>
      <c r="H1058" s="325"/>
      <c r="I1058" s="325"/>
      <c r="J1058" s="325"/>
      <c r="K1058" s="325"/>
      <c r="L1058" s="325"/>
      <c r="M1058" s="325"/>
      <c r="N1058" s="325"/>
      <c r="O1058" s="325"/>
      <c r="P1058" s="325"/>
      <c r="Q1058" s="325"/>
    </row>
    <row r="1059" spans="6:17">
      <c r="F1059" s="333"/>
      <c r="G1059" s="325"/>
      <c r="H1059" s="325"/>
      <c r="I1059" s="325"/>
      <c r="J1059" s="325"/>
      <c r="K1059" s="325"/>
      <c r="L1059" s="325"/>
      <c r="M1059" s="325"/>
      <c r="N1059" s="325"/>
      <c r="O1059" s="325"/>
      <c r="P1059" s="325"/>
      <c r="Q1059" s="325"/>
    </row>
    <row r="1060" spans="6:17">
      <c r="F1060" s="333"/>
      <c r="G1060" s="325"/>
      <c r="H1060" s="325"/>
      <c r="I1060" s="325"/>
      <c r="J1060" s="325"/>
      <c r="K1060" s="325"/>
      <c r="L1060" s="325"/>
      <c r="M1060" s="325"/>
      <c r="N1060" s="325"/>
      <c r="O1060" s="325"/>
      <c r="P1060" s="325"/>
      <c r="Q1060" s="325"/>
    </row>
    <row r="1061" spans="6:17">
      <c r="F1061" s="333"/>
      <c r="G1061" s="325"/>
      <c r="H1061" s="325"/>
      <c r="I1061" s="325"/>
      <c r="J1061" s="325"/>
      <c r="K1061" s="325"/>
      <c r="L1061" s="325"/>
      <c r="M1061" s="325"/>
      <c r="N1061" s="325"/>
      <c r="O1061" s="325"/>
      <c r="P1061" s="325"/>
      <c r="Q1061" s="325"/>
    </row>
    <row r="1062" spans="6:17">
      <c r="F1062" s="333"/>
      <c r="G1062" s="325"/>
      <c r="H1062" s="325"/>
      <c r="I1062" s="325"/>
      <c r="J1062" s="325"/>
      <c r="K1062" s="325"/>
      <c r="L1062" s="325"/>
      <c r="M1062" s="325"/>
      <c r="N1062" s="325"/>
      <c r="O1062" s="325"/>
      <c r="P1062" s="325"/>
      <c r="Q1062" s="325"/>
    </row>
    <row r="1063" spans="6:17">
      <c r="F1063" s="333"/>
      <c r="G1063" s="325"/>
      <c r="H1063" s="325"/>
      <c r="I1063" s="325"/>
      <c r="J1063" s="325"/>
      <c r="K1063" s="325"/>
      <c r="L1063" s="325"/>
      <c r="M1063" s="325"/>
      <c r="N1063" s="325"/>
      <c r="O1063" s="325"/>
      <c r="P1063" s="325"/>
      <c r="Q1063" s="325"/>
    </row>
    <row r="1064" spans="6:17">
      <c r="F1064" s="333"/>
      <c r="G1064" s="325"/>
      <c r="H1064" s="325"/>
      <c r="I1064" s="325"/>
      <c r="J1064" s="325"/>
      <c r="K1064" s="325"/>
      <c r="L1064" s="325"/>
      <c r="M1064" s="325"/>
      <c r="N1064" s="325"/>
      <c r="O1064" s="325"/>
      <c r="P1064" s="325"/>
      <c r="Q1064" s="325"/>
    </row>
    <row r="1065" spans="6:17">
      <c r="F1065" s="333"/>
      <c r="G1065" s="325"/>
      <c r="H1065" s="325"/>
      <c r="I1065" s="325"/>
      <c r="J1065" s="325"/>
      <c r="K1065" s="325"/>
      <c r="L1065" s="325"/>
      <c r="M1065" s="325"/>
      <c r="N1065" s="325"/>
      <c r="O1065" s="325"/>
      <c r="P1065" s="325"/>
      <c r="Q1065" s="325"/>
    </row>
    <row r="1066" spans="6:17">
      <c r="F1066" s="333"/>
      <c r="G1066" s="325"/>
      <c r="H1066" s="325"/>
      <c r="I1066" s="325"/>
      <c r="J1066" s="325"/>
      <c r="K1066" s="325"/>
      <c r="L1066" s="325"/>
      <c r="M1066" s="325"/>
      <c r="N1066" s="325"/>
      <c r="O1066" s="325"/>
      <c r="P1066" s="325"/>
      <c r="Q1066" s="325"/>
    </row>
    <row r="1067" spans="6:17">
      <c r="F1067" s="333"/>
      <c r="G1067" s="325"/>
      <c r="H1067" s="325"/>
      <c r="I1067" s="325"/>
      <c r="J1067" s="325"/>
      <c r="K1067" s="325"/>
      <c r="L1067" s="325"/>
      <c r="M1067" s="325"/>
      <c r="N1067" s="325"/>
      <c r="O1067" s="325"/>
      <c r="P1067" s="325"/>
      <c r="Q1067" s="325"/>
    </row>
    <row r="1068" spans="6:17">
      <c r="F1068" s="333"/>
      <c r="G1068" s="325"/>
      <c r="H1068" s="325"/>
      <c r="I1068" s="325"/>
      <c r="J1068" s="325"/>
      <c r="K1068" s="325"/>
      <c r="L1068" s="325"/>
      <c r="M1068" s="325"/>
      <c r="N1068" s="325"/>
      <c r="O1068" s="325"/>
      <c r="P1068" s="325"/>
      <c r="Q1068" s="325"/>
    </row>
    <row r="1069" spans="6:17">
      <c r="F1069" s="333"/>
      <c r="G1069" s="325"/>
      <c r="H1069" s="325"/>
      <c r="I1069" s="325"/>
      <c r="J1069" s="325"/>
      <c r="K1069" s="325"/>
      <c r="L1069" s="325"/>
      <c r="M1069" s="325"/>
      <c r="N1069" s="325"/>
      <c r="O1069" s="325"/>
      <c r="P1069" s="325"/>
      <c r="Q1069" s="325"/>
    </row>
    <row r="1070" spans="6:17">
      <c r="F1070" s="333"/>
      <c r="G1070" s="325"/>
      <c r="H1070" s="325"/>
      <c r="I1070" s="325"/>
      <c r="J1070" s="325"/>
      <c r="K1070" s="325"/>
      <c r="L1070" s="325"/>
      <c r="M1070" s="325"/>
      <c r="N1070" s="325"/>
      <c r="O1070" s="325"/>
      <c r="P1070" s="325"/>
      <c r="Q1070" s="325"/>
    </row>
    <row r="1071" spans="6:17">
      <c r="F1071" s="333"/>
      <c r="G1071" s="325"/>
      <c r="H1071" s="325"/>
      <c r="I1071" s="325"/>
      <c r="J1071" s="325"/>
      <c r="K1071" s="325"/>
      <c r="L1071" s="325"/>
      <c r="M1071" s="325"/>
      <c r="N1071" s="325"/>
      <c r="O1071" s="325"/>
      <c r="P1071" s="325"/>
      <c r="Q1071" s="325"/>
    </row>
    <row r="1072" spans="6:17">
      <c r="F1072" s="333"/>
      <c r="G1072" s="325"/>
      <c r="H1072" s="325"/>
      <c r="I1072" s="325"/>
      <c r="J1072" s="325"/>
      <c r="K1072" s="325"/>
      <c r="L1072" s="325"/>
      <c r="M1072" s="325"/>
      <c r="N1072" s="325"/>
      <c r="O1072" s="325"/>
      <c r="P1072" s="325"/>
      <c r="Q1072" s="325"/>
    </row>
    <row r="1073" spans="6:17">
      <c r="F1073" s="333"/>
      <c r="G1073" s="325"/>
      <c r="H1073" s="325"/>
      <c r="I1073" s="325"/>
      <c r="J1073" s="325"/>
      <c r="K1073" s="325"/>
      <c r="L1073" s="325"/>
      <c r="M1073" s="325"/>
      <c r="N1073" s="325"/>
      <c r="O1073" s="325"/>
      <c r="P1073" s="325"/>
      <c r="Q1073" s="325"/>
    </row>
    <row r="1074" spans="6:17">
      <c r="F1074" s="333"/>
      <c r="G1074" s="325"/>
      <c r="H1074" s="325"/>
      <c r="I1074" s="325"/>
      <c r="J1074" s="325"/>
      <c r="K1074" s="325"/>
      <c r="L1074" s="325"/>
      <c r="M1074" s="325"/>
      <c r="N1074" s="325"/>
      <c r="O1074" s="325"/>
      <c r="P1074" s="325"/>
      <c r="Q1074" s="325"/>
    </row>
    <row r="1075" spans="6:17">
      <c r="F1075" s="333"/>
      <c r="G1075" s="325"/>
      <c r="H1075" s="325"/>
      <c r="I1075" s="325"/>
      <c r="J1075" s="325"/>
      <c r="K1075" s="325"/>
      <c r="L1075" s="325"/>
      <c r="M1075" s="325"/>
      <c r="N1075" s="325"/>
      <c r="O1075" s="325"/>
      <c r="P1075" s="325"/>
      <c r="Q1075" s="325"/>
    </row>
    <row r="1076" spans="6:17">
      <c r="F1076" s="333"/>
      <c r="G1076" s="325"/>
      <c r="H1076" s="325"/>
      <c r="I1076" s="325"/>
      <c r="J1076" s="325"/>
      <c r="K1076" s="325"/>
      <c r="L1076" s="325"/>
      <c r="M1076" s="325"/>
      <c r="N1076" s="325"/>
      <c r="O1076" s="325"/>
      <c r="P1076" s="325"/>
      <c r="Q1076" s="325"/>
    </row>
    <row r="1077" spans="6:17">
      <c r="F1077" s="333"/>
      <c r="G1077" s="325"/>
      <c r="H1077" s="325"/>
      <c r="I1077" s="325"/>
      <c r="J1077" s="325"/>
      <c r="K1077" s="325"/>
      <c r="L1077" s="325"/>
      <c r="M1077" s="325"/>
      <c r="N1077" s="325"/>
      <c r="O1077" s="325"/>
      <c r="P1077" s="325"/>
      <c r="Q1077" s="325"/>
    </row>
    <row r="1078" spans="6:17">
      <c r="F1078" s="333"/>
      <c r="G1078" s="325"/>
      <c r="H1078" s="325"/>
      <c r="I1078" s="325"/>
      <c r="J1078" s="325"/>
      <c r="K1078" s="325"/>
      <c r="L1078" s="325"/>
      <c r="M1078" s="325"/>
      <c r="N1078" s="325"/>
      <c r="O1078" s="325"/>
      <c r="P1078" s="325"/>
      <c r="Q1078" s="325"/>
    </row>
    <row r="1079" spans="6:17">
      <c r="F1079" s="333"/>
      <c r="G1079" s="325"/>
      <c r="H1079" s="325"/>
      <c r="I1079" s="325"/>
      <c r="J1079" s="325"/>
      <c r="K1079" s="325"/>
      <c r="L1079" s="325"/>
      <c r="M1079" s="325"/>
      <c r="N1079" s="325"/>
      <c r="O1079" s="325"/>
      <c r="P1079" s="325"/>
      <c r="Q1079" s="325"/>
    </row>
    <row r="1080" spans="6:17">
      <c r="F1080" s="333"/>
      <c r="G1080" s="325"/>
      <c r="H1080" s="325"/>
      <c r="I1080" s="325"/>
      <c r="J1080" s="325"/>
      <c r="K1080" s="325"/>
      <c r="L1080" s="325"/>
      <c r="M1080" s="325"/>
      <c r="N1080" s="325"/>
      <c r="O1080" s="325"/>
      <c r="P1080" s="325"/>
      <c r="Q1080" s="325"/>
    </row>
    <row r="1081" spans="6:17">
      <c r="F1081" s="333"/>
      <c r="G1081" s="325"/>
      <c r="H1081" s="325"/>
      <c r="I1081" s="325"/>
      <c r="J1081" s="325"/>
      <c r="K1081" s="325"/>
      <c r="L1081" s="325"/>
      <c r="M1081" s="325"/>
      <c r="N1081" s="325"/>
      <c r="O1081" s="325"/>
      <c r="P1081" s="325"/>
      <c r="Q1081" s="325"/>
    </row>
    <row r="1082" spans="6:17">
      <c r="F1082" s="333"/>
      <c r="G1082" s="325"/>
      <c r="H1082" s="325"/>
      <c r="I1082" s="325"/>
      <c r="J1082" s="325"/>
      <c r="K1082" s="325"/>
      <c r="L1082" s="325"/>
      <c r="M1082" s="325"/>
      <c r="N1082" s="325"/>
      <c r="O1082" s="325"/>
      <c r="P1082" s="325"/>
      <c r="Q1082" s="325"/>
    </row>
    <row r="1083" spans="6:17">
      <c r="F1083" s="333"/>
      <c r="G1083" s="325"/>
      <c r="H1083" s="325"/>
      <c r="I1083" s="325"/>
      <c r="J1083" s="325"/>
      <c r="K1083" s="325"/>
      <c r="L1083" s="325"/>
      <c r="M1083" s="325"/>
      <c r="N1083" s="325"/>
      <c r="O1083" s="325"/>
      <c r="P1083" s="325"/>
      <c r="Q1083" s="325"/>
    </row>
    <row r="1084" spans="6:17">
      <c r="F1084" s="333"/>
      <c r="G1084" s="325"/>
      <c r="H1084" s="325"/>
      <c r="I1084" s="325"/>
      <c r="J1084" s="325"/>
      <c r="K1084" s="325"/>
      <c r="L1084" s="325"/>
      <c r="M1084" s="325"/>
      <c r="N1084" s="325"/>
      <c r="O1084" s="325"/>
      <c r="P1084" s="325"/>
      <c r="Q1084" s="325"/>
    </row>
    <row r="1085" spans="6:17">
      <c r="F1085" s="333"/>
      <c r="G1085" s="325"/>
      <c r="H1085" s="325"/>
      <c r="I1085" s="325"/>
      <c r="J1085" s="325"/>
      <c r="K1085" s="325"/>
      <c r="L1085" s="325"/>
      <c r="M1085" s="325"/>
      <c r="N1085" s="325"/>
      <c r="O1085" s="325"/>
      <c r="P1085" s="325"/>
      <c r="Q1085" s="325"/>
    </row>
    <row r="1086" spans="6:17">
      <c r="F1086" s="333"/>
      <c r="G1086" s="325"/>
      <c r="H1086" s="325"/>
      <c r="I1086" s="325"/>
      <c r="J1086" s="325"/>
      <c r="K1086" s="325"/>
      <c r="L1086" s="325"/>
      <c r="M1086" s="325"/>
      <c r="N1086" s="325"/>
      <c r="O1086" s="325"/>
      <c r="P1086" s="325"/>
      <c r="Q1086" s="325"/>
    </row>
    <row r="1087" spans="6:17">
      <c r="F1087" s="333"/>
      <c r="G1087" s="325"/>
      <c r="H1087" s="325"/>
      <c r="I1087" s="325"/>
      <c r="J1087" s="325"/>
      <c r="K1087" s="325"/>
      <c r="L1087" s="325"/>
      <c r="M1087" s="325"/>
      <c r="N1087" s="325"/>
      <c r="O1087" s="325"/>
      <c r="P1087" s="325"/>
      <c r="Q1087" s="325"/>
    </row>
    <row r="1088" spans="6:17">
      <c r="F1088" s="333"/>
      <c r="G1088" s="325"/>
      <c r="H1088" s="325"/>
      <c r="I1088" s="325"/>
      <c r="J1088" s="325"/>
      <c r="K1088" s="325"/>
      <c r="L1088" s="325"/>
      <c r="M1088" s="325"/>
      <c r="N1088" s="325"/>
      <c r="O1088" s="325"/>
      <c r="P1088" s="325"/>
      <c r="Q1088" s="325"/>
    </row>
    <row r="1089" spans="6:17">
      <c r="F1089" s="333"/>
      <c r="G1089" s="325"/>
      <c r="H1089" s="325"/>
      <c r="I1089" s="325"/>
      <c r="J1089" s="325"/>
      <c r="K1089" s="325"/>
      <c r="L1089" s="325"/>
      <c r="M1089" s="325"/>
      <c r="N1089" s="325"/>
      <c r="O1089" s="325"/>
      <c r="P1089" s="325"/>
      <c r="Q1089" s="325"/>
    </row>
    <row r="1090" spans="6:17">
      <c r="F1090" s="333"/>
      <c r="G1090" s="325"/>
      <c r="H1090" s="325"/>
      <c r="I1090" s="325"/>
      <c r="J1090" s="325"/>
      <c r="K1090" s="325"/>
      <c r="L1090" s="325"/>
      <c r="M1090" s="325"/>
      <c r="N1090" s="325"/>
      <c r="O1090" s="325"/>
      <c r="P1090" s="325"/>
      <c r="Q1090" s="325"/>
    </row>
    <row r="1091" spans="6:17">
      <c r="F1091" s="333"/>
      <c r="G1091" s="325"/>
      <c r="H1091" s="325"/>
      <c r="I1091" s="325"/>
      <c r="J1091" s="325"/>
      <c r="K1091" s="325"/>
      <c r="L1091" s="325"/>
      <c r="M1091" s="325"/>
      <c r="N1091" s="325"/>
      <c r="O1091" s="325"/>
      <c r="P1091" s="325"/>
      <c r="Q1091" s="325"/>
    </row>
    <row r="1092" spans="6:17">
      <c r="F1092" s="333"/>
      <c r="G1092" s="325"/>
      <c r="H1092" s="325"/>
      <c r="I1092" s="325"/>
      <c r="J1092" s="325"/>
      <c r="K1092" s="325"/>
      <c r="L1092" s="325"/>
      <c r="M1092" s="325"/>
      <c r="N1092" s="325"/>
      <c r="O1092" s="325"/>
      <c r="P1092" s="325"/>
      <c r="Q1092" s="325"/>
    </row>
    <row r="1093" spans="6:17">
      <c r="F1093" s="333"/>
      <c r="G1093" s="325"/>
      <c r="H1093" s="325"/>
      <c r="I1093" s="325"/>
      <c r="J1093" s="325"/>
      <c r="K1093" s="325"/>
      <c r="L1093" s="325"/>
      <c r="M1093" s="325"/>
      <c r="N1093" s="325"/>
      <c r="O1093" s="325"/>
      <c r="P1093" s="325"/>
      <c r="Q1093" s="325"/>
    </row>
    <row r="1094" spans="6:17">
      <c r="F1094" s="333"/>
      <c r="G1094" s="325"/>
      <c r="H1094" s="325"/>
      <c r="I1094" s="325"/>
      <c r="J1094" s="325"/>
      <c r="K1094" s="325"/>
      <c r="L1094" s="325"/>
      <c r="M1094" s="325"/>
      <c r="N1094" s="325"/>
      <c r="O1094" s="325"/>
      <c r="P1094" s="325"/>
      <c r="Q1094" s="325"/>
    </row>
    <row r="1095" spans="6:17">
      <c r="F1095" s="333"/>
      <c r="G1095" s="325"/>
      <c r="H1095" s="325"/>
      <c r="I1095" s="325"/>
      <c r="J1095" s="325"/>
      <c r="K1095" s="325"/>
      <c r="L1095" s="325"/>
      <c r="M1095" s="325"/>
      <c r="N1095" s="325"/>
      <c r="O1095" s="325"/>
      <c r="P1095" s="325"/>
      <c r="Q1095" s="325"/>
    </row>
    <row r="1096" spans="6:17">
      <c r="F1096" s="333"/>
      <c r="G1096" s="325"/>
      <c r="H1096" s="325"/>
      <c r="I1096" s="325"/>
      <c r="J1096" s="325"/>
      <c r="K1096" s="325"/>
      <c r="L1096" s="325"/>
      <c r="M1096" s="325"/>
      <c r="N1096" s="325"/>
      <c r="O1096" s="325"/>
      <c r="P1096" s="325"/>
      <c r="Q1096" s="325"/>
    </row>
    <row r="1097" spans="6:17">
      <c r="F1097" s="333"/>
      <c r="G1097" s="325"/>
      <c r="H1097" s="325"/>
      <c r="I1097" s="325"/>
      <c r="J1097" s="325"/>
      <c r="K1097" s="325"/>
      <c r="L1097" s="325"/>
      <c r="M1097" s="325"/>
      <c r="N1097" s="325"/>
      <c r="O1097" s="325"/>
      <c r="P1097" s="325"/>
      <c r="Q1097" s="325"/>
    </row>
    <row r="1098" spans="6:17">
      <c r="F1098" s="333"/>
      <c r="G1098" s="325"/>
      <c r="H1098" s="325"/>
      <c r="I1098" s="325"/>
      <c r="J1098" s="325"/>
      <c r="K1098" s="325"/>
      <c r="L1098" s="325"/>
      <c r="M1098" s="325"/>
      <c r="N1098" s="325"/>
      <c r="O1098" s="325"/>
      <c r="P1098" s="325"/>
      <c r="Q1098" s="325"/>
    </row>
    <row r="1099" spans="6:17">
      <c r="F1099" s="333"/>
      <c r="G1099" s="325"/>
      <c r="H1099" s="325"/>
      <c r="I1099" s="325"/>
      <c r="J1099" s="325"/>
      <c r="K1099" s="325"/>
      <c r="L1099" s="325"/>
      <c r="M1099" s="325"/>
      <c r="N1099" s="325"/>
      <c r="O1099" s="325"/>
      <c r="P1099" s="325"/>
      <c r="Q1099" s="325"/>
    </row>
    <row r="1100" spans="6:17">
      <c r="F1100" s="333"/>
      <c r="G1100" s="325"/>
      <c r="H1100" s="325"/>
      <c r="I1100" s="325"/>
      <c r="J1100" s="325"/>
      <c r="K1100" s="325"/>
      <c r="L1100" s="325"/>
      <c r="M1100" s="325"/>
      <c r="N1100" s="325"/>
      <c r="O1100" s="325"/>
      <c r="P1100" s="325"/>
      <c r="Q1100" s="325"/>
    </row>
    <row r="1101" spans="6:17">
      <c r="F1101" s="333"/>
      <c r="G1101" s="325"/>
      <c r="H1101" s="325"/>
      <c r="I1101" s="325"/>
      <c r="J1101" s="325"/>
      <c r="K1101" s="325"/>
      <c r="L1101" s="325"/>
      <c r="M1101" s="325"/>
      <c r="N1101" s="325"/>
      <c r="O1101" s="325"/>
      <c r="P1101" s="325"/>
      <c r="Q1101" s="325"/>
    </row>
    <row r="1102" spans="6:17">
      <c r="F1102" s="333"/>
      <c r="G1102" s="325"/>
      <c r="H1102" s="325"/>
      <c r="I1102" s="325"/>
      <c r="J1102" s="325"/>
      <c r="K1102" s="325"/>
      <c r="L1102" s="325"/>
      <c r="M1102" s="325"/>
      <c r="N1102" s="325"/>
      <c r="O1102" s="325"/>
      <c r="P1102" s="325"/>
      <c r="Q1102" s="325"/>
    </row>
    <row r="1103" spans="6:17">
      <c r="F1103" s="333"/>
      <c r="G1103" s="325"/>
      <c r="H1103" s="325"/>
      <c r="I1103" s="325"/>
      <c r="J1103" s="325"/>
      <c r="K1103" s="325"/>
      <c r="L1103" s="325"/>
      <c r="M1103" s="325"/>
      <c r="N1103" s="325"/>
      <c r="O1103" s="325"/>
      <c r="P1103" s="325"/>
      <c r="Q1103" s="325"/>
    </row>
    <row r="1104" spans="6:17">
      <c r="F1104" s="333"/>
      <c r="G1104" s="325"/>
      <c r="H1104" s="325"/>
      <c r="I1104" s="325"/>
      <c r="J1104" s="325"/>
      <c r="K1104" s="325"/>
      <c r="L1104" s="325"/>
      <c r="M1104" s="325"/>
      <c r="N1104" s="325"/>
      <c r="O1104" s="325"/>
      <c r="P1104" s="325"/>
      <c r="Q1104" s="325"/>
    </row>
    <row r="1105" spans="6:17">
      <c r="F1105" s="333"/>
      <c r="G1105" s="325"/>
      <c r="H1105" s="325"/>
      <c r="I1105" s="325"/>
      <c r="J1105" s="325"/>
      <c r="K1105" s="325"/>
      <c r="L1105" s="325"/>
      <c r="M1105" s="325"/>
      <c r="N1105" s="325"/>
      <c r="O1105" s="325"/>
      <c r="P1105" s="325"/>
      <c r="Q1105" s="325"/>
    </row>
    <row r="1106" spans="6:17">
      <c r="F1106" s="333"/>
      <c r="G1106" s="325"/>
      <c r="H1106" s="325"/>
      <c r="I1106" s="325"/>
      <c r="J1106" s="325"/>
      <c r="K1106" s="325"/>
      <c r="L1106" s="325"/>
      <c r="M1106" s="325"/>
      <c r="N1106" s="325"/>
      <c r="O1106" s="325"/>
      <c r="P1106" s="325"/>
      <c r="Q1106" s="325"/>
    </row>
    <row r="1107" spans="6:17">
      <c r="F1107" s="333"/>
      <c r="G1107" s="325"/>
      <c r="H1107" s="325"/>
      <c r="I1107" s="325"/>
      <c r="J1107" s="325"/>
      <c r="K1107" s="325"/>
      <c r="L1107" s="325"/>
      <c r="M1107" s="325"/>
      <c r="N1107" s="325"/>
      <c r="O1107" s="325"/>
      <c r="P1107" s="325"/>
      <c r="Q1107" s="325"/>
    </row>
    <row r="1108" spans="6:17">
      <c r="F1108" s="333"/>
      <c r="G1108" s="325"/>
      <c r="H1108" s="325"/>
      <c r="I1108" s="325"/>
      <c r="J1108" s="325"/>
      <c r="K1108" s="325"/>
      <c r="L1108" s="325"/>
      <c r="M1108" s="325"/>
      <c r="N1108" s="325"/>
      <c r="O1108" s="325"/>
      <c r="P1108" s="325"/>
      <c r="Q1108" s="325"/>
    </row>
    <row r="1109" spans="6:17">
      <c r="F1109" s="333"/>
      <c r="G1109" s="325"/>
      <c r="H1109" s="325"/>
      <c r="I1109" s="325"/>
      <c r="J1109" s="325"/>
      <c r="K1109" s="325"/>
      <c r="L1109" s="325"/>
      <c r="M1109" s="325"/>
      <c r="N1109" s="325"/>
      <c r="O1109" s="325"/>
      <c r="P1109" s="325"/>
      <c r="Q1109" s="325"/>
    </row>
    <row r="1110" spans="6:17">
      <c r="F1110" s="333"/>
      <c r="G1110" s="325"/>
      <c r="H1110" s="325"/>
      <c r="I1110" s="325"/>
      <c r="J1110" s="325"/>
      <c r="K1110" s="325"/>
      <c r="L1110" s="325"/>
      <c r="M1110" s="325"/>
      <c r="N1110" s="325"/>
      <c r="O1110" s="325"/>
      <c r="P1110" s="325"/>
      <c r="Q1110" s="325"/>
    </row>
    <row r="1111" spans="6:17">
      <c r="F1111" s="333"/>
      <c r="G1111" s="325"/>
      <c r="H1111" s="325"/>
      <c r="I1111" s="325"/>
      <c r="J1111" s="325"/>
      <c r="K1111" s="325"/>
      <c r="L1111" s="325"/>
      <c r="M1111" s="325"/>
      <c r="N1111" s="325"/>
      <c r="O1111" s="325"/>
      <c r="P1111" s="325"/>
      <c r="Q1111" s="325"/>
    </row>
    <row r="1112" spans="6:17">
      <c r="F1112" s="333"/>
      <c r="G1112" s="325"/>
      <c r="H1112" s="325"/>
      <c r="I1112" s="325"/>
      <c r="J1112" s="325"/>
      <c r="K1112" s="325"/>
      <c r="L1112" s="325"/>
      <c r="M1112" s="325"/>
      <c r="N1112" s="325"/>
      <c r="O1112" s="325"/>
      <c r="P1112" s="325"/>
      <c r="Q1112" s="325"/>
    </row>
    <row r="1113" spans="6:17">
      <c r="F1113" s="333"/>
      <c r="G1113" s="325"/>
      <c r="H1113" s="325"/>
      <c r="I1113" s="325"/>
      <c r="J1113" s="325"/>
      <c r="K1113" s="325"/>
      <c r="L1113" s="325"/>
      <c r="M1113" s="325"/>
      <c r="N1113" s="325"/>
      <c r="O1113" s="325"/>
      <c r="P1113" s="325"/>
      <c r="Q1113" s="325"/>
    </row>
    <row r="1114" spans="6:17">
      <c r="F1114" s="333"/>
      <c r="G1114" s="325"/>
      <c r="H1114" s="325"/>
      <c r="I1114" s="325"/>
      <c r="J1114" s="325"/>
      <c r="K1114" s="325"/>
      <c r="L1114" s="325"/>
      <c r="M1114" s="325"/>
      <c r="N1114" s="325"/>
      <c r="O1114" s="325"/>
      <c r="P1114" s="325"/>
      <c r="Q1114" s="325"/>
    </row>
    <row r="1115" spans="6:17">
      <c r="F1115" s="333"/>
      <c r="G1115" s="325"/>
      <c r="H1115" s="325"/>
      <c r="I1115" s="325"/>
      <c r="J1115" s="325"/>
      <c r="K1115" s="325"/>
      <c r="L1115" s="325"/>
      <c r="M1115" s="325"/>
      <c r="N1115" s="325"/>
      <c r="O1115" s="325"/>
      <c r="P1115" s="325"/>
      <c r="Q1115" s="325"/>
    </row>
    <row r="1116" spans="6:17">
      <c r="F1116" s="333"/>
      <c r="G1116" s="325"/>
      <c r="H1116" s="325"/>
      <c r="I1116" s="325"/>
      <c r="J1116" s="325"/>
      <c r="K1116" s="325"/>
      <c r="L1116" s="325"/>
      <c r="M1116" s="325"/>
      <c r="N1116" s="325"/>
      <c r="O1116" s="325"/>
      <c r="P1116" s="325"/>
      <c r="Q1116" s="325"/>
    </row>
    <row r="1117" spans="6:17">
      <c r="F1117" s="333"/>
      <c r="G1117" s="325"/>
      <c r="H1117" s="325"/>
      <c r="I1117" s="325"/>
      <c r="J1117" s="325"/>
      <c r="K1117" s="325"/>
      <c r="L1117" s="325"/>
      <c r="M1117" s="325"/>
      <c r="N1117" s="325"/>
      <c r="O1117" s="325"/>
      <c r="P1117" s="325"/>
      <c r="Q1117" s="325"/>
    </row>
    <row r="1118" spans="6:17">
      <c r="F1118" s="333"/>
      <c r="G1118" s="325"/>
      <c r="H1118" s="325"/>
      <c r="I1118" s="325"/>
      <c r="J1118" s="325"/>
      <c r="K1118" s="325"/>
      <c r="L1118" s="325"/>
      <c r="M1118" s="325"/>
      <c r="N1118" s="325"/>
      <c r="O1118" s="325"/>
      <c r="P1118" s="325"/>
      <c r="Q1118" s="325"/>
    </row>
    <row r="1119" spans="6:17">
      <c r="F1119" s="333"/>
      <c r="G1119" s="325"/>
      <c r="H1119" s="325"/>
      <c r="I1119" s="325"/>
      <c r="J1119" s="325"/>
      <c r="K1119" s="325"/>
      <c r="L1119" s="325"/>
      <c r="M1119" s="325"/>
      <c r="N1119" s="325"/>
      <c r="O1119" s="325"/>
      <c r="P1119" s="325"/>
      <c r="Q1119" s="325"/>
    </row>
    <row r="1120" spans="6:17">
      <c r="F1120" s="333"/>
      <c r="G1120" s="325"/>
      <c r="H1120" s="325"/>
      <c r="I1120" s="325"/>
      <c r="J1120" s="325"/>
      <c r="K1120" s="325"/>
      <c r="L1120" s="325"/>
      <c r="M1120" s="325"/>
      <c r="N1120" s="325"/>
      <c r="O1120" s="325"/>
      <c r="P1120" s="325"/>
      <c r="Q1120" s="325"/>
    </row>
    <row r="1121" spans="6:17">
      <c r="F1121" s="333"/>
      <c r="G1121" s="325"/>
      <c r="H1121" s="325"/>
      <c r="I1121" s="325"/>
      <c r="J1121" s="325"/>
      <c r="K1121" s="325"/>
      <c r="L1121" s="325"/>
      <c r="M1121" s="325"/>
      <c r="N1121" s="325"/>
      <c r="O1121" s="325"/>
      <c r="P1121" s="325"/>
      <c r="Q1121" s="325"/>
    </row>
    <row r="1122" spans="6:17">
      <c r="F1122" s="333"/>
      <c r="G1122" s="325"/>
      <c r="H1122" s="325"/>
      <c r="I1122" s="325"/>
      <c r="J1122" s="325"/>
      <c r="K1122" s="325"/>
      <c r="L1122" s="325"/>
      <c r="M1122" s="325"/>
      <c r="N1122" s="325"/>
      <c r="O1122" s="325"/>
      <c r="P1122" s="325"/>
      <c r="Q1122" s="325"/>
    </row>
    <row r="1123" spans="6:17">
      <c r="F1123" s="333"/>
      <c r="G1123" s="325"/>
      <c r="H1123" s="325"/>
      <c r="I1123" s="325"/>
      <c r="J1123" s="325"/>
      <c r="K1123" s="325"/>
      <c r="L1123" s="325"/>
      <c r="M1123" s="325"/>
      <c r="N1123" s="325"/>
      <c r="O1123" s="325"/>
      <c r="P1123" s="325"/>
      <c r="Q1123" s="325"/>
    </row>
    <row r="1124" spans="6:17">
      <c r="F1124" s="333"/>
      <c r="G1124" s="325"/>
      <c r="H1124" s="325"/>
      <c r="I1124" s="325"/>
      <c r="J1124" s="325"/>
      <c r="K1124" s="325"/>
      <c r="L1124" s="325"/>
      <c r="M1124" s="325"/>
      <c r="N1124" s="325"/>
      <c r="O1124" s="325"/>
      <c r="P1124" s="325"/>
      <c r="Q1124" s="325"/>
    </row>
    <row r="1125" spans="6:17">
      <c r="F1125" s="333"/>
      <c r="G1125" s="325"/>
      <c r="H1125" s="325"/>
      <c r="I1125" s="325"/>
      <c r="J1125" s="325"/>
      <c r="K1125" s="325"/>
      <c r="L1125" s="325"/>
      <c r="M1125" s="325"/>
      <c r="N1125" s="325"/>
      <c r="O1125" s="325"/>
      <c r="P1125" s="325"/>
      <c r="Q1125" s="325"/>
    </row>
    <row r="1126" spans="6:17">
      <c r="F1126" s="333"/>
      <c r="G1126" s="325"/>
      <c r="H1126" s="325"/>
      <c r="I1126" s="325"/>
      <c r="J1126" s="325"/>
      <c r="K1126" s="325"/>
      <c r="L1126" s="325"/>
      <c r="M1126" s="325"/>
      <c r="N1126" s="325"/>
      <c r="O1126" s="325"/>
      <c r="P1126" s="325"/>
      <c r="Q1126" s="325"/>
    </row>
    <row r="1127" spans="6:17">
      <c r="F1127" s="333"/>
      <c r="G1127" s="325"/>
      <c r="H1127" s="325"/>
      <c r="I1127" s="325"/>
      <c r="J1127" s="325"/>
      <c r="K1127" s="325"/>
      <c r="L1127" s="325"/>
      <c r="M1127" s="325"/>
      <c r="N1127" s="325"/>
      <c r="O1127" s="325"/>
      <c r="P1127" s="325"/>
      <c r="Q1127" s="325"/>
    </row>
    <row r="1128" spans="6:17">
      <c r="F1128" s="333"/>
      <c r="G1128" s="325"/>
      <c r="H1128" s="325"/>
      <c r="I1128" s="325"/>
      <c r="J1128" s="325"/>
      <c r="K1128" s="325"/>
      <c r="L1128" s="325"/>
      <c r="M1128" s="325"/>
      <c r="N1128" s="325"/>
      <c r="O1128" s="325"/>
      <c r="P1128" s="325"/>
      <c r="Q1128" s="325"/>
    </row>
    <row r="1129" spans="6:17">
      <c r="F1129" s="333"/>
      <c r="G1129" s="325"/>
      <c r="H1129" s="325"/>
      <c r="I1129" s="325"/>
      <c r="J1129" s="325"/>
      <c r="K1129" s="325"/>
      <c r="L1129" s="325"/>
      <c r="M1129" s="325"/>
      <c r="N1129" s="325"/>
      <c r="O1129" s="325"/>
      <c r="P1129" s="325"/>
      <c r="Q1129" s="325"/>
    </row>
    <row r="1130" spans="6:17">
      <c r="F1130" s="333"/>
      <c r="G1130" s="325"/>
      <c r="H1130" s="325"/>
      <c r="I1130" s="325"/>
      <c r="J1130" s="325"/>
      <c r="K1130" s="325"/>
      <c r="L1130" s="325"/>
      <c r="M1130" s="325"/>
      <c r="N1130" s="325"/>
      <c r="O1130" s="325"/>
      <c r="P1130" s="325"/>
      <c r="Q1130" s="325"/>
    </row>
    <row r="1131" spans="6:17">
      <c r="F1131" s="333"/>
      <c r="G1131" s="325"/>
      <c r="H1131" s="325"/>
      <c r="I1131" s="325"/>
      <c r="J1131" s="325"/>
      <c r="K1131" s="325"/>
      <c r="L1131" s="325"/>
      <c r="M1131" s="325"/>
      <c r="N1131" s="325"/>
      <c r="O1131" s="325"/>
      <c r="P1131" s="325"/>
      <c r="Q1131" s="325"/>
    </row>
    <row r="1132" spans="6:17">
      <c r="F1132" s="333"/>
      <c r="G1132" s="325"/>
      <c r="H1132" s="325"/>
      <c r="I1132" s="325"/>
      <c r="J1132" s="325"/>
      <c r="K1132" s="325"/>
      <c r="L1132" s="325"/>
      <c r="M1132" s="325"/>
      <c r="N1132" s="325"/>
      <c r="O1132" s="325"/>
      <c r="P1132" s="325"/>
      <c r="Q1132" s="325"/>
    </row>
    <row r="1133" spans="6:17">
      <c r="F1133" s="333"/>
      <c r="G1133" s="325"/>
      <c r="H1133" s="325"/>
      <c r="I1133" s="325"/>
      <c r="J1133" s="325"/>
      <c r="K1133" s="325"/>
      <c r="L1133" s="325"/>
      <c r="M1133" s="325"/>
      <c r="N1133" s="325"/>
      <c r="O1133" s="325"/>
      <c r="P1133" s="325"/>
      <c r="Q1133" s="325"/>
    </row>
    <row r="1134" spans="6:17">
      <c r="F1134" s="333"/>
      <c r="G1134" s="325"/>
      <c r="H1134" s="325"/>
      <c r="I1134" s="325"/>
      <c r="J1134" s="325"/>
      <c r="K1134" s="325"/>
      <c r="L1134" s="325"/>
      <c r="M1134" s="325"/>
      <c r="N1134" s="325"/>
      <c r="O1134" s="325"/>
      <c r="P1134" s="325"/>
      <c r="Q1134" s="325"/>
    </row>
    <row r="1135" spans="6:17">
      <c r="F1135" s="333"/>
      <c r="G1135" s="325"/>
      <c r="H1135" s="325"/>
      <c r="I1135" s="325"/>
      <c r="J1135" s="325"/>
      <c r="K1135" s="325"/>
      <c r="L1135" s="325"/>
      <c r="M1135" s="325"/>
      <c r="N1135" s="325"/>
      <c r="O1135" s="325"/>
      <c r="P1135" s="325"/>
      <c r="Q1135" s="325"/>
    </row>
    <row r="1136" spans="6:17">
      <c r="F1136" s="333"/>
      <c r="G1136" s="325"/>
      <c r="H1136" s="325"/>
      <c r="I1136" s="325"/>
      <c r="J1136" s="325"/>
      <c r="K1136" s="325"/>
      <c r="L1136" s="325"/>
      <c r="M1136" s="325"/>
      <c r="N1136" s="325"/>
      <c r="O1136" s="325"/>
      <c r="P1136" s="325"/>
      <c r="Q1136" s="325"/>
    </row>
    <row r="1137" spans="6:17">
      <c r="F1137" s="333"/>
      <c r="G1137" s="325"/>
      <c r="H1137" s="325"/>
      <c r="I1137" s="325"/>
      <c r="J1137" s="325"/>
      <c r="K1137" s="325"/>
      <c r="L1137" s="325"/>
      <c r="M1137" s="325"/>
      <c r="N1137" s="325"/>
      <c r="O1137" s="325"/>
      <c r="P1137" s="325"/>
      <c r="Q1137" s="325"/>
    </row>
    <row r="1138" spans="6:17">
      <c r="F1138" s="333"/>
      <c r="G1138" s="325"/>
      <c r="H1138" s="325"/>
      <c r="I1138" s="325"/>
      <c r="J1138" s="325"/>
      <c r="K1138" s="325"/>
      <c r="L1138" s="325"/>
      <c r="M1138" s="325"/>
      <c r="N1138" s="325"/>
      <c r="O1138" s="325"/>
      <c r="P1138" s="325"/>
      <c r="Q1138" s="325"/>
    </row>
    <row r="1139" spans="6:17">
      <c r="F1139" s="333"/>
      <c r="G1139" s="325"/>
      <c r="H1139" s="325"/>
      <c r="I1139" s="325"/>
      <c r="J1139" s="325"/>
      <c r="K1139" s="325"/>
      <c r="L1139" s="325"/>
      <c r="M1139" s="325"/>
      <c r="N1139" s="325"/>
      <c r="O1139" s="325"/>
      <c r="P1139" s="325"/>
      <c r="Q1139" s="325"/>
    </row>
    <row r="1140" spans="6:17">
      <c r="F1140" s="333"/>
      <c r="G1140" s="325"/>
      <c r="H1140" s="325"/>
      <c r="I1140" s="325"/>
      <c r="J1140" s="325"/>
      <c r="K1140" s="325"/>
      <c r="L1140" s="325"/>
      <c r="M1140" s="325"/>
      <c r="N1140" s="325"/>
      <c r="O1140" s="325"/>
      <c r="P1140" s="325"/>
      <c r="Q1140" s="325"/>
    </row>
    <row r="1141" spans="6:17">
      <c r="F1141" s="333"/>
      <c r="G1141" s="325"/>
      <c r="H1141" s="325"/>
      <c r="I1141" s="325"/>
      <c r="J1141" s="325"/>
      <c r="K1141" s="325"/>
      <c r="L1141" s="325"/>
      <c r="M1141" s="325"/>
      <c r="N1141" s="325"/>
      <c r="O1141" s="325"/>
      <c r="P1141" s="325"/>
      <c r="Q1141" s="325"/>
    </row>
    <row r="1142" spans="6:17">
      <c r="F1142" s="333"/>
      <c r="G1142" s="325"/>
      <c r="H1142" s="325"/>
      <c r="I1142" s="325"/>
      <c r="J1142" s="325"/>
      <c r="K1142" s="325"/>
      <c r="L1142" s="325"/>
      <c r="M1142" s="325"/>
      <c r="N1142" s="325"/>
      <c r="O1142" s="325"/>
      <c r="P1142" s="325"/>
      <c r="Q1142" s="325"/>
    </row>
    <row r="1143" spans="6:17">
      <c r="F1143" s="333"/>
      <c r="G1143" s="325"/>
      <c r="H1143" s="325"/>
      <c r="I1143" s="325"/>
      <c r="J1143" s="325"/>
      <c r="K1143" s="325"/>
      <c r="L1143" s="325"/>
      <c r="M1143" s="325"/>
      <c r="N1143" s="325"/>
      <c r="O1143" s="325"/>
      <c r="P1143" s="325"/>
      <c r="Q1143" s="325"/>
    </row>
    <row r="1144" spans="6:17">
      <c r="F1144" s="333"/>
      <c r="G1144" s="325"/>
      <c r="H1144" s="325"/>
      <c r="I1144" s="325"/>
      <c r="J1144" s="325"/>
      <c r="K1144" s="325"/>
      <c r="L1144" s="325"/>
      <c r="M1144" s="325"/>
      <c r="N1144" s="325"/>
      <c r="O1144" s="325"/>
      <c r="P1144" s="325"/>
      <c r="Q1144" s="325"/>
    </row>
    <row r="1145" spans="6:17">
      <c r="F1145" s="333"/>
      <c r="G1145" s="325"/>
      <c r="H1145" s="325"/>
      <c r="I1145" s="325"/>
      <c r="J1145" s="325"/>
      <c r="K1145" s="325"/>
      <c r="L1145" s="325"/>
      <c r="M1145" s="325"/>
      <c r="N1145" s="325"/>
      <c r="O1145" s="325"/>
      <c r="P1145" s="325"/>
      <c r="Q1145" s="325"/>
    </row>
    <row r="1146" spans="6:17">
      <c r="F1146" s="333"/>
      <c r="G1146" s="325"/>
      <c r="H1146" s="325"/>
      <c r="I1146" s="325"/>
      <c r="J1146" s="325"/>
      <c r="K1146" s="325"/>
      <c r="L1146" s="325"/>
      <c r="M1146" s="325"/>
      <c r="N1146" s="325"/>
      <c r="O1146" s="325"/>
      <c r="P1146" s="325"/>
      <c r="Q1146" s="325"/>
    </row>
    <row r="1147" spans="6:17">
      <c r="F1147" s="333"/>
      <c r="G1147" s="325"/>
      <c r="H1147" s="325"/>
      <c r="I1147" s="325"/>
      <c r="J1147" s="325"/>
      <c r="K1147" s="325"/>
      <c r="L1147" s="325"/>
      <c r="M1147" s="325"/>
      <c r="N1147" s="325"/>
      <c r="O1147" s="325"/>
      <c r="P1147" s="325"/>
      <c r="Q1147" s="325"/>
    </row>
    <row r="1148" spans="6:17">
      <c r="F1148" s="333"/>
      <c r="G1148" s="325"/>
      <c r="H1148" s="325"/>
      <c r="I1148" s="325"/>
      <c r="J1148" s="325"/>
      <c r="K1148" s="325"/>
      <c r="L1148" s="325"/>
      <c r="M1148" s="325"/>
      <c r="N1148" s="325"/>
      <c r="O1148" s="325"/>
      <c r="P1148" s="325"/>
      <c r="Q1148" s="325"/>
    </row>
    <row r="1149" spans="6:17">
      <c r="F1149" s="333"/>
      <c r="G1149" s="325"/>
      <c r="H1149" s="325"/>
      <c r="I1149" s="325"/>
      <c r="J1149" s="325"/>
      <c r="K1149" s="325"/>
      <c r="L1149" s="325"/>
      <c r="M1149" s="325"/>
      <c r="N1149" s="325"/>
      <c r="O1149" s="325"/>
      <c r="P1149" s="325"/>
      <c r="Q1149" s="325"/>
    </row>
    <row r="1150" spans="6:17">
      <c r="F1150" s="333"/>
      <c r="G1150" s="325"/>
      <c r="H1150" s="325"/>
      <c r="I1150" s="325"/>
      <c r="J1150" s="325"/>
      <c r="K1150" s="325"/>
      <c r="L1150" s="325"/>
      <c r="M1150" s="325"/>
      <c r="N1150" s="325"/>
      <c r="O1150" s="325"/>
      <c r="P1150" s="325"/>
      <c r="Q1150" s="325"/>
    </row>
    <row r="1151" spans="6:17">
      <c r="F1151" s="333"/>
      <c r="G1151" s="325"/>
      <c r="H1151" s="325"/>
      <c r="I1151" s="325"/>
      <c r="J1151" s="325"/>
      <c r="K1151" s="325"/>
      <c r="L1151" s="325"/>
      <c r="M1151" s="325"/>
      <c r="N1151" s="325"/>
      <c r="O1151" s="325"/>
      <c r="P1151" s="325"/>
      <c r="Q1151" s="325"/>
    </row>
    <row r="1152" spans="6:17">
      <c r="F1152" s="333"/>
      <c r="G1152" s="325"/>
      <c r="H1152" s="325"/>
      <c r="I1152" s="325"/>
      <c r="J1152" s="325"/>
      <c r="K1152" s="325"/>
      <c r="L1152" s="325"/>
      <c r="M1152" s="325"/>
      <c r="N1152" s="325"/>
      <c r="O1152" s="325"/>
      <c r="P1152" s="325"/>
      <c r="Q1152" s="325"/>
    </row>
    <row r="1153" spans="6:17">
      <c r="F1153" s="333"/>
      <c r="G1153" s="325"/>
      <c r="H1153" s="325"/>
      <c r="I1153" s="325"/>
      <c r="J1153" s="325"/>
      <c r="K1153" s="325"/>
      <c r="L1153" s="325"/>
      <c r="M1153" s="325"/>
      <c r="N1153" s="325"/>
      <c r="O1153" s="325"/>
      <c r="P1153" s="325"/>
      <c r="Q1153" s="325"/>
    </row>
    <row r="1154" spans="6:17">
      <c r="F1154" s="333"/>
      <c r="G1154" s="325"/>
      <c r="H1154" s="325"/>
      <c r="I1154" s="325"/>
      <c r="J1154" s="325"/>
      <c r="K1154" s="325"/>
      <c r="L1154" s="325"/>
      <c r="M1154" s="325"/>
      <c r="N1154" s="325"/>
      <c r="O1154" s="325"/>
      <c r="P1154" s="325"/>
      <c r="Q1154" s="325"/>
    </row>
    <row r="1155" spans="6:17">
      <c r="F1155" s="333"/>
      <c r="G1155" s="325"/>
      <c r="H1155" s="325"/>
      <c r="I1155" s="325"/>
      <c r="J1155" s="325"/>
      <c r="K1155" s="325"/>
      <c r="L1155" s="325"/>
      <c r="M1155" s="325"/>
      <c r="N1155" s="325"/>
      <c r="O1155" s="325"/>
      <c r="P1155" s="325"/>
      <c r="Q1155" s="325"/>
    </row>
    <row r="1156" spans="6:17">
      <c r="F1156" s="333"/>
      <c r="G1156" s="325"/>
      <c r="H1156" s="325"/>
      <c r="I1156" s="325"/>
      <c r="J1156" s="325"/>
      <c r="K1156" s="325"/>
      <c r="L1156" s="325"/>
      <c r="M1156" s="325"/>
      <c r="N1156" s="325"/>
      <c r="O1156" s="325"/>
      <c r="P1156" s="325"/>
      <c r="Q1156" s="325"/>
    </row>
    <row r="1157" spans="6:17">
      <c r="F1157" s="333"/>
      <c r="G1157" s="325"/>
      <c r="H1157" s="325"/>
      <c r="I1157" s="325"/>
      <c r="J1157" s="325"/>
      <c r="K1157" s="325"/>
      <c r="L1157" s="325"/>
      <c r="M1157" s="325"/>
      <c r="N1157" s="325"/>
      <c r="O1157" s="325"/>
      <c r="P1157" s="325"/>
      <c r="Q1157" s="325"/>
    </row>
    <row r="1158" spans="6:17">
      <c r="F1158" s="333"/>
      <c r="G1158" s="325"/>
      <c r="H1158" s="325"/>
      <c r="I1158" s="325"/>
      <c r="J1158" s="325"/>
      <c r="K1158" s="325"/>
      <c r="L1158" s="325"/>
      <c r="M1158" s="325"/>
      <c r="N1158" s="325"/>
      <c r="O1158" s="325"/>
      <c r="P1158" s="325"/>
      <c r="Q1158" s="325"/>
    </row>
    <row r="1159" spans="6:17">
      <c r="F1159" s="333"/>
      <c r="G1159" s="325"/>
      <c r="H1159" s="325"/>
      <c r="I1159" s="325"/>
      <c r="J1159" s="325"/>
      <c r="K1159" s="325"/>
      <c r="L1159" s="325"/>
      <c r="M1159" s="325"/>
      <c r="N1159" s="325"/>
      <c r="O1159" s="325"/>
      <c r="P1159" s="325"/>
      <c r="Q1159" s="325"/>
    </row>
    <row r="1160" spans="6:17">
      <c r="F1160" s="333"/>
      <c r="G1160" s="325"/>
      <c r="H1160" s="325"/>
      <c r="I1160" s="325"/>
      <c r="J1160" s="325"/>
      <c r="K1160" s="325"/>
      <c r="L1160" s="325"/>
      <c r="M1160" s="325"/>
      <c r="N1160" s="325"/>
      <c r="O1160" s="325"/>
      <c r="P1160" s="325"/>
      <c r="Q1160" s="325"/>
    </row>
    <row r="1161" spans="6:17">
      <c r="F1161" s="333"/>
      <c r="G1161" s="325"/>
      <c r="H1161" s="325"/>
      <c r="I1161" s="325"/>
      <c r="J1161" s="325"/>
      <c r="K1161" s="325"/>
      <c r="L1161" s="325"/>
      <c r="M1161" s="325"/>
      <c r="N1161" s="325"/>
      <c r="O1161" s="325"/>
      <c r="P1161" s="325"/>
      <c r="Q1161" s="325"/>
    </row>
    <row r="1162" spans="6:17">
      <c r="F1162" s="333"/>
      <c r="G1162" s="325"/>
      <c r="H1162" s="325"/>
      <c r="I1162" s="325"/>
      <c r="J1162" s="325"/>
      <c r="K1162" s="325"/>
      <c r="L1162" s="325"/>
      <c r="M1162" s="325"/>
      <c r="N1162" s="325"/>
      <c r="O1162" s="325"/>
      <c r="P1162" s="325"/>
      <c r="Q1162" s="325"/>
    </row>
    <row r="1163" spans="6:17">
      <c r="F1163" s="333"/>
      <c r="G1163" s="325"/>
      <c r="H1163" s="325"/>
      <c r="I1163" s="325"/>
      <c r="J1163" s="325"/>
      <c r="K1163" s="325"/>
      <c r="L1163" s="325"/>
      <c r="M1163" s="325"/>
      <c r="N1163" s="325"/>
      <c r="O1163" s="325"/>
      <c r="P1163" s="325"/>
      <c r="Q1163" s="325"/>
    </row>
    <row r="1164" spans="6:17">
      <c r="F1164" s="333"/>
      <c r="G1164" s="325"/>
      <c r="H1164" s="325"/>
      <c r="I1164" s="325"/>
      <c r="J1164" s="325"/>
      <c r="K1164" s="325"/>
      <c r="L1164" s="325"/>
      <c r="M1164" s="325"/>
      <c r="N1164" s="325"/>
      <c r="O1164" s="325"/>
      <c r="P1164" s="325"/>
      <c r="Q1164" s="325"/>
    </row>
    <row r="1165" spans="6:17">
      <c r="F1165" s="333"/>
      <c r="G1165" s="325"/>
      <c r="H1165" s="325"/>
      <c r="I1165" s="325"/>
      <c r="J1165" s="325"/>
      <c r="K1165" s="325"/>
      <c r="L1165" s="325"/>
      <c r="M1165" s="325"/>
      <c r="N1165" s="325"/>
      <c r="O1165" s="325"/>
      <c r="P1165" s="325"/>
      <c r="Q1165" s="325"/>
    </row>
    <row r="1166" spans="6:17">
      <c r="F1166" s="333"/>
      <c r="G1166" s="325"/>
      <c r="H1166" s="325"/>
      <c r="I1166" s="325"/>
      <c r="J1166" s="325"/>
      <c r="K1166" s="325"/>
      <c r="L1166" s="325"/>
      <c r="M1166" s="325"/>
      <c r="N1166" s="325"/>
      <c r="O1166" s="325"/>
      <c r="P1166" s="325"/>
      <c r="Q1166" s="325"/>
    </row>
    <row r="1167" spans="6:17">
      <c r="F1167" s="333"/>
      <c r="G1167" s="325"/>
      <c r="H1167" s="325"/>
      <c r="I1167" s="325"/>
      <c r="J1167" s="325"/>
      <c r="K1167" s="325"/>
      <c r="L1167" s="325"/>
      <c r="M1167" s="325"/>
      <c r="N1167" s="325"/>
      <c r="O1167" s="325"/>
      <c r="P1167" s="325"/>
      <c r="Q1167" s="325"/>
    </row>
    <row r="1168" spans="6:17">
      <c r="F1168" s="333"/>
      <c r="G1168" s="325"/>
      <c r="H1168" s="325"/>
      <c r="I1168" s="325"/>
      <c r="J1168" s="325"/>
      <c r="K1168" s="325"/>
      <c r="L1168" s="325"/>
      <c r="M1168" s="325"/>
      <c r="N1168" s="325"/>
      <c r="O1168" s="325"/>
      <c r="P1168" s="325"/>
      <c r="Q1168" s="325"/>
    </row>
    <row r="1169" spans="6:17">
      <c r="F1169" s="333"/>
      <c r="G1169" s="325"/>
      <c r="H1169" s="325"/>
      <c r="I1169" s="325"/>
      <c r="J1169" s="325"/>
      <c r="K1169" s="325"/>
      <c r="L1169" s="325"/>
      <c r="M1169" s="325"/>
      <c r="N1169" s="325"/>
      <c r="O1169" s="325"/>
      <c r="P1169" s="325"/>
      <c r="Q1169" s="325"/>
    </row>
    <row r="1170" spans="6:17">
      <c r="F1170" s="333"/>
      <c r="G1170" s="325"/>
      <c r="H1170" s="325"/>
      <c r="I1170" s="325"/>
      <c r="J1170" s="325"/>
      <c r="K1170" s="325"/>
      <c r="L1170" s="325"/>
      <c r="M1170" s="325"/>
      <c r="N1170" s="325"/>
      <c r="O1170" s="325"/>
      <c r="P1170" s="325"/>
      <c r="Q1170" s="325"/>
    </row>
    <row r="1171" spans="6:17">
      <c r="F1171" s="333"/>
      <c r="G1171" s="325"/>
      <c r="H1171" s="325"/>
      <c r="I1171" s="325"/>
      <c r="J1171" s="325"/>
      <c r="K1171" s="325"/>
      <c r="L1171" s="325"/>
      <c r="M1171" s="325"/>
      <c r="N1171" s="325"/>
      <c r="O1171" s="325"/>
      <c r="P1171" s="325"/>
      <c r="Q1171" s="325"/>
    </row>
    <row r="1172" spans="6:17">
      <c r="F1172" s="333"/>
      <c r="G1172" s="325"/>
      <c r="H1172" s="325"/>
      <c r="I1172" s="325"/>
      <c r="J1172" s="325"/>
      <c r="K1172" s="325"/>
      <c r="L1172" s="325"/>
      <c r="M1172" s="325"/>
      <c r="N1172" s="325"/>
      <c r="O1172" s="325"/>
      <c r="P1172" s="325"/>
      <c r="Q1172" s="325"/>
    </row>
    <row r="1173" spans="6:17">
      <c r="F1173" s="333"/>
      <c r="G1173" s="325"/>
      <c r="H1173" s="325"/>
      <c r="I1173" s="325"/>
      <c r="J1173" s="325"/>
      <c r="K1173" s="325"/>
      <c r="L1173" s="325"/>
      <c r="M1173" s="325"/>
      <c r="N1173" s="325"/>
      <c r="O1173" s="325"/>
      <c r="P1173" s="325"/>
      <c r="Q1173" s="325"/>
    </row>
    <row r="1174" spans="6:17">
      <c r="F1174" s="333"/>
      <c r="G1174" s="325"/>
      <c r="H1174" s="325"/>
      <c r="I1174" s="325"/>
      <c r="J1174" s="325"/>
      <c r="K1174" s="325"/>
      <c r="L1174" s="325"/>
      <c r="M1174" s="325"/>
      <c r="N1174" s="325"/>
      <c r="O1174" s="325"/>
      <c r="P1174" s="325"/>
      <c r="Q1174" s="325"/>
    </row>
    <row r="1175" spans="6:17">
      <c r="F1175" s="333"/>
      <c r="G1175" s="325"/>
      <c r="H1175" s="325"/>
      <c r="I1175" s="325"/>
      <c r="J1175" s="325"/>
      <c r="K1175" s="325"/>
      <c r="L1175" s="325"/>
      <c r="M1175" s="325"/>
      <c r="N1175" s="325"/>
      <c r="O1175" s="325"/>
      <c r="P1175" s="325"/>
      <c r="Q1175" s="325"/>
    </row>
    <row r="1176" spans="6:17">
      <c r="F1176" s="333"/>
      <c r="G1176" s="325"/>
      <c r="H1176" s="325"/>
      <c r="I1176" s="325"/>
      <c r="J1176" s="325"/>
      <c r="K1176" s="325"/>
      <c r="L1176" s="325"/>
      <c r="M1176" s="325"/>
      <c r="N1176" s="325"/>
      <c r="O1176" s="325"/>
      <c r="P1176" s="325"/>
      <c r="Q1176" s="325"/>
    </row>
    <row r="1177" spans="6:17">
      <c r="F1177" s="333"/>
      <c r="G1177" s="325"/>
      <c r="H1177" s="325"/>
      <c r="I1177" s="325"/>
      <c r="J1177" s="325"/>
      <c r="K1177" s="325"/>
      <c r="L1177" s="325"/>
      <c r="M1177" s="325"/>
      <c r="N1177" s="325"/>
      <c r="O1177" s="325"/>
      <c r="P1177" s="325"/>
      <c r="Q1177" s="325"/>
    </row>
    <row r="1178" spans="6:17">
      <c r="F1178" s="333"/>
      <c r="G1178" s="325"/>
      <c r="H1178" s="325"/>
      <c r="I1178" s="325"/>
      <c r="J1178" s="325"/>
      <c r="K1178" s="325"/>
      <c r="L1178" s="325"/>
      <c r="M1178" s="325"/>
      <c r="N1178" s="325"/>
      <c r="O1178" s="325"/>
      <c r="P1178" s="325"/>
      <c r="Q1178" s="325"/>
    </row>
    <row r="1179" spans="6:17">
      <c r="F1179" s="333"/>
      <c r="G1179" s="325"/>
      <c r="H1179" s="325"/>
      <c r="I1179" s="325"/>
      <c r="J1179" s="325"/>
      <c r="K1179" s="325"/>
      <c r="L1179" s="325"/>
      <c r="M1179" s="325"/>
      <c r="N1179" s="325"/>
      <c r="O1179" s="325"/>
      <c r="P1179" s="325"/>
      <c r="Q1179" s="325"/>
    </row>
    <row r="1180" spans="6:17">
      <c r="F1180" s="333"/>
      <c r="G1180" s="325"/>
      <c r="H1180" s="325"/>
      <c r="I1180" s="325"/>
      <c r="J1180" s="325"/>
      <c r="K1180" s="325"/>
      <c r="L1180" s="325"/>
      <c r="M1180" s="325"/>
      <c r="N1180" s="325"/>
      <c r="O1180" s="325"/>
      <c r="P1180" s="325"/>
      <c r="Q1180" s="325"/>
    </row>
    <row r="1181" spans="6:17">
      <c r="F1181" s="333"/>
      <c r="G1181" s="325"/>
      <c r="H1181" s="325"/>
      <c r="I1181" s="325"/>
      <c r="J1181" s="325"/>
      <c r="K1181" s="325"/>
      <c r="L1181" s="325"/>
      <c r="M1181" s="325"/>
      <c r="N1181" s="325"/>
      <c r="O1181" s="325"/>
      <c r="P1181" s="325"/>
      <c r="Q1181" s="325"/>
    </row>
    <row r="1182" spans="6:17">
      <c r="F1182" s="333"/>
      <c r="G1182" s="325"/>
      <c r="H1182" s="325"/>
      <c r="I1182" s="325"/>
      <c r="J1182" s="325"/>
      <c r="K1182" s="325"/>
      <c r="L1182" s="325"/>
      <c r="M1182" s="325"/>
      <c r="N1182" s="325"/>
      <c r="O1182" s="325"/>
      <c r="P1182" s="325"/>
      <c r="Q1182" s="325"/>
    </row>
    <row r="1183" spans="6:17">
      <c r="F1183" s="333"/>
      <c r="G1183" s="325"/>
      <c r="H1183" s="325"/>
      <c r="I1183" s="325"/>
      <c r="J1183" s="325"/>
      <c r="K1183" s="325"/>
      <c r="L1183" s="325"/>
      <c r="M1183" s="325"/>
      <c r="N1183" s="325"/>
      <c r="O1183" s="325"/>
      <c r="P1183" s="325"/>
      <c r="Q1183" s="325"/>
    </row>
    <row r="1184" spans="6:17">
      <c r="F1184" s="333"/>
      <c r="G1184" s="325"/>
      <c r="H1184" s="325"/>
      <c r="I1184" s="325"/>
      <c r="J1184" s="325"/>
      <c r="K1184" s="325"/>
      <c r="L1184" s="325"/>
      <c r="M1184" s="325"/>
      <c r="N1184" s="325"/>
      <c r="O1184" s="325"/>
      <c r="P1184" s="325"/>
      <c r="Q1184" s="325"/>
    </row>
    <row r="1185" spans="6:17">
      <c r="F1185" s="333"/>
      <c r="G1185" s="325"/>
      <c r="H1185" s="325"/>
      <c r="I1185" s="325"/>
      <c r="J1185" s="325"/>
      <c r="K1185" s="325"/>
      <c r="L1185" s="325"/>
      <c r="M1185" s="325"/>
      <c r="N1185" s="325"/>
      <c r="O1185" s="325"/>
      <c r="P1185" s="325"/>
      <c r="Q1185" s="325"/>
    </row>
    <row r="1186" spans="6:17">
      <c r="F1186" s="333"/>
      <c r="G1186" s="325"/>
      <c r="H1186" s="325"/>
      <c r="I1186" s="325"/>
      <c r="J1186" s="325"/>
      <c r="K1186" s="325"/>
      <c r="L1186" s="325"/>
      <c r="M1186" s="325"/>
      <c r="N1186" s="325"/>
      <c r="O1186" s="325"/>
      <c r="P1186" s="325"/>
      <c r="Q1186" s="325"/>
    </row>
    <row r="1187" spans="6:17">
      <c r="F1187" s="333"/>
      <c r="G1187" s="325"/>
      <c r="H1187" s="325"/>
      <c r="I1187" s="325"/>
      <c r="J1187" s="325"/>
      <c r="K1187" s="325"/>
      <c r="L1187" s="325"/>
      <c r="M1187" s="325"/>
      <c r="N1187" s="325"/>
      <c r="O1187" s="325"/>
      <c r="P1187" s="325"/>
      <c r="Q1187" s="325"/>
    </row>
    <row r="1188" spans="6:17">
      <c r="F1188" s="333"/>
      <c r="G1188" s="325"/>
      <c r="H1188" s="325"/>
      <c r="I1188" s="325"/>
      <c r="J1188" s="325"/>
      <c r="K1188" s="325"/>
      <c r="L1188" s="325"/>
      <c r="M1188" s="325"/>
      <c r="N1188" s="325"/>
      <c r="O1188" s="325"/>
      <c r="P1188" s="325"/>
      <c r="Q1188" s="325"/>
    </row>
    <row r="1189" spans="6:17">
      <c r="F1189" s="333"/>
      <c r="G1189" s="325"/>
      <c r="H1189" s="325"/>
      <c r="I1189" s="325"/>
      <c r="J1189" s="325"/>
      <c r="K1189" s="325"/>
      <c r="L1189" s="325"/>
      <c r="M1189" s="325"/>
      <c r="N1189" s="325"/>
      <c r="O1189" s="325"/>
      <c r="P1189" s="325"/>
      <c r="Q1189" s="325"/>
    </row>
    <row r="1190" spans="6:17">
      <c r="F1190" s="333"/>
      <c r="G1190" s="325"/>
      <c r="H1190" s="325"/>
      <c r="I1190" s="325"/>
      <c r="J1190" s="325"/>
      <c r="K1190" s="325"/>
      <c r="L1190" s="325"/>
      <c r="M1190" s="325"/>
      <c r="N1190" s="325"/>
      <c r="O1190" s="325"/>
      <c r="P1190" s="325"/>
      <c r="Q1190" s="325"/>
    </row>
    <row r="1191" spans="6:17">
      <c r="F1191" s="333"/>
      <c r="G1191" s="325"/>
      <c r="H1191" s="325"/>
      <c r="I1191" s="325"/>
      <c r="J1191" s="325"/>
      <c r="K1191" s="325"/>
      <c r="L1191" s="325"/>
      <c r="M1191" s="325"/>
      <c r="N1191" s="325"/>
      <c r="O1191" s="325"/>
      <c r="P1191" s="325"/>
      <c r="Q1191" s="325"/>
    </row>
    <row r="1192" spans="6:17">
      <c r="F1192" s="333"/>
      <c r="G1192" s="325"/>
      <c r="H1192" s="325"/>
      <c r="I1192" s="325"/>
      <c r="J1192" s="325"/>
      <c r="K1192" s="325"/>
      <c r="L1192" s="325"/>
      <c r="M1192" s="325"/>
      <c r="N1192" s="325"/>
      <c r="O1192" s="325"/>
      <c r="P1192" s="325"/>
      <c r="Q1192" s="325"/>
    </row>
    <row r="1193" spans="6:17">
      <c r="F1193" s="333"/>
      <c r="G1193" s="325"/>
      <c r="H1193" s="325"/>
      <c r="I1193" s="325"/>
      <c r="J1193" s="325"/>
      <c r="K1193" s="325"/>
      <c r="L1193" s="325"/>
      <c r="M1193" s="325"/>
      <c r="N1193" s="325"/>
      <c r="O1193" s="325"/>
      <c r="P1193" s="325"/>
      <c r="Q1193" s="325"/>
    </row>
    <row r="1194" spans="6:17">
      <c r="F1194" s="333"/>
      <c r="G1194" s="325"/>
      <c r="H1194" s="325"/>
      <c r="I1194" s="325"/>
      <c r="J1194" s="325"/>
      <c r="K1194" s="325"/>
      <c r="L1194" s="325"/>
      <c r="M1194" s="325"/>
      <c r="N1194" s="325"/>
      <c r="O1194" s="325"/>
      <c r="P1194" s="325"/>
      <c r="Q1194" s="325"/>
    </row>
    <row r="1195" spans="6:17">
      <c r="F1195" s="333"/>
      <c r="G1195" s="325"/>
      <c r="H1195" s="325"/>
      <c r="I1195" s="325"/>
      <c r="J1195" s="325"/>
      <c r="K1195" s="325"/>
      <c r="L1195" s="325"/>
      <c r="M1195" s="325"/>
      <c r="N1195" s="325"/>
      <c r="O1195" s="325"/>
      <c r="P1195" s="325"/>
      <c r="Q1195" s="325"/>
    </row>
    <row r="1196" spans="6:17">
      <c r="F1196" s="333"/>
      <c r="G1196" s="325"/>
      <c r="H1196" s="325"/>
      <c r="I1196" s="325"/>
      <c r="J1196" s="325"/>
      <c r="K1196" s="325"/>
      <c r="L1196" s="325"/>
      <c r="M1196" s="325"/>
      <c r="N1196" s="325"/>
      <c r="O1196" s="325"/>
      <c r="P1196" s="325"/>
      <c r="Q1196" s="325"/>
    </row>
    <row r="1197" spans="6:17">
      <c r="F1197" s="333"/>
      <c r="G1197" s="325"/>
      <c r="H1197" s="325"/>
      <c r="I1197" s="325"/>
      <c r="J1197" s="325"/>
      <c r="K1197" s="325"/>
      <c r="L1197" s="325"/>
      <c r="M1197" s="325"/>
      <c r="N1197" s="325"/>
      <c r="O1197" s="325"/>
      <c r="P1197" s="325"/>
      <c r="Q1197" s="325"/>
    </row>
    <row r="1198" spans="6:17">
      <c r="F1198" s="333"/>
      <c r="G1198" s="325"/>
      <c r="H1198" s="325"/>
      <c r="I1198" s="325"/>
      <c r="J1198" s="325"/>
      <c r="K1198" s="325"/>
      <c r="L1198" s="325"/>
      <c r="M1198" s="325"/>
      <c r="N1198" s="325"/>
      <c r="O1198" s="325"/>
      <c r="P1198" s="325"/>
      <c r="Q1198" s="325"/>
    </row>
    <row r="1199" spans="6:17">
      <c r="F1199" s="333"/>
      <c r="G1199" s="325"/>
      <c r="H1199" s="325"/>
      <c r="I1199" s="325"/>
      <c r="J1199" s="325"/>
      <c r="K1199" s="325"/>
      <c r="L1199" s="325"/>
      <c r="M1199" s="325"/>
      <c r="N1199" s="325"/>
      <c r="O1199" s="325"/>
      <c r="P1199" s="325"/>
      <c r="Q1199" s="325"/>
    </row>
    <row r="1200" spans="6:17">
      <c r="F1200" s="333"/>
      <c r="G1200" s="325"/>
      <c r="H1200" s="325"/>
      <c r="I1200" s="325"/>
      <c r="J1200" s="325"/>
      <c r="K1200" s="325"/>
      <c r="L1200" s="325"/>
      <c r="M1200" s="325"/>
      <c r="N1200" s="325"/>
      <c r="O1200" s="325"/>
      <c r="P1200" s="325"/>
      <c r="Q1200" s="325"/>
    </row>
    <row r="1201" spans="6:17">
      <c r="F1201" s="333"/>
      <c r="G1201" s="325"/>
      <c r="H1201" s="325"/>
      <c r="I1201" s="325"/>
      <c r="J1201" s="325"/>
      <c r="K1201" s="325"/>
      <c r="L1201" s="325"/>
      <c r="M1201" s="325"/>
      <c r="N1201" s="325"/>
      <c r="O1201" s="325"/>
      <c r="P1201" s="325"/>
      <c r="Q1201" s="325"/>
    </row>
    <row r="1202" spans="6:17">
      <c r="F1202" s="333"/>
      <c r="G1202" s="325"/>
      <c r="H1202" s="325"/>
      <c r="I1202" s="325"/>
      <c r="J1202" s="325"/>
      <c r="K1202" s="325"/>
      <c r="L1202" s="325"/>
      <c r="M1202" s="325"/>
      <c r="N1202" s="325"/>
      <c r="O1202" s="325"/>
      <c r="P1202" s="325"/>
      <c r="Q1202" s="325"/>
    </row>
    <row r="1203" spans="6:17">
      <c r="F1203" s="333"/>
      <c r="G1203" s="325"/>
      <c r="H1203" s="325"/>
      <c r="I1203" s="325"/>
      <c r="J1203" s="325"/>
      <c r="K1203" s="325"/>
      <c r="L1203" s="325"/>
      <c r="M1203" s="325"/>
      <c r="N1203" s="325"/>
      <c r="O1203" s="325"/>
      <c r="P1203" s="325"/>
      <c r="Q1203" s="325"/>
    </row>
  </sheetData>
  <sheetProtection algorithmName="SHA-512" hashValue="A9+jIisfonx0FXLbs1TxaYhvrsOuQNCwrPm4fwf6CRYdTlTEaEEOjZS+uDlOcHu3TFcEGPptI7NDjD2rFwylIg==" saltValue="/eVE/cZDFs3bf7yJhz1gHA==" spinCount="100000" sheet="1" objects="1" scenarios="1"/>
  <protectedRanges>
    <protectedRange sqref="A7:D7 C105:D105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20" max="5" man="1"/>
  </rowBreaks>
  <ignoredErrors>
    <ignoredError sqref="C114:C120 C107:C111 C63:C101 C10:C58" numberStoredAsText="1"/>
    <ignoredError sqref="F124:F135 F114:F117 F64:F101 F54:F56 F10:F52 F107:F111" unlockedFormula="1"/>
  </ignoredErrors>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9" tint="0.59999389629810485"/>
    <pageSetUpPr fitToPage="1"/>
  </sheetPr>
  <dimension ref="B1:P92"/>
  <sheetViews>
    <sheetView showGridLines="0" zoomScale="70" zoomScaleNormal="70" zoomScaleSheetLayoutView="90" zoomScalePageLayoutView="70" workbookViewId="0"/>
  </sheetViews>
  <sheetFormatPr defaultColWidth="9.140625" defaultRowHeight="15.75"/>
  <cols>
    <col min="1" max="1" width="5.28515625" style="356" customWidth="1"/>
    <col min="2" max="2" width="84.42578125" style="356" customWidth="1"/>
    <col min="3" max="3" width="14.85546875" style="356" customWidth="1"/>
    <col min="4" max="4" width="14" style="356" customWidth="1"/>
    <col min="5" max="5" width="15.42578125" style="356" customWidth="1"/>
    <col min="6" max="6" width="9.140625" style="356"/>
    <col min="7" max="7" width="10.85546875" style="356" customWidth="1"/>
    <col min="8" max="16384" width="9.140625" style="356"/>
  </cols>
  <sheetData>
    <row r="1" spans="2:7" ht="26.25">
      <c r="B1" s="1143" t="s">
        <v>11</v>
      </c>
      <c r="C1" s="1143"/>
      <c r="D1" s="1143"/>
      <c r="E1" s="1143"/>
      <c r="F1" s="355"/>
      <c r="G1" s="355"/>
    </row>
    <row r="2" spans="2:7" ht="26.25">
      <c r="B2" s="1143" t="s">
        <v>784</v>
      </c>
      <c r="C2" s="1143"/>
      <c r="D2" s="1143"/>
      <c r="E2" s="1143"/>
      <c r="F2" s="355"/>
      <c r="G2" s="355"/>
    </row>
    <row r="3" spans="2:7" ht="21">
      <c r="B3" s="1129"/>
      <c r="C3" s="1129"/>
      <c r="D3" s="1129"/>
      <c r="E3" s="1129"/>
      <c r="F3" s="355"/>
      <c r="G3" s="355"/>
    </row>
    <row r="4" spans="2:7" ht="21.75" thickBot="1">
      <c r="B4" s="1269"/>
      <c r="C4" s="1269"/>
      <c r="D4" s="1269"/>
      <c r="E4" s="1269"/>
      <c r="F4" s="355"/>
      <c r="G4" s="355"/>
    </row>
    <row r="5" spans="2:7" ht="48" customHeight="1">
      <c r="B5" s="1122" t="s">
        <v>676</v>
      </c>
      <c r="C5" s="1249" t="s">
        <v>677</v>
      </c>
      <c r="D5" s="1250"/>
      <c r="E5" s="1251"/>
    </row>
    <row r="6" spans="2:7">
      <c r="B6" s="1123"/>
      <c r="C6" s="1109" t="s">
        <v>678</v>
      </c>
      <c r="D6" s="951" t="s">
        <v>679</v>
      </c>
      <c r="E6" s="952" t="s">
        <v>680</v>
      </c>
    </row>
    <row r="7" spans="2:7" ht="29.25" customHeight="1">
      <c r="B7" s="1124"/>
      <c r="C7" s="1110"/>
      <c r="D7" s="953">
        <v>-0.1</v>
      </c>
      <c r="E7" s="954">
        <v>0.15</v>
      </c>
    </row>
    <row r="8" spans="2:7" ht="15" customHeight="1">
      <c r="B8" s="955" t="s">
        <v>216</v>
      </c>
      <c r="C8" s="956">
        <v>71.975999999999999</v>
      </c>
      <c r="D8" s="956">
        <v>64.78</v>
      </c>
      <c r="E8" s="957">
        <v>82.78</v>
      </c>
    </row>
    <row r="9" spans="2:7" ht="15" customHeight="1">
      <c r="B9" s="958" t="s">
        <v>681</v>
      </c>
      <c r="C9" s="959">
        <v>3.6</v>
      </c>
      <c r="D9" s="959">
        <v>3.24</v>
      </c>
      <c r="E9" s="960">
        <v>4.1399999999999997</v>
      </c>
    </row>
    <row r="10" spans="2:7" ht="15" customHeight="1">
      <c r="B10" s="958" t="s">
        <v>682</v>
      </c>
      <c r="C10" s="959">
        <v>3.6</v>
      </c>
      <c r="D10" s="959">
        <v>3.24</v>
      </c>
      <c r="E10" s="960">
        <v>4.1399999999999997</v>
      </c>
    </row>
    <row r="11" spans="2:7" ht="15" customHeight="1">
      <c r="B11" s="961" t="s">
        <v>683</v>
      </c>
      <c r="C11" s="959">
        <v>7.2</v>
      </c>
      <c r="D11" s="959">
        <v>6.48</v>
      </c>
      <c r="E11" s="960">
        <v>8.2799999999999994</v>
      </c>
      <c r="F11" s="676"/>
    </row>
    <row r="12" spans="2:7" ht="15" customHeight="1">
      <c r="B12" s="962" t="s">
        <v>684</v>
      </c>
      <c r="C12" s="963"/>
      <c r="D12" s="963"/>
      <c r="E12" s="964"/>
    </row>
    <row r="13" spans="2:7" ht="42.6" customHeight="1">
      <c r="B13" s="1125" t="s">
        <v>685</v>
      </c>
      <c r="C13" s="1246" t="s">
        <v>677</v>
      </c>
      <c r="D13" s="1247"/>
      <c r="E13" s="1248"/>
    </row>
    <row r="14" spans="2:7">
      <c r="B14" s="1123"/>
      <c r="C14" s="1109" t="s">
        <v>678</v>
      </c>
      <c r="D14" s="965" t="s">
        <v>679</v>
      </c>
      <c r="E14" s="966" t="s">
        <v>680</v>
      </c>
    </row>
    <row r="15" spans="2:7">
      <c r="B15" s="1124"/>
      <c r="C15" s="1110"/>
      <c r="D15" s="953">
        <f>D7</f>
        <v>-0.1</v>
      </c>
      <c r="E15" s="954">
        <f>E7</f>
        <v>0.15</v>
      </c>
    </row>
    <row r="16" spans="2:7" ht="15" customHeight="1">
      <c r="B16" s="967" t="s">
        <v>216</v>
      </c>
      <c r="C16" s="959">
        <v>71.975999999999999</v>
      </c>
      <c r="D16" s="959">
        <v>64.78</v>
      </c>
      <c r="E16" s="960">
        <v>82.78</v>
      </c>
    </row>
    <row r="17" spans="2:5" ht="15" customHeight="1">
      <c r="B17" s="967" t="s">
        <v>686</v>
      </c>
      <c r="C17" s="959">
        <v>215.93799999999999</v>
      </c>
      <c r="D17" s="959">
        <v>194.35</v>
      </c>
      <c r="E17" s="960">
        <v>248.33</v>
      </c>
    </row>
    <row r="18" spans="2:5" ht="15" customHeight="1">
      <c r="B18" s="962" t="s">
        <v>687</v>
      </c>
      <c r="C18" s="959">
        <v>14.4</v>
      </c>
      <c r="D18" s="959">
        <v>12.96</v>
      </c>
      <c r="E18" s="960">
        <v>16.559999999999999</v>
      </c>
    </row>
    <row r="19" spans="2:5" ht="15" customHeight="1">
      <c r="B19" s="962" t="s">
        <v>688</v>
      </c>
      <c r="C19" s="959">
        <v>14.4</v>
      </c>
      <c r="D19" s="959">
        <v>12.96</v>
      </c>
      <c r="E19" s="960">
        <v>16.559999999999999</v>
      </c>
    </row>
    <row r="20" spans="2:5" ht="15" customHeight="1">
      <c r="B20" s="968" t="s">
        <v>689</v>
      </c>
      <c r="C20" s="959">
        <v>7.2</v>
      </c>
      <c r="D20" s="959">
        <v>6.48</v>
      </c>
      <c r="E20" s="960">
        <v>8.2799999999999994</v>
      </c>
    </row>
    <row r="21" spans="2:5" ht="15" customHeight="1" thickBot="1">
      <c r="B21" s="969" t="s">
        <v>690</v>
      </c>
      <c r="C21" s="970">
        <v>57.58</v>
      </c>
      <c r="D21" s="970">
        <v>51.83</v>
      </c>
      <c r="E21" s="971">
        <v>66.22</v>
      </c>
    </row>
    <row r="22" spans="2:5" ht="16.5" thickBot="1">
      <c r="B22" s="357"/>
      <c r="C22" s="358"/>
      <c r="D22" s="358"/>
      <c r="E22" s="358"/>
    </row>
    <row r="23" spans="2:5" ht="34.35" customHeight="1">
      <c r="B23" s="1126" t="s">
        <v>691</v>
      </c>
      <c r="C23" s="1252" t="s">
        <v>677</v>
      </c>
      <c r="D23" s="1253"/>
      <c r="E23" s="1254"/>
    </row>
    <row r="24" spans="2:5">
      <c r="B24" s="1127"/>
      <c r="C24" s="1109" t="s">
        <v>678</v>
      </c>
      <c r="D24" s="951" t="s">
        <v>679</v>
      </c>
      <c r="E24" s="972" t="s">
        <v>680</v>
      </c>
    </row>
    <row r="25" spans="2:5">
      <c r="B25" s="1128"/>
      <c r="C25" s="1110"/>
      <c r="D25" s="953">
        <v>0</v>
      </c>
      <c r="E25" s="973">
        <v>0</v>
      </c>
    </row>
    <row r="26" spans="2:5" ht="15" customHeight="1">
      <c r="B26" s="974" t="s">
        <v>216</v>
      </c>
      <c r="C26" s="959">
        <v>91.79</v>
      </c>
      <c r="D26" s="959">
        <f>ROUND(C26*(1+D25),2)</f>
        <v>91.79</v>
      </c>
      <c r="E26" s="975">
        <f>ROUND(C26*(1+E25),2)</f>
        <v>91.79</v>
      </c>
    </row>
    <row r="27" spans="2:5" ht="15" customHeight="1">
      <c r="B27" s="976" t="s">
        <v>681</v>
      </c>
      <c r="C27" s="959">
        <v>4.59</v>
      </c>
      <c r="D27" s="959">
        <v>4.59</v>
      </c>
      <c r="E27" s="975">
        <v>4.59</v>
      </c>
    </row>
    <row r="28" spans="2:5" ht="15" customHeight="1">
      <c r="B28" s="976" t="s">
        <v>682</v>
      </c>
      <c r="C28" s="959">
        <v>4.59</v>
      </c>
      <c r="D28" s="959">
        <v>4.59</v>
      </c>
      <c r="E28" s="975">
        <v>4.59</v>
      </c>
    </row>
    <row r="29" spans="2:5" ht="15" customHeight="1">
      <c r="B29" s="977" t="s">
        <v>683</v>
      </c>
      <c r="C29" s="959">
        <v>9.18</v>
      </c>
      <c r="D29" s="959">
        <v>9.18</v>
      </c>
      <c r="E29" s="975">
        <v>9.18</v>
      </c>
    </row>
    <row r="30" spans="2:5" ht="15" customHeight="1">
      <c r="B30" s="976" t="s">
        <v>692</v>
      </c>
      <c r="C30" s="963"/>
      <c r="D30" s="963"/>
      <c r="E30" s="978"/>
    </row>
    <row r="31" spans="2:5" ht="41.45" customHeight="1">
      <c r="B31" s="1117" t="s">
        <v>693</v>
      </c>
      <c r="C31" s="1246" t="s">
        <v>677</v>
      </c>
      <c r="D31" s="1247"/>
      <c r="E31" s="1255"/>
    </row>
    <row r="32" spans="2:5">
      <c r="B32" s="1118"/>
      <c r="C32" s="1109" t="s">
        <v>678</v>
      </c>
      <c r="D32" s="951" t="s">
        <v>679</v>
      </c>
      <c r="E32" s="972" t="s">
        <v>680</v>
      </c>
    </row>
    <row r="33" spans="2:7">
      <c r="B33" s="1119"/>
      <c r="C33" s="1110"/>
      <c r="D33" s="953">
        <f>D25</f>
        <v>0</v>
      </c>
      <c r="E33" s="973">
        <f>E25</f>
        <v>0</v>
      </c>
    </row>
    <row r="34" spans="2:7" ht="15" customHeight="1">
      <c r="B34" s="974" t="s">
        <v>216</v>
      </c>
      <c r="C34" s="959">
        <v>91.79</v>
      </c>
      <c r="D34" s="959">
        <f>ROUND(C34*(1+D33),2)</f>
        <v>91.79</v>
      </c>
      <c r="E34" s="975">
        <f>ROUND(C34*(1+E33),2)</f>
        <v>91.79</v>
      </c>
    </row>
    <row r="35" spans="2:7" ht="15" customHeight="1">
      <c r="B35" s="974" t="s">
        <v>686</v>
      </c>
      <c r="C35" s="979" t="s">
        <v>694</v>
      </c>
      <c r="D35" s="979" t="s">
        <v>694</v>
      </c>
      <c r="E35" s="980" t="s">
        <v>694</v>
      </c>
    </row>
    <row r="36" spans="2:7" ht="15" customHeight="1">
      <c r="B36" s="976" t="s">
        <v>687</v>
      </c>
      <c r="C36" s="979" t="s">
        <v>694</v>
      </c>
      <c r="D36" s="979" t="s">
        <v>694</v>
      </c>
      <c r="E36" s="980" t="s">
        <v>694</v>
      </c>
    </row>
    <row r="37" spans="2:7" ht="15" customHeight="1">
      <c r="B37" s="976" t="s">
        <v>688</v>
      </c>
      <c r="C37" s="979" t="s">
        <v>694</v>
      </c>
      <c r="D37" s="979" t="s">
        <v>694</v>
      </c>
      <c r="E37" s="980" t="s">
        <v>694</v>
      </c>
    </row>
    <row r="38" spans="2:7" ht="15" customHeight="1">
      <c r="B38" s="977" t="s">
        <v>689</v>
      </c>
      <c r="C38" s="959">
        <f>C29</f>
        <v>9.18</v>
      </c>
      <c r="D38" s="959">
        <f>D29</f>
        <v>9.18</v>
      </c>
      <c r="E38" s="975">
        <f>E29</f>
        <v>9.18</v>
      </c>
    </row>
    <row r="39" spans="2:7" ht="15" customHeight="1" thickBot="1">
      <c r="B39" s="981" t="s">
        <v>690</v>
      </c>
      <c r="C39" s="982" t="s">
        <v>694</v>
      </c>
      <c r="D39" s="982" t="s">
        <v>694</v>
      </c>
      <c r="E39" s="983" t="s">
        <v>694</v>
      </c>
    </row>
    <row r="40" spans="2:7">
      <c r="B40" s="357"/>
      <c r="C40" s="359"/>
      <c r="D40" s="359"/>
      <c r="E40" s="359"/>
    </row>
    <row r="41" spans="2:7">
      <c r="B41" s="360" t="s">
        <v>695</v>
      </c>
      <c r="C41" s="361"/>
      <c r="D41" s="361"/>
      <c r="E41" s="361"/>
    </row>
    <row r="42" spans="2:7" ht="48" customHeight="1">
      <c r="B42" s="1120" t="s">
        <v>696</v>
      </c>
      <c r="C42" s="1120"/>
      <c r="D42" s="1120"/>
      <c r="E42" s="1120"/>
    </row>
    <row r="43" spans="2:7">
      <c r="B43" s="1120"/>
      <c r="C43" s="1120"/>
      <c r="D43" s="1120"/>
      <c r="E43" s="1120"/>
    </row>
    <row r="44" spans="2:7">
      <c r="B44" s="362"/>
      <c r="C44" s="362"/>
      <c r="D44" s="362"/>
      <c r="E44" s="362"/>
    </row>
    <row r="45" spans="2:7">
      <c r="B45" s="363" t="s">
        <v>697</v>
      </c>
      <c r="C45" s="364"/>
      <c r="D45" s="364"/>
      <c r="E45" s="364"/>
    </row>
    <row r="46" spans="2:7">
      <c r="B46" s="365" t="str">
        <f>"the maximum tuition rate.  Maximum credit tuition rate = "&amp;TEXT(E16,"$0.00")</f>
        <v>the maximum tuition rate.  Maximum credit tuition rate = $82.78</v>
      </c>
      <c r="C46" s="1172"/>
      <c r="D46" s="363"/>
      <c r="E46" s="363"/>
    </row>
    <row r="47" spans="2:7">
      <c r="B47" s="365" t="s">
        <v>698</v>
      </c>
      <c r="D47" s="363"/>
      <c r="E47" s="363"/>
      <c r="G47" s="1173"/>
    </row>
    <row r="48" spans="2:7">
      <c r="D48" s="363"/>
      <c r="E48" s="363"/>
    </row>
    <row r="49" spans="2:5" ht="15" customHeight="1">
      <c r="B49" s="1120"/>
      <c r="C49" s="1120"/>
      <c r="D49" s="1120"/>
      <c r="E49" s="1120"/>
    </row>
    <row r="50" spans="2:5">
      <c r="B50" s="1120"/>
      <c r="C50" s="1120"/>
      <c r="D50" s="1120"/>
      <c r="E50" s="1120"/>
    </row>
    <row r="51" spans="2:5">
      <c r="B51" s="1120"/>
      <c r="C51" s="1120"/>
      <c r="D51" s="1120"/>
      <c r="E51" s="1120"/>
    </row>
    <row r="52" spans="2:5" ht="21">
      <c r="B52" s="1129" t="str">
        <f>B1</f>
        <v>THE FLORIDA COLLEGE SYSTEM</v>
      </c>
      <c r="C52" s="1129"/>
      <c r="D52" s="1129"/>
      <c r="E52" s="1129"/>
    </row>
    <row r="53" spans="2:5" ht="21">
      <c r="B53" s="1129" t="str">
        <f>B2&amp;" , cont."</f>
        <v>FALL 2021-22 TUITION INCREASED BY 0% , cont.</v>
      </c>
      <c r="C53" s="1129"/>
      <c r="D53" s="1129"/>
      <c r="E53" s="1129"/>
    </row>
    <row r="54" spans="2:5" ht="21">
      <c r="B54" s="1129"/>
      <c r="C54" s="1129"/>
      <c r="D54" s="1129"/>
      <c r="E54" s="1129"/>
    </row>
    <row r="55" spans="2:5" ht="16.5" thickBot="1">
      <c r="B55" s="357"/>
      <c r="C55" s="359"/>
      <c r="D55" s="359"/>
      <c r="E55" s="359"/>
    </row>
    <row r="56" spans="2:5" ht="33" customHeight="1">
      <c r="B56" s="1112" t="s">
        <v>699</v>
      </c>
      <c r="C56" s="1252" t="s">
        <v>677</v>
      </c>
      <c r="D56" s="1253"/>
      <c r="E56" s="1254"/>
    </row>
    <row r="57" spans="2:5">
      <c r="B57" s="1113"/>
      <c r="C57" s="1109" t="s">
        <v>678</v>
      </c>
      <c r="D57" s="951" t="s">
        <v>679</v>
      </c>
      <c r="E57" s="972" t="s">
        <v>680</v>
      </c>
    </row>
    <row r="58" spans="2:5">
      <c r="B58" s="1114"/>
      <c r="C58" s="1110"/>
      <c r="D58" s="953">
        <v>-0.05</v>
      </c>
      <c r="E58" s="973">
        <v>0.05</v>
      </c>
    </row>
    <row r="59" spans="2:5" ht="15" customHeight="1">
      <c r="B59" s="974" t="s">
        <v>216</v>
      </c>
      <c r="C59" s="959">
        <v>69.900000000000006</v>
      </c>
      <c r="D59" s="959">
        <f>ROUND(C59*(1+D58),2)</f>
        <v>66.41</v>
      </c>
      <c r="E59" s="975">
        <f>ROUND(C59*(1+E58),2)</f>
        <v>73.400000000000006</v>
      </c>
    </row>
    <row r="60" spans="2:5" ht="15" customHeight="1">
      <c r="B60" s="976" t="s">
        <v>700</v>
      </c>
      <c r="C60" s="959">
        <v>6.99</v>
      </c>
      <c r="D60" s="984">
        <f>ROUND(D59*'DISCRETIONARY FEE PERCENTAGES'!$B$6,2)</f>
        <v>6.64</v>
      </c>
      <c r="E60" s="975">
        <f>ROUND(E59*'DISCRETIONARY FEE PERCENTAGES'!$B$6,2)</f>
        <v>7.34</v>
      </c>
    </row>
    <row r="61" spans="2:5" ht="15" customHeight="1">
      <c r="B61" s="976" t="s">
        <v>682</v>
      </c>
      <c r="C61" s="959">
        <v>3.5</v>
      </c>
      <c r="D61" s="984">
        <f>ROUND(D59*'DISCRETIONARY FEE PERCENTAGES'!$B$25,2)</f>
        <v>3.32</v>
      </c>
      <c r="E61" s="975">
        <f>ROUND(E59*'DISCRETIONARY FEE PERCENTAGES'!$B$25,2)</f>
        <v>3.67</v>
      </c>
    </row>
    <row r="62" spans="2:5" ht="15" customHeight="1">
      <c r="B62" s="976" t="s">
        <v>701</v>
      </c>
      <c r="C62" s="959">
        <v>3.5</v>
      </c>
      <c r="D62" s="984">
        <f>ROUND(D59*'DISCRETIONARY FEE PERCENTAGES'!$B$19,2)</f>
        <v>3.32</v>
      </c>
      <c r="E62" s="975">
        <f>ROUND(E59*'DISCRETIONARY FEE PERCENTAGES'!$B$19,2)</f>
        <v>3.67</v>
      </c>
    </row>
    <row r="63" spans="2:5" ht="33" customHeight="1">
      <c r="B63" s="1115" t="s">
        <v>702</v>
      </c>
      <c r="C63" s="1246" t="s">
        <v>677</v>
      </c>
      <c r="D63" s="1247"/>
      <c r="E63" s="1255"/>
    </row>
    <row r="64" spans="2:5">
      <c r="B64" s="1113"/>
      <c r="C64" s="1109" t="s">
        <v>678</v>
      </c>
      <c r="D64" s="951" t="s">
        <v>679</v>
      </c>
      <c r="E64" s="972" t="s">
        <v>680</v>
      </c>
    </row>
    <row r="65" spans="2:16">
      <c r="B65" s="1114"/>
      <c r="C65" s="1110"/>
      <c r="D65" s="953">
        <f>D58</f>
        <v>-0.05</v>
      </c>
      <c r="E65" s="973">
        <f>E58</f>
        <v>0.05</v>
      </c>
    </row>
    <row r="66" spans="2:16" ht="15" customHeight="1">
      <c r="B66" s="974" t="s">
        <v>216</v>
      </c>
      <c r="C66" s="959">
        <v>69.900000000000006</v>
      </c>
      <c r="D66" s="959">
        <f>ROUND(C66*(1+D65),2)</f>
        <v>66.41</v>
      </c>
      <c r="E66" s="975">
        <f>ROUND(C66*(1+E65),2)</f>
        <v>73.400000000000006</v>
      </c>
    </row>
    <row r="67" spans="2:16" ht="15" customHeight="1">
      <c r="B67" s="974" t="s">
        <v>686</v>
      </c>
      <c r="C67" s="959">
        <v>209.70000000000002</v>
      </c>
      <c r="D67" s="959">
        <f>ROUND(C67*(1+D65),2)</f>
        <v>199.22</v>
      </c>
      <c r="E67" s="975">
        <f>ROUND(C67*(1+E65),2)</f>
        <v>220.19</v>
      </c>
    </row>
    <row r="68" spans="2:16" ht="15" customHeight="1">
      <c r="B68" s="976" t="s">
        <v>703</v>
      </c>
      <c r="C68" s="959">
        <v>27.96</v>
      </c>
      <c r="D68" s="984">
        <f>ROUND((D66+D67)*'DISCRETIONARY FEE PERCENTAGES'!$B$10,2)</f>
        <v>26.56</v>
      </c>
      <c r="E68" s="975">
        <f>ROUND((E66+E67)*'DISCRETIONARY FEE PERCENTAGES'!$B$10,2)</f>
        <v>29.36</v>
      </c>
    </row>
    <row r="69" spans="2:16" ht="15" customHeight="1">
      <c r="B69" s="976" t="s">
        <v>688</v>
      </c>
      <c r="C69" s="959">
        <v>13.98</v>
      </c>
      <c r="D69" s="984">
        <f>ROUND((D66+D67)*'DISCRETIONARY FEE PERCENTAGES'!$B$28,2)</f>
        <v>13.28</v>
      </c>
      <c r="E69" s="975">
        <f>ROUND((E66+E67)*'DISCRETIONARY FEE PERCENTAGES'!$B$28,2)</f>
        <v>14.68</v>
      </c>
    </row>
    <row r="70" spans="2:16" ht="15" customHeight="1" thickBot="1">
      <c r="B70" s="981" t="s">
        <v>704</v>
      </c>
      <c r="C70" s="985">
        <v>13.98</v>
      </c>
      <c r="D70" s="986">
        <f>ROUND((D66+D67)*'DISCRETIONARY FEE PERCENTAGES'!$B$22,2)</f>
        <v>13.28</v>
      </c>
      <c r="E70" s="987">
        <f>ROUND((E66+E67)*'DISCRETIONARY FEE PERCENTAGES'!$B$22,2)</f>
        <v>14.68</v>
      </c>
    </row>
    <row r="71" spans="2:16" ht="16.5" thickBot="1">
      <c r="B71" s="357"/>
      <c r="C71" s="366"/>
      <c r="D71" s="366"/>
      <c r="E71" s="366"/>
    </row>
    <row r="72" spans="2:16" ht="32.25" customHeight="1">
      <c r="B72" s="1106" t="s">
        <v>705</v>
      </c>
      <c r="C72" s="1252" t="s">
        <v>706</v>
      </c>
      <c r="D72" s="1253"/>
      <c r="E72" s="1254"/>
    </row>
    <row r="73" spans="2:16">
      <c r="B73" s="1107"/>
      <c r="C73" s="1109" t="s">
        <v>678</v>
      </c>
      <c r="D73" s="951" t="s">
        <v>679</v>
      </c>
      <c r="E73" s="972" t="s">
        <v>680</v>
      </c>
    </row>
    <row r="74" spans="2:16">
      <c r="B74" s="1108"/>
      <c r="C74" s="1110"/>
      <c r="D74" s="953">
        <v>-0.05</v>
      </c>
      <c r="E74" s="973">
        <v>0.05</v>
      </c>
    </row>
    <row r="75" spans="2:16" ht="15" customHeight="1">
      <c r="B75" s="974" t="s">
        <v>707</v>
      </c>
      <c r="C75" s="959">
        <v>30</v>
      </c>
      <c r="D75" s="959">
        <f>ROUND(C75*(1+D74),2)</f>
        <v>28.5</v>
      </c>
      <c r="E75" s="975">
        <f>ROUND(C75*(1+E74),2)</f>
        <v>31.5</v>
      </c>
    </row>
    <row r="76" spans="2:16" ht="15" customHeight="1">
      <c r="B76" s="974"/>
      <c r="C76" s="959"/>
      <c r="D76" s="959"/>
      <c r="E76" s="975"/>
      <c r="F76" s="1121"/>
      <c r="G76" s="1121"/>
      <c r="H76" s="1121"/>
      <c r="I76" s="1121"/>
      <c r="J76" s="1121"/>
      <c r="K76" s="1121"/>
      <c r="L76" s="1121"/>
      <c r="M76" s="1121"/>
      <c r="N76" s="1121"/>
      <c r="O76" s="1121"/>
      <c r="P76" s="1121"/>
    </row>
    <row r="77" spans="2:16" ht="15" customHeight="1">
      <c r="B77" s="974" t="s">
        <v>708</v>
      </c>
      <c r="C77" s="959">
        <v>45</v>
      </c>
      <c r="D77" s="959">
        <f>ROUND(C77*(1+D74),2)</f>
        <v>42.75</v>
      </c>
      <c r="E77" s="988">
        <f>ROUND(C77*(1+E74),2)</f>
        <v>47.25</v>
      </c>
      <c r="F77" s="367"/>
      <c r="G77" s="367"/>
      <c r="H77" s="367"/>
      <c r="I77" s="367"/>
      <c r="J77" s="367"/>
      <c r="K77" s="367"/>
      <c r="L77" s="367"/>
      <c r="M77" s="367"/>
      <c r="N77" s="367"/>
      <c r="O77" s="367"/>
      <c r="P77" s="367"/>
    </row>
    <row r="78" spans="2:16" ht="15" customHeight="1">
      <c r="B78" s="368"/>
      <c r="C78" s="366"/>
      <c r="D78" s="366"/>
      <c r="E78" s="366"/>
      <c r="F78" s="1121"/>
      <c r="G78" s="1121"/>
      <c r="H78" s="1121"/>
      <c r="I78" s="1121"/>
      <c r="J78" s="1121"/>
      <c r="K78" s="1121"/>
      <c r="L78" s="1121"/>
      <c r="M78" s="1121"/>
      <c r="N78" s="1121"/>
      <c r="O78" s="1121"/>
      <c r="P78" s="1121"/>
    </row>
    <row r="79" spans="2:16" ht="15" customHeight="1">
      <c r="B79" s="360" t="s">
        <v>709</v>
      </c>
      <c r="C79" s="361"/>
      <c r="D79" s="361"/>
      <c r="E79" s="361"/>
    </row>
    <row r="80" spans="2:16" ht="15" customHeight="1">
      <c r="B80" s="360"/>
      <c r="C80" s="361"/>
      <c r="D80" s="361"/>
      <c r="E80" s="361"/>
    </row>
    <row r="81" spans="2:5" ht="30.6" customHeight="1">
      <c r="B81" s="1116" t="s">
        <v>710</v>
      </c>
      <c r="C81" s="1116"/>
      <c r="D81" s="1116"/>
      <c r="E81" s="1116"/>
    </row>
    <row r="83" spans="2:5" ht="15" customHeight="1"/>
    <row r="85" spans="2:5">
      <c r="B85" s="363"/>
      <c r="C85" s="1174"/>
      <c r="D85" s="1174"/>
      <c r="E85" s="1174"/>
    </row>
    <row r="86" spans="2:5">
      <c r="B86" s="363"/>
      <c r="C86" s="364"/>
      <c r="D86" s="364"/>
      <c r="E86" s="364"/>
    </row>
    <row r="87" spans="2:5">
      <c r="B87" s="363"/>
      <c r="C87" s="1172"/>
      <c r="D87" s="363"/>
      <c r="E87" s="363"/>
    </row>
    <row r="88" spans="2:5">
      <c r="B88" s="363"/>
      <c r="C88" s="1172"/>
      <c r="D88" s="363"/>
      <c r="E88" s="363"/>
    </row>
    <row r="89" spans="2:5">
      <c r="B89" s="363"/>
      <c r="C89" s="363"/>
      <c r="D89" s="363"/>
      <c r="E89" s="363"/>
    </row>
    <row r="90" spans="2:5">
      <c r="B90" s="363"/>
      <c r="C90" s="363"/>
      <c r="D90" s="363"/>
      <c r="E90" s="363"/>
    </row>
    <row r="91" spans="2:5">
      <c r="B91" s="1111"/>
      <c r="C91" s="1111"/>
      <c r="D91" s="1111"/>
      <c r="E91" s="1111"/>
    </row>
    <row r="92" spans="2:5">
      <c r="B92" s="1111"/>
      <c r="C92" s="1111"/>
      <c r="D92" s="1111"/>
      <c r="E92" s="1111"/>
    </row>
  </sheetData>
  <sheetProtection algorithmName="SHA-512" hashValue="4FTeQ30ZOkRchDdgD1ws42ZZu6cqh56GdmqeKg5Q2JlZefwvq4bGXK4TNnS/UVNFJ2VSvEoyr5VrGzs+z54I/g==" saltValue="tQwjm+JeWnXrJP/NLWamEQ=="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legacy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4">
    <tabColor theme="9" tint="0.59999389629810485"/>
    <pageSetUpPr fitToPage="1"/>
  </sheetPr>
  <dimension ref="A1:U38"/>
  <sheetViews>
    <sheetView showGridLines="0" defaultGridColor="0" colorId="22" zoomScale="70" zoomScaleNormal="70" zoomScaleSheetLayoutView="80" zoomScalePageLayoutView="70" workbookViewId="0"/>
  </sheetViews>
  <sheetFormatPr defaultColWidth="12.42578125" defaultRowHeight="15"/>
  <cols>
    <col min="1" max="1" width="58.7109375" style="99" customWidth="1"/>
    <col min="2" max="2" width="8.42578125" style="99" customWidth="1"/>
    <col min="3" max="3" width="57.140625" style="99" customWidth="1"/>
    <col min="4" max="4" width="5" style="99" customWidth="1"/>
    <col min="5" max="16384" width="12.42578125" style="99"/>
  </cols>
  <sheetData>
    <row r="1" spans="1:21" s="103" customFormat="1" ht="26.25">
      <c r="A1" s="1143" t="s">
        <v>11</v>
      </c>
      <c r="B1" s="1143"/>
      <c r="C1" s="1143"/>
    </row>
    <row r="2" spans="1:21" s="103" customFormat="1" ht="21" customHeight="1" thickBot="1">
      <c r="A2" s="1143" t="s">
        <v>785</v>
      </c>
      <c r="B2" s="1143"/>
      <c r="C2" s="1143"/>
      <c r="D2" s="104"/>
      <c r="E2" s="104"/>
      <c r="F2" s="104"/>
      <c r="G2" s="104"/>
      <c r="H2" s="104"/>
      <c r="I2" s="104"/>
      <c r="J2" s="104"/>
      <c r="K2" s="104"/>
      <c r="L2" s="104"/>
      <c r="M2" s="104"/>
      <c r="N2" s="104"/>
      <c r="O2" s="104"/>
      <c r="P2" s="104"/>
      <c r="Q2" s="104"/>
      <c r="R2" s="104"/>
      <c r="S2" s="104"/>
      <c r="T2" s="104"/>
      <c r="U2" s="104"/>
    </row>
    <row r="3" spans="1:21" s="103" customFormat="1" ht="26.45" customHeight="1">
      <c r="A3" s="1268" t="s">
        <v>711</v>
      </c>
      <c r="B3" s="1256"/>
      <c r="C3" s="1257"/>
      <c r="D3" s="104"/>
      <c r="E3" s="104"/>
      <c r="F3" s="104"/>
      <c r="G3" s="104"/>
      <c r="H3" s="104"/>
      <c r="I3" s="104"/>
      <c r="J3" s="104"/>
      <c r="K3" s="104"/>
      <c r="L3" s="104"/>
      <c r="M3" s="104"/>
      <c r="N3" s="104"/>
      <c r="O3" s="104"/>
      <c r="P3" s="104"/>
      <c r="Q3" s="104"/>
      <c r="R3" s="104"/>
      <c r="S3" s="104"/>
      <c r="T3" s="104"/>
      <c r="U3" s="104"/>
    </row>
    <row r="4" spans="1:21" s="103" customFormat="1" ht="42">
      <c r="A4" s="989" t="s">
        <v>712</v>
      </c>
      <c r="B4" s="990">
        <v>7.0000000000000007E-2</v>
      </c>
      <c r="C4" s="991" t="s">
        <v>713</v>
      </c>
      <c r="D4" s="104"/>
      <c r="E4" s="104"/>
      <c r="F4" s="104"/>
      <c r="G4" s="104"/>
      <c r="H4" s="104"/>
      <c r="I4" s="104"/>
      <c r="J4" s="104"/>
      <c r="K4" s="104"/>
      <c r="L4" s="104"/>
      <c r="M4" s="104"/>
      <c r="N4" s="104"/>
      <c r="O4" s="104"/>
      <c r="P4" s="104"/>
      <c r="Q4" s="104"/>
      <c r="R4" s="104"/>
      <c r="S4" s="104"/>
      <c r="T4" s="104"/>
      <c r="U4" s="104"/>
    </row>
    <row r="5" spans="1:21" s="103" customFormat="1" ht="42">
      <c r="A5" s="989" t="s">
        <v>714</v>
      </c>
      <c r="B5" s="990">
        <v>0.05</v>
      </c>
      <c r="C5" s="991" t="s">
        <v>713</v>
      </c>
      <c r="D5" s="104"/>
      <c r="E5" s="104"/>
      <c r="F5" s="104"/>
      <c r="G5" s="104"/>
      <c r="H5" s="104"/>
      <c r="I5" s="104"/>
      <c r="J5" s="104"/>
      <c r="K5" s="104"/>
      <c r="L5" s="104"/>
      <c r="M5" s="104"/>
      <c r="N5" s="104"/>
      <c r="O5" s="104"/>
      <c r="P5" s="104"/>
      <c r="Q5" s="104"/>
      <c r="R5" s="104"/>
      <c r="S5" s="104"/>
      <c r="T5" s="104"/>
      <c r="U5" s="104"/>
    </row>
    <row r="6" spans="1:21" s="103" customFormat="1" ht="30.95" customHeight="1">
      <c r="A6" s="992" t="s">
        <v>715</v>
      </c>
      <c r="B6" s="993">
        <v>0.1</v>
      </c>
      <c r="C6" s="994" t="s">
        <v>713</v>
      </c>
      <c r="D6" s="104"/>
      <c r="E6" s="104"/>
      <c r="F6" s="104"/>
      <c r="G6" s="104"/>
      <c r="H6" s="104"/>
      <c r="I6" s="104"/>
      <c r="J6" s="104"/>
      <c r="K6" s="104"/>
      <c r="L6" s="104"/>
      <c r="M6" s="104"/>
      <c r="N6" s="104"/>
      <c r="O6" s="104"/>
      <c r="P6" s="104"/>
      <c r="Q6" s="104"/>
      <c r="R6" s="104"/>
      <c r="S6" s="104"/>
      <c r="T6" s="104"/>
      <c r="U6" s="104"/>
    </row>
    <row r="7" spans="1:21" s="103" customFormat="1" ht="26.45" customHeight="1">
      <c r="A7" s="1262" t="s">
        <v>716</v>
      </c>
      <c r="B7" s="1263"/>
      <c r="C7" s="1264"/>
      <c r="D7" s="104"/>
      <c r="E7" s="104"/>
      <c r="F7" s="104"/>
      <c r="G7" s="104"/>
      <c r="H7" s="104"/>
      <c r="I7" s="104"/>
      <c r="J7" s="104"/>
      <c r="K7" s="104"/>
      <c r="L7" s="104"/>
      <c r="M7" s="104"/>
      <c r="N7" s="104"/>
      <c r="O7" s="104"/>
      <c r="P7" s="104"/>
      <c r="Q7" s="104"/>
      <c r="R7" s="104"/>
      <c r="S7" s="104"/>
      <c r="T7" s="104"/>
      <c r="U7" s="104"/>
    </row>
    <row r="8" spans="1:21" s="103" customFormat="1" ht="42">
      <c r="A8" s="989" t="s">
        <v>712</v>
      </c>
      <c r="B8" s="990">
        <v>7.0000000000000007E-2</v>
      </c>
      <c r="C8" s="991" t="s">
        <v>717</v>
      </c>
      <c r="D8" s="104"/>
      <c r="E8" s="104"/>
      <c r="F8" s="104"/>
      <c r="G8" s="104"/>
      <c r="H8" s="104"/>
      <c r="I8" s="104"/>
      <c r="J8" s="104"/>
      <c r="K8" s="104"/>
      <c r="L8" s="104"/>
      <c r="M8" s="104"/>
      <c r="N8" s="104"/>
      <c r="O8" s="104"/>
      <c r="P8" s="104"/>
      <c r="Q8" s="104"/>
      <c r="R8" s="104"/>
      <c r="S8" s="104"/>
      <c r="T8" s="104"/>
      <c r="U8" s="104"/>
    </row>
    <row r="9" spans="1:21" s="103" customFormat="1" ht="42">
      <c r="A9" s="989" t="s">
        <v>714</v>
      </c>
      <c r="B9" s="990">
        <v>0.05</v>
      </c>
      <c r="C9" s="991" t="s">
        <v>717</v>
      </c>
      <c r="D9" s="104"/>
      <c r="E9" s="104"/>
      <c r="F9" s="104"/>
      <c r="G9" s="104"/>
      <c r="H9" s="104"/>
      <c r="I9" s="104"/>
      <c r="J9" s="104"/>
      <c r="K9" s="104"/>
      <c r="L9" s="104"/>
      <c r="M9" s="104"/>
      <c r="N9" s="104"/>
      <c r="O9" s="104"/>
      <c r="P9" s="104"/>
      <c r="Q9" s="104"/>
      <c r="R9" s="104"/>
      <c r="S9" s="104"/>
      <c r="T9" s="104"/>
      <c r="U9" s="104"/>
    </row>
    <row r="10" spans="1:21" s="103" customFormat="1" ht="29.1" customHeight="1">
      <c r="A10" s="992" t="str">
        <f>A6</f>
        <v>CCATD</v>
      </c>
      <c r="B10" s="993">
        <v>0.1</v>
      </c>
      <c r="C10" s="994" t="s">
        <v>717</v>
      </c>
      <c r="D10" s="104"/>
      <c r="E10" s="104"/>
      <c r="F10" s="104"/>
      <c r="G10" s="104"/>
      <c r="H10" s="104"/>
      <c r="I10" s="104"/>
      <c r="J10" s="104"/>
      <c r="K10" s="104"/>
      <c r="L10" s="104"/>
      <c r="M10" s="104"/>
      <c r="N10" s="104"/>
      <c r="O10" s="104"/>
      <c r="P10" s="104"/>
      <c r="Q10" s="104"/>
      <c r="R10" s="104"/>
      <c r="S10" s="104"/>
      <c r="T10" s="104"/>
      <c r="U10" s="104"/>
    </row>
    <row r="11" spans="1:21" s="103" customFormat="1" ht="26.45" customHeight="1">
      <c r="A11" s="1262" t="s">
        <v>718</v>
      </c>
      <c r="B11" s="1263"/>
      <c r="C11" s="1264"/>
      <c r="D11" s="104"/>
      <c r="E11" s="104"/>
      <c r="F11" s="104"/>
      <c r="G11" s="104"/>
      <c r="H11" s="104"/>
      <c r="I11" s="104"/>
      <c r="J11" s="104"/>
      <c r="K11" s="104"/>
      <c r="L11" s="104"/>
      <c r="M11" s="104"/>
      <c r="N11" s="104"/>
      <c r="O11" s="104"/>
      <c r="P11" s="104"/>
      <c r="Q11" s="104"/>
      <c r="R11" s="104"/>
      <c r="S11" s="104"/>
      <c r="T11" s="104"/>
      <c r="U11" s="104"/>
    </row>
    <row r="12" spans="1:21" s="103" customFormat="1" ht="29.1" customHeight="1">
      <c r="A12" s="989" t="s">
        <v>719</v>
      </c>
      <c r="B12" s="990">
        <v>0.1</v>
      </c>
      <c r="C12" s="991" t="s">
        <v>720</v>
      </c>
      <c r="D12" s="104"/>
      <c r="E12" s="104"/>
      <c r="F12" s="104"/>
      <c r="G12" s="104"/>
      <c r="H12" s="104"/>
      <c r="I12" s="104"/>
      <c r="J12" s="104"/>
      <c r="K12" s="104"/>
      <c r="L12" s="104"/>
      <c r="M12" s="104"/>
      <c r="N12" s="104"/>
      <c r="O12" s="104"/>
      <c r="P12" s="104"/>
      <c r="Q12" s="104"/>
      <c r="R12" s="104"/>
      <c r="S12" s="104"/>
      <c r="T12" s="104"/>
      <c r="U12" s="104"/>
    </row>
    <row r="13" spans="1:21" s="103" customFormat="1" ht="30" customHeight="1">
      <c r="A13" s="992" t="str">
        <f>A6</f>
        <v>CCATD</v>
      </c>
      <c r="B13" s="993">
        <v>0</v>
      </c>
      <c r="C13" s="994" t="s">
        <v>721</v>
      </c>
      <c r="D13" s="104"/>
      <c r="E13" s="104"/>
      <c r="F13" s="104"/>
      <c r="G13" s="104"/>
      <c r="H13" s="104"/>
      <c r="I13" s="104"/>
      <c r="J13" s="104"/>
      <c r="K13" s="104"/>
      <c r="L13" s="104"/>
      <c r="M13" s="104"/>
      <c r="N13" s="104"/>
      <c r="O13" s="104"/>
      <c r="P13" s="104"/>
      <c r="Q13" s="104"/>
      <c r="R13" s="104"/>
      <c r="S13" s="104"/>
      <c r="T13" s="104"/>
      <c r="U13" s="104"/>
    </row>
    <row r="14" spans="1:21" s="103" customFormat="1" ht="26.45" customHeight="1">
      <c r="A14" s="1265" t="s">
        <v>722</v>
      </c>
      <c r="B14" s="1266"/>
      <c r="C14" s="1267"/>
      <c r="D14" s="104"/>
      <c r="E14" s="104"/>
      <c r="F14" s="104"/>
      <c r="G14" s="104"/>
      <c r="H14" s="104"/>
      <c r="I14" s="104"/>
      <c r="J14" s="104"/>
      <c r="K14" s="104"/>
      <c r="L14" s="104"/>
      <c r="M14" s="104"/>
      <c r="N14" s="104"/>
      <c r="O14" s="104"/>
      <c r="P14" s="104"/>
      <c r="Q14" s="104"/>
      <c r="R14" s="104"/>
      <c r="S14" s="104"/>
      <c r="T14" s="104"/>
      <c r="U14" s="104"/>
    </row>
    <row r="15" spans="1:21" s="103" customFormat="1" ht="27.95" customHeight="1">
      <c r="A15" s="989" t="s">
        <v>719</v>
      </c>
      <c r="B15" s="990">
        <v>0.1</v>
      </c>
      <c r="C15" s="991" t="s">
        <v>723</v>
      </c>
      <c r="D15" s="104"/>
      <c r="E15" s="104"/>
      <c r="F15" s="104"/>
      <c r="G15" s="104"/>
      <c r="H15" s="104"/>
      <c r="I15" s="104"/>
      <c r="J15" s="104"/>
      <c r="K15" s="104"/>
      <c r="L15" s="104"/>
      <c r="M15" s="104"/>
      <c r="N15" s="104"/>
      <c r="O15" s="104"/>
      <c r="P15" s="104"/>
      <c r="Q15" s="104"/>
      <c r="R15" s="104"/>
      <c r="S15" s="104"/>
      <c r="T15" s="104"/>
      <c r="U15" s="104"/>
    </row>
    <row r="16" spans="1:21" s="103" customFormat="1" ht="27.95" customHeight="1">
      <c r="A16" s="992" t="str">
        <f>A6</f>
        <v>CCATD</v>
      </c>
      <c r="B16" s="993">
        <v>0</v>
      </c>
      <c r="C16" s="994" t="s">
        <v>721</v>
      </c>
      <c r="D16" s="104"/>
      <c r="E16" s="104"/>
      <c r="F16" s="104"/>
      <c r="G16" s="104"/>
      <c r="H16" s="104"/>
      <c r="I16" s="104"/>
      <c r="J16" s="104"/>
      <c r="K16" s="104"/>
      <c r="L16" s="104"/>
      <c r="M16" s="104"/>
      <c r="N16" s="104"/>
      <c r="O16" s="104"/>
      <c r="P16" s="104"/>
      <c r="Q16" s="104"/>
      <c r="R16" s="104"/>
      <c r="S16" s="104"/>
      <c r="T16" s="104"/>
      <c r="U16" s="104"/>
    </row>
    <row r="17" spans="1:21" s="103" customFormat="1" ht="26.45" customHeight="1">
      <c r="A17" s="1262" t="s">
        <v>724</v>
      </c>
      <c r="B17" s="1263"/>
      <c r="C17" s="1264"/>
      <c r="D17" s="104"/>
      <c r="E17" s="104"/>
      <c r="F17" s="104"/>
      <c r="G17" s="104"/>
      <c r="H17" s="104"/>
      <c r="I17" s="104"/>
      <c r="J17" s="104"/>
      <c r="K17" s="104"/>
      <c r="L17" s="104"/>
      <c r="M17" s="104"/>
      <c r="N17" s="104"/>
      <c r="O17" s="104"/>
      <c r="P17" s="104"/>
      <c r="Q17" s="104"/>
      <c r="R17" s="104"/>
      <c r="S17" s="104"/>
      <c r="T17" s="104"/>
      <c r="U17" s="104"/>
    </row>
    <row r="18" spans="1:21" s="103" customFormat="1" ht="42">
      <c r="A18" s="995" t="s">
        <v>719</v>
      </c>
      <c r="B18" s="990">
        <v>0.2</v>
      </c>
      <c r="C18" s="996" t="s">
        <v>725</v>
      </c>
      <c r="D18" s="104"/>
      <c r="E18" s="104"/>
      <c r="F18" s="104"/>
      <c r="G18" s="104"/>
      <c r="H18" s="104"/>
      <c r="I18" s="104"/>
      <c r="J18" s="104"/>
      <c r="K18" s="104"/>
      <c r="L18" s="104"/>
      <c r="M18" s="104"/>
      <c r="N18" s="104"/>
      <c r="O18" s="104"/>
      <c r="P18" s="104"/>
      <c r="Q18" s="104"/>
      <c r="R18" s="104"/>
      <c r="S18" s="104"/>
      <c r="T18" s="104"/>
      <c r="U18" s="104"/>
    </row>
    <row r="19" spans="1:21" s="103" customFormat="1" ht="30.95" customHeight="1">
      <c r="A19" s="992" t="str">
        <f>A6</f>
        <v>CCATD</v>
      </c>
      <c r="B19" s="993">
        <v>0.05</v>
      </c>
      <c r="C19" s="994" t="s">
        <v>726</v>
      </c>
      <c r="D19" s="104"/>
      <c r="E19" s="104"/>
      <c r="F19" s="104"/>
      <c r="G19" s="104"/>
      <c r="H19" s="104"/>
      <c r="I19" s="104"/>
      <c r="J19" s="104"/>
      <c r="K19" s="104"/>
      <c r="L19" s="104"/>
      <c r="M19" s="104"/>
      <c r="N19" s="104"/>
      <c r="O19" s="104"/>
      <c r="P19" s="104"/>
      <c r="Q19" s="104"/>
      <c r="R19" s="104"/>
      <c r="S19" s="104"/>
      <c r="T19" s="104"/>
      <c r="U19" s="104"/>
    </row>
    <row r="20" spans="1:21" s="103" customFormat="1" ht="26.45" customHeight="1">
      <c r="A20" s="1262" t="s">
        <v>727</v>
      </c>
      <c r="B20" s="1263"/>
      <c r="C20" s="1264"/>
      <c r="D20" s="104"/>
      <c r="E20" s="104"/>
      <c r="F20" s="104"/>
      <c r="G20" s="104"/>
      <c r="H20" s="104"/>
      <c r="I20" s="104"/>
      <c r="J20" s="104"/>
      <c r="K20" s="104"/>
      <c r="L20" s="104"/>
      <c r="M20" s="104"/>
      <c r="N20" s="104"/>
      <c r="O20" s="104"/>
      <c r="P20" s="104"/>
      <c r="Q20" s="104"/>
      <c r="R20" s="104"/>
      <c r="S20" s="104"/>
      <c r="T20" s="104"/>
      <c r="U20" s="104"/>
    </row>
    <row r="21" spans="1:21" s="103" customFormat="1" ht="21">
      <c r="A21" s="995" t="s">
        <v>719</v>
      </c>
      <c r="B21" s="990">
        <v>0.2</v>
      </c>
      <c r="C21" s="991" t="s">
        <v>717</v>
      </c>
      <c r="D21" s="104"/>
      <c r="E21" s="104"/>
      <c r="F21" s="104"/>
      <c r="G21" s="104"/>
      <c r="H21" s="104"/>
      <c r="I21" s="104"/>
      <c r="J21" s="104"/>
      <c r="K21" s="104"/>
      <c r="L21" s="104"/>
      <c r="M21" s="104"/>
      <c r="N21" s="104"/>
      <c r="O21" s="104"/>
      <c r="P21" s="104"/>
      <c r="Q21" s="104"/>
      <c r="R21" s="104"/>
      <c r="S21" s="104"/>
      <c r="T21" s="104"/>
      <c r="U21" s="104"/>
    </row>
    <row r="22" spans="1:21" s="103" customFormat="1" ht="27.95" customHeight="1">
      <c r="A22" s="992" t="str">
        <f>A6</f>
        <v>CCATD</v>
      </c>
      <c r="B22" s="993">
        <v>0.05</v>
      </c>
      <c r="C22" s="994" t="s">
        <v>717</v>
      </c>
      <c r="D22" s="104"/>
      <c r="E22" s="104"/>
      <c r="F22" s="104"/>
      <c r="G22" s="104"/>
      <c r="H22" s="104"/>
      <c r="I22" s="104"/>
      <c r="J22" s="104"/>
      <c r="K22" s="104"/>
      <c r="L22" s="104"/>
      <c r="M22" s="104"/>
      <c r="N22" s="104"/>
      <c r="O22" s="104"/>
      <c r="P22" s="104"/>
      <c r="Q22" s="104"/>
      <c r="R22" s="104"/>
      <c r="S22" s="104"/>
      <c r="T22" s="104"/>
      <c r="U22" s="104"/>
    </row>
    <row r="23" spans="1:21" s="103" customFormat="1" ht="26.45" customHeight="1">
      <c r="A23" s="1262" t="s">
        <v>728</v>
      </c>
      <c r="B23" s="1263"/>
      <c r="C23" s="1264"/>
      <c r="D23" s="104"/>
      <c r="E23" s="104"/>
      <c r="F23" s="104"/>
      <c r="G23" s="104"/>
      <c r="H23" s="104"/>
      <c r="I23" s="104"/>
      <c r="J23" s="104"/>
      <c r="K23" s="104"/>
      <c r="L23" s="104"/>
      <c r="M23" s="104"/>
      <c r="N23" s="104"/>
      <c r="O23" s="104"/>
      <c r="P23" s="104"/>
      <c r="Q23" s="104"/>
      <c r="R23" s="104"/>
      <c r="S23" s="104"/>
      <c r="T23" s="104"/>
      <c r="U23" s="104"/>
    </row>
    <row r="24" spans="1:21" s="103" customFormat="1" ht="21">
      <c r="A24" s="995" t="s">
        <v>719</v>
      </c>
      <c r="B24" s="990">
        <v>0.05</v>
      </c>
      <c r="C24" s="991" t="s">
        <v>720</v>
      </c>
      <c r="D24" s="104"/>
      <c r="E24" s="104"/>
      <c r="F24" s="104"/>
      <c r="G24" s="104"/>
      <c r="H24" s="104"/>
      <c r="I24" s="104"/>
      <c r="J24" s="104"/>
      <c r="K24" s="104"/>
      <c r="L24" s="104"/>
      <c r="M24" s="104"/>
      <c r="N24" s="104"/>
      <c r="O24" s="104"/>
      <c r="P24" s="104"/>
      <c r="Q24" s="104"/>
      <c r="R24" s="104"/>
      <c r="S24" s="104"/>
      <c r="T24" s="104"/>
      <c r="U24" s="104"/>
    </row>
    <row r="25" spans="1:21" s="103" customFormat="1" ht="27.95" customHeight="1">
      <c r="A25" s="992" t="str">
        <f>A6</f>
        <v>CCATD</v>
      </c>
      <c r="B25" s="993">
        <v>0.05</v>
      </c>
      <c r="C25" s="997" t="s">
        <v>720</v>
      </c>
      <c r="D25" s="104"/>
      <c r="E25" s="104"/>
      <c r="F25" s="104"/>
      <c r="G25" s="104"/>
      <c r="H25" s="104"/>
      <c r="I25" s="104"/>
      <c r="J25" s="104"/>
      <c r="K25" s="104"/>
      <c r="L25" s="104"/>
      <c r="M25" s="104"/>
      <c r="N25" s="104"/>
      <c r="O25" s="104"/>
      <c r="P25" s="104"/>
      <c r="Q25" s="104"/>
      <c r="R25" s="104"/>
      <c r="S25" s="104"/>
      <c r="T25" s="104"/>
      <c r="U25" s="104"/>
    </row>
    <row r="26" spans="1:21" s="103" customFormat="1" ht="26.45" customHeight="1">
      <c r="A26" s="1262" t="s">
        <v>729</v>
      </c>
      <c r="B26" s="1263"/>
      <c r="C26" s="1264"/>
      <c r="D26" s="104"/>
      <c r="E26" s="104"/>
      <c r="F26" s="104"/>
      <c r="G26" s="104"/>
      <c r="H26" s="104"/>
      <c r="I26" s="104"/>
      <c r="J26" s="104"/>
      <c r="K26" s="104"/>
      <c r="L26" s="104"/>
      <c r="M26" s="104"/>
      <c r="N26" s="104"/>
      <c r="O26" s="104"/>
      <c r="P26" s="104"/>
      <c r="Q26" s="104"/>
      <c r="R26" s="104"/>
      <c r="S26" s="104"/>
      <c r="T26" s="104"/>
      <c r="U26" s="104"/>
    </row>
    <row r="27" spans="1:21" s="103" customFormat="1" ht="21">
      <c r="A27" s="995" t="s">
        <v>719</v>
      </c>
      <c r="B27" s="990">
        <v>0.05</v>
      </c>
      <c r="C27" s="991" t="s">
        <v>717</v>
      </c>
      <c r="D27" s="104"/>
      <c r="E27" s="104"/>
      <c r="F27" s="104"/>
      <c r="G27" s="104"/>
      <c r="H27" s="104"/>
      <c r="I27" s="104"/>
      <c r="J27" s="104"/>
      <c r="K27" s="104"/>
      <c r="L27" s="104"/>
      <c r="M27" s="104"/>
      <c r="N27" s="104"/>
      <c r="O27" s="104"/>
      <c r="P27" s="104"/>
      <c r="Q27" s="104"/>
      <c r="R27" s="104"/>
      <c r="S27" s="104"/>
      <c r="T27" s="104"/>
      <c r="U27" s="104"/>
    </row>
    <row r="28" spans="1:21" s="103" customFormat="1" ht="27.95" customHeight="1" thickBot="1">
      <c r="A28" s="998" t="str">
        <f>A6</f>
        <v>CCATD</v>
      </c>
      <c r="B28" s="999">
        <v>0.05</v>
      </c>
      <c r="C28" s="1000" t="s">
        <v>717</v>
      </c>
      <c r="D28" s="104"/>
      <c r="E28" s="104"/>
      <c r="F28" s="104"/>
      <c r="G28" s="104"/>
      <c r="H28" s="104"/>
      <c r="I28" s="104"/>
      <c r="J28" s="104"/>
      <c r="K28" s="104"/>
      <c r="L28" s="104"/>
      <c r="M28" s="104"/>
      <c r="N28" s="104"/>
      <c r="O28" s="104"/>
      <c r="P28" s="104"/>
      <c r="Q28" s="104"/>
      <c r="R28" s="104"/>
      <c r="S28" s="104"/>
      <c r="T28" s="104"/>
      <c r="U28" s="104"/>
    </row>
    <row r="30" spans="1:21" ht="61.35" customHeight="1">
      <c r="A30" s="1258" t="s">
        <v>730</v>
      </c>
      <c r="B30" s="1258"/>
      <c r="C30" s="1258"/>
    </row>
    <row r="31" spans="1:21" ht="14.45" customHeight="1">
      <c r="A31" s="1259"/>
      <c r="B31" s="1259"/>
      <c r="C31" s="1259"/>
    </row>
    <row r="32" spans="1:21" ht="31.35" customHeight="1">
      <c r="A32" s="1258" t="s">
        <v>731</v>
      </c>
      <c r="B32" s="1258"/>
      <c r="C32" s="1258"/>
    </row>
    <row r="33" spans="1:3" ht="14.45" customHeight="1">
      <c r="A33" s="1259"/>
      <c r="B33" s="1259"/>
      <c r="C33" s="1259"/>
    </row>
    <row r="34" spans="1:3" ht="30" customHeight="1">
      <c r="A34" s="1258" t="s">
        <v>732</v>
      </c>
      <c r="B34" s="1258"/>
      <c r="C34" s="1258"/>
    </row>
    <row r="35" spans="1:3" ht="14.45" customHeight="1">
      <c r="A35" s="1259"/>
      <c r="B35" s="1259"/>
      <c r="C35" s="1259"/>
    </row>
    <row r="36" spans="1:3" ht="15" customHeight="1">
      <c r="A36" s="1260" t="s">
        <v>733</v>
      </c>
      <c r="B36" s="1259"/>
      <c r="C36" s="1259"/>
    </row>
    <row r="37" spans="1:3" ht="15" customHeight="1">
      <c r="A37" s="101"/>
      <c r="B37" s="100"/>
      <c r="C37" s="100"/>
    </row>
    <row r="38" spans="1:3" ht="15" customHeight="1">
      <c r="A38" s="102"/>
      <c r="B38" s="100"/>
      <c r="C38" s="100"/>
    </row>
  </sheetData>
  <sheetProtection algorithmName="SHA-512" hashValue="eSUvFtbtIpAKIyPv62M9h95KJyWGGxzNTr4UvrpC1puFrA7hA9Ta3w1j8ZUYP5FqIKxeAjYF3jgYgAz6DoEZ5g==" saltValue="8pTxjqowttrrJeL7Bx6vTA==" spinCount="100000" sheet="1" objects="1" scenarios="1"/>
  <printOptions horizontalCentered="1" verticalCentered="1"/>
  <pageMargins left="0.35" right="0.5" top="0.05" bottom="0.3" header="0.5" footer="0.25"/>
  <pageSetup scale="76" orientation="portrait" r:id="rId1"/>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3"/>
  <sheetViews>
    <sheetView workbookViewId="0"/>
  </sheetViews>
  <sheetFormatPr defaultColWidth="8.85546875" defaultRowHeight="12.75"/>
  <sheetData>
    <row r="1" spans="1:1">
      <c r="A1" s="764" t="s">
        <v>734</v>
      </c>
    </row>
    <row r="2" spans="1:1">
      <c r="A2" s="764" t="s">
        <v>735</v>
      </c>
    </row>
    <row r="3" spans="1:1">
      <c r="A3" s="764" t="s">
        <v>736</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3F7F3E12E26E14E9C8A1FBE12D5945A" ma:contentTypeVersion="9" ma:contentTypeDescription="Create a new document." ma:contentTypeScope="" ma:versionID="b3960c9534e5bf237e95cec36cf77399">
  <xsd:schema xmlns:xsd="http://www.w3.org/2001/XMLSchema" xmlns:xs="http://www.w3.org/2001/XMLSchema" xmlns:p="http://schemas.microsoft.com/office/2006/metadata/properties" xmlns:ns2="ee822479-6e51-4d14-b6b0-2c589e913e66" targetNamespace="http://schemas.microsoft.com/office/2006/metadata/properties" ma:root="true" ma:fieldsID="add0b46c6907e4cfe91ddb7c761b463e" ns2:_="">
    <xsd:import namespace="ee822479-6e51-4d14-b6b0-2c589e913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22479-6e51-4d14-b6b0-2c589e913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EB99F0-3281-401A-A88B-34022978AF3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e822479-6e51-4d14-b6b0-2c589e913e66"/>
    <ds:schemaRef ds:uri="http://www.w3.org/XML/1998/namespace"/>
    <ds:schemaRef ds:uri="http://purl.org/dc/dcmitype/"/>
  </ds:schemaRefs>
</ds:datastoreItem>
</file>

<file path=customXml/itemProps2.xml><?xml version="1.0" encoding="utf-8"?>
<ds:datastoreItem xmlns:ds="http://schemas.openxmlformats.org/officeDocument/2006/customXml" ds:itemID="{96A80541-7138-4A3D-B60A-65E3AF5727EE}">
  <ds:schemaRefs>
    <ds:schemaRef ds:uri="http://schemas.microsoft.com/sharepoint/v3/contenttype/forms"/>
  </ds:schemaRefs>
</ds:datastoreItem>
</file>

<file path=customXml/itemProps3.xml><?xml version="1.0" encoding="utf-8"?>
<ds:datastoreItem xmlns:ds="http://schemas.openxmlformats.org/officeDocument/2006/customXml" ds:itemID="{607E62AE-8BBF-4974-A169-CC882E00DD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22479-6e51-4d14-b6b0-2c589e913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F'!Print_Area</vt:lpstr>
      <vt:lpstr>'EXHIBIT G'!Print_Area</vt:lpstr>
      <vt:lpstr>'FEE AUDIT - TUITION AND FEES'!Print_Area</vt:lpstr>
      <vt:lpstr>'SUMMARY OF CHANGES'!Print_Area</vt:lpstr>
      <vt:lpstr>VLOOKUP!Print_Area</vt:lpstr>
      <vt:lpstr>'EXHIBIT G'!Print_Titles</vt:lpstr>
    </vt:vector>
  </TitlesOfParts>
  <Manager/>
  <Company>Florida Department of Edcuation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FLDOE</dc:creator>
  <cp:keywords/>
  <dc:description/>
  <cp:lastModifiedBy>Nieto, Eve</cp:lastModifiedBy>
  <cp:revision/>
  <cp:lastPrinted>2021-06-01T18:49:53Z</cp:lastPrinted>
  <dcterms:created xsi:type="dcterms:W3CDTF">2005-03-22T15:46:43Z</dcterms:created>
  <dcterms:modified xsi:type="dcterms:W3CDTF">2021-10-13T14:38:14Z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0x01010043F7F3E12E26E14E9C8A1FBE12D5945A</vt:lpwstr>
  </property>
</Properties>
</file>