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2.xml" ContentType="application/vnd.ms-excel.threadedcomments+xml"/>
  <Override PartName="/xl/threadedComments/threadedComment1.xml" ContentType="application/vnd.ms-excel.threadedcomments+xml"/>
  <Override PartName="/xl/threadedComments/threadedComment3.xml" ContentType="application/vnd.ms-excel.threadedcomments+xml"/>
  <Override PartName="/xl/threadedComments/threadedComment4.xml" ContentType="application/vnd.ms-excel.threadedcomments+xml"/>
  <Override PartName="/xl/threadedComments/threadedComment5.xml" ContentType="application/vnd.ms-excel.threadedcomments+xml"/>
  <Override PartName="/xl/threadedComments/threadedComment6.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J:\Finance\Operating Budgets - current year\2020-21 OPERATING BUDGET\Received from Colleges\ADA Compliance\"/>
    </mc:Choice>
  </mc:AlternateContent>
  <bookViews>
    <workbookView xWindow="0" yWindow="0" windowWidth="20490" windowHeight="7020" tabRatio="871" firstSheet="1" activeTab="2"/>
  </bookViews>
  <sheets>
    <sheet name="SUMMARY OF CHANGES" sheetId="10" state="hidden" r:id="rId1"/>
    <sheet name="OPB WORKBOOK INSTRUCTIONS" sheetId="25" r:id="rId2"/>
    <sheet name="CHECK SHEET" sheetId="3" r:id="rId3"/>
    <sheet name="VLOOKUP" sheetId="23" state="hidden" r:id="rId4"/>
    <sheet name="EXHIBIT A" sheetId="4" r:id="rId5"/>
    <sheet name="EXHIBIT B" sheetId="5" r:id="rId6"/>
    <sheet name="EXHIBIT C" sheetId="6" r:id="rId7"/>
    <sheet name="EXHIBIT C(2)" sheetId="12" r:id="rId8"/>
    <sheet name="EXHIBIT D" sheetId="7" r:id="rId9"/>
    <sheet name="EXHIBIT E" sheetId="8" r:id="rId10"/>
    <sheet name="EXHIBIT F" sheetId="26" r:id="rId11"/>
    <sheet name="EXHIBIT G" sheetId="15" r:id="rId12"/>
    <sheet name="FEE AUDIT - TUITION AND FEES" sheetId="22" r:id="rId13"/>
    <sheet name="DISCRETIONARY FEE PERCENTAGES" sheetId="18" r:id="rId14"/>
    <sheet name="_56F9DC9755BA473782653E2940F9" sheetId="27" state="veryHidden" r:id="rId15"/>
  </sheets>
  <externalReferences>
    <externalReference r:id="rId16"/>
  </externalReferences>
  <definedNames>
    <definedName name="_1.">'CHECK SHEET'!#REF!</definedName>
    <definedName name="_10.">'CHECK SHEET'!#REF!</definedName>
    <definedName name="_11.">'CHECK SHEET'!$A$124</definedName>
    <definedName name="_2.">'CHECK SHEET'!$A$10</definedName>
    <definedName name="_2004_05_APPROPRIATIONS">'CHECK SHEET'!#REF!</definedName>
    <definedName name="_2005_2006_OPERATING_BUDGET_REVIEW_CHECKSHEET">'CHECK SHEET'!$A$7:$H$131</definedName>
    <definedName name="_3.">'CHECK SHEET'!$A$15</definedName>
    <definedName name="_4.">'CHECK SHEET'!$A$21</definedName>
    <definedName name="_5.___EXHIBIT_C__verify_that_student_fees_agree_with_EXHIBIT_D.">'CHECK SHEET'!#REF!</definedName>
    <definedName name="_56F9DC9755BA473782653E2940F9FormId">"exC_Y2_Lc0GMHBQGu1y3lC-ujT3W1J9Mmrw7lar5L6lUOVRERkUzWk9MQ0syNUk5WkxQTENZVlMxNyQlQCN0PWcu"</definedName>
    <definedName name="_56F9DC9755BA473782653E2940F9ResponseSheet">"Form1"</definedName>
    <definedName name="_56F9DC9755BA473782653E2940F9SourceDocId">"{443f49f6-a1f9-44d6-ae95-06dab15b27e1}"</definedName>
    <definedName name="_6.">'CHECK SHEET'!#REF!</definedName>
    <definedName name="_7.___EXHIBIT_D__verify_that_state_appropriations_required_to_be_budgeted_in_Fund_1_are_accurate.">'CHECK SHEET'!$A$97</definedName>
    <definedName name="_8.__EXHIBIT_D__verify_that_amounts_budgeted_for_contingencies_does_not_exceed_2__of_total_fund">'CHECK SHEET'!$A$107</definedName>
    <definedName name="_9.___EXHIBIT_E_totals_for_personnel__current_expense__capital_outlay__and_total_equal_totals_in">'CHECK SHEET'!#REF!</definedName>
    <definedName name="_xlnm._FilterDatabase" localSheetId="11" hidden="1">'EXHIBIT G'!$C$123:$C$135</definedName>
    <definedName name="ADDITIONAL_2__CALCULATION">'CHECK SHEET'!#REF!</definedName>
    <definedName name="ADULT" localSheetId="12">#REF!</definedName>
    <definedName name="ADULT">#REF!</definedName>
    <definedName name="BROWARD_COLLEGE" localSheetId="3">'CHECK SHEET'!$D$7</definedName>
    <definedName name="CKSHEET_C8">'CHECK SHEET'!#REF!</definedName>
    <definedName name="CR_AD" localSheetId="13">'[1]VOC PREP'!$A$4:$O$54</definedName>
    <definedName name="CREDIT" localSheetId="12">#REF!</definedName>
    <definedName name="CREDIT">#REF!</definedName>
    <definedName name="NOTES" localSheetId="13">'DISCRETIONARY FEE PERCENTAGES'!#REF!</definedName>
    <definedName name="NOTES" localSheetId="12">#REF!</definedName>
    <definedName name="NOTES">#REF!</definedName>
    <definedName name="_xlnm.Print_Area" localSheetId="2">'CHECK SHEET'!$A$3:$H$166</definedName>
    <definedName name="_xlnm.Print_Area" localSheetId="13">'DISCRETIONARY FEE PERCENTAGES'!$A$1:$C$36</definedName>
    <definedName name="_xlnm.Print_Area" localSheetId="4">'EXHIBIT A'!$A$1:$G$52</definedName>
    <definedName name="_xlnm.Print_Area" localSheetId="6">'EXHIBIT C'!$A$5:$I$88</definedName>
    <definedName name="_xlnm.Print_Area" localSheetId="7">'EXHIBIT C(2)'!$A$1:$F$38</definedName>
    <definedName name="_xlnm.Print_Area" localSheetId="8">'EXHIBIT D'!$A$10:$G$273</definedName>
    <definedName name="_xlnm.Print_Area" localSheetId="9">'EXHIBIT E'!$A$1:$E$21</definedName>
    <definedName name="_xlnm.Print_Area" localSheetId="11">'EXHIBIT G'!$A$1:$F$156</definedName>
    <definedName name="_xlnm.Print_Area" localSheetId="12">'FEE AUDIT - TUITION AND FEES'!$A$1:$E$81</definedName>
    <definedName name="_xlnm.Print_Area" localSheetId="0">'SUMMARY OF CHANGES'!$A$1:$E$20</definedName>
    <definedName name="_xlnm.Print_Area" localSheetId="3">VLOOKUP!$A$1:$AG$150</definedName>
    <definedName name="_xlnm.Print_Area">#REF!</definedName>
    <definedName name="_xlnm.Print_Titles" localSheetId="8">'EXHIBIT D'!$1:$9</definedName>
    <definedName name="_xlnm.Print_Titles" localSheetId="11">'EXHIBIT G'!$1:$4</definedName>
    <definedName name="PSAV" localSheetId="12">#REF!</definedName>
    <definedName name="PSAV">#REF!</definedName>
    <definedName name="Z_8CA1AA3C_D3A6_493D_93EE_74DE1406A5FE_.wvu.PrintArea" localSheetId="2" hidden="1">'CHECK SHEET'!$A$3:$G$131</definedName>
    <definedName name="Z_8CA1AA3C_D3A6_493D_93EE_74DE1406A5FE_.wvu.PrintArea" localSheetId="4" hidden="1">'EXHIBIT A'!$B$4:$F$52</definedName>
    <definedName name="Z_8CA1AA3C_D3A6_493D_93EE_74DE1406A5FE_.wvu.PrintArea" localSheetId="6" hidden="1">'EXHIBIT C'!$A$5:$I$88</definedName>
    <definedName name="Z_8CA1AA3C_D3A6_493D_93EE_74DE1406A5FE_.wvu.PrintArea" localSheetId="7" hidden="1">'EXHIBIT C(2)'!$A$3:$F$67</definedName>
    <definedName name="Z_8CA1AA3C_D3A6_493D_93EE_74DE1406A5FE_.wvu.PrintArea" localSheetId="8" hidden="1">'EXHIBIT D'!$A$2:$H$277</definedName>
    <definedName name="Z_8CA1AA3C_D3A6_493D_93EE_74DE1406A5FE_.wvu.PrintArea" localSheetId="9" hidden="1">'EXHIBIT E'!$A$1:$F$23</definedName>
    <definedName name="Z_8CA1AA3C_D3A6_493D_93EE_74DE1406A5FE_.wvu.PrintArea" localSheetId="11" hidden="1">'EXHIBIT G'!$A$1:$E$129</definedName>
    <definedName name="Z_8CA1AA3C_D3A6_493D_93EE_74DE1406A5FE_.wvu.PrintArea" localSheetId="0" hidden="1">'SUMMARY OF CHANGES'!#REF!</definedName>
  </definedNames>
  <calcPr calcId="191028" concurrentCalc="0"/>
  <customWorkbookViews>
    <customWorkbookView name="sophia.gaines - Personal View" guid="{8CA1AA3C-D3A6-493D-93EE-74DE1406A5FE}" mergeInterval="0" personalView="1" maximized="1" windowWidth="1020" windowHeight="466" activeSheetId="7"/>
  </customWorkbookViews>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71" i="7" l="1"/>
  <c r="G202" i="7"/>
  <c r="G204" i="7"/>
  <c r="G50" i="7"/>
  <c r="E58" i="23"/>
  <c r="F10" i="6"/>
  <c r="G10" i="6"/>
  <c r="F11" i="6"/>
  <c r="G11" i="6"/>
  <c r="F12" i="6"/>
  <c r="G12" i="6"/>
  <c r="H12" i="6"/>
  <c r="G14" i="7"/>
  <c r="F13" i="6"/>
  <c r="H13" i="6"/>
  <c r="G15" i="7"/>
  <c r="G13" i="6"/>
  <c r="F14" i="6"/>
  <c r="G14" i="6"/>
  <c r="H14" i="6"/>
  <c r="G16" i="7"/>
  <c r="F15" i="6"/>
  <c r="G15" i="6"/>
  <c r="F32" i="6"/>
  <c r="H32" i="6"/>
  <c r="G32" i="6"/>
  <c r="F33" i="6"/>
  <c r="H33" i="6"/>
  <c r="G31" i="7"/>
  <c r="G33" i="6"/>
  <c r="F34" i="6"/>
  <c r="H34" i="6"/>
  <c r="G32" i="7"/>
  <c r="G34" i="6"/>
  <c r="F35" i="6"/>
  <c r="H35" i="6"/>
  <c r="G33" i="7"/>
  <c r="G35" i="6"/>
  <c r="E19" i="6"/>
  <c r="F19" i="6"/>
  <c r="E20" i="6"/>
  <c r="F20" i="6"/>
  <c r="G22" i="7"/>
  <c r="E21" i="6"/>
  <c r="F21" i="6"/>
  <c r="G23" i="7"/>
  <c r="E22" i="6"/>
  <c r="F22" i="6"/>
  <c r="G24" i="7"/>
  <c r="E23" i="6"/>
  <c r="F23" i="6"/>
  <c r="G25" i="7"/>
  <c r="E24" i="6"/>
  <c r="F24" i="6"/>
  <c r="G26" i="7"/>
  <c r="B34" i="5"/>
  <c r="E39" i="6"/>
  <c r="F39" i="6"/>
  <c r="B35" i="5"/>
  <c r="H35" i="5"/>
  <c r="I35" i="5"/>
  <c r="B37" i="5"/>
  <c r="E41" i="6"/>
  <c r="F41" i="6"/>
  <c r="G39" i="7"/>
  <c r="B38" i="5"/>
  <c r="E42" i="6"/>
  <c r="F42" i="6"/>
  <c r="G40" i="7"/>
  <c r="G71" i="7"/>
  <c r="D102" i="3"/>
  <c r="G75" i="7"/>
  <c r="G96" i="7"/>
  <c r="G105" i="7"/>
  <c r="G115" i="7"/>
  <c r="G119" i="7"/>
  <c r="G128" i="7"/>
  <c r="G141" i="7"/>
  <c r="C80" i="23"/>
  <c r="D80" i="23"/>
  <c r="E80" i="23"/>
  <c r="F80" i="23"/>
  <c r="A117" i="23"/>
  <c r="A118" i="23"/>
  <c r="A119" i="23"/>
  <c r="D68" i="3"/>
  <c r="A120" i="23"/>
  <c r="AD120" i="23"/>
  <c r="D117" i="23"/>
  <c r="G117" i="23"/>
  <c r="J117" i="23"/>
  <c r="M117" i="23"/>
  <c r="P117" i="23"/>
  <c r="S117" i="23"/>
  <c r="D118" i="23"/>
  <c r="T118" i="23"/>
  <c r="G118" i="23"/>
  <c r="G145" i="23"/>
  <c r="J118" i="23"/>
  <c r="M118" i="23"/>
  <c r="P118" i="23"/>
  <c r="P145" i="23"/>
  <c r="S118" i="23"/>
  <c r="D119" i="23"/>
  <c r="G119" i="23"/>
  <c r="J119" i="23"/>
  <c r="M119" i="23"/>
  <c r="M145" i="23"/>
  <c r="P119" i="23"/>
  <c r="S119" i="23"/>
  <c r="D120" i="23"/>
  <c r="G120" i="23"/>
  <c r="J120" i="23"/>
  <c r="M120" i="23"/>
  <c r="P120" i="23"/>
  <c r="S120" i="23"/>
  <c r="S145" i="23"/>
  <c r="A121" i="23"/>
  <c r="D121" i="23"/>
  <c r="G121" i="23"/>
  <c r="J121" i="23"/>
  <c r="M121" i="23"/>
  <c r="P121" i="23"/>
  <c r="S121" i="23"/>
  <c r="A122" i="23"/>
  <c r="AD122" i="23"/>
  <c r="D122" i="23"/>
  <c r="G122" i="23"/>
  <c r="J122" i="23"/>
  <c r="M122" i="23"/>
  <c r="P122" i="23"/>
  <c r="S122" i="23"/>
  <c r="A123" i="23"/>
  <c r="AD123" i="23"/>
  <c r="D123" i="23"/>
  <c r="G123" i="23"/>
  <c r="J123" i="23"/>
  <c r="M123" i="23"/>
  <c r="P123" i="23"/>
  <c r="S123" i="23"/>
  <c r="A124" i="23"/>
  <c r="D124" i="23"/>
  <c r="T124" i="23"/>
  <c r="G124" i="23"/>
  <c r="J124" i="23"/>
  <c r="M124" i="23"/>
  <c r="P124" i="23"/>
  <c r="S124" i="23"/>
  <c r="A125" i="23"/>
  <c r="D125" i="23"/>
  <c r="G125" i="23"/>
  <c r="T125" i="23"/>
  <c r="J125" i="23"/>
  <c r="M125" i="23"/>
  <c r="P125" i="23"/>
  <c r="S125" i="23"/>
  <c r="A126" i="23"/>
  <c r="D126" i="23"/>
  <c r="G126" i="23"/>
  <c r="J126" i="23"/>
  <c r="J145" i="23"/>
  <c r="M126" i="23"/>
  <c r="P126" i="23"/>
  <c r="S126" i="23"/>
  <c r="A127" i="23"/>
  <c r="D127" i="23"/>
  <c r="G127" i="23"/>
  <c r="J127" i="23"/>
  <c r="M127" i="23"/>
  <c r="P127" i="23"/>
  <c r="S127" i="23"/>
  <c r="A128" i="23"/>
  <c r="D128" i="23"/>
  <c r="G128" i="23"/>
  <c r="J128" i="23"/>
  <c r="M128" i="23"/>
  <c r="P128" i="23"/>
  <c r="S128" i="23"/>
  <c r="A129" i="23"/>
  <c r="D129" i="23"/>
  <c r="G129" i="23"/>
  <c r="J129" i="23"/>
  <c r="M129" i="23"/>
  <c r="P129" i="23"/>
  <c r="S129" i="23"/>
  <c r="A130" i="23"/>
  <c r="AD130" i="23"/>
  <c r="D130" i="23"/>
  <c r="G130" i="23"/>
  <c r="J130" i="23"/>
  <c r="M130" i="23"/>
  <c r="P130" i="23"/>
  <c r="S130" i="23"/>
  <c r="A131" i="23"/>
  <c r="D46" i="3"/>
  <c r="F46" i="3"/>
  <c r="G46" i="3"/>
  <c r="D131" i="23"/>
  <c r="G131" i="23"/>
  <c r="J131" i="23"/>
  <c r="M131" i="23"/>
  <c r="P131" i="23"/>
  <c r="S131" i="23"/>
  <c r="A132" i="23"/>
  <c r="D132" i="23"/>
  <c r="G132" i="23"/>
  <c r="J132" i="23"/>
  <c r="M132" i="23"/>
  <c r="P132" i="23"/>
  <c r="S132" i="23"/>
  <c r="A133" i="23"/>
  <c r="D133" i="23"/>
  <c r="G133" i="23"/>
  <c r="J133" i="23"/>
  <c r="M133" i="23"/>
  <c r="P133" i="23"/>
  <c r="S133" i="23"/>
  <c r="A134" i="23"/>
  <c r="D134" i="23"/>
  <c r="G134" i="23"/>
  <c r="J134" i="23"/>
  <c r="M134" i="23"/>
  <c r="P134" i="23"/>
  <c r="S134" i="23"/>
  <c r="A135" i="23"/>
  <c r="AD135" i="23"/>
  <c r="D135" i="23"/>
  <c r="G135" i="23"/>
  <c r="J135" i="23"/>
  <c r="M135" i="23"/>
  <c r="P135" i="23"/>
  <c r="S135" i="23"/>
  <c r="A136" i="23"/>
  <c r="D136" i="23"/>
  <c r="G136" i="23"/>
  <c r="J136" i="23"/>
  <c r="M136" i="23"/>
  <c r="P136" i="23"/>
  <c r="S136" i="23"/>
  <c r="A137" i="23"/>
  <c r="D137" i="23"/>
  <c r="G137" i="23"/>
  <c r="J137" i="23"/>
  <c r="M137" i="23"/>
  <c r="P137" i="23"/>
  <c r="S137" i="23"/>
  <c r="A138" i="23"/>
  <c r="AD138" i="23"/>
  <c r="D138" i="23"/>
  <c r="G138" i="23"/>
  <c r="J138" i="23"/>
  <c r="M138" i="23"/>
  <c r="P138" i="23"/>
  <c r="S138" i="23"/>
  <c r="A139" i="23"/>
  <c r="AD139" i="23"/>
  <c r="D139" i="23"/>
  <c r="T139" i="23"/>
  <c r="G139" i="23"/>
  <c r="J139" i="23"/>
  <c r="M139" i="23"/>
  <c r="P139" i="23"/>
  <c r="S139" i="23"/>
  <c r="A140" i="23"/>
  <c r="D140" i="23"/>
  <c r="G140" i="23"/>
  <c r="J140" i="23"/>
  <c r="M140" i="23"/>
  <c r="P140" i="23"/>
  <c r="S140" i="23"/>
  <c r="A141" i="23"/>
  <c r="D141" i="23"/>
  <c r="G141" i="23"/>
  <c r="J141" i="23"/>
  <c r="M141" i="23"/>
  <c r="P141" i="23"/>
  <c r="S141" i="23"/>
  <c r="A142" i="23"/>
  <c r="D142" i="23"/>
  <c r="G142" i="23"/>
  <c r="J142" i="23"/>
  <c r="M142" i="23"/>
  <c r="P142" i="23"/>
  <c r="S142" i="23"/>
  <c r="A143" i="23"/>
  <c r="AD143" i="23"/>
  <c r="D143" i="23"/>
  <c r="G143" i="23"/>
  <c r="J143" i="23"/>
  <c r="M143" i="23"/>
  <c r="T143" i="23"/>
  <c r="P143" i="23"/>
  <c r="S143" i="23"/>
  <c r="A144" i="23"/>
  <c r="D144" i="23"/>
  <c r="G144" i="23"/>
  <c r="J144" i="23"/>
  <c r="M144" i="23"/>
  <c r="P144" i="23"/>
  <c r="S144" i="23"/>
  <c r="B145" i="23"/>
  <c r="E145" i="23"/>
  <c r="F145" i="23"/>
  <c r="H145" i="23"/>
  <c r="I145" i="23"/>
  <c r="K145" i="23"/>
  <c r="L145" i="23"/>
  <c r="N145" i="23"/>
  <c r="O145" i="23"/>
  <c r="Q145" i="23"/>
  <c r="R145" i="23"/>
  <c r="D61" i="23"/>
  <c r="C61" i="23"/>
  <c r="E55" i="23"/>
  <c r="E56" i="23"/>
  <c r="E60" i="23"/>
  <c r="E53" i="23"/>
  <c r="E52" i="23"/>
  <c r="E43" i="23"/>
  <c r="E61" i="23"/>
  <c r="E44" i="23"/>
  <c r="E45" i="23"/>
  <c r="E47" i="23"/>
  <c r="E48" i="23"/>
  <c r="E49" i="23"/>
  <c r="E50" i="23"/>
  <c r="E51" i="23"/>
  <c r="E54" i="23"/>
  <c r="E57" i="23"/>
  <c r="E59" i="23"/>
  <c r="V118" i="23"/>
  <c r="V119" i="23"/>
  <c r="V120" i="23"/>
  <c r="V121" i="23"/>
  <c r="V122" i="23"/>
  <c r="V123" i="23"/>
  <c r="V124" i="23"/>
  <c r="V125" i="23"/>
  <c r="V126" i="23"/>
  <c r="V127" i="23"/>
  <c r="V128" i="23"/>
  <c r="V129" i="23"/>
  <c r="V130" i="23"/>
  <c r="V131" i="23"/>
  <c r="V132" i="23"/>
  <c r="V133" i="23"/>
  <c r="V134" i="23"/>
  <c r="V135" i="23"/>
  <c r="V136" i="23"/>
  <c r="V137" i="23"/>
  <c r="V138" i="23"/>
  <c r="V139" i="23"/>
  <c r="V140" i="23"/>
  <c r="V141" i="23"/>
  <c r="V142" i="23"/>
  <c r="V143" i="23"/>
  <c r="V144" i="23"/>
  <c r="V117" i="23"/>
  <c r="C126" i="3"/>
  <c r="C130" i="3"/>
  <c r="E40" i="3"/>
  <c r="B70" i="23"/>
  <c r="A57" i="23"/>
  <c r="A52" i="23"/>
  <c r="A44" i="23"/>
  <c r="A43" i="23"/>
  <c r="A69" i="23"/>
  <c r="E30" i="5"/>
  <c r="E29" i="5"/>
  <c r="A68" i="23"/>
  <c r="AE145" i="23"/>
  <c r="A82" i="23"/>
  <c r="C61" i="15"/>
  <c r="A75" i="23"/>
  <c r="C84" i="23"/>
  <c r="D84" i="23"/>
  <c r="E84" i="23"/>
  <c r="F84" i="23"/>
  <c r="AD144" i="23"/>
  <c r="AD142" i="23"/>
  <c r="AD141" i="23"/>
  <c r="AD140" i="23"/>
  <c r="AD137" i="23"/>
  <c r="AD136" i="23"/>
  <c r="AD134" i="23"/>
  <c r="AD133" i="23"/>
  <c r="AD132" i="23"/>
  <c r="AD129" i="23"/>
  <c r="AD128" i="23"/>
  <c r="AD127" i="23"/>
  <c r="AD125" i="23"/>
  <c r="AD121" i="23"/>
  <c r="AD118" i="23"/>
  <c r="AD117" i="23"/>
  <c r="A102" i="23"/>
  <c r="A101" i="23"/>
  <c r="A100" i="23"/>
  <c r="A99" i="23"/>
  <c r="A98" i="23"/>
  <c r="A97" i="23"/>
  <c r="A96" i="23"/>
  <c r="A95" i="23"/>
  <c r="A94" i="23"/>
  <c r="A93" i="23"/>
  <c r="A92" i="23"/>
  <c r="A91" i="23"/>
  <c r="A90" i="23"/>
  <c r="A89" i="23"/>
  <c r="A88" i="23"/>
  <c r="A87" i="23"/>
  <c r="A86" i="23"/>
  <c r="A85" i="23"/>
  <c r="A84" i="23"/>
  <c r="A83" i="23"/>
  <c r="A81" i="23"/>
  <c r="A80" i="23"/>
  <c r="A79" i="23"/>
  <c r="A78" i="23"/>
  <c r="A77" i="23"/>
  <c r="A76" i="23"/>
  <c r="A38" i="5"/>
  <c r="A37" i="5"/>
  <c r="A35" i="5"/>
  <c r="A34" i="5"/>
  <c r="A31" i="5"/>
  <c r="A30" i="5"/>
  <c r="A29" i="5"/>
  <c r="B3" i="8"/>
  <c r="A28" i="18"/>
  <c r="A25" i="18"/>
  <c r="A22" i="18"/>
  <c r="A19" i="18"/>
  <c r="A16" i="18"/>
  <c r="A13" i="18"/>
  <c r="A10" i="18"/>
  <c r="E77" i="22"/>
  <c r="D77" i="22"/>
  <c r="E64" i="3"/>
  <c r="D64" i="3"/>
  <c r="AD126" i="23"/>
  <c r="AD124" i="23"/>
  <c r="B73" i="23"/>
  <c r="B65" i="23"/>
  <c r="B40" i="23"/>
  <c r="D104" i="3"/>
  <c r="G81" i="7"/>
  <c r="E104" i="3"/>
  <c r="F104" i="3"/>
  <c r="C35" i="23"/>
  <c r="E103" i="3"/>
  <c r="D103" i="3"/>
  <c r="F103" i="3"/>
  <c r="B103" i="23"/>
  <c r="C75" i="23"/>
  <c r="C76" i="23"/>
  <c r="D76" i="23"/>
  <c r="E76" i="23"/>
  <c r="F76" i="23"/>
  <c r="C77" i="23"/>
  <c r="C78" i="23"/>
  <c r="C79" i="23"/>
  <c r="D79" i="23"/>
  <c r="E79" i="23"/>
  <c r="C81" i="23"/>
  <c r="D81" i="23"/>
  <c r="E81" i="23"/>
  <c r="F81" i="23"/>
  <c r="C82" i="23"/>
  <c r="D82" i="23"/>
  <c r="E82" i="23"/>
  <c r="C83" i="23"/>
  <c r="D83" i="23"/>
  <c r="E83" i="23"/>
  <c r="F83" i="23"/>
  <c r="C85" i="23"/>
  <c r="D85" i="23"/>
  <c r="E85" i="23"/>
  <c r="C86" i="23"/>
  <c r="D86" i="23"/>
  <c r="E86" i="23"/>
  <c r="F86" i="23"/>
  <c r="C87" i="23"/>
  <c r="D87" i="23"/>
  <c r="E87" i="23"/>
  <c r="F87" i="23"/>
  <c r="C88" i="23"/>
  <c r="D88" i="23"/>
  <c r="E88" i="23"/>
  <c r="C89" i="23"/>
  <c r="D89" i="23"/>
  <c r="E89" i="23"/>
  <c r="F89" i="23"/>
  <c r="C90" i="23"/>
  <c r="C91" i="23"/>
  <c r="D91" i="23"/>
  <c r="E91" i="23"/>
  <c r="F91" i="23"/>
  <c r="C92" i="23"/>
  <c r="D92" i="23"/>
  <c r="E92" i="23"/>
  <c r="F92" i="23"/>
  <c r="C93" i="23"/>
  <c r="C94" i="23"/>
  <c r="D94" i="23"/>
  <c r="E94" i="23"/>
  <c r="F94" i="23"/>
  <c r="C95" i="23"/>
  <c r="C96" i="23"/>
  <c r="C97" i="23"/>
  <c r="D97" i="23"/>
  <c r="E97" i="23"/>
  <c r="F97" i="23"/>
  <c r="C98" i="23"/>
  <c r="C99" i="23"/>
  <c r="D99" i="23"/>
  <c r="E99" i="23"/>
  <c r="F99" i="23"/>
  <c r="C100" i="23"/>
  <c r="C101" i="23"/>
  <c r="D101" i="23"/>
  <c r="E101" i="23"/>
  <c r="F101" i="23"/>
  <c r="C102" i="23"/>
  <c r="B35" i="23"/>
  <c r="C105" i="15"/>
  <c r="B1" i="15"/>
  <c r="B2" i="7"/>
  <c r="B7" i="12"/>
  <c r="B5" i="6"/>
  <c r="D8" i="5"/>
  <c r="E40" i="4"/>
  <c r="C119" i="3"/>
  <c r="C8" i="4"/>
  <c r="D34" i="23"/>
  <c r="D33" i="23"/>
  <c r="D32" i="23"/>
  <c r="D31" i="23"/>
  <c r="D30" i="23"/>
  <c r="D29" i="23"/>
  <c r="D28" i="23"/>
  <c r="D27" i="23"/>
  <c r="D35" i="23"/>
  <c r="D26" i="23"/>
  <c r="D25" i="23"/>
  <c r="D24" i="23"/>
  <c r="D23" i="23"/>
  <c r="D22" i="23"/>
  <c r="D21" i="23"/>
  <c r="D20" i="23"/>
  <c r="D19" i="23"/>
  <c r="D18" i="23"/>
  <c r="D17" i="23"/>
  <c r="D16" i="23"/>
  <c r="D15" i="23"/>
  <c r="D14" i="23"/>
  <c r="D13" i="23"/>
  <c r="D12" i="23"/>
  <c r="D11" i="23"/>
  <c r="D10" i="23"/>
  <c r="D9" i="23"/>
  <c r="D8" i="23"/>
  <c r="D7" i="23"/>
  <c r="AF145" i="23"/>
  <c r="AA145" i="23"/>
  <c r="W145" i="23"/>
  <c r="AG144" i="23"/>
  <c r="AB144" i="23"/>
  <c r="Z144" i="23"/>
  <c r="AG143" i="23"/>
  <c r="AB143" i="23"/>
  <c r="Z143" i="23"/>
  <c r="AG142" i="23"/>
  <c r="AB142" i="23"/>
  <c r="Z142" i="23"/>
  <c r="AG141" i="23"/>
  <c r="AB141" i="23"/>
  <c r="Z141" i="23"/>
  <c r="AG140" i="23"/>
  <c r="AB140" i="23"/>
  <c r="Z140" i="23"/>
  <c r="AG139" i="23"/>
  <c r="AB139" i="23"/>
  <c r="Z139" i="23"/>
  <c r="AG138" i="23"/>
  <c r="AB138" i="23"/>
  <c r="Z138" i="23"/>
  <c r="AG137" i="23"/>
  <c r="AB137" i="23"/>
  <c r="Z137" i="23"/>
  <c r="AG136" i="23"/>
  <c r="AB136" i="23"/>
  <c r="Z136" i="23"/>
  <c r="AG135" i="23"/>
  <c r="AB135" i="23"/>
  <c r="Z135" i="23"/>
  <c r="AG134" i="23"/>
  <c r="AB134" i="23"/>
  <c r="Z134" i="23"/>
  <c r="AG133" i="23"/>
  <c r="AB133" i="23"/>
  <c r="Z133" i="23"/>
  <c r="AG132" i="23"/>
  <c r="AB132" i="23"/>
  <c r="Z132" i="23"/>
  <c r="AG131" i="23"/>
  <c r="AB131" i="23"/>
  <c r="Z131" i="23"/>
  <c r="AG130" i="23"/>
  <c r="AB130" i="23"/>
  <c r="Z130" i="23"/>
  <c r="AG129" i="23"/>
  <c r="AB129" i="23"/>
  <c r="Z129" i="23"/>
  <c r="AG128" i="23"/>
  <c r="AB128" i="23"/>
  <c r="Z128" i="23"/>
  <c r="AG127" i="23"/>
  <c r="AB127" i="23"/>
  <c r="Z127" i="23"/>
  <c r="AG126" i="23"/>
  <c r="AB126" i="23"/>
  <c r="Z126" i="23"/>
  <c r="AG125" i="23"/>
  <c r="AB125" i="23"/>
  <c r="Z125" i="23"/>
  <c r="AG124" i="23"/>
  <c r="AB124" i="23"/>
  <c r="Z124" i="23"/>
  <c r="AG123" i="23"/>
  <c r="AB123" i="23"/>
  <c r="Z123" i="23"/>
  <c r="AG122" i="23"/>
  <c r="AB122" i="23"/>
  <c r="Z122" i="23"/>
  <c r="AG121" i="23"/>
  <c r="AB121" i="23"/>
  <c r="Z121" i="23"/>
  <c r="AG120" i="23"/>
  <c r="AB120" i="23"/>
  <c r="Z120" i="23"/>
  <c r="AG119" i="23"/>
  <c r="AB119" i="23"/>
  <c r="Z119" i="23"/>
  <c r="AG118" i="23"/>
  <c r="AB118" i="23"/>
  <c r="Z118" i="23"/>
  <c r="AG117" i="23"/>
  <c r="AB117" i="23"/>
  <c r="H38" i="5"/>
  <c r="I38" i="5"/>
  <c r="H37" i="5"/>
  <c r="I37" i="5"/>
  <c r="F10" i="15"/>
  <c r="F11" i="15"/>
  <c r="F12" i="15"/>
  <c r="F13" i="15"/>
  <c r="F14" i="15"/>
  <c r="F15" i="15"/>
  <c r="F16" i="15"/>
  <c r="F17" i="15"/>
  <c r="F18" i="15"/>
  <c r="F19" i="15"/>
  <c r="F20" i="15"/>
  <c r="F21" i="15"/>
  <c r="F22" i="15"/>
  <c r="F23" i="15"/>
  <c r="F24" i="15"/>
  <c r="F25" i="15"/>
  <c r="F26" i="15"/>
  <c r="F27" i="15"/>
  <c r="F28" i="15"/>
  <c r="F29" i="15"/>
  <c r="F30" i="15"/>
  <c r="F31" i="15"/>
  <c r="F32" i="15"/>
  <c r="F33" i="15"/>
  <c r="F34" i="15"/>
  <c r="F35" i="15"/>
  <c r="F36" i="15"/>
  <c r="F37" i="15"/>
  <c r="F38" i="15"/>
  <c r="F39" i="15"/>
  <c r="F40" i="15"/>
  <c r="F41" i="15"/>
  <c r="F42" i="15"/>
  <c r="F43" i="15"/>
  <c r="F44" i="15"/>
  <c r="F45" i="15"/>
  <c r="F46" i="15"/>
  <c r="F47" i="15"/>
  <c r="F48" i="15"/>
  <c r="F49" i="15"/>
  <c r="F50" i="15"/>
  <c r="F51" i="15"/>
  <c r="F52" i="15"/>
  <c r="F53" i="15"/>
  <c r="F54" i="15"/>
  <c r="F55" i="15"/>
  <c r="F56" i="15"/>
  <c r="D57" i="15"/>
  <c r="F57" i="15"/>
  <c r="E57" i="15"/>
  <c r="F64" i="15"/>
  <c r="F65" i="15"/>
  <c r="F66" i="15"/>
  <c r="F67" i="15"/>
  <c r="F68" i="15"/>
  <c r="F69" i="15"/>
  <c r="F70" i="15"/>
  <c r="F71" i="15"/>
  <c r="F72" i="15"/>
  <c r="F73" i="15"/>
  <c r="F74" i="15"/>
  <c r="F75" i="15"/>
  <c r="F76" i="15"/>
  <c r="F77" i="15"/>
  <c r="F78" i="15"/>
  <c r="F79" i="15"/>
  <c r="F80" i="15"/>
  <c r="F81" i="15"/>
  <c r="F82" i="15"/>
  <c r="F83" i="15"/>
  <c r="F84" i="15"/>
  <c r="F85" i="15"/>
  <c r="F86" i="15"/>
  <c r="F87" i="15"/>
  <c r="F88" i="15"/>
  <c r="F89" i="15"/>
  <c r="F90" i="15"/>
  <c r="F91" i="15"/>
  <c r="F92" i="15"/>
  <c r="F93" i="15"/>
  <c r="F94" i="15"/>
  <c r="F95" i="15"/>
  <c r="F96" i="15"/>
  <c r="F97" i="15"/>
  <c r="F98" i="15"/>
  <c r="F99" i="15"/>
  <c r="F100" i="15"/>
  <c r="F101" i="15"/>
  <c r="D102" i="15"/>
  <c r="F102" i="15"/>
  <c r="E102" i="15"/>
  <c r="F107" i="15"/>
  <c r="F108" i="15"/>
  <c r="F109" i="15"/>
  <c r="F110" i="15"/>
  <c r="F111" i="15"/>
  <c r="F112" i="15"/>
  <c r="F113" i="15"/>
  <c r="F114" i="15"/>
  <c r="F115" i="15"/>
  <c r="F116" i="15"/>
  <c r="D117" i="15"/>
  <c r="E117" i="15"/>
  <c r="F123" i="15"/>
  <c r="F126" i="15"/>
  <c r="F127" i="15"/>
  <c r="F128" i="15"/>
  <c r="F129" i="15"/>
  <c r="F130" i="15"/>
  <c r="F131" i="15"/>
  <c r="F132" i="15"/>
  <c r="F133" i="15"/>
  <c r="F134" i="15"/>
  <c r="E135" i="15"/>
  <c r="E137" i="15"/>
  <c r="E119" i="15"/>
  <c r="B53" i="22"/>
  <c r="D75" i="22"/>
  <c r="E75" i="22"/>
  <c r="E65" i="22"/>
  <c r="D65" i="22"/>
  <c r="D67" i="22"/>
  <c r="D70" i="22"/>
  <c r="D59" i="22"/>
  <c r="D62" i="22"/>
  <c r="B52" i="22"/>
  <c r="E33" i="22"/>
  <c r="E34" i="22"/>
  <c r="D33" i="22"/>
  <c r="D34" i="22"/>
  <c r="D26" i="22"/>
  <c r="D38" i="22"/>
  <c r="C38" i="22"/>
  <c r="E15" i="22"/>
  <c r="D15" i="22"/>
  <c r="B46" i="22"/>
  <c r="E26" i="22"/>
  <c r="E59" i="22"/>
  <c r="E38" i="22"/>
  <c r="B29" i="5"/>
  <c r="H29" i="5"/>
  <c r="I29" i="5"/>
  <c r="G14" i="5"/>
  <c r="H14" i="5"/>
  <c r="G253" i="7"/>
  <c r="C113" i="3"/>
  <c r="E15" i="8"/>
  <c r="E36" i="6"/>
  <c r="D36" i="6"/>
  <c r="F36" i="6"/>
  <c r="D43" i="6"/>
  <c r="D26" i="6"/>
  <c r="D17" i="6"/>
  <c r="E17" i="6"/>
  <c r="G20" i="5"/>
  <c r="H20" i="5"/>
  <c r="G19" i="5"/>
  <c r="H19" i="5"/>
  <c r="G22" i="5"/>
  <c r="H22" i="5"/>
  <c r="G23" i="5"/>
  <c r="H23" i="5"/>
  <c r="E20" i="12"/>
  <c r="E29" i="12"/>
  <c r="E30" i="12"/>
  <c r="G195" i="7"/>
  <c r="D21" i="8"/>
  <c r="E68" i="3"/>
  <c r="E46" i="3"/>
  <c r="E48" i="3"/>
  <c r="E49" i="3"/>
  <c r="C94" i="12"/>
  <c r="B31" i="5"/>
  <c r="H31" i="5"/>
  <c r="I31" i="5"/>
  <c r="B30" i="5"/>
  <c r="H30" i="5"/>
  <c r="I30" i="5"/>
  <c r="G16" i="5"/>
  <c r="H16" i="5"/>
  <c r="G15" i="5"/>
  <c r="H15" i="5"/>
  <c r="D96" i="8"/>
  <c r="C96" i="8"/>
  <c r="B69" i="6"/>
  <c r="C93" i="3"/>
  <c r="E19" i="4"/>
  <c r="C92" i="3"/>
  <c r="E69" i="3"/>
  <c r="E70" i="3"/>
  <c r="E71" i="3"/>
  <c r="E72" i="3"/>
  <c r="E73" i="3"/>
  <c r="B21" i="8"/>
  <c r="C21" i="8"/>
  <c r="E10" i="8"/>
  <c r="E12" i="8"/>
  <c r="E16" i="8"/>
  <c r="E17" i="8"/>
  <c r="E18" i="8"/>
  <c r="E19" i="8"/>
  <c r="E20" i="8"/>
  <c r="E36" i="4"/>
  <c r="C127" i="3"/>
  <c r="D33" i="4"/>
  <c r="B60" i="6"/>
  <c r="C96" i="3"/>
  <c r="E26" i="4"/>
  <c r="E16" i="4"/>
  <c r="G269" i="7"/>
  <c r="G273" i="7"/>
  <c r="C120" i="3"/>
  <c r="E66" i="22"/>
  <c r="E70" i="22"/>
  <c r="E67" i="22"/>
  <c r="D66" i="22"/>
  <c r="E61" i="22"/>
  <c r="E60" i="22"/>
  <c r="E62" i="22"/>
  <c r="E44" i="3"/>
  <c r="E14" i="8"/>
  <c r="E47" i="3"/>
  <c r="E45" i="3"/>
  <c r="G238" i="7"/>
  <c r="B70" i="6"/>
  <c r="X145" i="23"/>
  <c r="F17" i="6"/>
  <c r="E50" i="3"/>
  <c r="F117" i="15"/>
  <c r="H34" i="5"/>
  <c r="I34" i="5"/>
  <c r="T130" i="23"/>
  <c r="V145" i="23"/>
  <c r="D47" i="3"/>
  <c r="F47" i="3"/>
  <c r="G47" i="3"/>
  <c r="D70" i="3"/>
  <c r="F70" i="3"/>
  <c r="G70" i="3"/>
  <c r="T127" i="23"/>
  <c r="T129" i="23"/>
  <c r="T136" i="23"/>
  <c r="T126" i="23"/>
  <c r="T141" i="23"/>
  <c r="D48" i="3"/>
  <c r="F48" i="3"/>
  <c r="G48" i="3"/>
  <c r="D73" i="3"/>
  <c r="F73" i="3"/>
  <c r="G73" i="3"/>
  <c r="T119" i="23"/>
  <c r="T120" i="23"/>
  <c r="T138" i="23"/>
  <c r="T144" i="23"/>
  <c r="D69" i="3"/>
  <c r="F69" i="3"/>
  <c r="G69" i="3"/>
  <c r="D71" i="3"/>
  <c r="F71" i="3"/>
  <c r="G71" i="3"/>
  <c r="D49" i="3"/>
  <c r="F49" i="3"/>
  <c r="G49" i="3"/>
  <c r="D72" i="3"/>
  <c r="F72" i="3"/>
  <c r="G72" i="3"/>
  <c r="AD119" i="23"/>
  <c r="T122" i="23"/>
  <c r="T135" i="23"/>
  <c r="T137" i="23"/>
  <c r="T133" i="23"/>
  <c r="T134" i="23"/>
  <c r="T140" i="23"/>
  <c r="T123" i="23"/>
  <c r="T131" i="23"/>
  <c r="T142" i="23"/>
  <c r="T128" i="23"/>
  <c r="T121" i="23"/>
  <c r="T132" i="23"/>
  <c r="T117" i="23"/>
  <c r="D78" i="23"/>
  <c r="E78" i="23"/>
  <c r="F78" i="23"/>
  <c r="D95" i="23"/>
  <c r="E95" i="23"/>
  <c r="F95" i="23"/>
  <c r="C112" i="3"/>
  <c r="C128" i="3"/>
  <c r="E21" i="8"/>
  <c r="C111" i="3"/>
  <c r="C132" i="3"/>
  <c r="G255" i="7"/>
  <c r="E25" i="4"/>
  <c r="E28" i="4"/>
  <c r="E74" i="3"/>
  <c r="H15" i="6"/>
  <c r="G17" i="7"/>
  <c r="H11" i="6"/>
  <c r="G13" i="7"/>
  <c r="H10" i="6"/>
  <c r="H17" i="6"/>
  <c r="C121" i="3"/>
  <c r="F26" i="6"/>
  <c r="G21" i="7"/>
  <c r="G28" i="7"/>
  <c r="D125" i="15"/>
  <c r="H36" i="6"/>
  <c r="H44" i="6"/>
  <c r="G30" i="7"/>
  <c r="G35" i="7"/>
  <c r="T145" i="23"/>
  <c r="D74" i="3"/>
  <c r="F74" i="3"/>
  <c r="G74" i="3"/>
  <c r="F68" i="3"/>
  <c r="G68" i="3"/>
  <c r="D44" i="3"/>
  <c r="G37" i="7"/>
  <c r="F43" i="6"/>
  <c r="F100" i="23"/>
  <c r="D124" i="15"/>
  <c r="E102" i="3"/>
  <c r="G85" i="7"/>
  <c r="AB145" i="23"/>
  <c r="AO117" i="23"/>
  <c r="AO120" i="23"/>
  <c r="Z117" i="23"/>
  <c r="Z145" i="23"/>
  <c r="AG145" i="23"/>
  <c r="D69" i="22"/>
  <c r="D61" i="22"/>
  <c r="D75" i="23"/>
  <c r="AD131" i="23"/>
  <c r="E68" i="22"/>
  <c r="D102" i="23"/>
  <c r="E102" i="23"/>
  <c r="F102" i="23"/>
  <c r="D100" i="23"/>
  <c r="E100" i="23"/>
  <c r="D98" i="23"/>
  <c r="E98" i="23"/>
  <c r="F98" i="23"/>
  <c r="D96" i="23"/>
  <c r="E96" i="23"/>
  <c r="F96" i="23"/>
  <c r="D93" i="23"/>
  <c r="E93" i="23"/>
  <c r="F93" i="23"/>
  <c r="F88" i="23"/>
  <c r="F85" i="23"/>
  <c r="F82" i="23"/>
  <c r="D77" i="23"/>
  <c r="E77" i="23"/>
  <c r="F77" i="23"/>
  <c r="C95" i="3"/>
  <c r="E69" i="22"/>
  <c r="F79" i="23"/>
  <c r="D145" i="23"/>
  <c r="C103" i="23"/>
  <c r="D60" i="22"/>
  <c r="D45" i="3"/>
  <c r="F45" i="3"/>
  <c r="G45" i="3"/>
  <c r="D119" i="15"/>
  <c r="F119" i="15"/>
  <c r="D90" i="23"/>
  <c r="E90" i="23"/>
  <c r="F90" i="23"/>
  <c r="D106" i="3"/>
  <c r="E40" i="6"/>
  <c r="F40" i="6"/>
  <c r="G38" i="7"/>
  <c r="D68" i="22"/>
  <c r="C114" i="3"/>
  <c r="G12" i="7"/>
  <c r="G19" i="7"/>
  <c r="AO123" i="23"/>
  <c r="AO124" i="23"/>
  <c r="AO126" i="23"/>
  <c r="E75" i="23"/>
  <c r="F103" i="23"/>
  <c r="D103" i="23"/>
  <c r="E106" i="3"/>
  <c r="F102" i="3"/>
  <c r="F106" i="3"/>
  <c r="G42" i="7"/>
  <c r="G44" i="7"/>
  <c r="G63" i="7"/>
  <c r="G143" i="7"/>
  <c r="E18" i="4"/>
  <c r="E21" i="4"/>
  <c r="E23" i="4"/>
  <c r="F44" i="3"/>
  <c r="G44" i="3"/>
  <c r="D50" i="3"/>
  <c r="F50" i="3"/>
  <c r="G50" i="3"/>
  <c r="C147" i="3"/>
  <c r="C139" i="3"/>
  <c r="F125" i="15"/>
  <c r="F124" i="15"/>
  <c r="F135" i="15"/>
  <c r="F137" i="15"/>
  <c r="C144" i="3"/>
  <c r="D135" i="15"/>
  <c r="D137" i="15"/>
  <c r="C137" i="3"/>
  <c r="H27" i="6"/>
  <c r="H46" i="6"/>
  <c r="E44" i="4"/>
  <c r="C17" i="3"/>
  <c r="D32" i="4"/>
  <c r="E35" i="4"/>
  <c r="E38" i="4"/>
  <c r="C34" i="3"/>
  <c r="C153" i="3"/>
  <c r="E103" i="23"/>
  <c r="F75" i="23"/>
</calcChain>
</file>

<file path=xl/comments1.xml><?xml version="1.0" encoding="utf-8"?>
<comments xmlns="http://schemas.openxmlformats.org/spreadsheetml/2006/main">
  <authors>
    <author>tc={BC3BF45D-059B-47E7-9F5C-C4CAD1C30643}</author>
    <author>tc={C59C0FD2-0420-46F8-BA5D-9B1F5B311F31}</author>
    <author>tc={929E1006-F16D-4CDE-BD0D-80B88A081C3F}</author>
    <author>tc={78B00E4D-4A44-48B6-9998-D3F172A541B4}</author>
    <author>tc={B82D3A2A-092B-4169-B2AA-2D42D095B31B}</author>
    <author>tc={E0869CB5-879F-4AF0-AFAA-5ABEF5EA25B0}</author>
  </authors>
  <commentList>
    <comment ref="D7" authorId="0" shapeId="0">
      <text>
        <r>
          <rPr>
            <sz val="10"/>
            <rFont val="Arial"/>
          </rPr>
          <t>[Threaded comment]
Your version of Excel allows you to read this threaded comment; however, any edits to it will get removed if the file is opened in a newer version of Excel. Learn more: https://go.microsoft.com/fwlink/?linkid=870924
Comment:
    SELECT COLLEGE NAME 
THE COLLEGE NAME SHOULD AUTO-POPULATE IN EXHIBITS A, B, C, C2, D, E AND G.</t>
        </r>
      </text>
    </comment>
    <comment ref="D43" authorId="1" shapeId="0">
      <text>
        <r>
          <rPr>
            <sz val="10"/>
            <rFont val="Arial"/>
          </rPr>
          <t>[Threaded comment]
Your version of Excel allows you to read this threaded comment; however, any edits to it will get removed if the file is opened in a newer version of Excel. Learn more: https://go.microsoft.com/fwlink/?linkid=870924
Comment:
    VLOOKUP Tab - Cells A108 to S141</t>
        </r>
      </text>
    </comment>
    <comment ref="G43" authorId="2" shapeId="0">
      <text>
        <r>
          <rPr>
            <sz val="10"/>
            <rFont val="Arial"/>
          </rPr>
          <t>[Threaded comment]
Your version of Excel allows you to read this threaded comment; however, any edits to it will get removed if the file is opened in a newer version of Excel. Learn more: https://go.microsoft.com/fwlink/?linkid=870924
Comment:
    Please enter an explanation if the difference is greater than 3% in any area in the Explanation box below.</t>
        </r>
      </text>
    </comment>
    <comment ref="D67" authorId="3"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VLOOKUP Tab - Cells 
A108 to S141
</t>
        </r>
      </text>
    </comment>
    <comment ref="G67" authorId="4"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Please enter an explanation if the difference is greater than 5% in any area in the Explanation box below.
</t>
        </r>
      </text>
    </comment>
    <comment ref="C121" authorId="5"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In accordance with Section 1011.84 (3)(e), F.S., the formula on Exhibit A, cell F54 has been updated to calculate the unencumbered fund balance instead of unallocated fund balance. This procedure was started in the 2013-14 Operating Budget.
</t>
        </r>
      </text>
    </comment>
  </commentList>
</comments>
</file>

<file path=xl/comments2.xml><?xml version="1.0" encoding="utf-8"?>
<comments xmlns="http://schemas.openxmlformats.org/spreadsheetml/2006/main">
  <authors>
    <author>tc={36C3EBC9-D425-49C4-88D9-7163D2A68669}</author>
    <author>tc={0C2A31F6-540E-44F1-92CB-B89B2BC334AA}</author>
    <author>tc={55DCAC58-9647-4D0E-B033-FF408B92170A}</author>
    <author>tc={DDCCD159-46E5-468C-8EE9-53E98BFDB69B}</author>
    <author>tc={27A032FF-EFBE-4B1C-B7D8-930E18551E38}</author>
    <author>tc={ECAE66B6-F674-4BF0-9FF2-897DE90B034A}</author>
    <author>tc={97127F23-FD53-4C98-BD0E-AD4E1F96A69A}</author>
    <author>tc={0E17BC91-BE20-4A25-A7D8-943BE122B06F}</author>
    <author>tc={F21ABF8C-3F93-40C3-B556-B1AD2D545056}</author>
    <author>tc={E577ECD5-318A-43C6-B5C9-6703669EDBE1}</author>
    <author>tc={5D079386-487B-4A39-BBE3-35243C5504B3}</author>
    <author>tc={8EBECDCE-BD35-4FE7-90A5-285907FB34E4}</author>
    <author>tc={8EF7C769-F880-4C8A-80BE-59BF0D2E88E5}</author>
    <author>tc={6FDACA1F-54E8-45A8-8703-4774D8EFD9D2}</author>
    <author>tc={A6AC8CD1-2B10-4147-9844-D324F71DBF2C}</author>
    <author>tc={F7AFCA54-3658-4ED4-BF75-5B879FB58103}</author>
    <author>tc={9A19A128-2C5D-49FC-91FF-496FBD0040ED}</author>
    <author>tc={1A1D73E9-E4F1-4240-B864-6D373B51C436}</author>
    <author>tc={EB6DA77F-6AE0-4ED0-BFC4-9E01A2EC7C48}</author>
    <author>tc={9CCC2418-FC98-4D67-BE81-AC59529DA44C}</author>
    <author>tc={C398493A-27F9-41CA-B815-9405846000B7}</author>
    <author>tc={815CD3A1-1A1F-4342-B015-5E0FBE34EDD1}</author>
    <author>tc={3A891C23-FB36-4B68-ADDC-98949430BBD4}</author>
    <author>tc={0B3BE2BC-403A-4EEC-8852-A4CAB5B94B01}</author>
    <author>tc={17930007-AA0C-4C5B-897A-5AE306D64E8A}</author>
    <author>tc={345656CD-C971-4C73-AC2F-FA450CAA5C2E}</author>
  </authors>
  <commentList>
    <comment ref="B6" authorId="0"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Source Data:   J:\Finance\Operating Budgets - current year\2020-21 OPERATING BUDGET\Forms and Instructions\Working Documents\Copy of 2020-21 Side by Side HB 5001 Conf Report (After Vetos ) 3.16.20xlsx
The source data file include the FCSPF General Revenue, Lottery. Recurring and nonrecurring state funds are included in the General Revenue appropriations. 
Performance Based Incentives Funding allocations are not approved until the July State Board of Education Meeting. Therefore, the performance allocations are not included in the General Revenue, Column B. The College should enter the Performance Based Funding on Exhibit D, Cell G77, General Ledger Code 42150.
</t>
        </r>
      </text>
    </comment>
    <comment ref="B42" authorId="1"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Source Data:   J:\Finance\Operating Budgets - current year\2020-21 OPERATING BUDGET\Forms and Instructions\Working Documents\2020-21 Appropriated Special Projects.xlsx
GAA Specific Appropriations 134.
</t>
        </r>
      </text>
    </comment>
    <comment ref="A66" authorId="2"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Source: General Appropriations Act, Specific Appropriation 35.
</t>
        </r>
      </text>
    </comment>
    <comment ref="B74" authorId="3"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UPDATE WITH THE APPROVED FTE-2A DATA FOR THE CURRENT YEAR
However, if the FTE-2A is not available use the current approved FTE 1B from the Fee Calculator. Update each year.
Source Data:  J:\Finance\Fees\2020-21\Fee Calculator 2019-20 (Using 2019-20 FTE-2A) LEB FALL FEES 031020.xlsx
Use the 2019-20 Tab, Column D, begin on Row 9.
Highlight the colleges that are authorized to charge the additional 2% Financial Aid Fee (FAF) pursuant to Section 1009.23(8)(a), F.S. Some colleges will not charge the additional 2% FAF in their operating budget.  Basically, if column D is marked they should be highlighted green.
	8)(a) 	Each Florida College System institution board of trustees is authorized to establish a separate fee for financial aid purposes in an additional amount up to, but not to exceed, 5 percent of the total student tuition or out-of-state fees collected. Each Florida College System institution board of trustees may collect up to an additional 2 percent if the amount generated by the total financial aid fee is less than $500,000. If the amount generated is less than $500,000, a Florida College System institution that charges tuition and out-of-state fees at least equal to the average fees established by rule may transfer from the general current fund to the scholarship fund an amount equal to the difference between $500,000 and the amount generated by the total financial aid fee assessment. No other transfer from the general current fund to the loan, endowment, or scholarship fund, by whatever name known, is authorized.
</t>
        </r>
      </text>
    </comment>
    <comment ref="E74" authorId="4"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Update statute if necessary.
The 2% calculation is authorized under Section 1009.23 (8)(a), Florida Statutes.  
Section 1009.23(8)(a), F.S. Each Florida College System institution board of trustees is authorized to establish a separate fee for financial aid purposes in an additional amount up to, but not to exceed, 5 percent of the total student tuition or out-of-state fees collected. Each Florida College System institution board of trustees may collect up to an additional 2 percent if the amount generated by the total financial aid fee is less than $500,000. If the amount generated is less than $500,000, a Florida College System institution that charges tuition and out-of-state fees at least equal to the average fees established by rule may transfer from the general current fund to the scholarship fund an amount equal to the difference between $500,000 and the amount generated by the total financial aid fee assessment. No other transfer from the general current fund to the loan, endowment, or scholarship fund, by whatever name known, is authorized.
</t>
        </r>
      </text>
    </comment>
    <comment ref="A112" authorId="5"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Note the FTE data is one fiscal year behind.
If the FTE-2A Report has not been approved by the Enrollment Estimating Conference, use the approved FTE-1A or 1B Report.
Source:   J:\Finance\Fees\1 Archive Fees\2018-19\Fee Calculator 2019-20(Using 2019-20 FTE-2A) LEB FALL FEES 031020.xlsx
Use the 20XX-XX Tab to complete this chart.
</t>
        </r>
      </text>
    </comment>
    <comment ref="T113" authorId="6" shapeId="0">
      <text>
        <r>
          <rPr>
            <sz val="10"/>
            <rFont val="Arial"/>
          </rPr>
          <t>[Threaded comment]
Your version of Excel allows you to read this threaded comment; however, any edits to it will get removed if the file is opened in a newer version of Excel. Learn more: https://go.microsoft.com/fwlink/?linkid=870924
Comment:
    Note: Total Fee Paying should agree with the Fee Calculator Total Fee Paying - CellU121.</t>
        </r>
      </text>
    </comment>
    <comment ref="B116" authorId="7"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Upper Level FTE Resident, Cell Q93
</t>
        </r>
      </text>
    </comment>
    <comment ref="E116" authorId="8" shapeId="0">
      <text>
        <r>
          <rPr>
            <sz val="10"/>
            <rFont val="Arial"/>
          </rPr>
          <t>[Threaded comment]
Your version of Excel allows you to read this threaded comment; however, any edits to it will get removed if the file is opened in a newer version of Excel. Learn more: https://go.microsoft.com/fwlink/?linkid=870924
Comment:
    A &amp; P Resident, Cell B93
Resident A &amp; P Fee Paying FTE does not include non-Florida Resident FTE and Dual Enrolled FTE.</t>
        </r>
      </text>
    </comment>
    <comment ref="F116" authorId="9" shapeId="0">
      <text>
        <r>
          <rPr>
            <sz val="10"/>
            <rFont val="Arial"/>
          </rPr>
          <t>[Threaded comment]
Your version of Excel allows you to read this threaded comment; however, any edits to it will get removed if the file is opened in a newer version of Excel. Learn more: https://go.microsoft.com/fwlink/?linkid=870924
Comment:
    A &amp; P FTE Estimated Non-Florida Resident, Cell P54</t>
        </r>
      </text>
    </comment>
    <comment ref="H116" authorId="10"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PSV FTE Resident, Cell E93
Resident PSV Fee Paying FTE does not include non-Florida Resident FTE and Dual Enrolled FTE. 
</t>
        </r>
      </text>
    </comment>
    <comment ref="I116" authorId="11"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PSV Estimated Non-Florida Resident FTE, Cell Q54
</t>
        </r>
      </text>
    </comment>
    <comment ref="K116" authorId="12"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DEV ED FTE Resident, Cell H93
Resident DEV ED Fee Paying FTE does not include non-Florida Resident FTE.
</t>
        </r>
      </text>
    </comment>
    <comment ref="L116" authorId="13" shapeId="0">
      <text>
        <r>
          <rPr>
            <sz val="10"/>
            <rFont val="Arial"/>
          </rPr>
          <t>[Threaded comment]
Your version of Excel allows you to read this threaded comment; however, any edits to it will get removed if the file is opened in a newer version of Excel. Learn more: https://go.microsoft.com/fwlink/?linkid=870924
Comment:
    DEV ED Estimated Non-Florida Resident FTE, Cell T54</t>
        </r>
      </text>
    </comment>
    <comment ref="N116" authorId="14" shapeId="0">
      <text>
        <r>
          <rPr>
            <sz val="10"/>
            <rFont val="Arial"/>
          </rPr>
          <t>[Threaded comment]
Your version of Excel allows you to read this threaded comment; however, any edits to it will get removed if the file is opened in a newer version of Excel. Learn more: https://go.microsoft.com/fwlink/?linkid=870924
Comment:
    EPI FTE Resident, Cell K93. 
Resident EPI Fee Paying FTE does not include non-Florida Resident FTE.</t>
        </r>
      </text>
    </comment>
    <comment ref="O116" authorId="15" shapeId="0">
      <text>
        <r>
          <rPr>
            <sz val="10"/>
            <rFont val="Arial"/>
          </rPr>
          <t>[Threaded comment]
Your version of Excel allows you to read this threaded comment; however, any edits to it will get removed if the file is opened in a newer version of Excel. Learn more: https://go.microsoft.com/fwlink/?linkid=870924
Comment:
    EPI Estimated Non-Florida Resident FTE, Cell W54</t>
        </r>
      </text>
    </comment>
    <comment ref="Q116" authorId="16"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CCATD FTE Resident, Cell N93. 
Resident CCATD Paying FTE does not include non-Florida Resident FTE and Dual Enrolled FTE. </t>
        </r>
      </text>
    </comment>
    <comment ref="R116" authorId="17" shapeId="0">
      <text>
        <r>
          <rPr>
            <sz val="10"/>
            <rFont val="Arial"/>
          </rPr>
          <t>[Threaded comment]
Your version of Excel allows you to read this threaded comment; however, any edits to it will get removed if the file is opened in a newer version of Excel. Learn more: https://go.microsoft.com/fwlink/?linkid=870924
Comment:
    CCATD FTE Estimated Non-Florida Resident FTE, Cell R54.</t>
        </r>
      </text>
    </comment>
    <comment ref="W116" authorId="18" shapeId="0">
      <text>
        <r>
          <rPr>
            <sz val="10"/>
            <rFont val="Arial"/>
          </rPr>
          <t>[Threaded comment]
Your version of Excel allows you to read this threaded comment; however, any edits to it will get removed if the file is opened in a newer version of Excel. Learn more: https://go.microsoft.com/fwlink/?linkid=870924
Comment:
    Voc Prep FTE Estimated Non-Florida Resident, Cell U54</t>
        </r>
      </text>
    </comment>
    <comment ref="X116" authorId="19"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Voc. Prep FTE Total, Cell G54
</t>
        </r>
      </text>
    </comment>
    <comment ref="AA116" authorId="20" shapeId="0">
      <text>
        <r>
          <rPr>
            <sz val="10"/>
            <rFont val="Arial"/>
          </rPr>
          <t>[Threaded comment]
Your version of Excel allows you to read this threaded comment; however, any edits to it will get removed if the file is opened in a newer version of Excel. Learn more: https://go.microsoft.com/fwlink/?linkid=870924
Comment:
    Adult FTE Estimated Non-Florida Resident, Cell V54</t>
        </r>
      </text>
    </comment>
    <comment ref="AE116" authorId="21"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Adult Basic FTE, Cell H54
 </t>
        </r>
      </text>
    </comment>
    <comment ref="AF116" authorId="22" shapeId="0">
      <text>
        <r>
          <rPr>
            <sz val="10"/>
            <rFont val="Arial"/>
          </rPr>
          <t>[Threaded comment]
Your version of Excel allows you to read this threaded comment; however, any edits to it will get removed if the file is opened in a newer version of Excel. Learn more: https://go.microsoft.com/fwlink/?linkid=870924
Comment:
    Adult Second. &amp; GED  FTE, Cell I54</t>
        </r>
      </text>
    </comment>
    <comment ref="AO118" authorId="23" shapeId="0">
      <text>
        <r>
          <rPr>
            <sz val="10"/>
            <rFont val="Arial"/>
          </rPr>
          <t>[Threaded comment]
Your version of Excel allows you to read this threaded comment; however, any edits to it will get removed if the file is opened in a newer version of Excel. Learn more: https://go.microsoft.com/fwlink/?linkid=870924
Comment:
    Fee Calculator File:   This amount is from the Estimated Duel Enrolled FTE Total Column, Cell AF82.</t>
        </r>
      </text>
    </comment>
    <comment ref="AO119" authorId="24"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Fee Calculator File: Apprent FTE Total, Cell E82 minus the Estimated Dual Enrolled Apprent FTE, Cell AE82. 
</t>
        </r>
      </text>
    </comment>
    <comment ref="AO122" authorId="25" shapeId="0">
      <text>
        <r>
          <rPr>
            <sz val="10"/>
            <rFont val="Arial"/>
          </rPr>
          <t>[Threaded comment]
Your version of Excel allows you to read this threaded comment; however, any edits to it will get removed if the file is opened in a newer version of Excel. Learn more: https://go.microsoft.com/fwlink/?linkid=870924
Comment:
    Fee Calculator File: This amount is from the FTE-1B Total column, Cell L82.</t>
        </r>
      </text>
    </comment>
  </commentList>
</comments>
</file>

<file path=xl/comments3.xml><?xml version="1.0" encoding="utf-8"?>
<comments xmlns="http://schemas.openxmlformats.org/spreadsheetml/2006/main">
  <authors>
    <author>tc={F6256170-DDF7-4C98-A790-4C4A90690A5F}</author>
    <author>tc={0046D1FA-1E22-4F20-918B-49D32E7BB5ED}</author>
    <author>tc={61CE53BA-2559-4201-B3F9-7A910C1A273B}</author>
  </authors>
  <commentList>
    <comment ref="G77" authorId="0"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The amount for the FCSPF Performance Based Incentives Funds should be entered in (General Ledger Code 42150)
</t>
        </r>
      </text>
    </comment>
    <comment ref="G80" authorId="1"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The amount for the FCSPF Performance Based Incentives Funds for Industry Certifications should be entered in (General Ledger Code 42510 not General Ledger Code 42150)
</t>
        </r>
      </text>
    </comment>
    <comment ref="G271" authorId="2"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Reminder:  Enter G.L. 30800 as a negative.
</t>
        </r>
      </text>
    </comment>
  </commentList>
</comments>
</file>

<file path=xl/comments4.xml><?xml version="1.0" encoding="utf-8"?>
<comments xmlns="http://schemas.openxmlformats.org/spreadsheetml/2006/main">
  <authors>
    <author>tc={BFEB41D0-4FCD-4690-8BF0-03EBD7F8142B}</author>
  </authors>
  <commentList>
    <comment ref="A15" authorId="0"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Pursuant to Rule 6A-14.029, FAC.
</t>
        </r>
      </text>
    </comment>
  </commentList>
</comments>
</file>

<file path=xl/comments5.xml><?xml version="1.0" encoding="utf-8"?>
<comments xmlns="http://schemas.openxmlformats.org/spreadsheetml/2006/main">
  <authors>
    <author>tc={DC875DD8-5FF6-4E31-A958-1794E0EB84F0}</author>
    <author>tc={C439E12A-A2BD-4B44-9D99-3AC88DA9BEC8}</author>
    <author>tc={4955338F-1120-4255-A902-FC2660602E1E}</author>
  </authors>
  <commentList>
    <comment ref="A2" authorId="0"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General Appropriations Act - Prior to the disbursement of funds in Specific Appropriations 126, college shall submit an operating budget for the expenditure of these funds as provided in section 1011.30, Florida Statutes. The operating budget shall clearly identify planned expenditures for baccalaureate programs and shall include the sources of funds.
</t>
        </r>
      </text>
    </comment>
    <comment ref="D124" authorId="1"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This cell will automatically populate. Should agree with Exhibit C, Cell H10. Resident and nonresident students pay resident tuition.
</t>
        </r>
      </text>
    </comment>
    <comment ref="D125" authorId="2"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This Cell will automatically populate.  Should agree with Exhibit C, Cell F19.
</t>
        </r>
      </text>
    </comment>
  </commentList>
</comments>
</file>

<file path=xl/comments6.xml><?xml version="1.0" encoding="utf-8"?>
<comments xmlns="http://schemas.openxmlformats.org/spreadsheetml/2006/main">
  <authors>
    <author>tc={81B98475-356F-4099-9989-358D50031851}</author>
  </authors>
  <commentList>
    <comment ref="C5" authorId="0" shapeId="0">
      <text>
        <r>
          <rPr>
            <sz val="10"/>
            <rFont val="Arial"/>
          </rPr>
          <t>[Threaded comment]
Your version of Excel allows you to read this threaded comment; however, any edits to it will get removed if the file is opened in a newer version of Excel. Learn more: https://go.microsoft.com/fwlink/?linkid=870924
Comment:
    Note: update the chart if there is any new  language regarding the standard fee.</t>
        </r>
      </text>
    </comment>
  </commentList>
</comments>
</file>

<file path=xl/sharedStrings.xml><?xml version="1.0" encoding="utf-8"?>
<sst xmlns="http://schemas.openxmlformats.org/spreadsheetml/2006/main" count="1334" uniqueCount="803">
  <si>
    <t xml:space="preserve">THE FLORIDA COLLEGE SYSTEM </t>
  </si>
  <si>
    <t>2020-21 COLLEGE OPERATING BUDGET</t>
  </si>
  <si>
    <t xml:space="preserve">SUMMARY OF CHANGES </t>
  </si>
  <si>
    <t>UPDATE CHANGES IF NECESSARY</t>
  </si>
  <si>
    <t>CHANGES</t>
  </si>
  <si>
    <t>EXHIBIT(S)/CHECK SHEET</t>
  </si>
  <si>
    <t>GENERAL LEDGER CODES</t>
  </si>
  <si>
    <t>LINES (ADDED, MOVED, RENAMED, ADJUSTED OR DELETED)</t>
  </si>
  <si>
    <t>GRANTS AND CONTRACTS FEDERAL GOVERNMENT - STIMULUS (HEERF) - INSTITUTIONAL</t>
  </si>
  <si>
    <t>D</t>
  </si>
  <si>
    <t>43521</t>
  </si>
  <si>
    <t>ADDED</t>
  </si>
  <si>
    <t>GRANTS AND CONTRACTS FEDERAL GOVERNMENT - STIMULUS (HEERF) - STUDENT</t>
  </si>
  <si>
    <t>43526</t>
  </si>
  <si>
    <t>WORKFORCE/WAGES CHANGED TO WORKFORCE/WAGES/GRANT PARTICIPANT SUPPORT COSTS</t>
  </si>
  <si>
    <t>D AND G</t>
  </si>
  <si>
    <t>RENAMED</t>
  </si>
  <si>
    <t xml:space="preserve">  </t>
  </si>
  <si>
    <t xml:space="preserve"> </t>
  </si>
  <si>
    <t>THE FLORIDA COLLEGE SYSTEM</t>
  </si>
  <si>
    <t xml:space="preserve">2020-21 INSTRUCTIONS </t>
  </si>
  <si>
    <t>ANNUAL COLLEGE OPERATING BUDGET WORKBOOK FORMS</t>
  </si>
  <si>
    <t>Double Click to download a PDF of the document.</t>
  </si>
  <si>
    <t xml:space="preserve">VLOOKUP CHARTS - DO NOT DELETE - UPDATE EACH YEAR </t>
  </si>
  <si>
    <t>UPDATE COLUMNS HIGHLIGHTED IN YELLOW</t>
  </si>
  <si>
    <t>Date Updated:   05.12.20    BY:  EN</t>
  </si>
  <si>
    <t xml:space="preserve"> FLORIDA COLLEGE SYSTEM PROGRAM FUND (FCSPF) APPROPRIATIONS </t>
  </si>
  <si>
    <t>2020-21 BASE BUDGET</t>
  </si>
  <si>
    <t>COLLEGE NAME</t>
  </si>
  <si>
    <r>
      <t xml:space="preserve">FCSPF GENERAL REVENUE (GENERAL LEDGER CODE 42110) </t>
    </r>
    <r>
      <rPr>
        <b/>
        <vertAlign val="superscript"/>
        <sz val="16"/>
        <rFont val="Calibri"/>
        <family val="2"/>
        <scheme val="minor"/>
      </rPr>
      <t>1,2</t>
    </r>
  </si>
  <si>
    <t>FCSPF LOTTERY (GENERAL LEDGER CODE  42610)</t>
  </si>
  <si>
    <t>TOTAL  APPROPRIATED FUNDS</t>
  </si>
  <si>
    <t>Eastern Florida State College</t>
  </si>
  <si>
    <t>Broward College</t>
  </si>
  <si>
    <t>College of Central Florida</t>
  </si>
  <si>
    <t>Chipola College</t>
  </si>
  <si>
    <t>Daytona State College</t>
  </si>
  <si>
    <t>Florida SouthWestern State College</t>
  </si>
  <si>
    <t>Florida State College at Jacksonville</t>
  </si>
  <si>
    <t>College of the Florida Keys</t>
  </si>
  <si>
    <t>Gulf Coast State College</t>
  </si>
  <si>
    <t>Hillsborough Community College</t>
  </si>
  <si>
    <t>Indian River State College</t>
  </si>
  <si>
    <t>Florida Gateway College</t>
  </si>
  <si>
    <t>Lake-Sumter State College</t>
  </si>
  <si>
    <t>State College of Florida, Manatee-Sarasota</t>
  </si>
  <si>
    <t>Miami Dade College</t>
  </si>
  <si>
    <t>North Florida College</t>
  </si>
  <si>
    <t>Northwest Florida State College</t>
  </si>
  <si>
    <t>Palm Beach State College</t>
  </si>
  <si>
    <t>Pasco-Hernando State College</t>
  </si>
  <si>
    <t>Pensacola State College</t>
  </si>
  <si>
    <t>Polk State College</t>
  </si>
  <si>
    <t>St. Johns River State College</t>
  </si>
  <si>
    <t>St. Petersburg College</t>
  </si>
  <si>
    <t>Santa Fe College</t>
  </si>
  <si>
    <t>Seminole State College of Florida</t>
  </si>
  <si>
    <t>South Florida State College</t>
  </si>
  <si>
    <t>``</t>
  </si>
  <si>
    <t>Tallahassee Community College</t>
  </si>
  <si>
    <t>Valencia College</t>
  </si>
  <si>
    <t>TOTAL</t>
  </si>
  <si>
    <r>
      <rPr>
        <vertAlign val="superscript"/>
        <sz val="14"/>
        <rFont val="Calibri"/>
        <family val="2"/>
        <scheme val="minor"/>
      </rPr>
      <t>1</t>
    </r>
    <r>
      <rPr>
        <sz val="14"/>
        <rFont val="Calibri"/>
        <family val="2"/>
        <scheme val="minor"/>
      </rPr>
      <t xml:space="preserve">Recurring and nonrecurring state funds are included in the General Revenue appropriations. </t>
    </r>
  </si>
  <si>
    <t xml:space="preserve">2The 2020-21 General Revenue appropriations does not include the $30,000,000 appropriated for Performance Based Incentive Funding.  </t>
  </si>
  <si>
    <t>2020-21 SPECIAL PROJECTS</t>
  </si>
  <si>
    <t xml:space="preserve">Program/Project </t>
  </si>
  <si>
    <t xml:space="preserve">Recurring </t>
  </si>
  <si>
    <t>Nonrecurring</t>
  </si>
  <si>
    <t>Total</t>
  </si>
  <si>
    <t>Civil and Industrial Engineering Program</t>
  </si>
  <si>
    <t>Advanced Technology Center</t>
  </si>
  <si>
    <t xml:space="preserve">Critical Nursing and Health Sciences </t>
  </si>
  <si>
    <t>Tuition and Fee Revenue Loss Due to Hurricane Michael</t>
  </si>
  <si>
    <t>Regional Transportation Training Center</t>
  </si>
  <si>
    <t>A Day on Service</t>
  </si>
  <si>
    <t>Nursing Center of Excellence</t>
  </si>
  <si>
    <t xml:space="preserve">Manatee Educational Television </t>
  </si>
  <si>
    <t>Veterans Success Center</t>
  </si>
  <si>
    <t xml:space="preserve">STEM Stackable </t>
  </si>
  <si>
    <t>Trucking Workforce Development</t>
  </si>
  <si>
    <t>Orthotics and Prosthetics Program</t>
  </si>
  <si>
    <t>Collegiate High School</t>
  </si>
  <si>
    <t>Nursing Simulation Expansion</t>
  </si>
  <si>
    <t>Shepherd's Field Agricultural College Collaboration</t>
  </si>
  <si>
    <t>Clinical Immersion Center for Health Sciences Education</t>
  </si>
  <si>
    <t xml:space="preserve">Tallahassee Community College </t>
  </si>
  <si>
    <t>Leon Works Expo and Junior Apprenticeship Program</t>
  </si>
  <si>
    <t>Nursing Program Expansion</t>
  </si>
  <si>
    <t>The Special Projects Recurring and Nonrecurring amounts are included in the General Revenue appropriations, Column B above.</t>
  </si>
  <si>
    <t>2020-21</t>
  </si>
  <si>
    <t>ADULTS WITH DISABILITIES APPROPRIATION  (PROVIDED FOR INFORMATION PURPOSES ONLY)</t>
  </si>
  <si>
    <t>UPDATE COLUMN B</t>
  </si>
  <si>
    <t>2020-21 FINANCIAL AID FEES ADDITIONAL 2% CALCULATION</t>
  </si>
  <si>
    <t xml:space="preserve"> TOTAL 2020-21 PROJECTED TUITION AND OUT-OF-STATE FEE REVENUE</t>
  </si>
  <si>
    <t>5% PROJECTED TUITION AND OUT-OF-STATE FEES</t>
  </si>
  <si>
    <t>PROJECTED FINANCIAL AID FEE COLLECTIONS BELOW $500,000?</t>
  </si>
  <si>
    <t>ADDITIONAL 2% PROJECTED FINANCIAL FEE COLLECTIONS</t>
  </si>
  <si>
    <t>TOTAL PROJECTED FINANCIAL AID FEES</t>
  </si>
  <si>
    <t>*********************************************************************************************************************************************************************************</t>
  </si>
  <si>
    <t>UPDATE THE CELLS HIGHLIGHTED IN YELLOW USING THE SOURCE DATA AT:  J:\Finance\Fees\1 Archive Fees\2019-20\Fee Calculator 2019-20 (Using 2019-20 FTE-2A) LEB FALL FEES 031020.xlsx</t>
  </si>
  <si>
    <t>THE ESTIMATED FEE PAYING FTE-2A DATA IS PROVIDED AS AN EXAMPLE ON HOW THE BUDGET OFFICE CALCULATED THE ESTIMATED CREDIT HOURS ON THE CHECK SHEET, ITEM NUMBER 6 AND TO ASSIST THE COLLEGE IN CALCULATING  ESTIMATED CREDIT HOURS.</t>
  </si>
  <si>
    <t>THE FTE-2A REPORT WAS USED TO CALCULATE THE CREDIT HOURS. THE FTE-2A REPORT IS AVAILABLE TO USE TO CALCULATE THE CREDIT HOURS.</t>
  </si>
  <si>
    <t>MULTIPLY FTE TIMES 30 TO CONVERT TO STUDENT SEMESTER/CREDIT HOUR BASIS.</t>
  </si>
  <si>
    <t>DIVISION'S ESTIMATES BASED ON THE 2019-20 FTE-2A REPORT</t>
  </si>
  <si>
    <t>Date Updated:   05.12.20;    BY:  EN</t>
  </si>
  <si>
    <t>LOWER LEVEL</t>
  </si>
  <si>
    <t>TOTAL FEE PAYING</t>
  </si>
  <si>
    <t>FEE PAYING FTE TOTALS</t>
  </si>
  <si>
    <t>UPPER LEVEL</t>
  </si>
  <si>
    <t>CREDIT</t>
  </si>
  <si>
    <t>NON-CREDIT</t>
  </si>
  <si>
    <t>THIS IS THE DIVISION'S ESTIMATES BASED ON THE 2019-20 ESTIMATED FTE-2A  REPORT</t>
  </si>
  <si>
    <t>BACCALAUREATE</t>
  </si>
  <si>
    <t>A &amp; P</t>
  </si>
  <si>
    <t>PSV</t>
  </si>
  <si>
    <t>DEV ED</t>
  </si>
  <si>
    <t>EPI</t>
  </si>
  <si>
    <t>CAREER CERTIFICATE AND APPLIED TECHNOLOGY DIPLOMA</t>
  </si>
  <si>
    <t>VOC. PREP FTE/ADULT EDUCATION FTE ARE EXCLUDED</t>
  </si>
  <si>
    <t>VOC PREP</t>
  </si>
  <si>
    <t>ADULT EDUCATION</t>
  </si>
  <si>
    <t>VLOOKUP CHARTS - DO NOT DELETE</t>
  </si>
  <si>
    <t>DO NOT DELETE (THIS CALCULATION CHECKS THE ACCURACY OF THE DATA EACH EACH YEAR</t>
  </si>
  <si>
    <t>Resident</t>
  </si>
  <si>
    <t>Non Resident</t>
  </si>
  <si>
    <t>ADULT BASIC FTE</t>
  </si>
  <si>
    <t>ADULT SEC. &amp; GED FTE</t>
  </si>
  <si>
    <t xml:space="preserve">TOTAL ADULT BASIC &amp; ADULT SEC. </t>
  </si>
  <si>
    <t>Total Voc Prep. and Adult Education</t>
  </si>
  <si>
    <t xml:space="preserve">Total Estimated Dual Enrolled FTE </t>
  </si>
  <si>
    <t>Total Apprentice FTE minus Estimated Dual Enrolled Apprentice FTE</t>
  </si>
  <si>
    <t>Total 2019-20 Estimated FTE-2A Report</t>
  </si>
  <si>
    <t>This amount should agree with the FTE-2A Report Total Fee Paying (Cell U121)</t>
  </si>
  <si>
    <t>This amount should agree with 2019-20 FTE-2A Report (Cell L82)</t>
  </si>
  <si>
    <t xml:space="preserve">Save the FTE-1B Report at: </t>
  </si>
  <si>
    <t>J:\Finance\Operating Budgets - current year\2020-21 OPERATING BUDGET\Forms and Instructions\Working Documents</t>
  </si>
  <si>
    <t>DEV ED - Developmental Education (formerly College Prep).</t>
  </si>
  <si>
    <t>EPI - Educator Preparation Institute.</t>
  </si>
  <si>
    <t>CCATD - Career Certificate and Applied Technology Diploma (formerly Postsecondary Adult Vocational - PSAV)</t>
  </si>
  <si>
    <t xml:space="preserve"> FALL 2020-21 COLLEGE OPERATING BUDGET CHECK SHEET</t>
  </si>
  <si>
    <t>THE PURPOSE OF THIS CHECK SHEET WILL ALLOW THE COLLEGE TO VERIFY THE OPERAING BUDGET DATA BEFORE SUBMITTING THE WORKBOOK TO THE BUDGET OFFICE</t>
  </si>
  <si>
    <t>1.</t>
  </si>
  <si>
    <t>COLLEGE NAME:</t>
  </si>
  <si>
    <t>2.</t>
  </si>
  <si>
    <r>
      <t xml:space="preserve">The completed board-approved operating budget forms should be submitted electronically to collegereporting@fldoe.org, </t>
    </r>
    <r>
      <rPr>
        <b/>
        <u/>
        <sz val="16"/>
        <rFont val="Calibri"/>
        <family val="2"/>
        <scheme val="minor"/>
      </rPr>
      <t>no later than Tuesday, June 30, 2020, to receive the scheduled disbursement of funds on or around July 17, 2020</t>
    </r>
    <r>
      <rPr>
        <b/>
        <sz val="16"/>
        <rFont val="Calibri"/>
        <family val="2"/>
        <scheme val="minor"/>
      </rPr>
      <t>. However, if the board-approved operating budget is submitted after June 30,  but before Tuesday, July 21st, the college will  receive the July disbursement on or around Friday, July 31, 2020.</t>
    </r>
  </si>
  <si>
    <t>EXHIBIT A must be signed by the President and submitted electronically as a scanned PDF file.</t>
  </si>
  <si>
    <t>3.</t>
  </si>
  <si>
    <t>Ensure that unencumbered fund balance is not less than 5% of the total funds available (Linked to EXHIBIT A).</t>
  </si>
  <si>
    <t>YOU MUST COMPLETE AND SUBMIT "EXHIBIT F" IF THE UNALLOCATED FUND BALANCE IS BELOW 5 PERCENT IN ACCORDANCE WITH 1011.84(3)(e), FLORIDA STATUTES.</t>
  </si>
  <si>
    <t>4.</t>
  </si>
  <si>
    <t>Information to verify the student fees at the institutions (please see sections 1009.22 and 1009.23, Florida Statutes for details):</t>
  </si>
  <si>
    <t>(a)   Student Financial Aid Fees:  Credit Programs - 5%; Credit total generated by student financial aid fee under $500,000 - 7%; Noncredit Programs - 10%.</t>
  </si>
  <si>
    <t>(b)   Student Activity and Service Fee not in excess of 10% of resident tuition (not allowed for noncredit programs). The same rate is applied to resident and nonresident students.</t>
  </si>
  <si>
    <t>(c)   Capital Improvement Fee may not exceed 20% for resident credit students or 20% of the total tuition and out-of-state fees for nonresident credit students.</t>
  </si>
  <si>
    <r>
      <t xml:space="preserve">       The fee for </t>
    </r>
    <r>
      <rPr>
        <u/>
        <sz val="16"/>
        <color indexed="8"/>
        <rFont val="Calibri"/>
        <family val="2"/>
        <scheme val="minor"/>
      </rPr>
      <t xml:space="preserve">resident </t>
    </r>
    <r>
      <rPr>
        <sz val="16"/>
        <color indexed="8"/>
        <rFont val="Calibri"/>
        <family val="2"/>
        <scheme val="minor"/>
      </rPr>
      <t xml:space="preserve">credit students is limited to an annual increase of $2 per credit hour over the prior year. </t>
    </r>
  </si>
  <si>
    <r>
      <t xml:space="preserve">       The fees for resident </t>
    </r>
    <r>
      <rPr>
        <u/>
        <sz val="16"/>
        <color indexed="8"/>
        <rFont val="Calibri"/>
        <family val="2"/>
        <scheme val="minor"/>
      </rPr>
      <t>noncredit programs</t>
    </r>
    <r>
      <rPr>
        <sz val="16"/>
        <color indexed="8"/>
        <rFont val="Calibri"/>
        <family val="2"/>
        <scheme val="minor"/>
      </rPr>
      <t xml:space="preserve"> are computed at 5% of tuition and nonresident </t>
    </r>
    <r>
      <rPr>
        <u/>
        <sz val="16"/>
        <color indexed="8"/>
        <rFont val="Calibri"/>
        <family val="2"/>
        <scheme val="minor"/>
      </rPr>
      <t>noncredit programs</t>
    </r>
    <r>
      <rPr>
        <sz val="16"/>
        <color indexed="8"/>
        <rFont val="Calibri"/>
        <family val="2"/>
        <scheme val="minor"/>
      </rPr>
      <t xml:space="preserve"> are computed at 5% of tuition plus out-of-state fee.</t>
    </r>
  </si>
  <si>
    <t>(d)  Technology Fee may not exceed 5% for resident credit students or 5% of the tuition and out-of-state fees for nonresident students. Technology fees apply to baccalaureate,</t>
  </si>
  <si>
    <r>
      <t xml:space="preserve">      </t>
    </r>
    <r>
      <rPr>
        <sz val="16"/>
        <color indexed="8"/>
        <rFont val="Calibri"/>
        <family val="2"/>
        <scheme val="minor"/>
      </rPr>
      <t xml:space="preserve"> </t>
    </r>
    <r>
      <rPr>
        <sz val="16"/>
        <rFont val="Calibri"/>
        <family val="2"/>
        <scheme val="minor"/>
      </rPr>
      <t>college credit and career certificate and applied technology diploma instruction.</t>
    </r>
  </si>
  <si>
    <t>5.</t>
  </si>
  <si>
    <t>In EXHIBIT C, verify that student fees agree with EXHIBIT D.</t>
  </si>
  <si>
    <t>6.</t>
  </si>
  <si>
    <t>Compare the student credit hours calculated by the Florida College System Budget Office with estimated credit hours of the college (FTE converted to 30 credit hours).</t>
  </si>
  <si>
    <t>Fee paying only (excludes dual enrollment, vocational prep, adult and apprenticeship programs).</t>
  </si>
  <si>
    <t>BUDGET OFFICE IN-STATE</t>
  </si>
  <si>
    <t>COLLEGE IN-STATE</t>
  </si>
  <si>
    <t>DIFFERENCE</t>
  </si>
  <si>
    <t>ESTIMATED FTE</t>
  </si>
  <si>
    <t>ESTIMATED STUDENT</t>
  </si>
  <si>
    <t>%</t>
  </si>
  <si>
    <t>GREATER</t>
  </si>
  <si>
    <t>RESIDENT</t>
  </si>
  <si>
    <t>(CONVERTED TO 30 CRHR)</t>
  </si>
  <si>
    <t>CREDIT HOURS</t>
  </si>
  <si>
    <t>THAN 3%</t>
  </si>
  <si>
    <t>ADVANCED &amp; PROFESSIONAL (BACCALAUREATE)</t>
  </si>
  <si>
    <t>ADVANCED &amp; PROFESSIONAL (LOWER LEVEL)</t>
  </si>
  <si>
    <t>POSTSECONDARY VOCATIONAL</t>
  </si>
  <si>
    <t>DEVELOPMENTAL EDUCATION</t>
  </si>
  <si>
    <t>EDUCATOR PREPARATION INSTITUTES</t>
  </si>
  <si>
    <t>If the difference is greater than 3% in any of the areas, please provide an explanation in the box below.  Note: If more space is needed, please provide the explanation in the College Operating Budget transmittal email.</t>
  </si>
  <si>
    <t xml:space="preserve">Explanation: </t>
  </si>
  <si>
    <t>DIVISION OUT-OF-STATE</t>
  </si>
  <si>
    <t>COLLEGE OUT-OF-STATE</t>
  </si>
  <si>
    <t>OUT-OF-STATE</t>
  </si>
  <si>
    <t>THAN 5%</t>
  </si>
  <si>
    <t>If the difference is greater than 5% in any of the areas, please provide an explanation in the box below.  Note: If more space is needed please provide the explanation in the College Operating Budget transmittal email.</t>
  </si>
  <si>
    <t>College numbers are based on actual revenue for fee paying students thru Spring 2020 semester, plus prior year summer</t>
  </si>
  <si>
    <t>7.</t>
  </si>
  <si>
    <t>Verify that the transfer information in EXHIBIT C is explained and in agreement with EXHIBITS A and D.</t>
  </si>
  <si>
    <t>TRANSFERS IN:</t>
  </si>
  <si>
    <t>EXHIBIT C Transfers In agree with EXHIBIT A</t>
  </si>
  <si>
    <t>EXHIBIT C Transfers In agree with EXHIBIT D</t>
  </si>
  <si>
    <t>TRANSFERS OUT:</t>
  </si>
  <si>
    <t>EXHIBIT C Transfers Out agree with EXHIBIT A</t>
  </si>
  <si>
    <t>EXHIBIT C Transfers Out agree with EXHIBIT D</t>
  </si>
  <si>
    <t>8.</t>
  </si>
  <si>
    <t>In EXHIBIT D, verify that state appropriations required to be budgeted in Fund 1 are accurate. (The following appropriations must be in agreement on Exhibit D).</t>
  </si>
  <si>
    <t>APPROPRIATIONS</t>
  </si>
  <si>
    <t>GENERAL APPROPRIATIONS ACT</t>
  </si>
  <si>
    <t>EXHIBIT D</t>
  </si>
  <si>
    <t>FLORIDA COLLEGE SYSTEM PROGRAM FUND (FCSPF) - GENERAL REVENUE (GL 42110)</t>
  </si>
  <si>
    <t>FCSPF - PERFORMANCE BASED INCENTIVES (GL 42150)</t>
  </si>
  <si>
    <t>FCSPF - LOTTERY (GL 42610)</t>
  </si>
  <si>
    <t xml:space="preserve">      TOTAL</t>
  </si>
  <si>
    <t>9.</t>
  </si>
  <si>
    <t>Verify that all EXHIBIT E totals for personnel, current expense and capital outlay equal the same totals in EXHIBIT D.</t>
  </si>
  <si>
    <t>PERSONNEL</t>
  </si>
  <si>
    <t>CURRENT EXPENSE</t>
  </si>
  <si>
    <t>CAPITAL OUTLAY</t>
  </si>
  <si>
    <t>10.</t>
  </si>
  <si>
    <t xml:space="preserve">Estimated Unencumbered Fund Balance as of June 30, 2020 (populated from EXHIBIT A) is equal to Total Available Fund Balance as of June 30, 2021 minus the Encumbered Reserves (populated from EXHIBIT D). </t>
  </si>
  <si>
    <r>
      <t xml:space="preserve">Estimated Unencumbered Fund Balance - </t>
    </r>
    <r>
      <rPr>
        <b/>
        <sz val="16"/>
        <rFont val="Calibri"/>
        <family val="2"/>
        <scheme val="minor"/>
      </rPr>
      <t>As of June 30, 2020</t>
    </r>
  </si>
  <si>
    <r>
      <t xml:space="preserve">Total Available Fund Balance </t>
    </r>
    <r>
      <rPr>
        <b/>
        <sz val="16"/>
        <color indexed="8"/>
        <rFont val="Calibri"/>
        <family val="2"/>
        <scheme val="minor"/>
      </rPr>
      <t xml:space="preserve">June 30, 2020 </t>
    </r>
    <r>
      <rPr>
        <sz val="16"/>
        <color indexed="8"/>
        <rFont val="Calibri"/>
        <family val="2"/>
        <scheme val="minor"/>
      </rPr>
      <t>minus Encumbrances</t>
    </r>
  </si>
  <si>
    <t>Difference -- The Estimated Unencumbered Fund Balance and the Total Available Fund Balance minus Encumbered Reserves should equal "zero" (0). If not, please verify that the amounts automatically populated in Cells C108 and C109 are reported correctly on Exhibits A and D.</t>
  </si>
  <si>
    <t>11.</t>
  </si>
  <si>
    <r>
      <t xml:space="preserve">The Beginning and Ending Compensated Absence Reserve Balances should equal "zero (0)" in Cell C128, unless an amount was budgeted for the Compensated Absence Expense (GLC 59300) in Cell C130. </t>
    </r>
    <r>
      <rPr>
        <b/>
        <sz val="16"/>
        <color rgb="FFFF0000"/>
        <rFont val="Calibri"/>
        <family val="2"/>
        <scheme val="minor"/>
      </rPr>
      <t xml:space="preserve">Please note if there is a "Difference" in Cell C128, then the same amount should agree with the budgeted Compensated Absence Expense automatically populated in Cell C130. </t>
    </r>
  </si>
  <si>
    <r>
      <t xml:space="preserve">(Beginning Compensated Absence Reserve) - </t>
    </r>
    <r>
      <rPr>
        <b/>
        <sz val="16"/>
        <rFont val="Calibri"/>
        <family val="2"/>
        <scheme val="minor"/>
      </rPr>
      <t>As of July 1, 2020</t>
    </r>
  </si>
  <si>
    <r>
      <t xml:space="preserve">(Ending Compensated Absence Reserve) - </t>
    </r>
    <r>
      <rPr>
        <b/>
        <sz val="16"/>
        <rFont val="Calibri"/>
        <family val="2"/>
        <scheme val="minor"/>
      </rPr>
      <t>Estimated at June 30, 2021</t>
    </r>
  </si>
  <si>
    <t>Difference</t>
  </si>
  <si>
    <t>Amount budgeted in GLC 59300 for the Compensated Absence Expense</t>
  </si>
  <si>
    <t>Cell C132 should be "zero (0)". If this cell is red, please verify that the amounts automatically populated in Cells C126, C127 and C130 are reported correctly.</t>
  </si>
  <si>
    <t>12.</t>
  </si>
  <si>
    <t>Verify that EXHIBIT G, Resident and Nonresident Student Fee Revenue, has been generated based on the Baccalaureate Resident and Nonresident Tuition from EXHIBIT C.</t>
  </si>
  <si>
    <t>Nonresident</t>
  </si>
  <si>
    <t>13.</t>
  </si>
  <si>
    <t>Verify that EXHIBIT G, Resident and Nonresident Student Fee Revenue, agrees with EXHIBIT C.</t>
  </si>
  <si>
    <t>EXHIBIT G, Upper Level - Resident Student Fee Revenue (Cell D124) should agree with EXHIBIT C, Upper Level - Budgeted Fee Revenues (Cell H10).</t>
  </si>
  <si>
    <t>EXHIBIT G, Upper Level - Nonresident Student Fee Revenue (Cell D125)  should agree with EXHIBIT C, Upper Level - Budgeted Fee Revenues (Cell F19).</t>
  </si>
  <si>
    <t>14.</t>
  </si>
  <si>
    <r>
      <t>EXHIBIT G, Grand Total Expenditures ( Row 119) should agree with Total Source of Funds (Row 135). There should be adequate sources of funds to cover the cost of the expenditures reported.</t>
    </r>
    <r>
      <rPr>
        <b/>
        <sz val="16"/>
        <color rgb="FFFF0000"/>
        <rFont val="Calibri"/>
        <family val="2"/>
        <scheme val="minor"/>
      </rPr>
      <t xml:space="preserve"> Below </t>
    </r>
    <r>
      <rPr>
        <b/>
        <u/>
        <sz val="16"/>
        <color rgb="FFFF0000"/>
        <rFont val="Calibri"/>
        <family val="2"/>
        <scheme val="minor"/>
      </rPr>
      <t>Cell C153 will turn red</t>
    </r>
    <r>
      <rPr>
        <b/>
        <sz val="16"/>
        <color rgb="FFFF0000"/>
        <rFont val="Calibri"/>
        <family val="2"/>
        <scheme val="minor"/>
      </rPr>
      <t xml:space="preserve"> if the Grand Total Expenditures and the Total Source of Funds are not equal. Please provide an explanation in the box provided below. </t>
    </r>
  </si>
  <si>
    <t>Grand Total Expenditures and Total Sources of Funds</t>
  </si>
  <si>
    <t>EXPLANATION:</t>
  </si>
  <si>
    <t>The Baccalaureate programs in Nursing (online program) and Supervision and Management that began in Fiscal Year 2014-15, has grown from 95 FTE in Fiscal Year 2014-15 to 384 FTE in Fiscal Year 2019-20. Enrollment growth in the supervision and management program has continued to increase slightly and the nursing program has remained staganet. Projected at no increase for FY2020-21.  The programs which initially needed addition funding support during the first year of operations are now generating excess funds to contribute to the overall college operations, and the potential to fund additional full-time instructor’s positions to further expand the programs as needed.  Support services including support from the academic areas are not charged to the programs at this time.</t>
  </si>
  <si>
    <t>EXHIBIT A</t>
  </si>
  <si>
    <t>COLLEGE OPERATING BUDGET</t>
  </si>
  <si>
    <t>ANNUAL BUDGET SUMMARY</t>
  </si>
  <si>
    <t xml:space="preserve"> FISCAL YEAR 2020-21</t>
  </si>
  <si>
    <t>COLLEGE:</t>
  </si>
  <si>
    <t>CURRENT FUNDS - UNRESTRICTED</t>
  </si>
  <si>
    <t>BEGINNING FUND BALANCE - JULY 1, 2020:</t>
  </si>
  <si>
    <r>
      <t xml:space="preserve">ESTIMATED AFR FUND BALANCE - </t>
    </r>
    <r>
      <rPr>
        <b/>
        <sz val="16"/>
        <rFont val="Calibri"/>
        <family val="2"/>
        <scheme val="minor"/>
      </rPr>
      <t>JUNE 30, 2020</t>
    </r>
    <r>
      <rPr>
        <sz val="16"/>
        <rFont val="Calibri"/>
        <family val="2"/>
        <scheme val="minor"/>
      </rPr>
      <t xml:space="preserve"> </t>
    </r>
    <r>
      <rPr>
        <b/>
        <sz val="16"/>
        <rFont val="Calibri"/>
        <family val="2"/>
        <scheme val="minor"/>
      </rPr>
      <t>(</t>
    </r>
    <r>
      <rPr>
        <b/>
        <i/>
        <sz val="16"/>
        <rFont val="Calibri"/>
        <family val="2"/>
        <scheme val="minor"/>
      </rPr>
      <t>IF DEBIT BALANCE USE "MINUS SIGN"</t>
    </r>
    <r>
      <rPr>
        <b/>
        <sz val="16"/>
        <rFont val="Calibri"/>
        <family val="2"/>
        <scheme val="minor"/>
      </rPr>
      <t>)</t>
    </r>
  </si>
  <si>
    <r>
      <t>ADD AMOUNT EXPECTED TO BE FINANCED IN FUTURE YEARS (</t>
    </r>
    <r>
      <rPr>
        <i/>
        <sz val="16"/>
        <rFont val="Calibri"/>
        <family val="2"/>
        <scheme val="minor"/>
      </rPr>
      <t>USE PLUS SIGN</t>
    </r>
    <r>
      <rPr>
        <sz val="16"/>
        <rFont val="Calibri"/>
        <family val="2"/>
        <scheme val="minor"/>
      </rPr>
      <t>)</t>
    </r>
  </si>
  <si>
    <r>
      <t xml:space="preserve">TOTAL RESERVE AND UNENCUMBERED FUND BALANCE - </t>
    </r>
    <r>
      <rPr>
        <b/>
        <sz val="16"/>
        <rFont val="Calibri"/>
        <family val="2"/>
        <scheme val="minor"/>
      </rPr>
      <t>JULY 1, 2020</t>
    </r>
  </si>
  <si>
    <t>ADD:              REVENUES</t>
  </si>
  <si>
    <t xml:space="preserve">                       TRANSFERS IN</t>
  </si>
  <si>
    <t>TOTAL RECEIPTS</t>
  </si>
  <si>
    <t>TOTAL ESTIMATED AVAILABLE</t>
  </si>
  <si>
    <t>DEDUCT:      EXPENDITURES</t>
  </si>
  <si>
    <t xml:space="preserve">                       TRANSFERS OUT</t>
  </si>
  <si>
    <t>TOTAL DISBURSEMENTS</t>
  </si>
  <si>
    <t>ESTIMATED FUND BALANCE - JUNE 30, 2021:</t>
  </si>
  <si>
    <t>TOTAL AVAILABLE LESS DISBURSEMENTS</t>
  </si>
  <si>
    <t>ADD ACCRUED LEAVE EXPENSE (GLC 59300)</t>
  </si>
  <si>
    <r>
      <t xml:space="preserve">TOTAL ESTIMATED RESERVE AND UNENCUMBERED FUND BALANCE - </t>
    </r>
    <r>
      <rPr>
        <b/>
        <sz val="16"/>
        <rFont val="Calibri"/>
        <family val="2"/>
        <scheme val="minor"/>
      </rPr>
      <t>JUNE 30, 2021</t>
    </r>
  </si>
  <si>
    <r>
      <t xml:space="preserve">LESS ESTIMATED AMOUNT EXPECTED TO BE FINANCED IN FUTURE YEARS (GLC 30800) - </t>
    </r>
    <r>
      <rPr>
        <b/>
        <sz val="16"/>
        <rFont val="Calibri"/>
        <family val="2"/>
        <scheme val="minor"/>
      </rPr>
      <t>JUNE 30, 2021</t>
    </r>
  </si>
  <si>
    <t>TOTAL ESTIMATED FUND BALANCE - JUNE 30, 2021</t>
  </si>
  <si>
    <r>
      <t>ESTIMATED UNENCUMBERED FUND BALANCE -</t>
    </r>
    <r>
      <rPr>
        <b/>
        <sz val="16"/>
        <rFont val="Calibri"/>
        <family val="2"/>
        <scheme val="minor"/>
      </rPr>
      <t xml:space="preserve"> JUNE 30, 2021</t>
    </r>
  </si>
  <si>
    <t xml:space="preserve">       (Includes GL's: 30200, 30300, 30400, 30500, 30600, 30700, 30900, and 31100)</t>
  </si>
  <si>
    <t xml:space="preserve">PERCENT OF ESTIMATED UNENCUMBERED FUND BALANCE </t>
  </si>
  <si>
    <t>AS OF JUNE 30 2021, TO ESTIMATED FUNDS AVAILABLE</t>
  </si>
  <si>
    <t>CERTIFY BOARD OF TRUSTEES APPROVAL:</t>
  </si>
  <si>
    <t>COLLEGE PRESIDENT</t>
  </si>
  <si>
    <t>DATE</t>
  </si>
  <si>
    <t>EXHIBIT B</t>
  </si>
  <si>
    <t xml:space="preserve">FALL 2020-21 STUDENT TUITION AND FEE RATES AND BLOCK TUITION </t>
  </si>
  <si>
    <t>(UPPER AND LOWER LEVELS)</t>
  </si>
  <si>
    <t>RESIDENT STUDENTS</t>
  </si>
  <si>
    <t>TUITION AND FEES PER CREDIT HOUR &amp; BLOCK TUITION</t>
  </si>
  <si>
    <t>PROGRAMS</t>
  </si>
  <si>
    <t>TUITION</t>
  </si>
  <si>
    <t>STUDENT FINANCIAL AID FEE (1)</t>
  </si>
  <si>
    <t>STUDENT ACTIVITY FEE (1)</t>
  </si>
  <si>
    <t>CAPITAL IMPROVEMENT FEE (1)</t>
  </si>
  <si>
    <t>TECHNOLOGY FEE (1)</t>
  </si>
  <si>
    <t>TUITION AND FEES FOR ACADEMIC YEAR (30 HOURS)</t>
  </si>
  <si>
    <t>UPPER LEVEL - BACCALAUREATE</t>
  </si>
  <si>
    <t>LOWER LEVEL - CREDIT (A &amp; P, PSV, DEVELOPMENTAL EDUCATION AND EPI)</t>
  </si>
  <si>
    <t>BLOCK TUITION</t>
  </si>
  <si>
    <t>BLOCK TUITION PER TERM OR PER HALF YEAR</t>
  </si>
  <si>
    <t>VOCATIONAL PREPARATORY (PER TERM)</t>
  </si>
  <si>
    <t>ADULT GENERAL EDUCATION AND SECONDARY (PER TERM)</t>
  </si>
  <si>
    <t>VOCATIONAL PREPARATORY (PER HALF YEAR)</t>
  </si>
  <si>
    <t>ADULT GENERAL EDUCATION AND SECONDARY (PER HALF YEAR)</t>
  </si>
  <si>
    <t xml:space="preserve">NONRESIDENT STUDENTS    </t>
  </si>
  <si>
    <t>OUT-OF-STATE FEES</t>
  </si>
  <si>
    <t>(1) These Fees Are Not Required</t>
  </si>
  <si>
    <t>Note:   The 2020-21 Fee Audit and Discretionary Fee calculations are provided at the end of the Workbook, to assist the college in verifying that the tuition and fee rates are in compliance with sections 1009.22 and 1009.23, Florida Statutes.</t>
  </si>
  <si>
    <t>EXHIBIT C(2)</t>
  </si>
  <si>
    <t>BUDGET WORKSHEET FOR STUDENT TUITION PER CREDIT HOUR RATE CHANGE</t>
  </si>
  <si>
    <t xml:space="preserve">COLLEGE: </t>
  </si>
  <si>
    <r>
      <t xml:space="preserve">(This form is </t>
    </r>
    <r>
      <rPr>
        <b/>
        <u/>
        <sz val="16"/>
        <rFont val="Calibri"/>
        <family val="2"/>
        <scheme val="minor"/>
      </rPr>
      <t>required</t>
    </r>
    <r>
      <rPr>
        <b/>
        <sz val="16"/>
        <rFont val="Calibri"/>
        <family val="2"/>
        <scheme val="minor"/>
      </rPr>
      <t xml:space="preserve"> by institutions that change the credit hour rate </t>
    </r>
    <r>
      <rPr>
        <b/>
        <sz val="16"/>
        <color indexed="8"/>
        <rFont val="Calibri"/>
        <family val="2"/>
        <scheme val="minor"/>
      </rPr>
      <t xml:space="preserve">after the beginning of the fall fiscal year.  The college must notify the Division of Florida Colleges </t>
    </r>
    <r>
      <rPr>
        <b/>
        <u/>
        <sz val="16"/>
        <color indexed="10"/>
        <rFont val="Calibri"/>
        <family val="2"/>
        <scheme val="minor"/>
      </rPr>
      <t>prior to the beginning of the Spring term)</t>
    </r>
    <r>
      <rPr>
        <b/>
        <u/>
        <sz val="16"/>
        <rFont val="Calibri"/>
        <family val="2"/>
        <scheme val="minor"/>
      </rPr>
      <t>.</t>
    </r>
  </si>
  <si>
    <t>STUDENT FEES</t>
  </si>
  <si>
    <t>DISCIPLINE</t>
  </si>
  <si>
    <t>GENERAL LEDGER CODE</t>
  </si>
  <si>
    <t>CHANGE IN CHARGE PER STUDENT CREDIT HOUR</t>
  </si>
  <si>
    <t>ADDITIONAL/ REDUCED BUDGETED FEE REVENUES</t>
  </si>
  <si>
    <t>ADVANCED &amp; PROFESSIONAL (UPPER LEVEL - BACCALAUREATE)</t>
  </si>
  <si>
    <t>40110</t>
  </si>
  <si>
    <t>40120</t>
  </si>
  <si>
    <t>40130</t>
  </si>
  <si>
    <t>40150</t>
  </si>
  <si>
    <t xml:space="preserve">     SUBTOTAL</t>
  </si>
  <si>
    <t>UPDATED CHARGE PER STUDENT CREDIT HOUR</t>
  </si>
  <si>
    <t>40310</t>
  </si>
  <si>
    <t>40320</t>
  </si>
  <si>
    <t>40330</t>
  </si>
  <si>
    <t>40350</t>
  </si>
  <si>
    <t xml:space="preserve"> GRAND TOTAL CCPF STUDENT FEES</t>
  </si>
  <si>
    <t>REASON FOR CHANGE IN TUITION:</t>
  </si>
  <si>
    <t>SCHEDULE OF BUDGETED REVENUES, EXPENDITURES, AND FUND BALANCE</t>
  </si>
  <si>
    <t>BY GENERAL LEDGER CODE</t>
  </si>
  <si>
    <t>FOR THE FISCAL YEAR 2020-21</t>
  </si>
  <si>
    <t>Enter amounts only for cells highlighted in light yellow.  The cells not highlighted have been automatically populated from other exhibits. If the amount is incorrect, changes must be made in the cell of the referenced exhibits.</t>
  </si>
  <si>
    <t xml:space="preserve">        </t>
  </si>
  <si>
    <t>ACCOUNT TITLE</t>
  </si>
  <si>
    <t>CURRENT FUNDS - UNRESTRICTED LOWER AND UPPER LEVEL</t>
  </si>
  <si>
    <t>STUDENT TUITION</t>
  </si>
  <si>
    <t xml:space="preserve">CAREER CERTIFICATE AND APPLIED TECHNOLOGY DIPLOMA </t>
  </si>
  <si>
    <t xml:space="preserve">DEVELOPMENTAL EDUCATION </t>
  </si>
  <si>
    <t xml:space="preserve">    SUBTOTAL STUDENT TUITION</t>
  </si>
  <si>
    <t xml:space="preserve">   SUBTOTAL OUT-OF-STATE FEES</t>
  </si>
  <si>
    <t>TUITION (PER TERM) - RESIDENT</t>
  </si>
  <si>
    <t>VOCATIONAL PREPARATORY</t>
  </si>
  <si>
    <t>40180</t>
  </si>
  <si>
    <t>ADULT GENERAL EDUCATION AND SECONDARY</t>
  </si>
  <si>
    <t>40190</t>
  </si>
  <si>
    <t>TUITION (PER HALF YEAR) - RESIDENT</t>
  </si>
  <si>
    <t xml:space="preserve">   SUBTOTAL BLOCK RESIDENT TUITION</t>
  </si>
  <si>
    <t>TUITION (PER TERM) - NONRESIDENT</t>
  </si>
  <si>
    <t>40380</t>
  </si>
  <si>
    <t>40390</t>
  </si>
  <si>
    <t>TUITION (PER HALF YEAR) - NONRESIDENT</t>
  </si>
  <si>
    <t xml:space="preserve">   SUBTOTAL BLOCK TUITION NONRESIDENT FEES</t>
  </si>
  <si>
    <t xml:space="preserve">   SUBTOTAL FCSPF STUDENT FEES</t>
  </si>
  <si>
    <t>TUITION - LIFELONG LEARNING</t>
  </si>
  <si>
    <t>40210</t>
  </si>
  <si>
    <t>TUITION - CONTINUING WORKFORCE EDUCATION</t>
  </si>
  <si>
    <t>40240</t>
  </si>
  <si>
    <t>FULL COST OF INSTRUCTION (REPEAT COURSE FEE)</t>
  </si>
  <si>
    <t>40260</t>
  </si>
  <si>
    <t>TUITION - SELF-SUPPORTING</t>
  </si>
  <si>
    <t>40270</t>
  </si>
  <si>
    <t>LABORATORY FEES</t>
  </si>
  <si>
    <t>40400</t>
  </si>
  <si>
    <t>DISTANCE LEARNING COURSE USER FEES</t>
  </si>
  <si>
    <t>APPLICATION FEES</t>
  </si>
  <si>
    <t>40500</t>
  </si>
  <si>
    <t>TRANSIENT STUDENT APPLICATION FEE</t>
  </si>
  <si>
    <t>40505</t>
  </si>
  <si>
    <t>GRADUATION FEES</t>
  </si>
  <si>
    <t>40600</t>
  </si>
  <si>
    <t>DIPLOMA REPLACEMENT FEES</t>
  </si>
  <si>
    <t>40610</t>
  </si>
  <si>
    <t>TRANSCRIPT FEES</t>
  </si>
  <si>
    <t>40700</t>
  </si>
  <si>
    <t>FINANCIAL AID FUND FEES</t>
  </si>
  <si>
    <t>40800</t>
  </si>
  <si>
    <t>TECHNOLOGY FEE</t>
  </si>
  <si>
    <t>40870</t>
  </si>
  <si>
    <t>OTHER STUDENT FEES</t>
  </si>
  <si>
    <t>40900</t>
  </si>
  <si>
    <t>TRANSPORTATION FEE (SANTA FE COLLEGE ONLY)</t>
  </si>
  <si>
    <t>40980</t>
  </si>
  <si>
    <t>CREDIT CARD CONVENIENCE FEE</t>
  </si>
  <si>
    <t>40985</t>
  </si>
  <si>
    <t>TOTAL STUDENT FEES</t>
  </si>
  <si>
    <t>SUPPORT FROM LOCAL GOVERNMENT</t>
  </si>
  <si>
    <t>GRANTS AND CONTRACTS FROM CITIES</t>
  </si>
  <si>
    <t>41500</t>
  </si>
  <si>
    <t>GRANTS AND CONTRACTS FROM COUNTIES</t>
  </si>
  <si>
    <t>41600</t>
  </si>
  <si>
    <t>INDIRECT COSTS RECOVERED - CITY AND COUNTY</t>
  </si>
  <si>
    <t>41900</t>
  </si>
  <si>
    <t>TOTAL SUPPORT FROM LOCAL GOVERNMENT</t>
  </si>
  <si>
    <t>STATE SUPPORT</t>
  </si>
  <si>
    <t>FLORIDA COLLEGE SYSTEM PROGRAM FUND (FCSPF)</t>
  </si>
  <si>
    <t>42110</t>
  </si>
  <si>
    <t>SPECIAL APPROPRIATION - OTHER</t>
  </si>
  <si>
    <t xml:space="preserve">PERFORMANCE-BASED INCENTIVE FUNDING - FCSPF </t>
  </si>
  <si>
    <t>42150</t>
  </si>
  <si>
    <t>INCENTIVE GRANTS FOR EXPANDED PROGRAMS</t>
  </si>
  <si>
    <t>42160</t>
  </si>
  <si>
    <t>LICENSE TAG FEES APPROPRIATION</t>
  </si>
  <si>
    <t>42210</t>
  </si>
  <si>
    <t>PERFORMANCE-BASED INCENTIVE PROGRAM (CATEGORICAL APPROPRIATIONS)</t>
  </si>
  <si>
    <t>42510</t>
  </si>
  <si>
    <t>LOTTERY FUNDS - FCSPF</t>
  </si>
  <si>
    <t>42610</t>
  </si>
  <si>
    <t xml:space="preserve">GRANTS AND CONTRACTS - STATE </t>
  </si>
  <si>
    <t>42700</t>
  </si>
  <si>
    <t>INDIRECT COST RECOVERED - STATE</t>
  </si>
  <si>
    <t>42900</t>
  </si>
  <si>
    <t>TOTAL STATE SUPPORT</t>
  </si>
  <si>
    <t>FEDERAL SUPPORT</t>
  </si>
  <si>
    <t>GRANTS AND CONTRACTS FROM FEDERAL GOVERNMENT</t>
  </si>
  <si>
    <t>43500</t>
  </si>
  <si>
    <t>GRANTS AND CONTRACTS FROM FEDERAL GOVERNMENT (EDUCATION)</t>
  </si>
  <si>
    <t>GRANTS AND CONTRACTS FROM FEDERAL GOVERNMENT (DISCRETIONARY)</t>
  </si>
  <si>
    <t>INDIRECT COST RECOVERED - FEDERAL</t>
  </si>
  <si>
    <t>43900</t>
  </si>
  <si>
    <t>TOTAL FEDERAL SUPPORT</t>
  </si>
  <si>
    <t>GIFTS, PRIVATE GRANTS AND CONTRACTS</t>
  </si>
  <si>
    <t>CASH CONTRIBUTIONS</t>
  </si>
  <si>
    <t>44100</t>
  </si>
  <si>
    <t>NON-CASH CONTRIBUTIONS</t>
  </si>
  <si>
    <t>44200</t>
  </si>
  <si>
    <t>GIFTS, GRANTS AND CONTRACTS - PRIVATE</t>
  </si>
  <si>
    <t>INDIRECT COSTS RECOVERED - PRIVATE SOURCES</t>
  </si>
  <si>
    <t>44900</t>
  </si>
  <si>
    <t>TOTAL GIFTS, PRIVATE GRANTS AND CONTRACTS</t>
  </si>
  <si>
    <t>SALES AND SERVICES DEPARTMENT</t>
  </si>
  <si>
    <t>COMMISSIONS</t>
  </si>
  <si>
    <t>46200</t>
  </si>
  <si>
    <t>USE OF COLLEGE FACILITIES</t>
  </si>
  <si>
    <t>46400</t>
  </si>
  <si>
    <t>OTHER SALES AND SERVICES</t>
  </si>
  <si>
    <t>46600</t>
  </si>
  <si>
    <t>TAXABLE SALES</t>
  </si>
  <si>
    <t>46700</t>
  </si>
  <si>
    <t>INTERDEPARTMENTAL SALES</t>
  </si>
  <si>
    <t>46900</t>
  </si>
  <si>
    <t>TOTAL SALES AND SVCS. DEPT.</t>
  </si>
  <si>
    <t>ENDOWMENT INCOME</t>
  </si>
  <si>
    <t>47100</t>
  </si>
  <si>
    <t>TOTAL ENDOWMENT INCOME</t>
  </si>
  <si>
    <t>OTHER REVENUES</t>
  </si>
  <si>
    <t>INTEREST AND DIVIDENDS</t>
  </si>
  <si>
    <t>48100</t>
  </si>
  <si>
    <t>GAIN OR LOSS ON INVESTMENTS</t>
  </si>
  <si>
    <t>48200</t>
  </si>
  <si>
    <t>FINES AND PENALTIES</t>
  </si>
  <si>
    <t>48700</t>
  </si>
  <si>
    <t>MISCELLANEOUS REVENUE</t>
  </si>
  <si>
    <t>48900</t>
  </si>
  <si>
    <t>TOTAL OTHER REVENUES</t>
  </si>
  <si>
    <t>NON-REVENUE RECEIPTS</t>
  </si>
  <si>
    <t>MANDATORY TRANSFERS IN, FROM CURRENT FUNDS - UNRESTRICTED</t>
  </si>
  <si>
    <t>49110</t>
  </si>
  <si>
    <t>NON-MANDATORY TRANSFERS IN, FROM CURRENT FUNDS - UNRESTRICTED</t>
  </si>
  <si>
    <t>49210</t>
  </si>
  <si>
    <t>NON-MANDATORY TRANSFERS IN, AUXILIARY FUNDS</t>
  </si>
  <si>
    <t>NON-MANDATORY TRANSFERS IN, LOAN, ENDOWMENT, ANNUITY AND LIFE INCOME FUNDS</t>
  </si>
  <si>
    <t>PROCEEDS FROM SALE OF PROPERTY</t>
  </si>
  <si>
    <t>49500</t>
  </si>
  <si>
    <t>INSURANCE RECOVERY</t>
  </si>
  <si>
    <t>PRIOR YEAR CORRECTIONS</t>
  </si>
  <si>
    <t>49600</t>
  </si>
  <si>
    <t>OVER AND SHORT</t>
  </si>
  <si>
    <t>49900</t>
  </si>
  <si>
    <t>TOTAL NON-REVENUE RECEIPTS</t>
  </si>
  <si>
    <t>GRAND TOTAL REVENUES</t>
  </si>
  <si>
    <t>PERSONNEL COSTS</t>
  </si>
  <si>
    <t>EXECUTIVE MANAGEMENT</t>
  </si>
  <si>
    <t>51000</t>
  </si>
  <si>
    <t>INSTRUCTIONAL MANAGEMENT</t>
  </si>
  <si>
    <t>51100</t>
  </si>
  <si>
    <t>INSTITUTIONAL MANAGEMENT</t>
  </si>
  <si>
    <t>51200</t>
  </si>
  <si>
    <t>EXECUTIVE, ADMINISTRATIVE, MANAGERIAL SABBATICAL</t>
  </si>
  <si>
    <t>51400</t>
  </si>
  <si>
    <t>EXECUTIVE, ADMINISTRATIVE, MANAGERIAL REGULAR PART-TIME</t>
  </si>
  <si>
    <t>51500</t>
  </si>
  <si>
    <t>INSTRUCTIONAL</t>
  </si>
  <si>
    <t>52000</t>
  </si>
  <si>
    <t>INSTRUCTIONAL - OVERLOAD/SUPPLEMENTAL</t>
  </si>
  <si>
    <t>52100</t>
  </si>
  <si>
    <t>INSTRUCTIONAL - SUBSTITUTION</t>
  </si>
  <si>
    <t>52200</t>
  </si>
  <si>
    <t>INSTRUCTIONAL - PARA-PROFESSIONAL/ASSOCIATE/ASSISTANT</t>
  </si>
  <si>
    <t>52300</t>
  </si>
  <si>
    <t>NSTRUCTIONAL - SABBATICAL</t>
  </si>
  <si>
    <t>52400</t>
  </si>
  <si>
    <t>INSTRUCTIONAL (PHASED RETIREMENT )</t>
  </si>
  <si>
    <t>INSTRUCTIONAL (PHASED RETIREMENT ) - INSTRUCTOR/PROFESSOR</t>
  </si>
  <si>
    <t>52501</t>
  </si>
  <si>
    <t>INSTRUCTIONAL (PHASED RETIREMENT) - LIBRARIAN</t>
  </si>
  <si>
    <t>52502</t>
  </si>
  <si>
    <t>INSTRUCTIONAL (PHASED RETIREMENT) - COUNSELOR</t>
  </si>
  <si>
    <t>52503</t>
  </si>
  <si>
    <t>INSTRUCTIONAL (PHASED RETIREMENT) - REGULAR PART-TIME (FRS PARTICIPANT)</t>
  </si>
  <si>
    <t>52504</t>
  </si>
  <si>
    <t xml:space="preserve">OTHER PROFESSIONAL </t>
  </si>
  <si>
    <t>53000</t>
  </si>
  <si>
    <t>OTHER PROFESSIONAL - OVERLOAD/SUPPLEMENTAL</t>
  </si>
  <si>
    <t>53100</t>
  </si>
  <si>
    <t>OTHER PROFESSIONAL - SUBSTITUTION</t>
  </si>
  <si>
    <t>53200</t>
  </si>
  <si>
    <t>OTHER PROFESSIONAL - PARA-PROFESSIONAL/ASSOCIATE/ASSISTANT</t>
  </si>
  <si>
    <t>53300</t>
  </si>
  <si>
    <t>OTHER PROFESSIONAL - REGULAR PART-TIME</t>
  </si>
  <si>
    <t>53500</t>
  </si>
  <si>
    <t>TECHNICAL, CLERICAL, TRADE AND SERVICE</t>
  </si>
  <si>
    <t>54000</t>
  </si>
  <si>
    <t>TECHNICAL, CLERICAL, TRADE AND SERVICE - OVERTIME</t>
  </si>
  <si>
    <t>54100</t>
  </si>
  <si>
    <t>TECHNICAL, CLERICAL, TRADE AND SERVICE - REGULAR (PART-TIME)</t>
  </si>
  <si>
    <t>54500</t>
  </si>
  <si>
    <t>OPS - OTHER PERSONNEL - EXECUTIVE, ADMINISTRATIVE, MANAGERIAL</t>
  </si>
  <si>
    <t>55000</t>
  </si>
  <si>
    <t>OPS - INSTRUCTIONAL</t>
  </si>
  <si>
    <t>56000</t>
  </si>
  <si>
    <t>OPS - INSTRUCTIONAL/ADJUNCT INSTRUCTOR</t>
  </si>
  <si>
    <t>OPS - LIBRARIAN</t>
  </si>
  <si>
    <t>OPS - COUNSELOR</t>
  </si>
  <si>
    <t>OPS - PARA-PROFESSIONAL</t>
  </si>
  <si>
    <t>56006</t>
  </si>
  <si>
    <t>OPS - INSTRUCTIONAL SUBSTITUTES</t>
  </si>
  <si>
    <t>56100</t>
  </si>
  <si>
    <t>OPS - OTHER PROFESSIONAL PART-TIME</t>
  </si>
  <si>
    <t>56500</t>
  </si>
  <si>
    <t>OPS - TECHNICAL, CLERICAL, TRADE AND SERVICE</t>
  </si>
  <si>
    <t>57000</t>
  </si>
  <si>
    <t>STUDENT EMPLOYMENT - INSTITUTIONAL WORK STUDY</t>
  </si>
  <si>
    <t>58000</t>
  </si>
  <si>
    <t>STUDENT EMPLOYMENT - COLLEGE WORK STUDY PROGRAM</t>
  </si>
  <si>
    <t>58100</t>
  </si>
  <si>
    <t>STUDENT EMPLOYMENT - COLLEGE WORK EXPERIENCE PROG.</t>
  </si>
  <si>
    <t>58200</t>
  </si>
  <si>
    <t>STUDENT EMPLOYMENT - STUDENT ASSISTANTS</t>
  </si>
  <si>
    <t>58300</t>
  </si>
  <si>
    <t>STUDENT EMPLOYMENT - OTHER GOVERNMENTAL SOURCES</t>
  </si>
  <si>
    <t>58400</t>
  </si>
  <si>
    <t>EMPLOYEE AWARDS</t>
  </si>
  <si>
    <t>58500</t>
  </si>
  <si>
    <t>SOCIAL SECURITY CONTRIBUTIONS</t>
  </si>
  <si>
    <t>59100</t>
  </si>
  <si>
    <t>RETIREMENT CONTRIBUTIONS</t>
  </si>
  <si>
    <t>59200</t>
  </si>
  <si>
    <t>ACCRUED LEAVE EXPENSE (COMPENSATED ABSENCES)</t>
  </si>
  <si>
    <t>59300</t>
  </si>
  <si>
    <t xml:space="preserve">ACCRUED SEVERANCE PAY EXPENSE   </t>
  </si>
  <si>
    <t>59400</t>
  </si>
  <si>
    <t>OTHER BENEFITS - TAXABLE</t>
  </si>
  <si>
    <t>59500</t>
  </si>
  <si>
    <t xml:space="preserve">OTHER BENEFITS </t>
  </si>
  <si>
    <t>INSURANCE BENEFITS</t>
  </si>
  <si>
    <t>59700</t>
  </si>
  <si>
    <t>TUITION BENEFITS &amp; REIMBURSEMENT</t>
  </si>
  <si>
    <t>59800</t>
  </si>
  <si>
    <t>PERSONNEL EXPENSE CONTINGENCY (BUDGET ONLY)</t>
  </si>
  <si>
    <t>59900</t>
  </si>
  <si>
    <t>TOTAL PERSONNEL COSTS</t>
  </si>
  <si>
    <t>CURRENT EXPENSES</t>
  </si>
  <si>
    <t>TRAVEL</t>
  </si>
  <si>
    <t>60500</t>
  </si>
  <si>
    <t>FREIGHT AND POSTAGE</t>
  </si>
  <si>
    <t>61000</t>
  </si>
  <si>
    <t>TELECOMMUNICATIONS</t>
  </si>
  <si>
    <t>61500</t>
  </si>
  <si>
    <t>PRINTING</t>
  </si>
  <si>
    <t>62000</t>
  </si>
  <si>
    <t>REPAIRS AND MAINTENANCE</t>
  </si>
  <si>
    <t>62500</t>
  </si>
  <si>
    <t>RENTALS</t>
  </si>
  <si>
    <t>63000</t>
  </si>
  <si>
    <t>INSURANCE</t>
  </si>
  <si>
    <t>63500</t>
  </si>
  <si>
    <t>UTILITIES (NOT DESIGNATED BELOW)</t>
  </si>
  <si>
    <t>64000</t>
  </si>
  <si>
    <t>HEATING FUELS</t>
  </si>
  <si>
    <t>64001</t>
  </si>
  <si>
    <t>WATER &amp; SEWER</t>
  </si>
  <si>
    <t>64002</t>
  </si>
  <si>
    <t>ELECTRICITY</t>
  </si>
  <si>
    <t>64003</t>
  </si>
  <si>
    <t>GARBAGE COLLECTIONS</t>
  </si>
  <si>
    <t>64004</t>
  </si>
  <si>
    <t>FUEL, VEHICULAR</t>
  </si>
  <si>
    <t>64005</t>
  </si>
  <si>
    <t>HAZARDOUS WASTE REMOVAL</t>
  </si>
  <si>
    <t>64006</t>
  </si>
  <si>
    <t>STORM WATER RUNOFF FEES</t>
  </si>
  <si>
    <t>OTHER SERVICES</t>
  </si>
  <si>
    <t>64500</t>
  </si>
  <si>
    <t>WORKFORCE/WAGES/GRANT PARTICIPANT SUPPORT COSTS</t>
  </si>
  <si>
    <t>64600</t>
  </si>
  <si>
    <t>SERVICE PROVIDER CONTRACTS - WORKFORCE/WAGES</t>
  </si>
  <si>
    <t>64700</t>
  </si>
  <si>
    <t>PROFESSIONAL FEES</t>
  </si>
  <si>
    <t>65000</t>
  </si>
  <si>
    <t>EDUCATIONAL, OFFICE/DEPARTMENT MATERIALS AND SUPPLIES</t>
  </si>
  <si>
    <t>65500</t>
  </si>
  <si>
    <t>DATA SOFTWARE - NON-CAPITALIZED</t>
  </si>
  <si>
    <t>65700</t>
  </si>
  <si>
    <t>MAINTENANCE AND CONSTRUCTION  MATERIALS AND SUPPLIES</t>
  </si>
  <si>
    <t>66000</t>
  </si>
  <si>
    <t>OTHER MATERIALS AND SUPPLIES</t>
  </si>
  <si>
    <t>66500</t>
  </si>
  <si>
    <t>LIBRARY RESOURCES</t>
  </si>
  <si>
    <t>67000</t>
  </si>
  <si>
    <t>PURCHASES FOR RESALE</t>
  </si>
  <si>
    <t>67500</t>
  </si>
  <si>
    <t>INDIRECT COST EXPENSE</t>
  </si>
  <si>
    <t>67600</t>
  </si>
  <si>
    <t>ADMINISTRATIVE COST POOL ALLOCATION</t>
  </si>
  <si>
    <t>67700</t>
  </si>
  <si>
    <t>SCHOLARSHIPS AND WAIVERS</t>
  </si>
  <si>
    <t>68000</t>
  </si>
  <si>
    <t>INTEREST ON DEBT</t>
  </si>
  <si>
    <t>68500</t>
  </si>
  <si>
    <t>PAYMENT ON DEBT PRINCIPAL</t>
  </si>
  <si>
    <t>69000</t>
  </si>
  <si>
    <t>MANDATORY TRANSFERS-OUT,  CURRENT FUNDS - UNRESTRICTED</t>
  </si>
  <si>
    <t>69110</t>
  </si>
  <si>
    <t>MANDATORY TRANSFERS-OUT,  CURRENT FUNDS - RESTRICTED</t>
  </si>
  <si>
    <t>69120</t>
  </si>
  <si>
    <t xml:space="preserve">MANDATORY TRANSFERS-OUT,  RETIREMENT OF INDEBTEDNESS FUNDS </t>
  </si>
  <si>
    <t>69180</t>
  </si>
  <si>
    <t>NON-MANDATORY TRANSFERS-OUT,  CURRENT FUNDS - UNRESTRICTED</t>
  </si>
  <si>
    <t>69210</t>
  </si>
  <si>
    <t>NON-MANDATORY TRANSFERS OUT, UNEXPENDED PLANT AND RENEWAL/REPLACEMENT FUNDS</t>
  </si>
  <si>
    <t>OTHER  EXPENSES</t>
  </si>
  <si>
    <t>69500</t>
  </si>
  <si>
    <t>PRIOR-YEAR CORRECTIONS</t>
  </si>
  <si>
    <t>69600</t>
  </si>
  <si>
    <t>CURRENT EXPENSE CONTINGENCY (BUDGET ONLY)</t>
  </si>
  <si>
    <t>69900</t>
  </si>
  <si>
    <t>TOTAL CURRENT EXPENSES</t>
  </si>
  <si>
    <t>MINOR EQUIPMENT - NON-CAPITALIZED, NON INVENTORIED</t>
  </si>
  <si>
    <t>70500</t>
  </si>
  <si>
    <t>MINOR EQUIPMENT - NON-CAPITALIZED INVENTORIED</t>
  </si>
  <si>
    <t>70600</t>
  </si>
  <si>
    <t>FURNITURE AND EQUIPMENT</t>
  </si>
  <si>
    <t>71000</t>
  </si>
  <si>
    <t>DATA SOFTWARE</t>
  </si>
  <si>
    <t>72000</t>
  </si>
  <si>
    <t>ARTWORK/ARTIFACT</t>
  </si>
  <si>
    <t>BUILDINGS AND FIXED EQUIPMENT</t>
  </si>
  <si>
    <t>75000</t>
  </si>
  <si>
    <t>REMODELING AND RENOVATION, NON-CAPITALIZED REPAIRS &amp; MAINTENANCE, AND OTHER STRUCTURES AND IMPROVEMENTS</t>
  </si>
  <si>
    <t>76000</t>
  </si>
  <si>
    <t>LAND</t>
  </si>
  <si>
    <t>77000</t>
  </si>
  <si>
    <t>OTHER STRUCTURES, LAND IMPROVEMENTS</t>
  </si>
  <si>
    <t>79000</t>
  </si>
  <si>
    <t>CAPITAL OUTLAY CONTINGENCY (BUDGET ONLY)</t>
  </si>
  <si>
    <t>79900</t>
  </si>
  <si>
    <t>TOTAL CAPITAL OUTLAY</t>
  </si>
  <si>
    <t>GRAND TOTAL EXPENDITURES</t>
  </si>
  <si>
    <t>RESERVED FOR ENCUMBRANCES</t>
  </si>
  <si>
    <t>RESERVED FOR PERFORMANCE BASED INCENTIVE FUNDING (VOCATIONAL)</t>
  </si>
  <si>
    <t>RESERVED FOR ACADEMIC IMPROVEMENT TRUST FUNDS</t>
  </si>
  <si>
    <t>RESERVED FOR OTHER REQUIRED PURPOSES</t>
  </si>
  <si>
    <t>RESERVED FOR STAFF AND PROGRAM DEVELOPMENT</t>
  </si>
  <si>
    <t>RESERVED FOR STUDENT ACTIVITY FUNDS</t>
  </si>
  <si>
    <t>RESERVED FOR MATCHING GRANTS</t>
  </si>
  <si>
    <t>FUND BALANCE - BOARD DESIGNATED</t>
  </si>
  <si>
    <t>FUND BALANCE - COLLEGE - UNALLOCATED</t>
  </si>
  <si>
    <t>TOTAL ESTIMATED RESERVE AND UNENCUMBERED FUND BALANCE</t>
  </si>
  <si>
    <t>AMOUNT EXPECTED TO BE FINANCED IN FUTURE YEARS - ESTIMATED AS OF JUNE 30, 2020</t>
  </si>
  <si>
    <t>TOTAL ESTIMATED FUND BALANCE</t>
  </si>
  <si>
    <t>EXHIBIT  E</t>
  </si>
  <si>
    <t>SUMMARY OF BUDGETED EXPENDITURES BY FUNCTION</t>
  </si>
  <si>
    <t>CURRENT FUND-UNRESTRICTED</t>
  </si>
  <si>
    <t>FISCAL YEAR 2020-21</t>
  </si>
  <si>
    <t>Enter amounts only for cells highlighted in light yellow.</t>
  </si>
  <si>
    <t>FUNCTION</t>
  </si>
  <si>
    <t>PERSONNEL    GLC 500S</t>
  </si>
  <si>
    <t>CURRENT EXPENSE       GLC 600S</t>
  </si>
  <si>
    <t>CAPITAL OUTLAY       GLC 700S</t>
  </si>
  <si>
    <t>INSTRUCTION</t>
  </si>
  <si>
    <t>RESEARCH</t>
  </si>
  <si>
    <t>PUBLIC SERVICE</t>
  </si>
  <si>
    <t>ACADEMIC SUPPORT:</t>
  </si>
  <si>
    <t xml:space="preserve">           ACADEMIC SUPPORT - OTHER</t>
  </si>
  <si>
    <t xml:space="preserve">           STAFF/PROGRAM DEVELOPMENT</t>
  </si>
  <si>
    <t>STUDENT SUPPORT</t>
  </si>
  <si>
    <t>INSTITUTIONAL SUPPORT</t>
  </si>
  <si>
    <t>PLANT OPERATION AND MAINTENANCE</t>
  </si>
  <si>
    <t>STUDENT AID</t>
  </si>
  <si>
    <t>TRANSFERS,CONTINGENCIES,ETC.</t>
  </si>
  <si>
    <t xml:space="preserve">EXHIBIT F </t>
  </si>
  <si>
    <t>(SAMPLE LETTER)</t>
  </si>
  <si>
    <t>Double Click to Download the PDF Document.</t>
  </si>
  <si>
    <t>UPPER LEVEL PLANNED EXPENDITURES AND SOURCES OF FUNDS</t>
  </si>
  <si>
    <t xml:space="preserve">BACCALAUREATE DEGREE PROGRAM COLLEGE OPERATING BUDGET </t>
  </si>
  <si>
    <t xml:space="preserve"> PLANNED EXPENDITURES</t>
  </si>
  <si>
    <t xml:space="preserve">UNRESTRICTED SOURCES </t>
  </si>
  <si>
    <t xml:space="preserve"> RESTRICTED SOURCES </t>
  </si>
  <si>
    <t xml:space="preserve"> TOTAL UNRESTRICTED AND RESTRICTED SOURCES</t>
  </si>
  <si>
    <t>OTHER BENEFITS</t>
  </si>
  <si>
    <t>59600</t>
  </si>
  <si>
    <t>REPAIRS &amp; MAINTENANCE</t>
  </si>
  <si>
    <t>MANDATORY TRANSFERS OUT</t>
  </si>
  <si>
    <t>NONMANDATORY TRANSFERS OUT</t>
  </si>
  <si>
    <t>TOTAL CURRENT EXPENSE</t>
  </si>
  <si>
    <t>MINOR EQUIPMENT - NON CAPITALIZED INVENTORIED</t>
  </si>
  <si>
    <t>REMODELING &amp; RENOVATION, NON-CAPITALIZED REPAIRS &amp; MAINTENANCE, &amp; OTHER STRUCTURES &amp; IMPROVEMENTS</t>
  </si>
  <si>
    <t>SOURCES OF FUNDS</t>
  </si>
  <si>
    <t xml:space="preserve">   1.   SPECIAL STATE NONRECURRING</t>
  </si>
  <si>
    <t xml:space="preserve">   2.   UPPER LEVEL - RESIDENT STUDENT TUITION</t>
  </si>
  <si>
    <t xml:space="preserve">         UPPER LEVEL - NONRESIDENT STUDENT TUITION</t>
  </si>
  <si>
    <t xml:space="preserve">         UPPER LEVEL - OTHER STUDENT FEES</t>
  </si>
  <si>
    <t xml:space="preserve">   3.   CONTRIBUTIONS OR MATCHING GRANTS</t>
  </si>
  <si>
    <r>
      <t xml:space="preserve">   4.   OTHER GRANTS OR REVENUES </t>
    </r>
    <r>
      <rPr>
        <b/>
        <sz val="18"/>
        <color theme="1"/>
        <rFont val="Calibri"/>
        <family val="2"/>
        <scheme val="minor"/>
      </rPr>
      <t>(PLEASE PROVIDE A BRIEF EXPLANATION  IN THE SPACE BELOW FOR ITEM #4)**</t>
    </r>
  </si>
  <si>
    <t xml:space="preserve">   5.   FLORIDA COLLEGE SYSTEM PROGRAM FUNDS (CURRENT YEAR)</t>
  </si>
  <si>
    <t xml:space="preserve">   6.   UNRESTRICTED FUND BALANCE</t>
  </si>
  <si>
    <t xml:space="preserve">   7.   RESTRICTED FUND BALANCE FROM PRIOR BACCALAUREATE APPROPRIATIONS</t>
  </si>
  <si>
    <t xml:space="preserve">   8.   INTEREST EARNINGS</t>
  </si>
  <si>
    <t xml:space="preserve">   9.   AUXILIARY SERVICES</t>
  </si>
  <si>
    <t xml:space="preserve"> 10.   FEDERAL FUNDS - OTHER</t>
  </si>
  <si>
    <t>TOTAL SOURCES OF FUNDS</t>
  </si>
  <si>
    <r>
      <t xml:space="preserve">* Exhibit G, Grand Total Expenditures (Row 119) should agree with Total Source of Funds (Row 135). There should be adequate sources of funds to cover the cost of the expenditures reported. However, if there is a difference reported in cells D thru F, Cell 137, </t>
    </r>
    <r>
      <rPr>
        <b/>
        <u/>
        <sz val="18"/>
        <color rgb="FFFF0000"/>
        <rFont val="Calibri"/>
        <family val="2"/>
        <scheme val="minor"/>
      </rPr>
      <t>please provide an brief explanation in the box below and on the Check Sheet, Item #14.</t>
    </r>
    <r>
      <rPr>
        <b/>
        <u/>
        <sz val="18"/>
        <rFont val="Calibri"/>
        <family val="2"/>
        <scheme val="minor"/>
      </rPr>
      <t xml:space="preserve"> </t>
    </r>
  </si>
  <si>
    <t>*BRIEF EXPLANATION FOR THE DIFFERENCE REPORTED IN ROW 137, CELLS D THROUGH F.</t>
  </si>
  <si>
    <t>**PROVIDE A BRIEF EXPLANATION FOR ITEM NUMBER 4. ABOVE - OTHER GRANTS OR REVENUES:</t>
  </si>
  <si>
    <t>FALL 2020-21 TUITION INCREASED BY 0%</t>
  </si>
  <si>
    <r>
      <t xml:space="preserve">LOWER LEVEL CREDIT PROGRAMS - RESIDENT:
</t>
    </r>
    <r>
      <rPr>
        <sz val="10"/>
        <color indexed="8"/>
        <rFont val="Calibri"/>
        <family val="2"/>
        <scheme val="minor"/>
      </rPr>
      <t>(ADVANCED &amp; PROFESSIONAL, POSTSECONDARY VOCATIONAL, DEVELOPMENTAL EDUCATION, AND EDUCATOR PREPARATION INSTITUTE)</t>
    </r>
  </si>
  <si>
    <t>TUITION AND FEE RATES
 PER CREDIT HOUR</t>
  </si>
  <si>
    <t>STANDARD</t>
  </si>
  <si>
    <t>MINIMUM</t>
  </si>
  <si>
    <t>MAXIMUM</t>
  </si>
  <si>
    <t>STUDENT FINANCIAL AID(1) (5% of tuition)</t>
  </si>
  <si>
    <t>TECHNOLOGY(1) (5% of tuition)</t>
  </si>
  <si>
    <t>STUDENT ACTIVITY AND SERVICE(1) (10% of tuition)</t>
  </si>
  <si>
    <t>CAPITAL IMPROVEMENT FEE(1) (20% of tuition; $2 maximum increase per year)  Example shown below.</t>
  </si>
  <si>
    <r>
      <t xml:space="preserve">LOWER LEVEL CREDIT PROGRAMS - NON-RESIDENT:
</t>
    </r>
    <r>
      <rPr>
        <sz val="10"/>
        <color indexed="8"/>
        <rFont val="Calibri"/>
        <family val="2"/>
        <scheme val="minor"/>
      </rPr>
      <t>(ADVANCED &amp; PROFESSIONAL, POSTSECONDARY VOCATIONAL, DEVELOPMENTAL EDUCATION, AND EDUCATOR PREPARATION INSTITUTE)</t>
    </r>
  </si>
  <si>
    <t>OUT-OF-STATE (O.O.S.) FEE</t>
  </si>
  <si>
    <t>STUDENT FINANCIAL AID(1) (5% of tuition &amp; O.O.S.)</t>
  </si>
  <si>
    <t>TECHNOLOGY(1) (5% of tuition &amp; O.O.S.)</t>
  </si>
  <si>
    <t>STUDENT ACTIVITY AND SERVICE(1) (10% of tuition - must be same as resident)</t>
  </si>
  <si>
    <t>CAPITAL IMPROVEMENT FEE(1) (20% of tuition &amp; O.O.S.)</t>
  </si>
  <si>
    <r>
      <rPr>
        <b/>
        <sz val="12"/>
        <rFont val="Calibri"/>
        <family val="2"/>
        <scheme val="minor"/>
      </rPr>
      <t>UPPER LEVEL CREDIT PROGRAMS - RESIDENT:</t>
    </r>
    <r>
      <rPr>
        <sz val="12"/>
        <rFont val="Calibri"/>
        <family val="2"/>
        <scheme val="minor"/>
      </rPr>
      <t xml:space="preserve">
</t>
    </r>
    <r>
      <rPr>
        <sz val="10"/>
        <color indexed="8"/>
        <rFont val="Calibri"/>
        <family val="2"/>
        <scheme val="minor"/>
      </rPr>
      <t>(BACCALAUREATE DEGREE PROGRAMS)</t>
    </r>
  </si>
  <si>
    <t>CAPITAL IMPROVEMENT FEE(1) (20% of tuition;  $2 maximum increase per year)  Example shown below.</t>
  </si>
  <si>
    <r>
      <rPr>
        <b/>
        <sz val="12"/>
        <rFont val="Calibri"/>
        <family val="2"/>
        <scheme val="minor"/>
      </rPr>
      <t>UPPER LEVEL CREDIT PROGRAMS - NON-RESIDENT:</t>
    </r>
    <r>
      <rPr>
        <sz val="10"/>
        <rFont val="Calibri"/>
        <family val="2"/>
        <scheme val="minor"/>
      </rPr>
      <t xml:space="preserve">
</t>
    </r>
    <r>
      <rPr>
        <sz val="10"/>
        <color indexed="8"/>
        <rFont val="Calibri"/>
        <family val="2"/>
        <scheme val="minor"/>
      </rPr>
      <t>(BACCALAUREATE DEGREE PROGRAMS) (2)</t>
    </r>
  </si>
  <si>
    <t>TBD</t>
  </si>
  <si>
    <t>(1) Discretionary fees are not required.</t>
  </si>
  <si>
    <t>(2) The sum of tuition and the out-of-state baccalaureate fee shall be no more than 85% of the sum of tuition and the out-of-state fee at the state university nearest the Florida college, per section 1009.23(3)(b)2., Florida Statutes.</t>
  </si>
  <si>
    <r>
      <rPr>
        <u/>
        <sz val="12"/>
        <rFont val="Calibri"/>
        <family val="2"/>
        <scheme val="minor"/>
      </rPr>
      <t>Capital Improvement Fee Calculation Example</t>
    </r>
    <r>
      <rPr>
        <sz val="12"/>
        <rFont val="Calibri"/>
        <family val="2"/>
        <scheme val="minor"/>
      </rPr>
      <t xml:space="preserve">:  Assumption - The college establishes </t>
    </r>
  </si>
  <si>
    <t>20% of $82.78 = $16.56 maximum possible rate, but the fee may not increase by more than $2 in any single year.</t>
  </si>
  <si>
    <t>CAREER CERTIFICATE AND APPLIED TECHNOLOGY DIPLOMA (CCATD) PROGRAMS - RESIDENT:</t>
  </si>
  <si>
    <t>STUDENT FINANCIAL AID(1) (10% of tuition)</t>
  </si>
  <si>
    <t>CAPITAL IMPROVEMENT FEE(1) (5% of tuition)</t>
  </si>
  <si>
    <t>CAREER CERTIFICATE AND APPLIED TECHNOLOGY DIPLOMA PROGRAM (CCATD) S - NON-RESIDENT:</t>
  </si>
  <si>
    <t>STUDENT FINANCIAL AID(1) (10% of tuition &amp; O.O.S.)</t>
  </si>
  <si>
    <t>CAPITAL IMPROVEMENT FEE(1) (5% of tuition &amp; O.O.S.)</t>
  </si>
  <si>
    <t>ADULT GENERAL EDUCATION AND VOCATIONAL PREPARATORY RESIDENT AND NONRESIDENT:</t>
  </si>
  <si>
    <t>TUITION RATES
 PER CREDIT HOUR</t>
  </si>
  <si>
    <t>TUITION PER TERM</t>
  </si>
  <si>
    <t>TUITION PER HALF YEAR</t>
  </si>
  <si>
    <t>(1)  Discretionary fees are not required.</t>
  </si>
  <si>
    <t>During the 2014 Legislative Session, House Bill 851, Section 2 amended s.1009.22(3)(c), Florida Statutes, eliminated the out-of-state fee for adult general education programs.</t>
  </si>
  <si>
    <t>EXHIBIT C</t>
  </si>
  <si>
    <t>FALL 2020-21 BUDGET WORKSHEET FOR ESTIMATED STUDENT TUITION AND TRANSFERS</t>
  </si>
  <si>
    <t xml:space="preserve"> l.  BUDGET WORKSHEET FOR  ESTIMATED STUDENT FEES PER CREDIT HOUR</t>
  </si>
  <si>
    <t xml:space="preserve">GENERAL  LEDGER CODE                                                                                               </t>
  </si>
  <si>
    <t>TOTAL PLANNED CREDIT HOURS</t>
  </si>
  <si>
    <t>FEE EXEMPT, DUAL ENROLLMENT &amp;  APPRENTICESHIP, ETC.</t>
  </si>
  <si>
    <t>CHARGE PER STUDENT CREDIT HOUR</t>
  </si>
  <si>
    <t>BUDGETED FEE REVENUES</t>
  </si>
  <si>
    <t>STUDENT OUT-OF STATE FEES</t>
  </si>
  <si>
    <t>ESTIMATED FEE PAYING OUT-OF-STATE CREDIT HOURS</t>
  </si>
  <si>
    <t>TOTAL STUDENT TUITION AND OUT-OF-STATE FEES</t>
  </si>
  <si>
    <t xml:space="preserve"> II.  BUDGET WORKSHEET FOR  ESTIMATED STUDENT TUITION (CONTINUED)</t>
  </si>
  <si>
    <t>STUDENT BLOCK TUITION</t>
  </si>
  <si>
    <t>TOTAL ANNUAL HEADCOUNT UNDUPLICATED BY TERM/BLOCK</t>
  </si>
  <si>
    <t>FEE EXEMPT</t>
  </si>
  <si>
    <t>BLOCK TUITION CHARGED</t>
  </si>
  <si>
    <t>BLOCK TUITION (PER TERM)</t>
  </si>
  <si>
    <t>BLOCK TUITION (PER HALF YEAR)</t>
  </si>
  <si>
    <t xml:space="preserve">     SUBTOTAL </t>
  </si>
  <si>
    <t>NONRESIDENT BLOCK TUITION</t>
  </si>
  <si>
    <t xml:space="preserve">TOTAL BLOCK TUITION </t>
  </si>
  <si>
    <t>GRAND TOTAL STUDENT FEES</t>
  </si>
  <si>
    <t>III.  TRANSFER IN AND OUT INFORMATION:</t>
  </si>
  <si>
    <t xml:space="preserve">ENTER THE APPROPRIATE FUND NUMBER IN THE "FUND TRANSFERRED FROM" COLUMN AND THE "FUND TRANSFERRED TO" COLUMN. PLEASE DO NOT LEAVE BLANK. </t>
  </si>
  <si>
    <t>PURPOSE OF TRANSFER</t>
  </si>
  <si>
    <t>AMOUNT</t>
  </si>
  <si>
    <t>FUND TRANSFERRED FROM</t>
  </si>
  <si>
    <t>FUND TRANSFERRED TO</t>
  </si>
  <si>
    <t>TOTAL TRANSFERS OUT</t>
  </si>
  <si>
    <t>Public Relations and Promotion</t>
  </si>
  <si>
    <t>Fund 3 - Auxiliary Services</t>
  </si>
  <si>
    <t>Fund 1 -Current Unrestricted</t>
  </si>
  <si>
    <t>Business Hospitality</t>
  </si>
  <si>
    <t>TOTAL TRANSFERS IN</t>
  </si>
  <si>
    <t>TOTAL ALL TRANSFERS</t>
  </si>
  <si>
    <t>2020-21 MAXIMUM DISCRETIONARY FEE PERCENTAGES</t>
  </si>
  <si>
    <t>STUDENT FINANCIAL AID FEE - RESIDENT</t>
  </si>
  <si>
    <t>Credit total generated by student financial aid fee under $500,000</t>
  </si>
  <si>
    <t>of total in-state tuition</t>
  </si>
  <si>
    <t>Credit total generated by student financial aid fee over $500,000</t>
  </si>
  <si>
    <t>CCATD</t>
  </si>
  <si>
    <t>STUDENT FINANCIAL AID FEE - NONRESIDENT</t>
  </si>
  <si>
    <t>of total in-state and out-of-state tuition</t>
  </si>
  <si>
    <t>STUDENT ACTIVITY AND SERVICE FEE - RESIDENT</t>
  </si>
  <si>
    <t xml:space="preserve">Credit </t>
  </si>
  <si>
    <t>of in-state tuition</t>
  </si>
  <si>
    <t>not allowed</t>
  </si>
  <si>
    <t>STUDENT ACTIVITY AND SERVICE FEE - NONRESIDENT</t>
  </si>
  <si>
    <t>of in-state tuition  - must be same as in-state</t>
  </si>
  <si>
    <t>CAPITAL IMPROVEMENT FEE - RESIDENT</t>
  </si>
  <si>
    <t>of in-state tuition but cannot increase more than $2 per year</t>
  </si>
  <si>
    <t>of total in-state tuition; no cap per year</t>
  </si>
  <si>
    <t>CAPITAL IMPROVEMENT FEE - NONRESIDENT</t>
  </si>
  <si>
    <t xml:space="preserve">TECHNOLOGY FEE -  RESIDENT </t>
  </si>
  <si>
    <t xml:space="preserve">TECHNOLOGY FEE - NONRESIDENT </t>
  </si>
  <si>
    <t>In accordance with section 1009.22(3)(b), Florida Statutes, fees for continuing workforce education shall be locally determined by the Florida College System institution board of trustees. Expenditures for the continuing workforce education program provided by the Florida college or school district must be fully supported by fees.  Enrollments in continuing workforce educaton courses may not be counted for purposes of funding full-time equivalent enrollment.</t>
  </si>
  <si>
    <t>In accordance with section 1009.22(3)(c), students enrolled in adult general education may not be assessed out-of-state fee, financial aid, capital improvement, or technology fees authorized in subsection (5), subsection (6), or subsection (7).</t>
  </si>
  <si>
    <t>In accordance with section 1009.22(3)(a), Florida Statutes, fee-nonexempt students enrolled in applied academics for adult education instruction shall be charged fees equal to the fees charged for adult education programs.</t>
  </si>
  <si>
    <t>CCATD - Career Certificate And Applied Technology Diploma Programs</t>
  </si>
  <si>
    <t>exC_Y2_Lc0GMHBQGu1y3lC-ujT3W1J9Mmrw7lar5L6lUOVRERkUzWk9MQ0syNUk5WkxQTENZVlMxNyQlQCN0PWcu</t>
  </si>
  <si>
    <t>Form1</t>
  </si>
  <si>
    <t>{443f49f6-a1f9-44d6-ae95-06dab15b27e1}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</si>
</sst>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quot;$&quot;#,##0_);\(&quot;$&quot;#,##0\)"/>
    <numFmt numFmtId="44" formatCode="_(&quot;$&quot;* #,##0.00_);_(&quot;$&quot;* \(#,##0.00\);_(&quot;$&quot;* &quot;-&quot;??_);_(@_)"/>
    <numFmt numFmtId="43" formatCode="_(* #,##0.00_);_(* \(#,##0.00\);_(* &quot;-&quot;??_);_(@_)"/>
    <numFmt numFmtId="164" formatCode="0_)"/>
    <numFmt numFmtId="165" formatCode="_(* #,##0_);_(* \(#,##0\);_(* &quot;-&quot;??_);_(@_)"/>
    <numFmt numFmtId="166" formatCode="#,##0.0"/>
    <numFmt numFmtId="167" formatCode="0.000%"/>
    <numFmt numFmtId="168" formatCode="&quot;$&quot;#,##0"/>
    <numFmt numFmtId="169" formatCode="#,##0.0_);[Red]\(#,##0.0\)"/>
    <numFmt numFmtId="170" formatCode="#,##0.0_);\(#,##0.0\)"/>
    <numFmt numFmtId="171" formatCode="_(* #,##0.0_);_(* \(#,##0.0\);_(* &quot;-&quot;??_);_(@_)"/>
  </numFmts>
  <fonts count="17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10"/>
      <name val="Arial"/>
      <family val="2"/>
    </font>
    <font>
      <sz val="12"/>
      <name val="Arial"/>
      <family val="2"/>
    </font>
    <font>
      <sz val="12"/>
      <name val="SWISS"/>
    </font>
    <font>
      <b/>
      <sz val="16"/>
      <name val="Arial"/>
      <family val="2"/>
    </font>
    <font>
      <sz val="14"/>
      <name val="Arial"/>
      <family val="2"/>
    </font>
    <fon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2"/>
    </font>
    <font>
      <sz val="8"/>
      <color indexed="10"/>
      <name val="Arial"/>
      <family val="2"/>
    </font>
    <font>
      <u/>
      <sz val="11"/>
      <color indexed="12"/>
      <name val="Calibri"/>
      <family val="2"/>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sz val="8"/>
      <color indexed="17"/>
      <name val="Arial"/>
      <family val="2"/>
    </font>
    <font>
      <b/>
      <sz val="15"/>
      <color indexed="56"/>
      <name val="Arial"/>
      <family val="2"/>
    </font>
    <font>
      <b/>
      <sz val="13"/>
      <color indexed="56"/>
      <name val="Arial"/>
      <family val="2"/>
    </font>
    <font>
      <b/>
      <sz val="11"/>
      <color indexed="56"/>
      <name val="Arial"/>
      <family val="2"/>
    </font>
    <font>
      <sz val="8"/>
      <color indexed="62"/>
      <name val="Arial"/>
      <family val="2"/>
    </font>
    <font>
      <sz val="8"/>
      <color indexed="52"/>
      <name val="Arial"/>
      <family val="2"/>
    </font>
    <font>
      <sz val="8"/>
      <color indexed="60"/>
      <name val="Arial"/>
      <family val="2"/>
    </font>
    <font>
      <b/>
      <sz val="8"/>
      <color indexed="63"/>
      <name val="Arial"/>
      <family val="2"/>
    </font>
    <font>
      <b/>
      <sz val="8"/>
      <color indexed="8"/>
      <name val="Arial"/>
      <family val="2"/>
    </font>
    <font>
      <sz val="10"/>
      <name val="Microsoft Sans Serif"/>
      <family val="2"/>
    </font>
    <font>
      <u/>
      <sz val="14"/>
      <color indexed="12"/>
      <name val="Arial"/>
      <family val="2"/>
    </font>
    <font>
      <sz val="12"/>
      <name val="Calibri"/>
      <family val="2"/>
    </font>
    <font>
      <sz val="11"/>
      <color indexed="8"/>
      <name val="Calibri"/>
      <family val="2"/>
    </font>
    <font>
      <b/>
      <u/>
      <sz val="16"/>
      <name val="Arial"/>
      <family val="2"/>
    </font>
    <font>
      <sz val="11"/>
      <color indexed="8"/>
      <name val="Calibri"/>
      <family val="2"/>
    </font>
    <font>
      <sz val="11"/>
      <color theme="1"/>
      <name val="Calibri"/>
      <family val="2"/>
      <scheme val="minor"/>
    </font>
    <font>
      <u/>
      <sz val="11"/>
      <color theme="10"/>
      <name val="Calibri"/>
      <family val="2"/>
    </font>
    <font>
      <b/>
      <sz val="18"/>
      <name val="Arial"/>
      <family val="2"/>
    </font>
    <font>
      <sz val="10"/>
      <color indexed="8"/>
      <name val="Arial"/>
      <family val="2"/>
    </font>
    <font>
      <sz val="14"/>
      <color theme="1"/>
      <name val="Arial"/>
      <family val="2"/>
    </font>
    <font>
      <strike/>
      <sz val="14"/>
      <name val="Arial"/>
      <family val="2"/>
    </font>
    <font>
      <b/>
      <sz val="28"/>
      <color rgb="FFFF0000"/>
      <name val="Arial"/>
      <family val="2"/>
    </font>
    <font>
      <strike/>
      <sz val="14"/>
      <color theme="1"/>
      <name val="Arial"/>
      <family val="2"/>
    </font>
    <font>
      <strike/>
      <sz val="14"/>
      <color indexed="8"/>
      <name val="Arial"/>
      <family val="2"/>
    </font>
    <font>
      <strike/>
      <sz val="12"/>
      <name val="Arial"/>
      <family val="2"/>
    </font>
    <font>
      <b/>
      <sz val="16"/>
      <color rgb="FFFF0000"/>
      <name val="Calibri"/>
      <family val="2"/>
      <scheme val="minor"/>
    </font>
    <font>
      <sz val="16"/>
      <name val="Calibri"/>
      <family val="2"/>
      <scheme val="minor"/>
    </font>
    <font>
      <b/>
      <sz val="16"/>
      <color theme="1"/>
      <name val="Calibri"/>
      <family val="2"/>
      <scheme val="minor"/>
    </font>
    <font>
      <b/>
      <sz val="16"/>
      <name val="Calibri"/>
      <family val="2"/>
      <scheme val="minor"/>
    </font>
    <font>
      <b/>
      <sz val="16"/>
      <color indexed="8"/>
      <name val="Calibri"/>
      <family val="2"/>
      <scheme val="minor"/>
    </font>
    <font>
      <b/>
      <sz val="16"/>
      <color indexed="10"/>
      <name val="Calibri"/>
      <family val="2"/>
      <scheme val="minor"/>
    </font>
    <font>
      <sz val="16"/>
      <color rgb="FFFF0000"/>
      <name val="Calibri"/>
      <family val="2"/>
      <scheme val="minor"/>
    </font>
    <font>
      <sz val="16"/>
      <color indexed="8"/>
      <name val="Calibri"/>
      <family val="2"/>
      <scheme val="minor"/>
    </font>
    <font>
      <b/>
      <sz val="22"/>
      <color theme="0"/>
      <name val="Calibri"/>
      <family val="2"/>
      <scheme val="minor"/>
    </font>
    <font>
      <b/>
      <sz val="20"/>
      <color theme="0"/>
      <name val="Calibri"/>
      <family val="2"/>
      <scheme val="minor"/>
    </font>
    <font>
      <b/>
      <sz val="18"/>
      <color theme="3"/>
      <name val="Cambria"/>
      <family val="2"/>
      <scheme val="major"/>
    </font>
    <font>
      <u/>
      <sz val="10"/>
      <color indexed="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
      <b/>
      <sz val="16"/>
      <color rgb="FF000000"/>
      <name val="Calibri"/>
      <family val="2"/>
      <scheme val="minor"/>
    </font>
    <font>
      <sz val="14"/>
      <name val="Calibri"/>
      <family val="2"/>
      <scheme val="minor"/>
    </font>
    <font>
      <vertAlign val="superscript"/>
      <sz val="14"/>
      <name val="Calibri"/>
      <family val="2"/>
      <scheme val="minor"/>
    </font>
    <font>
      <b/>
      <vertAlign val="superscript"/>
      <sz val="16"/>
      <name val="Calibri"/>
      <family val="2"/>
      <scheme val="minor"/>
    </font>
    <font>
      <b/>
      <sz val="26"/>
      <name val="Calibri"/>
      <family val="2"/>
      <scheme val="minor"/>
    </font>
    <font>
      <b/>
      <sz val="20"/>
      <name val="Calibri"/>
      <family val="2"/>
      <scheme val="minor"/>
    </font>
    <font>
      <b/>
      <sz val="18"/>
      <name val="Calibri"/>
      <family val="2"/>
      <scheme val="minor"/>
    </font>
    <font>
      <sz val="18"/>
      <name val="Calibri"/>
      <family val="2"/>
      <scheme val="minor"/>
    </font>
    <font>
      <b/>
      <sz val="22"/>
      <name val="Calibri"/>
      <family val="2"/>
      <scheme val="minor"/>
    </font>
    <font>
      <b/>
      <sz val="14"/>
      <name val="Calibri"/>
      <family val="2"/>
      <scheme val="minor"/>
    </font>
    <font>
      <sz val="12"/>
      <color indexed="8"/>
      <name val="Calibri"/>
      <family val="2"/>
      <scheme val="minor"/>
    </font>
    <font>
      <b/>
      <u/>
      <sz val="16"/>
      <color rgb="FFFF0000"/>
      <name val="Calibri"/>
      <family val="2"/>
      <scheme val="minor"/>
    </font>
    <font>
      <sz val="9"/>
      <name val="Arial"/>
      <family val="2"/>
    </font>
    <font>
      <b/>
      <sz val="11"/>
      <name val="Calibri"/>
      <family val="2"/>
      <scheme val="minor"/>
    </font>
    <font>
      <sz val="11"/>
      <name val="Calibri"/>
      <family val="2"/>
      <scheme val="minor"/>
    </font>
    <font>
      <sz val="11"/>
      <name val="Calibri"/>
      <family val="2"/>
    </font>
    <font>
      <b/>
      <u/>
      <sz val="16"/>
      <color indexed="10"/>
      <name val="Calibri"/>
      <family val="2"/>
      <scheme val="minor"/>
    </font>
    <font>
      <b/>
      <sz val="16"/>
      <color indexed="12"/>
      <name val="Calibri"/>
      <family val="2"/>
      <scheme val="minor"/>
    </font>
    <font>
      <u/>
      <sz val="16"/>
      <color indexed="8"/>
      <name val="Calibri"/>
      <family val="2"/>
      <scheme val="minor"/>
    </font>
    <font>
      <b/>
      <i/>
      <sz val="16"/>
      <color indexed="8"/>
      <name val="Calibri"/>
      <family val="2"/>
      <scheme val="minor"/>
    </font>
    <font>
      <b/>
      <i/>
      <sz val="16"/>
      <name val="Calibri"/>
      <family val="2"/>
      <scheme val="minor"/>
    </font>
    <font>
      <sz val="16"/>
      <color indexed="10"/>
      <name val="Calibri"/>
      <family val="2"/>
      <scheme val="minor"/>
    </font>
    <font>
      <sz val="16"/>
      <color indexed="12"/>
      <name val="Calibri"/>
      <family val="2"/>
      <scheme val="minor"/>
    </font>
    <font>
      <b/>
      <sz val="16"/>
      <color theme="0"/>
      <name val="Calibri"/>
      <family val="2"/>
      <scheme val="minor"/>
    </font>
    <font>
      <i/>
      <sz val="16"/>
      <name val="Calibri"/>
      <family val="2"/>
      <scheme val="minor"/>
    </font>
    <font>
      <sz val="12"/>
      <name val="Calibri"/>
      <family val="2"/>
      <scheme val="minor"/>
    </font>
    <font>
      <sz val="10"/>
      <name val="Calibri"/>
      <family val="2"/>
      <scheme val="minor"/>
    </font>
    <font>
      <b/>
      <sz val="12"/>
      <name val="Calibri"/>
      <family val="2"/>
      <scheme val="minor"/>
    </font>
    <font>
      <b/>
      <sz val="18"/>
      <color rgb="FFFF0000"/>
      <name val="Calibri"/>
      <family val="2"/>
      <scheme val="minor"/>
    </font>
    <font>
      <b/>
      <sz val="14"/>
      <color rgb="FF3559F3"/>
      <name val="Calibri"/>
      <family val="2"/>
      <scheme val="minor"/>
    </font>
    <font>
      <sz val="14"/>
      <color indexed="8"/>
      <name val="Calibri"/>
      <family val="2"/>
      <scheme val="minor"/>
    </font>
    <font>
      <b/>
      <sz val="14"/>
      <color indexed="8"/>
      <name val="Calibri"/>
      <family val="2"/>
      <scheme val="minor"/>
    </font>
    <font>
      <b/>
      <sz val="14"/>
      <color rgb="FF4343E5"/>
      <name val="Calibri"/>
      <family val="2"/>
      <scheme val="minor"/>
    </font>
    <font>
      <sz val="14"/>
      <color indexed="10"/>
      <name val="Calibri"/>
      <family val="2"/>
      <scheme val="minor"/>
    </font>
    <font>
      <sz val="14"/>
      <color indexed="12"/>
      <name val="Calibri"/>
      <family val="2"/>
      <scheme val="minor"/>
    </font>
    <font>
      <b/>
      <i/>
      <sz val="14"/>
      <color indexed="10"/>
      <name val="Calibri"/>
      <family val="2"/>
      <scheme val="minor"/>
    </font>
    <font>
      <b/>
      <i/>
      <sz val="14"/>
      <name val="Calibri"/>
      <family val="2"/>
      <scheme val="minor"/>
    </font>
    <font>
      <u/>
      <sz val="14"/>
      <name val="Calibri"/>
      <family val="2"/>
      <scheme val="minor"/>
    </font>
    <font>
      <b/>
      <sz val="16"/>
      <color rgb="FF3559F3"/>
      <name val="Calibri"/>
      <family val="2"/>
      <scheme val="minor"/>
    </font>
    <font>
      <sz val="11"/>
      <color theme="1"/>
      <name val="Arial"/>
      <family val="2"/>
    </font>
    <font>
      <sz val="11"/>
      <color indexed="8"/>
      <name val="Arial"/>
      <family val="2"/>
    </font>
    <font>
      <b/>
      <sz val="20"/>
      <color indexed="8"/>
      <name val="Calibri"/>
      <family val="2"/>
      <scheme val="minor"/>
    </font>
    <font>
      <b/>
      <sz val="18"/>
      <color indexed="8"/>
      <name val="Calibri"/>
      <family val="2"/>
      <scheme val="minor"/>
    </font>
    <font>
      <b/>
      <sz val="22"/>
      <color rgb="FFFF0000"/>
      <name val="Calibri"/>
      <family val="2"/>
      <scheme val="minor"/>
    </font>
    <font>
      <sz val="20"/>
      <name val="Calibri"/>
      <family val="2"/>
      <scheme val="minor"/>
    </font>
    <font>
      <sz val="10"/>
      <color indexed="8"/>
      <name val="Calibri"/>
      <family val="2"/>
      <scheme val="minor"/>
    </font>
    <font>
      <b/>
      <sz val="12"/>
      <color indexed="8"/>
      <name val="Calibri"/>
      <family val="2"/>
      <scheme val="minor"/>
    </font>
    <font>
      <u/>
      <sz val="12"/>
      <name val="Calibri"/>
      <family val="2"/>
      <scheme val="minor"/>
    </font>
    <font>
      <b/>
      <sz val="12"/>
      <color rgb="FF000000"/>
      <name val="Calibri"/>
      <family val="2"/>
      <scheme val="minor"/>
    </font>
    <font>
      <b/>
      <sz val="20"/>
      <color rgb="FF3559F3"/>
      <name val="Calibri"/>
      <family val="2"/>
      <scheme val="minor"/>
    </font>
    <font>
      <sz val="16"/>
      <color theme="1"/>
      <name val="Calibri"/>
      <family val="2"/>
      <scheme val="minor"/>
    </font>
    <font>
      <sz val="14"/>
      <color theme="1"/>
      <name val="Calibri"/>
      <family val="2"/>
      <scheme val="minor"/>
    </font>
    <font>
      <sz val="16"/>
      <name val="Calibri"/>
      <family val="2"/>
    </font>
    <font>
      <sz val="16"/>
      <color theme="0"/>
      <name val="Calibri"/>
      <family val="2"/>
      <scheme val="minor"/>
    </font>
    <font>
      <b/>
      <u/>
      <sz val="16"/>
      <name val="Calibri"/>
      <family val="2"/>
      <scheme val="minor"/>
    </font>
    <font>
      <b/>
      <sz val="20"/>
      <color rgb="FFFF0000"/>
      <name val="Calibri"/>
      <family val="2"/>
      <scheme val="minor"/>
    </font>
    <font>
      <sz val="28"/>
      <name val="Arial"/>
      <family val="2"/>
    </font>
    <font>
      <b/>
      <sz val="16"/>
      <color theme="4" tint="-0.249977111117893"/>
      <name val="Calibri"/>
      <family val="2"/>
      <scheme val="minor"/>
    </font>
    <font>
      <b/>
      <sz val="12"/>
      <color theme="4" tint="-0.249977111117893"/>
      <name val="Arial"/>
      <family val="2"/>
    </font>
    <font>
      <b/>
      <sz val="14"/>
      <color theme="4" tint="-0.249977111117893"/>
      <name val="Calibri"/>
      <family val="2"/>
      <scheme val="minor"/>
    </font>
    <font>
      <b/>
      <sz val="18"/>
      <color theme="4" tint="-0.249977111117893"/>
      <name val="Calibri"/>
      <family val="2"/>
      <scheme val="minor"/>
    </font>
    <font>
      <b/>
      <sz val="18"/>
      <color theme="1"/>
      <name val="Calibri"/>
      <family val="2"/>
      <scheme val="minor"/>
    </font>
    <font>
      <b/>
      <sz val="14"/>
      <color theme="4" tint="-0.249977111117893"/>
      <name val="Arial"/>
      <family val="2"/>
    </font>
    <font>
      <sz val="16"/>
      <color theme="3"/>
      <name val="Calibri"/>
      <family val="2"/>
      <scheme val="minor"/>
    </font>
    <font>
      <sz val="16"/>
      <color theme="4" tint="-0.249977111117893"/>
      <name val="Calibri"/>
      <family val="2"/>
      <scheme val="minor"/>
    </font>
    <font>
      <sz val="18"/>
      <color theme="1"/>
      <name val="Calibri"/>
      <family val="2"/>
      <scheme val="minor"/>
    </font>
    <font>
      <b/>
      <sz val="28"/>
      <name val="Calibri"/>
      <family val="2"/>
      <scheme val="minor"/>
    </font>
    <font>
      <b/>
      <u/>
      <sz val="18"/>
      <color rgb="FFFF0000"/>
      <name val="Calibri"/>
      <family val="2"/>
      <scheme val="minor"/>
    </font>
    <font>
      <b/>
      <u/>
      <sz val="18"/>
      <name val="Calibri"/>
      <family val="2"/>
      <scheme val="minor"/>
    </font>
    <font>
      <b/>
      <sz val="24"/>
      <color theme="0"/>
      <name val="Calibri"/>
      <family val="2"/>
      <scheme val="minor"/>
    </font>
    <font>
      <b/>
      <sz val="12"/>
      <color theme="4" tint="-0.249977111117893"/>
      <name val="Calibri"/>
      <family val="2"/>
      <scheme val="minor"/>
    </font>
    <font>
      <b/>
      <sz val="10"/>
      <color rgb="FFFF0000"/>
      <name val="Calibri"/>
      <family val="2"/>
      <scheme val="minor"/>
    </font>
    <font>
      <sz val="14"/>
      <color indexed="8"/>
      <name val="Arial"/>
      <family val="2"/>
    </font>
  </fonts>
  <fills count="8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9"/>
      </patternFill>
    </fill>
    <fill>
      <patternFill patternType="solid">
        <fgColor indexed="9"/>
        <bgColor indexed="64"/>
      </patternFill>
    </fill>
    <fill>
      <patternFill patternType="solid">
        <fgColor indexed="8"/>
        <bgColor indexed="64"/>
      </patternFill>
    </fill>
    <fill>
      <patternFill patternType="solid">
        <fgColor indexed="49"/>
        <bgColor indexed="13"/>
      </patternFill>
    </fill>
    <fill>
      <patternFill patternType="solid">
        <fgColor indexed="27"/>
        <bgColor indexed="43"/>
      </patternFill>
    </fill>
    <fill>
      <patternFill patternType="lightUp"/>
    </fill>
    <fill>
      <patternFill patternType="solid">
        <fgColor theme="4" tint="0.79998168889431442"/>
        <bgColor indexed="64"/>
      </patternFill>
    </fill>
    <fill>
      <patternFill patternType="solid">
        <fgColor rgb="FFFF0000"/>
        <bgColor indexed="64"/>
      </patternFill>
    </fill>
    <fill>
      <patternFill patternType="solid">
        <fgColor rgb="FFFFFFCC"/>
        <bgColor indexed="64"/>
      </patternFill>
    </fill>
    <fill>
      <patternFill patternType="solid">
        <fgColor rgb="FFFFFFCC"/>
        <bgColor indexed="9"/>
      </patternFill>
    </fill>
    <fill>
      <patternFill patternType="lightUp">
        <fgColor theme="1"/>
      </patternFill>
    </fill>
    <fill>
      <patternFill patternType="solid">
        <fgColor theme="3" tint="0.7999816888943144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0000"/>
        <bgColor indexed="64"/>
      </patternFill>
    </fill>
    <fill>
      <patternFill patternType="solid">
        <fgColor theme="1"/>
        <bgColor indexed="64"/>
      </patternFill>
    </fill>
    <fill>
      <patternFill patternType="lightUp">
        <fgColor auto="1"/>
        <bgColor auto="1"/>
      </patternFill>
    </fill>
    <fill>
      <patternFill patternType="lightUp">
        <fgColor theme="1"/>
        <bgColor theme="4" tint="0.79992065187536243"/>
      </patternFill>
    </fill>
    <fill>
      <patternFill patternType="lightUp">
        <bgColor auto="1"/>
      </patternFill>
    </fill>
    <fill>
      <patternFill patternType="solid">
        <fgColor theme="4" tint="0.79998168889431442"/>
        <bgColor indexed="9"/>
      </patternFill>
    </fill>
    <fill>
      <patternFill patternType="darkGray">
        <fgColor theme="0" tint="-0.24994659260841701"/>
        <bgColor theme="0" tint="-4.9989318521683403E-2"/>
      </patternFill>
    </fill>
    <fill>
      <patternFill patternType="solid">
        <fgColor theme="4" tint="0.79998168889431442"/>
        <bgColor theme="0" tint="-0.34998626667073579"/>
      </patternFill>
    </fill>
    <fill>
      <patternFill patternType="solid">
        <fgColor rgb="FFCCFFCC"/>
        <bgColor indexed="64"/>
      </patternFill>
    </fill>
    <fill>
      <patternFill patternType="solid">
        <fgColor rgb="FFFFF2CC"/>
        <bgColor indexed="64"/>
      </patternFill>
    </fill>
  </fills>
  <borders count="28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8"/>
      </right>
      <top/>
      <bottom/>
      <diagonal/>
    </border>
    <border>
      <left/>
      <right style="thin">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indexed="8"/>
      </right>
      <top style="medium">
        <color indexed="8"/>
      </top>
      <bottom style="thin">
        <color indexed="8"/>
      </bottom>
      <diagonal/>
    </border>
    <border>
      <left style="medium">
        <color auto="1"/>
      </left>
      <right style="medium">
        <color auto="1"/>
      </right>
      <top style="medium">
        <color auto="1"/>
      </top>
      <bottom style="medium">
        <color auto="1"/>
      </bottom>
      <diagonal/>
    </border>
    <border>
      <left style="medium">
        <color indexed="8"/>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top style="medium">
        <color indexed="8"/>
      </top>
      <bottom style="medium">
        <color indexed="8"/>
      </bottom>
      <diagonal/>
    </border>
    <border>
      <left/>
      <right style="thin">
        <color indexed="8"/>
      </right>
      <top style="medium">
        <color indexed="8"/>
      </top>
      <bottom style="thin">
        <color indexed="8"/>
      </bottom>
      <diagonal/>
    </border>
    <border>
      <left/>
      <right style="thin">
        <color indexed="8"/>
      </right>
      <top style="medium">
        <color indexed="8"/>
      </top>
      <bottom style="medium">
        <color indexed="8"/>
      </bottom>
      <diagonal/>
    </border>
    <border>
      <left style="medium">
        <color auto="1"/>
      </left>
      <right style="medium">
        <color auto="1"/>
      </right>
      <top/>
      <bottom/>
      <diagonal/>
    </border>
    <border>
      <left style="medium">
        <color indexed="8"/>
      </left>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auto="1"/>
      </left>
      <right style="thin">
        <color auto="1"/>
      </right>
      <top style="medium">
        <color indexed="8"/>
      </top>
      <bottom style="medium">
        <color indexed="8"/>
      </bottom>
      <diagonal/>
    </border>
    <border>
      <left style="medium">
        <color indexed="8"/>
      </left>
      <right style="medium">
        <color indexed="8"/>
      </right>
      <top/>
      <bottom style="medium">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theme="1"/>
      </left>
      <right style="medium">
        <color theme="1"/>
      </right>
      <top/>
      <bottom/>
      <diagonal/>
    </border>
    <border>
      <left style="medium">
        <color theme="1"/>
      </left>
      <right style="medium">
        <color theme="1"/>
      </right>
      <top style="medium">
        <color theme="1"/>
      </top>
      <bottom style="thin">
        <color theme="1"/>
      </bottom>
      <diagonal/>
    </border>
    <border>
      <left style="medium">
        <color theme="1"/>
      </left>
      <right style="medium">
        <color theme="1"/>
      </right>
      <top style="medium">
        <color theme="1"/>
      </top>
      <bottom style="medium">
        <color theme="1"/>
      </bottom>
      <diagonal/>
    </border>
    <border>
      <left style="medium">
        <color theme="1"/>
      </left>
      <right/>
      <top style="medium">
        <color theme="1"/>
      </top>
      <bottom style="medium">
        <color theme="1"/>
      </bottom>
      <diagonal/>
    </border>
    <border>
      <left style="medium">
        <color theme="1"/>
      </left>
      <right/>
      <top style="medium">
        <color theme="1"/>
      </top>
      <bottom/>
      <diagonal/>
    </border>
    <border>
      <left style="medium">
        <color theme="1"/>
      </left>
      <right/>
      <top/>
      <bottom/>
      <diagonal/>
    </border>
    <border>
      <left style="medium">
        <color theme="1"/>
      </left>
      <right/>
      <top/>
      <bottom style="medium">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style="thin">
        <color theme="1"/>
      </top>
      <bottom style="thin">
        <color theme="1"/>
      </bottom>
      <diagonal/>
    </border>
    <border>
      <left/>
      <right style="medium">
        <color theme="1"/>
      </right>
      <top/>
      <bottom/>
      <diagonal/>
    </border>
    <border>
      <left/>
      <right/>
      <top/>
      <bottom style="medium">
        <color theme="1"/>
      </bottom>
      <diagonal/>
    </border>
    <border>
      <left/>
      <right style="medium">
        <color theme="1"/>
      </right>
      <top/>
      <bottom style="medium">
        <color theme="1"/>
      </bottom>
      <diagonal/>
    </border>
    <border>
      <left/>
      <right/>
      <top style="medium">
        <color theme="1"/>
      </top>
      <bottom/>
      <diagonal/>
    </border>
    <border>
      <left/>
      <right style="medium">
        <color theme="1"/>
      </right>
      <top style="medium">
        <color theme="1"/>
      </top>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medium">
        <color auto="1"/>
      </top>
      <bottom style="thin">
        <color auto="1"/>
      </bottom>
      <diagonal/>
    </border>
    <border>
      <left/>
      <right/>
      <top style="medium">
        <color theme="1"/>
      </top>
      <bottom style="medium">
        <color theme="1"/>
      </bottom>
      <diagonal/>
    </border>
    <border>
      <left style="medium">
        <color theme="1"/>
      </left>
      <right style="medium">
        <color theme="1"/>
      </right>
      <top style="thin">
        <color theme="1"/>
      </top>
      <bottom/>
      <diagonal/>
    </border>
    <border>
      <left style="thin">
        <color auto="1"/>
      </left>
      <right/>
      <top style="medium">
        <color theme="1"/>
      </top>
      <bottom style="thin">
        <color auto="1"/>
      </bottom>
      <diagonal/>
    </border>
    <border>
      <left/>
      <right/>
      <top style="medium">
        <color theme="1"/>
      </top>
      <bottom style="thin">
        <color auto="1"/>
      </bottom>
      <diagonal/>
    </border>
    <border>
      <left/>
      <right style="medium">
        <color theme="1"/>
      </right>
      <top style="medium">
        <color theme="1"/>
      </top>
      <bottom style="thin">
        <color auto="1"/>
      </bottom>
      <diagonal/>
    </border>
    <border>
      <left/>
      <right style="medium">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medium">
        <color auto="1"/>
      </top>
      <bottom/>
      <diagonal/>
    </border>
    <border>
      <left/>
      <right/>
      <top style="medium">
        <color theme="1"/>
      </top>
      <bottom style="thin">
        <color indexed="8"/>
      </bottom>
      <diagonal/>
    </border>
    <border>
      <left/>
      <right style="medium">
        <color theme="1"/>
      </right>
      <top style="medium">
        <color theme="1"/>
      </top>
      <bottom style="thin">
        <color indexed="8"/>
      </bottom>
      <diagonal/>
    </border>
    <border>
      <left/>
      <right style="medium">
        <color theme="1"/>
      </right>
      <top style="medium">
        <color theme="1"/>
      </top>
      <bottom style="medium">
        <color theme="1"/>
      </bottom>
      <diagonal/>
    </border>
    <border>
      <left/>
      <right/>
      <top/>
      <bottom style="thin">
        <color theme="1"/>
      </bottom>
      <diagonal/>
    </border>
    <border>
      <left/>
      <right style="thin">
        <color auto="1"/>
      </right>
      <top style="medium">
        <color auto="1"/>
      </top>
      <bottom style="medium">
        <color auto="1"/>
      </bottom>
      <diagonal/>
    </border>
    <border>
      <left/>
      <right/>
      <top style="medium">
        <color indexed="8"/>
      </top>
      <bottom/>
      <diagonal/>
    </border>
    <border>
      <left style="thin">
        <color auto="1"/>
      </left>
      <right style="thin">
        <color auto="1"/>
      </right>
      <top/>
      <bottom style="medium">
        <color auto="1"/>
      </bottom>
      <diagonal/>
    </border>
    <border>
      <left style="medium">
        <color auto="1"/>
      </left>
      <right style="medium">
        <color auto="1"/>
      </right>
      <top style="thin">
        <color theme="1"/>
      </top>
      <bottom style="thin">
        <color auto="1"/>
      </bottom>
      <diagonal/>
    </border>
    <border>
      <left style="medium">
        <color auto="1"/>
      </left>
      <right style="medium">
        <color auto="1"/>
      </right>
      <top style="thin">
        <color theme="1"/>
      </top>
      <bottom style="thin">
        <color theme="1"/>
      </bottom>
      <diagonal/>
    </border>
    <border>
      <left/>
      <right style="medium">
        <color auto="1"/>
      </right>
      <top style="medium">
        <color auto="1"/>
      </top>
      <bottom/>
      <diagonal/>
    </border>
    <border>
      <left style="medium">
        <color theme="1"/>
      </left>
      <right style="medium">
        <color theme="1"/>
      </right>
      <top/>
      <bottom style="thin">
        <color theme="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right/>
      <top style="medium">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8"/>
      </left>
      <right style="medium">
        <color indexed="8"/>
      </right>
      <top style="medium">
        <color auto="1"/>
      </top>
      <bottom style="medium">
        <color auto="1"/>
      </bottom>
      <diagonal/>
    </border>
    <border>
      <left/>
      <right/>
      <top style="medium">
        <color auto="1"/>
      </top>
      <bottom/>
      <diagonal/>
    </border>
    <border>
      <left style="medium">
        <color auto="1"/>
      </left>
      <right style="thin">
        <color auto="1"/>
      </right>
      <top/>
      <bottom style="medium">
        <color auto="1"/>
      </bottom>
      <diagonal/>
    </border>
    <border>
      <left style="medium">
        <color theme="1"/>
      </left>
      <right style="medium">
        <color theme="1"/>
      </right>
      <top style="medium">
        <color theme="1"/>
      </top>
      <bottom style="thin">
        <color indexed="8"/>
      </bottom>
      <diagonal/>
    </border>
    <border>
      <left style="medium">
        <color theme="1"/>
      </left>
      <right style="medium">
        <color theme="1"/>
      </right>
      <top/>
      <bottom style="medium">
        <color indexed="8"/>
      </bottom>
      <diagonal/>
    </border>
    <border>
      <left style="medium">
        <color theme="1"/>
      </left>
      <right style="medium">
        <color theme="1"/>
      </right>
      <top style="medium">
        <color indexed="8"/>
      </top>
      <bottom style="medium">
        <color theme="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theme="1"/>
      </left>
      <right/>
      <top style="medium">
        <color theme="1"/>
      </top>
      <bottom style="thin">
        <color indexed="8"/>
      </bottom>
      <diagonal/>
    </border>
    <border>
      <left style="thin">
        <color indexed="8"/>
      </left>
      <right style="thin">
        <color indexed="8"/>
      </right>
      <top/>
      <bottom/>
      <diagonal/>
    </border>
    <border>
      <left style="medium">
        <color theme="1"/>
      </left>
      <right style="medium">
        <color indexed="8"/>
      </right>
      <top style="medium">
        <color theme="1"/>
      </top>
      <bottom/>
      <diagonal/>
    </border>
    <border>
      <left/>
      <right style="thin">
        <color indexed="8"/>
      </right>
      <top style="medium">
        <color theme="1"/>
      </top>
      <bottom/>
      <diagonal/>
    </border>
    <border>
      <left style="thin">
        <color indexed="8"/>
      </left>
      <right style="thin">
        <color indexed="8"/>
      </right>
      <top style="medium">
        <color theme="1"/>
      </top>
      <bottom/>
      <diagonal/>
    </border>
    <border>
      <left style="thin">
        <color indexed="8"/>
      </left>
      <right style="medium">
        <color theme="1"/>
      </right>
      <top style="medium">
        <color theme="1"/>
      </top>
      <bottom/>
      <diagonal/>
    </border>
    <border>
      <left style="medium">
        <color theme="1"/>
      </left>
      <right style="medium">
        <color indexed="8"/>
      </right>
      <top/>
      <bottom/>
      <diagonal/>
    </border>
    <border>
      <left style="thin">
        <color indexed="8"/>
      </left>
      <right style="medium">
        <color theme="1"/>
      </right>
      <top/>
      <bottom/>
      <diagonal/>
    </border>
    <border>
      <left style="medium">
        <color theme="1"/>
      </left>
      <right style="medium">
        <color indexed="8"/>
      </right>
      <top style="medium">
        <color indexed="8"/>
      </top>
      <bottom style="thin">
        <color indexed="8"/>
      </bottom>
      <diagonal/>
    </border>
    <border>
      <left style="medium">
        <color indexed="8"/>
      </left>
      <right style="medium">
        <color theme="1"/>
      </right>
      <top style="medium">
        <color indexed="8"/>
      </top>
      <bottom style="thin">
        <color indexed="8"/>
      </bottom>
      <diagonal/>
    </border>
    <border>
      <left style="medium">
        <color theme="1"/>
      </left>
      <right style="medium">
        <color indexed="8"/>
      </right>
      <top style="medium">
        <color indexed="8"/>
      </top>
      <bottom style="medium">
        <color indexed="8"/>
      </bottom>
      <diagonal/>
    </border>
    <border>
      <left style="medium">
        <color indexed="8"/>
      </left>
      <right style="medium">
        <color theme="1"/>
      </right>
      <top style="medium">
        <color indexed="8"/>
      </top>
      <bottom style="medium">
        <color indexed="8"/>
      </bottom>
      <diagonal/>
    </border>
    <border>
      <left style="medium">
        <color theme="1"/>
      </left>
      <right style="medium">
        <color indexed="8"/>
      </right>
      <top/>
      <bottom style="medium">
        <color indexed="8"/>
      </bottom>
      <diagonal/>
    </border>
    <border>
      <left style="thin">
        <color indexed="8"/>
      </left>
      <right style="medium">
        <color theme="1"/>
      </right>
      <top/>
      <bottom style="medium">
        <color indexed="8"/>
      </bottom>
      <diagonal/>
    </border>
    <border>
      <left/>
      <right style="medium">
        <color theme="1"/>
      </right>
      <top style="medium">
        <color indexed="8"/>
      </top>
      <bottom style="medium">
        <color indexed="8"/>
      </bottom>
      <diagonal/>
    </border>
    <border>
      <left style="medium">
        <color theme="1"/>
      </left>
      <right/>
      <top style="medium">
        <color indexed="8"/>
      </top>
      <bottom/>
      <diagonal/>
    </border>
    <border>
      <left/>
      <right style="medium">
        <color theme="1"/>
      </right>
      <top style="medium">
        <color indexed="8"/>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bottom/>
      <diagonal/>
    </border>
    <border>
      <left style="thin">
        <color auto="1"/>
      </left>
      <right/>
      <top/>
      <bottom style="medium">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diagonal/>
    </border>
    <border>
      <left style="thin">
        <color auto="1"/>
      </left>
      <right/>
      <top style="medium">
        <color auto="1"/>
      </top>
      <bottom style="medium">
        <color auto="1"/>
      </bottom>
      <diagonal/>
    </border>
    <border>
      <left style="medium">
        <color auto="1"/>
      </left>
      <right/>
      <top style="medium">
        <color auto="1"/>
      </top>
      <bottom/>
      <diagonal/>
    </border>
    <border>
      <left style="thin">
        <color indexed="8"/>
      </left>
      <right style="thin">
        <color indexed="8"/>
      </right>
      <top/>
      <bottom style="medium">
        <color auto="1"/>
      </bottom>
      <diagonal/>
    </border>
    <border>
      <left style="medium">
        <color theme="1"/>
      </left>
      <right style="medium">
        <color auto="1"/>
      </right>
      <top/>
      <bottom style="thin">
        <color theme="1"/>
      </bottom>
      <diagonal/>
    </border>
    <border>
      <left style="medium">
        <color theme="1"/>
      </left>
      <right style="medium">
        <color auto="1"/>
      </right>
      <top style="thin">
        <color theme="1"/>
      </top>
      <bottom style="thin">
        <color theme="1"/>
      </bottom>
      <diagonal/>
    </border>
    <border>
      <left style="medium">
        <color theme="1"/>
      </left>
      <right style="medium">
        <color auto="1"/>
      </right>
      <top style="thin">
        <color theme="1"/>
      </top>
      <bottom/>
      <diagonal/>
    </border>
    <border>
      <left style="medium">
        <color auto="1"/>
      </left>
      <right style="medium">
        <color theme="1"/>
      </right>
      <top style="medium">
        <color auto="1"/>
      </top>
      <bottom style="medium">
        <color auto="1"/>
      </bottom>
      <diagonal/>
    </border>
    <border>
      <left style="medium">
        <color theme="1"/>
      </left>
      <right style="medium">
        <color theme="1"/>
      </right>
      <top style="medium">
        <color auto="1"/>
      </top>
      <bottom style="medium">
        <color auto="1"/>
      </bottom>
      <diagonal/>
    </border>
    <border>
      <left style="medium">
        <color theme="1"/>
      </left>
      <right style="medium">
        <color auto="1"/>
      </right>
      <top style="medium">
        <color auto="1"/>
      </top>
      <bottom style="medium">
        <color auto="1"/>
      </bottom>
      <diagonal/>
    </border>
    <border>
      <left style="medium">
        <color auto="1"/>
      </left>
      <right style="medium">
        <color auto="1"/>
      </right>
      <top style="medium">
        <color theme="1"/>
      </top>
      <bottom style="thin">
        <color auto="1"/>
      </bottom>
      <diagonal/>
    </border>
    <border>
      <left style="medium">
        <color theme="1"/>
      </left>
      <right/>
      <top style="medium">
        <color theme="1"/>
      </top>
      <bottom style="medium">
        <color indexed="8"/>
      </bottom>
      <diagonal/>
    </border>
    <border>
      <left/>
      <right/>
      <top style="medium">
        <color theme="1"/>
      </top>
      <bottom style="medium">
        <color indexed="8"/>
      </bottom>
      <diagonal/>
    </border>
    <border>
      <left/>
      <right style="medium">
        <color theme="1"/>
      </right>
      <top style="medium">
        <color theme="1"/>
      </top>
      <bottom style="medium">
        <color indexed="8"/>
      </bottom>
      <diagonal/>
    </border>
    <border>
      <left style="medium">
        <color auto="1"/>
      </left>
      <right style="medium">
        <color auto="1"/>
      </right>
      <top style="medium">
        <color auto="1"/>
      </top>
      <bottom style="medium">
        <color theme="1"/>
      </bottom>
      <diagonal/>
    </border>
    <border>
      <left/>
      <right style="medium">
        <color auto="1"/>
      </right>
      <top style="medium">
        <color auto="1"/>
      </top>
      <bottom style="thin">
        <color theme="1"/>
      </bottom>
      <diagonal/>
    </border>
    <border>
      <left style="medium">
        <color rgb="FF000000"/>
      </left>
      <right style="medium">
        <color auto="1"/>
      </right>
      <top style="thin">
        <color rgb="FF000000"/>
      </top>
      <bottom style="medium">
        <color theme="1"/>
      </bottom>
      <diagonal/>
    </border>
    <border>
      <left style="medium">
        <color rgb="FF000000"/>
      </left>
      <right style="medium">
        <color auto="1"/>
      </right>
      <top style="thin">
        <color rgb="FF000000"/>
      </top>
      <bottom style="thin">
        <color rgb="FF000000"/>
      </bottom>
      <diagonal/>
    </border>
    <border>
      <left style="medium">
        <color rgb="FF000000"/>
      </left>
      <right style="medium">
        <color auto="1"/>
      </right>
      <top/>
      <bottom style="thin">
        <color rgb="FF000000"/>
      </bottom>
      <diagonal/>
    </border>
    <border>
      <left style="medium">
        <color theme="1"/>
      </left>
      <right/>
      <top/>
      <bottom style="thin">
        <color theme="1"/>
      </bottom>
      <diagonal/>
    </border>
    <border>
      <left style="thin">
        <color theme="1"/>
      </left>
      <right style="thin">
        <color theme="1"/>
      </right>
      <top style="thin">
        <color theme="1"/>
      </top>
      <bottom style="thin">
        <color theme="1"/>
      </bottom>
      <diagonal/>
    </border>
    <border>
      <left style="thin">
        <color theme="1"/>
      </left>
      <right/>
      <top/>
      <bottom/>
      <diagonal/>
    </border>
    <border>
      <left style="thin">
        <color theme="1"/>
      </left>
      <right/>
      <top/>
      <bottom style="thin">
        <color theme="1"/>
      </bottom>
      <diagonal/>
    </border>
    <border>
      <left style="thin">
        <color indexed="8"/>
      </left>
      <right style="thin">
        <color indexed="8"/>
      </right>
      <top/>
      <bottom style="thin">
        <color theme="1"/>
      </bottom>
      <diagonal/>
    </border>
    <border>
      <left/>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style="thin">
        <color indexed="8"/>
      </right>
      <top/>
      <bottom style="thin">
        <color theme="1"/>
      </bottom>
      <diagonal/>
    </border>
    <border>
      <left style="thin">
        <color theme="1"/>
      </left>
      <right/>
      <top/>
      <bottom style="double">
        <color theme="1"/>
      </bottom>
      <diagonal/>
    </border>
    <border>
      <left/>
      <right/>
      <top/>
      <bottom style="double">
        <color theme="1"/>
      </bottom>
      <diagonal/>
    </border>
    <border>
      <left/>
      <right style="thin">
        <color indexed="8"/>
      </right>
      <top/>
      <bottom style="double">
        <color theme="1"/>
      </bottom>
      <diagonal/>
    </border>
    <border>
      <left style="thin">
        <color indexed="8"/>
      </left>
      <right style="thin">
        <color indexed="8"/>
      </right>
      <top/>
      <bottom style="double">
        <color theme="1"/>
      </bottom>
      <diagonal/>
    </border>
    <border>
      <left style="medium">
        <color indexed="8"/>
      </left>
      <right style="medium">
        <color indexed="8"/>
      </right>
      <top style="medium">
        <color auto="1"/>
      </top>
      <bottom/>
      <diagonal/>
    </border>
    <border>
      <left style="thin">
        <color auto="1"/>
      </left>
      <right style="thin">
        <color auto="1"/>
      </right>
      <top style="thin">
        <color auto="1"/>
      </top>
      <bottom/>
      <diagonal/>
    </border>
    <border>
      <left/>
      <right style="medium">
        <color auto="1"/>
      </right>
      <top style="thin">
        <color auto="1"/>
      </top>
      <bottom/>
      <diagonal/>
    </border>
    <border>
      <left style="thin">
        <color auto="1"/>
      </left>
      <right/>
      <top style="thin">
        <color auto="1"/>
      </top>
      <bottom/>
      <diagonal/>
    </border>
    <border>
      <left/>
      <right/>
      <top/>
      <bottom style="thin">
        <color auto="1"/>
      </bottom>
      <diagonal/>
    </border>
    <border>
      <left/>
      <right style="thin">
        <color indexed="8"/>
      </right>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indexed="8"/>
      </right>
      <top style="thin">
        <color auto="1"/>
      </top>
      <bottom/>
      <diagonal/>
    </border>
    <border>
      <left style="thin">
        <color auto="1"/>
      </left>
      <right style="medium">
        <color auto="1"/>
      </right>
      <top style="thin">
        <color auto="1"/>
      </top>
      <bottom/>
      <diagonal/>
    </border>
    <border>
      <left/>
      <right/>
      <top style="thin">
        <color auto="1"/>
      </top>
      <bottom style="thin">
        <color auto="1"/>
      </bottom>
      <diagonal/>
    </border>
    <border>
      <left style="medium">
        <color auto="1"/>
      </left>
      <right style="medium">
        <color auto="1"/>
      </right>
      <top style="thin">
        <color auto="1"/>
      </top>
      <bottom/>
      <diagonal/>
    </border>
    <border>
      <left style="medium">
        <color auto="1"/>
      </left>
      <right/>
      <top style="thin">
        <color auto="1"/>
      </top>
      <bottom/>
      <diagonal/>
    </border>
    <border>
      <left style="medium">
        <color auto="1"/>
      </left>
      <right style="thin">
        <color auto="1"/>
      </right>
      <top style="thin">
        <color auto="1"/>
      </top>
      <bottom/>
      <diagonal/>
    </border>
    <border>
      <left style="thin">
        <color theme="1"/>
      </left>
      <right/>
      <top style="thin">
        <color auto="1"/>
      </top>
      <bottom/>
      <diagonal/>
    </border>
    <border>
      <left style="medium">
        <color theme="1"/>
      </left>
      <right/>
      <top style="thin">
        <color auto="1"/>
      </top>
      <bottom/>
      <diagonal/>
    </border>
    <border>
      <left/>
      <right style="thin">
        <color auto="1"/>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style="thin">
        <color indexed="8"/>
      </left>
      <right style="thin">
        <color auto="1"/>
      </right>
      <top/>
      <bottom style="thin">
        <color indexed="8"/>
      </bottom>
      <diagonal/>
    </border>
    <border>
      <left style="medium">
        <color theme="1"/>
      </left>
      <right/>
      <top/>
      <bottom style="thin">
        <color auto="1"/>
      </bottom>
      <diagonal/>
    </border>
    <border>
      <left style="thin">
        <color auto="1"/>
      </left>
      <right/>
      <top/>
      <bottom style="thin">
        <color auto="1"/>
      </bottom>
      <diagonal/>
    </border>
    <border>
      <left/>
      <right style="medium">
        <color theme="1"/>
      </right>
      <top/>
      <bottom style="thin">
        <color auto="1"/>
      </bottom>
      <diagonal/>
    </border>
    <border>
      <left style="thin">
        <color indexed="8"/>
      </left>
      <right style="thin">
        <color indexed="8"/>
      </right>
      <top/>
      <bottom style="thin">
        <color auto="1"/>
      </bottom>
      <diagonal/>
    </border>
    <border>
      <left/>
      <right style="thin">
        <color auto="1"/>
      </right>
      <top style="thin">
        <color auto="1"/>
      </top>
      <bottom style="thin">
        <color auto="1"/>
      </bottom>
      <diagonal/>
    </border>
    <border>
      <left style="medium">
        <color theme="1"/>
      </left>
      <right style="medium">
        <color auto="1"/>
      </right>
      <top style="thin">
        <color auto="1"/>
      </top>
      <bottom style="thin">
        <color auto="1"/>
      </bottom>
      <diagonal/>
    </border>
    <border>
      <left style="medium">
        <color auto="1"/>
      </left>
      <right style="medium">
        <color auto="1"/>
      </right>
      <top/>
      <bottom style="thin">
        <color auto="1"/>
      </bottom>
      <diagonal/>
    </border>
    <border>
      <left style="medium">
        <color theme="1"/>
      </left>
      <right style="medium">
        <color auto="1"/>
      </right>
      <top/>
      <bottom style="thin">
        <color auto="1"/>
      </bottom>
      <diagonal/>
    </border>
    <border>
      <left style="medium">
        <color auto="1"/>
      </left>
      <right style="medium">
        <color theme="1"/>
      </right>
      <top/>
      <bottom style="thin">
        <color auto="1"/>
      </bottom>
      <diagonal/>
    </border>
    <border>
      <left style="medium">
        <color auto="1"/>
      </left>
      <right style="medium">
        <color theme="1"/>
      </right>
      <top style="thin">
        <color auto="1"/>
      </top>
      <bottom style="thin">
        <color auto="1"/>
      </bottom>
      <diagonal/>
    </border>
    <border>
      <left style="medium">
        <color auto="1"/>
      </left>
      <right style="thin">
        <color auto="1"/>
      </right>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bottom style="thin">
        <color auto="1"/>
      </bottom>
      <diagonal/>
    </border>
    <border>
      <left/>
      <right/>
      <top/>
      <bottom style="thin">
        <color indexed="8"/>
      </bottom>
      <diagonal/>
    </border>
    <border>
      <left style="medium">
        <color indexed="8"/>
      </left>
      <right/>
      <top/>
      <bottom style="thin">
        <color indexed="8"/>
      </bottom>
      <diagonal/>
    </border>
    <border>
      <left/>
      <right style="medium">
        <color indexed="8"/>
      </right>
      <top style="thin">
        <color indexed="8"/>
      </top>
      <bottom style="thin">
        <color indexed="8"/>
      </bottom>
      <diagonal/>
    </border>
    <border>
      <left style="medium">
        <color indexed="8"/>
      </left>
      <right style="medium">
        <color theme="1"/>
      </right>
      <top style="thin">
        <color indexed="8"/>
      </top>
      <bottom style="thin">
        <color indexed="8"/>
      </bottom>
      <diagonal/>
    </border>
    <border>
      <left style="medium">
        <color theme="1"/>
      </left>
      <right style="medium">
        <color indexed="8"/>
      </right>
      <top style="thin">
        <color indexed="8"/>
      </top>
      <bottom style="thin">
        <color indexed="8"/>
      </bottom>
      <diagonal/>
    </border>
    <border>
      <left style="medium">
        <color indexed="8"/>
      </left>
      <right/>
      <top style="thin">
        <color indexed="8"/>
      </top>
      <bottom style="thin">
        <color indexed="8"/>
      </bottom>
      <diagonal/>
    </border>
    <border>
      <left style="medium">
        <color theme="1"/>
      </left>
      <right style="medium">
        <color indexed="8"/>
      </right>
      <top style="thin">
        <color indexed="8"/>
      </top>
      <bottom/>
      <diagonal/>
    </border>
    <border>
      <left style="medium">
        <color indexed="8"/>
      </left>
      <right/>
      <top style="thin">
        <color indexed="8"/>
      </top>
      <bottom/>
      <diagonal/>
    </border>
    <border>
      <left style="thin">
        <color indexed="8"/>
      </left>
      <right style="thin">
        <color indexed="8"/>
      </right>
      <top style="thin">
        <color indexed="8"/>
      </top>
      <bottom/>
      <diagonal/>
    </border>
    <border>
      <left/>
      <right style="medium">
        <color indexed="8"/>
      </right>
      <top style="thin">
        <color indexed="8"/>
      </top>
      <bottom/>
      <diagonal/>
    </border>
    <border>
      <left style="medium">
        <color indexed="8"/>
      </left>
      <right style="medium">
        <color theme="1"/>
      </right>
      <top style="thin">
        <color indexed="8"/>
      </top>
      <bottom/>
      <diagonal/>
    </border>
    <border>
      <left/>
      <right style="thin">
        <color indexed="8"/>
      </right>
      <top/>
      <bottom style="thin">
        <color indexed="8"/>
      </bottom>
      <diagonal/>
    </border>
    <border>
      <left style="thin">
        <color indexed="8"/>
      </left>
      <right style="medium">
        <color theme="1"/>
      </right>
      <top style="thin">
        <color indexed="8"/>
      </top>
      <bottom/>
      <diagonal/>
    </border>
    <border>
      <left style="medium">
        <color theme="1"/>
      </left>
      <right style="medium">
        <color theme="1"/>
      </right>
      <top/>
      <bottom style="thin">
        <color indexed="8"/>
      </bottom>
      <diagonal/>
    </border>
    <border>
      <left style="medium">
        <color theme="1"/>
      </left>
      <right style="medium">
        <color theme="1"/>
      </right>
      <top style="thin">
        <color indexed="8"/>
      </top>
      <bottom style="thin">
        <color indexed="8"/>
      </bottom>
      <diagonal/>
    </border>
    <border>
      <left/>
      <right/>
      <top style="thin">
        <color indexed="8"/>
      </top>
      <bottom/>
      <diagonal/>
    </border>
    <border>
      <left style="medium">
        <color indexed="8"/>
      </left>
      <right style="medium">
        <color indexed="8"/>
      </right>
      <top style="thin">
        <color auto="1"/>
      </top>
      <bottom style="thin">
        <color auto="1"/>
      </bottom>
      <diagonal/>
    </border>
    <border>
      <left style="medium">
        <color indexed="8"/>
      </left>
      <right style="medium">
        <color indexed="8"/>
      </right>
      <top/>
      <bottom style="thin">
        <color auto="1"/>
      </bottom>
      <diagonal/>
    </border>
    <border>
      <left style="medium">
        <color indexed="8"/>
      </left>
      <right style="medium">
        <color indexed="8"/>
      </right>
      <top style="thin">
        <color auto="1"/>
      </top>
      <bottom style="medium">
        <color auto="1"/>
      </bottom>
      <diagonal/>
    </border>
    <border>
      <left/>
      <right style="thin">
        <color auto="1"/>
      </right>
      <top style="thin">
        <color indexed="8"/>
      </top>
      <bottom style="thin">
        <color indexed="8"/>
      </bottom>
      <diagonal/>
    </border>
    <border>
      <left/>
      <right style="thin">
        <color auto="1"/>
      </right>
      <top/>
      <bottom style="thin">
        <color indexed="8"/>
      </bottom>
      <diagonal/>
    </border>
    <border>
      <left/>
      <right style="thin">
        <color auto="1"/>
      </right>
      <top style="thin">
        <color indexed="8"/>
      </top>
      <bottom/>
      <diagonal/>
    </border>
    <border>
      <left style="thin">
        <color theme="1"/>
      </left>
      <right/>
      <top/>
      <bottom style="thin">
        <color auto="1"/>
      </bottom>
      <diagonal/>
    </border>
    <border>
      <left/>
      <right style="thin">
        <color indexed="8"/>
      </right>
      <top style="thin">
        <color indexed="8"/>
      </top>
      <bottom/>
      <diagonal/>
    </border>
    <border>
      <left style="thin">
        <color theme="1"/>
      </left>
      <right/>
      <top style="thin">
        <color auto="1"/>
      </top>
      <bottom style="thin">
        <color indexed="8"/>
      </bottom>
      <diagonal/>
    </border>
    <border>
      <left/>
      <right/>
      <top style="thin">
        <color auto="1"/>
      </top>
      <bottom style="thin">
        <color indexed="8"/>
      </bottom>
      <diagonal/>
    </border>
    <border>
      <left/>
      <right style="thin">
        <color auto="1"/>
      </right>
      <top style="thin">
        <color auto="1"/>
      </top>
      <bottom style="thin">
        <color indexed="8"/>
      </bottom>
      <diagonal/>
    </border>
    <border>
      <left style="thin">
        <color auto="1"/>
      </left>
      <right style="thin">
        <color auto="1"/>
      </right>
      <top style="thin">
        <color auto="1"/>
      </top>
      <bottom style="thin">
        <color auto="1"/>
      </bottom>
      <diagonal/>
    </border>
    <border>
      <left style="thin">
        <color theme="1"/>
      </left>
      <right/>
      <top/>
      <bottom style="thin">
        <color indexed="8"/>
      </bottom>
      <diagonal/>
    </border>
    <border>
      <left style="thin">
        <color theme="1"/>
      </left>
      <right/>
      <top style="thin">
        <color auto="1"/>
      </top>
      <bottom style="thin">
        <color auto="1"/>
      </bottom>
      <diagonal/>
    </border>
    <border>
      <left style="thin">
        <color theme="1"/>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right/>
      <top style="thin">
        <color auto="1"/>
      </top>
      <bottom style="medium">
        <color auto="1"/>
      </bottom>
      <diagonal/>
    </border>
    <border>
      <left style="thin">
        <color auto="1"/>
      </left>
      <right style="medium">
        <color theme="1"/>
      </right>
      <top style="thin">
        <color auto="1"/>
      </top>
      <bottom style="thin">
        <color auto="1"/>
      </bottom>
      <diagonal/>
    </border>
    <border>
      <left style="thin">
        <color auto="1"/>
      </left>
      <right style="thin">
        <color auto="1"/>
      </right>
      <top/>
      <bottom style="thin">
        <color auto="1"/>
      </bottom>
      <diagonal/>
    </border>
    <border>
      <left style="medium">
        <color theme="1"/>
      </left>
      <right/>
      <top style="thin">
        <color auto="1"/>
      </top>
      <bottom style="thin">
        <color auto="1"/>
      </bottom>
      <diagonal/>
    </border>
    <border>
      <left style="thin">
        <color auto="1"/>
      </left>
      <right style="medium">
        <color theme="1"/>
      </right>
      <top/>
      <bottom style="thin">
        <color auto="1"/>
      </bottom>
      <diagonal/>
    </border>
    <border>
      <left style="medium">
        <color theme="1"/>
      </left>
      <right style="thin">
        <color auto="1"/>
      </right>
      <top style="thin">
        <color auto="1"/>
      </top>
      <bottom style="thin">
        <color auto="1"/>
      </bottom>
      <diagonal/>
    </border>
    <border>
      <left style="medium">
        <color theme="1"/>
      </left>
      <right style="thin">
        <color auto="1"/>
      </right>
      <top style="thin">
        <color auto="1"/>
      </top>
      <bottom style="medium">
        <color theme="1"/>
      </bottom>
      <diagonal/>
    </border>
    <border>
      <left style="thin">
        <color auto="1"/>
      </left>
      <right style="thin">
        <color auto="1"/>
      </right>
      <top style="thin">
        <color auto="1"/>
      </top>
      <bottom style="medium">
        <color theme="1"/>
      </bottom>
      <diagonal/>
    </border>
    <border>
      <left style="thin">
        <color auto="1"/>
      </left>
      <right style="medium">
        <color theme="1"/>
      </right>
      <top style="thin">
        <color auto="1"/>
      </top>
      <bottom style="medium">
        <color theme="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theme="1"/>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theme="1"/>
      </right>
      <top style="thin">
        <color indexed="8"/>
      </top>
      <bottom style="thin">
        <color indexed="8"/>
      </bottom>
      <diagonal/>
    </border>
    <border>
      <left style="medium">
        <color theme="1"/>
      </left>
      <right/>
      <top style="thin">
        <color indexed="8"/>
      </top>
      <bottom style="thin">
        <color indexed="8"/>
      </bottom>
      <diagonal/>
    </border>
    <border>
      <left/>
      <right style="medium">
        <color theme="1"/>
      </right>
      <top style="thin">
        <color indexed="8"/>
      </top>
      <bottom style="thin">
        <color indexed="8"/>
      </bottom>
      <diagonal/>
    </border>
    <border>
      <left style="medium">
        <color theme="1"/>
      </left>
      <right style="thin">
        <color indexed="8"/>
      </right>
      <top style="thin">
        <color indexed="8"/>
      </top>
      <bottom style="medium">
        <color theme="1"/>
      </bottom>
      <diagonal/>
    </border>
    <border>
      <left style="thin">
        <color indexed="8"/>
      </left>
      <right style="thin">
        <color indexed="8"/>
      </right>
      <top style="thin">
        <color indexed="8"/>
      </top>
      <bottom style="medium">
        <color theme="1"/>
      </bottom>
      <diagonal/>
    </border>
    <border>
      <left style="thin">
        <color indexed="8"/>
      </left>
      <right style="medium">
        <color theme="1"/>
      </right>
      <top style="thin">
        <color indexed="8"/>
      </top>
      <bottom style="medium">
        <color theme="1"/>
      </bottom>
      <diagonal/>
    </border>
  </borders>
  <cellStyleXfs count="49350">
    <xf numFmtId="0" fontId="0" fillId="0" borderId="0"/>
    <xf numFmtId="0" fontId="38" fillId="2" borderId="0" applyNumberFormat="0" applyBorder="0" applyAlignment="0" applyProtection="0"/>
    <xf numFmtId="0" fontId="37"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37"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37"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38" fillId="3" borderId="0" applyNumberFormat="0" applyBorder="0" applyAlignment="0" applyProtection="0"/>
    <xf numFmtId="0" fontId="37"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37"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37"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38" fillId="4" borderId="0" applyNumberFormat="0" applyBorder="0" applyAlignment="0" applyProtection="0"/>
    <xf numFmtId="0" fontId="37"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37"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37"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38" fillId="5" borderId="0" applyNumberFormat="0" applyBorder="0" applyAlignment="0" applyProtection="0"/>
    <xf numFmtId="0" fontId="37"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37"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37"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38" fillId="6" borderId="0" applyNumberFormat="0" applyBorder="0" applyAlignment="0" applyProtection="0"/>
    <xf numFmtId="0" fontId="37"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37"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38" fillId="7" borderId="0" applyNumberFormat="0" applyBorder="0" applyAlignment="0" applyProtection="0"/>
    <xf numFmtId="0" fontId="37"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7"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8" fillId="8" borderId="0" applyNumberFormat="0" applyBorder="0" applyAlignment="0" applyProtection="0"/>
    <xf numFmtId="0" fontId="37"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37"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37"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38" fillId="9" borderId="0" applyNumberFormat="0" applyBorder="0" applyAlignment="0" applyProtection="0"/>
    <xf numFmtId="0" fontId="37"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37"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38" fillId="10" borderId="0" applyNumberFormat="0" applyBorder="0" applyAlignment="0" applyProtection="0"/>
    <xf numFmtId="0" fontId="37"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37"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37"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38" fillId="5" borderId="0" applyNumberFormat="0" applyBorder="0" applyAlignment="0" applyProtection="0"/>
    <xf numFmtId="0" fontId="37"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37"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37"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38" fillId="8" borderId="0" applyNumberFormat="0" applyBorder="0" applyAlignment="0" applyProtection="0"/>
    <xf numFmtId="0" fontId="37"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37"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38" fillId="11" borderId="0" applyNumberFormat="0" applyBorder="0" applyAlignment="0" applyProtection="0"/>
    <xf numFmtId="0" fontId="37"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37"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37"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41"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41" fillId="9" borderId="0" applyNumberFormat="0" applyBorder="0" applyAlignment="0" applyProtection="0"/>
    <xf numFmtId="0" fontId="36" fillId="9" borderId="0" applyNumberFormat="0" applyBorder="0" applyAlignment="0" applyProtection="0"/>
    <xf numFmtId="0" fontId="41"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41"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41" fillId="14" borderId="0" applyNumberFormat="0" applyBorder="0" applyAlignment="0" applyProtection="0"/>
    <xf numFmtId="0" fontId="36" fillId="14" borderId="0" applyNumberFormat="0" applyBorder="0" applyAlignment="0" applyProtection="0"/>
    <xf numFmtId="0" fontId="41"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41"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41"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41"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41"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41" fillId="14" borderId="0" applyNumberFormat="0" applyBorder="0" applyAlignment="0" applyProtection="0"/>
    <xf numFmtId="0" fontId="36" fillId="14" borderId="0" applyNumberFormat="0" applyBorder="0" applyAlignment="0" applyProtection="0"/>
    <xf numFmtId="0" fontId="41" fillId="19" borderId="0" applyNumberFormat="0" applyBorder="0" applyAlignment="0" applyProtection="0"/>
    <xf numFmtId="0" fontId="36" fillId="19" borderId="0" applyNumberFormat="0" applyBorder="0" applyAlignment="0" applyProtection="0"/>
    <xf numFmtId="0" fontId="42"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43" fillId="20" borderId="1" applyNumberFormat="0" applyAlignment="0" applyProtection="0"/>
    <xf numFmtId="0" fontId="30" fillId="20" borderId="1" applyNumberFormat="0" applyAlignment="0" applyProtection="0"/>
    <xf numFmtId="0" fontId="30" fillId="20" borderId="1" applyNumberFormat="0" applyAlignment="0" applyProtection="0"/>
    <xf numFmtId="0" fontId="44" fillId="21" borderId="2" applyNumberFormat="0" applyAlignment="0" applyProtection="0"/>
    <xf numFmtId="0" fontId="32" fillId="21" borderId="2" applyNumberFormat="0" applyAlignment="0" applyProtection="0"/>
    <xf numFmtId="43"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7" fillId="0" borderId="0" applyFont="0" applyFill="0" applyBorder="0" applyAlignment="0" applyProtection="0"/>
    <xf numFmtId="43" fontId="5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7"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7"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7"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7"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0" fillId="0" borderId="0" applyFont="0" applyFill="0" applyBorder="0" applyAlignment="0" applyProtection="0"/>
    <xf numFmtId="44" fontId="14"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4"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7" fillId="0" borderId="0" applyFont="0" applyFill="0" applyBorder="0" applyAlignment="0" applyProtection="0"/>
    <xf numFmtId="44" fontId="58"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60"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4" fillId="0" borderId="0" applyFont="0" applyFill="0" applyBorder="0" applyAlignment="0" applyProtection="0"/>
    <xf numFmtId="0" fontId="45" fillId="0" borderId="0" applyNumberFormat="0" applyFill="0" applyBorder="0" applyAlignment="0" applyProtection="0"/>
    <xf numFmtId="0" fontId="34" fillId="0" borderId="0" applyNumberFormat="0" applyFill="0" applyBorder="0" applyAlignment="0" applyProtection="0"/>
    <xf numFmtId="0" fontId="46" fillId="4" borderId="0" applyNumberFormat="0" applyBorder="0" applyAlignment="0" applyProtection="0"/>
    <xf numFmtId="0" fontId="25" fillId="4" borderId="0" applyNumberFormat="0" applyBorder="0" applyAlignment="0" applyProtection="0"/>
    <xf numFmtId="0" fontId="47"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48"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49"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49"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2"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50" fillId="7" borderId="1" applyNumberFormat="0" applyAlignment="0" applyProtection="0"/>
    <xf numFmtId="0" fontId="28" fillId="7" borderId="1" applyNumberFormat="0" applyAlignment="0" applyProtection="0"/>
    <xf numFmtId="0" fontId="51" fillId="0" borderId="6" applyNumberFormat="0" applyFill="0" applyAlignment="0" applyProtection="0"/>
    <xf numFmtId="0" fontId="31" fillId="0" borderId="6" applyNumberFormat="0" applyFill="0" applyAlignment="0" applyProtection="0"/>
    <xf numFmtId="0" fontId="52" fillId="22" borderId="0" applyNumberFormat="0" applyBorder="0" applyAlignment="0" applyProtection="0"/>
    <xf numFmtId="0" fontId="27" fillId="22" borderId="0" applyNumberFormat="0" applyBorder="0" applyAlignment="0" applyProtection="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6" fillId="0" borderId="0"/>
    <xf numFmtId="0" fontId="13" fillId="0" borderId="0"/>
    <xf numFmtId="0" fontId="16" fillId="0" borderId="0"/>
    <xf numFmtId="0" fontId="13"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6" fillId="0" borderId="0"/>
    <xf numFmtId="0" fontId="13" fillId="0" borderId="0"/>
    <xf numFmtId="0" fontId="16" fillId="0" borderId="0"/>
    <xf numFmtId="0" fontId="13"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16" fillId="0" borderId="0"/>
    <xf numFmtId="0" fontId="19" fillId="0" borderId="0"/>
    <xf numFmtId="0" fontId="19" fillId="0" borderId="0"/>
    <xf numFmtId="0" fontId="1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9" fillId="0" borderId="0"/>
    <xf numFmtId="0" fontId="19" fillId="0" borderId="0"/>
    <xf numFmtId="0" fontId="19" fillId="0" borderId="0"/>
    <xf numFmtId="0" fontId="19" fillId="0" borderId="0"/>
    <xf numFmtId="0" fontId="19" fillId="0" borderId="0"/>
    <xf numFmtId="0" fontId="16" fillId="0" borderId="0"/>
    <xf numFmtId="0" fontId="14" fillId="0" borderId="0"/>
    <xf numFmtId="0" fontId="37" fillId="0" borderId="0"/>
    <xf numFmtId="0" fontId="16" fillId="0" borderId="0"/>
    <xf numFmtId="0" fontId="13" fillId="0" borderId="0"/>
    <xf numFmtId="0" fontId="13" fillId="0" borderId="0"/>
    <xf numFmtId="0" fontId="13" fillId="0" borderId="0"/>
    <xf numFmtId="0" fontId="16" fillId="0" borderId="0"/>
    <xf numFmtId="0" fontId="16" fillId="0" borderId="0"/>
    <xf numFmtId="0" fontId="16" fillId="0" borderId="0"/>
    <xf numFmtId="0" fontId="16" fillId="0" borderId="0"/>
    <xf numFmtId="0" fontId="16" fillId="0" borderId="0"/>
    <xf numFmtId="0" fontId="55" fillId="0" borderId="0"/>
    <xf numFmtId="0" fontId="16" fillId="0" borderId="0"/>
    <xf numFmtId="0" fontId="37" fillId="0" borderId="0"/>
    <xf numFmtId="0" fontId="16" fillId="0" borderId="0"/>
    <xf numFmtId="0" fontId="13" fillId="0" borderId="0"/>
    <xf numFmtId="0" fontId="13"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37" fillId="0" borderId="0"/>
    <xf numFmtId="0" fontId="14"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19" fillId="0" borderId="0"/>
    <xf numFmtId="0" fontId="14" fillId="0" borderId="0"/>
    <xf numFmtId="0" fontId="37" fillId="0" borderId="0"/>
    <xf numFmtId="0" fontId="14"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19" fillId="0" borderId="0"/>
    <xf numFmtId="0" fontId="14" fillId="0" borderId="0"/>
    <xf numFmtId="0" fontId="37" fillId="0" borderId="0"/>
    <xf numFmtId="0" fontId="14"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19" fillId="0" borderId="0"/>
    <xf numFmtId="0" fontId="37" fillId="0" borderId="0"/>
    <xf numFmtId="0" fontId="19" fillId="0" borderId="0"/>
    <xf numFmtId="0" fontId="13" fillId="0" borderId="0"/>
    <xf numFmtId="0" fontId="13" fillId="0" borderId="0"/>
    <xf numFmtId="0" fontId="13" fillId="0" borderId="0"/>
    <xf numFmtId="0" fontId="37" fillId="0" borderId="0"/>
    <xf numFmtId="0" fontId="19" fillId="0" borderId="0"/>
    <xf numFmtId="0" fontId="13" fillId="0" borderId="0"/>
    <xf numFmtId="0" fontId="13" fillId="0" borderId="0"/>
    <xf numFmtId="0" fontId="13" fillId="0" borderId="0"/>
    <xf numFmtId="0" fontId="19" fillId="0" borderId="0"/>
    <xf numFmtId="0" fontId="19" fillId="0" borderId="0"/>
    <xf numFmtId="0" fontId="37" fillId="0" borderId="0"/>
    <xf numFmtId="0" fontId="16" fillId="0" borderId="0"/>
    <xf numFmtId="0" fontId="13" fillId="0" borderId="0"/>
    <xf numFmtId="0" fontId="16" fillId="0" borderId="0"/>
    <xf numFmtId="0" fontId="13"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7" fillId="0" borderId="0"/>
    <xf numFmtId="0" fontId="13" fillId="0" borderId="0"/>
    <xf numFmtId="0" fontId="13" fillId="0" borderId="0"/>
    <xf numFmtId="0" fontId="13" fillId="0" borderId="0"/>
    <xf numFmtId="0" fontId="13" fillId="0" borderId="0"/>
    <xf numFmtId="0" fontId="37" fillId="0" borderId="0"/>
    <xf numFmtId="0" fontId="16" fillId="0" borderId="0"/>
    <xf numFmtId="0" fontId="13" fillId="0" borderId="0"/>
    <xf numFmtId="0" fontId="13" fillId="0" borderId="0"/>
    <xf numFmtId="0" fontId="13" fillId="0" borderId="0"/>
    <xf numFmtId="0" fontId="13" fillId="0" borderId="0"/>
    <xf numFmtId="0" fontId="37" fillId="0" borderId="0"/>
    <xf numFmtId="0" fontId="16" fillId="0" borderId="0"/>
    <xf numFmtId="0" fontId="13" fillId="0" borderId="0"/>
    <xf numFmtId="0" fontId="13" fillId="0" borderId="0"/>
    <xf numFmtId="0" fontId="13" fillId="0" borderId="0"/>
    <xf numFmtId="0" fontId="13" fillId="0" borderId="0"/>
    <xf numFmtId="0" fontId="37" fillId="0" borderId="0"/>
    <xf numFmtId="0" fontId="16" fillId="0" borderId="0"/>
    <xf numFmtId="0" fontId="13"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17" fillId="0" borderId="0"/>
    <xf numFmtId="0" fontId="55" fillId="0" borderId="0"/>
    <xf numFmtId="0" fontId="37" fillId="0" borderId="0"/>
    <xf numFmtId="0" fontId="13" fillId="0" borderId="0"/>
    <xf numFmtId="0" fontId="13" fillId="0" borderId="0"/>
    <xf numFmtId="0" fontId="13" fillId="0" borderId="0"/>
    <xf numFmtId="0" fontId="14"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61" fillId="0" borderId="0"/>
    <xf numFmtId="0" fontId="14"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16" fillId="0" borderId="0"/>
    <xf numFmtId="0" fontId="37" fillId="0" borderId="0"/>
    <xf numFmtId="0" fontId="37"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0"/>
    <xf numFmtId="0" fontId="37"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0"/>
    <xf numFmtId="0" fontId="37"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61" fillId="0" borderId="0"/>
    <xf numFmtId="0" fontId="19" fillId="0" borderId="0"/>
    <xf numFmtId="0" fontId="61" fillId="0" borderId="0"/>
    <xf numFmtId="0" fontId="37" fillId="0" borderId="0"/>
    <xf numFmtId="0" fontId="13" fillId="0" borderId="0"/>
    <xf numFmtId="0" fontId="13" fillId="0" borderId="0"/>
    <xf numFmtId="0" fontId="13" fillId="0" borderId="0"/>
    <xf numFmtId="0" fontId="14" fillId="0" borderId="0"/>
    <xf numFmtId="0" fontId="16" fillId="0" borderId="0"/>
    <xf numFmtId="0" fontId="14" fillId="0" borderId="0"/>
    <xf numFmtId="0" fontId="37" fillId="0" borderId="0"/>
    <xf numFmtId="0" fontId="37"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0"/>
    <xf numFmtId="0" fontId="37"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0"/>
    <xf numFmtId="0" fontId="37"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0"/>
    <xf numFmtId="0" fontId="37"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16" fillId="0" borderId="0"/>
    <xf numFmtId="0" fontId="37" fillId="0" borderId="0"/>
    <xf numFmtId="0" fontId="37"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0"/>
    <xf numFmtId="0" fontId="37"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0"/>
    <xf numFmtId="0" fontId="37"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0"/>
    <xf numFmtId="0" fontId="37"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16" fillId="0" borderId="0"/>
    <xf numFmtId="0" fontId="16" fillId="0" borderId="0"/>
    <xf numFmtId="0" fontId="37" fillId="0" borderId="0"/>
    <xf numFmtId="0" fontId="16" fillId="0" borderId="0"/>
    <xf numFmtId="0" fontId="13" fillId="0" borderId="0"/>
    <xf numFmtId="0" fontId="13" fillId="0" borderId="0"/>
    <xf numFmtId="0" fontId="13" fillId="0" borderId="0"/>
    <xf numFmtId="0" fontId="61"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4"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53" fillId="20" borderId="8" applyNumberFormat="0" applyAlignment="0" applyProtection="0"/>
    <xf numFmtId="0" fontId="29" fillId="20" borderId="8" applyNumberFormat="0" applyAlignment="0" applyProtection="0"/>
    <xf numFmtId="0" fontId="29" fillId="20" borderId="8" applyNumberFormat="0" applyAlignment="0" applyProtection="0"/>
    <xf numFmtId="9" fontId="15" fillId="0" borderId="0" applyFont="0" applyFill="0" applyBorder="0" applyAlignment="0" applyProtection="0"/>
    <xf numFmtId="9" fontId="14" fillId="0" borderId="0" applyFont="0" applyFill="0" applyBorder="0" applyAlignment="0" applyProtection="0"/>
    <xf numFmtId="9" fontId="37"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0"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5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60" fillId="0" borderId="0" applyFont="0" applyFill="0" applyBorder="0" applyAlignment="0" applyProtection="0"/>
    <xf numFmtId="9" fontId="14" fillId="0" borderId="0" applyFont="0" applyFill="0" applyBorder="0" applyAlignment="0" applyProtection="0"/>
    <xf numFmtId="0" fontId="21" fillId="0" borderId="0" applyNumberFormat="0" applyFill="0" applyBorder="0" applyAlignment="0" applyProtection="0"/>
    <xf numFmtId="0" fontId="54"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9" fillId="0" borderId="0" applyNumberFormat="0" applyFill="0" applyBorder="0" applyAlignment="0" applyProtection="0"/>
    <xf numFmtId="0" fontId="33"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9" fontId="12" fillId="0" borderId="0" applyFont="0" applyFill="0" applyBorder="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43" fillId="20" borderId="82" applyNumberFormat="0" applyAlignment="0" applyProtection="0"/>
    <xf numFmtId="0" fontId="30" fillId="20" borderId="82" applyNumberFormat="0" applyAlignment="0" applyProtection="0"/>
    <xf numFmtId="0" fontId="30" fillId="20" borderId="82" applyNumberFormat="0" applyAlignment="0" applyProtection="0"/>
    <xf numFmtId="0" fontId="43" fillId="20" borderId="74" applyNumberFormat="0" applyAlignment="0" applyProtection="0"/>
    <xf numFmtId="0" fontId="30" fillId="20" borderId="74" applyNumberFormat="0" applyAlignment="0" applyProtection="0"/>
    <xf numFmtId="0" fontId="30" fillId="20" borderId="74" applyNumberFormat="0" applyAlignment="0" applyProtection="0"/>
    <xf numFmtId="43" fontId="13" fillId="0" borderId="0" applyFont="0" applyFill="0" applyBorder="0" applyAlignment="0" applyProtection="0"/>
    <xf numFmtId="43" fontId="13" fillId="0" borderId="0" applyFont="0" applyFill="0" applyBorder="0" applyAlignment="0" applyProtection="0"/>
    <xf numFmtId="0" fontId="28" fillId="7" borderId="90" applyNumberFormat="0" applyAlignment="0" applyProtection="0"/>
    <xf numFmtId="0" fontId="28" fillId="7" borderId="78" applyNumberFormat="0" applyAlignment="0" applyProtection="0"/>
    <xf numFmtId="0" fontId="50" fillId="7" borderId="78" applyNumberFormat="0" applyAlignment="0" applyProtection="0"/>
    <xf numFmtId="0" fontId="50" fillId="7" borderId="90" applyNumberFormat="0" applyAlignment="0" applyProtection="0"/>
    <xf numFmtId="44" fontId="13" fillId="0" borderId="0" applyFont="0" applyFill="0" applyBorder="0" applyAlignment="0" applyProtection="0"/>
    <xf numFmtId="0" fontId="50" fillId="7" borderId="82" applyNumberFormat="0" applyAlignment="0" applyProtection="0"/>
    <xf numFmtId="0" fontId="28" fillId="7" borderId="82" applyNumberFormat="0" applyAlignment="0" applyProtection="0"/>
    <xf numFmtId="0" fontId="50" fillId="7" borderId="74" applyNumberFormat="0" applyAlignment="0" applyProtection="0"/>
    <xf numFmtId="0" fontId="28" fillId="7" borderId="74" applyNumberFormat="0" applyAlignment="0" applyProtection="0"/>
    <xf numFmtId="0" fontId="30" fillId="20" borderId="90" applyNumberFormat="0" applyAlignment="0" applyProtection="0"/>
    <xf numFmtId="0" fontId="30" fillId="20" borderId="90" applyNumberFormat="0" applyAlignment="0" applyProtection="0"/>
    <xf numFmtId="0" fontId="30" fillId="20" borderId="78" applyNumberFormat="0" applyAlignment="0" applyProtection="0"/>
    <xf numFmtId="0" fontId="30" fillId="20" borderId="78" applyNumberFormat="0" applyAlignment="0" applyProtection="0"/>
    <xf numFmtId="0" fontId="43" fillId="20" borderId="78" applyNumberFormat="0" applyAlignment="0" applyProtection="0"/>
    <xf numFmtId="0" fontId="43" fillId="20" borderId="90" applyNumberFormat="0" applyAlignment="0" applyProtection="0"/>
    <xf numFmtId="0" fontId="11" fillId="0" borderId="0"/>
    <xf numFmtId="0" fontId="11" fillId="0" borderId="0"/>
    <xf numFmtId="0" fontId="11" fillId="0" borderId="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4"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13" fillId="23" borderId="75" applyNumberFormat="0" applyFont="0" applyAlignment="0" applyProtection="0"/>
    <xf numFmtId="0" fontId="53" fillId="20" borderId="76" applyNumberFormat="0" applyAlignment="0" applyProtection="0"/>
    <xf numFmtId="0" fontId="29" fillId="20" borderId="76" applyNumberFormat="0" applyAlignment="0" applyProtection="0"/>
    <xf numFmtId="0" fontId="29" fillId="20" borderId="76" applyNumberForma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9" fontId="13" fillId="0" borderId="0" applyFont="0" applyFill="0" applyBorder="0" applyAlignment="0" applyProtection="0"/>
    <xf numFmtId="0" fontId="13" fillId="23" borderId="83" applyNumberFormat="0" applyFont="0" applyAlignment="0" applyProtection="0"/>
    <xf numFmtId="0" fontId="13" fillId="23" borderId="83" applyNumberFormat="0" applyFont="0" applyAlignment="0" applyProtection="0"/>
    <xf numFmtId="0" fontId="54" fillId="0" borderId="77" applyNumberFormat="0" applyFill="0" applyAlignment="0" applyProtection="0"/>
    <xf numFmtId="0" fontId="35" fillId="0" borderId="77" applyNumberFormat="0" applyFill="0" applyAlignment="0" applyProtection="0"/>
    <xf numFmtId="0" fontId="35" fillId="0" borderId="77" applyNumberFormat="0" applyFill="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4"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13" fillId="23" borderId="79" applyNumberFormat="0" applyFont="0" applyAlignment="0" applyProtection="0"/>
    <xf numFmtId="0" fontId="53" fillId="20" borderId="80" applyNumberFormat="0" applyAlignment="0" applyProtection="0"/>
    <xf numFmtId="0" fontId="29" fillId="20" borderId="80" applyNumberFormat="0" applyAlignment="0" applyProtection="0"/>
    <xf numFmtId="0" fontId="29" fillId="20" borderId="80" applyNumberForma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54" fillId="0" borderId="81" applyNumberFormat="0" applyFill="0" applyAlignment="0" applyProtection="0"/>
    <xf numFmtId="0" fontId="35" fillId="0" borderId="81" applyNumberFormat="0" applyFill="0" applyAlignment="0" applyProtection="0"/>
    <xf numFmtId="0" fontId="35" fillId="0" borderId="81" applyNumberFormat="0" applyFill="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4"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13" fillId="23" borderId="83" applyNumberFormat="0" applyFont="0" applyAlignment="0" applyProtection="0"/>
    <xf numFmtId="0" fontId="53" fillId="20" borderId="84" applyNumberFormat="0" applyAlignment="0" applyProtection="0"/>
    <xf numFmtId="0" fontId="29" fillId="20" borderId="84" applyNumberFormat="0" applyAlignment="0" applyProtection="0"/>
    <xf numFmtId="0" fontId="29" fillId="20" borderId="84" applyNumberFormat="0" applyAlignment="0" applyProtection="0"/>
    <xf numFmtId="0" fontId="54" fillId="0" borderId="85" applyNumberFormat="0" applyFill="0" applyAlignment="0" applyProtection="0"/>
    <xf numFmtId="0" fontId="35" fillId="0" borderId="85" applyNumberFormat="0" applyFill="0" applyAlignment="0" applyProtection="0"/>
    <xf numFmtId="0" fontId="35" fillId="0" borderId="85" applyNumberFormat="0" applyFill="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4"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13" fillId="23" borderId="91" applyNumberFormat="0" applyFont="0" applyAlignment="0" applyProtection="0"/>
    <xf numFmtId="0" fontId="53" fillId="20" borderId="92" applyNumberFormat="0" applyAlignment="0" applyProtection="0"/>
    <xf numFmtId="0" fontId="29" fillId="20" borderId="92" applyNumberFormat="0" applyAlignment="0" applyProtection="0"/>
    <xf numFmtId="0" fontId="29" fillId="20" borderId="92" applyNumberFormat="0" applyAlignment="0" applyProtection="0"/>
    <xf numFmtId="0" fontId="54" fillId="0" borderId="93" applyNumberFormat="0" applyFill="0" applyAlignment="0" applyProtection="0"/>
    <xf numFmtId="0" fontId="35" fillId="0" borderId="93" applyNumberFormat="0" applyFill="0" applyAlignment="0" applyProtection="0"/>
    <xf numFmtId="0" fontId="35" fillId="0" borderId="93" applyNumberFormat="0" applyFill="0" applyAlignment="0" applyProtection="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43" fillId="20" borderId="97" applyNumberFormat="0" applyAlignment="0" applyProtection="0"/>
    <xf numFmtId="0" fontId="30" fillId="20" borderId="97" applyNumberFormat="0" applyAlignment="0" applyProtection="0"/>
    <xf numFmtId="0" fontId="30" fillId="20" borderId="97" applyNumberFormat="0" applyAlignment="0" applyProtection="0"/>
    <xf numFmtId="0" fontId="50" fillId="7" borderId="97" applyNumberFormat="0" applyAlignment="0" applyProtection="0"/>
    <xf numFmtId="0" fontId="28" fillId="7" borderId="97" applyNumberFormat="0" applyAlignment="0" applyProtection="0"/>
    <xf numFmtId="0" fontId="10" fillId="0" borderId="0"/>
    <xf numFmtId="0" fontId="10" fillId="0" borderId="0"/>
    <xf numFmtId="0" fontId="10" fillId="0" borderId="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4"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53" fillId="20" borderId="99" applyNumberFormat="0" applyAlignment="0" applyProtection="0"/>
    <xf numFmtId="0" fontId="29" fillId="20" borderId="99" applyNumberFormat="0" applyAlignment="0" applyProtection="0"/>
    <xf numFmtId="0" fontId="29" fillId="20" borderId="99" applyNumberFormat="0" applyAlignment="0" applyProtection="0"/>
    <xf numFmtId="0" fontId="54" fillId="0" borderId="100" applyNumberFormat="0" applyFill="0" applyAlignment="0" applyProtection="0"/>
    <xf numFmtId="0" fontId="35" fillId="0" borderId="100" applyNumberFormat="0" applyFill="0" applyAlignment="0" applyProtection="0"/>
    <xf numFmtId="0" fontId="35" fillId="0" borderId="100" applyNumberFormat="0" applyFill="0" applyAlignment="0" applyProtection="0"/>
    <xf numFmtId="0" fontId="9" fillId="0" borderId="0"/>
    <xf numFmtId="0" fontId="9" fillId="0" borderId="0"/>
    <xf numFmtId="0" fontId="9" fillId="0" borderId="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0" fontId="13" fillId="23" borderId="98"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43" fillId="20" borderId="101" applyNumberFormat="0" applyAlignment="0" applyProtection="0"/>
    <xf numFmtId="0" fontId="30" fillId="20" borderId="101" applyNumberFormat="0" applyAlignment="0" applyProtection="0"/>
    <xf numFmtId="0" fontId="30" fillId="20" borderId="101" applyNumberFormat="0" applyAlignment="0" applyProtection="0"/>
    <xf numFmtId="0" fontId="50" fillId="7" borderId="101" applyNumberFormat="0" applyAlignment="0" applyProtection="0"/>
    <xf numFmtId="0" fontId="28" fillId="7" borderId="101" applyNumberFormat="0" applyAlignment="0" applyProtection="0"/>
    <xf numFmtId="0" fontId="9" fillId="0" borderId="0"/>
    <xf numFmtId="0" fontId="9" fillId="0" borderId="0"/>
    <xf numFmtId="0" fontId="9" fillId="0" borderId="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4"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53" fillId="20" borderId="103" applyNumberFormat="0" applyAlignment="0" applyProtection="0"/>
    <xf numFmtId="0" fontId="29" fillId="20" borderId="103" applyNumberFormat="0" applyAlignment="0" applyProtection="0"/>
    <xf numFmtId="0" fontId="29" fillId="20" borderId="103" applyNumberFormat="0" applyAlignment="0" applyProtection="0"/>
    <xf numFmtId="0" fontId="54" fillId="0" borderId="104" applyNumberFormat="0" applyFill="0" applyAlignment="0" applyProtection="0"/>
    <xf numFmtId="0" fontId="35" fillId="0" borderId="104" applyNumberFormat="0" applyFill="0" applyAlignment="0" applyProtection="0"/>
    <xf numFmtId="0" fontId="35" fillId="0" borderId="104" applyNumberFormat="0" applyFill="0" applyAlignment="0" applyProtection="0"/>
    <xf numFmtId="0" fontId="8"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4" fillId="0" borderId="0" applyFont="0" applyFill="0" applyBorder="0" applyAlignment="0" applyProtection="0"/>
    <xf numFmtId="44" fontId="7" fillId="0" borderId="0" applyFont="0" applyFill="0" applyBorder="0" applyAlignment="0" applyProtection="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7" fillId="0" borderId="0"/>
    <xf numFmtId="0" fontId="16" fillId="0" borderId="0"/>
    <xf numFmtId="0" fontId="16" fillId="0" borderId="0"/>
    <xf numFmtId="0" fontId="16" fillId="0" borderId="0"/>
    <xf numFmtId="0" fontId="16" fillId="0" borderId="0"/>
    <xf numFmtId="0" fontId="17" fillId="0" borderId="0"/>
    <xf numFmtId="0" fontId="7" fillId="0" borderId="0"/>
    <xf numFmtId="0" fontId="7" fillId="0" borderId="0"/>
    <xf numFmtId="0" fontId="16" fillId="0" borderId="0"/>
    <xf numFmtId="0" fontId="16" fillId="0" borderId="0"/>
    <xf numFmtId="0" fontId="14" fillId="0" borderId="0"/>
    <xf numFmtId="0" fontId="14" fillId="0" borderId="0"/>
    <xf numFmtId="0" fontId="14" fillId="0" borderId="0"/>
    <xf numFmtId="0" fontId="14" fillId="0" borderId="0"/>
    <xf numFmtId="0" fontId="16" fillId="0" borderId="0"/>
    <xf numFmtId="0" fontId="16" fillId="0" borderId="0"/>
    <xf numFmtId="0" fontId="16" fillId="0" borderId="0"/>
    <xf numFmtId="0" fontId="14" fillId="0" borderId="0"/>
    <xf numFmtId="9" fontId="14"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7"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0" fontId="43" fillId="20" borderId="111" applyNumberFormat="0" applyAlignment="0" applyProtection="0"/>
    <xf numFmtId="0" fontId="30" fillId="20" borderId="111" applyNumberFormat="0" applyAlignment="0" applyProtection="0"/>
    <xf numFmtId="0" fontId="30" fillId="20" borderId="111" applyNumberFormat="0" applyAlignment="0" applyProtection="0"/>
    <xf numFmtId="0" fontId="50" fillId="7" borderId="111" applyNumberFormat="0" applyAlignment="0" applyProtection="0"/>
    <xf numFmtId="0" fontId="28" fillId="7" borderId="111" applyNumberFormat="0" applyAlignment="0" applyProtection="0"/>
    <xf numFmtId="0" fontId="6" fillId="0" borderId="0"/>
    <xf numFmtId="0" fontId="6" fillId="0" borderId="0"/>
    <xf numFmtId="0" fontId="6" fillId="0" borderId="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4"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13" fillId="23" borderId="112" applyNumberFormat="0" applyFont="0" applyAlignment="0" applyProtection="0"/>
    <xf numFmtId="0" fontId="53" fillId="20" borderId="113" applyNumberFormat="0" applyAlignment="0" applyProtection="0"/>
    <xf numFmtId="0" fontId="29" fillId="20" borderId="113" applyNumberFormat="0" applyAlignment="0" applyProtection="0"/>
    <xf numFmtId="0" fontId="29" fillId="20" borderId="113" applyNumberFormat="0" applyAlignment="0" applyProtection="0"/>
    <xf numFmtId="0" fontId="54" fillId="0" borderId="114" applyNumberFormat="0" applyFill="0" applyAlignment="0" applyProtection="0"/>
    <xf numFmtId="0" fontId="35" fillId="0" borderId="114" applyNumberFormat="0" applyFill="0" applyAlignment="0" applyProtection="0"/>
    <xf numFmtId="0" fontId="35" fillId="0" borderId="114" applyNumberFormat="0" applyFill="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5" fillId="0" borderId="0"/>
    <xf numFmtId="0" fontId="5" fillId="0" borderId="0"/>
    <xf numFmtId="0" fontId="5" fillId="0" borderId="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0" fontId="13" fillId="23" borderId="10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43" fillId="20" borderId="115" applyNumberFormat="0" applyAlignment="0" applyProtection="0"/>
    <xf numFmtId="0" fontId="30" fillId="20" borderId="115" applyNumberFormat="0" applyAlignment="0" applyProtection="0"/>
    <xf numFmtId="0" fontId="30" fillId="20" borderId="115" applyNumberFormat="0" applyAlignment="0" applyProtection="0"/>
    <xf numFmtId="0" fontId="43" fillId="20" borderId="115" applyNumberFormat="0" applyAlignment="0" applyProtection="0"/>
    <xf numFmtId="0" fontId="30" fillId="20" borderId="115" applyNumberFormat="0" applyAlignment="0" applyProtection="0"/>
    <xf numFmtId="0" fontId="30" fillId="20" borderId="115" applyNumberFormat="0" applyAlignment="0" applyProtection="0"/>
    <xf numFmtId="0" fontId="28" fillId="7" borderId="115" applyNumberFormat="0" applyAlignment="0" applyProtection="0"/>
    <xf numFmtId="0" fontId="28" fillId="7" borderId="115" applyNumberFormat="0" applyAlignment="0" applyProtection="0"/>
    <xf numFmtId="0" fontId="50" fillId="7" borderId="115" applyNumberFormat="0" applyAlignment="0" applyProtection="0"/>
    <xf numFmtId="0" fontId="50" fillId="7" borderId="115" applyNumberFormat="0" applyAlignment="0" applyProtection="0"/>
    <xf numFmtId="0" fontId="50" fillId="7" borderId="115" applyNumberFormat="0" applyAlignment="0" applyProtection="0"/>
    <xf numFmtId="0" fontId="28" fillId="7" borderId="115" applyNumberFormat="0" applyAlignment="0" applyProtection="0"/>
    <xf numFmtId="0" fontId="50" fillId="7" borderId="115" applyNumberFormat="0" applyAlignment="0" applyProtection="0"/>
    <xf numFmtId="0" fontId="28" fillId="7" borderId="115" applyNumberFormat="0" applyAlignment="0" applyProtection="0"/>
    <xf numFmtId="0" fontId="30" fillId="20" borderId="115" applyNumberFormat="0" applyAlignment="0" applyProtection="0"/>
    <xf numFmtId="0" fontId="30" fillId="20" borderId="115" applyNumberFormat="0" applyAlignment="0" applyProtection="0"/>
    <xf numFmtId="0" fontId="30" fillId="20" borderId="115" applyNumberFormat="0" applyAlignment="0" applyProtection="0"/>
    <xf numFmtId="0" fontId="30" fillId="20" borderId="115" applyNumberFormat="0" applyAlignment="0" applyProtection="0"/>
    <xf numFmtId="0" fontId="43" fillId="20" borderId="115" applyNumberFormat="0" applyAlignment="0" applyProtection="0"/>
    <xf numFmtId="0" fontId="43" fillId="20" borderId="115" applyNumberFormat="0" applyAlignment="0" applyProtection="0"/>
    <xf numFmtId="0" fontId="5" fillId="0" borderId="0"/>
    <xf numFmtId="0" fontId="5" fillId="0" borderId="0"/>
    <xf numFmtId="0" fontId="5" fillId="0" borderId="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4"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53" fillId="20" borderId="117" applyNumberFormat="0" applyAlignment="0" applyProtection="0"/>
    <xf numFmtId="0" fontId="29" fillId="20" borderId="117" applyNumberFormat="0" applyAlignment="0" applyProtection="0"/>
    <xf numFmtId="0" fontId="29" fillId="20" borderId="117" applyNumberForma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54" fillId="0" borderId="118" applyNumberFormat="0" applyFill="0" applyAlignment="0" applyProtection="0"/>
    <xf numFmtId="0" fontId="35" fillId="0" borderId="118" applyNumberFormat="0" applyFill="0" applyAlignment="0" applyProtection="0"/>
    <xf numFmtId="0" fontId="35" fillId="0" borderId="118" applyNumberFormat="0" applyFill="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4"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53" fillId="20" borderId="117" applyNumberFormat="0" applyAlignment="0" applyProtection="0"/>
    <xf numFmtId="0" fontId="29" fillId="20" borderId="117" applyNumberFormat="0" applyAlignment="0" applyProtection="0"/>
    <xf numFmtId="0" fontId="29" fillId="20" borderId="117" applyNumberForma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54" fillId="0" borderId="118" applyNumberFormat="0" applyFill="0" applyAlignment="0" applyProtection="0"/>
    <xf numFmtId="0" fontId="35" fillId="0" borderId="118" applyNumberFormat="0" applyFill="0" applyAlignment="0" applyProtection="0"/>
    <xf numFmtId="0" fontId="35" fillId="0" borderId="118" applyNumberFormat="0" applyFill="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4"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53" fillId="20" borderId="117" applyNumberFormat="0" applyAlignment="0" applyProtection="0"/>
    <xf numFmtId="0" fontId="29" fillId="20" borderId="117" applyNumberFormat="0" applyAlignment="0" applyProtection="0"/>
    <xf numFmtId="0" fontId="29" fillId="20" borderId="117" applyNumberFormat="0" applyAlignment="0" applyProtection="0"/>
    <xf numFmtId="0" fontId="54" fillId="0" borderId="118" applyNumberFormat="0" applyFill="0" applyAlignment="0" applyProtection="0"/>
    <xf numFmtId="0" fontId="35" fillId="0" borderId="118" applyNumberFormat="0" applyFill="0" applyAlignment="0" applyProtection="0"/>
    <xf numFmtId="0" fontId="35" fillId="0" borderId="118" applyNumberFormat="0" applyFill="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4"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53" fillId="20" borderId="117" applyNumberFormat="0" applyAlignment="0" applyProtection="0"/>
    <xf numFmtId="0" fontId="29" fillId="20" borderId="117" applyNumberFormat="0" applyAlignment="0" applyProtection="0"/>
    <xf numFmtId="0" fontId="29" fillId="20" borderId="117" applyNumberFormat="0" applyAlignment="0" applyProtection="0"/>
    <xf numFmtId="0" fontId="54" fillId="0" borderId="118" applyNumberFormat="0" applyFill="0" applyAlignment="0" applyProtection="0"/>
    <xf numFmtId="0" fontId="35" fillId="0" borderId="118" applyNumberFormat="0" applyFill="0" applyAlignment="0" applyProtection="0"/>
    <xf numFmtId="0" fontId="35" fillId="0" borderId="118" applyNumberFormat="0" applyFill="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43" fillId="20" borderId="115" applyNumberFormat="0" applyAlignment="0" applyProtection="0"/>
    <xf numFmtId="0" fontId="30" fillId="20" borderId="115" applyNumberFormat="0" applyAlignment="0" applyProtection="0"/>
    <xf numFmtId="0" fontId="30" fillId="20" borderId="115" applyNumberFormat="0" applyAlignment="0" applyProtection="0"/>
    <xf numFmtId="0" fontId="50" fillId="7" borderId="115" applyNumberFormat="0" applyAlignment="0" applyProtection="0"/>
    <xf numFmtId="0" fontId="28" fillId="7" borderId="115" applyNumberFormat="0" applyAlignment="0" applyProtection="0"/>
    <xf numFmtId="0" fontId="5" fillId="0" borderId="0"/>
    <xf numFmtId="0" fontId="5" fillId="0" borderId="0"/>
    <xf numFmtId="0" fontId="5" fillId="0" borderId="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4"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53" fillId="20" borderId="117" applyNumberFormat="0" applyAlignment="0" applyProtection="0"/>
    <xf numFmtId="0" fontId="29" fillId="20" borderId="117" applyNumberFormat="0" applyAlignment="0" applyProtection="0"/>
    <xf numFmtId="0" fontId="29" fillId="20" borderId="117" applyNumberFormat="0" applyAlignment="0" applyProtection="0"/>
    <xf numFmtId="0" fontId="54" fillId="0" borderId="118" applyNumberFormat="0" applyFill="0" applyAlignment="0" applyProtection="0"/>
    <xf numFmtId="0" fontId="35" fillId="0" borderId="118" applyNumberFormat="0" applyFill="0" applyAlignment="0" applyProtection="0"/>
    <xf numFmtId="0" fontId="35" fillId="0" borderId="118" applyNumberFormat="0" applyFill="0" applyAlignment="0" applyProtection="0"/>
    <xf numFmtId="0" fontId="5" fillId="0" borderId="0"/>
    <xf numFmtId="0" fontId="5" fillId="0" borderId="0"/>
    <xf numFmtId="0" fontId="5" fillId="0" borderId="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43" fillId="20" borderId="115" applyNumberFormat="0" applyAlignment="0" applyProtection="0"/>
    <xf numFmtId="0" fontId="30" fillId="20" borderId="115" applyNumberFormat="0" applyAlignment="0" applyProtection="0"/>
    <xf numFmtId="0" fontId="30" fillId="20" borderId="115" applyNumberFormat="0" applyAlignment="0" applyProtection="0"/>
    <xf numFmtId="0" fontId="50" fillId="7" borderId="115" applyNumberFormat="0" applyAlignment="0" applyProtection="0"/>
    <xf numFmtId="0" fontId="28" fillId="7" borderId="115" applyNumberFormat="0" applyAlignment="0" applyProtection="0"/>
    <xf numFmtId="0" fontId="5" fillId="0" borderId="0"/>
    <xf numFmtId="0" fontId="5" fillId="0" borderId="0"/>
    <xf numFmtId="0" fontId="5" fillId="0" borderId="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4"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13" fillId="23" borderId="116" applyNumberFormat="0" applyFont="0" applyAlignment="0" applyProtection="0"/>
    <xf numFmtId="0" fontId="53" fillId="20" borderId="117" applyNumberFormat="0" applyAlignment="0" applyProtection="0"/>
    <xf numFmtId="0" fontId="29" fillId="20" borderId="117" applyNumberFormat="0" applyAlignment="0" applyProtection="0"/>
    <xf numFmtId="0" fontId="29" fillId="20" borderId="117" applyNumberFormat="0" applyAlignment="0" applyProtection="0"/>
    <xf numFmtId="0" fontId="54" fillId="0" borderId="118" applyNumberFormat="0" applyFill="0" applyAlignment="0" applyProtection="0"/>
    <xf numFmtId="0" fontId="35" fillId="0" borderId="118" applyNumberFormat="0" applyFill="0" applyAlignment="0" applyProtection="0"/>
    <xf numFmtId="0" fontId="35" fillId="0" borderId="118" applyNumberFormat="0" applyFill="0" applyAlignment="0" applyProtection="0"/>
    <xf numFmtId="0" fontId="5" fillId="0" borderId="0"/>
    <xf numFmtId="0" fontId="81" fillId="0" borderId="0" applyNumberFormat="0" applyFill="0" applyBorder="0" applyAlignment="0" applyProtection="0"/>
    <xf numFmtId="0" fontId="83" fillId="47" borderId="0" applyNumberFormat="0" applyBorder="0" applyAlignment="0" applyProtection="0"/>
    <xf numFmtId="0" fontId="38" fillId="2" borderId="0" applyNumberFormat="0" applyBorder="0" applyAlignment="0" applyProtection="0"/>
    <xf numFmtId="0" fontId="13" fillId="2" borderId="0" applyNumberFormat="0" applyBorder="0" applyAlignment="0" applyProtection="0"/>
    <xf numFmtId="0" fontId="38" fillId="2" borderId="0" applyNumberFormat="0" applyBorder="0" applyAlignment="0" applyProtection="0"/>
    <xf numFmtId="0" fontId="13" fillId="2" borderId="0" applyNumberFormat="0" applyBorder="0" applyAlignment="0" applyProtection="0"/>
    <xf numFmtId="0" fontId="83" fillId="51" borderId="0" applyNumberFormat="0" applyBorder="0" applyAlignment="0" applyProtection="0"/>
    <xf numFmtId="0" fontId="38" fillId="3" borderId="0" applyNumberFormat="0" applyBorder="0" applyAlignment="0" applyProtection="0"/>
    <xf numFmtId="0" fontId="13" fillId="3" borderId="0" applyNumberFormat="0" applyBorder="0" applyAlignment="0" applyProtection="0"/>
    <xf numFmtId="0" fontId="38" fillId="3" borderId="0" applyNumberFormat="0" applyBorder="0" applyAlignment="0" applyProtection="0"/>
    <xf numFmtId="0" fontId="13" fillId="3" borderId="0" applyNumberFormat="0" applyBorder="0" applyAlignment="0" applyProtection="0"/>
    <xf numFmtId="0" fontId="83" fillId="55" borderId="0" applyNumberFormat="0" applyBorder="0" applyAlignment="0" applyProtection="0"/>
    <xf numFmtId="0" fontId="38" fillId="4" borderId="0" applyNumberFormat="0" applyBorder="0" applyAlignment="0" applyProtection="0"/>
    <xf numFmtId="0" fontId="13" fillId="4" borderId="0" applyNumberFormat="0" applyBorder="0" applyAlignment="0" applyProtection="0"/>
    <xf numFmtId="0" fontId="38" fillId="4" borderId="0" applyNumberFormat="0" applyBorder="0" applyAlignment="0" applyProtection="0"/>
    <xf numFmtId="0" fontId="13" fillId="4" borderId="0" applyNumberFormat="0" applyBorder="0" applyAlignment="0" applyProtection="0"/>
    <xf numFmtId="0" fontId="83" fillId="59" borderId="0" applyNumberFormat="0" applyBorder="0" applyAlignment="0" applyProtection="0"/>
    <xf numFmtId="0" fontId="38" fillId="5" borderId="0" applyNumberFormat="0" applyBorder="0" applyAlignment="0" applyProtection="0"/>
    <xf numFmtId="0" fontId="13" fillId="5" borderId="0" applyNumberFormat="0" applyBorder="0" applyAlignment="0" applyProtection="0"/>
    <xf numFmtId="0" fontId="38" fillId="5" borderId="0" applyNumberFormat="0" applyBorder="0" applyAlignment="0" applyProtection="0"/>
    <xf numFmtId="0" fontId="13" fillId="5" borderId="0" applyNumberFormat="0" applyBorder="0" applyAlignment="0" applyProtection="0"/>
    <xf numFmtId="0" fontId="83" fillId="63" borderId="0" applyNumberFormat="0" applyBorder="0" applyAlignment="0" applyProtection="0"/>
    <xf numFmtId="0" fontId="38" fillId="6" borderId="0" applyNumberFormat="0" applyBorder="0" applyAlignment="0" applyProtection="0"/>
    <xf numFmtId="0" fontId="13" fillId="6" borderId="0" applyNumberFormat="0" applyBorder="0" applyAlignment="0" applyProtection="0"/>
    <xf numFmtId="0" fontId="38" fillId="6" borderId="0" applyNumberFormat="0" applyBorder="0" applyAlignment="0" applyProtection="0"/>
    <xf numFmtId="0" fontId="13" fillId="6" borderId="0" applyNumberFormat="0" applyBorder="0" applyAlignment="0" applyProtection="0"/>
    <xf numFmtId="0" fontId="83" fillId="67" borderId="0" applyNumberFormat="0" applyBorder="0" applyAlignment="0" applyProtection="0"/>
    <xf numFmtId="0" fontId="38" fillId="7" borderId="0" applyNumberFormat="0" applyBorder="0" applyAlignment="0" applyProtection="0"/>
    <xf numFmtId="0" fontId="13" fillId="7" borderId="0" applyNumberFormat="0" applyBorder="0" applyAlignment="0" applyProtection="0"/>
    <xf numFmtId="0" fontId="38" fillId="7" borderId="0" applyNumberFormat="0" applyBorder="0" applyAlignment="0" applyProtection="0"/>
    <xf numFmtId="0" fontId="13" fillId="7" borderId="0" applyNumberFormat="0" applyBorder="0" applyAlignment="0" applyProtection="0"/>
    <xf numFmtId="0" fontId="83" fillId="48" borderId="0" applyNumberFormat="0" applyBorder="0" applyAlignment="0" applyProtection="0"/>
    <xf numFmtId="0" fontId="38" fillId="8" borderId="0" applyNumberFormat="0" applyBorder="0" applyAlignment="0" applyProtection="0"/>
    <xf numFmtId="0" fontId="13" fillId="8" borderId="0" applyNumberFormat="0" applyBorder="0" applyAlignment="0" applyProtection="0"/>
    <xf numFmtId="0" fontId="38" fillId="8" borderId="0" applyNumberFormat="0" applyBorder="0" applyAlignment="0" applyProtection="0"/>
    <xf numFmtId="0" fontId="13" fillId="8" borderId="0" applyNumberFormat="0" applyBorder="0" applyAlignment="0" applyProtection="0"/>
    <xf numFmtId="0" fontId="83" fillId="52" borderId="0" applyNumberFormat="0" applyBorder="0" applyAlignment="0" applyProtection="0"/>
    <xf numFmtId="0" fontId="38" fillId="9" borderId="0" applyNumberFormat="0" applyBorder="0" applyAlignment="0" applyProtection="0"/>
    <xf numFmtId="0" fontId="13" fillId="9" borderId="0" applyNumberFormat="0" applyBorder="0" applyAlignment="0" applyProtection="0"/>
    <xf numFmtId="0" fontId="38" fillId="9" borderId="0" applyNumberFormat="0" applyBorder="0" applyAlignment="0" applyProtection="0"/>
    <xf numFmtId="0" fontId="13" fillId="9" borderId="0" applyNumberFormat="0" applyBorder="0" applyAlignment="0" applyProtection="0"/>
    <xf numFmtId="0" fontId="83" fillId="56" borderId="0" applyNumberFormat="0" applyBorder="0" applyAlignment="0" applyProtection="0"/>
    <xf numFmtId="0" fontId="38" fillId="10" borderId="0" applyNumberFormat="0" applyBorder="0" applyAlignment="0" applyProtection="0"/>
    <xf numFmtId="0" fontId="13" fillId="10" borderId="0" applyNumberFormat="0" applyBorder="0" applyAlignment="0" applyProtection="0"/>
    <xf numFmtId="0" fontId="38" fillId="10" borderId="0" applyNumberFormat="0" applyBorder="0" applyAlignment="0" applyProtection="0"/>
    <xf numFmtId="0" fontId="13" fillId="10" borderId="0" applyNumberFormat="0" applyBorder="0" applyAlignment="0" applyProtection="0"/>
    <xf numFmtId="0" fontId="83" fillId="60" borderId="0" applyNumberFormat="0" applyBorder="0" applyAlignment="0" applyProtection="0"/>
    <xf numFmtId="0" fontId="38" fillId="5" borderId="0" applyNumberFormat="0" applyBorder="0" applyAlignment="0" applyProtection="0"/>
    <xf numFmtId="0" fontId="13" fillId="5" borderId="0" applyNumberFormat="0" applyBorder="0" applyAlignment="0" applyProtection="0"/>
    <xf numFmtId="0" fontId="38" fillId="5" borderId="0" applyNumberFormat="0" applyBorder="0" applyAlignment="0" applyProtection="0"/>
    <xf numFmtId="0" fontId="13" fillId="5" borderId="0" applyNumberFormat="0" applyBorder="0" applyAlignment="0" applyProtection="0"/>
    <xf numFmtId="0" fontId="83" fillId="64" borderId="0" applyNumberFormat="0" applyBorder="0" applyAlignment="0" applyProtection="0"/>
    <xf numFmtId="0" fontId="38" fillId="8" borderId="0" applyNumberFormat="0" applyBorder="0" applyAlignment="0" applyProtection="0"/>
    <xf numFmtId="0" fontId="13" fillId="8" borderId="0" applyNumberFormat="0" applyBorder="0" applyAlignment="0" applyProtection="0"/>
    <xf numFmtId="0" fontId="38" fillId="8" borderId="0" applyNumberFormat="0" applyBorder="0" applyAlignment="0" applyProtection="0"/>
    <xf numFmtId="0" fontId="13" fillId="8" borderId="0" applyNumberFormat="0" applyBorder="0" applyAlignment="0" applyProtection="0"/>
    <xf numFmtId="0" fontId="83" fillId="68" borderId="0" applyNumberFormat="0" applyBorder="0" applyAlignment="0" applyProtection="0"/>
    <xf numFmtId="0" fontId="38" fillId="11" borderId="0" applyNumberFormat="0" applyBorder="0" applyAlignment="0" applyProtection="0"/>
    <xf numFmtId="0" fontId="13" fillId="11" borderId="0" applyNumberFormat="0" applyBorder="0" applyAlignment="0" applyProtection="0"/>
    <xf numFmtId="0" fontId="38" fillId="11" borderId="0" applyNumberFormat="0" applyBorder="0" applyAlignment="0" applyProtection="0"/>
    <xf numFmtId="0" fontId="13" fillId="11" borderId="0" applyNumberFormat="0" applyBorder="0" applyAlignment="0" applyProtection="0"/>
    <xf numFmtId="0" fontId="84" fillId="49"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84" fillId="53" borderId="0" applyNumberFormat="0" applyBorder="0" applyAlignment="0" applyProtection="0"/>
    <xf numFmtId="0" fontId="84" fillId="57"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84" fillId="61"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84" fillId="65" borderId="0" applyNumberFormat="0" applyBorder="0" applyAlignment="0" applyProtection="0"/>
    <xf numFmtId="0" fontId="84" fillId="69"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84" fillId="4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84" fillId="50"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84" fillId="54"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84" fillId="58"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84" fillId="62" borderId="0" applyNumberFormat="0" applyBorder="0" applyAlignment="0" applyProtection="0"/>
    <xf numFmtId="0" fontId="84" fillId="66" borderId="0" applyNumberFormat="0" applyBorder="0" applyAlignment="0" applyProtection="0"/>
    <xf numFmtId="0" fontId="85" fillId="40"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86" fillId="43" borderId="139" applyNumberFormat="0" applyAlignment="0" applyProtection="0"/>
    <xf numFmtId="0" fontId="87" fillId="44" borderId="142" applyNumberFormat="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4" fontId="13" fillId="0" borderId="0" applyFont="0" applyFill="0" applyBorder="0" applyAlignment="0" applyProtection="0"/>
    <xf numFmtId="44" fontId="14"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0" fontId="88" fillId="0" borderId="0" applyNumberFormat="0" applyFill="0" applyBorder="0" applyAlignment="0" applyProtection="0"/>
    <xf numFmtId="0" fontId="89" fillId="39" borderId="0" applyNumberFormat="0" applyBorder="0" applyAlignment="0" applyProtection="0"/>
    <xf numFmtId="0" fontId="90" fillId="0" borderId="136"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91" fillId="0" borderId="137" applyNumberFormat="0" applyFill="0" applyAlignment="0" applyProtection="0"/>
    <xf numFmtId="0" fontId="48" fillId="0" borderId="4" applyNumberFormat="0" applyFill="0" applyAlignment="0" applyProtection="0"/>
    <xf numFmtId="0" fontId="48" fillId="0" borderId="4" applyNumberFormat="0" applyFill="0" applyAlignment="0" applyProtection="0"/>
    <xf numFmtId="0" fontId="92" fillId="0" borderId="138" applyNumberFormat="0" applyFill="0" applyAlignment="0" applyProtection="0"/>
    <xf numFmtId="0" fontId="49" fillId="0" borderId="5" applyNumberFormat="0" applyFill="0" applyAlignment="0" applyProtection="0"/>
    <xf numFmtId="0" fontId="49" fillId="0" borderId="5" applyNumberFormat="0" applyFill="0" applyAlignment="0" applyProtection="0"/>
    <xf numFmtId="0" fontId="92"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82" fillId="0" borderId="0" applyNumberFormat="0" applyFill="0" applyBorder="0" applyAlignment="0" applyProtection="0">
      <alignment vertical="top"/>
      <protection locked="0"/>
    </xf>
    <xf numFmtId="0" fontId="93" fillId="42" borderId="139" applyNumberFormat="0" applyAlignment="0" applyProtection="0"/>
    <xf numFmtId="0" fontId="94" fillId="0" borderId="141" applyNumberFormat="0" applyFill="0" applyAlignment="0" applyProtection="0"/>
    <xf numFmtId="0" fontId="95" fillId="41" borderId="0" applyNumberFormat="0" applyBorder="0" applyAlignment="0" applyProtection="0"/>
    <xf numFmtId="0" fontId="14" fillId="0" borderId="0"/>
    <xf numFmtId="0" fontId="13" fillId="0" borderId="0"/>
    <xf numFmtId="0" fontId="13" fillId="0" borderId="0"/>
    <xf numFmtId="0" fontId="14" fillId="0" borderId="0"/>
    <xf numFmtId="0" fontId="14" fillId="0" borderId="0"/>
    <xf numFmtId="0" fontId="13" fillId="0" borderId="0"/>
    <xf numFmtId="0" fontId="13" fillId="0" borderId="0"/>
    <xf numFmtId="0" fontId="16" fillId="0" borderId="0"/>
    <xf numFmtId="0" fontId="16" fillId="0" borderId="0"/>
    <xf numFmtId="0" fontId="13" fillId="0" borderId="0"/>
    <xf numFmtId="0" fontId="13" fillId="0" borderId="0"/>
    <xf numFmtId="0" fontId="14" fillId="0" borderId="0"/>
    <xf numFmtId="0" fontId="14" fillId="0" borderId="0"/>
    <xf numFmtId="0" fontId="13" fillId="0" borderId="0"/>
    <xf numFmtId="0" fontId="13" fillId="0" borderId="0"/>
    <xf numFmtId="0" fontId="14" fillId="0" borderId="0"/>
    <xf numFmtId="0" fontId="14" fillId="0" borderId="0"/>
    <xf numFmtId="0" fontId="13" fillId="0" borderId="0"/>
    <xf numFmtId="0" fontId="13" fillId="0" borderId="0"/>
    <xf numFmtId="0" fontId="14" fillId="0" borderId="0"/>
    <xf numFmtId="0" fontId="14" fillId="0" borderId="0"/>
    <xf numFmtId="0" fontId="13" fillId="0" borderId="0"/>
    <xf numFmtId="0" fontId="13" fillId="0" borderId="0"/>
    <xf numFmtId="0" fontId="16" fillId="0" borderId="0"/>
    <xf numFmtId="0" fontId="13" fillId="0" borderId="0"/>
    <xf numFmtId="0" fontId="83" fillId="0" borderId="0"/>
    <xf numFmtId="0" fontId="13" fillId="0" borderId="0"/>
    <xf numFmtId="0" fontId="17" fillId="0" borderId="0"/>
    <xf numFmtId="0" fontId="13" fillId="0" borderId="0"/>
    <xf numFmtId="0" fontId="14" fillId="0" borderId="0"/>
    <xf numFmtId="0" fontId="14" fillId="0" borderId="0"/>
    <xf numFmtId="0" fontId="4" fillId="0" borderId="0"/>
    <xf numFmtId="0" fontId="4" fillId="0" borderId="0"/>
    <xf numFmtId="0" fontId="4" fillId="0" borderId="0"/>
    <xf numFmtId="0" fontId="13"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3" fillId="0" borderId="0"/>
    <xf numFmtId="0" fontId="13" fillId="0" borderId="0"/>
    <xf numFmtId="0" fontId="13" fillId="0" borderId="0"/>
    <xf numFmtId="0" fontId="16" fillId="0" borderId="0"/>
    <xf numFmtId="0" fontId="16" fillId="0" borderId="0"/>
    <xf numFmtId="0" fontId="13" fillId="23" borderId="116" applyNumberFormat="0" applyFont="0" applyAlignment="0" applyProtection="0"/>
    <xf numFmtId="0" fontId="64" fillId="45" borderId="143" applyNumberFormat="0" applyFont="0" applyAlignment="0" applyProtection="0"/>
    <xf numFmtId="0" fontId="64" fillId="45" borderId="143" applyNumberFormat="0" applyFont="0" applyAlignment="0" applyProtection="0"/>
    <xf numFmtId="0" fontId="64" fillId="45" borderId="143" applyNumberFormat="0" applyFont="0" applyAlignment="0" applyProtection="0"/>
    <xf numFmtId="0" fontId="64" fillId="45" borderId="143" applyNumberFormat="0" applyFont="0" applyAlignment="0" applyProtection="0"/>
    <xf numFmtId="0" fontId="96" fillId="43" borderId="140"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3" fillId="0" borderId="0" applyFont="0" applyFill="0" applyBorder="0" applyAlignment="0" applyProtection="0"/>
    <xf numFmtId="0" fontId="21" fillId="0" borderId="0" applyNumberFormat="0" applyFill="0" applyBorder="0" applyAlignment="0" applyProtection="0"/>
    <xf numFmtId="0" fontId="97" fillId="0" borderId="144" applyNumberFormat="0" applyFill="0" applyAlignment="0" applyProtection="0"/>
    <xf numFmtId="0" fontId="98" fillId="0" borderId="0" applyNumberForma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43" fillId="20" borderId="145" applyNumberFormat="0" applyAlignment="0" applyProtection="0"/>
    <xf numFmtId="0" fontId="30" fillId="20" borderId="145" applyNumberFormat="0" applyAlignment="0" applyProtection="0"/>
    <xf numFmtId="0" fontId="30" fillId="20" borderId="145" applyNumberFormat="0" applyAlignment="0" applyProtection="0"/>
    <xf numFmtId="0" fontId="43" fillId="20" borderId="145" applyNumberFormat="0" applyAlignment="0" applyProtection="0"/>
    <xf numFmtId="0" fontId="30" fillId="20" borderId="145" applyNumberFormat="0" applyAlignment="0" applyProtection="0"/>
    <xf numFmtId="0" fontId="30" fillId="20" borderId="145" applyNumberFormat="0" applyAlignment="0" applyProtection="0"/>
    <xf numFmtId="0" fontId="28" fillId="7" borderId="145" applyNumberFormat="0" applyAlignment="0" applyProtection="0"/>
    <xf numFmtId="0" fontId="28" fillId="7" borderId="145" applyNumberFormat="0" applyAlignment="0" applyProtection="0"/>
    <xf numFmtId="0" fontId="50" fillId="7" borderId="145" applyNumberFormat="0" applyAlignment="0" applyProtection="0"/>
    <xf numFmtId="0" fontId="50" fillId="7" borderId="145" applyNumberFormat="0" applyAlignment="0" applyProtection="0"/>
    <xf numFmtId="0" fontId="50" fillId="7" borderId="145" applyNumberFormat="0" applyAlignment="0" applyProtection="0"/>
    <xf numFmtId="0" fontId="28" fillId="7" borderId="145" applyNumberFormat="0" applyAlignment="0" applyProtection="0"/>
    <xf numFmtId="0" fontId="50" fillId="7" borderId="145" applyNumberFormat="0" applyAlignment="0" applyProtection="0"/>
    <xf numFmtId="0" fontId="28" fillId="7" borderId="145" applyNumberFormat="0" applyAlignment="0" applyProtection="0"/>
    <xf numFmtId="0" fontId="30" fillId="20" borderId="145" applyNumberFormat="0" applyAlignment="0" applyProtection="0"/>
    <xf numFmtId="0" fontId="30" fillId="20" borderId="145" applyNumberFormat="0" applyAlignment="0" applyProtection="0"/>
    <xf numFmtId="0" fontId="30" fillId="20" borderId="145" applyNumberFormat="0" applyAlignment="0" applyProtection="0"/>
    <xf numFmtId="0" fontId="30" fillId="20" borderId="145" applyNumberFormat="0" applyAlignment="0" applyProtection="0"/>
    <xf numFmtId="0" fontId="43" fillId="20" borderId="145" applyNumberFormat="0" applyAlignment="0" applyProtection="0"/>
    <xf numFmtId="0" fontId="43" fillId="20" borderId="145" applyNumberFormat="0" applyAlignment="0" applyProtection="0"/>
    <xf numFmtId="0" fontId="3" fillId="0" borderId="0"/>
    <xf numFmtId="0" fontId="3" fillId="0" borderId="0"/>
    <xf numFmtId="0" fontId="3" fillId="0" borderId="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4"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53" fillId="20" borderId="147" applyNumberFormat="0" applyAlignment="0" applyProtection="0"/>
    <xf numFmtId="0" fontId="29" fillId="20" borderId="147" applyNumberFormat="0" applyAlignment="0" applyProtection="0"/>
    <xf numFmtId="0" fontId="29" fillId="20" borderId="147" applyNumberForma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54" fillId="0" borderId="148" applyNumberFormat="0" applyFill="0" applyAlignment="0" applyProtection="0"/>
    <xf numFmtId="0" fontId="35" fillId="0" borderId="148" applyNumberFormat="0" applyFill="0" applyAlignment="0" applyProtection="0"/>
    <xf numFmtId="0" fontId="35" fillId="0" borderId="148" applyNumberFormat="0" applyFill="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4"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53" fillId="20" borderId="147" applyNumberFormat="0" applyAlignment="0" applyProtection="0"/>
    <xf numFmtId="0" fontId="29" fillId="20" borderId="147" applyNumberFormat="0" applyAlignment="0" applyProtection="0"/>
    <xf numFmtId="0" fontId="29" fillId="20" borderId="147" applyNumberForma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54" fillId="0" borderId="148" applyNumberFormat="0" applyFill="0" applyAlignment="0" applyProtection="0"/>
    <xf numFmtId="0" fontId="35" fillId="0" borderId="148" applyNumberFormat="0" applyFill="0" applyAlignment="0" applyProtection="0"/>
    <xf numFmtId="0" fontId="35" fillId="0" borderId="148" applyNumberFormat="0" applyFill="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4"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53" fillId="20" borderId="147" applyNumberFormat="0" applyAlignment="0" applyProtection="0"/>
    <xf numFmtId="0" fontId="29" fillId="20" borderId="147" applyNumberFormat="0" applyAlignment="0" applyProtection="0"/>
    <xf numFmtId="0" fontId="29" fillId="20" borderId="147" applyNumberFormat="0" applyAlignment="0" applyProtection="0"/>
    <xf numFmtId="0" fontId="54" fillId="0" borderId="148" applyNumberFormat="0" applyFill="0" applyAlignment="0" applyProtection="0"/>
    <xf numFmtId="0" fontId="35" fillId="0" borderId="148" applyNumberFormat="0" applyFill="0" applyAlignment="0" applyProtection="0"/>
    <xf numFmtId="0" fontId="35" fillId="0" borderId="148" applyNumberFormat="0" applyFill="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4"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53" fillId="20" borderId="147" applyNumberFormat="0" applyAlignment="0" applyProtection="0"/>
    <xf numFmtId="0" fontId="29" fillId="20" borderId="147" applyNumberFormat="0" applyAlignment="0" applyProtection="0"/>
    <xf numFmtId="0" fontId="29" fillId="20" borderId="147" applyNumberFormat="0" applyAlignment="0" applyProtection="0"/>
    <xf numFmtId="0" fontId="54" fillId="0" borderId="148" applyNumberFormat="0" applyFill="0" applyAlignment="0" applyProtection="0"/>
    <xf numFmtId="0" fontId="35" fillId="0" borderId="148" applyNumberFormat="0" applyFill="0" applyAlignment="0" applyProtection="0"/>
    <xf numFmtId="0" fontId="35" fillId="0" borderId="148" applyNumberFormat="0" applyFill="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43" fillId="20" borderId="145" applyNumberFormat="0" applyAlignment="0" applyProtection="0"/>
    <xf numFmtId="0" fontId="30" fillId="20" borderId="145" applyNumberFormat="0" applyAlignment="0" applyProtection="0"/>
    <xf numFmtId="0" fontId="30" fillId="20" borderId="145" applyNumberFormat="0" applyAlignment="0" applyProtection="0"/>
    <xf numFmtId="0" fontId="50" fillId="7" borderId="145" applyNumberFormat="0" applyAlignment="0" applyProtection="0"/>
    <xf numFmtId="0" fontId="28" fillId="7" borderId="145" applyNumberFormat="0" applyAlignment="0" applyProtection="0"/>
    <xf numFmtId="0" fontId="3" fillId="0" borderId="0"/>
    <xf numFmtId="0" fontId="3" fillId="0" borderId="0"/>
    <xf numFmtId="0" fontId="3" fillId="0" borderId="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4"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53" fillId="20" borderId="147" applyNumberFormat="0" applyAlignment="0" applyProtection="0"/>
    <xf numFmtId="0" fontId="29" fillId="20" borderId="147" applyNumberFormat="0" applyAlignment="0" applyProtection="0"/>
    <xf numFmtId="0" fontId="29" fillId="20" borderId="147" applyNumberFormat="0" applyAlignment="0" applyProtection="0"/>
    <xf numFmtId="0" fontId="54" fillId="0" borderId="148" applyNumberFormat="0" applyFill="0" applyAlignment="0" applyProtection="0"/>
    <xf numFmtId="0" fontId="35" fillId="0" borderId="148" applyNumberFormat="0" applyFill="0" applyAlignment="0" applyProtection="0"/>
    <xf numFmtId="0" fontId="35" fillId="0" borderId="148" applyNumberFormat="0" applyFill="0" applyAlignment="0" applyProtection="0"/>
    <xf numFmtId="0" fontId="3" fillId="0" borderId="0"/>
    <xf numFmtId="0" fontId="3" fillId="0" borderId="0"/>
    <xf numFmtId="0" fontId="3" fillId="0" borderId="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43" fillId="20" borderId="145" applyNumberFormat="0" applyAlignment="0" applyProtection="0"/>
    <xf numFmtId="0" fontId="30" fillId="20" borderId="145" applyNumberFormat="0" applyAlignment="0" applyProtection="0"/>
    <xf numFmtId="0" fontId="30" fillId="20" borderId="145" applyNumberFormat="0" applyAlignment="0" applyProtection="0"/>
    <xf numFmtId="0" fontId="50" fillId="7" borderId="145" applyNumberFormat="0" applyAlignment="0" applyProtection="0"/>
    <xf numFmtId="0" fontId="28" fillId="7" borderId="145" applyNumberFormat="0" applyAlignment="0" applyProtection="0"/>
    <xf numFmtId="0" fontId="3" fillId="0" borderId="0"/>
    <xf numFmtId="0" fontId="3" fillId="0" borderId="0"/>
    <xf numFmtId="0" fontId="3" fillId="0" borderId="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4"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13" fillId="23" borderId="146" applyNumberFormat="0" applyFont="0" applyAlignment="0" applyProtection="0"/>
    <xf numFmtId="0" fontId="53" fillId="20" borderId="147" applyNumberFormat="0" applyAlignment="0" applyProtection="0"/>
    <xf numFmtId="0" fontId="29" fillId="20" borderId="147" applyNumberFormat="0" applyAlignment="0" applyProtection="0"/>
    <xf numFmtId="0" fontId="29" fillId="20" borderId="147" applyNumberFormat="0" applyAlignment="0" applyProtection="0"/>
    <xf numFmtId="0" fontId="54" fillId="0" borderId="148" applyNumberFormat="0" applyFill="0" applyAlignment="0" applyProtection="0"/>
    <xf numFmtId="0" fontId="35" fillId="0" borderId="148" applyNumberFormat="0" applyFill="0" applyAlignment="0" applyProtection="0"/>
    <xf numFmtId="0" fontId="35" fillId="0" borderId="148" applyNumberFormat="0" applyFill="0" applyAlignment="0" applyProtection="0"/>
    <xf numFmtId="0" fontId="3" fillId="0" borderId="0"/>
    <xf numFmtId="0" fontId="2" fillId="0" borderId="0"/>
    <xf numFmtId="0" fontId="2" fillId="0" borderId="0"/>
    <xf numFmtId="0" fontId="14"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1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38" fillId="0" borderId="0"/>
    <xf numFmtId="43" fontId="139" fillId="0" borderId="0" applyFont="0" applyFill="0" applyBorder="0" applyAlignment="0" applyProtection="0"/>
    <xf numFmtId="44" fontId="139" fillId="0" borderId="0" applyFont="0" applyFill="0" applyBorder="0" applyAlignment="0" applyProtection="0"/>
    <xf numFmtId="9" fontId="139" fillId="0" borderId="0" applyFont="0" applyFill="0" applyBorder="0" applyAlignment="0" applyProtection="0"/>
  </cellStyleXfs>
  <cellXfs count="1302">
    <xf numFmtId="0" fontId="0" fillId="0" borderId="0" xfId="0"/>
    <xf numFmtId="0" fontId="0" fillId="0" borderId="0" xfId="0" applyFill="1"/>
    <xf numFmtId="4" fontId="0" fillId="0" borderId="0" xfId="0" applyNumberFormat="1"/>
    <xf numFmtId="4" fontId="16" fillId="0" borderId="0" xfId="0" applyNumberFormat="1" applyFont="1"/>
    <xf numFmtId="4" fontId="19" fillId="0" borderId="0" xfId="0" applyNumberFormat="1" applyFont="1"/>
    <xf numFmtId="4" fontId="16" fillId="0" borderId="0" xfId="0" applyNumberFormat="1" applyFont="1" applyAlignment="1">
      <alignment vertical="top"/>
    </xf>
    <xf numFmtId="4" fontId="59" fillId="0" borderId="0" xfId="0" applyNumberFormat="1" applyFont="1" applyBorder="1"/>
    <xf numFmtId="4" fontId="18" fillId="0" borderId="0" xfId="0" applyNumberFormat="1" applyFont="1" applyBorder="1"/>
    <xf numFmtId="4" fontId="18" fillId="0" borderId="17" xfId="0" applyNumberFormat="1" applyFont="1" applyBorder="1" applyAlignment="1">
      <alignment horizontal="center" wrapText="1"/>
    </xf>
    <xf numFmtId="0" fontId="65" fillId="0" borderId="0" xfId="0" applyFont="1" applyAlignment="1">
      <alignment vertical="top"/>
    </xf>
    <xf numFmtId="4" fontId="67" fillId="0" borderId="0" xfId="0" applyNumberFormat="1" applyFont="1" applyBorder="1" applyAlignment="1">
      <alignment horizontal="center"/>
    </xf>
    <xf numFmtId="37" fontId="66" fillId="31" borderId="0" xfId="0" applyNumberFormat="1" applyFont="1" applyFill="1" applyBorder="1" applyProtection="1"/>
    <xf numFmtId="0" fontId="69" fillId="31" borderId="0" xfId="0" applyFont="1" applyFill="1" applyBorder="1" applyAlignment="1" applyProtection="1">
      <alignment horizontal="center"/>
    </xf>
    <xf numFmtId="4" fontId="66" fillId="31" borderId="0" xfId="0" applyNumberFormat="1" applyFont="1" applyFill="1"/>
    <xf numFmtId="0" fontId="66" fillId="31" borderId="0" xfId="0" applyFont="1" applyFill="1" applyAlignment="1">
      <alignment horizontal="center"/>
    </xf>
    <xf numFmtId="0" fontId="66" fillId="31" borderId="0" xfId="0" applyNumberFormat="1" applyFont="1" applyFill="1" applyAlignment="1">
      <alignment horizontal="center"/>
    </xf>
    <xf numFmtId="4" fontId="70" fillId="31" borderId="0" xfId="0" applyNumberFormat="1" applyFont="1" applyFill="1"/>
    <xf numFmtId="0" fontId="70" fillId="31" borderId="0" xfId="0" applyNumberFormat="1" applyFont="1" applyFill="1" applyAlignment="1">
      <alignment horizontal="center"/>
    </xf>
    <xf numFmtId="0" fontId="71" fillId="0" borderId="0" xfId="0" applyFont="1" applyFill="1"/>
    <xf numFmtId="0" fontId="72" fillId="0" borderId="0" xfId="0" applyFont="1" applyFill="1" applyBorder="1" applyProtection="1"/>
    <xf numFmtId="0" fontId="72" fillId="0" borderId="0" xfId="0" applyFont="1"/>
    <xf numFmtId="0" fontId="71" fillId="0" borderId="19" xfId="0" applyFont="1" applyFill="1" applyBorder="1" applyAlignment="1"/>
    <xf numFmtId="0" fontId="74" fillId="0" borderId="0" xfId="0" applyFont="1" applyFill="1" applyBorder="1" applyAlignment="1" applyProtection="1">
      <alignment horizontal="center"/>
    </xf>
    <xf numFmtId="3" fontId="72" fillId="0" borderId="44" xfId="0" applyNumberFormat="1" applyFont="1" applyFill="1" applyBorder="1"/>
    <xf numFmtId="0" fontId="72" fillId="0" borderId="0" xfId="0" applyFont="1" applyFill="1" applyProtection="1"/>
    <xf numFmtId="0" fontId="72" fillId="0" borderId="0" xfId="0" applyFont="1" applyBorder="1"/>
    <xf numFmtId="0" fontId="74" fillId="0" borderId="0" xfId="0" applyFont="1" applyFill="1" applyBorder="1" applyAlignment="1">
      <alignment horizontal="center" wrapText="1"/>
    </xf>
    <xf numFmtId="0" fontId="72" fillId="0" borderId="0" xfId="0" applyFont="1" applyFill="1"/>
    <xf numFmtId="0" fontId="71" fillId="0" borderId="0" xfId="0" applyFont="1" applyFill="1" applyBorder="1" applyAlignment="1">
      <alignment horizontal="left"/>
    </xf>
    <xf numFmtId="0" fontId="74" fillId="0" borderId="19" xfId="0" applyFont="1" applyBorder="1" applyAlignment="1">
      <alignment horizontal="center" wrapText="1"/>
    </xf>
    <xf numFmtId="0" fontId="74" fillId="0" borderId="23" xfId="0" applyFont="1" applyBorder="1" applyAlignment="1">
      <alignment horizontal="center" wrapText="1"/>
    </xf>
    <xf numFmtId="0" fontId="74" fillId="0" borderId="45" xfId="0" applyFont="1" applyBorder="1" applyAlignment="1">
      <alignment horizontal="center" wrapText="1"/>
    </xf>
    <xf numFmtId="0" fontId="74" fillId="0" borderId="41" xfId="0" applyFont="1" applyBorder="1" applyAlignment="1">
      <alignment horizontal="center" wrapText="1"/>
    </xf>
    <xf numFmtId="3" fontId="72" fillId="0" borderId="44" xfId="0" applyNumberFormat="1" applyFont="1" applyBorder="1"/>
    <xf numFmtId="3" fontId="72" fillId="0" borderId="43" xfId="0" applyNumberFormat="1" applyFont="1" applyBorder="1"/>
    <xf numFmtId="0" fontId="74" fillId="0" borderId="0" xfId="0" applyFont="1" applyFill="1" applyProtection="1"/>
    <xf numFmtId="0" fontId="75" fillId="0" borderId="0" xfId="0" applyFont="1" applyFill="1" applyAlignment="1" applyProtection="1"/>
    <xf numFmtId="0" fontId="72" fillId="0" borderId="0" xfId="0" applyFont="1" applyProtection="1"/>
    <xf numFmtId="0" fontId="74" fillId="0" borderId="0" xfId="0" applyFont="1" applyFill="1" applyBorder="1" applyAlignment="1"/>
    <xf numFmtId="0" fontId="74" fillId="0" borderId="88" xfId="0" applyFont="1" applyBorder="1" applyAlignment="1"/>
    <xf numFmtId="0" fontId="72" fillId="0" borderId="0" xfId="0" applyFont="1" applyFill="1" applyBorder="1" applyAlignment="1" applyProtection="1">
      <alignment horizontal="center"/>
    </xf>
    <xf numFmtId="0" fontId="74" fillId="0" borderId="0" xfId="0" applyFont="1" applyFill="1" applyBorder="1" applyAlignment="1">
      <alignment wrapText="1"/>
    </xf>
    <xf numFmtId="0" fontId="74" fillId="0" borderId="86" xfId="0" applyFont="1" applyBorder="1" applyAlignment="1">
      <alignment wrapText="1"/>
    </xf>
    <xf numFmtId="0" fontId="74" fillId="0" borderId="88" xfId="0" applyFont="1" applyBorder="1" applyAlignment="1">
      <alignment wrapText="1"/>
    </xf>
    <xf numFmtId="0" fontId="74" fillId="0" borderId="87" xfId="0" applyFont="1" applyBorder="1" applyAlignment="1">
      <alignment wrapText="1"/>
    </xf>
    <xf numFmtId="0" fontId="72" fillId="0" borderId="50" xfId="0" applyFont="1" applyFill="1" applyBorder="1" applyAlignment="1">
      <alignment horizontal="center"/>
    </xf>
    <xf numFmtId="0" fontId="74" fillId="0" borderId="107" xfId="0" applyFont="1" applyFill="1" applyBorder="1" applyAlignment="1">
      <alignment horizontal="center"/>
    </xf>
    <xf numFmtId="0" fontId="74" fillId="0" borderId="86" xfId="0" applyFont="1" applyBorder="1" applyAlignment="1">
      <alignment horizontal="center" wrapText="1"/>
    </xf>
    <xf numFmtId="0" fontId="74" fillId="0" borderId="0" xfId="0" applyFont="1" applyFill="1"/>
    <xf numFmtId="0" fontId="74" fillId="0" borderId="87" xfId="0" applyFont="1" applyBorder="1" applyAlignment="1">
      <alignment horizontal="center" wrapText="1"/>
    </xf>
    <xf numFmtId="0" fontId="74" fillId="0" borderId="42" xfId="0" applyFont="1" applyFill="1" applyBorder="1"/>
    <xf numFmtId="0" fontId="74" fillId="0" borderId="69" xfId="0" applyFont="1" applyFill="1" applyBorder="1" applyAlignment="1">
      <alignment horizontal="center" wrapText="1"/>
    </xf>
    <xf numFmtId="0" fontId="74" fillId="0" borderId="61" xfId="0" applyFont="1" applyFill="1" applyBorder="1" applyAlignment="1">
      <alignment horizontal="center"/>
    </xf>
    <xf numFmtId="170" fontId="74" fillId="0" borderId="0" xfId="181" applyNumberFormat="1" applyFont="1" applyFill="1" applyBorder="1"/>
    <xf numFmtId="170" fontId="74" fillId="0" borderId="0" xfId="181" applyNumberFormat="1" applyFont="1" applyFill="1"/>
    <xf numFmtId="0" fontId="71" fillId="0" borderId="0" xfId="0" applyFont="1" applyFill="1" applyBorder="1" applyAlignment="1"/>
    <xf numFmtId="0" fontId="80" fillId="31" borderId="0" xfId="0" applyFont="1" applyFill="1"/>
    <xf numFmtId="0" fontId="74" fillId="0" borderId="86" xfId="0" applyFont="1" applyBorder="1" applyAlignment="1">
      <alignment horizontal="center"/>
    </xf>
    <xf numFmtId="0" fontId="73" fillId="0" borderId="19" xfId="0" applyFont="1" applyFill="1" applyBorder="1" applyAlignment="1">
      <alignment horizontal="center"/>
    </xf>
    <xf numFmtId="0" fontId="74" fillId="0" borderId="19" xfId="0" applyFont="1" applyBorder="1" applyAlignment="1">
      <alignment horizontal="center"/>
    </xf>
    <xf numFmtId="0" fontId="99" fillId="0" borderId="19" xfId="0" applyFont="1" applyFill="1" applyBorder="1" applyAlignment="1" applyProtection="1">
      <alignment horizontal="left" wrapText="1"/>
    </xf>
    <xf numFmtId="3" fontId="72" fillId="0" borderId="0" xfId="0" applyNumberFormat="1" applyFont="1"/>
    <xf numFmtId="3" fontId="72" fillId="0" borderId="0" xfId="0" applyNumberFormat="1" applyFont="1" applyFill="1" applyBorder="1" applyProtection="1"/>
    <xf numFmtId="0" fontId="74" fillId="0" borderId="19" xfId="495" applyFont="1" applyFill="1" applyBorder="1" applyAlignment="1">
      <alignment horizontal="center" wrapText="1"/>
    </xf>
    <xf numFmtId="3" fontId="75" fillId="0" borderId="19" xfId="495" applyNumberFormat="1" applyFont="1" applyFill="1" applyBorder="1" applyAlignment="1">
      <alignment horizontal="center"/>
    </xf>
    <xf numFmtId="10" fontId="75" fillId="0" borderId="87" xfId="495" applyNumberFormat="1" applyFont="1" applyFill="1" applyBorder="1" applyAlignment="1">
      <alignment horizontal="center"/>
    </xf>
    <xf numFmtId="0" fontId="73" fillId="0" borderId="29" xfId="0" applyFont="1" applyFill="1" applyBorder="1" applyAlignment="1">
      <alignment horizontal="center"/>
    </xf>
    <xf numFmtId="0" fontId="77" fillId="0" borderId="0" xfId="0" applyFont="1" applyBorder="1" applyAlignment="1">
      <alignment wrapText="1"/>
    </xf>
    <xf numFmtId="166" fontId="72" fillId="36" borderId="34" xfId="0" applyNumberFormat="1" applyFont="1" applyFill="1" applyBorder="1"/>
    <xf numFmtId="0" fontId="74" fillId="0" borderId="149" xfId="0" applyFont="1" applyFill="1" applyBorder="1" applyAlignment="1">
      <alignment horizontal="center" wrapText="1"/>
    </xf>
    <xf numFmtId="0" fontId="74" fillId="0" borderId="152" xfId="0" applyFont="1" applyFill="1" applyBorder="1" applyAlignment="1">
      <alignment horizontal="center" wrapText="1"/>
    </xf>
    <xf numFmtId="0" fontId="74" fillId="0" borderId="14" xfId="0" applyFont="1" applyFill="1" applyBorder="1" applyAlignment="1">
      <alignment horizontal="center" wrapText="1"/>
    </xf>
    <xf numFmtId="0" fontId="103" fillId="0" borderId="19" xfId="0" applyFont="1" applyBorder="1" applyAlignment="1">
      <alignment horizontal="center"/>
    </xf>
    <xf numFmtId="0" fontId="74" fillId="0" borderId="150" xfId="0" applyFont="1" applyFill="1" applyBorder="1" applyAlignment="1">
      <alignment horizontal="center" wrapText="1"/>
    </xf>
    <xf numFmtId="0" fontId="74" fillId="0" borderId="0" xfId="0" applyFont="1" applyFill="1" applyBorder="1" applyAlignment="1">
      <alignment horizontal="center"/>
    </xf>
    <xf numFmtId="0" fontId="74" fillId="71" borderId="89" xfId="0" applyFont="1" applyFill="1" applyBorder="1" applyAlignment="1">
      <alignment horizontal="center"/>
    </xf>
    <xf numFmtId="3" fontId="74" fillId="71" borderId="17" xfId="0" applyNumberFormat="1" applyFont="1" applyFill="1" applyBorder="1"/>
    <xf numFmtId="0" fontId="74" fillId="0" borderId="11" xfId="0" applyFont="1" applyFill="1" applyBorder="1" applyAlignment="1">
      <alignment horizontal="center"/>
    </xf>
    <xf numFmtId="0" fontId="74" fillId="0" borderId="16" xfId="0" applyFont="1" applyFill="1" applyBorder="1" applyAlignment="1">
      <alignment horizontal="center"/>
    </xf>
    <xf numFmtId="0" fontId="74" fillId="0" borderId="15" xfId="0" applyFont="1" applyFill="1" applyBorder="1" applyAlignment="1">
      <alignment horizontal="center"/>
    </xf>
    <xf numFmtId="166" fontId="72" fillId="70" borderId="53" xfId="0" applyNumberFormat="1" applyFont="1" applyFill="1" applyBorder="1"/>
    <xf numFmtId="0" fontId="74" fillId="71" borderId="88" xfId="0" applyFont="1" applyFill="1" applyBorder="1" applyAlignment="1">
      <alignment horizontal="center"/>
    </xf>
    <xf numFmtId="0" fontId="74" fillId="71" borderId="88" xfId="0" applyFont="1" applyFill="1" applyBorder="1" applyAlignment="1">
      <alignment wrapText="1"/>
    </xf>
    <xf numFmtId="3" fontId="77" fillId="0" borderId="0" xfId="0" applyNumberFormat="1" applyFont="1" applyBorder="1" applyAlignment="1">
      <alignment wrapText="1"/>
    </xf>
    <xf numFmtId="0" fontId="74" fillId="0" borderId="21" xfId="0" applyFont="1" applyFill="1" applyBorder="1" applyAlignment="1">
      <alignment horizontal="center" wrapText="1"/>
    </xf>
    <xf numFmtId="0" fontId="73" fillId="0" borderId="86" xfId="0" applyFont="1" applyFill="1" applyBorder="1" applyAlignment="1">
      <alignment horizontal="center"/>
    </xf>
    <xf numFmtId="0" fontId="71" fillId="0" borderId="86" xfId="0" applyFont="1" applyFill="1" applyBorder="1" applyAlignment="1"/>
    <xf numFmtId="0" fontId="71" fillId="0" borderId="88" xfId="0" applyFont="1" applyFill="1" applyBorder="1" applyAlignment="1"/>
    <xf numFmtId="0" fontId="105" fillId="0" borderId="19" xfId="0" applyFont="1" applyFill="1" applyBorder="1"/>
    <xf numFmtId="3" fontId="105" fillId="0" borderId="38" xfId="0" applyNumberFormat="1" applyFont="1" applyBorder="1"/>
    <xf numFmtId="166" fontId="105" fillId="70" borderId="14" xfId="0" applyNumberFormat="1" applyFont="1" applyFill="1" applyBorder="1"/>
    <xf numFmtId="166" fontId="105" fillId="36" borderId="23" xfId="0" applyNumberFormat="1" applyFont="1" applyFill="1" applyBorder="1"/>
    <xf numFmtId="0" fontId="106" fillId="0" borderId="0" xfId="0" applyFont="1"/>
    <xf numFmtId="166" fontId="105" fillId="71" borderId="106" xfId="0" applyNumberFormat="1" applyFont="1" applyFill="1" applyBorder="1"/>
    <xf numFmtId="3" fontId="105" fillId="0" borderId="0" xfId="0" applyNumberFormat="1" applyFont="1" applyFill="1" applyBorder="1"/>
    <xf numFmtId="0" fontId="73" fillId="0" borderId="0" xfId="0" applyFont="1" applyFill="1" applyBorder="1" applyAlignment="1">
      <alignment horizontal="center"/>
    </xf>
    <xf numFmtId="0" fontId="71" fillId="0" borderId="87" xfId="0" applyFont="1" applyFill="1" applyBorder="1" applyAlignment="1"/>
    <xf numFmtId="3" fontId="72" fillId="36" borderId="157" xfId="0" applyNumberFormat="1" applyFont="1" applyFill="1" applyBorder="1"/>
    <xf numFmtId="3" fontId="72" fillId="36" borderId="158" xfId="0" applyNumberFormat="1" applyFont="1" applyFill="1" applyBorder="1"/>
    <xf numFmtId="0" fontId="74" fillId="0" borderId="22" xfId="0" applyFont="1" applyFill="1" applyBorder="1" applyAlignment="1">
      <alignment horizontal="center" wrapText="1"/>
    </xf>
    <xf numFmtId="0" fontId="74" fillId="0" borderId="19" xfId="0" applyFont="1" applyFill="1" applyBorder="1" applyAlignment="1">
      <alignment horizontal="center" wrapText="1"/>
    </xf>
    <xf numFmtId="0" fontId="100" fillId="0" borderId="0" xfId="17654" applyFont="1" applyFill="1" applyProtection="1"/>
    <xf numFmtId="0" fontId="107" fillId="0" borderId="0" xfId="17654" applyFont="1" applyFill="1" applyProtection="1"/>
    <xf numFmtId="169" fontId="109" fillId="71" borderId="0" xfId="17654" applyNumberFormat="1" applyFont="1" applyFill="1" applyBorder="1" applyAlignment="1"/>
    <xf numFmtId="0" fontId="74" fillId="0" borderId="0" xfId="0" applyFont="1" applyFill="1" applyAlignment="1" applyProtection="1"/>
    <xf numFmtId="3" fontId="74" fillId="0" borderId="23" xfId="0" applyNumberFormat="1" applyFont="1" applyFill="1" applyBorder="1" applyAlignment="1">
      <alignment horizontal="center"/>
    </xf>
    <xf numFmtId="168" fontId="72" fillId="36" borderId="156" xfId="0" applyNumberFormat="1" applyFont="1" applyFill="1" applyBorder="1"/>
    <xf numFmtId="0" fontId="113" fillId="0" borderId="0" xfId="663" applyFont="1"/>
    <xf numFmtId="0" fontId="113" fillId="0" borderId="0" xfId="663" applyFont="1" applyAlignment="1"/>
    <xf numFmtId="0" fontId="112" fillId="0" borderId="0" xfId="0" applyFont="1" applyBorder="1" applyAlignment="1"/>
    <xf numFmtId="0" fontId="72" fillId="0" borderId="0" xfId="663" applyFont="1"/>
    <xf numFmtId="0" fontId="72" fillId="0" borderId="0" xfId="663" applyFont="1" applyProtection="1"/>
    <xf numFmtId="0" fontId="71" fillId="0" borderId="0" xfId="0" applyFont="1" applyFill="1" applyAlignment="1">
      <alignment vertical="center" wrapText="1"/>
    </xf>
    <xf numFmtId="0" fontId="78" fillId="0" borderId="0" xfId="0" applyFont="1" applyProtection="1"/>
    <xf numFmtId="49" fontId="75" fillId="0" borderId="0" xfId="0" applyNumberFormat="1" applyFont="1" applyAlignment="1" applyProtection="1">
      <alignment horizontal="left"/>
    </xf>
    <xf numFmtId="0" fontId="76" fillId="0" borderId="0" xfId="0" applyFont="1" applyProtection="1"/>
    <xf numFmtId="3" fontId="78" fillId="0" borderId="0" xfId="0" applyNumberFormat="1" applyFont="1" applyProtection="1"/>
    <xf numFmtId="0" fontId="72" fillId="0" borderId="0" xfId="0" applyFont="1" applyAlignment="1" applyProtection="1"/>
    <xf numFmtId="0" fontId="74" fillId="0" borderId="0" xfId="0" applyFont="1" applyProtection="1"/>
    <xf numFmtId="0" fontId="75" fillId="0" borderId="0" xfId="0" applyFont="1" applyAlignment="1" applyProtection="1">
      <alignment horizontal="left" vertical="center"/>
    </xf>
    <xf numFmtId="0" fontId="75" fillId="0" borderId="0" xfId="0" applyFont="1" applyProtection="1"/>
    <xf numFmtId="0" fontId="78" fillId="0" borderId="0" xfId="0" applyFont="1" applyFill="1" applyProtection="1"/>
    <xf numFmtId="49" fontId="74" fillId="0" borderId="0" xfId="0" applyNumberFormat="1" applyFont="1" applyFill="1" applyProtection="1"/>
    <xf numFmtId="49" fontId="75" fillId="0" borderId="0" xfId="0" applyNumberFormat="1" applyFont="1" applyFill="1" applyAlignment="1" applyProtection="1">
      <alignment horizontal="left"/>
    </xf>
    <xf numFmtId="0" fontId="116" fillId="0" borderId="0" xfId="0" applyFont="1" applyFill="1" applyProtection="1"/>
    <xf numFmtId="49" fontId="75" fillId="0" borderId="0" xfId="0" applyNumberFormat="1" applyFont="1" applyFill="1" applyProtection="1"/>
    <xf numFmtId="49" fontId="75" fillId="0" borderId="0" xfId="0" applyNumberFormat="1" applyFont="1" applyProtection="1"/>
    <xf numFmtId="49" fontId="78" fillId="0" borderId="0" xfId="0" applyNumberFormat="1" applyFont="1" applyProtection="1"/>
    <xf numFmtId="0" fontId="76" fillId="0" borderId="0" xfId="0" applyFont="1" applyBorder="1" applyProtection="1"/>
    <xf numFmtId="0" fontId="76" fillId="0" borderId="0" xfId="0" quotePrefix="1" applyFont="1" applyBorder="1" applyProtection="1"/>
    <xf numFmtId="165" fontId="78" fillId="0" borderId="0" xfId="0" applyNumberFormat="1" applyFont="1" applyFill="1" applyProtection="1"/>
    <xf numFmtId="43" fontId="78" fillId="0" borderId="0" xfId="0" applyNumberFormat="1" applyFont="1" applyProtection="1"/>
    <xf numFmtId="0" fontId="72" fillId="0" borderId="121" xfId="0" applyFont="1" applyBorder="1" applyProtection="1"/>
    <xf numFmtId="0" fontId="74" fillId="0" borderId="122" xfId="0" applyFont="1" applyBorder="1" applyAlignment="1" applyProtection="1">
      <alignment horizontal="center"/>
    </xf>
    <xf numFmtId="0" fontId="72" fillId="0" borderId="123" xfId="0" applyFont="1" applyBorder="1" applyProtection="1"/>
    <xf numFmtId="0" fontId="72" fillId="0" borderId="124" xfId="0" applyFont="1" applyBorder="1" applyProtection="1"/>
    <xf numFmtId="49" fontId="75" fillId="0" borderId="125" xfId="0" applyNumberFormat="1" applyFont="1" applyBorder="1" applyAlignment="1" applyProtection="1">
      <alignment horizontal="center"/>
    </xf>
    <xf numFmtId="0" fontId="75" fillId="0" borderId="10" xfId="0" applyFont="1" applyBorder="1" applyAlignment="1" applyProtection="1">
      <alignment horizontal="center"/>
    </xf>
    <xf numFmtId="0" fontId="75" fillId="0" borderId="120" xfId="0" applyFont="1" applyBorder="1" applyAlignment="1" applyProtection="1">
      <alignment horizontal="center"/>
    </xf>
    <xf numFmtId="0" fontId="75" fillId="0" borderId="45" xfId="0" applyFont="1" applyBorder="1" applyAlignment="1" applyProtection="1">
      <alignment horizontal="center"/>
    </xf>
    <xf numFmtId="0" fontId="74" fillId="0" borderId="125" xfId="0" applyFont="1" applyBorder="1" applyAlignment="1" applyProtection="1">
      <alignment horizontal="center"/>
    </xf>
    <xf numFmtId="0" fontId="75" fillId="0" borderId="126" xfId="0" applyFont="1" applyBorder="1" applyAlignment="1" applyProtection="1">
      <alignment horizontal="center"/>
    </xf>
    <xf numFmtId="37" fontId="72" fillId="0" borderId="127" xfId="0" applyNumberFormat="1" applyFont="1" applyFill="1" applyBorder="1" applyProtection="1"/>
    <xf numFmtId="3" fontId="78" fillId="0" borderId="30" xfId="192" quotePrefix="1" applyNumberFormat="1" applyFont="1" applyFill="1" applyBorder="1" applyAlignment="1" applyProtection="1"/>
    <xf numFmtId="3" fontId="78" fillId="0" borderId="31" xfId="181" applyNumberFormat="1" applyFont="1" applyBorder="1" applyProtection="1"/>
    <xf numFmtId="10" fontId="78" fillId="0" borderId="18" xfId="3292" quotePrefix="1" applyNumberFormat="1" applyFont="1" applyFill="1" applyBorder="1" applyAlignment="1" applyProtection="1">
      <alignment horizontal="right"/>
    </xf>
    <xf numFmtId="167" fontId="78" fillId="0" borderId="128" xfId="3292" applyNumberFormat="1" applyFont="1" applyBorder="1" applyAlignment="1" applyProtection="1">
      <alignment horizontal="right"/>
    </xf>
    <xf numFmtId="0" fontId="72" fillId="0" borderId="125" xfId="0" applyFont="1" applyBorder="1" applyProtection="1"/>
    <xf numFmtId="3" fontId="78" fillId="0" borderId="120" xfId="181" applyNumberFormat="1" applyFont="1" applyBorder="1" applyProtection="1"/>
    <xf numFmtId="0" fontId="74" fillId="0" borderId="129" xfId="0" applyFont="1" applyBorder="1" applyProtection="1"/>
    <xf numFmtId="3" fontId="75" fillId="0" borderId="95" xfId="181" applyNumberFormat="1" applyFont="1" applyFill="1" applyBorder="1" applyAlignment="1" applyProtection="1"/>
    <xf numFmtId="3" fontId="75" fillId="0" borderId="96" xfId="181" applyNumberFormat="1" applyFont="1" applyBorder="1" applyProtection="1"/>
    <xf numFmtId="10" fontId="75" fillId="0" borderId="94" xfId="3292" quotePrefix="1" applyNumberFormat="1" applyFont="1" applyFill="1" applyBorder="1" applyAlignment="1" applyProtection="1">
      <alignment horizontal="right"/>
    </xf>
    <xf numFmtId="167" fontId="75" fillId="0" borderId="130" xfId="3292" applyNumberFormat="1" applyFont="1" applyBorder="1" applyAlignment="1" applyProtection="1">
      <alignment horizontal="right"/>
    </xf>
    <xf numFmtId="9" fontId="78" fillId="0" borderId="0" xfId="3292" applyFont="1" applyProtection="1"/>
    <xf numFmtId="0" fontId="72" fillId="0" borderId="0" xfId="0" applyFont="1" applyBorder="1" applyProtection="1"/>
    <xf numFmtId="49" fontId="78" fillId="0" borderId="0" xfId="0" applyNumberFormat="1" applyFont="1" applyBorder="1" applyProtection="1"/>
    <xf numFmtId="165" fontId="78" fillId="0" borderId="0" xfId="0" applyNumberFormat="1" applyFont="1" applyBorder="1" applyProtection="1"/>
    <xf numFmtId="0" fontId="78" fillId="0" borderId="0" xfId="0" applyFont="1" applyBorder="1" applyProtection="1"/>
    <xf numFmtId="4" fontId="78" fillId="0" borderId="0" xfId="3292" quotePrefix="1" applyNumberFormat="1" applyFont="1" applyFill="1" applyBorder="1" applyAlignment="1" applyProtection="1">
      <alignment horizontal="right"/>
    </xf>
    <xf numFmtId="49" fontId="75" fillId="0" borderId="131" xfId="0" applyNumberFormat="1" applyFont="1" applyBorder="1" applyAlignment="1" applyProtection="1">
      <alignment horizontal="center"/>
    </xf>
    <xf numFmtId="0" fontId="75" fillId="0" borderId="24" xfId="0" applyFont="1" applyBorder="1" applyAlignment="1" applyProtection="1">
      <alignment horizontal="center"/>
    </xf>
    <xf numFmtId="0" fontId="75" fillId="0" borderId="25" xfId="0" applyFont="1" applyBorder="1" applyAlignment="1" applyProtection="1">
      <alignment horizontal="center"/>
    </xf>
    <xf numFmtId="0" fontId="75" fillId="0" borderId="132" xfId="0" applyFont="1" applyBorder="1" applyAlignment="1" applyProtection="1">
      <alignment horizontal="center"/>
    </xf>
    <xf numFmtId="3" fontId="78" fillId="0" borderId="27" xfId="181" applyNumberFormat="1" applyFont="1" applyBorder="1" applyProtection="1"/>
    <xf numFmtId="3" fontId="78" fillId="0" borderId="10" xfId="181" applyNumberFormat="1" applyFont="1" applyBorder="1" applyProtection="1"/>
    <xf numFmtId="37" fontId="75" fillId="0" borderId="28" xfId="181" applyNumberFormat="1" applyFont="1" applyBorder="1" applyProtection="1"/>
    <xf numFmtId="3" fontId="75" fillId="0" borderId="26" xfId="181" applyNumberFormat="1" applyFont="1" applyBorder="1" applyProtection="1"/>
    <xf numFmtId="10" fontId="75" fillId="0" borderId="32" xfId="3292" quotePrefix="1" applyNumberFormat="1" applyFont="1" applyFill="1" applyBorder="1" applyAlignment="1" applyProtection="1">
      <alignment horizontal="right"/>
    </xf>
    <xf numFmtId="167" fontId="75" fillId="0" borderId="133" xfId="3292" applyNumberFormat="1" applyFont="1" applyBorder="1" applyAlignment="1" applyProtection="1">
      <alignment horizontal="right"/>
    </xf>
    <xf numFmtId="0" fontId="75" fillId="0" borderId="0" xfId="0" applyFont="1" applyFill="1" applyProtection="1"/>
    <xf numFmtId="0" fontId="118" fillId="0" borderId="0" xfId="0" applyFont="1" applyFill="1" applyProtection="1"/>
    <xf numFmtId="0" fontId="119" fillId="0" borderId="0" xfId="0" applyFont="1" applyFill="1" applyBorder="1" applyProtection="1"/>
    <xf numFmtId="0" fontId="120" fillId="0" borderId="0" xfId="0" applyFont="1" applyFill="1" applyBorder="1" applyProtection="1"/>
    <xf numFmtId="49" fontId="75" fillId="0" borderId="0" xfId="0" applyNumberFormat="1" applyFont="1" applyAlignment="1" applyProtection="1">
      <alignment vertical="top"/>
    </xf>
    <xf numFmtId="37" fontId="78" fillId="24" borderId="0" xfId="0" quotePrefix="1" applyNumberFormat="1" applyFont="1" applyFill="1" applyBorder="1" applyAlignment="1" applyProtection="1">
      <alignment horizontal="right"/>
    </xf>
    <xf numFmtId="0" fontId="75" fillId="0" borderId="108" xfId="0" applyFont="1" applyBorder="1" applyAlignment="1" applyProtection="1">
      <alignment horizontal="center"/>
    </xf>
    <xf numFmtId="0" fontId="75" fillId="0" borderId="37" xfId="0" applyFont="1" applyBorder="1" applyAlignment="1" applyProtection="1">
      <alignment horizontal="center" wrapText="1"/>
    </xf>
    <xf numFmtId="37" fontId="78" fillId="0" borderId="109" xfId="0" applyNumberFormat="1" applyFont="1" applyBorder="1" applyProtection="1"/>
    <xf numFmtId="37" fontId="78" fillId="24" borderId="56" xfId="0" applyNumberFormat="1" applyFont="1" applyFill="1" applyBorder="1" applyAlignment="1" applyProtection="1">
      <alignment horizontal="right"/>
    </xf>
    <xf numFmtId="37" fontId="120" fillId="0" borderId="109" xfId="0" applyNumberFormat="1" applyFont="1" applyBorder="1" applyAlignment="1" applyProtection="1">
      <alignment horizontal="right"/>
    </xf>
    <xf numFmtId="37" fontId="120" fillId="0" borderId="36" xfId="0" applyNumberFormat="1" applyFont="1" applyBorder="1" applyAlignment="1" applyProtection="1">
      <alignment horizontal="right"/>
    </xf>
    <xf numFmtId="0" fontId="75" fillId="0" borderId="110" xfId="0" applyFont="1" applyBorder="1" applyProtection="1"/>
    <xf numFmtId="37" fontId="78" fillId="24" borderId="38" xfId="0" applyNumberFormat="1" applyFont="1" applyFill="1" applyBorder="1" applyAlignment="1" applyProtection="1">
      <alignment horizontal="right"/>
    </xf>
    <xf numFmtId="164" fontId="72" fillId="0" borderId="0" xfId="0" applyNumberFormat="1" applyFont="1" applyProtection="1"/>
    <xf numFmtId="0" fontId="121" fillId="0" borderId="0" xfId="0" applyFont="1" applyProtection="1"/>
    <xf numFmtId="0" fontId="73" fillId="0" borderId="0" xfId="0" applyFont="1" applyProtection="1"/>
    <xf numFmtId="49" fontId="74" fillId="0" borderId="0" xfId="0" applyNumberFormat="1" applyFont="1" applyAlignment="1" applyProtection="1">
      <alignment horizontal="left" vertical="top"/>
    </xf>
    <xf numFmtId="49" fontId="74" fillId="0" borderId="0" xfId="0" applyNumberFormat="1" applyFont="1" applyAlignment="1" applyProtection="1">
      <alignment horizontal="left"/>
    </xf>
    <xf numFmtId="49" fontId="74" fillId="0" borderId="0" xfId="0" applyNumberFormat="1" applyFont="1" applyProtection="1"/>
    <xf numFmtId="49" fontId="72" fillId="0" borderId="0" xfId="0" applyNumberFormat="1" applyFont="1" applyProtection="1"/>
    <xf numFmtId="0" fontId="78" fillId="24" borderId="0" xfId="0" applyFont="1" applyFill="1" applyProtection="1"/>
    <xf numFmtId="49" fontId="74" fillId="0" borderId="0" xfId="0" applyNumberFormat="1" applyFont="1" applyFill="1" applyAlignment="1" applyProtection="1">
      <alignment vertical="top"/>
    </xf>
    <xf numFmtId="37" fontId="72" fillId="0" borderId="0" xfId="0" applyNumberFormat="1" applyFont="1" applyProtection="1"/>
    <xf numFmtId="37" fontId="71" fillId="0" borderId="66" xfId="0" applyNumberFormat="1" applyFont="1" applyBorder="1" applyProtection="1"/>
    <xf numFmtId="37" fontId="72" fillId="0" borderId="0" xfId="0" applyNumberFormat="1" applyFont="1" applyBorder="1" applyProtection="1"/>
    <xf numFmtId="0" fontId="71" fillId="0" borderId="0" xfId="0" applyFont="1" applyProtection="1"/>
    <xf numFmtId="0" fontId="74" fillId="0" borderId="0" xfId="0" applyFont="1" applyAlignment="1">
      <alignment vertical="top"/>
    </xf>
    <xf numFmtId="4" fontId="71" fillId="0" borderId="66" xfId="0" quotePrefix="1" applyNumberFormat="1" applyFont="1" applyBorder="1" applyAlignment="1">
      <alignment horizontal="center"/>
    </xf>
    <xf numFmtId="0" fontId="122" fillId="0" borderId="0" xfId="0" applyFont="1" applyFill="1"/>
    <xf numFmtId="4" fontId="71" fillId="0" borderId="66" xfId="0" applyNumberFormat="1" applyFont="1" applyBorder="1" applyAlignment="1">
      <alignment horizontal="center"/>
    </xf>
    <xf numFmtId="4" fontId="71" fillId="0" borderId="0" xfId="0" applyNumberFormat="1" applyFont="1" applyBorder="1" applyAlignment="1">
      <alignment horizontal="center"/>
    </xf>
    <xf numFmtId="0" fontId="71" fillId="0" borderId="66" xfId="0" quotePrefix="1" applyNumberFormat="1" applyFont="1" applyBorder="1" applyAlignment="1">
      <alignment horizontal="center"/>
    </xf>
    <xf numFmtId="0" fontId="72" fillId="0" borderId="0" xfId="0" applyFont="1" applyAlignment="1">
      <alignment wrapText="1"/>
    </xf>
    <xf numFmtId="0" fontId="71" fillId="0" borderId="0" xfId="0" applyFont="1" applyBorder="1"/>
    <xf numFmtId="0" fontId="72" fillId="0" borderId="0" xfId="0" applyFont="1" applyBorder="1" applyAlignment="1" applyProtection="1">
      <alignment vertical="top"/>
      <protection locked="0"/>
    </xf>
    <xf numFmtId="168" fontId="72" fillId="0" borderId="0" xfId="0" applyNumberFormat="1" applyFont="1" applyProtection="1"/>
    <xf numFmtId="37" fontId="72" fillId="0" borderId="0" xfId="181" applyNumberFormat="1" applyFont="1" applyBorder="1" applyProtection="1"/>
    <xf numFmtId="37" fontId="72" fillId="0" borderId="0" xfId="181" applyNumberFormat="1" applyFont="1" applyProtection="1"/>
    <xf numFmtId="0" fontId="120" fillId="0" borderId="0" xfId="0" applyFont="1" applyProtection="1"/>
    <xf numFmtId="3" fontId="72" fillId="0" borderId="0" xfId="181" applyNumberFormat="1" applyFont="1" applyProtection="1"/>
    <xf numFmtId="5" fontId="72" fillId="0" borderId="0" xfId="0" applyNumberFormat="1" applyFont="1" applyBorder="1" applyAlignment="1" applyProtection="1">
      <alignment horizontal="right"/>
    </xf>
    <xf numFmtId="3" fontId="121" fillId="0" borderId="0" xfId="183" applyNumberFormat="1" applyFont="1" applyBorder="1" applyProtection="1">
      <protection locked="0"/>
    </xf>
    <xf numFmtId="5" fontId="72" fillId="0" borderId="0" xfId="181" applyNumberFormat="1" applyFont="1" applyBorder="1" applyProtection="1"/>
    <xf numFmtId="3" fontId="72" fillId="0" borderId="0" xfId="0" applyNumberFormat="1" applyFont="1" applyBorder="1" applyProtection="1"/>
    <xf numFmtId="5" fontId="72" fillId="0" borderId="0" xfId="181" applyNumberFormat="1" applyFont="1" applyProtection="1"/>
    <xf numFmtId="165" fontId="72" fillId="0" borderId="0" xfId="181" applyNumberFormat="1" applyFont="1" applyFill="1" applyProtection="1"/>
    <xf numFmtId="165" fontId="72" fillId="0" borderId="0" xfId="181" applyNumberFormat="1" applyFont="1" applyProtection="1"/>
    <xf numFmtId="165" fontId="74" fillId="0" borderId="0" xfId="192" applyNumberFormat="1" applyFont="1" applyAlignment="1" applyProtection="1">
      <alignment horizontal="center"/>
    </xf>
    <xf numFmtId="165" fontId="72" fillId="0" borderId="0" xfId="192" applyNumberFormat="1" applyFont="1" applyProtection="1"/>
    <xf numFmtId="5" fontId="72" fillId="0" borderId="0" xfId="181" applyNumberFormat="1" applyFont="1" applyFill="1" applyBorder="1" applyProtection="1"/>
    <xf numFmtId="5" fontId="72" fillId="0" borderId="0" xfId="181" quotePrefix="1" applyNumberFormat="1" applyFont="1" applyFill="1" applyBorder="1" applyProtection="1"/>
    <xf numFmtId="0" fontId="100" fillId="0" borderId="0" xfId="0" applyFont="1" applyProtection="1"/>
    <xf numFmtId="0" fontId="74" fillId="0" borderId="0" xfId="0" applyFont="1" applyAlignment="1">
      <alignment horizontal="right"/>
    </xf>
    <xf numFmtId="0" fontId="124" fillId="0" borderId="0" xfId="0" applyFont="1" applyProtection="1"/>
    <xf numFmtId="0" fontId="125" fillId="0" borderId="0" xfId="0" applyFont="1" applyProtection="1"/>
    <xf numFmtId="0" fontId="100" fillId="0" borderId="0" xfId="0" applyFont="1" applyBorder="1" applyProtection="1"/>
    <xf numFmtId="0" fontId="74" fillId="0" borderId="0" xfId="0" applyFont="1" applyAlignment="1" applyProtection="1"/>
    <xf numFmtId="0" fontId="108" fillId="0" borderId="0" xfId="0" applyFont="1" applyProtection="1"/>
    <xf numFmtId="0" fontId="100" fillId="0" borderId="0" xfId="0" applyFont="1" applyFill="1" applyProtection="1"/>
    <xf numFmtId="0" fontId="0" fillId="0" borderId="0" xfId="0"/>
    <xf numFmtId="0" fontId="128" fillId="0" borderId="0" xfId="0" applyFont="1" applyFill="1" applyAlignment="1">
      <alignment horizontal="left" wrapText="1"/>
    </xf>
    <xf numFmtId="0" fontId="131" fillId="0" borderId="0" xfId="0" applyFont="1" applyAlignment="1"/>
    <xf numFmtId="37" fontId="100" fillId="0" borderId="0" xfId="0" applyNumberFormat="1" applyFont="1" applyBorder="1" applyProtection="1"/>
    <xf numFmtId="37" fontId="100" fillId="0" borderId="10" xfId="0" applyNumberFormat="1" applyFont="1" applyBorder="1" applyProtection="1"/>
    <xf numFmtId="37" fontId="100" fillId="0" borderId="11" xfId="0" applyNumberFormat="1" applyFont="1" applyBorder="1" applyProtection="1"/>
    <xf numFmtId="37" fontId="100" fillId="0" borderId="0" xfId="0" applyNumberFormat="1" applyFont="1" applyFill="1" applyBorder="1" applyProtection="1"/>
    <xf numFmtId="49" fontId="100" fillId="0" borderId="10" xfId="0" applyNumberFormat="1" applyFont="1" applyFill="1" applyBorder="1" applyAlignment="1" applyProtection="1">
      <alignment horizontal="right"/>
    </xf>
    <xf numFmtId="168" fontId="100" fillId="24" borderId="11" xfId="0" applyNumberFormat="1" applyFont="1" applyFill="1" applyBorder="1" applyProtection="1"/>
    <xf numFmtId="37" fontId="100" fillId="0" borderId="10" xfId="0" applyNumberFormat="1" applyFont="1" applyBorder="1" applyAlignment="1" applyProtection="1">
      <alignment horizontal="right"/>
    </xf>
    <xf numFmtId="0" fontId="100" fillId="0" borderId="0" xfId="0" applyFont="1" applyBorder="1" applyAlignment="1" applyProtection="1">
      <alignment vertical="center"/>
    </xf>
    <xf numFmtId="3" fontId="100" fillId="24" borderId="11" xfId="181" applyNumberFormat="1" applyFont="1" applyFill="1" applyBorder="1" applyAlignment="1" applyProtection="1">
      <alignment horizontal="right"/>
    </xf>
    <xf numFmtId="49" fontId="100" fillId="0" borderId="10" xfId="0" applyNumberFormat="1" applyFont="1" applyBorder="1" applyAlignment="1" applyProtection="1">
      <alignment horizontal="right"/>
    </xf>
    <xf numFmtId="5" fontId="130" fillId="24" borderId="11" xfId="0" applyNumberFormat="1" applyFont="1" applyFill="1" applyBorder="1" applyAlignment="1" applyProtection="1">
      <alignment horizontal="right"/>
    </xf>
    <xf numFmtId="5" fontId="100" fillId="0" borderId="11" xfId="0" applyNumberFormat="1" applyFont="1" applyFill="1" applyBorder="1" applyAlignment="1" applyProtection="1">
      <alignment horizontal="right"/>
    </xf>
    <xf numFmtId="37" fontId="100" fillId="24" borderId="11" xfId="0" applyNumberFormat="1" applyFont="1" applyFill="1" applyBorder="1" applyAlignment="1" applyProtection="1">
      <alignment horizontal="right"/>
    </xf>
    <xf numFmtId="37" fontId="129" fillId="24" borderId="11" xfId="0" applyNumberFormat="1" applyFont="1" applyFill="1" applyBorder="1" applyAlignment="1" applyProtection="1">
      <alignment horizontal="right"/>
    </xf>
    <xf numFmtId="5" fontId="100" fillId="24" borderId="11" xfId="181" applyNumberFormat="1" applyFont="1" applyFill="1" applyBorder="1" applyAlignment="1" applyProtection="1">
      <alignment horizontal="right"/>
    </xf>
    <xf numFmtId="37" fontId="100" fillId="24" borderId="11" xfId="181" applyNumberFormat="1" applyFont="1" applyFill="1" applyBorder="1" applyAlignment="1" applyProtection="1">
      <alignment horizontal="right"/>
    </xf>
    <xf numFmtId="5" fontId="100" fillId="24" borderId="11" xfId="0" applyNumberFormat="1" applyFont="1" applyFill="1" applyBorder="1" applyAlignment="1" applyProtection="1">
      <alignment horizontal="right"/>
    </xf>
    <xf numFmtId="37" fontId="132" fillId="0" borderId="0" xfId="0" applyNumberFormat="1" applyFont="1" applyFill="1" applyBorder="1" applyProtection="1"/>
    <xf numFmtId="37" fontId="100" fillId="0" borderId="10" xfId="0" quotePrefix="1" applyNumberFormat="1" applyFont="1" applyFill="1" applyBorder="1" applyAlignment="1" applyProtection="1">
      <alignment horizontal="right"/>
    </xf>
    <xf numFmtId="37" fontId="100" fillId="0" borderId="10" xfId="0" applyNumberFormat="1" applyFont="1" applyFill="1" applyBorder="1" applyAlignment="1" applyProtection="1">
      <alignment horizontal="right"/>
    </xf>
    <xf numFmtId="164" fontId="100" fillId="0" borderId="10" xfId="0" applyNumberFormat="1" applyFont="1" applyFill="1" applyBorder="1" applyAlignment="1" applyProtection="1">
      <alignment horizontal="right"/>
    </xf>
    <xf numFmtId="37" fontId="100" fillId="24" borderId="10" xfId="0" applyNumberFormat="1" applyFont="1" applyFill="1" applyBorder="1" applyAlignment="1" applyProtection="1">
      <alignment horizontal="right"/>
    </xf>
    <xf numFmtId="37" fontId="129" fillId="0" borderId="10" xfId="0" applyNumberFormat="1" applyFont="1" applyBorder="1" applyAlignment="1" applyProtection="1">
      <alignment horizontal="right"/>
    </xf>
    <xf numFmtId="5" fontId="100" fillId="0" borderId="0" xfId="0" applyNumberFormat="1" applyFont="1" applyProtection="1"/>
    <xf numFmtId="37" fontId="100" fillId="0" borderId="11" xfId="0" applyNumberFormat="1" applyFont="1" applyBorder="1" applyAlignment="1" applyProtection="1">
      <alignment horizontal="right"/>
    </xf>
    <xf numFmtId="37" fontId="129" fillId="24" borderId="10" xfId="0" applyNumberFormat="1" applyFont="1" applyFill="1" applyBorder="1" applyAlignment="1" applyProtection="1">
      <alignment horizontal="right"/>
    </xf>
    <xf numFmtId="0" fontId="100" fillId="0" borderId="10" xfId="0" applyNumberFormat="1" applyFont="1" applyFill="1" applyBorder="1" applyAlignment="1" applyProtection="1">
      <alignment horizontal="right"/>
    </xf>
    <xf numFmtId="0" fontId="100" fillId="0" borderId="10" xfId="0" applyFont="1" applyBorder="1" applyAlignment="1" applyProtection="1">
      <alignment horizontal="right"/>
    </xf>
    <xf numFmtId="37" fontId="133" fillId="24" borderId="10" xfId="0" applyNumberFormat="1" applyFont="1" applyFill="1" applyBorder="1" applyAlignment="1" applyProtection="1">
      <alignment horizontal="right"/>
    </xf>
    <xf numFmtId="0" fontId="129" fillId="0" borderId="10" xfId="0" applyNumberFormat="1" applyFont="1" applyFill="1" applyBorder="1" applyAlignment="1" applyProtection="1">
      <alignment horizontal="right"/>
    </xf>
    <xf numFmtId="37" fontId="129" fillId="24" borderId="10" xfId="0" applyNumberFormat="1" applyFont="1" applyFill="1" applyBorder="1" applyProtection="1"/>
    <xf numFmtId="49" fontId="100" fillId="0" borderId="10" xfId="0" quotePrefix="1" applyNumberFormat="1" applyFont="1" applyBorder="1" applyAlignment="1" applyProtection="1">
      <alignment horizontal="right"/>
    </xf>
    <xf numFmtId="0" fontId="100" fillId="0" borderId="10" xfId="0" applyNumberFormat="1" applyFont="1" applyBorder="1" applyAlignment="1" applyProtection="1">
      <alignment horizontal="right"/>
    </xf>
    <xf numFmtId="37" fontId="108" fillId="0" borderId="0" xfId="0" applyNumberFormat="1" applyFont="1" applyBorder="1" applyAlignment="1" applyProtection="1">
      <alignment horizontal="fill"/>
    </xf>
    <xf numFmtId="37" fontId="130" fillId="24" borderId="10" xfId="0" applyNumberFormat="1" applyFont="1" applyFill="1" applyBorder="1" applyAlignment="1" applyProtection="1">
      <alignment horizontal="fill"/>
    </xf>
    <xf numFmtId="37" fontId="135" fillId="0" borderId="0" xfId="0" applyNumberFormat="1" applyFont="1" applyBorder="1" applyProtection="1"/>
    <xf numFmtId="37" fontId="100" fillId="0" borderId="10" xfId="0" quotePrefix="1" applyNumberFormat="1" applyFont="1" applyBorder="1" applyAlignment="1" applyProtection="1">
      <alignment horizontal="right"/>
    </xf>
    <xf numFmtId="37" fontId="100" fillId="25" borderId="0" xfId="0" applyNumberFormat="1" applyFont="1" applyFill="1" applyBorder="1" applyProtection="1"/>
    <xf numFmtId="37" fontId="135" fillId="25" borderId="0" xfId="0" applyNumberFormat="1" applyFont="1" applyFill="1" applyBorder="1" applyProtection="1"/>
    <xf numFmtId="37" fontId="100" fillId="25" borderId="10" xfId="0" quotePrefix="1" applyNumberFormat="1" applyFont="1" applyFill="1" applyBorder="1" applyAlignment="1" applyProtection="1">
      <alignment horizontal="right"/>
    </xf>
    <xf numFmtId="37" fontId="100" fillId="25" borderId="10" xfId="0" applyNumberFormat="1" applyFont="1" applyFill="1" applyBorder="1" applyAlignment="1" applyProtection="1">
      <alignment horizontal="right"/>
    </xf>
    <xf numFmtId="0" fontId="100" fillId="25" borderId="10" xfId="0" applyNumberFormat="1" applyFont="1" applyFill="1" applyBorder="1" applyAlignment="1" applyProtection="1">
      <alignment horizontal="right"/>
    </xf>
    <xf numFmtId="0" fontId="133" fillId="0" borderId="0" xfId="0" applyFont="1" applyProtection="1"/>
    <xf numFmtId="37" fontId="100" fillId="24" borderId="10" xfId="0" applyNumberFormat="1" applyFont="1" applyFill="1" applyBorder="1" applyProtection="1"/>
    <xf numFmtId="164" fontId="100" fillId="0" borderId="10" xfId="0" applyNumberFormat="1" applyFont="1" applyBorder="1" applyAlignment="1" applyProtection="1">
      <alignment horizontal="right"/>
    </xf>
    <xf numFmtId="37" fontId="136" fillId="0" borderId="0" xfId="0" applyNumberFormat="1" applyFont="1" applyProtection="1"/>
    <xf numFmtId="37" fontId="136" fillId="0" borderId="0" xfId="0" applyNumberFormat="1" applyFont="1" applyAlignment="1" applyProtection="1">
      <alignment horizontal="right"/>
    </xf>
    <xf numFmtId="37" fontId="136" fillId="24" borderId="0" xfId="0" applyNumberFormat="1" applyFont="1" applyFill="1" applyProtection="1"/>
    <xf numFmtId="0" fontId="136" fillId="0" borderId="0" xfId="0" applyFont="1" applyProtection="1"/>
    <xf numFmtId="0" fontId="136" fillId="0" borderId="0" xfId="0" applyFont="1" applyFill="1" applyProtection="1"/>
    <xf numFmtId="5" fontId="130" fillId="75" borderId="11" xfId="0" applyNumberFormat="1" applyFont="1" applyFill="1" applyBorder="1" applyAlignment="1" applyProtection="1">
      <alignment horizontal="right"/>
    </xf>
    <xf numFmtId="5" fontId="130" fillId="75" borderId="10" xfId="0" applyNumberFormat="1" applyFont="1" applyFill="1" applyBorder="1" applyAlignment="1" applyProtection="1">
      <alignment horizontal="right"/>
    </xf>
    <xf numFmtId="37" fontId="108" fillId="0" borderId="11" xfId="0" applyNumberFormat="1" applyFont="1" applyBorder="1" applyAlignment="1" applyProtection="1">
      <alignment horizontal="fill"/>
    </xf>
    <xf numFmtId="0" fontId="126" fillId="0" borderId="0" xfId="0" applyNumberFormat="1" applyFont="1" applyBorder="1" applyAlignment="1" applyProtection="1"/>
    <xf numFmtId="0" fontId="109" fillId="0" borderId="0" xfId="0" applyNumberFormat="1" applyFont="1" applyAlignment="1" applyProtection="1"/>
    <xf numFmtId="0" fontId="124" fillId="0" borderId="0" xfId="0" applyNumberFormat="1" applyFont="1" applyAlignment="1" applyProtection="1"/>
    <xf numFmtId="0" fontId="141" fillId="0" borderId="0" xfId="0" applyNumberFormat="1" applyFont="1" applyAlignment="1" applyProtection="1"/>
    <xf numFmtId="0" fontId="105" fillId="0" borderId="0" xfId="0" applyNumberFormat="1" applyFont="1" applyFill="1" applyBorder="1" applyAlignment="1" applyProtection="1">
      <alignment vertical="center" wrapText="1"/>
    </xf>
    <xf numFmtId="0" fontId="100" fillId="0" borderId="0" xfId="0" applyNumberFormat="1" applyFont="1" applyAlignment="1" applyProtection="1"/>
    <xf numFmtId="3" fontId="129" fillId="0" borderId="0" xfId="0" applyNumberFormat="1" applyFont="1" applyFill="1" applyBorder="1" applyAlignment="1" applyProtection="1"/>
    <xf numFmtId="0" fontId="130" fillId="0" borderId="0" xfId="0" applyNumberFormat="1" applyFont="1" applyAlignment="1" applyProtection="1">
      <alignment horizontal="left"/>
    </xf>
    <xf numFmtId="0" fontId="129" fillId="0" borderId="0" xfId="0" applyNumberFormat="1" applyFont="1" applyAlignment="1" applyProtection="1"/>
    <xf numFmtId="0" fontId="109" fillId="0" borderId="0" xfId="0" applyNumberFormat="1" applyFont="1" applyFill="1" applyAlignment="1" applyProtection="1"/>
    <xf numFmtId="0" fontId="109" fillId="0" borderId="0" xfId="0" applyNumberFormat="1" applyFont="1" applyBorder="1" applyAlignment="1" applyProtection="1"/>
    <xf numFmtId="0" fontId="75" fillId="0" borderId="0" xfId="0" applyNumberFormat="1" applyFont="1" applyBorder="1" applyAlignment="1" applyProtection="1"/>
    <xf numFmtId="0" fontId="75" fillId="0" borderId="0" xfId="0" applyNumberFormat="1" applyFont="1" applyBorder="1" applyAlignment="1" applyProtection="1">
      <alignment horizontal="center"/>
    </xf>
    <xf numFmtId="0" fontId="140" fillId="30" borderId="19" xfId="0" applyNumberFormat="1" applyFont="1" applyFill="1" applyBorder="1" applyAlignment="1" applyProtection="1">
      <alignment horizontal="center" wrapText="1"/>
    </xf>
    <xf numFmtId="0" fontId="140" fillId="30" borderId="20" xfId="0" applyFont="1" applyFill="1" applyBorder="1" applyAlignment="1" applyProtection="1">
      <alignment horizontal="center" wrapText="1"/>
    </xf>
    <xf numFmtId="0" fontId="140" fillId="30" borderId="19" xfId="0" applyFont="1" applyFill="1" applyBorder="1" applyAlignment="1" applyProtection="1">
      <alignment horizontal="center" wrapText="1"/>
    </xf>
    <xf numFmtId="0" fontId="129" fillId="0" borderId="0" xfId="0" applyNumberFormat="1" applyFont="1" applyFill="1" applyAlignment="1" applyProtection="1"/>
    <xf numFmtId="0" fontId="129" fillId="0" borderId="0" xfId="0" applyNumberFormat="1" applyFont="1" applyFill="1" applyBorder="1" applyAlignment="1" applyProtection="1"/>
    <xf numFmtId="0" fontId="78" fillId="0" borderId="0" xfId="0" applyNumberFormat="1" applyFont="1" applyBorder="1" applyAlignment="1" applyProtection="1"/>
    <xf numFmtId="3" fontId="78" fillId="0" borderId="0" xfId="0" applyNumberFormat="1" applyFont="1" applyBorder="1" applyAlignment="1" applyProtection="1"/>
    <xf numFmtId="0" fontId="129" fillId="0" borderId="0" xfId="0" applyNumberFormat="1" applyFont="1" applyBorder="1" applyAlignment="1" applyProtection="1"/>
    <xf numFmtId="0" fontId="100" fillId="0" borderId="0" xfId="0" applyNumberFormat="1" applyFont="1" applyFill="1" applyAlignment="1" applyProtection="1"/>
    <xf numFmtId="0" fontId="100" fillId="0" borderId="0" xfId="0" applyNumberFormat="1" applyFont="1" applyFill="1" applyBorder="1" applyAlignment="1" applyProtection="1"/>
    <xf numFmtId="0" fontId="100" fillId="0" borderId="0" xfId="0" applyNumberFormat="1" applyFont="1" applyBorder="1" applyAlignment="1" applyProtection="1"/>
    <xf numFmtId="0" fontId="106" fillId="0" borderId="35" xfId="0" applyFont="1" applyBorder="1"/>
    <xf numFmtId="168" fontId="106" fillId="0" borderId="34" xfId="0" applyNumberFormat="1" applyFont="1" applyBorder="1"/>
    <xf numFmtId="0" fontId="72" fillId="0" borderId="0" xfId="0" applyNumberFormat="1" applyFont="1" applyFill="1" applyAlignment="1" applyProtection="1"/>
    <xf numFmtId="0" fontId="72" fillId="0" borderId="0" xfId="0" applyNumberFormat="1" applyFont="1" applyFill="1" applyBorder="1" applyAlignment="1" applyProtection="1"/>
    <xf numFmtId="0" fontId="72" fillId="0" borderId="0" xfId="0" applyNumberFormat="1" applyFont="1" applyBorder="1" applyAlignment="1" applyProtection="1"/>
    <xf numFmtId="0" fontId="72" fillId="0" borderId="0" xfId="0" applyNumberFormat="1" applyFont="1" applyAlignment="1" applyProtection="1"/>
    <xf numFmtId="3" fontId="78" fillId="0" borderId="0" xfId="0" applyNumberFormat="1" applyFont="1" applyFill="1" applyBorder="1" applyAlignment="1" applyProtection="1"/>
    <xf numFmtId="37" fontId="105" fillId="26" borderId="154" xfId="0" applyNumberFormat="1" applyFont="1" applyFill="1" applyBorder="1" applyAlignment="1" applyProtection="1">
      <alignment horizontal="fill"/>
    </xf>
    <xf numFmtId="37" fontId="105" fillId="26" borderId="72" xfId="0" applyNumberFormat="1" applyFont="1" applyFill="1" applyBorder="1" applyAlignment="1" applyProtection="1">
      <alignment horizontal="fill"/>
    </xf>
    <xf numFmtId="37" fontId="105" fillId="0" borderId="0" xfId="0" applyNumberFormat="1" applyFont="1" applyFill="1" applyBorder="1" applyAlignment="1" applyProtection="1">
      <alignment horizontal="fill"/>
    </xf>
    <xf numFmtId="165" fontId="105" fillId="0" borderId="0" xfId="181" applyNumberFormat="1" applyFont="1" applyFill="1" applyBorder="1" applyAlignment="1" applyProtection="1">
      <alignment horizontal="fill"/>
    </xf>
    <xf numFmtId="37" fontId="106" fillId="35" borderId="19" xfId="0" applyNumberFormat="1" applyFont="1" applyFill="1" applyBorder="1" applyAlignment="1" applyProtection="1">
      <alignment horizontal="right"/>
    </xf>
    <xf numFmtId="165" fontId="106" fillId="35" borderId="19" xfId="181" applyNumberFormat="1" applyFont="1" applyFill="1" applyBorder="1" applyProtection="1"/>
    <xf numFmtId="0" fontId="106" fillId="0" borderId="60" xfId="0" applyFont="1" applyBorder="1"/>
    <xf numFmtId="0" fontId="106" fillId="0" borderId="34" xfId="0" applyFont="1" applyBorder="1" applyAlignment="1">
      <alignment horizontal="center"/>
    </xf>
    <xf numFmtId="37" fontId="75" fillId="25" borderId="0" xfId="0" applyNumberFormat="1" applyFont="1" applyFill="1" applyBorder="1" applyAlignment="1" applyProtection="1">
      <alignment horizontal="fill"/>
    </xf>
    <xf numFmtId="165" fontId="75" fillId="25" borderId="0" xfId="181" applyNumberFormat="1" applyFont="1" applyFill="1" applyBorder="1" applyAlignment="1" applyProtection="1">
      <alignment horizontal="fill"/>
    </xf>
    <xf numFmtId="37" fontId="140" fillId="0" borderId="0" xfId="0" applyNumberFormat="1" applyFont="1" applyFill="1" applyBorder="1" applyAlignment="1" applyProtection="1">
      <alignment horizontal="fill"/>
    </xf>
    <xf numFmtId="0" fontId="72" fillId="0" borderId="0" xfId="0" applyFont="1" applyFill="1" applyBorder="1" applyAlignment="1" applyProtection="1">
      <alignment horizontal="right"/>
    </xf>
    <xf numFmtId="0" fontId="124" fillId="0" borderId="0" xfId="0" applyNumberFormat="1" applyFont="1" applyFill="1" applyAlignment="1" applyProtection="1"/>
    <xf numFmtId="37" fontId="105" fillId="0" borderId="0" xfId="0" applyNumberFormat="1" applyFont="1" applyFill="1" applyBorder="1" applyAlignment="1" applyProtection="1">
      <alignment horizontal="left"/>
    </xf>
    <xf numFmtId="37" fontId="106" fillId="0" borderId="0" xfId="0" applyNumberFormat="1" applyFont="1" applyFill="1" applyBorder="1" applyProtection="1"/>
    <xf numFmtId="168" fontId="105" fillId="0" borderId="0" xfId="378" applyNumberFormat="1" applyFont="1" applyFill="1" applyBorder="1" applyProtection="1"/>
    <xf numFmtId="5" fontId="142" fillId="32" borderId="0" xfId="0" applyNumberFormat="1" applyFont="1" applyFill="1" applyBorder="1" applyAlignment="1" applyProtection="1"/>
    <xf numFmtId="44" fontId="72" fillId="0" borderId="0" xfId="378" applyFont="1" applyAlignment="1" applyProtection="1"/>
    <xf numFmtId="44" fontId="72" fillId="0" borderId="0" xfId="378" applyFont="1" applyFill="1" applyAlignment="1" applyProtection="1"/>
    <xf numFmtId="44" fontId="124" fillId="0" borderId="0" xfId="378" applyFont="1" applyAlignment="1" applyProtection="1"/>
    <xf numFmtId="44" fontId="124" fillId="0" borderId="0" xfId="378" applyFont="1" applyFill="1" applyAlignment="1" applyProtection="1"/>
    <xf numFmtId="0" fontId="124" fillId="0" borderId="0" xfId="530" applyNumberFormat="1" applyFont="1" applyFill="1" applyAlignment="1" applyProtection="1"/>
    <xf numFmtId="37" fontId="143" fillId="30" borderId="19" xfId="0" applyNumberFormat="1" applyFont="1" applyFill="1" applyBorder="1" applyProtection="1"/>
    <xf numFmtId="168" fontId="104" fillId="30" borderId="21" xfId="378" applyNumberFormat="1" applyFont="1" applyFill="1" applyBorder="1" applyProtection="1"/>
    <xf numFmtId="168" fontId="104" fillId="30" borderId="23" xfId="378" applyNumberFormat="1" applyFont="1" applyFill="1" applyBorder="1" applyProtection="1"/>
    <xf numFmtId="168" fontId="104" fillId="30" borderId="22" xfId="378" applyNumberFormat="1" applyFont="1" applyFill="1" applyBorder="1" applyProtection="1"/>
    <xf numFmtId="0" fontId="106" fillId="0" borderId="89" xfId="0" applyFont="1" applyBorder="1"/>
    <xf numFmtId="0" fontId="106" fillId="76" borderId="34" xfId="0" applyFont="1" applyFill="1" applyBorder="1"/>
    <xf numFmtId="0" fontId="106" fillId="0" borderId="0" xfId="0" applyNumberFormat="1" applyFont="1" applyFill="1" applyAlignment="1" applyProtection="1"/>
    <xf numFmtId="0" fontId="106" fillId="0" borderId="0" xfId="0" applyNumberFormat="1" applyFont="1" applyAlignment="1" applyProtection="1"/>
    <xf numFmtId="37" fontId="104" fillId="30" borderId="29" xfId="0" applyNumberFormat="1" applyFont="1" applyFill="1" applyBorder="1" applyProtection="1"/>
    <xf numFmtId="37" fontId="143" fillId="30" borderId="29" xfId="0" applyNumberFormat="1" applyFont="1" applyFill="1" applyBorder="1" applyProtection="1"/>
    <xf numFmtId="168" fontId="104" fillId="30" borderId="19" xfId="378" applyNumberFormat="1" applyFont="1" applyFill="1" applyBorder="1" applyProtection="1"/>
    <xf numFmtId="37" fontId="143" fillId="77" borderId="19" xfId="0" applyNumberFormat="1" applyFont="1" applyFill="1" applyBorder="1" applyAlignment="1" applyProtection="1">
      <alignment horizontal="right"/>
    </xf>
    <xf numFmtId="37" fontId="104" fillId="30" borderId="50" xfId="0" applyNumberFormat="1" applyFont="1" applyFill="1" applyBorder="1" applyProtection="1"/>
    <xf numFmtId="37" fontId="143" fillId="30" borderId="50" xfId="0" applyNumberFormat="1" applyFont="1" applyFill="1" applyBorder="1" applyProtection="1"/>
    <xf numFmtId="168" fontId="104" fillId="30" borderId="50" xfId="378" applyNumberFormat="1" applyFont="1" applyFill="1" applyBorder="1" applyProtection="1"/>
    <xf numFmtId="37" fontId="104" fillId="74" borderId="19" xfId="0" applyNumberFormat="1" applyFont="1" applyFill="1" applyBorder="1" applyAlignment="1" applyProtection="1">
      <alignment horizontal="fill"/>
    </xf>
    <xf numFmtId="3" fontId="104" fillId="74" borderId="19" xfId="181" applyNumberFormat="1" applyFont="1" applyFill="1" applyBorder="1" applyAlignment="1" applyProtection="1">
      <alignment horizontal="fill"/>
    </xf>
    <xf numFmtId="44" fontId="143" fillId="30" borderId="19" xfId="378" applyFont="1" applyFill="1" applyBorder="1" applyProtection="1"/>
    <xf numFmtId="37" fontId="104" fillId="74" borderId="86" xfId="0" applyNumberFormat="1" applyFont="1" applyFill="1" applyBorder="1" applyAlignment="1" applyProtection="1">
      <alignment horizontal="fill"/>
    </xf>
    <xf numFmtId="37" fontId="104" fillId="74" borderId="87" xfId="0" applyNumberFormat="1" applyFont="1" applyFill="1" applyBorder="1" applyAlignment="1" applyProtection="1">
      <alignment horizontal="fill"/>
    </xf>
    <xf numFmtId="0" fontId="74" fillId="0" borderId="0" xfId="663" applyFont="1" applyAlignment="1">
      <alignment horizontal="center"/>
    </xf>
    <xf numFmtId="0" fontId="124" fillId="0" borderId="0" xfId="663" applyFont="1"/>
    <xf numFmtId="0" fontId="109" fillId="0" borderId="0" xfId="663" applyFont="1" applyFill="1" applyBorder="1" applyProtection="1"/>
    <xf numFmtId="0" fontId="124" fillId="0" borderId="0" xfId="663" applyFont="1" applyFill="1" applyBorder="1"/>
    <xf numFmtId="44" fontId="109" fillId="0" borderId="0" xfId="378" applyFont="1" applyFill="1" applyBorder="1" applyAlignment="1" applyProtection="1">
      <alignment horizontal="right"/>
    </xf>
    <xf numFmtId="0" fontId="109" fillId="0" borderId="0" xfId="663" applyFont="1" applyAlignment="1" applyProtection="1">
      <alignment horizontal="left"/>
    </xf>
    <xf numFmtId="39" fontId="124" fillId="0" borderId="0" xfId="663" applyNumberFormat="1" applyFont="1" applyAlignment="1" applyProtection="1">
      <alignment wrapText="1"/>
    </xf>
    <xf numFmtId="0" fontId="124" fillId="0" borderId="0" xfId="663" applyFont="1" applyAlignment="1">
      <alignment wrapText="1"/>
    </xf>
    <xf numFmtId="0" fontId="124" fillId="0" borderId="0" xfId="663" applyFont="1" applyProtection="1"/>
    <xf numFmtId="0" fontId="124" fillId="0" borderId="0" xfId="663" applyFont="1" applyAlignment="1" applyProtection="1">
      <alignment wrapText="1"/>
    </xf>
    <xf numFmtId="0" fontId="124" fillId="0" borderId="0" xfId="663" applyFont="1" applyAlignment="1" applyProtection="1">
      <alignment horizontal="left"/>
    </xf>
    <xf numFmtId="44" fontId="109" fillId="0" borderId="0" xfId="378" applyFont="1" applyFill="1" applyBorder="1" applyProtection="1"/>
    <xf numFmtId="0" fontId="124" fillId="0" borderId="0" xfId="663" applyFont="1" applyFill="1"/>
    <xf numFmtId="0" fontId="124" fillId="0" borderId="0" xfId="663" applyFont="1" applyFill="1" applyBorder="1" applyProtection="1"/>
    <xf numFmtId="0" fontId="74" fillId="0" borderId="0" xfId="0" applyFont="1" applyAlignment="1" applyProtection="1">
      <alignment horizontal="center"/>
    </xf>
    <xf numFmtId="0" fontId="104" fillId="0" borderId="0" xfId="0" applyFont="1" applyAlignment="1" applyProtection="1"/>
    <xf numFmtId="0" fontId="143" fillId="0" borderId="0" xfId="0" applyFont="1" applyProtection="1"/>
    <xf numFmtId="0" fontId="105" fillId="0" borderId="0" xfId="0" applyFont="1" applyAlignment="1">
      <alignment horizontal="right"/>
    </xf>
    <xf numFmtId="0" fontId="74" fillId="30" borderId="19" xfId="0" applyFont="1" applyFill="1" applyBorder="1" applyAlignment="1">
      <alignment horizontal="center"/>
    </xf>
    <xf numFmtId="0" fontId="74" fillId="73" borderId="19" xfId="0" applyFont="1" applyFill="1" applyBorder="1"/>
    <xf numFmtId="0" fontId="72" fillId="73" borderId="19" xfId="0" applyFont="1" applyFill="1" applyBorder="1"/>
    <xf numFmtId="0" fontId="72" fillId="30" borderId="19" xfId="530" applyFont="1" applyFill="1" applyBorder="1" applyProtection="1"/>
    <xf numFmtId="0" fontId="74" fillId="0" borderId="19" xfId="0" applyFont="1" applyBorder="1"/>
    <xf numFmtId="168" fontId="74" fillId="0" borderId="19" xfId="0" applyNumberFormat="1" applyFont="1" applyBorder="1" applyAlignment="1">
      <alignment horizontal="right"/>
    </xf>
    <xf numFmtId="0" fontId="74" fillId="29" borderId="19" xfId="0" applyFont="1" applyFill="1" applyBorder="1"/>
    <xf numFmtId="0" fontId="74" fillId="30" borderId="19" xfId="0" applyFont="1" applyFill="1" applyBorder="1"/>
    <xf numFmtId="0" fontId="74" fillId="30" borderId="105" xfId="0" applyFont="1" applyFill="1" applyBorder="1" applyAlignment="1">
      <alignment horizontal="center" wrapText="1"/>
    </xf>
    <xf numFmtId="0" fontId="74" fillId="30" borderId="20" xfId="0" applyFont="1" applyFill="1" applyBorder="1" applyAlignment="1">
      <alignment horizontal="center" wrapText="1"/>
    </xf>
    <xf numFmtId="0" fontId="72" fillId="74" borderId="105" xfId="530" applyFont="1" applyFill="1" applyBorder="1" applyProtection="1"/>
    <xf numFmtId="0" fontId="72" fillId="74" borderId="33" xfId="530" applyFont="1" applyFill="1" applyBorder="1" applyProtection="1"/>
    <xf numFmtId="4" fontId="72" fillId="74" borderId="105" xfId="530" applyNumberFormat="1" applyFont="1" applyFill="1" applyBorder="1" applyProtection="1"/>
    <xf numFmtId="3" fontId="72" fillId="74" borderId="105" xfId="530" applyNumberFormat="1" applyFont="1" applyFill="1" applyBorder="1" applyProtection="1"/>
    <xf numFmtId="0" fontId="72" fillId="0" borderId="105" xfId="0" applyFont="1" applyFill="1" applyBorder="1"/>
    <xf numFmtId="0" fontId="74" fillId="0" borderId="105" xfId="0" applyFont="1" applyFill="1" applyBorder="1"/>
    <xf numFmtId="3" fontId="74" fillId="0" borderId="105" xfId="0" applyNumberFormat="1" applyFont="1" applyFill="1" applyBorder="1"/>
    <xf numFmtId="4" fontId="74" fillId="0" borderId="105" xfId="0" applyNumberFormat="1" applyFont="1" applyFill="1" applyBorder="1"/>
    <xf numFmtId="168" fontId="74" fillId="0" borderId="105" xfId="0" applyNumberFormat="1" applyFont="1" applyFill="1" applyBorder="1"/>
    <xf numFmtId="0" fontId="74" fillId="30" borderId="19" xfId="0" applyFont="1" applyFill="1" applyBorder="1" applyAlignment="1">
      <alignment horizontal="center" wrapText="1"/>
    </xf>
    <xf numFmtId="3" fontId="72" fillId="0" borderId="0" xfId="181" applyNumberFormat="1" applyFont="1" applyBorder="1" applyProtection="1"/>
    <xf numFmtId="3" fontId="72" fillId="0" borderId="0" xfId="0" applyNumberFormat="1" applyFont="1" applyProtection="1"/>
    <xf numFmtId="0" fontId="72" fillId="74" borderId="19" xfId="530" applyFont="1" applyFill="1" applyBorder="1" applyProtection="1"/>
    <xf numFmtId="4" fontId="72" fillId="74" borderId="19" xfId="530" applyNumberFormat="1" applyFont="1" applyFill="1" applyBorder="1" applyProtection="1"/>
    <xf numFmtId="3" fontId="72" fillId="74" borderId="19" xfId="530" applyNumberFormat="1" applyFont="1" applyFill="1" applyBorder="1" applyProtection="1"/>
    <xf numFmtId="3" fontId="74" fillId="0" borderId="0" xfId="0" applyNumberFormat="1" applyFont="1" applyFill="1"/>
    <xf numFmtId="0" fontId="74" fillId="0" borderId="23" xfId="0" applyFont="1" applyFill="1" applyBorder="1"/>
    <xf numFmtId="3" fontId="74" fillId="0" borderId="23" xfId="0" applyNumberFormat="1" applyFont="1" applyFill="1" applyBorder="1"/>
    <xf numFmtId="168" fontId="74" fillId="0" borderId="19" xfId="0" applyNumberFormat="1" applyFont="1" applyFill="1" applyBorder="1"/>
    <xf numFmtId="0" fontId="72" fillId="30" borderId="19" xfId="0" applyFont="1" applyFill="1" applyBorder="1" applyAlignment="1">
      <alignment horizontal="center"/>
    </xf>
    <xf numFmtId="0" fontId="72" fillId="0" borderId="19" xfId="0" applyFont="1" applyBorder="1"/>
    <xf numFmtId="3" fontId="74" fillId="0" borderId="19" xfId="0" applyNumberFormat="1" applyFont="1" applyBorder="1"/>
    <xf numFmtId="4" fontId="74" fillId="0" borderId="19" xfId="0" applyNumberFormat="1" applyFont="1" applyBorder="1"/>
    <xf numFmtId="168" fontId="74" fillId="0" borderId="19" xfId="181" applyNumberFormat="1" applyFont="1" applyBorder="1" applyProtection="1"/>
    <xf numFmtId="0" fontId="74" fillId="29" borderId="23" xfId="0" applyFont="1" applyFill="1" applyBorder="1" applyProtection="1"/>
    <xf numFmtId="0" fontId="74" fillId="72" borderId="23" xfId="0" applyFont="1" applyFill="1" applyBorder="1" applyProtection="1"/>
    <xf numFmtId="0" fontId="74" fillId="30" borderId="23" xfId="0" applyFont="1" applyFill="1" applyBorder="1" applyAlignment="1">
      <alignment horizontal="center" wrapText="1"/>
    </xf>
    <xf numFmtId="0" fontId="74" fillId="30" borderId="23" xfId="0" applyFont="1" applyFill="1" applyBorder="1" applyAlignment="1">
      <alignment horizontal="center"/>
    </xf>
    <xf numFmtId="0" fontId="74" fillId="30" borderId="50" xfId="0" applyFont="1" applyFill="1" applyBorder="1" applyAlignment="1">
      <alignment horizontal="center" wrapText="1"/>
    </xf>
    <xf numFmtId="0" fontId="74" fillId="0" borderId="0" xfId="0" applyFont="1" applyBorder="1" applyAlignment="1" applyProtection="1">
      <alignment horizontal="center"/>
    </xf>
    <xf numFmtId="0" fontId="72" fillId="0" borderId="23" xfId="0" applyFont="1" applyBorder="1"/>
    <xf numFmtId="0" fontId="74" fillId="0" borderId="23" xfId="0" applyFont="1" applyBorder="1"/>
    <xf numFmtId="3" fontId="74" fillId="0" borderId="23" xfId="0" applyNumberFormat="1" applyFont="1" applyBorder="1"/>
    <xf numFmtId="4" fontId="74" fillId="0" borderId="23" xfId="0" applyNumberFormat="1" applyFont="1" applyBorder="1"/>
    <xf numFmtId="168" fontId="74" fillId="0" borderId="23" xfId="0" applyNumberFormat="1" applyFont="1" applyBorder="1"/>
    <xf numFmtId="0" fontId="74" fillId="0" borderId="29" xfId="0" applyFont="1" applyBorder="1"/>
    <xf numFmtId="0" fontId="74" fillId="0" borderId="23" xfId="0" applyFont="1" applyFill="1" applyBorder="1" applyProtection="1"/>
    <xf numFmtId="0" fontId="74" fillId="0" borderId="19" xfId="0" applyFont="1" applyFill="1" applyBorder="1" applyProtection="1"/>
    <xf numFmtId="0" fontId="74" fillId="0" borderId="22" xfId="0" applyFont="1" applyFill="1" applyBorder="1"/>
    <xf numFmtId="0" fontId="106" fillId="0" borderId="0" xfId="0" applyFont="1" applyProtection="1"/>
    <xf numFmtId="0" fontId="72" fillId="0" borderId="0" xfId="0" applyFont="1" applyAlignment="1" applyProtection="1">
      <alignment vertical="top"/>
    </xf>
    <xf numFmtId="0" fontId="72" fillId="0" borderId="0" xfId="0" applyFont="1" applyBorder="1" applyAlignment="1" applyProtection="1"/>
    <xf numFmtId="0" fontId="106" fillId="0" borderId="0" xfId="0" applyFont="1" applyAlignment="1" applyProtection="1">
      <alignment horizontal="centerContinuous"/>
    </xf>
    <xf numFmtId="0" fontId="106" fillId="0" borderId="0" xfId="0" applyFont="1" applyFill="1" applyProtection="1"/>
    <xf numFmtId="0" fontId="105" fillId="0" borderId="0" xfId="181" applyNumberFormat="1" applyFont="1" applyBorder="1" applyAlignment="1" applyProtection="1"/>
    <xf numFmtId="0" fontId="105" fillId="0" borderId="0" xfId="0" applyFont="1" applyFill="1" applyAlignment="1" applyProtection="1">
      <alignment horizontal="centerContinuous"/>
    </xf>
    <xf numFmtId="0" fontId="106" fillId="0" borderId="0" xfId="0" applyFont="1" applyFill="1" applyAlignment="1" applyProtection="1">
      <alignment horizontal="centerContinuous"/>
    </xf>
    <xf numFmtId="10" fontId="106" fillId="0" borderId="0" xfId="0" applyNumberFormat="1" applyFont="1" applyProtection="1"/>
    <xf numFmtId="10" fontId="106" fillId="0" borderId="0" xfId="0" applyNumberFormat="1" applyFont="1" applyFill="1" applyProtection="1"/>
    <xf numFmtId="5" fontId="106" fillId="0" borderId="0" xfId="0" applyNumberFormat="1" applyFont="1" applyFill="1" applyProtection="1"/>
    <xf numFmtId="0" fontId="143" fillId="0" borderId="0" xfId="0" applyFont="1" applyFill="1" applyProtection="1"/>
    <xf numFmtId="0" fontId="104" fillId="0" borderId="0" xfId="0" applyFont="1" applyFill="1" applyAlignment="1" applyProtection="1">
      <alignment horizontal="right"/>
    </xf>
    <xf numFmtId="37" fontId="104" fillId="0" borderId="0" xfId="0" applyNumberFormat="1" applyFont="1" applyAlignment="1" applyProtection="1">
      <alignment horizontal="right"/>
    </xf>
    <xf numFmtId="0" fontId="104" fillId="0" borderId="0" xfId="0" applyFont="1" applyFill="1" applyBorder="1" applyAlignment="1"/>
    <xf numFmtId="0" fontId="143" fillId="0" borderId="0" xfId="0" applyFont="1" applyBorder="1" applyProtection="1"/>
    <xf numFmtId="168" fontId="74" fillId="0" borderId="19" xfId="0" applyNumberFormat="1" applyFont="1" applyBorder="1"/>
    <xf numFmtId="0" fontId="104" fillId="0" borderId="0" xfId="0" applyFont="1" applyAlignment="1" applyProtection="1">
      <alignment horizontal="left"/>
    </xf>
    <xf numFmtId="0" fontId="74" fillId="0" borderId="22" xfId="0" applyFont="1" applyBorder="1" applyAlignment="1" applyProtection="1">
      <alignment horizontal="center"/>
    </xf>
    <xf numFmtId="0" fontId="74" fillId="0" borderId="0" xfId="0" applyFont="1" applyFill="1" applyBorder="1" applyProtection="1"/>
    <xf numFmtId="4" fontId="72" fillId="0" borderId="16" xfId="181" applyNumberFormat="1" applyFont="1" applyBorder="1" applyProtection="1"/>
    <xf numFmtId="4" fontId="72" fillId="0" borderId="23" xfId="181" applyNumberFormat="1" applyFont="1" applyBorder="1" applyProtection="1"/>
    <xf numFmtId="0" fontId="74" fillId="30" borderId="19" xfId="0" applyFont="1" applyFill="1" applyBorder="1" applyProtection="1"/>
    <xf numFmtId="4" fontId="72" fillId="30" borderId="87" xfId="181" applyNumberFormat="1" applyFont="1" applyFill="1" applyBorder="1" applyProtection="1"/>
    <xf numFmtId="4" fontId="72" fillId="0" borderId="29" xfId="181" applyNumberFormat="1" applyFont="1" applyBorder="1" applyProtection="1"/>
    <xf numFmtId="0" fontId="74" fillId="30" borderId="86" xfId="0" applyFont="1" applyFill="1" applyBorder="1" applyProtection="1"/>
    <xf numFmtId="4" fontId="72" fillId="0" borderId="34" xfId="181" applyNumberFormat="1" applyFont="1" applyBorder="1" applyProtection="1"/>
    <xf numFmtId="4" fontId="72" fillId="0" borderId="0" xfId="0" applyNumberFormat="1" applyFont="1" applyProtection="1"/>
    <xf numFmtId="0" fontId="74" fillId="0" borderId="0" xfId="0" applyFont="1" applyFill="1" applyBorder="1" applyAlignment="1" applyProtection="1"/>
    <xf numFmtId="0" fontId="74" fillId="30" borderId="19" xfId="0" applyFont="1" applyFill="1" applyBorder="1" applyAlignment="1" applyProtection="1">
      <alignment horizontal="center"/>
    </xf>
    <xf numFmtId="4" fontId="78" fillId="0" borderId="34" xfId="0" applyNumberFormat="1" applyFont="1" applyFill="1" applyBorder="1" applyProtection="1"/>
    <xf numFmtId="4" fontId="72" fillId="0" borderId="34" xfId="181" applyNumberFormat="1" applyFont="1" applyFill="1" applyBorder="1" applyProtection="1"/>
    <xf numFmtId="0" fontId="74" fillId="30" borderId="87" xfId="0" applyFont="1" applyFill="1" applyBorder="1" applyProtection="1"/>
    <xf numFmtId="0" fontId="74" fillId="0" borderId="17" xfId="0" applyFont="1" applyFill="1" applyBorder="1" applyAlignment="1" applyProtection="1">
      <alignment horizontal="center"/>
    </xf>
    <xf numFmtId="0" fontId="74" fillId="30" borderId="19" xfId="0" applyFont="1" applyFill="1" applyBorder="1" applyAlignment="1" applyProtection="1">
      <alignment horizontal="center" wrapText="1"/>
    </xf>
    <xf numFmtId="4" fontId="149" fillId="0" borderId="34" xfId="0" applyNumberFormat="1" applyFont="1" applyFill="1" applyBorder="1" applyProtection="1"/>
    <xf numFmtId="4" fontId="72" fillId="0" borderId="0" xfId="0" applyNumberFormat="1" applyFont="1" applyFill="1" applyProtection="1"/>
    <xf numFmtId="4" fontId="72" fillId="0" borderId="23" xfId="181" applyNumberFormat="1" applyFont="1" applyFill="1" applyBorder="1" applyProtection="1"/>
    <xf numFmtId="4" fontId="74" fillId="0" borderId="0" xfId="0" applyNumberFormat="1" applyFont="1" applyFill="1" applyProtection="1"/>
    <xf numFmtId="10" fontId="72" fillId="0" borderId="0" xfId="0" applyNumberFormat="1" applyFont="1" applyProtection="1"/>
    <xf numFmtId="10" fontId="72" fillId="0" borderId="0" xfId="0" applyNumberFormat="1" applyFont="1" applyFill="1" applyProtection="1"/>
    <xf numFmtId="168" fontId="74" fillId="30" borderId="88" xfId="0" applyNumberFormat="1" applyFont="1" applyFill="1" applyBorder="1"/>
    <xf numFmtId="0" fontId="74" fillId="30" borderId="87" xfId="0" applyFont="1" applyFill="1" applyBorder="1" applyAlignment="1">
      <alignment horizontal="center"/>
    </xf>
    <xf numFmtId="168" fontId="74" fillId="30" borderId="87" xfId="0" applyNumberFormat="1" applyFont="1" applyFill="1" applyBorder="1"/>
    <xf numFmtId="168" fontId="74" fillId="30" borderId="19" xfId="0" applyNumberFormat="1" applyFont="1" applyFill="1" applyBorder="1"/>
    <xf numFmtId="0" fontId="74" fillId="0" borderId="166" xfId="0" applyFont="1" applyFill="1" applyBorder="1"/>
    <xf numFmtId="0" fontId="104" fillId="0" borderId="0" xfId="0" applyFont="1" applyAlignment="1"/>
    <xf numFmtId="0" fontId="104" fillId="0" borderId="0" xfId="0" applyFont="1" applyFill="1" applyAlignment="1" applyProtection="1"/>
    <xf numFmtId="0" fontId="72" fillId="0" borderId="0" xfId="0" applyFont="1" applyFill="1" applyAlignment="1" applyProtection="1">
      <alignment horizontal="center"/>
    </xf>
    <xf numFmtId="0" fontId="74" fillId="0" borderId="17" xfId="0" applyFont="1" applyBorder="1" applyAlignment="1" applyProtection="1">
      <alignment horizontal="center"/>
    </xf>
    <xf numFmtId="4" fontId="74" fillId="30" borderId="19" xfId="0" applyNumberFormat="1" applyFont="1" applyFill="1" applyBorder="1" applyProtection="1"/>
    <xf numFmtId="4" fontId="72" fillId="0" borderId="60" xfId="181" applyNumberFormat="1" applyFont="1" applyFill="1" applyBorder="1" applyProtection="1"/>
    <xf numFmtId="4" fontId="72" fillId="0" borderId="16" xfId="181" applyNumberFormat="1" applyFont="1" applyFill="1" applyBorder="1" applyProtection="1"/>
    <xf numFmtId="4" fontId="72" fillId="0" borderId="22" xfId="181" applyNumberFormat="1" applyFont="1" applyFill="1" applyBorder="1" applyProtection="1"/>
    <xf numFmtId="4" fontId="72" fillId="0" borderId="60" xfId="181" applyNumberFormat="1" applyFont="1" applyBorder="1" applyProtection="1"/>
    <xf numFmtId="4" fontId="74" fillId="30" borderId="19" xfId="181" applyNumberFormat="1" applyFont="1" applyFill="1" applyBorder="1" applyAlignment="1" applyProtection="1">
      <alignment horizontal="center"/>
    </xf>
    <xf numFmtId="4" fontId="72" fillId="30" borderId="19" xfId="181" applyNumberFormat="1" applyFont="1" applyFill="1" applyBorder="1" applyProtection="1"/>
    <xf numFmtId="4" fontId="72" fillId="0" borderId="167" xfId="181" applyNumberFormat="1" applyFont="1" applyBorder="1" applyProtection="1"/>
    <xf numFmtId="0" fontId="74" fillId="72" borderId="29" xfId="0" applyFont="1" applyFill="1" applyBorder="1" applyAlignment="1" applyProtection="1"/>
    <xf numFmtId="0" fontId="74" fillId="72" borderId="23" xfId="0" applyFont="1" applyFill="1" applyBorder="1" applyAlignment="1" applyProtection="1"/>
    <xf numFmtId="0" fontId="74" fillId="30" borderId="19" xfId="0" applyFont="1" applyFill="1" applyBorder="1" applyAlignment="1" applyProtection="1"/>
    <xf numFmtId="0" fontId="74" fillId="72" borderId="19" xfId="0" applyFont="1" applyFill="1" applyBorder="1" applyAlignment="1" applyProtection="1"/>
    <xf numFmtId="0" fontId="100" fillId="0" borderId="29" xfId="0" applyFont="1" applyBorder="1"/>
    <xf numFmtId="168" fontId="150" fillId="0" borderId="16" xfId="0" applyNumberFormat="1" applyFont="1" applyBorder="1" applyProtection="1"/>
    <xf numFmtId="3" fontId="150" fillId="0" borderId="16" xfId="0" applyNumberFormat="1" applyFont="1" applyBorder="1" applyProtection="1"/>
    <xf numFmtId="0" fontId="100" fillId="30" borderId="86" xfId="0" applyFont="1" applyFill="1" applyBorder="1" applyProtection="1"/>
    <xf numFmtId="0" fontId="100" fillId="30" borderId="19" xfId="0" applyFont="1" applyFill="1" applyBorder="1" applyProtection="1"/>
    <xf numFmtId="0" fontId="100" fillId="30" borderId="87" xfId="0" applyFont="1" applyFill="1" applyBorder="1" applyProtection="1"/>
    <xf numFmtId="0" fontId="105" fillId="0" borderId="0" xfId="0" applyFont="1" applyFill="1" applyBorder="1"/>
    <xf numFmtId="166" fontId="105" fillId="0" borderId="0" xfId="0" applyNumberFormat="1" applyFont="1" applyFill="1" applyBorder="1"/>
    <xf numFmtId="0" fontId="106" fillId="0" borderId="0" xfId="0" applyFont="1" applyFill="1"/>
    <xf numFmtId="166" fontId="105" fillId="0" borderId="106" xfId="0" applyNumberFormat="1" applyFont="1" applyFill="1" applyBorder="1"/>
    <xf numFmtId="3" fontId="72" fillId="78" borderId="44" xfId="0" applyNumberFormat="1" applyFont="1" applyFill="1" applyBorder="1"/>
    <xf numFmtId="0" fontId="106" fillId="0" borderId="0" xfId="0" applyFont="1" applyFill="1" applyBorder="1"/>
    <xf numFmtId="0" fontId="72" fillId="0" borderId="162" xfId="0" applyFont="1" applyFill="1" applyBorder="1"/>
    <xf numFmtId="0" fontId="105" fillId="0" borderId="23" xfId="0" applyFont="1" applyFill="1" applyBorder="1"/>
    <xf numFmtId="166" fontId="105" fillId="32" borderId="86" xfId="0" applyNumberFormat="1" applyFont="1" applyFill="1" applyBorder="1"/>
    <xf numFmtId="166" fontId="105" fillId="32" borderId="14" xfId="0" applyNumberFormat="1" applyFont="1" applyFill="1" applyBorder="1"/>
    <xf numFmtId="0" fontId="74" fillId="71" borderId="14" xfId="0" applyFont="1" applyFill="1" applyBorder="1" applyAlignment="1">
      <alignment horizontal="center" wrapText="1"/>
    </xf>
    <xf numFmtId="0" fontId="72" fillId="0" borderId="29" xfId="0" applyFont="1" applyFill="1" applyBorder="1"/>
    <xf numFmtId="0" fontId="152" fillId="0" borderId="0" xfId="0" applyFont="1"/>
    <xf numFmtId="170" fontId="122" fillId="31" borderId="0" xfId="181" applyNumberFormat="1" applyFont="1" applyFill="1" applyBorder="1"/>
    <xf numFmtId="43" fontId="122" fillId="31" borderId="0" xfId="181" applyFont="1" applyFill="1"/>
    <xf numFmtId="0" fontId="105" fillId="0" borderId="23" xfId="0" applyFont="1" applyFill="1" applyBorder="1" applyAlignment="1">
      <alignment horizontal="left" wrapText="1"/>
    </xf>
    <xf numFmtId="0" fontId="151" fillId="0" borderId="169" xfId="0" applyFont="1" applyFill="1" applyBorder="1" applyAlignment="1">
      <alignment vertical="center"/>
    </xf>
    <xf numFmtId="0" fontId="151" fillId="0" borderId="168" xfId="0" applyFont="1" applyFill="1" applyBorder="1" applyAlignment="1">
      <alignment vertical="center"/>
    </xf>
    <xf numFmtId="0" fontId="105" fillId="0" borderId="39" xfId="0" applyFont="1" applyFill="1" applyBorder="1"/>
    <xf numFmtId="10" fontId="75" fillId="36" borderId="72" xfId="495" applyNumberFormat="1" applyFont="1" applyFill="1" applyBorder="1" applyAlignment="1">
      <alignment horizontal="center"/>
    </xf>
    <xf numFmtId="0" fontId="71" fillId="0" borderId="19" xfId="0" applyFont="1" applyFill="1" applyBorder="1" applyAlignment="1">
      <alignment wrapText="1"/>
    </xf>
    <xf numFmtId="0" fontId="73" fillId="0" borderId="0" xfId="0" applyFont="1" applyFill="1" applyBorder="1" applyAlignment="1"/>
    <xf numFmtId="168" fontId="72" fillId="0" borderId="0" xfId="0" applyNumberFormat="1" applyFont="1" applyFill="1" applyBorder="1" applyAlignment="1"/>
    <xf numFmtId="168" fontId="105" fillId="0" borderId="0" xfId="0" applyNumberFormat="1" applyFont="1" applyFill="1" applyBorder="1" applyAlignment="1"/>
    <xf numFmtId="166" fontId="72" fillId="36" borderId="60" xfId="0" applyNumberFormat="1" applyFont="1" applyFill="1" applyBorder="1"/>
    <xf numFmtId="166" fontId="105" fillId="36" borderId="87" xfId="0" applyNumberFormat="1" applyFont="1" applyFill="1" applyBorder="1"/>
    <xf numFmtId="166" fontId="105" fillId="36" borderId="19" xfId="0" applyNumberFormat="1" applyFont="1" applyFill="1" applyBorder="1"/>
    <xf numFmtId="166" fontId="105" fillId="36" borderId="14" xfId="0" applyNumberFormat="1" applyFont="1" applyFill="1" applyBorder="1"/>
    <xf numFmtId="166" fontId="105" fillId="36" borderId="12" xfId="0" applyNumberFormat="1" applyFont="1" applyFill="1" applyBorder="1"/>
    <xf numFmtId="166" fontId="72" fillId="36" borderId="154" xfId="0" applyNumberFormat="1" applyFont="1" applyFill="1" applyBorder="1"/>
    <xf numFmtId="166" fontId="105" fillId="36" borderId="34" xfId="0" applyNumberFormat="1" applyFont="1" applyFill="1" applyBorder="1"/>
    <xf numFmtId="166" fontId="72" fillId="36" borderId="16" xfId="0" applyNumberFormat="1" applyFont="1" applyFill="1" applyBorder="1"/>
    <xf numFmtId="0" fontId="122" fillId="0" borderId="0" xfId="0" applyFont="1" applyFill="1" applyAlignment="1"/>
    <xf numFmtId="168" fontId="105" fillId="36" borderId="161" xfId="0" applyNumberFormat="1" applyFont="1" applyFill="1" applyBorder="1"/>
    <xf numFmtId="166" fontId="105" fillId="32" borderId="19" xfId="0" applyNumberFormat="1" applyFont="1" applyFill="1" applyBorder="1"/>
    <xf numFmtId="166" fontId="105" fillId="32" borderId="67" xfId="0" applyNumberFormat="1" applyFont="1" applyFill="1" applyBorder="1"/>
    <xf numFmtId="166" fontId="105" fillId="32" borderId="88" xfId="0" applyNumberFormat="1" applyFont="1" applyFill="1" applyBorder="1"/>
    <xf numFmtId="166" fontId="105" fillId="32" borderId="13" xfId="0" applyNumberFormat="1" applyFont="1" applyFill="1" applyBorder="1"/>
    <xf numFmtId="166" fontId="105" fillId="32" borderId="153" xfId="0" applyNumberFormat="1" applyFont="1" applyFill="1" applyBorder="1"/>
    <xf numFmtId="0" fontId="151" fillId="0" borderId="170" xfId="0" applyFont="1" applyFill="1" applyBorder="1" applyAlignment="1">
      <alignment vertical="center"/>
    </xf>
    <xf numFmtId="0" fontId="74" fillId="0" borderId="19" xfId="0" applyFont="1" applyFill="1" applyBorder="1"/>
    <xf numFmtId="0" fontId="72" fillId="0" borderId="171" xfId="0" applyFont="1" applyFill="1" applyBorder="1"/>
    <xf numFmtId="4" fontId="78" fillId="0" borderId="23" xfId="181" applyNumberFormat="1" applyFont="1" applyBorder="1" applyProtection="1"/>
    <xf numFmtId="0" fontId="72" fillId="0" borderId="17" xfId="0" applyFont="1" applyFill="1" applyBorder="1"/>
    <xf numFmtId="165" fontId="72" fillId="0" borderId="0" xfId="181" applyNumberFormat="1" applyFont="1"/>
    <xf numFmtId="165" fontId="72" fillId="0" borderId="0" xfId="0" applyNumberFormat="1" applyFont="1"/>
    <xf numFmtId="168" fontId="72" fillId="0" borderId="73" xfId="0" applyNumberFormat="1" applyFont="1" applyFill="1" applyBorder="1"/>
    <xf numFmtId="168" fontId="72" fillId="0" borderId="37" xfId="0" applyNumberFormat="1" applyFont="1" applyFill="1" applyBorder="1"/>
    <xf numFmtId="168" fontId="105" fillId="0" borderId="38" xfId="0" applyNumberFormat="1" applyFont="1" applyBorder="1"/>
    <xf numFmtId="168" fontId="105" fillId="0" borderId="47" xfId="0" applyNumberFormat="1" applyFont="1" applyBorder="1"/>
    <xf numFmtId="0" fontId="124" fillId="0" borderId="0" xfId="0" applyFont="1"/>
    <xf numFmtId="0" fontId="124" fillId="0" borderId="0" xfId="0" applyFont="1" applyAlignment="1" applyProtection="1"/>
    <xf numFmtId="0" fontId="108" fillId="30" borderId="19" xfId="0" applyFont="1" applyFill="1" applyBorder="1" applyAlignment="1">
      <alignment horizontal="center"/>
    </xf>
    <xf numFmtId="0" fontId="108" fillId="30" borderId="19" xfId="0" applyFont="1" applyFill="1" applyBorder="1" applyAlignment="1">
      <alignment horizontal="center" wrapText="1"/>
    </xf>
    <xf numFmtId="0" fontId="100" fillId="0" borderId="34" xfId="0" applyFont="1" applyBorder="1"/>
    <xf numFmtId="0" fontId="100" fillId="0" borderId="34" xfId="0" applyFont="1" applyBorder="1" applyAlignment="1">
      <alignment horizontal="center"/>
    </xf>
    <xf numFmtId="0" fontId="126" fillId="74" borderId="19" xfId="0" applyFont="1" applyFill="1" applyBorder="1" applyProtection="1"/>
    <xf numFmtId="0" fontId="100" fillId="0" borderId="15" xfId="0" applyFont="1" applyBorder="1" applyAlignment="1">
      <alignment horizontal="center"/>
    </xf>
    <xf numFmtId="0" fontId="108" fillId="29" borderId="19" xfId="0" applyFont="1" applyFill="1" applyBorder="1" applyProtection="1"/>
    <xf numFmtId="0" fontId="108" fillId="0" borderId="19" xfId="0" applyFont="1" applyFill="1" applyBorder="1"/>
    <xf numFmtId="0" fontId="125" fillId="0" borderId="0" xfId="0" applyFont="1" applyAlignment="1" applyProtection="1"/>
    <xf numFmtId="0" fontId="108" fillId="0" borderId="21" xfId="0" applyFont="1" applyFill="1" applyBorder="1"/>
    <xf numFmtId="0" fontId="108" fillId="0" borderId="23" xfId="0" applyFont="1" applyFill="1" applyBorder="1"/>
    <xf numFmtId="168" fontId="108" fillId="0" borderId="22" xfId="0" applyNumberFormat="1" applyFont="1" applyFill="1" applyBorder="1"/>
    <xf numFmtId="0" fontId="125" fillId="0" borderId="0" xfId="0" applyFont="1" applyFill="1" applyProtection="1"/>
    <xf numFmtId="3" fontId="125" fillId="0" borderId="0" xfId="0" applyNumberFormat="1" applyFont="1" applyProtection="1"/>
    <xf numFmtId="3" fontId="125" fillId="0" borderId="0" xfId="0" applyNumberFormat="1" applyFont="1" applyFill="1" applyProtection="1"/>
    <xf numFmtId="3" fontId="105" fillId="0" borderId="23" xfId="0" applyNumberFormat="1" applyFont="1" applyFill="1" applyBorder="1" applyAlignment="1">
      <alignment horizontal="right" wrapText="1"/>
    </xf>
    <xf numFmtId="3" fontId="105" fillId="36" borderId="23" xfId="0" applyNumberFormat="1" applyFont="1" applyFill="1" applyBorder="1" applyAlignment="1">
      <alignment horizontal="right" wrapText="1"/>
    </xf>
    <xf numFmtId="168" fontId="105" fillId="32" borderId="159" xfId="0" applyNumberFormat="1" applyFont="1" applyFill="1" applyBorder="1"/>
    <xf numFmtId="168" fontId="105" fillId="32" borderId="160" xfId="0" applyNumberFormat="1" applyFont="1" applyFill="1" applyBorder="1"/>
    <xf numFmtId="165" fontId="105" fillId="0" borderId="0" xfId="181" applyNumberFormat="1" applyFont="1" applyFill="1" applyBorder="1"/>
    <xf numFmtId="0" fontId="76" fillId="0" borderId="0" xfId="0" applyFont="1" applyFill="1" applyAlignment="1" applyProtection="1">
      <alignment horizontal="left"/>
    </xf>
    <xf numFmtId="165" fontId="71" fillId="0" borderId="0" xfId="181" applyNumberFormat="1" applyFont="1" applyFill="1"/>
    <xf numFmtId="3" fontId="77" fillId="0" borderId="0" xfId="0" applyNumberFormat="1" applyFont="1" applyFill="1"/>
    <xf numFmtId="49" fontId="75" fillId="0" borderId="0" xfId="0" applyNumberFormat="1" applyFont="1" applyAlignment="1" applyProtection="1">
      <alignment horizontal="left" vertical="top"/>
    </xf>
    <xf numFmtId="0" fontId="155" fillId="0" borderId="0" xfId="0" applyFont="1" applyFill="1"/>
    <xf numFmtId="4" fontId="156" fillId="32" borderId="34" xfId="0" applyNumberFormat="1" applyFont="1" applyFill="1" applyBorder="1" applyProtection="1">
      <protection locked="0"/>
    </xf>
    <xf numFmtId="3" fontId="157" fillId="32" borderId="29" xfId="0" applyNumberFormat="1" applyFont="1" applyFill="1" applyBorder="1" applyAlignment="1" applyProtection="1">
      <alignment horizontal="right"/>
      <protection locked="0"/>
    </xf>
    <xf numFmtId="3" fontId="157" fillId="32" borderId="23" xfId="0" applyNumberFormat="1" applyFont="1" applyFill="1" applyBorder="1" applyAlignment="1" applyProtection="1">
      <alignment horizontal="right"/>
      <protection locked="0"/>
    </xf>
    <xf numFmtId="0" fontId="72" fillId="30" borderId="19" xfId="0" applyFont="1" applyFill="1" applyBorder="1" applyProtection="1"/>
    <xf numFmtId="0" fontId="72" fillId="30" borderId="87" xfId="0" applyFont="1" applyFill="1" applyBorder="1" applyProtection="1"/>
    <xf numFmtId="3" fontId="158" fillId="32" borderId="71" xfId="0" applyNumberFormat="1" applyFont="1" applyFill="1" applyBorder="1" applyProtection="1">
      <protection locked="0"/>
    </xf>
    <xf numFmtId="3" fontId="158" fillId="32" borderId="70" xfId="0" applyNumberFormat="1" applyFont="1" applyFill="1" applyBorder="1" applyProtection="1">
      <protection locked="0"/>
    </xf>
    <xf numFmtId="3" fontId="158" fillId="32" borderId="29" xfId="0" applyNumberFormat="1" applyFont="1" applyFill="1" applyBorder="1" applyProtection="1">
      <protection locked="0"/>
    </xf>
    <xf numFmtId="3" fontId="158" fillId="32" borderId="23" xfId="0" applyNumberFormat="1" applyFont="1" applyFill="1" applyBorder="1" applyProtection="1">
      <protection locked="0"/>
    </xf>
    <xf numFmtId="5" fontId="158" fillId="33" borderId="11" xfId="0" applyNumberFormat="1" applyFont="1" applyFill="1" applyBorder="1" applyAlignment="1" applyProtection="1">
      <alignment horizontal="right"/>
      <protection locked="0"/>
    </xf>
    <xf numFmtId="37" fontId="158" fillId="33" borderId="10" xfId="0" applyNumberFormat="1" applyFont="1" applyFill="1" applyBorder="1" applyAlignment="1" applyProtection="1">
      <alignment horizontal="right"/>
      <protection locked="0"/>
    </xf>
    <xf numFmtId="37" fontId="158" fillId="32" borderId="10" xfId="0" applyNumberFormat="1" applyFont="1" applyFill="1" applyBorder="1" applyAlignment="1" applyProtection="1">
      <alignment horizontal="right"/>
      <protection locked="0"/>
    </xf>
    <xf numFmtId="5" fontId="158" fillId="33" borderId="10" xfId="0" applyNumberFormat="1" applyFont="1" applyFill="1" applyBorder="1" applyAlignment="1" applyProtection="1">
      <alignment horizontal="right"/>
      <protection locked="0"/>
    </xf>
    <xf numFmtId="5" fontId="158" fillId="33" borderId="10" xfId="0" applyNumberFormat="1" applyFont="1" applyFill="1" applyBorder="1" applyProtection="1">
      <protection locked="0"/>
    </xf>
    <xf numFmtId="37" fontId="158" fillId="33" borderId="10" xfId="0" applyNumberFormat="1" applyFont="1" applyFill="1" applyBorder="1" applyProtection="1">
      <protection locked="0"/>
    </xf>
    <xf numFmtId="5" fontId="158" fillId="32" borderId="10" xfId="0" applyNumberFormat="1" applyFont="1" applyFill="1" applyBorder="1" applyProtection="1">
      <protection locked="0"/>
    </xf>
    <xf numFmtId="37" fontId="158" fillId="32" borderId="10" xfId="0" applyNumberFormat="1" applyFont="1" applyFill="1" applyBorder="1" applyProtection="1">
      <protection locked="0"/>
    </xf>
    <xf numFmtId="5" fontId="158" fillId="33" borderId="155" xfId="0" applyNumberFormat="1" applyFont="1" applyFill="1" applyBorder="1" applyProtection="1">
      <protection locked="0"/>
    </xf>
    <xf numFmtId="168" fontId="158" fillId="32" borderId="0" xfId="0" applyNumberFormat="1" applyFont="1" applyFill="1" applyBorder="1" applyProtection="1">
      <protection locked="0"/>
    </xf>
    <xf numFmtId="168" fontId="158" fillId="32" borderId="29" xfId="0" applyNumberFormat="1" applyFont="1" applyFill="1" applyBorder="1" applyProtection="1">
      <protection locked="0"/>
    </xf>
    <xf numFmtId="3" fontId="158" fillId="32" borderId="0" xfId="0" applyNumberFormat="1" applyFont="1" applyFill="1" applyBorder="1" applyProtection="1">
      <protection locked="0"/>
    </xf>
    <xf numFmtId="3" fontId="158" fillId="32" borderId="50" xfId="0" applyNumberFormat="1" applyFont="1" applyFill="1" applyBorder="1" applyProtection="1">
      <protection locked="0"/>
    </xf>
    <xf numFmtId="168" fontId="159" fillId="32" borderId="34" xfId="0" applyNumberFormat="1" applyFont="1" applyFill="1" applyBorder="1" applyProtection="1">
      <protection locked="0"/>
    </xf>
    <xf numFmtId="168" fontId="106" fillId="0" borderId="34" xfId="0" applyNumberFormat="1" applyFont="1" applyFill="1" applyBorder="1" applyProtection="1">
      <protection locked="0"/>
    </xf>
    <xf numFmtId="168" fontId="161" fillId="32" borderId="0" xfId="182" applyNumberFormat="1" applyFont="1" applyFill="1" applyBorder="1" applyProtection="1">
      <protection locked="0"/>
    </xf>
    <xf numFmtId="49" fontId="72" fillId="0" borderId="0" xfId="0" applyNumberFormat="1" applyFont="1" applyBorder="1" applyAlignment="1" applyProtection="1">
      <alignment horizontal="left" vertical="top" wrapText="1"/>
      <protection locked="0"/>
    </xf>
    <xf numFmtId="0" fontId="162" fillId="0" borderId="0" xfId="0" applyNumberFormat="1" applyFont="1" applyAlignment="1" applyProtection="1"/>
    <xf numFmtId="0" fontId="74" fillId="0" borderId="166" xfId="0" applyFont="1" applyFill="1" applyBorder="1" applyAlignment="1">
      <alignment horizontal="center"/>
    </xf>
    <xf numFmtId="0" fontId="154" fillId="0" borderId="0" xfId="0" applyFont="1" applyProtection="1"/>
    <xf numFmtId="0" fontId="74" fillId="0" borderId="0" xfId="0" applyFont="1" applyFill="1" applyAlignment="1" applyProtection="1">
      <alignment horizontal="left" vertical="top"/>
    </xf>
    <xf numFmtId="166" fontId="72" fillId="32" borderId="54" xfId="0" applyNumberFormat="1" applyFont="1" applyFill="1" applyBorder="1"/>
    <xf numFmtId="166" fontId="72" fillId="32" borderId="53" xfId="0" applyNumberFormat="1" applyFont="1" applyFill="1" applyBorder="1"/>
    <xf numFmtId="169" fontId="72" fillId="32" borderId="51" xfId="17654" applyNumberFormat="1" applyFont="1" applyFill="1" applyBorder="1"/>
    <xf numFmtId="171" fontId="72" fillId="32" borderId="53" xfId="17654" applyNumberFormat="1" applyFont="1" applyFill="1" applyBorder="1"/>
    <xf numFmtId="171" fontId="72" fillId="32" borderId="151" xfId="182" applyNumberFormat="1" applyFont="1" applyFill="1" applyBorder="1"/>
    <xf numFmtId="171" fontId="72" fillId="32" borderId="54" xfId="182" applyNumberFormat="1" applyFont="1" applyFill="1" applyBorder="1"/>
    <xf numFmtId="171" fontId="72" fillId="32" borderId="53" xfId="182" applyNumberFormat="1" applyFont="1" applyFill="1" applyBorder="1"/>
    <xf numFmtId="171" fontId="72" fillId="32" borderId="0" xfId="182" applyNumberFormat="1" applyFont="1" applyFill="1"/>
    <xf numFmtId="169" fontId="78" fillId="32" borderId="29" xfId="17654" applyNumberFormat="1" applyFont="1" applyFill="1" applyBorder="1" applyAlignment="1"/>
    <xf numFmtId="166" fontId="72" fillId="32" borderId="34" xfId="182" applyNumberFormat="1" applyFont="1" applyFill="1" applyBorder="1"/>
    <xf numFmtId="166" fontId="78" fillId="32" borderId="34" xfId="17654" applyNumberFormat="1" applyFont="1" applyFill="1" applyBorder="1" applyAlignment="1"/>
    <xf numFmtId="170" fontId="74" fillId="32" borderId="0" xfId="181" applyNumberFormat="1" applyFont="1" applyFill="1" applyBorder="1"/>
    <xf numFmtId="0" fontId="165" fillId="0" borderId="0" xfId="0" applyFont="1" applyFill="1"/>
    <xf numFmtId="0" fontId="165" fillId="32" borderId="0" xfId="0" applyFont="1" applyFill="1"/>
    <xf numFmtId="0" fontId="72" fillId="32" borderId="0" xfId="0" applyFont="1" applyFill="1"/>
    <xf numFmtId="3" fontId="72" fillId="32" borderId="23" xfId="0" applyNumberFormat="1" applyFont="1" applyFill="1" applyBorder="1" applyAlignment="1"/>
    <xf numFmtId="168" fontId="105" fillId="32" borderId="23" xfId="0" applyNumberFormat="1" applyFont="1" applyFill="1" applyBorder="1" applyAlignment="1"/>
    <xf numFmtId="0" fontId="72" fillId="32" borderId="44" xfId="0" applyFont="1" applyFill="1" applyBorder="1"/>
    <xf numFmtId="0" fontId="72" fillId="32" borderId="56" xfId="0" applyFont="1" applyFill="1" applyBorder="1"/>
    <xf numFmtId="0" fontId="71" fillId="0" borderId="0" xfId="0" applyFont="1"/>
    <xf numFmtId="0" fontId="74" fillId="0" borderId="0" xfId="17654" applyFont="1" applyFill="1" applyAlignment="1" applyProtection="1"/>
    <xf numFmtId="165" fontId="100" fillId="0" borderId="0" xfId="0" applyNumberFormat="1" applyFont="1" applyAlignment="1">
      <alignment wrapText="1"/>
    </xf>
    <xf numFmtId="43" fontId="100" fillId="0" borderId="0" xfId="181" applyFont="1" applyAlignment="1">
      <alignment wrapText="1"/>
    </xf>
    <xf numFmtId="0" fontId="14" fillId="0" borderId="0" xfId="720" applyFont="1" applyAlignment="1">
      <alignment vertical="top" wrapText="1"/>
    </xf>
    <xf numFmtId="0" fontId="113" fillId="0" borderId="0" xfId="720" applyFont="1" applyAlignment="1">
      <alignment vertical="top" wrapText="1"/>
    </xf>
    <xf numFmtId="3" fontId="72" fillId="0" borderId="43" xfId="0" applyNumberFormat="1" applyFont="1" applyFill="1" applyBorder="1"/>
    <xf numFmtId="5" fontId="169" fillId="33" borderId="10" xfId="0" applyNumberFormat="1" applyFont="1" applyFill="1" applyBorder="1" applyAlignment="1" applyProtection="1">
      <alignment horizontal="right"/>
      <protection locked="0"/>
    </xf>
    <xf numFmtId="37" fontId="169" fillId="33" borderId="10" xfId="0" applyNumberFormat="1" applyFont="1" applyFill="1" applyBorder="1" applyAlignment="1" applyProtection="1">
      <alignment horizontal="right"/>
      <protection locked="0"/>
    </xf>
    <xf numFmtId="37" fontId="169" fillId="32" borderId="10" xfId="0" applyNumberFormat="1" applyFont="1" applyFill="1" applyBorder="1" applyAlignment="1" applyProtection="1">
      <alignment horizontal="right"/>
      <protection locked="0"/>
    </xf>
    <xf numFmtId="0" fontId="154" fillId="38" borderId="0" xfId="49346" applyFont="1" applyFill="1" applyAlignment="1">
      <alignment horizontal="center" wrapText="1"/>
    </xf>
    <xf numFmtId="0" fontId="104" fillId="0" borderId="0" xfId="0" applyFont="1" applyFill="1" applyBorder="1" applyAlignment="1">
      <alignment horizontal="center" wrapText="1"/>
    </xf>
    <xf numFmtId="0" fontId="126" fillId="74" borderId="88" xfId="0" applyFont="1" applyFill="1" applyBorder="1" applyProtection="1"/>
    <xf numFmtId="0" fontId="126" fillId="74" borderId="86" xfId="0" applyFont="1" applyFill="1" applyBorder="1" applyProtection="1"/>
    <xf numFmtId="0" fontId="126" fillId="74" borderId="87" xfId="0" applyFont="1" applyFill="1" applyBorder="1" applyProtection="1"/>
    <xf numFmtId="0" fontId="100" fillId="0" borderId="0" xfId="0" applyFont="1" applyBorder="1"/>
    <xf numFmtId="0" fontId="100" fillId="0" borderId="154" xfId="0" applyFont="1" applyBorder="1" applyAlignment="1">
      <alignment horizontal="center"/>
    </xf>
    <xf numFmtId="0" fontId="108" fillId="29" borderId="86" xfId="0" applyFont="1" applyFill="1" applyBorder="1" applyProtection="1"/>
    <xf numFmtId="0" fontId="108" fillId="29" borderId="88" xfId="0" applyFont="1" applyFill="1" applyBorder="1" applyProtection="1"/>
    <xf numFmtId="0" fontId="108" fillId="29" borderId="87" xfId="0" applyFont="1" applyFill="1" applyBorder="1" applyProtection="1"/>
    <xf numFmtId="0" fontId="108" fillId="0" borderId="86" xfId="0" applyFont="1" applyFill="1" applyBorder="1"/>
    <xf numFmtId="168" fontId="108" fillId="0" borderId="87" xfId="0" applyNumberFormat="1" applyFont="1" applyFill="1" applyBorder="1"/>
    <xf numFmtId="0" fontId="104" fillId="0" borderId="0" xfId="0" applyFont="1" applyFill="1" applyBorder="1" applyAlignment="1">
      <alignment wrapText="1"/>
    </xf>
    <xf numFmtId="0" fontId="104" fillId="0" borderId="0" xfId="0" applyFont="1" applyFill="1" applyBorder="1" applyAlignment="1">
      <alignment horizontal="center"/>
    </xf>
    <xf numFmtId="0" fontId="154" fillId="0" borderId="0" xfId="49346" applyFont="1" applyFill="1" applyAlignment="1">
      <alignment wrapText="1"/>
    </xf>
    <xf numFmtId="37" fontId="100" fillId="0" borderId="173" xfId="0" applyNumberFormat="1" applyFont="1" applyBorder="1" applyProtection="1"/>
    <xf numFmtId="37" fontId="100" fillId="0" borderId="173" xfId="0" applyNumberFormat="1" applyFont="1" applyFill="1" applyBorder="1" applyProtection="1"/>
    <xf numFmtId="37" fontId="108" fillId="0" borderId="173" xfId="0" applyNumberFormat="1" applyFont="1" applyBorder="1" applyProtection="1"/>
    <xf numFmtId="37" fontId="129" fillId="0" borderId="173" xfId="0" applyNumberFormat="1" applyFont="1" applyBorder="1" applyProtection="1"/>
    <xf numFmtId="37" fontId="129" fillId="0" borderId="0" xfId="0" applyNumberFormat="1" applyFont="1" applyBorder="1" applyProtection="1"/>
    <xf numFmtId="37" fontId="100" fillId="24" borderId="173" xfId="0" applyNumberFormat="1" applyFont="1" applyFill="1" applyBorder="1" applyProtection="1"/>
    <xf numFmtId="37" fontId="100" fillId="24" borderId="0" xfId="0" applyNumberFormat="1" applyFont="1" applyFill="1" applyBorder="1" applyProtection="1"/>
    <xf numFmtId="37" fontId="100" fillId="0" borderId="0" xfId="0" applyNumberFormat="1" applyFont="1" applyBorder="1" applyAlignment="1" applyProtection="1">
      <alignment horizontal="right"/>
    </xf>
    <xf numFmtId="37" fontId="133" fillId="24" borderId="120" xfId="0" applyNumberFormat="1" applyFont="1" applyFill="1" applyBorder="1" applyAlignment="1" applyProtection="1">
      <alignment horizontal="right"/>
    </xf>
    <xf numFmtId="0" fontId="100" fillId="0" borderId="173" xfId="0" applyFont="1" applyBorder="1" applyProtection="1"/>
    <xf numFmtId="37" fontId="134" fillId="0" borderId="0" xfId="0" applyNumberFormat="1" applyFont="1" applyBorder="1" applyProtection="1"/>
    <xf numFmtId="37" fontId="132" fillId="0" borderId="0" xfId="0" applyNumberFormat="1" applyFont="1" applyBorder="1" applyProtection="1"/>
    <xf numFmtId="37" fontId="134" fillId="0" borderId="0" xfId="0" applyNumberFormat="1" applyFont="1" applyFill="1" applyBorder="1" applyProtection="1"/>
    <xf numFmtId="37" fontId="108" fillId="0" borderId="173" xfId="0" applyNumberFormat="1" applyFont="1" applyBorder="1" applyAlignment="1" applyProtection="1">
      <alignment horizontal="fill"/>
    </xf>
    <xf numFmtId="37" fontId="100" fillId="25" borderId="173" xfId="0" applyNumberFormat="1" applyFont="1" applyFill="1" applyBorder="1" applyProtection="1"/>
    <xf numFmtId="0" fontId="108" fillId="0" borderId="173" xfId="0" applyFont="1" applyBorder="1" applyProtection="1"/>
    <xf numFmtId="37" fontId="108" fillId="0" borderId="174" xfId="0" applyNumberFormat="1" applyFont="1" applyBorder="1" applyProtection="1"/>
    <xf numFmtId="37" fontId="100" fillId="0" borderId="66" xfId="0" applyNumberFormat="1" applyFont="1" applyBorder="1" applyProtection="1"/>
    <xf numFmtId="37" fontId="100" fillId="0" borderId="66" xfId="0" applyNumberFormat="1" applyFont="1" applyBorder="1" applyAlignment="1" applyProtection="1">
      <alignment horizontal="right"/>
    </xf>
    <xf numFmtId="5" fontId="108" fillId="75" borderId="175" xfId="0" applyNumberFormat="1" applyFont="1" applyFill="1" applyBorder="1" applyProtection="1"/>
    <xf numFmtId="37" fontId="108" fillId="0" borderId="177" xfId="0" applyNumberFormat="1" applyFont="1" applyBorder="1" applyProtection="1"/>
    <xf numFmtId="37" fontId="108" fillId="0" borderId="176" xfId="0" applyNumberFormat="1" applyFont="1" applyBorder="1" applyProtection="1"/>
    <xf numFmtId="37" fontId="108" fillId="0" borderId="176" xfId="0" applyNumberFormat="1" applyFont="1" applyBorder="1" applyAlignment="1" applyProtection="1">
      <alignment horizontal="center" wrapText="1"/>
    </xf>
    <xf numFmtId="37" fontId="108" fillId="0" borderId="172" xfId="0" applyNumberFormat="1" applyFont="1" applyBorder="1" applyAlignment="1" applyProtection="1">
      <alignment horizontal="center" wrapText="1"/>
    </xf>
    <xf numFmtId="168" fontId="100" fillId="24" borderId="11" xfId="181" applyNumberFormat="1" applyFont="1" applyFill="1" applyBorder="1" applyProtection="1"/>
    <xf numFmtId="168" fontId="100" fillId="24" borderId="11" xfId="181" applyNumberFormat="1" applyFont="1" applyFill="1" applyBorder="1" applyAlignment="1" applyProtection="1">
      <alignment horizontal="right"/>
    </xf>
    <xf numFmtId="168" fontId="100" fillId="0" borderId="10" xfId="0" applyNumberFormat="1" applyFont="1" applyFill="1" applyBorder="1" applyAlignment="1" applyProtection="1">
      <alignment horizontal="right"/>
    </xf>
    <xf numFmtId="168" fontId="158" fillId="33" borderId="10" xfId="0" applyNumberFormat="1" applyFont="1" applyFill="1" applyBorder="1" applyAlignment="1" applyProtection="1">
      <alignment horizontal="right"/>
      <protection locked="0"/>
    </xf>
    <xf numFmtId="168" fontId="158" fillId="33" borderId="11" xfId="0" applyNumberFormat="1" applyFont="1" applyFill="1" applyBorder="1" applyAlignment="1" applyProtection="1">
      <alignment horizontal="right"/>
      <protection locked="0"/>
    </xf>
    <xf numFmtId="5" fontId="158" fillId="32" borderId="10" xfId="0" applyNumberFormat="1" applyFont="1" applyFill="1" applyBorder="1" applyAlignment="1" applyProtection="1">
      <alignment horizontal="right"/>
      <protection locked="0"/>
    </xf>
    <xf numFmtId="37" fontId="100" fillId="0" borderId="179" xfId="0" applyNumberFormat="1" applyFont="1" applyBorder="1" applyAlignment="1" applyProtection="1">
      <alignment horizontal="right"/>
    </xf>
    <xf numFmtId="5" fontId="130" fillId="75" borderId="175" xfId="0" applyNumberFormat="1" applyFont="1" applyFill="1" applyBorder="1" applyProtection="1"/>
    <xf numFmtId="37" fontId="108" fillId="0" borderId="180" xfId="0" applyNumberFormat="1" applyFont="1" applyBorder="1" applyProtection="1"/>
    <xf numFmtId="37" fontId="100" fillId="0" borderId="181" xfId="0" applyNumberFormat="1" applyFont="1" applyBorder="1" applyProtection="1"/>
    <xf numFmtId="37" fontId="100" fillId="0" borderId="182" xfId="0" applyNumberFormat="1" applyFont="1" applyBorder="1" applyAlignment="1" applyProtection="1">
      <alignment horizontal="right"/>
    </xf>
    <xf numFmtId="5" fontId="108" fillId="75" borderId="182" xfId="0" applyNumberFormat="1" applyFont="1" applyFill="1" applyBorder="1" applyProtection="1"/>
    <xf numFmtId="5" fontId="130" fillId="75" borderId="183" xfId="0" applyNumberFormat="1" applyFont="1" applyFill="1" applyBorder="1" applyAlignment="1" applyProtection="1">
      <alignment horizontal="right"/>
    </xf>
    <xf numFmtId="0" fontId="100" fillId="0" borderId="0" xfId="0" applyFont="1" applyFill="1" applyBorder="1" applyProtection="1"/>
    <xf numFmtId="0" fontId="135" fillId="0" borderId="0" xfId="0" applyFont="1" applyBorder="1" applyProtection="1"/>
    <xf numFmtId="0" fontId="100" fillId="0" borderId="66" xfId="0" applyFont="1" applyBorder="1" applyProtection="1"/>
    <xf numFmtId="0" fontId="131" fillId="0" borderId="0" xfId="0" applyFont="1" applyBorder="1" applyAlignment="1"/>
    <xf numFmtId="37" fontId="108" fillId="30" borderId="177" xfId="0" applyNumberFormat="1" applyFont="1" applyFill="1" applyBorder="1" applyProtection="1"/>
    <xf numFmtId="37" fontId="100" fillId="30" borderId="176" xfId="0" applyNumberFormat="1" applyFont="1" applyFill="1" applyBorder="1" applyProtection="1"/>
    <xf numFmtId="37" fontId="100" fillId="30" borderId="178" xfId="0" applyNumberFormat="1" applyFont="1" applyFill="1" applyBorder="1" applyProtection="1"/>
    <xf numFmtId="37" fontId="100" fillId="30" borderId="172" xfId="0" applyNumberFormat="1" applyFont="1" applyFill="1" applyBorder="1" applyProtection="1"/>
    <xf numFmtId="0" fontId="168" fillId="0" borderId="0" xfId="0" applyFont="1" applyFill="1" applyAlignment="1" applyProtection="1">
      <alignment vertical="top" wrapText="1"/>
    </xf>
    <xf numFmtId="0" fontId="74" fillId="0" borderId="0" xfId="0" applyFont="1"/>
    <xf numFmtId="0" fontId="125" fillId="0" borderId="0" xfId="0" applyFont="1"/>
    <xf numFmtId="0" fontId="74" fillId="0" borderId="50" xfId="0" applyFont="1" applyFill="1" applyBorder="1" applyAlignment="1">
      <alignment horizontal="center"/>
    </xf>
    <xf numFmtId="0" fontId="74" fillId="30" borderId="50" xfId="0" applyFont="1" applyFill="1" applyBorder="1" applyProtection="1"/>
    <xf numFmtId="0" fontId="74" fillId="72" borderId="50" xfId="0" applyFont="1" applyFill="1" applyBorder="1" applyAlignment="1" applyProtection="1"/>
    <xf numFmtId="4" fontId="149" fillId="0" borderId="50" xfId="0" applyNumberFormat="1" applyFont="1" applyBorder="1" applyProtection="1"/>
    <xf numFmtId="0" fontId="72" fillId="0" borderId="184" xfId="0" applyFont="1" applyFill="1" applyBorder="1" applyProtection="1"/>
    <xf numFmtId="0" fontId="72" fillId="0" borderId="184" xfId="0" applyFont="1" applyBorder="1"/>
    <xf numFmtId="0" fontId="72" fillId="0" borderId="184" xfId="0" applyFont="1" applyBorder="1" applyAlignment="1">
      <alignment horizontal="center"/>
    </xf>
    <xf numFmtId="3" fontId="156" fillId="32" borderId="184" xfId="17654" applyNumberFormat="1" applyFont="1" applyFill="1" applyBorder="1" applyAlignment="1" applyProtection="1">
      <alignment horizontal="right"/>
      <protection locked="0"/>
    </xf>
    <xf numFmtId="4" fontId="72" fillId="0" borderId="184" xfId="0" applyNumberFormat="1" applyFont="1" applyBorder="1"/>
    <xf numFmtId="168" fontId="72" fillId="0" borderId="184" xfId="0" applyNumberFormat="1" applyFont="1" applyBorder="1"/>
    <xf numFmtId="3" fontId="74" fillId="0" borderId="88" xfId="0" applyNumberFormat="1" applyFont="1" applyFill="1" applyBorder="1"/>
    <xf numFmtId="0" fontId="72" fillId="0" borderId="34" xfId="0" applyFont="1" applyBorder="1"/>
    <xf numFmtId="0" fontId="72" fillId="0" borderId="34" xfId="0" applyFont="1" applyBorder="1" applyAlignment="1">
      <alignment horizontal="center"/>
    </xf>
    <xf numFmtId="3" fontId="156" fillId="32" borderId="34" xfId="0" applyNumberFormat="1" applyFont="1" applyFill="1" applyBorder="1" applyAlignment="1" applyProtection="1">
      <alignment horizontal="right"/>
      <protection locked="0"/>
    </xf>
    <xf numFmtId="4" fontId="72" fillId="0" borderId="34" xfId="0" applyNumberFormat="1" applyFont="1" applyBorder="1"/>
    <xf numFmtId="168" fontId="72" fillId="0" borderId="34" xfId="0" applyNumberFormat="1" applyFont="1" applyBorder="1"/>
    <xf numFmtId="168" fontId="74" fillId="0" borderId="72" xfId="0" applyNumberFormat="1" applyFont="1" applyBorder="1"/>
    <xf numFmtId="0" fontId="72" fillId="73" borderId="86" xfId="0" applyFont="1" applyFill="1" applyBorder="1"/>
    <xf numFmtId="0" fontId="72" fillId="73" borderId="87" xfId="0" applyFont="1" applyFill="1" applyBorder="1"/>
    <xf numFmtId="0" fontId="72" fillId="30" borderId="86" xfId="530" applyFont="1" applyFill="1" applyBorder="1" applyProtection="1"/>
    <xf numFmtId="0" fontId="72" fillId="30" borderId="87" xfId="530" applyFont="1" applyFill="1" applyBorder="1" applyProtection="1"/>
    <xf numFmtId="0" fontId="74" fillId="29" borderId="86" xfId="0" applyFont="1" applyFill="1" applyBorder="1"/>
    <xf numFmtId="0" fontId="74" fillId="29" borderId="87" xfId="0" applyFont="1" applyFill="1" applyBorder="1"/>
    <xf numFmtId="168" fontId="158" fillId="32" borderId="50" xfId="0" applyNumberFormat="1" applyFont="1" applyFill="1" applyBorder="1" applyProtection="1">
      <protection locked="0"/>
    </xf>
    <xf numFmtId="0" fontId="100" fillId="0" borderId="50" xfId="0" applyFont="1" applyBorder="1"/>
    <xf numFmtId="0" fontId="108" fillId="0" borderId="50" xfId="0" applyFont="1" applyBorder="1"/>
    <xf numFmtId="0" fontId="140" fillId="30" borderId="87" xfId="0" applyFont="1" applyFill="1" applyBorder="1" applyAlignment="1" applyProtection="1">
      <alignment horizontal="center" wrapText="1"/>
    </xf>
    <xf numFmtId="0" fontId="106" fillId="0" borderId="60" xfId="0" applyFont="1" applyBorder="1" applyAlignment="1">
      <alignment horizontal="center"/>
    </xf>
    <xf numFmtId="37" fontId="143" fillId="77" borderId="50" xfId="0" applyNumberFormat="1" applyFont="1" applyFill="1" applyBorder="1" applyAlignment="1" applyProtection="1">
      <alignment horizontal="right"/>
    </xf>
    <xf numFmtId="37" fontId="105" fillId="26" borderId="50" xfId="0" applyNumberFormat="1" applyFont="1" applyFill="1" applyBorder="1" applyAlignment="1" applyProtection="1">
      <alignment horizontal="fill"/>
    </xf>
    <xf numFmtId="165" fontId="105" fillId="26" borderId="50" xfId="181" applyNumberFormat="1" applyFont="1" applyFill="1" applyBorder="1" applyAlignment="1" applyProtection="1">
      <alignment horizontal="fill"/>
    </xf>
    <xf numFmtId="0" fontId="74" fillId="0" borderId="186" xfId="0" applyFont="1" applyFill="1" applyBorder="1" applyAlignment="1">
      <alignment horizontal="center"/>
    </xf>
    <xf numFmtId="166" fontId="72" fillId="32" borderId="187" xfId="0" applyNumberFormat="1" applyFont="1" applyFill="1" applyBorder="1"/>
    <xf numFmtId="166" fontId="72" fillId="36" borderId="186" xfId="0" applyNumberFormat="1" applyFont="1" applyFill="1" applyBorder="1"/>
    <xf numFmtId="4" fontId="72" fillId="0" borderId="186" xfId="181" applyNumberFormat="1" applyFont="1" applyBorder="1" applyProtection="1"/>
    <xf numFmtId="37" fontId="100" fillId="0" borderId="188" xfId="0" applyNumberFormat="1" applyFont="1" applyBorder="1" applyProtection="1"/>
    <xf numFmtId="37" fontId="100" fillId="0" borderId="189" xfId="0" applyNumberFormat="1" applyFont="1" applyBorder="1" applyAlignment="1" applyProtection="1">
      <alignment horizontal="right"/>
    </xf>
    <xf numFmtId="37" fontId="100" fillId="0" borderId="190" xfId="0" applyNumberFormat="1" applyFont="1" applyBorder="1" applyProtection="1"/>
    <xf numFmtId="0" fontId="100" fillId="0" borderId="188" xfId="0" applyFont="1" applyBorder="1" applyProtection="1"/>
    <xf numFmtId="0" fontId="100" fillId="0" borderId="189" xfId="0" applyFont="1" applyBorder="1" applyAlignment="1" applyProtection="1">
      <alignment horizontal="right"/>
    </xf>
    <xf numFmtId="37" fontId="108" fillId="0" borderId="191" xfId="0" applyNumberFormat="1" applyFont="1" applyBorder="1" applyAlignment="1" applyProtection="1">
      <alignment horizontal="fill"/>
    </xf>
    <xf numFmtId="37" fontId="108" fillId="24" borderId="191" xfId="0" applyNumberFormat="1" applyFont="1" applyFill="1" applyBorder="1" applyAlignment="1" applyProtection="1">
      <alignment horizontal="fill"/>
    </xf>
    <xf numFmtId="37" fontId="108" fillId="24" borderId="192" xfId="0" applyNumberFormat="1" applyFont="1" applyFill="1" applyBorder="1" applyAlignment="1" applyProtection="1">
      <alignment horizontal="fill"/>
    </xf>
    <xf numFmtId="170" fontId="74" fillId="32" borderId="188" xfId="181" applyNumberFormat="1" applyFont="1" applyFill="1" applyBorder="1"/>
    <xf numFmtId="170" fontId="74" fillId="0" borderId="188" xfId="181" applyNumberFormat="1" applyFont="1" applyFill="1" applyBorder="1"/>
    <xf numFmtId="0" fontId="74" fillId="0" borderId="188" xfId="0" applyFont="1" applyBorder="1" applyAlignment="1" applyProtection="1">
      <alignment horizontal="center" wrapText="1"/>
    </xf>
    <xf numFmtId="3" fontId="161" fillId="32" borderId="188" xfId="182" applyNumberFormat="1" applyFont="1" applyFill="1" applyBorder="1" applyProtection="1">
      <protection locked="0"/>
    </xf>
    <xf numFmtId="5" fontId="72" fillId="0" borderId="188" xfId="181" applyNumberFormat="1" applyFont="1" applyFill="1" applyBorder="1" applyProtection="1"/>
    <xf numFmtId="5" fontId="72" fillId="0" borderId="188" xfId="181" applyNumberFormat="1" applyFont="1" applyBorder="1" applyProtection="1"/>
    <xf numFmtId="5" fontId="72" fillId="0" borderId="188" xfId="181" quotePrefix="1" applyNumberFormat="1" applyFont="1" applyFill="1" applyBorder="1" applyProtection="1"/>
    <xf numFmtId="5" fontId="72" fillId="0" borderId="188" xfId="0" applyNumberFormat="1" applyFont="1" applyBorder="1" applyProtection="1"/>
    <xf numFmtId="10" fontId="74" fillId="0" borderId="188" xfId="3292" applyNumberFormat="1" applyFont="1" applyBorder="1" applyProtection="1"/>
    <xf numFmtId="0" fontId="74" fillId="0" borderId="188" xfId="0" applyFont="1" applyBorder="1" applyProtection="1"/>
    <xf numFmtId="165" fontId="72" fillId="0" borderId="188" xfId="192" applyNumberFormat="1" applyFont="1" applyBorder="1" applyProtection="1"/>
    <xf numFmtId="37" fontId="100" fillId="0" borderId="191" xfId="0" applyNumberFormat="1" applyFont="1" applyBorder="1" applyAlignment="1" applyProtection="1">
      <alignment horizontal="right"/>
    </xf>
    <xf numFmtId="0" fontId="77" fillId="0" borderId="0" xfId="0" applyFont="1"/>
    <xf numFmtId="0" fontId="170" fillId="0" borderId="0" xfId="0" applyFont="1" applyFill="1" applyProtection="1"/>
    <xf numFmtId="0" fontId="72" fillId="32" borderId="194" xfId="0" applyFont="1" applyFill="1" applyBorder="1"/>
    <xf numFmtId="0" fontId="72" fillId="32" borderId="23" xfId="495" applyFont="1" applyFill="1" applyBorder="1" applyAlignment="1">
      <alignment horizontal="center" wrapText="1"/>
    </xf>
    <xf numFmtId="3" fontId="72" fillId="32" borderId="23" xfId="181" applyNumberFormat="1" applyFont="1" applyFill="1" applyBorder="1"/>
    <xf numFmtId="37" fontId="100" fillId="0" borderId="173" xfId="0" applyNumberFormat="1" applyFont="1" applyBorder="1"/>
    <xf numFmtId="37" fontId="100" fillId="0" borderId="0" xfId="0" applyNumberFormat="1" applyFont="1"/>
    <xf numFmtId="49" fontId="100" fillId="0" borderId="10" xfId="0" applyNumberFormat="1" applyFont="1" applyBorder="1" applyAlignment="1">
      <alignment horizontal="right"/>
    </xf>
    <xf numFmtId="0" fontId="19" fillId="31" borderId="0" xfId="0" applyFont="1" applyFill="1"/>
    <xf numFmtId="37" fontId="19" fillId="31" borderId="0" xfId="0" applyNumberFormat="1" applyFont="1" applyFill="1" applyBorder="1" applyProtection="1"/>
    <xf numFmtId="37" fontId="19" fillId="31" borderId="0" xfId="0" applyNumberFormat="1" applyFont="1" applyFill="1" applyBorder="1" applyAlignment="1" applyProtection="1">
      <alignment horizontal="center"/>
    </xf>
    <xf numFmtId="0" fontId="171" fillId="31" borderId="0" xfId="0" applyFont="1" applyFill="1" applyBorder="1" applyAlignment="1" applyProtection="1">
      <alignment horizontal="center"/>
    </xf>
    <xf numFmtId="4" fontId="19" fillId="31" borderId="0" xfId="0" applyNumberFormat="1" applyFont="1" applyFill="1"/>
    <xf numFmtId="0" fontId="72" fillId="32" borderId="195" xfId="495" applyFont="1" applyFill="1" applyBorder="1" applyAlignment="1">
      <alignment horizontal="center" wrapText="1"/>
    </xf>
    <xf numFmtId="3" fontId="72" fillId="32" borderId="195" xfId="181" applyNumberFormat="1" applyFont="1" applyFill="1" applyBorder="1"/>
    <xf numFmtId="0" fontId="74" fillId="0" borderId="196" xfId="0" applyFont="1" applyFill="1" applyBorder="1" applyAlignment="1">
      <alignment horizontal="center"/>
    </xf>
    <xf numFmtId="0" fontId="74" fillId="0" borderId="197" xfId="0" applyFont="1" applyFill="1" applyBorder="1" applyAlignment="1">
      <alignment horizontal="center"/>
    </xf>
    <xf numFmtId="0" fontId="74" fillId="0" borderId="195" xfId="0" applyFont="1" applyFill="1" applyBorder="1" applyAlignment="1">
      <alignment horizontal="center"/>
    </xf>
    <xf numFmtId="166" fontId="72" fillId="70" borderId="193" xfId="0" applyNumberFormat="1" applyFont="1" applyFill="1" applyBorder="1"/>
    <xf numFmtId="166" fontId="72" fillId="32" borderId="193" xfId="0" applyNumberFormat="1" applyFont="1" applyFill="1" applyBorder="1"/>
    <xf numFmtId="166" fontId="78" fillId="32" borderId="195" xfId="17654" applyNumberFormat="1" applyFont="1" applyFill="1" applyBorder="1" applyAlignment="1"/>
    <xf numFmtId="4" fontId="156" fillId="32" borderId="195" xfId="0" applyNumberFormat="1" applyFont="1" applyFill="1" applyBorder="1" applyProtection="1">
      <protection locked="0"/>
    </xf>
    <xf numFmtId="0" fontId="72" fillId="0" borderId="195" xfId="0" applyFont="1" applyBorder="1"/>
    <xf numFmtId="0" fontId="72" fillId="0" borderId="195" xfId="0" applyFont="1" applyBorder="1" applyAlignment="1">
      <alignment horizontal="center"/>
    </xf>
    <xf numFmtId="4" fontId="72" fillId="0" borderId="195" xfId="0" applyNumberFormat="1" applyFont="1" applyBorder="1"/>
    <xf numFmtId="3" fontId="72" fillId="0" borderId="195" xfId="0" applyNumberFormat="1" applyFont="1" applyBorder="1"/>
    <xf numFmtId="0" fontId="156" fillId="32" borderId="195" xfId="0" applyFont="1" applyFill="1" applyBorder="1" applyProtection="1">
      <protection locked="0"/>
    </xf>
    <xf numFmtId="3" fontId="156" fillId="32" borderId="195" xfId="0" applyNumberFormat="1" applyFont="1" applyFill="1" applyBorder="1" applyAlignment="1" applyProtection="1">
      <alignment horizontal="right"/>
      <protection locked="0"/>
    </xf>
    <xf numFmtId="0" fontId="100" fillId="0" borderId="194" xfId="0" applyFont="1" applyBorder="1"/>
    <xf numFmtId="37" fontId="100" fillId="0" borderId="198" xfId="0" applyNumberFormat="1" applyFont="1" applyBorder="1" applyProtection="1"/>
    <xf numFmtId="37" fontId="100" fillId="30" borderId="194" xfId="0" applyNumberFormat="1" applyFont="1" applyFill="1" applyBorder="1" applyProtection="1"/>
    <xf numFmtId="0" fontId="106" fillId="0" borderId="194" xfId="0" applyFont="1" applyBorder="1"/>
    <xf numFmtId="0" fontId="63" fillId="0" borderId="0" xfId="0" applyFont="1" applyAlignment="1">
      <alignment horizontal="center"/>
    </xf>
    <xf numFmtId="0" fontId="66" fillId="31" borderId="0" xfId="0" applyFont="1" applyFill="1" applyAlignment="1">
      <alignment horizontal="left" wrapText="1"/>
    </xf>
    <xf numFmtId="0" fontId="68" fillId="31" borderId="0" xfId="0" applyFont="1" applyFill="1" applyAlignment="1">
      <alignment horizontal="left" vertical="top" wrapText="1"/>
    </xf>
    <xf numFmtId="49" fontId="0" fillId="0" borderId="0" xfId="0" applyNumberFormat="1"/>
    <xf numFmtId="4" fontId="72" fillId="0" borderId="201" xfId="181" applyNumberFormat="1" applyFont="1" applyBorder="1" applyProtection="1"/>
    <xf numFmtId="0" fontId="105" fillId="0" borderId="0" xfId="49346" applyFont="1" applyAlignment="1">
      <alignment wrapText="1"/>
    </xf>
    <xf numFmtId="166" fontId="72" fillId="32" borderId="202" xfId="0" applyNumberFormat="1" applyFont="1" applyFill="1" applyBorder="1"/>
    <xf numFmtId="171" fontId="72" fillId="32" borderId="202" xfId="182" applyNumberFormat="1" applyFont="1" applyFill="1" applyBorder="1"/>
    <xf numFmtId="37" fontId="158" fillId="33" borderId="203" xfId="0" applyNumberFormat="1" applyFont="1" applyFill="1" applyBorder="1" applyProtection="1">
      <protection locked="0"/>
    </xf>
    <xf numFmtId="0" fontId="105" fillId="0" borderId="0" xfId="49346" applyFont="1" applyAlignment="1">
      <alignment horizontal="center" wrapText="1"/>
    </xf>
    <xf numFmtId="0" fontId="127" fillId="38" borderId="0" xfId="49346" applyFont="1" applyFill="1" applyAlignment="1">
      <alignment horizontal="center"/>
    </xf>
    <xf numFmtId="0" fontId="127" fillId="0" borderId="0" xfId="49346" applyFont="1" applyFill="1" applyAlignment="1"/>
    <xf numFmtId="37" fontId="100" fillId="0" borderId="200" xfId="0" applyNumberFormat="1" applyFont="1" applyBorder="1" applyAlignment="1" applyProtection="1">
      <alignment horizontal="right"/>
    </xf>
    <xf numFmtId="37" fontId="129" fillId="24" borderId="200" xfId="0" applyNumberFormat="1" applyFont="1" applyFill="1" applyBorder="1" applyProtection="1"/>
    <xf numFmtId="37" fontId="158" fillId="33" borderId="207" xfId="0" applyNumberFormat="1" applyFont="1" applyFill="1" applyBorder="1" applyProtection="1">
      <protection locked="0"/>
    </xf>
    <xf numFmtId="5" fontId="108" fillId="75" borderId="207" xfId="0" applyNumberFormat="1" applyFont="1" applyFill="1" applyBorder="1" applyProtection="1"/>
    <xf numFmtId="0" fontId="72" fillId="32" borderId="209" xfId="0" applyFont="1" applyFill="1" applyBorder="1"/>
    <xf numFmtId="0" fontId="72" fillId="32" borderId="210" xfId="495" applyFont="1" applyFill="1" applyBorder="1" applyAlignment="1">
      <alignment horizontal="center" wrapText="1"/>
    </xf>
    <xf numFmtId="0" fontId="72" fillId="32" borderId="211" xfId="0" applyFont="1" applyFill="1" applyBorder="1"/>
    <xf numFmtId="168" fontId="72" fillId="32" borderId="210" xfId="0" applyNumberFormat="1" applyFont="1" applyFill="1" applyBorder="1" applyAlignment="1"/>
    <xf numFmtId="0" fontId="72" fillId="0" borderId="212" xfId="0" applyFont="1" applyFill="1" applyBorder="1"/>
    <xf numFmtId="0" fontId="72" fillId="0" borderId="213" xfId="0" applyFont="1" applyFill="1" applyBorder="1"/>
    <xf numFmtId="0" fontId="72" fillId="78" borderId="213" xfId="0" applyFont="1" applyFill="1" applyBorder="1"/>
    <xf numFmtId="166" fontId="72" fillId="36" borderId="214" xfId="0" applyNumberFormat="1" applyFont="1" applyFill="1" applyBorder="1"/>
    <xf numFmtId="166" fontId="72" fillId="36" borderId="210" xfId="0" applyNumberFormat="1" applyFont="1" applyFill="1" applyBorder="1"/>
    <xf numFmtId="0" fontId="72" fillId="0" borderId="210" xfId="0" applyFont="1" applyFill="1" applyBorder="1"/>
    <xf numFmtId="171" fontId="72" fillId="32" borderId="215" xfId="182" applyNumberFormat="1" applyFont="1" applyFill="1" applyBorder="1"/>
    <xf numFmtId="171" fontId="72" fillId="32" borderId="216" xfId="182" applyNumberFormat="1" applyFont="1" applyFill="1" applyBorder="1"/>
    <xf numFmtId="166" fontId="72" fillId="36" borderId="217" xfId="0" applyNumberFormat="1" applyFont="1" applyFill="1" applyBorder="1"/>
    <xf numFmtId="0" fontId="76" fillId="0" borderId="218" xfId="0" quotePrefix="1" applyFont="1" applyBorder="1" applyAlignment="1" applyProtection="1">
      <alignment horizontal="left"/>
    </xf>
    <xf numFmtId="3" fontId="78" fillId="0" borderId="219" xfId="181" quotePrefix="1" applyNumberFormat="1" applyFont="1" applyFill="1" applyBorder="1" applyAlignment="1" applyProtection="1"/>
    <xf numFmtId="10" fontId="78" fillId="0" borderId="220" xfId="3292" quotePrefix="1" applyNumberFormat="1" applyFont="1" applyFill="1" applyBorder="1" applyAlignment="1" applyProtection="1">
      <alignment horizontal="right"/>
    </xf>
    <xf numFmtId="167" fontId="78" fillId="0" borderId="221" xfId="3292" applyNumberFormat="1" applyFont="1" applyBorder="1" applyAlignment="1" applyProtection="1">
      <alignment horizontal="right"/>
    </xf>
    <xf numFmtId="0" fontId="72" fillId="0" borderId="222" xfId="0" applyFont="1" applyBorder="1" applyProtection="1"/>
    <xf numFmtId="3" fontId="78" fillId="0" borderId="223" xfId="181" applyNumberFormat="1" applyFont="1" applyFill="1" applyBorder="1" applyAlignment="1" applyProtection="1"/>
    <xf numFmtId="0" fontId="72" fillId="0" borderId="224" xfId="0" applyFont="1" applyBorder="1" applyProtection="1"/>
    <xf numFmtId="3" fontId="78" fillId="0" borderId="225" xfId="181" applyNumberFormat="1" applyFont="1" applyFill="1" applyBorder="1" applyAlignment="1" applyProtection="1"/>
    <xf numFmtId="3" fontId="78" fillId="0" borderId="226" xfId="181" applyNumberFormat="1" applyFont="1" applyBorder="1" applyProtection="1"/>
    <xf numFmtId="10" fontId="78" fillId="0" borderId="227" xfId="3292" quotePrefix="1" applyNumberFormat="1" applyFont="1" applyFill="1" applyBorder="1" applyAlignment="1" applyProtection="1">
      <alignment horizontal="right"/>
    </xf>
    <xf numFmtId="167" fontId="78" fillId="0" borderId="228" xfId="3292" applyNumberFormat="1" applyFont="1" applyBorder="1" applyAlignment="1" applyProtection="1">
      <alignment horizontal="right"/>
    </xf>
    <xf numFmtId="3" fontId="78" fillId="0" borderId="229" xfId="181" applyNumberFormat="1" applyFont="1" applyBorder="1" applyAlignment="1" applyProtection="1"/>
    <xf numFmtId="10" fontId="78" fillId="0" borderId="226" xfId="3292" quotePrefix="1" applyNumberFormat="1" applyFont="1" applyFill="1" applyBorder="1" applyAlignment="1" applyProtection="1">
      <alignment horizontal="right"/>
    </xf>
    <xf numFmtId="167" fontId="78" fillId="0" borderId="230" xfId="3292" applyNumberFormat="1" applyFont="1" applyBorder="1" applyAlignment="1" applyProtection="1">
      <alignment horizontal="right"/>
    </xf>
    <xf numFmtId="0" fontId="76" fillId="0" borderId="218" xfId="0" applyFont="1" applyFill="1" applyBorder="1" applyProtection="1"/>
    <xf numFmtId="37" fontId="78" fillId="0" borderId="231" xfId="0" applyNumberFormat="1" applyFont="1" applyBorder="1" applyAlignment="1" applyProtection="1">
      <alignment horizontal="left"/>
    </xf>
    <xf numFmtId="3" fontId="78" fillId="0" borderId="232" xfId="181" applyNumberFormat="1" applyFont="1" applyBorder="1" applyAlignment="1" applyProtection="1">
      <alignment horizontal="right"/>
    </xf>
    <xf numFmtId="37" fontId="120" fillId="0" borderId="231" xfId="0" applyNumberFormat="1" applyFont="1" applyBorder="1" applyAlignment="1" applyProtection="1">
      <alignment horizontal="right"/>
    </xf>
    <xf numFmtId="37" fontId="78" fillId="0" borderId="231" xfId="0" applyNumberFormat="1" applyFont="1" applyBorder="1" applyProtection="1"/>
    <xf numFmtId="0" fontId="71" fillId="0" borderId="218" xfId="0" applyNumberFormat="1" applyFont="1" applyBorder="1" applyProtection="1"/>
    <xf numFmtId="0" fontId="71" fillId="0" borderId="218" xfId="0" applyFont="1" applyBorder="1" applyProtection="1"/>
    <xf numFmtId="0" fontId="74" fillId="0" borderId="218" xfId="0" applyFont="1" applyBorder="1" applyProtection="1"/>
    <xf numFmtId="37" fontId="78" fillId="0" borderId="218" xfId="0" quotePrefix="1" applyNumberFormat="1" applyFont="1" applyFill="1" applyBorder="1" applyProtection="1"/>
    <xf numFmtId="37" fontId="74" fillId="0" borderId="218" xfId="0" applyNumberFormat="1" applyFont="1" applyFill="1" applyBorder="1" applyProtection="1"/>
    <xf numFmtId="37" fontId="72" fillId="0" borderId="233" xfId="0" applyNumberFormat="1" applyFont="1" applyBorder="1" applyProtection="1"/>
    <xf numFmtId="37" fontId="74" fillId="0" borderId="218" xfId="0" applyNumberFormat="1" applyFont="1" applyBorder="1" applyProtection="1"/>
    <xf numFmtId="4" fontId="156" fillId="32" borderId="210" xfId="0" applyNumberFormat="1" applyFont="1" applyFill="1" applyBorder="1" applyProtection="1">
      <protection locked="0"/>
    </xf>
    <xf numFmtId="4" fontId="72" fillId="0" borderId="210" xfId="181" applyNumberFormat="1" applyFont="1" applyBorder="1" applyProtection="1"/>
    <xf numFmtId="4" fontId="72" fillId="0" borderId="210" xfId="181" applyNumberFormat="1" applyFont="1" applyFill="1" applyBorder="1" applyProtection="1"/>
    <xf numFmtId="3" fontId="156" fillId="32" borderId="234" xfId="0" applyNumberFormat="1" applyFont="1" applyFill="1" applyBorder="1" applyAlignment="1" applyProtection="1">
      <alignment horizontal="right"/>
      <protection locked="0"/>
    </xf>
    <xf numFmtId="0" fontId="72" fillId="0" borderId="234" xfId="0" applyFont="1" applyBorder="1"/>
    <xf numFmtId="0" fontId="72" fillId="0" borderId="234" xfId="0" applyFont="1" applyBorder="1" applyAlignment="1">
      <alignment horizontal="center"/>
    </xf>
    <xf numFmtId="4" fontId="72" fillId="0" borderId="234" xfId="0" applyNumberFormat="1" applyFont="1" applyBorder="1"/>
    <xf numFmtId="3" fontId="72" fillId="0" borderId="234" xfId="0" applyNumberFormat="1" applyFont="1" applyBorder="1"/>
    <xf numFmtId="3" fontId="156" fillId="32" borderId="235" xfId="0" applyNumberFormat="1" applyFont="1" applyFill="1" applyBorder="1" applyAlignment="1" applyProtection="1">
      <alignment horizontal="right"/>
      <protection locked="0"/>
    </xf>
    <xf numFmtId="0" fontId="72" fillId="0" borderId="236" xfId="0" applyFont="1" applyBorder="1"/>
    <xf numFmtId="0" fontId="72" fillId="0" borderId="236" xfId="0" applyFont="1" applyBorder="1" applyAlignment="1">
      <alignment horizontal="center"/>
    </xf>
    <xf numFmtId="3" fontId="156" fillId="32" borderId="236" xfId="0" applyNumberFormat="1" applyFont="1" applyFill="1" applyBorder="1" applyAlignment="1" applyProtection="1">
      <alignment horizontal="right"/>
      <protection locked="0"/>
    </xf>
    <xf numFmtId="4" fontId="72" fillId="0" borderId="236" xfId="0" applyNumberFormat="1" applyFont="1" applyBorder="1"/>
    <xf numFmtId="3" fontId="72" fillId="0" borderId="236" xfId="0" applyNumberFormat="1" applyFont="1" applyBorder="1"/>
    <xf numFmtId="0" fontId="72" fillId="0" borderId="210" xfId="0" applyFont="1" applyBorder="1"/>
    <xf numFmtId="0" fontId="72" fillId="0" borderId="210" xfId="0" applyFont="1" applyBorder="1" applyAlignment="1">
      <alignment horizontal="center"/>
    </xf>
    <xf numFmtId="4" fontId="72" fillId="0" borderId="210" xfId="0" applyNumberFormat="1" applyFont="1" applyBorder="1"/>
    <xf numFmtId="168" fontId="72" fillId="0" borderId="210" xfId="0" applyNumberFormat="1" applyFont="1" applyBorder="1"/>
    <xf numFmtId="0" fontId="156" fillId="32" borderId="210" xfId="0" applyFont="1" applyFill="1" applyBorder="1" applyProtection="1">
      <protection locked="0"/>
    </xf>
    <xf numFmtId="168" fontId="157" fillId="32" borderId="210" xfId="0" applyNumberFormat="1" applyFont="1" applyFill="1" applyBorder="1" applyAlignment="1" applyProtection="1">
      <alignment horizontal="right"/>
      <protection locked="0"/>
    </xf>
    <xf numFmtId="168" fontId="130" fillId="75" borderId="237" xfId="0" applyNumberFormat="1" applyFont="1" applyFill="1" applyBorder="1" applyAlignment="1" applyProtection="1">
      <alignment horizontal="right"/>
    </xf>
    <xf numFmtId="5" fontId="130" fillId="75" borderId="237" xfId="0" applyNumberFormat="1" applyFont="1" applyFill="1" applyBorder="1" applyAlignment="1" applyProtection="1">
      <alignment horizontal="right"/>
    </xf>
    <xf numFmtId="5" fontId="130" fillId="30" borderId="238" xfId="0" quotePrefix="1" applyNumberFormat="1" applyFont="1" applyFill="1" applyBorder="1" applyAlignment="1" applyProtection="1">
      <alignment horizontal="right"/>
    </xf>
    <xf numFmtId="37" fontId="100" fillId="24" borderId="239" xfId="0" applyNumberFormat="1" applyFont="1" applyFill="1" applyBorder="1" applyAlignment="1" applyProtection="1">
      <alignment horizontal="right"/>
    </xf>
    <xf numFmtId="5" fontId="130" fillId="75" borderId="238" xfId="0" applyNumberFormat="1" applyFont="1" applyFill="1" applyBorder="1" applyAlignment="1" applyProtection="1">
      <alignment horizontal="right"/>
    </xf>
    <xf numFmtId="37" fontId="100" fillId="0" borderId="240" xfId="0" applyNumberFormat="1" applyFont="1" applyBorder="1" applyProtection="1"/>
    <xf numFmtId="37" fontId="100" fillId="24" borderId="241" xfId="0" applyNumberFormat="1" applyFont="1" applyFill="1" applyBorder="1" applyAlignment="1" applyProtection="1">
      <alignment horizontal="right"/>
    </xf>
    <xf numFmtId="5" fontId="130" fillId="75" borderId="229" xfId="0" applyNumberFormat="1" applyFont="1" applyFill="1" applyBorder="1" applyAlignment="1" applyProtection="1">
      <alignment horizontal="right"/>
    </xf>
    <xf numFmtId="37" fontId="129" fillId="24" borderId="241" xfId="0" applyNumberFormat="1" applyFont="1" applyFill="1" applyBorder="1" applyAlignment="1" applyProtection="1">
      <alignment horizontal="right"/>
    </xf>
    <xf numFmtId="37" fontId="129" fillId="75" borderId="245" xfId="0" applyNumberFormat="1" applyFont="1" applyFill="1" applyBorder="1" applyAlignment="1" applyProtection="1">
      <alignment horizontal="right"/>
    </xf>
    <xf numFmtId="37" fontId="108" fillId="0" borderId="246" xfId="0" applyNumberFormat="1" applyFont="1" applyBorder="1" applyProtection="1"/>
    <xf numFmtId="37" fontId="100" fillId="0" borderId="218" xfId="0" applyNumberFormat="1" applyFont="1" applyBorder="1" applyProtection="1"/>
    <xf numFmtId="37" fontId="100" fillId="0" borderId="229" xfId="0" applyNumberFormat="1" applyFont="1" applyBorder="1" applyAlignment="1" applyProtection="1">
      <alignment horizontal="right"/>
    </xf>
    <xf numFmtId="37" fontId="108" fillId="0" borderId="240" xfId="0" applyNumberFormat="1" applyFont="1" applyBorder="1" applyProtection="1"/>
    <xf numFmtId="5" fontId="158" fillId="33" borderId="229" xfId="0" applyNumberFormat="1" applyFont="1" applyFill="1" applyBorder="1" applyAlignment="1" applyProtection="1">
      <alignment horizontal="right"/>
      <protection locked="0"/>
    </xf>
    <xf numFmtId="37" fontId="129" fillId="24" borderId="241" xfId="0" applyNumberFormat="1" applyFont="1" applyFill="1" applyBorder="1" applyProtection="1"/>
    <xf numFmtId="37" fontId="108" fillId="30" borderId="247" xfId="0" applyNumberFormat="1" applyFont="1" applyFill="1" applyBorder="1" applyProtection="1"/>
    <xf numFmtId="37" fontId="129" fillId="75" borderId="245" xfId="0" applyNumberFormat="1" applyFont="1" applyFill="1" applyBorder="1" applyProtection="1"/>
    <xf numFmtId="37" fontId="100" fillId="75" borderId="245" xfId="0" applyNumberFormat="1" applyFont="1" applyFill="1" applyBorder="1" applyProtection="1"/>
    <xf numFmtId="37" fontId="100" fillId="0" borderId="241" xfId="0" applyNumberFormat="1" applyFont="1" applyFill="1" applyBorder="1" applyProtection="1"/>
    <xf numFmtId="37" fontId="100" fillId="75" borderId="251" xfId="0" applyNumberFormat="1" applyFont="1" applyFill="1" applyBorder="1" applyProtection="1"/>
    <xf numFmtId="37" fontId="100" fillId="24" borderId="241" xfId="0" applyNumberFormat="1" applyFont="1" applyFill="1" applyBorder="1" applyProtection="1"/>
    <xf numFmtId="0" fontId="106" fillId="0" borderId="252" xfId="0" applyFont="1" applyBorder="1"/>
    <xf numFmtId="0" fontId="106" fillId="0" borderId="253" xfId="0" applyFont="1" applyBorder="1"/>
    <xf numFmtId="0" fontId="106" fillId="0" borderId="253" xfId="0" applyFont="1" applyBorder="1" applyAlignment="1">
      <alignment horizontal="center"/>
    </xf>
    <xf numFmtId="3" fontId="159" fillId="32" borderId="254" xfId="0" applyNumberFormat="1" applyFont="1" applyFill="1" applyBorder="1" applyProtection="1">
      <protection locked="0"/>
    </xf>
    <xf numFmtId="3" fontId="106" fillId="0" borderId="254" xfId="0" applyNumberFormat="1" applyFont="1" applyBorder="1"/>
    <xf numFmtId="0" fontId="106" fillId="0" borderId="255" xfId="0" applyFont="1" applyBorder="1"/>
    <xf numFmtId="0" fontId="106" fillId="0" borderId="256" xfId="0" applyFont="1" applyBorder="1"/>
    <xf numFmtId="0" fontId="106" fillId="0" borderId="256" xfId="0" applyFont="1" applyBorder="1" applyAlignment="1">
      <alignment horizontal="center"/>
    </xf>
    <xf numFmtId="3" fontId="159" fillId="32" borderId="257" xfId="0" applyNumberFormat="1" applyFont="1" applyFill="1" applyBorder="1" applyProtection="1">
      <protection locked="0"/>
    </xf>
    <xf numFmtId="3" fontId="106" fillId="0" borderId="257" xfId="0" applyNumberFormat="1" applyFont="1" applyBorder="1"/>
    <xf numFmtId="0" fontId="106" fillId="0" borderId="254" xfId="0" applyFont="1" applyBorder="1" applyAlignment="1">
      <alignment horizontal="center"/>
    </xf>
    <xf numFmtId="0" fontId="106" fillId="0" borderId="257" xfId="0" applyFont="1" applyBorder="1" applyAlignment="1">
      <alignment horizontal="center"/>
    </xf>
    <xf numFmtId="0" fontId="106" fillId="76" borderId="254" xfId="0" applyFont="1" applyFill="1" applyBorder="1"/>
    <xf numFmtId="3" fontId="160" fillId="30" borderId="254" xfId="0" applyNumberFormat="1" applyFont="1" applyFill="1" applyBorder="1" applyProtection="1"/>
    <xf numFmtId="0" fontId="164" fillId="0" borderId="252" xfId="0" applyFont="1" applyBorder="1"/>
    <xf numFmtId="0" fontId="106" fillId="0" borderId="258" xfId="0" applyFont="1" applyBorder="1"/>
    <xf numFmtId="0" fontId="106" fillId="76" borderId="257" xfId="0" applyFont="1" applyFill="1" applyBorder="1"/>
    <xf numFmtId="0" fontId="145" fillId="0" borderId="245" xfId="663" applyFont="1" applyFill="1" applyBorder="1" applyAlignment="1" applyProtection="1">
      <alignment horizontal="center" wrapText="1"/>
    </xf>
    <xf numFmtId="0" fontId="145" fillId="0" borderId="259" xfId="663" applyFont="1" applyFill="1" applyBorder="1" applyAlignment="1" applyProtection="1">
      <alignment horizontal="center" wrapText="1"/>
    </xf>
    <xf numFmtId="9" fontId="126" fillId="0" borderId="245" xfId="663" applyNumberFormat="1" applyFont="1" applyFill="1" applyBorder="1" applyAlignment="1">
      <alignment horizontal="center" wrapText="1"/>
    </xf>
    <xf numFmtId="9" fontId="145" fillId="0" borderId="259" xfId="663" applyNumberFormat="1" applyFont="1" applyFill="1" applyBorder="1" applyAlignment="1" applyProtection="1">
      <alignment horizontal="center" wrapText="1"/>
    </xf>
    <xf numFmtId="0" fontId="124" fillId="0" borderId="261" xfId="663" applyFont="1" applyFill="1" applyBorder="1" applyProtection="1"/>
    <xf numFmtId="44" fontId="109" fillId="0" borderId="260" xfId="378" applyFont="1" applyFill="1" applyBorder="1" applyProtection="1"/>
    <xf numFmtId="44" fontId="109" fillId="0" borderId="262" xfId="378" applyFont="1" applyFill="1" applyBorder="1" applyProtection="1"/>
    <xf numFmtId="0" fontId="109" fillId="0" borderId="261" xfId="663" applyFont="1" applyFill="1" applyBorder="1" applyProtection="1"/>
    <xf numFmtId="44" fontId="109" fillId="0" borderId="245" xfId="378" applyFont="1" applyFill="1" applyBorder="1" applyProtection="1"/>
    <xf numFmtId="44" fontId="109" fillId="0" borderId="259" xfId="378" applyFont="1" applyFill="1" applyBorder="1" applyProtection="1"/>
    <xf numFmtId="0" fontId="109" fillId="0" borderId="261" xfId="663" applyFont="1" applyFill="1" applyBorder="1" applyAlignment="1" applyProtection="1">
      <alignment horizontal="left"/>
    </xf>
    <xf numFmtId="0" fontId="109" fillId="0" borderId="263" xfId="663" applyFont="1" applyFill="1" applyBorder="1" applyProtection="1"/>
    <xf numFmtId="0" fontId="124" fillId="0" borderId="245" xfId="663" applyFont="1" applyFill="1" applyBorder="1"/>
    <xf numFmtId="0" fontId="124" fillId="0" borderId="259" xfId="663" applyFont="1" applyFill="1" applyBorder="1"/>
    <xf numFmtId="0" fontId="145" fillId="0" borderId="260" xfId="663" applyFont="1" applyFill="1" applyBorder="1" applyAlignment="1" applyProtection="1">
      <alignment horizontal="center" wrapText="1"/>
    </xf>
    <xf numFmtId="0" fontId="145" fillId="0" borderId="262" xfId="663" applyFont="1" applyFill="1" applyBorder="1" applyAlignment="1" applyProtection="1">
      <alignment horizontal="center" wrapText="1"/>
    </xf>
    <xf numFmtId="0" fontId="124" fillId="0" borderId="263" xfId="663" applyFont="1" applyFill="1" applyBorder="1" applyProtection="1"/>
    <xf numFmtId="0" fontId="109" fillId="0" borderId="263" xfId="663" applyFont="1" applyFill="1" applyBorder="1" applyAlignment="1" applyProtection="1">
      <alignment horizontal="left"/>
    </xf>
    <xf numFmtId="0" fontId="109" fillId="0" borderId="264" xfId="663" applyFont="1" applyFill="1" applyBorder="1" applyProtection="1"/>
    <xf numFmtId="44" fontId="109" fillId="0" borderId="265" xfId="378" applyFont="1" applyFill="1" applyBorder="1" applyProtection="1"/>
    <xf numFmtId="44" fontId="109" fillId="0" borderId="266" xfId="378" applyFont="1" applyFill="1" applyBorder="1" applyProtection="1"/>
    <xf numFmtId="0" fontId="145" fillId="0" borderId="267" xfId="663" applyFont="1" applyFill="1" applyBorder="1" applyAlignment="1" applyProtection="1">
      <alignment horizontal="center" wrapText="1"/>
    </xf>
    <xf numFmtId="9" fontId="145" fillId="0" borderId="267" xfId="663" applyNumberFormat="1" applyFont="1" applyFill="1" applyBorder="1" applyAlignment="1" applyProtection="1">
      <alignment horizontal="center" wrapText="1"/>
    </xf>
    <xf numFmtId="0" fontId="124" fillId="0" borderId="268" xfId="663" applyFont="1" applyFill="1" applyBorder="1" applyProtection="1"/>
    <xf numFmtId="44" fontId="109" fillId="0" borderId="267" xfId="378" applyFont="1" applyFill="1" applyBorder="1" applyProtection="1"/>
    <xf numFmtId="0" fontId="109" fillId="0" borderId="268" xfId="663" applyFont="1" applyFill="1" applyBorder="1" applyProtection="1"/>
    <xf numFmtId="0" fontId="109" fillId="0" borderId="268" xfId="663" applyFont="1" applyFill="1" applyBorder="1" applyAlignment="1" applyProtection="1">
      <alignment horizontal="left"/>
    </xf>
    <xf numFmtId="0" fontId="124" fillId="0" borderId="267" xfId="663" applyFont="1" applyFill="1" applyBorder="1"/>
    <xf numFmtId="44" fontId="109" fillId="0" borderId="245" xfId="378" applyFont="1" applyFill="1" applyBorder="1" applyAlignment="1" applyProtection="1">
      <alignment horizontal="right"/>
    </xf>
    <xf numFmtId="44" fontId="109" fillId="0" borderId="267" xfId="378" applyFont="1" applyFill="1" applyBorder="1" applyAlignment="1" applyProtection="1">
      <alignment horizontal="right"/>
    </xf>
    <xf numFmtId="0" fontId="109" fillId="0" borderId="269" xfId="663" applyFont="1" applyFill="1" applyBorder="1" applyProtection="1"/>
    <xf numFmtId="44" fontId="109" fillId="0" borderId="270" xfId="378" applyFont="1" applyFill="1" applyBorder="1" applyAlignment="1" applyProtection="1">
      <alignment horizontal="right"/>
    </xf>
    <xf numFmtId="44" fontId="109" fillId="0" borderId="271" xfId="378" applyFont="1" applyFill="1" applyBorder="1" applyAlignment="1" applyProtection="1">
      <alignment horizontal="right"/>
    </xf>
    <xf numFmtId="44" fontId="109" fillId="0" borderId="245" xfId="378" quotePrefix="1" applyFont="1" applyFill="1" applyBorder="1" applyProtection="1"/>
    <xf numFmtId="44" fontId="109" fillId="0" borderId="270" xfId="378" applyFont="1" applyFill="1" applyBorder="1" applyProtection="1"/>
    <xf numFmtId="44" fontId="109" fillId="0" borderId="270" xfId="378" quotePrefix="1" applyFont="1" applyFill="1" applyBorder="1" applyProtection="1"/>
    <xf numFmtId="44" fontId="109" fillId="0" borderId="271" xfId="378" applyFont="1" applyFill="1" applyBorder="1" applyProtection="1"/>
    <xf numFmtId="44" fontId="109" fillId="0" borderId="267" xfId="378" quotePrefix="1" applyFont="1" applyFill="1" applyBorder="1" applyProtection="1"/>
    <xf numFmtId="0" fontId="78" fillId="27" borderId="272" xfId="663" applyFont="1" applyFill="1" applyBorder="1" applyAlignment="1" applyProtection="1">
      <alignment wrapText="1"/>
    </xf>
    <xf numFmtId="9" fontId="72" fillId="27" borderId="273" xfId="663" applyNumberFormat="1" applyFont="1" applyFill="1" applyBorder="1" applyAlignment="1" applyProtection="1">
      <alignment horizontal="center"/>
    </xf>
    <xf numFmtId="0" fontId="72" fillId="27" borderId="274" xfId="663" applyFont="1" applyFill="1" applyBorder="1" applyProtection="1"/>
    <xf numFmtId="0" fontId="78" fillId="28" borderId="272" xfId="663" applyFont="1" applyFill="1" applyBorder="1" applyAlignment="1" applyProtection="1">
      <alignment wrapText="1"/>
    </xf>
    <xf numFmtId="9" fontId="72" fillId="28" borderId="273" xfId="663" applyNumberFormat="1" applyFont="1" applyFill="1" applyBorder="1" applyAlignment="1" applyProtection="1">
      <alignment horizontal="center"/>
    </xf>
    <xf numFmtId="0" fontId="72" fillId="28" borderId="274" xfId="663" applyFont="1" applyFill="1" applyBorder="1" applyProtection="1"/>
    <xf numFmtId="0" fontId="78" fillId="27" borderId="272" xfId="663" applyFont="1" applyFill="1" applyBorder="1" applyProtection="1"/>
    <xf numFmtId="0" fontId="72" fillId="27" borderId="274" xfId="663" applyFont="1" applyFill="1" applyBorder="1" applyAlignment="1" applyProtection="1">
      <alignment wrapText="1"/>
    </xf>
    <xf numFmtId="0" fontId="72" fillId="28" borderId="274" xfId="663" applyFont="1" applyFill="1" applyBorder="1" applyAlignment="1" applyProtection="1">
      <alignment horizontal="left"/>
    </xf>
    <xf numFmtId="0" fontId="78" fillId="28" borderId="277" xfId="663" applyFont="1" applyFill="1" applyBorder="1" applyAlignment="1" applyProtection="1">
      <alignment wrapText="1"/>
    </xf>
    <xf numFmtId="9" fontId="72" fillId="28" borderId="278" xfId="663" applyNumberFormat="1" applyFont="1" applyFill="1" applyBorder="1" applyAlignment="1" applyProtection="1">
      <alignment horizontal="center"/>
    </xf>
    <xf numFmtId="0" fontId="72" fillId="28" borderId="279" xfId="663" applyFont="1" applyFill="1" applyBorder="1" applyProtection="1"/>
    <xf numFmtId="0" fontId="19" fillId="31" borderId="0" xfId="0" applyFont="1" applyFill="1" applyBorder="1" applyAlignment="1" applyProtection="1">
      <alignment horizontal="left"/>
    </xf>
    <xf numFmtId="5" fontId="151" fillId="79" borderId="200" xfId="49334" applyNumberFormat="1" applyFont="1" applyFill="1" applyBorder="1" applyAlignment="1">
      <alignment horizontal="right"/>
    </xf>
    <xf numFmtId="5" fontId="151" fillId="79" borderId="260" xfId="49334" applyNumberFormat="1" applyFont="1" applyFill="1" applyBorder="1" applyAlignment="1">
      <alignment horizontal="right"/>
    </xf>
    <xf numFmtId="165" fontId="151" fillId="79" borderId="208" xfId="49334" applyNumberFormat="1" applyFont="1" applyFill="1" applyBorder="1" applyAlignment="1">
      <alignment horizontal="right"/>
    </xf>
    <xf numFmtId="165" fontId="151" fillId="79" borderId="245" xfId="49334" applyNumberFormat="1" applyFont="1" applyFill="1" applyBorder="1" applyAlignment="1">
      <alignment horizontal="right"/>
    </xf>
    <xf numFmtId="3" fontId="72" fillId="32" borderId="254" xfId="181" applyNumberFormat="1" applyFont="1" applyFill="1" applyBorder="1"/>
    <xf numFmtId="3" fontId="72" fillId="36" borderId="254" xfId="0" applyNumberFormat="1" applyFont="1" applyFill="1" applyBorder="1" applyAlignment="1" applyProtection="1">
      <alignment horizontal="right"/>
    </xf>
    <xf numFmtId="0" fontId="72" fillId="32" borderId="254" xfId="495" applyFont="1" applyFill="1" applyBorder="1" applyAlignment="1">
      <alignment horizontal="center" wrapText="1"/>
    </xf>
    <xf numFmtId="0" fontId="72" fillId="32" borderId="257" xfId="495" applyFont="1" applyFill="1" applyBorder="1" applyAlignment="1">
      <alignment horizontal="center" wrapText="1"/>
    </xf>
    <xf numFmtId="3" fontId="72" fillId="32" borderId="257" xfId="181" applyNumberFormat="1" applyFont="1" applyFill="1" applyBorder="1"/>
    <xf numFmtId="3" fontId="74" fillId="0" borderId="257" xfId="0" applyNumberFormat="1" applyFont="1" applyFill="1" applyBorder="1" applyAlignment="1">
      <alignment horizontal="center"/>
    </xf>
    <xf numFmtId="166" fontId="72" fillId="70" borderId="267" xfId="0" applyNumberFormat="1" applyFont="1" applyFill="1" applyBorder="1"/>
    <xf numFmtId="166" fontId="72" fillId="36" borderId="253" xfId="0" applyNumberFormat="1" applyFont="1" applyFill="1" applyBorder="1"/>
    <xf numFmtId="166" fontId="72" fillId="32" borderId="267" xfId="0" applyNumberFormat="1" applyFont="1" applyFill="1" applyBorder="1"/>
    <xf numFmtId="169" fontId="72" fillId="32" borderId="268" xfId="17654" applyNumberFormat="1" applyFont="1" applyFill="1" applyBorder="1"/>
    <xf numFmtId="171" fontId="72" fillId="32" borderId="267" xfId="17654" applyNumberFormat="1" applyFont="1" applyFill="1" applyBorder="1"/>
    <xf numFmtId="171" fontId="72" fillId="32" borderId="208" xfId="182" applyNumberFormat="1" applyFont="1" applyFill="1" applyBorder="1"/>
    <xf numFmtId="166" fontId="72" fillId="36" borderId="254" xfId="0" applyNumberFormat="1" applyFont="1" applyFill="1" applyBorder="1"/>
    <xf numFmtId="171" fontId="72" fillId="32" borderId="267" xfId="182" applyNumberFormat="1" applyFont="1" applyFill="1" applyBorder="1"/>
    <xf numFmtId="169" fontId="78" fillId="32" borderId="254" xfId="17654" applyNumberFormat="1" applyFont="1" applyFill="1" applyBorder="1" applyAlignment="1"/>
    <xf numFmtId="166" fontId="72" fillId="36" borderId="252" xfId="0" applyNumberFormat="1" applyFont="1" applyFill="1" applyBorder="1"/>
    <xf numFmtId="166" fontId="72" fillId="32" borderId="254" xfId="182" applyNumberFormat="1" applyFont="1" applyFill="1" applyBorder="1"/>
    <xf numFmtId="166" fontId="78" fillId="32" borderId="254" xfId="17654" applyNumberFormat="1" applyFont="1" applyFill="1" applyBorder="1" applyAlignment="1"/>
    <xf numFmtId="0" fontId="72" fillId="0" borderId="254" xfId="0" applyFont="1" applyFill="1" applyBorder="1"/>
    <xf numFmtId="0" fontId="72" fillId="0" borderId="257" xfId="0" applyFont="1" applyFill="1" applyBorder="1"/>
    <xf numFmtId="169" fontId="72" fillId="32" borderId="269" xfId="17654" applyNumberFormat="1" applyFont="1" applyFill="1" applyBorder="1"/>
    <xf numFmtId="171" fontId="72" fillId="32" borderId="271" xfId="17654" applyNumberFormat="1" applyFont="1" applyFill="1" applyBorder="1"/>
    <xf numFmtId="166" fontId="72" fillId="36" borderId="256" xfId="0" applyNumberFormat="1" applyFont="1" applyFill="1" applyBorder="1"/>
    <xf numFmtId="166" fontId="72" fillId="36" borderId="257" xfId="0" applyNumberFormat="1" applyFont="1" applyFill="1" applyBorder="1"/>
    <xf numFmtId="171" fontId="72" fillId="32" borderId="271" xfId="182" applyNumberFormat="1" applyFont="1" applyFill="1" applyBorder="1"/>
    <xf numFmtId="166" fontId="72" fillId="32" borderId="257" xfId="182" applyNumberFormat="1" applyFont="1" applyFill="1" applyBorder="1"/>
    <xf numFmtId="3" fontId="78" fillId="0" borderId="273" xfId="181" applyNumberFormat="1" applyFont="1" applyBorder="1" applyProtection="1"/>
    <xf numFmtId="10" fontId="78" fillId="0" borderId="273" xfId="3292" quotePrefix="1" applyNumberFormat="1" applyFont="1" applyFill="1" applyBorder="1" applyAlignment="1" applyProtection="1">
      <alignment horizontal="right"/>
    </xf>
    <xf numFmtId="167" fontId="78" fillId="0" borderId="274" xfId="3292" applyNumberFormat="1" applyFont="1" applyBorder="1" applyAlignment="1" applyProtection="1">
      <alignment horizontal="right"/>
    </xf>
    <xf numFmtId="3" fontId="78" fillId="0" borderId="250" xfId="181" applyNumberFormat="1" applyFont="1" applyBorder="1" applyAlignment="1" applyProtection="1"/>
    <xf numFmtId="3" fontId="78" fillId="0" borderId="250" xfId="181" applyNumberFormat="1" applyFont="1" applyBorder="1" applyProtection="1"/>
    <xf numFmtId="3" fontId="78" fillId="0" borderId="241" xfId="181" applyNumberFormat="1" applyFont="1" applyBorder="1" applyAlignment="1" applyProtection="1"/>
    <xf numFmtId="3" fontId="78" fillId="0" borderId="241" xfId="181" applyNumberFormat="1" applyFont="1" applyBorder="1" applyProtection="1"/>
    <xf numFmtId="0" fontId="76" fillId="0" borderId="249" xfId="0" applyFont="1" applyFill="1" applyBorder="1" applyProtection="1"/>
    <xf numFmtId="37" fontId="74" fillId="0" borderId="249" xfId="0" applyNumberFormat="1" applyFont="1" applyBorder="1" applyProtection="1"/>
    <xf numFmtId="4" fontId="72" fillId="0" borderId="256" xfId="181" applyNumberFormat="1" applyFont="1" applyBorder="1" applyProtection="1"/>
    <xf numFmtId="4" fontId="156" fillId="32" borderId="257" xfId="0" applyNumberFormat="1" applyFont="1" applyFill="1" applyBorder="1" applyProtection="1">
      <protection locked="0"/>
    </xf>
    <xf numFmtId="4" fontId="72" fillId="0" borderId="257" xfId="181" applyNumberFormat="1" applyFont="1" applyBorder="1" applyProtection="1"/>
    <xf numFmtId="4" fontId="156" fillId="32" borderId="254" xfId="0" applyNumberFormat="1" applyFont="1" applyFill="1" applyBorder="1" applyProtection="1">
      <protection locked="0"/>
    </xf>
    <xf numFmtId="4" fontId="78" fillId="0" borderId="254" xfId="0" applyNumberFormat="1" applyFont="1" applyBorder="1" applyProtection="1"/>
    <xf numFmtId="4" fontId="149" fillId="0" borderId="254" xfId="0" applyNumberFormat="1" applyFont="1" applyBorder="1" applyProtection="1"/>
    <xf numFmtId="4" fontId="149" fillId="0" borderId="257" xfId="0" applyNumberFormat="1" applyFont="1" applyFill="1" applyBorder="1" applyProtection="1"/>
    <xf numFmtId="4" fontId="72" fillId="0" borderId="256" xfId="181" applyNumberFormat="1" applyFont="1" applyFill="1" applyBorder="1" applyProtection="1"/>
    <xf numFmtId="4" fontId="72" fillId="0" borderId="257" xfId="181" applyNumberFormat="1" applyFont="1" applyFill="1" applyBorder="1" applyProtection="1"/>
    <xf numFmtId="0" fontId="72" fillId="0" borderId="254" xfId="0" applyFont="1" applyBorder="1"/>
    <xf numFmtId="0" fontId="72" fillId="0" borderId="254" xfId="0" applyFont="1" applyBorder="1" applyAlignment="1">
      <alignment horizontal="center"/>
    </xf>
    <xf numFmtId="3" fontId="157" fillId="32" borderId="254" xfId="0" applyNumberFormat="1" applyFont="1" applyFill="1" applyBorder="1" applyAlignment="1" applyProtection="1">
      <alignment horizontal="right"/>
      <protection locked="0"/>
    </xf>
    <xf numFmtId="4" fontId="72" fillId="0" borderId="254" xfId="0" applyNumberFormat="1" applyFont="1" applyBorder="1"/>
    <xf numFmtId="3" fontId="72" fillId="0" borderId="254" xfId="0" applyNumberFormat="1" applyFont="1" applyBorder="1"/>
    <xf numFmtId="0" fontId="74" fillId="0" borderId="257" xfId="0" applyFont="1" applyFill="1" applyBorder="1"/>
    <xf numFmtId="3" fontId="74" fillId="0" borderId="257" xfId="0" applyNumberFormat="1" applyFont="1" applyFill="1" applyBorder="1"/>
    <xf numFmtId="4" fontId="74" fillId="0" borderId="257" xfId="0" applyNumberFormat="1" applyFont="1" applyFill="1" applyBorder="1"/>
    <xf numFmtId="168" fontId="74" fillId="0" borderId="257" xfId="0" applyNumberFormat="1" applyFont="1" applyFill="1" applyBorder="1"/>
    <xf numFmtId="3" fontId="156" fillId="32" borderId="254" xfId="0" applyNumberFormat="1" applyFont="1" applyFill="1" applyBorder="1" applyAlignment="1" applyProtection="1">
      <alignment horizontal="right"/>
      <protection locked="0"/>
    </xf>
    <xf numFmtId="0" fontId="72" fillId="0" borderId="257" xfId="0" applyFont="1" applyBorder="1"/>
    <xf numFmtId="0" fontId="72" fillId="0" borderId="257" xfId="0" applyFont="1" applyBorder="1" applyAlignment="1">
      <alignment horizontal="center"/>
    </xf>
    <xf numFmtId="3" fontId="156" fillId="32" borderId="257" xfId="0" applyNumberFormat="1" applyFont="1" applyFill="1" applyBorder="1" applyAlignment="1" applyProtection="1">
      <alignment horizontal="right"/>
      <protection locked="0"/>
    </xf>
    <xf numFmtId="4" fontId="72" fillId="0" borderId="257" xfId="0" applyNumberFormat="1" applyFont="1" applyBorder="1"/>
    <xf numFmtId="3" fontId="72" fillId="0" borderId="257" xfId="0" applyNumberFormat="1" applyFont="1" applyBorder="1"/>
    <xf numFmtId="168" fontId="157" fillId="32" borderId="254" xfId="0" applyNumberFormat="1" applyFont="1" applyFill="1" applyBorder="1" applyAlignment="1" applyProtection="1">
      <alignment horizontal="right"/>
      <protection locked="0"/>
    </xf>
    <xf numFmtId="0" fontId="156" fillId="32" borderId="254" xfId="0" applyFont="1" applyFill="1" applyBorder="1" applyProtection="1">
      <protection locked="0"/>
    </xf>
    <xf numFmtId="0" fontId="100" fillId="0" borderId="254" xfId="0" applyFont="1" applyBorder="1"/>
    <xf numFmtId="0" fontId="100" fillId="0" borderId="254" xfId="0" applyFont="1" applyBorder="1" applyAlignment="1">
      <alignment horizontal="center"/>
    </xf>
    <xf numFmtId="0" fontId="108" fillId="0" borderId="257" xfId="0" applyFont="1" applyBorder="1"/>
    <xf numFmtId="0" fontId="108" fillId="0" borderId="257" xfId="0" applyFont="1" applyFill="1" applyBorder="1"/>
    <xf numFmtId="168" fontId="108" fillId="0" borderId="257" xfId="0" applyNumberFormat="1" applyFont="1" applyFill="1" applyBorder="1"/>
    <xf numFmtId="0" fontId="100" fillId="0" borderId="252" xfId="0" applyFont="1" applyBorder="1" applyAlignment="1">
      <alignment horizontal="center"/>
    </xf>
    <xf numFmtId="3" fontId="158" fillId="32" borderId="254" xfId="0" applyNumberFormat="1" applyFont="1" applyFill="1" applyBorder="1" applyProtection="1">
      <protection locked="0"/>
    </xf>
    <xf numFmtId="37" fontId="100" fillId="30" borderId="208" xfId="0" applyNumberFormat="1" applyFont="1" applyFill="1" applyBorder="1" applyAlignment="1" applyProtection="1">
      <alignment horizontal="right"/>
    </xf>
    <xf numFmtId="37" fontId="100" fillId="24" borderId="208" xfId="0" applyNumberFormat="1" applyFont="1" applyFill="1" applyBorder="1" applyAlignment="1" applyProtection="1">
      <alignment horizontal="right"/>
    </xf>
    <xf numFmtId="37" fontId="100" fillId="75" borderId="245" xfId="0" applyNumberFormat="1" applyFont="1" applyFill="1" applyBorder="1" applyAlignment="1" applyProtection="1">
      <alignment horizontal="right"/>
    </xf>
    <xf numFmtId="37" fontId="129" fillId="75" borderId="208" xfId="0" applyNumberFormat="1" applyFont="1" applyFill="1" applyBorder="1" applyAlignment="1" applyProtection="1">
      <alignment horizontal="right"/>
    </xf>
    <xf numFmtId="37" fontId="129" fillId="75" borderId="260" xfId="0" applyNumberFormat="1" applyFont="1" applyFill="1" applyBorder="1" applyProtection="1"/>
    <xf numFmtId="0" fontId="100" fillId="0" borderId="246" xfId="0" applyFont="1" applyBorder="1" applyProtection="1"/>
    <xf numFmtId="0" fontId="100" fillId="0" borderId="218" xfId="0" applyFont="1" applyBorder="1" applyProtection="1"/>
    <xf numFmtId="0" fontId="100" fillId="0" borderId="238" xfId="0" applyFont="1" applyBorder="1" applyAlignment="1" applyProtection="1">
      <alignment horizontal="right"/>
    </xf>
    <xf numFmtId="37" fontId="100" fillId="24" borderId="229" xfId="0" applyNumberFormat="1" applyFont="1" applyFill="1" applyBorder="1" applyProtection="1"/>
    <xf numFmtId="5" fontId="108" fillId="75" borderId="229" xfId="0" applyNumberFormat="1" applyFont="1" applyFill="1" applyBorder="1" applyProtection="1"/>
    <xf numFmtId="0" fontId="74" fillId="0" borderId="88" xfId="0" applyFont="1" applyBorder="1" applyAlignment="1">
      <alignment horizontal="center"/>
    </xf>
    <xf numFmtId="0" fontId="74" fillId="0" borderId="87" xfId="0" applyFont="1" applyBorder="1" applyAlignment="1">
      <alignment horizontal="center"/>
    </xf>
    <xf numFmtId="0" fontId="74" fillId="0" borderId="86" xfId="0" applyFont="1" applyFill="1" applyBorder="1" applyAlignment="1">
      <alignment horizontal="center"/>
    </xf>
    <xf numFmtId="0" fontId="74" fillId="0" borderId="86" xfId="0" applyFont="1" applyFill="1" applyBorder="1" applyAlignment="1">
      <alignment horizontal="center" wrapText="1"/>
    </xf>
    <xf numFmtId="0" fontId="100" fillId="0" borderId="0" xfId="0" applyFont="1" applyFill="1" applyBorder="1" applyAlignment="1">
      <alignment horizontal="left" vertical="top" wrapText="1"/>
    </xf>
    <xf numFmtId="0" fontId="74" fillId="0" borderId="0" xfId="0" applyFont="1" applyAlignment="1">
      <alignment horizontal="center"/>
    </xf>
    <xf numFmtId="0" fontId="72" fillId="0" borderId="0" xfId="0" applyFont="1" applyFill="1" applyAlignment="1" applyProtection="1">
      <alignment horizontal="left"/>
    </xf>
    <xf numFmtId="0" fontId="72" fillId="0" borderId="0" xfId="0" applyFont="1" applyAlignment="1">
      <alignment horizontal="left"/>
    </xf>
    <xf numFmtId="0" fontId="75" fillId="0" borderId="0" xfId="0" applyFont="1" applyFill="1" applyAlignment="1" applyProtection="1">
      <alignment horizontal="left" vertical="top" wrapText="1"/>
    </xf>
    <xf numFmtId="49" fontId="72" fillId="32" borderId="40" xfId="0" applyNumberFormat="1" applyFont="1" applyFill="1" applyBorder="1" applyAlignment="1" applyProtection="1">
      <alignment horizontal="left" vertical="top" wrapText="1"/>
      <protection locked="0"/>
    </xf>
    <xf numFmtId="49" fontId="72" fillId="32" borderId="48" xfId="0" applyNumberFormat="1" applyFont="1" applyFill="1" applyBorder="1" applyAlignment="1" applyProtection="1">
      <alignment horizontal="left" vertical="top" wrapText="1"/>
      <protection locked="0"/>
    </xf>
    <xf numFmtId="49" fontId="72" fillId="32" borderId="49" xfId="0" applyNumberFormat="1" applyFont="1" applyFill="1" applyBorder="1" applyAlignment="1" applyProtection="1">
      <alignment horizontal="left" vertical="top" wrapText="1"/>
      <protection locked="0"/>
    </xf>
    <xf numFmtId="49" fontId="72" fillId="32" borderId="41" xfId="0" applyNumberFormat="1" applyFont="1" applyFill="1" applyBorder="1" applyAlignment="1" applyProtection="1">
      <alignment horizontal="left" vertical="top" wrapText="1"/>
      <protection locked="0"/>
    </xf>
    <xf numFmtId="49" fontId="72" fillId="32" borderId="0" xfId="0" applyNumberFormat="1" applyFont="1" applyFill="1" applyBorder="1" applyAlignment="1" applyProtection="1">
      <alignment horizontal="left" vertical="top" wrapText="1"/>
      <protection locked="0"/>
    </xf>
    <xf numFmtId="49" fontId="72" fillId="32" borderId="45" xfId="0" applyNumberFormat="1" applyFont="1" applyFill="1" applyBorder="1" applyAlignment="1" applyProtection="1">
      <alignment horizontal="left" vertical="top" wrapText="1"/>
      <protection locked="0"/>
    </xf>
    <xf numFmtId="49" fontId="72" fillId="32" borderId="42" xfId="0" applyNumberFormat="1" applyFont="1" applyFill="1" applyBorder="1" applyAlignment="1" applyProtection="1">
      <alignment horizontal="left" vertical="top" wrapText="1"/>
      <protection locked="0"/>
    </xf>
    <xf numFmtId="49" fontId="72" fillId="32" borderId="46" xfId="0" applyNumberFormat="1" applyFont="1" applyFill="1" applyBorder="1" applyAlignment="1" applyProtection="1">
      <alignment horizontal="left" vertical="top" wrapText="1"/>
      <protection locked="0"/>
    </xf>
    <xf numFmtId="49" fontId="72" fillId="32" borderId="47" xfId="0" applyNumberFormat="1" applyFont="1" applyFill="1" applyBorder="1" applyAlignment="1" applyProtection="1">
      <alignment horizontal="left" vertical="top" wrapText="1"/>
      <protection locked="0"/>
    </xf>
    <xf numFmtId="0" fontId="72" fillId="32" borderId="41" xfId="0" applyFont="1" applyFill="1" applyBorder="1" applyAlignment="1" applyProtection="1">
      <alignment horizontal="left" vertical="top" wrapText="1"/>
      <protection locked="0"/>
    </xf>
    <xf numFmtId="0" fontId="72" fillId="32" borderId="0" xfId="0" applyFont="1" applyFill="1" applyBorder="1" applyAlignment="1" applyProtection="1">
      <alignment horizontal="left" vertical="top" wrapText="1"/>
      <protection locked="0"/>
    </xf>
    <xf numFmtId="0" fontId="72" fillId="32" borderId="45" xfId="0" applyFont="1" applyFill="1" applyBorder="1" applyAlignment="1" applyProtection="1">
      <alignment horizontal="left" vertical="top" wrapText="1"/>
      <protection locked="0"/>
    </xf>
    <xf numFmtId="0" fontId="72" fillId="32" borderId="42" xfId="0" applyFont="1" applyFill="1" applyBorder="1" applyAlignment="1" applyProtection="1">
      <alignment horizontal="left" vertical="top" wrapText="1"/>
      <protection locked="0"/>
    </xf>
    <xf numFmtId="0" fontId="72" fillId="32" borderId="46" xfId="0" applyFont="1" applyFill="1" applyBorder="1" applyAlignment="1" applyProtection="1">
      <alignment horizontal="left" vertical="top" wrapText="1"/>
      <protection locked="0"/>
    </xf>
    <xf numFmtId="0" fontId="72" fillId="32" borderId="47" xfId="0" applyFont="1" applyFill="1" applyBorder="1" applyAlignment="1" applyProtection="1">
      <alignment horizontal="left" vertical="top" wrapText="1"/>
      <protection locked="0"/>
    </xf>
    <xf numFmtId="49" fontId="106" fillId="32" borderId="41" xfId="0" applyNumberFormat="1" applyFont="1" applyFill="1" applyBorder="1" applyAlignment="1" applyProtection="1">
      <alignment horizontal="left" vertical="top" wrapText="1"/>
      <protection locked="0"/>
    </xf>
    <xf numFmtId="49" fontId="106" fillId="32" borderId="0" xfId="0" applyNumberFormat="1" applyFont="1" applyFill="1" applyBorder="1" applyAlignment="1" applyProtection="1">
      <alignment horizontal="left" vertical="top" wrapText="1"/>
      <protection locked="0"/>
    </xf>
    <xf numFmtId="49" fontId="106" fillId="32" borderId="45" xfId="0" applyNumberFormat="1" applyFont="1" applyFill="1" applyBorder="1" applyAlignment="1" applyProtection="1">
      <alignment horizontal="left" vertical="top" wrapText="1"/>
      <protection locked="0"/>
    </xf>
    <xf numFmtId="49" fontId="106" fillId="32" borderId="42" xfId="0" applyNumberFormat="1" applyFont="1" applyFill="1" applyBorder="1" applyAlignment="1" applyProtection="1">
      <alignment horizontal="left" vertical="top" wrapText="1"/>
      <protection locked="0"/>
    </xf>
    <xf numFmtId="49" fontId="106" fillId="32" borderId="46" xfId="0" applyNumberFormat="1" applyFont="1" applyFill="1" applyBorder="1" applyAlignment="1" applyProtection="1">
      <alignment horizontal="left" vertical="top" wrapText="1"/>
      <protection locked="0"/>
    </xf>
    <xf numFmtId="49" fontId="106" fillId="32" borderId="47" xfId="0" applyNumberFormat="1" applyFont="1" applyFill="1" applyBorder="1" applyAlignment="1" applyProtection="1">
      <alignment horizontal="left" vertical="top" wrapText="1"/>
      <protection locked="0"/>
    </xf>
    <xf numFmtId="0" fontId="74" fillId="30" borderId="39" xfId="0" applyFont="1" applyFill="1" applyBorder="1" applyAlignment="1">
      <alignment horizontal="left"/>
    </xf>
    <xf numFmtId="0" fontId="74" fillId="30" borderId="55" xfId="0" applyFont="1" applyFill="1" applyBorder="1" applyAlignment="1">
      <alignment horizontal="left"/>
    </xf>
    <xf numFmtId="0" fontId="74" fillId="30" borderId="65" xfId="0" applyFont="1" applyFill="1" applyBorder="1" applyAlignment="1">
      <alignment horizontal="left"/>
    </xf>
    <xf numFmtId="0" fontId="74" fillId="0" borderId="0" xfId="0" applyFont="1" applyAlignment="1">
      <alignment horizontal="left" vertical="top" wrapText="1"/>
    </xf>
    <xf numFmtId="0" fontId="72" fillId="0" borderId="0" xfId="0" applyFont="1" applyAlignment="1">
      <alignment horizontal="left" wrapText="1"/>
    </xf>
    <xf numFmtId="10" fontId="74" fillId="0" borderId="0" xfId="0" quotePrefix="1" applyNumberFormat="1" applyFont="1" applyFill="1" applyAlignment="1">
      <alignment horizontal="center"/>
    </xf>
    <xf numFmtId="10" fontId="74" fillId="0" borderId="0" xfId="0" applyNumberFormat="1" applyFont="1" applyFill="1" applyAlignment="1">
      <alignment horizontal="center"/>
    </xf>
    <xf numFmtId="0" fontId="75" fillId="0" borderId="0" xfId="0" applyFont="1" applyAlignment="1" applyProtection="1">
      <alignment horizontal="left"/>
    </xf>
    <xf numFmtId="0" fontId="74" fillId="0" borderId="0" xfId="0" applyFont="1" applyFill="1" applyAlignment="1" applyProtection="1">
      <alignment horizontal="left" vertical="top" wrapText="1"/>
    </xf>
    <xf numFmtId="0" fontId="74" fillId="30" borderId="163" xfId="0" applyFont="1" applyFill="1" applyBorder="1" applyAlignment="1">
      <alignment horizontal="left"/>
    </xf>
    <xf numFmtId="0" fontId="74" fillId="30" borderId="164" xfId="0" applyFont="1" applyFill="1" applyBorder="1" applyAlignment="1">
      <alignment horizontal="left"/>
    </xf>
    <xf numFmtId="0" fontId="74" fillId="30" borderId="165" xfId="0" applyFont="1" applyFill="1" applyBorder="1" applyAlignment="1">
      <alignment horizontal="left"/>
    </xf>
    <xf numFmtId="10" fontId="73" fillId="32" borderId="0" xfId="0" quotePrefix="1" applyNumberFormat="1" applyFont="1" applyFill="1" applyBorder="1" applyAlignment="1">
      <alignment horizontal="center"/>
    </xf>
    <xf numFmtId="0" fontId="74" fillId="0" borderId="0" xfId="0" applyFont="1" applyAlignment="1">
      <alignment horizontal="center"/>
    </xf>
    <xf numFmtId="0" fontId="78" fillId="0" borderId="0" xfId="0" applyFont="1" applyFill="1" applyAlignment="1" applyProtection="1">
      <alignment horizontal="left"/>
    </xf>
    <xf numFmtId="0" fontId="74" fillId="0" borderId="0" xfId="0" applyFont="1" applyFill="1" applyAlignment="1" applyProtection="1">
      <alignment horizontal="left" wrapText="1"/>
    </xf>
    <xf numFmtId="0" fontId="74" fillId="0" borderId="0" xfId="0" applyFont="1" applyAlignment="1"/>
    <xf numFmtId="49" fontId="75" fillId="0" borderId="0" xfId="0" applyNumberFormat="1" applyFont="1" applyAlignment="1" applyProtection="1">
      <alignment horizontal="left" vertical="top" wrapText="1"/>
    </xf>
    <xf numFmtId="0" fontId="71" fillId="0" borderId="0" xfId="0" applyFont="1" applyAlignment="1" applyProtection="1">
      <alignment horizontal="left"/>
    </xf>
    <xf numFmtId="0" fontId="75" fillId="0" borderId="0" xfId="0" applyFont="1" applyFill="1" applyAlignment="1" applyProtection="1">
      <alignment horizontal="left"/>
    </xf>
    <xf numFmtId="0" fontId="104" fillId="0" borderId="0" xfId="0" applyFont="1" applyAlignment="1" applyProtection="1">
      <alignment horizontal="right"/>
    </xf>
    <xf numFmtId="0" fontId="104" fillId="0" borderId="188" xfId="0" applyFont="1" applyFill="1" applyBorder="1" applyAlignment="1">
      <alignment horizontal="center"/>
    </xf>
    <xf numFmtId="0" fontId="104" fillId="0" borderId="0" xfId="0" applyFont="1" applyAlignment="1">
      <alignment horizontal="center"/>
    </xf>
    <xf numFmtId="0" fontId="104" fillId="0" borderId="0" xfId="0" applyFont="1" applyAlignment="1" applyProtection="1">
      <alignment horizontal="center"/>
    </xf>
    <xf numFmtId="0" fontId="74" fillId="0" borderId="0" xfId="0" applyFont="1" applyAlignment="1">
      <alignment horizontal="left"/>
    </xf>
    <xf numFmtId="0" fontId="74" fillId="0" borderId="17" xfId="0" applyFont="1" applyBorder="1" applyAlignment="1">
      <alignment horizontal="left"/>
    </xf>
    <xf numFmtId="0" fontId="104" fillId="0" borderId="17" xfId="0" applyFont="1" applyFill="1" applyBorder="1" applyAlignment="1">
      <alignment horizontal="center"/>
    </xf>
    <xf numFmtId="0" fontId="72" fillId="34" borderId="19" xfId="0" applyFont="1" applyFill="1" applyBorder="1" applyAlignment="1">
      <alignment horizontal="center"/>
    </xf>
    <xf numFmtId="0" fontId="163" fillId="32" borderId="254" xfId="0" applyFont="1" applyFill="1" applyBorder="1" applyAlignment="1" applyProtection="1">
      <alignment horizontal="center"/>
      <protection locked="0"/>
    </xf>
    <xf numFmtId="0" fontId="163" fillId="32" borderId="195" xfId="0" applyFont="1" applyFill="1" applyBorder="1" applyAlignment="1" applyProtection="1">
      <alignment horizontal="center"/>
      <protection locked="0"/>
    </xf>
    <xf numFmtId="0" fontId="72" fillId="34" borderId="19" xfId="0" applyFont="1" applyFill="1" applyBorder="1" applyAlignment="1"/>
    <xf numFmtId="0" fontId="105" fillId="0" borderId="0" xfId="0" applyFont="1" applyAlignment="1" applyProtection="1">
      <alignment horizontal="center"/>
    </xf>
    <xf numFmtId="0" fontId="72" fillId="29" borderId="19" xfId="0" applyFont="1" applyFill="1" applyBorder="1" applyAlignment="1"/>
    <xf numFmtId="0" fontId="74" fillId="30" borderId="86" xfId="0" applyFont="1" applyFill="1" applyBorder="1" applyAlignment="1">
      <alignment horizontal="center" wrapText="1"/>
    </xf>
    <xf numFmtId="0" fontId="74" fillId="30" borderId="87" xfId="0" applyFont="1" applyFill="1" applyBorder="1" applyAlignment="1">
      <alignment horizontal="center" wrapText="1"/>
    </xf>
    <xf numFmtId="0" fontId="149" fillId="0" borderId="0" xfId="0" applyFont="1" applyAlignment="1">
      <alignment horizontal="left" vertical="top" wrapText="1"/>
    </xf>
    <xf numFmtId="0" fontId="124" fillId="0" borderId="154" xfId="0" applyFont="1" applyBorder="1" applyAlignment="1" applyProtection="1">
      <alignment horizontal="left" vertical="top" wrapText="1"/>
      <protection locked="0"/>
    </xf>
    <xf numFmtId="0" fontId="124" fillId="0" borderId="106" xfId="0" applyFont="1" applyBorder="1" applyAlignment="1" applyProtection="1">
      <alignment horizontal="left" vertical="top" wrapText="1"/>
      <protection locked="0"/>
    </xf>
    <xf numFmtId="0" fontId="124" fillId="0" borderId="72" xfId="0" applyFont="1" applyBorder="1" applyAlignment="1" applyProtection="1">
      <alignment horizontal="left" vertical="top" wrapText="1"/>
      <protection locked="0"/>
    </xf>
    <xf numFmtId="0" fontId="124" fillId="0" borderId="15" xfId="0" applyFont="1" applyBorder="1" applyAlignment="1" applyProtection="1">
      <alignment horizontal="left" vertical="top" wrapText="1"/>
      <protection locked="0"/>
    </xf>
    <xf numFmtId="0" fontId="124" fillId="0" borderId="0" xfId="0" applyFont="1" applyBorder="1" applyAlignment="1" applyProtection="1">
      <alignment horizontal="left" vertical="top" wrapText="1"/>
      <protection locked="0"/>
    </xf>
    <xf numFmtId="0" fontId="124" fillId="0" borderId="16" xfId="0" applyFont="1" applyBorder="1" applyAlignment="1" applyProtection="1">
      <alignment horizontal="left" vertical="top" wrapText="1"/>
      <protection locked="0"/>
    </xf>
    <xf numFmtId="0" fontId="124" fillId="0" borderId="21" xfId="0" applyFont="1" applyBorder="1" applyAlignment="1" applyProtection="1">
      <alignment horizontal="left" vertical="top" wrapText="1"/>
      <protection locked="0"/>
    </xf>
    <xf numFmtId="0" fontId="124" fillId="0" borderId="17" xfId="0" applyFont="1" applyBorder="1" applyAlignment="1" applyProtection="1">
      <alignment horizontal="left" vertical="top" wrapText="1"/>
      <protection locked="0"/>
    </xf>
    <xf numFmtId="0" fontId="124" fillId="0" borderId="22" xfId="0" applyFont="1" applyBorder="1" applyAlignment="1" applyProtection="1">
      <alignment horizontal="left" vertical="top" wrapText="1"/>
      <protection locked="0"/>
    </xf>
    <xf numFmtId="0" fontId="108" fillId="0" borderId="0" xfId="0" applyFont="1" applyAlignment="1">
      <alignment horizontal="center"/>
    </xf>
    <xf numFmtId="37" fontId="108" fillId="30" borderId="247" xfId="0" applyNumberFormat="1" applyFont="1" applyFill="1" applyBorder="1" applyAlignment="1" applyProtection="1">
      <alignment horizontal="left"/>
    </xf>
    <xf numFmtId="37" fontId="108" fillId="30" borderId="194" xfId="0" applyNumberFormat="1" applyFont="1" applyFill="1" applyBorder="1" applyAlignment="1" applyProtection="1">
      <alignment horizontal="left"/>
    </xf>
    <xf numFmtId="37" fontId="108" fillId="30" borderId="208" xfId="0" applyNumberFormat="1" applyFont="1" applyFill="1" applyBorder="1" applyAlignment="1" applyProtection="1">
      <alignment horizontal="left"/>
    </xf>
    <xf numFmtId="37" fontId="108" fillId="30" borderId="248" xfId="0" applyNumberFormat="1" applyFont="1" applyFill="1" applyBorder="1" applyAlignment="1" applyProtection="1">
      <alignment horizontal="left"/>
    </xf>
    <xf numFmtId="37" fontId="108" fillId="30" borderId="249" xfId="0" applyNumberFormat="1" applyFont="1" applyFill="1" applyBorder="1" applyAlignment="1" applyProtection="1">
      <alignment horizontal="left"/>
    </xf>
    <xf numFmtId="37" fontId="108" fillId="30" borderId="250" xfId="0" applyNumberFormat="1" applyFont="1" applyFill="1" applyBorder="1" applyAlignment="1" applyProtection="1">
      <alignment horizontal="left"/>
    </xf>
    <xf numFmtId="0" fontId="100" fillId="0" borderId="0" xfId="0" applyFont="1" applyAlignment="1"/>
    <xf numFmtId="37" fontId="100" fillId="0" borderId="0" xfId="0" applyNumberFormat="1" applyFont="1" applyBorder="1" applyAlignment="1" applyProtection="1">
      <alignment horizontal="left"/>
    </xf>
    <xf numFmtId="0" fontId="100" fillId="0" borderId="0" xfId="0" applyFont="1" applyBorder="1" applyAlignment="1" applyProtection="1">
      <alignment horizontal="left" vertical="top"/>
    </xf>
    <xf numFmtId="37" fontId="108" fillId="30" borderId="242" xfId="0" applyNumberFormat="1" applyFont="1" applyFill="1" applyBorder="1" applyAlignment="1" applyProtection="1">
      <alignment horizontal="left"/>
    </xf>
    <xf numFmtId="37" fontId="108" fillId="30" borderId="243" xfId="0" applyNumberFormat="1" applyFont="1" applyFill="1" applyBorder="1" applyAlignment="1" applyProtection="1">
      <alignment horizontal="left"/>
    </xf>
    <xf numFmtId="37" fontId="108" fillId="30" borderId="244" xfId="0" applyNumberFormat="1" applyFont="1" applyFill="1" applyBorder="1" applyAlignment="1" applyProtection="1">
      <alignment horizontal="left"/>
    </xf>
    <xf numFmtId="37" fontId="108" fillId="30" borderId="177" xfId="0" applyNumberFormat="1" applyFont="1" applyFill="1" applyBorder="1" applyAlignment="1" applyProtection="1">
      <alignment horizontal="left"/>
    </xf>
    <xf numFmtId="37" fontId="108" fillId="30" borderId="176" xfId="0" applyNumberFormat="1" applyFont="1" applyFill="1" applyBorder="1" applyAlignment="1" applyProtection="1">
      <alignment horizontal="left"/>
    </xf>
    <xf numFmtId="37" fontId="108" fillId="30" borderId="178" xfId="0" applyNumberFormat="1" applyFont="1" applyFill="1" applyBorder="1" applyAlignment="1" applyProtection="1">
      <alignment horizontal="left"/>
    </xf>
    <xf numFmtId="0" fontId="137" fillId="32" borderId="17" xfId="0" applyFont="1" applyFill="1" applyBorder="1" applyAlignment="1" applyProtection="1">
      <alignment horizontal="left"/>
    </xf>
    <xf numFmtId="0" fontId="104" fillId="0" borderId="86" xfId="0" applyFont="1" applyBorder="1" applyAlignment="1">
      <alignment horizontal="center"/>
    </xf>
    <xf numFmtId="0" fontId="104" fillId="0" borderId="88" xfId="0" applyFont="1" applyBorder="1" applyAlignment="1">
      <alignment horizontal="center"/>
    </xf>
    <xf numFmtId="0" fontId="104" fillId="0" borderId="87" xfId="0" applyFont="1" applyBorder="1" applyAlignment="1">
      <alignment horizontal="center"/>
    </xf>
    <xf numFmtId="49" fontId="106" fillId="32" borderId="154" xfId="0" applyNumberFormat="1" applyFont="1" applyFill="1" applyBorder="1" applyAlignment="1" applyProtection="1">
      <alignment horizontal="left" vertical="top" wrapText="1"/>
      <protection locked="0"/>
    </xf>
    <xf numFmtId="49" fontId="106" fillId="32" borderId="106" xfId="0" applyNumberFormat="1" applyFont="1" applyFill="1" applyBorder="1" applyAlignment="1" applyProtection="1">
      <alignment horizontal="left" vertical="top" wrapText="1"/>
      <protection locked="0"/>
    </xf>
    <xf numFmtId="49" fontId="106" fillId="32" borderId="72" xfId="0" applyNumberFormat="1" applyFont="1" applyFill="1" applyBorder="1" applyAlignment="1" applyProtection="1">
      <alignment horizontal="left" vertical="top" wrapText="1"/>
      <protection locked="0"/>
    </xf>
    <xf numFmtId="49" fontId="106" fillId="32" borderId="15" xfId="0" applyNumberFormat="1" applyFont="1" applyFill="1" applyBorder="1" applyAlignment="1" applyProtection="1">
      <alignment horizontal="left" vertical="top" wrapText="1"/>
      <protection locked="0"/>
    </xf>
    <xf numFmtId="49" fontId="106" fillId="32" borderId="16" xfId="0" applyNumberFormat="1" applyFont="1" applyFill="1" applyBorder="1" applyAlignment="1" applyProtection="1">
      <alignment horizontal="left" vertical="top" wrapText="1"/>
      <protection locked="0"/>
    </xf>
    <xf numFmtId="49" fontId="106" fillId="32" borderId="21" xfId="0" applyNumberFormat="1" applyFont="1" applyFill="1" applyBorder="1" applyAlignment="1" applyProtection="1">
      <alignment horizontal="left" vertical="top" wrapText="1"/>
      <protection locked="0"/>
    </xf>
    <xf numFmtId="49" fontId="106" fillId="32" borderId="17" xfId="0" applyNumberFormat="1" applyFont="1" applyFill="1" applyBorder="1" applyAlignment="1" applyProtection="1">
      <alignment horizontal="left" vertical="top" wrapText="1"/>
      <protection locked="0"/>
    </xf>
    <xf numFmtId="49" fontId="106" fillId="32" borderId="22" xfId="0" applyNumberFormat="1" applyFont="1" applyFill="1" applyBorder="1" applyAlignment="1" applyProtection="1">
      <alignment horizontal="left" vertical="top" wrapText="1"/>
      <protection locked="0"/>
    </xf>
    <xf numFmtId="37" fontId="104" fillId="30" borderId="86" xfId="0" applyNumberFormat="1" applyFont="1" applyFill="1" applyBorder="1" applyAlignment="1" applyProtection="1">
      <alignment horizontal="left"/>
    </xf>
    <xf numFmtId="37" fontId="104" fillId="30" borderId="88" xfId="0" applyNumberFormat="1" applyFont="1" applyFill="1" applyBorder="1" applyAlignment="1" applyProtection="1">
      <alignment horizontal="left"/>
    </xf>
    <xf numFmtId="37" fontId="104" fillId="30" borderId="87" xfId="0" applyNumberFormat="1" applyFont="1" applyFill="1" applyBorder="1" applyAlignment="1" applyProtection="1">
      <alignment horizontal="left"/>
    </xf>
    <xf numFmtId="37" fontId="141" fillId="30" borderId="86" xfId="0" applyNumberFormat="1" applyFont="1" applyFill="1" applyBorder="1" applyAlignment="1" applyProtection="1">
      <alignment horizontal="left"/>
    </xf>
    <xf numFmtId="37" fontId="141" fillId="30" borderId="87" xfId="0" applyNumberFormat="1" applyFont="1" applyFill="1" applyBorder="1" applyAlignment="1" applyProtection="1">
      <alignment horizontal="left"/>
    </xf>
    <xf numFmtId="0" fontId="148" fillId="32" borderId="86" xfId="0" applyFont="1" applyFill="1" applyBorder="1" applyAlignment="1" applyProtection="1">
      <alignment horizontal="left" vertical="top"/>
    </xf>
    <xf numFmtId="0" fontId="148" fillId="32" borderId="87" xfId="0" applyFont="1" applyFill="1" applyBorder="1" applyAlignment="1" applyProtection="1">
      <alignment horizontal="left" vertical="top"/>
    </xf>
    <xf numFmtId="0" fontId="147" fillId="0" borderId="0" xfId="0" applyFont="1" applyFill="1" applyAlignment="1">
      <alignment horizontal="left" wrapText="1"/>
    </xf>
    <xf numFmtId="0" fontId="126" fillId="0" borderId="40" xfId="0" applyFont="1" applyBorder="1" applyAlignment="1">
      <alignment wrapText="1"/>
    </xf>
    <xf numFmtId="0" fontId="126" fillId="0" borderId="41" xfId="0" applyFont="1" applyBorder="1" applyAlignment="1">
      <alignment wrapText="1"/>
    </xf>
    <xf numFmtId="0" fontId="126" fillId="0" borderId="204" xfId="0" applyFont="1" applyBorder="1" applyAlignment="1">
      <alignment wrapText="1"/>
    </xf>
    <xf numFmtId="0" fontId="126" fillId="0" borderId="185" xfId="0" applyFont="1" applyBorder="1" applyAlignment="1">
      <alignment horizontal="center"/>
    </xf>
    <xf numFmtId="0" fontId="126" fillId="0" borderId="260" xfId="0" applyFont="1" applyBorder="1" applyAlignment="1">
      <alignment horizontal="center"/>
    </xf>
    <xf numFmtId="0" fontId="125" fillId="0" borderId="0" xfId="0" applyFont="1" applyAlignment="1"/>
    <xf numFmtId="0" fontId="126" fillId="0" borderId="199" xfId="0" applyFont="1" applyBorder="1" applyAlignment="1">
      <alignment wrapText="1"/>
    </xf>
    <xf numFmtId="0" fontId="124" fillId="0" borderId="62" xfId="0" applyFont="1" applyBorder="1" applyAlignment="1">
      <alignment wrapText="1"/>
    </xf>
    <xf numFmtId="0" fontId="124" fillId="0" borderId="61" xfId="0" applyFont="1" applyBorder="1" applyAlignment="1">
      <alignment wrapText="1"/>
    </xf>
    <xf numFmtId="0" fontId="124" fillId="0" borderId="214" xfId="0" applyFont="1" applyBorder="1" applyAlignment="1">
      <alignment wrapText="1"/>
    </xf>
    <xf numFmtId="0" fontId="125" fillId="0" borderId="197" xfId="0" applyFont="1" applyBorder="1" applyAlignment="1">
      <alignment wrapText="1"/>
    </xf>
    <xf numFmtId="0" fontId="125" fillId="0" borderId="61" xfId="0" applyFont="1" applyBorder="1" applyAlignment="1">
      <alignment wrapText="1"/>
    </xf>
    <xf numFmtId="0" fontId="125" fillId="0" borderId="214" xfId="0" applyFont="1" applyBorder="1" applyAlignment="1">
      <alignment wrapText="1"/>
    </xf>
    <xf numFmtId="0" fontId="124" fillId="0" borderId="0" xfId="0" applyFont="1" applyAlignment="1">
      <alignment wrapText="1"/>
    </xf>
    <xf numFmtId="0" fontId="126" fillId="0" borderId="62" xfId="0" applyFont="1" applyBorder="1" applyAlignment="1">
      <alignment wrapText="1"/>
    </xf>
    <xf numFmtId="0" fontId="126" fillId="0" borderId="61" xfId="0" applyFont="1" applyBorder="1" applyAlignment="1">
      <alignment wrapText="1"/>
    </xf>
    <xf numFmtId="0" fontId="126" fillId="0" borderId="214" xfId="0" applyFont="1" applyBorder="1" applyAlignment="1">
      <alignment wrapText="1"/>
    </xf>
    <xf numFmtId="0" fontId="126" fillId="0" borderId="154" xfId="0" applyFont="1" applyBorder="1" applyAlignment="1">
      <alignment wrapText="1"/>
    </xf>
    <xf numFmtId="0" fontId="126" fillId="0" borderId="15" xfId="0" applyFont="1" applyBorder="1" applyAlignment="1">
      <alignment wrapText="1"/>
    </xf>
    <xf numFmtId="0" fontId="126" fillId="0" borderId="217" xfId="0" applyFont="1" applyBorder="1" applyAlignment="1">
      <alignment wrapText="1"/>
    </xf>
    <xf numFmtId="0" fontId="126" fillId="0" borderId="196" xfId="0" applyFont="1" applyBorder="1" applyAlignment="1">
      <alignment wrapText="1"/>
    </xf>
    <xf numFmtId="0" fontId="124" fillId="0" borderId="0" xfId="663" applyFont="1" applyAlignment="1">
      <alignment horizontal="left" wrapText="1"/>
    </xf>
    <xf numFmtId="0" fontId="140" fillId="0" borderId="119" xfId="663" applyFont="1" applyBorder="1" applyAlignment="1" applyProtection="1">
      <alignment horizontal="center"/>
    </xf>
    <xf numFmtId="0" fontId="140" fillId="0" borderId="63" xfId="663" applyFont="1" applyBorder="1" applyAlignment="1" applyProtection="1">
      <alignment horizontal="center"/>
    </xf>
    <xf numFmtId="0" fontId="140" fillId="0" borderId="64" xfId="663" applyFont="1" applyBorder="1" applyAlignment="1" applyProtection="1">
      <alignment horizontal="center"/>
    </xf>
    <xf numFmtId="0" fontId="75" fillId="0" borderId="275" xfId="663" applyFont="1" applyBorder="1" applyAlignment="1" applyProtection="1">
      <alignment horizontal="center"/>
    </xf>
    <xf numFmtId="0" fontId="75" fillId="0" borderId="249" xfId="663" applyFont="1" applyBorder="1" applyAlignment="1" applyProtection="1">
      <alignment horizontal="center"/>
    </xf>
    <xf numFmtId="0" fontId="75" fillId="0" borderId="276" xfId="663" applyFont="1" applyBorder="1" applyAlignment="1" applyProtection="1">
      <alignment horizontal="center"/>
    </xf>
    <xf numFmtId="0" fontId="74" fillId="0" borderId="0" xfId="0" applyFont="1" applyAlignment="1">
      <alignment horizontal="centerContinuous"/>
    </xf>
    <xf numFmtId="0" fontId="71" fillId="37" borderId="0" xfId="0" applyFont="1" applyFill="1" applyAlignment="1">
      <alignment horizontal="centerContinuous" vertical="center" wrapText="1"/>
    </xf>
    <xf numFmtId="0" fontId="72" fillId="0" borderId="0" xfId="0" applyFont="1" applyAlignment="1" applyProtection="1">
      <alignment horizontal="centerContinuous"/>
    </xf>
    <xf numFmtId="0" fontId="74" fillId="0" borderId="0" xfId="0" applyFont="1" applyAlignment="1" applyProtection="1">
      <alignment horizontal="centerContinuous" wrapText="1"/>
    </xf>
    <xf numFmtId="0" fontId="72" fillId="0" borderId="0" xfId="0" applyFont="1" applyAlignment="1" applyProtection="1">
      <alignment horizontal="centerContinuous" wrapText="1"/>
    </xf>
    <xf numFmtId="0" fontId="78" fillId="0" borderId="0" xfId="0" applyFont="1" applyAlignment="1" applyProtection="1">
      <alignment horizontal="centerContinuous"/>
    </xf>
    <xf numFmtId="49" fontId="75" fillId="0" borderId="0" xfId="0" applyNumberFormat="1" applyFont="1" applyAlignment="1" applyProtection="1">
      <alignment horizontal="centerContinuous"/>
    </xf>
    <xf numFmtId="0" fontId="75" fillId="0" borderId="0" xfId="530" applyFont="1" applyFill="1" applyAlignment="1" applyProtection="1">
      <alignment horizontal="centerContinuous"/>
    </xf>
    <xf numFmtId="0" fontId="71" fillId="32" borderId="46" xfId="530" applyFont="1" applyFill="1" applyBorder="1" applyAlignment="1" applyProtection="1">
      <alignment horizontal="centerContinuous"/>
      <protection locked="0"/>
    </xf>
    <xf numFmtId="0" fontId="74" fillId="0" borderId="0" xfId="0" applyFont="1" applyFill="1" applyAlignment="1" applyProtection="1">
      <alignment horizontal="centerContinuous" vertical="top" wrapText="1"/>
    </xf>
    <xf numFmtId="0" fontId="74" fillId="0" borderId="42" xfId="0" applyFont="1" applyBorder="1" applyAlignment="1">
      <alignment horizontal="centerContinuous" wrapText="1"/>
    </xf>
    <xf numFmtId="0" fontId="74" fillId="0" borderId="46" xfId="0" applyFont="1" applyBorder="1" applyAlignment="1">
      <alignment horizontal="centerContinuous" wrapText="1"/>
    </xf>
    <xf numFmtId="0" fontId="74" fillId="0" borderId="47" xfId="0" applyFont="1" applyBorder="1" applyAlignment="1">
      <alignment horizontal="centerContinuous" wrapText="1"/>
    </xf>
    <xf numFmtId="0" fontId="75" fillId="0" borderId="0" xfId="0" applyFont="1" applyAlignment="1" applyProtection="1">
      <alignment horizontal="centerContinuous"/>
    </xf>
    <xf numFmtId="0" fontId="71" fillId="0" borderId="0" xfId="0" applyFont="1" applyBorder="1" applyAlignment="1">
      <alignment horizontal="centerContinuous"/>
    </xf>
    <xf numFmtId="0" fontId="72" fillId="32" borderId="134" xfId="0" applyFont="1" applyFill="1" applyBorder="1" applyAlignment="1" applyProtection="1">
      <alignment horizontal="centerContinuous" vertical="top" wrapText="1"/>
      <protection locked="0"/>
    </xf>
    <xf numFmtId="0" fontId="72" fillId="32" borderId="68" xfId="0" applyFont="1" applyFill="1" applyBorder="1" applyAlignment="1" applyProtection="1">
      <alignment horizontal="centerContinuous" vertical="top" wrapText="1"/>
      <protection locked="0"/>
    </xf>
    <xf numFmtId="0" fontId="72" fillId="32" borderId="135" xfId="0" applyFont="1" applyFill="1" applyBorder="1" applyAlignment="1" applyProtection="1">
      <alignment horizontal="centerContinuous" vertical="top" wrapText="1"/>
      <protection locked="0"/>
    </xf>
    <xf numFmtId="49" fontId="75" fillId="0" borderId="0" xfId="0" applyNumberFormat="1" applyFont="1" applyAlignment="1" applyProtection="1">
      <alignment horizontal="centerContinuous" vertical="top" wrapText="1"/>
    </xf>
    <xf numFmtId="0" fontId="75" fillId="0" borderId="0" xfId="0" applyFont="1" applyFill="1" applyAlignment="1" applyProtection="1">
      <alignment horizontal="centerContinuous" vertical="top" wrapText="1"/>
    </xf>
    <xf numFmtId="0" fontId="71" fillId="0" borderId="0" xfId="0" applyFont="1" applyFill="1" applyAlignment="1" applyProtection="1">
      <alignment horizontal="centerContinuous" wrapText="1"/>
    </xf>
    <xf numFmtId="0" fontId="71" fillId="0" borderId="0" xfId="0" applyFont="1" applyAlignment="1" applyProtection="1">
      <alignment horizontal="centerContinuous" wrapText="1"/>
    </xf>
    <xf numFmtId="0" fontId="72" fillId="0" borderId="0" xfId="0" applyFont="1" applyAlignment="1">
      <alignment horizontal="centerContinuous" wrapText="1"/>
    </xf>
    <xf numFmtId="0" fontId="74" fillId="0" borderId="0" xfId="0" applyFont="1" applyAlignment="1">
      <alignment horizontal="centerContinuous" vertical="top" wrapText="1"/>
    </xf>
    <xf numFmtId="49" fontId="106" fillId="32" borderId="40" xfId="0" applyNumberFormat="1" applyFont="1" applyFill="1" applyBorder="1" applyAlignment="1" applyProtection="1">
      <alignment horizontal="centerContinuous" vertical="top" wrapText="1"/>
      <protection locked="0"/>
    </xf>
    <xf numFmtId="49" fontId="106" fillId="32" borderId="48" xfId="0" applyNumberFormat="1" applyFont="1" applyFill="1" applyBorder="1" applyAlignment="1" applyProtection="1">
      <alignment horizontal="centerContinuous" vertical="top" wrapText="1"/>
      <protection locked="0"/>
    </xf>
    <xf numFmtId="49" fontId="106" fillId="32" borderId="49" xfId="0" applyNumberFormat="1" applyFont="1" applyFill="1" applyBorder="1" applyAlignment="1" applyProtection="1">
      <alignment horizontal="centerContinuous" vertical="top" wrapText="1"/>
      <protection locked="0"/>
    </xf>
    <xf numFmtId="0" fontId="104" fillId="0" borderId="0" xfId="0" applyFont="1" applyAlignment="1" applyProtection="1">
      <alignment horizontal="centerContinuous"/>
    </xf>
    <xf numFmtId="0" fontId="143" fillId="0" borderId="0" xfId="0" applyFont="1" applyAlignment="1" applyProtection="1">
      <alignment horizontal="centerContinuous"/>
    </xf>
    <xf numFmtId="0" fontId="104" fillId="0" borderId="0" xfId="0" applyFont="1" applyAlignment="1">
      <alignment horizontal="centerContinuous"/>
    </xf>
    <xf numFmtId="37" fontId="74" fillId="0" borderId="0" xfId="0" applyNumberFormat="1" applyFont="1" applyBorder="1" applyAlignment="1" applyProtection="1">
      <alignment horizontal="center"/>
    </xf>
    <xf numFmtId="0" fontId="72" fillId="0" borderId="0" xfId="0" applyFont="1" applyBorder="1" applyAlignment="1" applyProtection="1">
      <alignment horizontal="center"/>
    </xf>
    <xf numFmtId="0" fontId="104" fillId="0" borderId="17" xfId="0" applyFont="1" applyFill="1" applyBorder="1" applyAlignment="1">
      <alignment horizontal="centerContinuous"/>
    </xf>
    <xf numFmtId="4" fontId="100" fillId="0" borderId="0" xfId="0" applyNumberFormat="1" applyFont="1" applyAlignment="1" applyProtection="1">
      <alignment horizontal="centerContinuous" wrapText="1"/>
    </xf>
    <xf numFmtId="0" fontId="106" fillId="0" borderId="0" xfId="0" applyFont="1" applyAlignment="1" applyProtection="1">
      <alignment horizontal="center"/>
    </xf>
    <xf numFmtId="0" fontId="105" fillId="0" borderId="0" xfId="0" applyFont="1" applyAlignment="1" applyProtection="1">
      <alignment horizontal="centerContinuous"/>
    </xf>
    <xf numFmtId="0" fontId="105" fillId="0" borderId="17" xfId="0" applyFont="1" applyFill="1" applyBorder="1" applyAlignment="1">
      <alignment horizontal="centerContinuous"/>
    </xf>
    <xf numFmtId="0" fontId="71" fillId="37" borderId="17" xfId="0" applyFont="1" applyFill="1" applyBorder="1" applyAlignment="1">
      <alignment horizontal="centerContinuous" wrapText="1"/>
    </xf>
    <xf numFmtId="0" fontId="74" fillId="30" borderId="86" xfId="0" applyFont="1" applyFill="1" applyBorder="1" applyAlignment="1">
      <alignment horizontal="centerContinuous" wrapText="1"/>
    </xf>
    <xf numFmtId="0" fontId="74" fillId="30" borderId="87" xfId="0" applyFont="1" applyFill="1" applyBorder="1" applyAlignment="1">
      <alignment horizontal="centerContinuous" wrapText="1"/>
    </xf>
    <xf numFmtId="0" fontId="163" fillId="32" borderId="210" xfId="0" applyFont="1" applyFill="1" applyBorder="1" applyAlignment="1" applyProtection="1">
      <alignment horizontal="centerContinuous"/>
      <protection locked="0"/>
    </xf>
    <xf numFmtId="0" fontId="163" fillId="32" borderId="254" xfId="0" applyFont="1" applyFill="1" applyBorder="1" applyAlignment="1" applyProtection="1">
      <alignment horizontal="centerContinuous"/>
      <protection locked="0"/>
    </xf>
    <xf numFmtId="0" fontId="74" fillId="0" borderId="0" xfId="0" applyFont="1" applyAlignment="1">
      <alignment horizontal="centerContinuous" wrapText="1"/>
    </xf>
    <xf numFmtId="37" fontId="104" fillId="0" borderId="0" xfId="0" applyNumberFormat="1" applyFont="1" applyAlignment="1" applyProtection="1">
      <alignment horizontal="centerContinuous"/>
    </xf>
    <xf numFmtId="49" fontId="104" fillId="0" borderId="0" xfId="0" applyNumberFormat="1" applyFont="1" applyBorder="1" applyAlignment="1" applyProtection="1">
      <alignment horizontal="centerContinuous"/>
    </xf>
    <xf numFmtId="37" fontId="130" fillId="0" borderId="0" xfId="0" applyNumberFormat="1" applyFont="1" applyAlignment="1" applyProtection="1">
      <alignment horizontal="centerContinuous"/>
    </xf>
    <xf numFmtId="0" fontId="137" fillId="32" borderId="0" xfId="0" applyFont="1" applyFill="1" applyAlignment="1">
      <alignment horizontal="centerContinuous" wrapText="1"/>
    </xf>
    <xf numFmtId="0" fontId="143" fillId="0" borderId="0" xfId="0" applyFont="1" applyFill="1" applyAlignment="1" applyProtection="1">
      <alignment horizontal="centerContinuous"/>
    </xf>
    <xf numFmtId="0" fontId="140" fillId="0" borderId="0" xfId="0" applyFont="1" applyFill="1" applyAlignment="1" applyProtection="1">
      <alignment horizontal="centerContinuous"/>
    </xf>
    <xf numFmtId="0" fontId="104" fillId="0" borderId="0" xfId="0" applyFont="1" applyFill="1" applyAlignment="1" applyProtection="1">
      <alignment horizontal="centerContinuous"/>
    </xf>
    <xf numFmtId="0" fontId="104" fillId="0" borderId="17" xfId="0" applyFont="1" applyFill="1" applyBorder="1" applyAlignment="1">
      <alignment horizontal="centerContinuous" vertical="center"/>
    </xf>
    <xf numFmtId="0" fontId="140" fillId="0" borderId="0" xfId="0" applyNumberFormat="1" applyFont="1" applyAlignment="1" applyProtection="1">
      <alignment horizontal="centerContinuous"/>
    </xf>
    <xf numFmtId="0" fontId="104" fillId="0" borderId="0" xfId="0" applyNumberFormat="1" applyFont="1" applyFill="1" applyBorder="1" applyAlignment="1" applyProtection="1">
      <alignment horizontal="centerContinuous"/>
    </xf>
    <xf numFmtId="0" fontId="104" fillId="30" borderId="86" xfId="0" applyFont="1" applyFill="1" applyBorder="1" applyAlignment="1">
      <alignment horizontal="centerContinuous"/>
    </xf>
    <xf numFmtId="0" fontId="104" fillId="30" borderId="87" xfId="0" applyFont="1" applyFill="1" applyBorder="1" applyAlignment="1">
      <alignment horizontal="centerContinuous"/>
    </xf>
    <xf numFmtId="37" fontId="104" fillId="30" borderId="86" xfId="0" applyNumberFormat="1" applyFont="1" applyFill="1" applyBorder="1" applyAlignment="1" applyProtection="1">
      <alignment horizontal="centerContinuous"/>
    </xf>
    <xf numFmtId="37" fontId="104" fillId="30" borderId="87" xfId="0" applyNumberFormat="1" applyFont="1" applyFill="1" applyBorder="1" applyAlignment="1" applyProtection="1">
      <alignment horizontal="centerContinuous"/>
    </xf>
    <xf numFmtId="37" fontId="105" fillId="32" borderId="0" xfId="0" applyNumberFormat="1" applyFont="1" applyFill="1" applyBorder="1" applyAlignment="1" applyProtection="1">
      <alignment horizontal="centerContinuous" wrapText="1"/>
    </xf>
    <xf numFmtId="37" fontId="127" fillId="32" borderId="0" xfId="0" applyNumberFormat="1" applyFont="1" applyFill="1" applyBorder="1" applyAlignment="1" applyProtection="1">
      <alignment horizontal="centerContinuous"/>
    </xf>
    <xf numFmtId="49" fontId="106" fillId="32" borderId="154" xfId="0" applyNumberFormat="1" applyFont="1" applyFill="1" applyBorder="1" applyAlignment="1" applyProtection="1">
      <alignment horizontal="centerContinuous" vertical="top" wrapText="1"/>
      <protection locked="0"/>
    </xf>
    <xf numFmtId="49" fontId="106" fillId="32" borderId="106" xfId="0" applyNumberFormat="1" applyFont="1" applyFill="1" applyBorder="1" applyAlignment="1" applyProtection="1">
      <alignment horizontal="centerContinuous" vertical="top" wrapText="1"/>
      <protection locked="0"/>
    </xf>
    <xf numFmtId="49" fontId="106" fillId="32" borderId="72" xfId="0" applyNumberFormat="1" applyFont="1" applyFill="1" applyBorder="1" applyAlignment="1" applyProtection="1">
      <alignment horizontal="centerContinuous" vertical="top" wrapText="1"/>
      <protection locked="0"/>
    </xf>
    <xf numFmtId="0" fontId="124" fillId="0" borderId="0" xfId="663" applyFont="1" applyAlignment="1" applyProtection="1">
      <alignment horizontal="center"/>
    </xf>
    <xf numFmtId="44" fontId="124" fillId="0" borderId="0" xfId="663" applyNumberFormat="1" applyFont="1" applyAlignment="1" applyProtection="1">
      <alignment horizontal="center"/>
    </xf>
    <xf numFmtId="39" fontId="124" fillId="0" borderId="0" xfId="663" applyNumberFormat="1" applyFont="1" applyAlignment="1" applyProtection="1">
      <alignment horizontal="center" wrapText="1"/>
    </xf>
    <xf numFmtId="0" fontId="126" fillId="0" borderId="57" xfId="0" applyFont="1" applyBorder="1" applyAlignment="1">
      <alignment horizontal="centerContinuous" wrapText="1"/>
    </xf>
    <xf numFmtId="0" fontId="126" fillId="0" borderId="58" xfId="0" applyFont="1" applyBorder="1" applyAlignment="1">
      <alignment horizontal="centerContinuous" wrapText="1"/>
    </xf>
    <xf numFmtId="0" fontId="126" fillId="0" borderId="59" xfId="0" applyFont="1" applyBorder="1" applyAlignment="1">
      <alignment horizontal="centerContinuous" wrapText="1"/>
    </xf>
    <xf numFmtId="0" fontId="126" fillId="0" borderId="205" xfId="0" applyFont="1" applyBorder="1" applyAlignment="1">
      <alignment horizontal="centerContinuous" wrapText="1"/>
    </xf>
    <xf numFmtId="0" fontId="126" fillId="0" borderId="188" xfId="0" applyFont="1" applyBorder="1" applyAlignment="1">
      <alignment horizontal="centerContinuous" wrapText="1"/>
    </xf>
    <xf numFmtId="0" fontId="126" fillId="0" borderId="206" xfId="0" applyFont="1" applyBorder="1" applyAlignment="1">
      <alignment horizontal="centerContinuous" wrapText="1"/>
    </xf>
    <xf numFmtId="0" fontId="126" fillId="0" borderId="54" xfId="0" applyFont="1" applyBorder="1" applyAlignment="1">
      <alignment horizontal="centerContinuous" wrapText="1"/>
    </xf>
    <xf numFmtId="0" fontId="126" fillId="0" borderId="89" xfId="0" applyFont="1" applyBorder="1" applyAlignment="1">
      <alignment horizontal="centerContinuous" wrapText="1"/>
    </xf>
    <xf numFmtId="0" fontId="126" fillId="0" borderId="60" xfId="0" applyFont="1" applyBorder="1" applyAlignment="1">
      <alignment horizontal="centerContinuous" wrapText="1"/>
    </xf>
    <xf numFmtId="0" fontId="126" fillId="0" borderId="201" xfId="0" applyFont="1" applyBorder="1" applyAlignment="1">
      <alignment horizontal="centerContinuous" wrapText="1"/>
    </xf>
    <xf numFmtId="0" fontId="124" fillId="0" borderId="0" xfId="0" applyFont="1" applyAlignment="1">
      <alignment horizontal="centerContinuous" wrapText="1"/>
    </xf>
    <xf numFmtId="0" fontId="75" fillId="0" borderId="41" xfId="663" applyFont="1" applyBorder="1" applyAlignment="1" applyProtection="1">
      <alignment horizontal="center"/>
    </xf>
    <xf numFmtId="9" fontId="72" fillId="0" borderId="249" xfId="663" applyNumberFormat="1" applyFont="1" applyBorder="1" applyAlignment="1" applyProtection="1">
      <alignment horizontal="center"/>
    </xf>
    <xf numFmtId="0" fontId="72" fillId="0" borderId="276" xfId="663" applyFont="1" applyBorder="1" applyAlignment="1" applyProtection="1">
      <alignment horizontal="center"/>
    </xf>
    <xf numFmtId="0" fontId="113" fillId="0" borderId="0" xfId="663" applyFont="1" applyAlignment="1">
      <alignment horizontal="centerContinuous" vertical="top" wrapText="1"/>
    </xf>
    <xf numFmtId="0" fontId="113" fillId="0" borderId="0" xfId="663" applyFont="1" applyAlignment="1">
      <alignment horizontal="centerContinuous"/>
    </xf>
    <xf numFmtId="0" fontId="114" fillId="0" borderId="0" xfId="0" applyFont="1" applyAlignment="1">
      <alignment horizontal="centerContinuous"/>
    </xf>
    <xf numFmtId="0" fontId="112" fillId="0" borderId="15" xfId="0" applyFont="1" applyBorder="1" applyAlignment="1">
      <alignment horizontal="centerContinuous"/>
    </xf>
    <xf numFmtId="0" fontId="73" fillId="0" borderId="0" xfId="0" applyFont="1" applyFill="1" applyAlignment="1">
      <alignment horizontal="left"/>
    </xf>
    <xf numFmtId="0" fontId="103" fillId="0" borderId="86" xfId="0" applyFont="1" applyFill="1" applyBorder="1" applyAlignment="1">
      <alignment horizontal="center"/>
    </xf>
    <xf numFmtId="0" fontId="103" fillId="0" borderId="88" xfId="0" applyFont="1" applyFill="1" applyBorder="1" applyAlignment="1">
      <alignment horizontal="center"/>
    </xf>
    <xf numFmtId="0" fontId="103" fillId="0" borderId="87" xfId="0" applyFont="1" applyFill="1" applyBorder="1" applyAlignment="1">
      <alignment horizontal="center"/>
    </xf>
    <xf numFmtId="0" fontId="108" fillId="0" borderId="0" xfId="0" applyFont="1" applyFill="1" applyAlignment="1">
      <alignment horizontal="left"/>
    </xf>
    <xf numFmtId="0" fontId="103" fillId="0" borderId="88" xfId="0" applyFont="1" applyBorder="1" applyAlignment="1">
      <alignment horizontal="center"/>
    </xf>
    <xf numFmtId="0" fontId="103" fillId="0" borderId="86" xfId="0" applyFont="1" applyBorder="1" applyAlignment="1">
      <alignment horizontal="center" wrapText="1"/>
    </xf>
    <xf numFmtId="0" fontId="103" fillId="0" borderId="88" xfId="0" applyFont="1" applyBorder="1" applyAlignment="1">
      <alignment horizontal="center" wrapText="1"/>
    </xf>
    <xf numFmtId="0" fontId="103" fillId="0" borderId="87" xfId="0" applyFont="1" applyBorder="1" applyAlignment="1">
      <alignment horizontal="center" wrapText="1"/>
    </xf>
    <xf numFmtId="0" fontId="74" fillId="0" borderId="50" xfId="0" applyFont="1" applyFill="1" applyBorder="1" applyAlignment="1">
      <alignment horizontal="center" wrapText="1"/>
    </xf>
    <xf numFmtId="0" fontId="74" fillId="0" borderId="23" xfId="0" applyFont="1" applyFill="1" applyBorder="1" applyAlignment="1">
      <alignment horizontal="center" wrapText="1"/>
    </xf>
    <xf numFmtId="0" fontId="74" fillId="0" borderId="12" xfId="0" applyFont="1" applyBorder="1" applyAlignment="1">
      <alignment horizontal="center"/>
    </xf>
    <xf numFmtId="0" fontId="74" fillId="0" borderId="13" xfId="0" applyFont="1" applyBorder="1" applyAlignment="1">
      <alignment horizontal="center"/>
    </xf>
    <xf numFmtId="0" fontId="74" fillId="0" borderId="14" xfId="0" applyFont="1" applyBorder="1" applyAlignment="1">
      <alignment horizontal="center"/>
    </xf>
    <xf numFmtId="0" fontId="74" fillId="0" borderId="86" xfId="0" applyFont="1" applyFill="1" applyBorder="1" applyAlignment="1">
      <alignment horizontal="center"/>
    </xf>
    <xf numFmtId="0" fontId="74" fillId="0" borderId="88" xfId="0" applyFont="1" applyFill="1" applyBorder="1" applyAlignment="1">
      <alignment horizontal="center"/>
    </xf>
    <xf numFmtId="0" fontId="74" fillId="0" borderId="87" xfId="0" applyFont="1" applyFill="1" applyBorder="1" applyAlignment="1">
      <alignment horizontal="center"/>
    </xf>
    <xf numFmtId="0" fontId="79" fillId="31" borderId="0" xfId="0" applyFont="1" applyFill="1" applyAlignment="1">
      <alignment horizontal="center" wrapText="1"/>
    </xf>
    <xf numFmtId="0" fontId="72" fillId="0" borderId="0" xfId="0" applyFont="1" applyFill="1" applyAlignment="1" applyProtection="1"/>
    <xf numFmtId="0" fontId="104" fillId="0" borderId="86" xfId="0" applyFont="1" applyFill="1" applyBorder="1" applyAlignment="1">
      <alignment horizontal="center"/>
    </xf>
    <xf numFmtId="0" fontId="104" fillId="0" borderId="88" xfId="0" applyFont="1" applyFill="1" applyBorder="1" applyAlignment="1">
      <alignment horizontal="center"/>
    </xf>
    <xf numFmtId="0" fontId="104" fillId="0" borderId="87" xfId="0" applyFont="1" applyFill="1" applyBorder="1" applyAlignment="1">
      <alignment horizontal="center"/>
    </xf>
    <xf numFmtId="0" fontId="74" fillId="0" borderId="51" xfId="0" applyFont="1" applyFill="1" applyBorder="1" applyAlignment="1">
      <alignment horizontal="center"/>
    </xf>
    <xf numFmtId="0" fontId="74" fillId="0" borderId="52" xfId="0" applyFont="1" applyFill="1" applyBorder="1" applyAlignment="1">
      <alignment horizontal="center"/>
    </xf>
    <xf numFmtId="0" fontId="74" fillId="0" borderId="53" xfId="0" applyFont="1" applyFill="1" applyBorder="1" applyAlignment="1">
      <alignment horizontal="center"/>
    </xf>
    <xf numFmtId="0" fontId="74" fillId="0" borderId="89" xfId="0" applyFont="1" applyFill="1" applyBorder="1" applyAlignment="1">
      <alignment horizontal="center" wrapText="1"/>
    </xf>
    <xf numFmtId="0" fontId="74" fillId="0" borderId="86" xfId="0" applyFont="1" applyFill="1" applyBorder="1" applyAlignment="1">
      <alignment horizontal="center" wrapText="1"/>
    </xf>
    <xf numFmtId="0" fontId="74" fillId="0" borderId="88" xfId="0" applyFont="1" applyFill="1" applyBorder="1" applyAlignment="1">
      <alignment horizontal="center" wrapText="1"/>
    </xf>
    <xf numFmtId="0" fontId="74" fillId="0" borderId="87" xfId="0" applyFont="1" applyFill="1" applyBorder="1" applyAlignment="1">
      <alignment horizontal="center" wrapText="1"/>
    </xf>
    <xf numFmtId="0" fontId="74" fillId="0" borderId="54" xfId="0" applyFont="1" applyFill="1" applyBorder="1" applyAlignment="1">
      <alignment horizontal="center"/>
    </xf>
    <xf numFmtId="0" fontId="71" fillId="0" borderId="86" xfId="0" applyFont="1" applyFill="1" applyBorder="1" applyAlignment="1">
      <alignment horizontal="left" vertical="top" wrapText="1"/>
    </xf>
    <xf numFmtId="0" fontId="71" fillId="0" borderId="88" xfId="0" applyFont="1" applyFill="1" applyBorder="1" applyAlignment="1">
      <alignment horizontal="left" vertical="top" wrapText="1"/>
    </xf>
    <xf numFmtId="0" fontId="71" fillId="0" borderId="87" xfId="0" applyFont="1" applyFill="1" applyBorder="1" applyAlignment="1">
      <alignment horizontal="left" vertical="top" wrapText="1"/>
    </xf>
    <xf numFmtId="0" fontId="103" fillId="0" borderId="50" xfId="0" applyFont="1" applyFill="1" applyBorder="1" applyAlignment="1" applyProtection="1">
      <alignment horizontal="center" wrapText="1"/>
    </xf>
    <xf numFmtId="0" fontId="103" fillId="0" borderId="29" xfId="0" applyFont="1" applyFill="1" applyBorder="1" applyAlignment="1" applyProtection="1">
      <alignment horizontal="center" wrapText="1"/>
    </xf>
    <xf numFmtId="0" fontId="73" fillId="0" borderId="86" xfId="0" applyFont="1" applyFill="1" applyBorder="1" applyAlignment="1">
      <alignment horizontal="center" wrapText="1"/>
    </xf>
    <xf numFmtId="0" fontId="73" fillId="0" borderId="87" xfId="0" applyFont="1" applyFill="1" applyBorder="1" applyAlignment="1">
      <alignment horizontal="center" wrapText="1"/>
    </xf>
    <xf numFmtId="0" fontId="72" fillId="0" borderId="0" xfId="0" applyFont="1" applyFill="1" applyAlignment="1" applyProtection="1">
      <alignment horizontal="left"/>
    </xf>
    <xf numFmtId="0" fontId="72" fillId="0" borderId="0" xfId="0" applyFont="1" applyAlignment="1">
      <alignment horizontal="left"/>
    </xf>
    <xf numFmtId="0" fontId="71" fillId="0" borderId="86" xfId="0" applyFont="1" applyFill="1" applyBorder="1" applyAlignment="1">
      <alignment horizontal="left"/>
    </xf>
    <xf numFmtId="0" fontId="71" fillId="0" borderId="88" xfId="0" applyFont="1" applyFill="1" applyBorder="1" applyAlignment="1">
      <alignment horizontal="left"/>
    </xf>
    <xf numFmtId="0" fontId="71" fillId="0" borderId="87" xfId="0" applyFont="1" applyFill="1" applyBorder="1" applyAlignment="1">
      <alignment horizontal="left"/>
    </xf>
    <xf numFmtId="0" fontId="100" fillId="0" borderId="0" xfId="0" applyFont="1" applyFill="1" applyBorder="1" applyAlignment="1">
      <alignment horizontal="left" vertical="top" wrapText="1"/>
    </xf>
    <xf numFmtId="0" fontId="100" fillId="0" borderId="0" xfId="0" applyFont="1" applyAlignment="1">
      <alignment horizontal="left" wrapText="1"/>
    </xf>
    <xf numFmtId="0" fontId="79" fillId="31" borderId="0" xfId="0" applyFont="1" applyFill="1" applyAlignment="1">
      <alignment horizontal="left"/>
    </xf>
    <xf numFmtId="49" fontId="71" fillId="0" borderId="86" xfId="0" applyNumberFormat="1" applyFont="1" applyFill="1" applyBorder="1" applyAlignment="1">
      <alignment horizontal="left"/>
    </xf>
    <xf numFmtId="49" fontId="71" fillId="0" borderId="88" xfId="0" applyNumberFormat="1" applyFont="1" applyFill="1" applyBorder="1" applyAlignment="1">
      <alignment horizontal="left"/>
    </xf>
    <xf numFmtId="49" fontId="71" fillId="0" borderId="87" xfId="0" applyNumberFormat="1" applyFont="1" applyFill="1" applyBorder="1" applyAlignment="1">
      <alignment horizontal="left"/>
    </xf>
    <xf numFmtId="0" fontId="74" fillId="0" borderId="88" xfId="0" applyFont="1" applyBorder="1" applyAlignment="1">
      <alignment horizontal="center"/>
    </xf>
    <xf numFmtId="0" fontId="74" fillId="0" borderId="87" xfId="0" applyFont="1" applyBorder="1" applyAlignment="1">
      <alignment horizontal="center"/>
    </xf>
    <xf numFmtId="0" fontId="74" fillId="0" borderId="0" xfId="17654" applyFont="1" applyFill="1" applyAlignment="1" applyProtection="1">
      <alignment horizontal="left"/>
    </xf>
    <xf numFmtId="0" fontId="165" fillId="32" borderId="17" xfId="0" applyFont="1" applyFill="1" applyBorder="1" applyAlignment="1">
      <alignment horizontal="left"/>
    </xf>
    <xf numFmtId="0" fontId="154" fillId="32" borderId="0" xfId="17654" applyFont="1" applyFill="1" applyAlignment="1" applyProtection="1">
      <alignment horizontal="left"/>
    </xf>
  </cellXfs>
  <cellStyles count="49350">
    <cellStyle name="20% - Accent1 2" xfId="1"/>
    <cellStyle name="20% - Accent1 2 2" xfId="2"/>
    <cellStyle name="20% - Accent1 2 2 2" xfId="3"/>
    <cellStyle name="20% - Accent1 2 2 3" xfId="4"/>
    <cellStyle name="20% - Accent1 2 2 4" xfId="5"/>
    <cellStyle name="20% - Accent1 2 3" xfId="34880"/>
    <cellStyle name="20% - Accent1 2 4" xfId="34881"/>
    <cellStyle name="20% - Accent1 2 5" xfId="34882"/>
    <cellStyle name="20% - Accent1 3" xfId="6"/>
    <cellStyle name="20% - Accent1 3 2" xfId="7"/>
    <cellStyle name="20% - Accent1 3 3" xfId="8"/>
    <cellStyle name="20% - Accent1 3 4" xfId="9"/>
    <cellStyle name="20% - Accent1 4" xfId="10"/>
    <cellStyle name="20% - Accent1 4 2" xfId="11"/>
    <cellStyle name="20% - Accent1 4 3" xfId="12"/>
    <cellStyle name="20% - Accent1 4 4" xfId="13"/>
    <cellStyle name="20% - Accent1 5" xfId="34883"/>
    <cellStyle name="20% - Accent1 6" xfId="34879"/>
    <cellStyle name="20% - Accent2 2" xfId="14"/>
    <cellStyle name="20% - Accent2 2 2" xfId="15"/>
    <cellStyle name="20% - Accent2 2 2 2" xfId="16"/>
    <cellStyle name="20% - Accent2 2 2 3" xfId="17"/>
    <cellStyle name="20% - Accent2 2 2 4" xfId="18"/>
    <cellStyle name="20% - Accent2 2 3" xfId="34885"/>
    <cellStyle name="20% - Accent2 2 4" xfId="34886"/>
    <cellStyle name="20% - Accent2 2 5" xfId="34887"/>
    <cellStyle name="20% - Accent2 3" xfId="19"/>
    <cellStyle name="20% - Accent2 3 2" xfId="20"/>
    <cellStyle name="20% - Accent2 3 3" xfId="21"/>
    <cellStyle name="20% - Accent2 3 4" xfId="22"/>
    <cellStyle name="20% - Accent2 4" xfId="23"/>
    <cellStyle name="20% - Accent2 4 2" xfId="24"/>
    <cellStyle name="20% - Accent2 4 3" xfId="25"/>
    <cellStyle name="20% - Accent2 4 4" xfId="26"/>
    <cellStyle name="20% - Accent2 5" xfId="34888"/>
    <cellStyle name="20% - Accent2 6" xfId="34884"/>
    <cellStyle name="20% - Accent3 2" xfId="27"/>
    <cellStyle name="20% - Accent3 2 2" xfId="28"/>
    <cellStyle name="20% - Accent3 2 2 2" xfId="29"/>
    <cellStyle name="20% - Accent3 2 2 3" xfId="30"/>
    <cellStyle name="20% - Accent3 2 2 4" xfId="31"/>
    <cellStyle name="20% - Accent3 2 3" xfId="34890"/>
    <cellStyle name="20% - Accent3 2 4" xfId="34891"/>
    <cellStyle name="20% - Accent3 2 5" xfId="34892"/>
    <cellStyle name="20% - Accent3 3" xfId="32"/>
    <cellStyle name="20% - Accent3 3 2" xfId="33"/>
    <cellStyle name="20% - Accent3 3 3" xfId="34"/>
    <cellStyle name="20% - Accent3 3 4" xfId="35"/>
    <cellStyle name="20% - Accent3 4" xfId="36"/>
    <cellStyle name="20% - Accent3 4 2" xfId="37"/>
    <cellStyle name="20% - Accent3 4 3" xfId="38"/>
    <cellStyle name="20% - Accent3 4 4" xfId="39"/>
    <cellStyle name="20% - Accent3 5" xfId="34893"/>
    <cellStyle name="20% - Accent3 6" xfId="34889"/>
    <cellStyle name="20% - Accent4 2" xfId="40"/>
    <cellStyle name="20% - Accent4 2 2" xfId="41"/>
    <cellStyle name="20% - Accent4 2 2 2" xfId="42"/>
    <cellStyle name="20% - Accent4 2 2 3" xfId="43"/>
    <cellStyle name="20% - Accent4 2 2 4" xfId="44"/>
    <cellStyle name="20% - Accent4 2 3" xfId="34895"/>
    <cellStyle name="20% - Accent4 2 4" xfId="34896"/>
    <cellStyle name="20% - Accent4 2 5" xfId="34897"/>
    <cellStyle name="20% - Accent4 3" xfId="45"/>
    <cellStyle name="20% - Accent4 3 2" xfId="46"/>
    <cellStyle name="20% - Accent4 3 3" xfId="47"/>
    <cellStyle name="20% - Accent4 3 4" xfId="48"/>
    <cellStyle name="20% - Accent4 4" xfId="49"/>
    <cellStyle name="20% - Accent4 4 2" xfId="50"/>
    <cellStyle name="20% - Accent4 4 3" xfId="51"/>
    <cellStyle name="20% - Accent4 4 4" xfId="52"/>
    <cellStyle name="20% - Accent4 5" xfId="34898"/>
    <cellStyle name="20% - Accent4 6" xfId="34894"/>
    <cellStyle name="20% - Accent5 2" xfId="53"/>
    <cellStyle name="20% - Accent5 2 2" xfId="54"/>
    <cellStyle name="20% - Accent5 2 2 2" xfId="55"/>
    <cellStyle name="20% - Accent5 2 2 3" xfId="56"/>
    <cellStyle name="20% - Accent5 2 2 4" xfId="57"/>
    <cellStyle name="20% - Accent5 2 3" xfId="34900"/>
    <cellStyle name="20% - Accent5 2 4" xfId="34901"/>
    <cellStyle name="20% - Accent5 2 5" xfId="34902"/>
    <cellStyle name="20% - Accent5 3" xfId="58"/>
    <cellStyle name="20% - Accent5 3 2" xfId="59"/>
    <cellStyle name="20% - Accent5 3 3" xfId="60"/>
    <cellStyle name="20% - Accent5 3 4" xfId="61"/>
    <cellStyle name="20% - Accent5 4" xfId="34903"/>
    <cellStyle name="20% - Accent5 5" xfId="34899"/>
    <cellStyle name="20% - Accent6 2" xfId="62"/>
    <cellStyle name="20% - Accent6 2 2" xfId="63"/>
    <cellStyle name="20% - Accent6 2 2 2" xfId="64"/>
    <cellStyle name="20% - Accent6 2 2 3" xfId="65"/>
    <cellStyle name="20% - Accent6 2 2 4" xfId="66"/>
    <cellStyle name="20% - Accent6 2 3" xfId="34905"/>
    <cellStyle name="20% - Accent6 2 4" xfId="34906"/>
    <cellStyle name="20% - Accent6 2 5" xfId="34907"/>
    <cellStyle name="20% - Accent6 3" xfId="67"/>
    <cellStyle name="20% - Accent6 3 2" xfId="68"/>
    <cellStyle name="20% - Accent6 3 3" xfId="69"/>
    <cellStyle name="20% - Accent6 3 4" xfId="70"/>
    <cellStyle name="20% - Accent6 4" xfId="34908"/>
    <cellStyle name="20% - Accent6 5" xfId="34904"/>
    <cellStyle name="40% - Accent1 2" xfId="71"/>
    <cellStyle name="40% - Accent1 2 2" xfId="72"/>
    <cellStyle name="40% - Accent1 2 2 2" xfId="73"/>
    <cellStyle name="40% - Accent1 2 2 3" xfId="74"/>
    <cellStyle name="40% - Accent1 2 2 4" xfId="75"/>
    <cellStyle name="40% - Accent1 2 3" xfId="34910"/>
    <cellStyle name="40% - Accent1 2 4" xfId="34911"/>
    <cellStyle name="40% - Accent1 2 5" xfId="34912"/>
    <cellStyle name="40% - Accent1 3" xfId="76"/>
    <cellStyle name="40% - Accent1 3 2" xfId="77"/>
    <cellStyle name="40% - Accent1 3 3" xfId="78"/>
    <cellStyle name="40% - Accent1 3 4" xfId="79"/>
    <cellStyle name="40% - Accent1 4" xfId="80"/>
    <cellStyle name="40% - Accent1 4 2" xfId="81"/>
    <cellStyle name="40% - Accent1 4 3" xfId="82"/>
    <cellStyle name="40% - Accent1 4 4" xfId="83"/>
    <cellStyle name="40% - Accent1 5" xfId="34913"/>
    <cellStyle name="40% - Accent1 6" xfId="34909"/>
    <cellStyle name="40% - Accent2 2" xfId="84"/>
    <cellStyle name="40% - Accent2 2 2" xfId="85"/>
    <cellStyle name="40% - Accent2 2 2 2" xfId="86"/>
    <cellStyle name="40% - Accent2 2 2 3" xfId="87"/>
    <cellStyle name="40% - Accent2 2 2 4" xfId="88"/>
    <cellStyle name="40% - Accent2 2 3" xfId="34915"/>
    <cellStyle name="40% - Accent2 2 4" xfId="34916"/>
    <cellStyle name="40% - Accent2 2 5" xfId="34917"/>
    <cellStyle name="40% - Accent2 3" xfId="89"/>
    <cellStyle name="40% - Accent2 3 2" xfId="90"/>
    <cellStyle name="40% - Accent2 3 3" xfId="91"/>
    <cellStyle name="40% - Accent2 3 4" xfId="92"/>
    <cellStyle name="40% - Accent2 4" xfId="34918"/>
    <cellStyle name="40% - Accent2 5" xfId="34914"/>
    <cellStyle name="40% - Accent3 2" xfId="93"/>
    <cellStyle name="40% - Accent3 2 2" xfId="94"/>
    <cellStyle name="40% - Accent3 2 2 2" xfId="95"/>
    <cellStyle name="40% - Accent3 2 2 3" xfId="96"/>
    <cellStyle name="40% - Accent3 2 2 4" xfId="97"/>
    <cellStyle name="40% - Accent3 2 3" xfId="34920"/>
    <cellStyle name="40% - Accent3 2 4" xfId="34921"/>
    <cellStyle name="40% - Accent3 2 5" xfId="34922"/>
    <cellStyle name="40% - Accent3 3" xfId="98"/>
    <cellStyle name="40% - Accent3 3 2" xfId="99"/>
    <cellStyle name="40% - Accent3 3 3" xfId="100"/>
    <cellStyle name="40% - Accent3 3 4" xfId="101"/>
    <cellStyle name="40% - Accent3 4" xfId="102"/>
    <cellStyle name="40% - Accent3 4 2" xfId="103"/>
    <cellStyle name="40% - Accent3 4 3" xfId="104"/>
    <cellStyle name="40% - Accent3 4 4" xfId="105"/>
    <cellStyle name="40% - Accent3 5" xfId="34923"/>
    <cellStyle name="40% - Accent3 6" xfId="34919"/>
    <cellStyle name="40% - Accent4 2" xfId="106"/>
    <cellStyle name="40% - Accent4 2 2" xfId="107"/>
    <cellStyle name="40% - Accent4 2 2 2" xfId="108"/>
    <cellStyle name="40% - Accent4 2 2 3" xfId="109"/>
    <cellStyle name="40% - Accent4 2 2 4" xfId="110"/>
    <cellStyle name="40% - Accent4 2 3" xfId="34925"/>
    <cellStyle name="40% - Accent4 2 4" xfId="34926"/>
    <cellStyle name="40% - Accent4 2 5" xfId="34927"/>
    <cellStyle name="40% - Accent4 3" xfId="111"/>
    <cellStyle name="40% - Accent4 3 2" xfId="112"/>
    <cellStyle name="40% - Accent4 3 3" xfId="113"/>
    <cellStyle name="40% - Accent4 3 4" xfId="114"/>
    <cellStyle name="40% - Accent4 4" xfId="115"/>
    <cellStyle name="40% - Accent4 4 2" xfId="116"/>
    <cellStyle name="40% - Accent4 4 3" xfId="117"/>
    <cellStyle name="40% - Accent4 4 4" xfId="118"/>
    <cellStyle name="40% - Accent4 5" xfId="34928"/>
    <cellStyle name="40% - Accent4 6" xfId="34924"/>
    <cellStyle name="40% - Accent5 2" xfId="119"/>
    <cellStyle name="40% - Accent5 2 2" xfId="120"/>
    <cellStyle name="40% - Accent5 2 2 2" xfId="121"/>
    <cellStyle name="40% - Accent5 2 2 3" xfId="122"/>
    <cellStyle name="40% - Accent5 2 2 4" xfId="123"/>
    <cellStyle name="40% - Accent5 2 3" xfId="34930"/>
    <cellStyle name="40% - Accent5 2 4" xfId="34931"/>
    <cellStyle name="40% - Accent5 2 5" xfId="34932"/>
    <cellStyle name="40% - Accent5 3" xfId="124"/>
    <cellStyle name="40% - Accent5 3 2" xfId="125"/>
    <cellStyle name="40% - Accent5 3 3" xfId="126"/>
    <cellStyle name="40% - Accent5 3 4" xfId="127"/>
    <cellStyle name="40% - Accent5 4" xfId="34933"/>
    <cellStyle name="40% - Accent5 5" xfId="34929"/>
    <cellStyle name="40% - Accent6 2" xfId="128"/>
    <cellStyle name="40% - Accent6 2 2" xfId="129"/>
    <cellStyle name="40% - Accent6 2 2 2" xfId="130"/>
    <cellStyle name="40% - Accent6 2 2 3" xfId="131"/>
    <cellStyle name="40% - Accent6 2 2 4" xfId="132"/>
    <cellStyle name="40% - Accent6 2 3" xfId="34935"/>
    <cellStyle name="40% - Accent6 2 4" xfId="34936"/>
    <cellStyle name="40% - Accent6 2 5" xfId="34937"/>
    <cellStyle name="40% - Accent6 3" xfId="133"/>
    <cellStyle name="40% - Accent6 3 2" xfId="134"/>
    <cellStyle name="40% - Accent6 3 3" xfId="135"/>
    <cellStyle name="40% - Accent6 3 4" xfId="136"/>
    <cellStyle name="40% - Accent6 4" xfId="137"/>
    <cellStyle name="40% - Accent6 4 2" xfId="138"/>
    <cellStyle name="40% - Accent6 4 3" xfId="139"/>
    <cellStyle name="40% - Accent6 4 4" xfId="140"/>
    <cellStyle name="40% - Accent6 5" xfId="34938"/>
    <cellStyle name="40% - Accent6 6" xfId="34934"/>
    <cellStyle name="60% - Accent1 2" xfId="141"/>
    <cellStyle name="60% - Accent1 2 2" xfId="142"/>
    <cellStyle name="60% - Accent1 2 3" xfId="34940"/>
    <cellStyle name="60% - Accent1 2 4" xfId="34941"/>
    <cellStyle name="60% - Accent1 3" xfId="143"/>
    <cellStyle name="60% - Accent1 4" xfId="34939"/>
    <cellStyle name="60% - Accent2 2" xfId="144"/>
    <cellStyle name="60% - Accent2 3" xfId="145"/>
    <cellStyle name="60% - Accent2 4" xfId="34942"/>
    <cellStyle name="60% - Accent3 2" xfId="146"/>
    <cellStyle name="60% - Accent3 2 2" xfId="147"/>
    <cellStyle name="60% - Accent3 2 3" xfId="34944"/>
    <cellStyle name="60% - Accent3 2 4" xfId="34945"/>
    <cellStyle name="60% - Accent3 3" xfId="148"/>
    <cellStyle name="60% - Accent3 4" xfId="34943"/>
    <cellStyle name="60% - Accent4 2" xfId="149"/>
    <cellStyle name="60% - Accent4 2 2" xfId="150"/>
    <cellStyle name="60% - Accent4 2 3" xfId="34947"/>
    <cellStyle name="60% - Accent4 2 4" xfId="34948"/>
    <cellStyle name="60% - Accent4 3" xfId="151"/>
    <cellStyle name="60% - Accent4 4" xfId="34946"/>
    <cellStyle name="60% - Accent5 2" xfId="152"/>
    <cellStyle name="60% - Accent5 3" xfId="153"/>
    <cellStyle name="60% - Accent5 4" xfId="34949"/>
    <cellStyle name="60% - Accent6 2" xfId="154"/>
    <cellStyle name="60% - Accent6 2 2" xfId="155"/>
    <cellStyle name="60% - Accent6 2 3" xfId="34951"/>
    <cellStyle name="60% - Accent6 2 4" xfId="34952"/>
    <cellStyle name="60% - Accent6 3" xfId="156"/>
    <cellStyle name="60% - Accent6 4" xfId="34950"/>
    <cellStyle name="Accent1 2" xfId="157"/>
    <cellStyle name="Accent1 2 2" xfId="158"/>
    <cellStyle name="Accent1 2 3" xfId="34954"/>
    <cellStyle name="Accent1 2 4" xfId="34955"/>
    <cellStyle name="Accent1 3" xfId="159"/>
    <cellStyle name="Accent1 4" xfId="34953"/>
    <cellStyle name="Accent2 2" xfId="160"/>
    <cellStyle name="Accent2 2 2" xfId="161"/>
    <cellStyle name="Accent2 2 3" xfId="34957"/>
    <cellStyle name="Accent2 2 4" xfId="34958"/>
    <cellStyle name="Accent2 3" xfId="162"/>
    <cellStyle name="Accent2 4" xfId="34956"/>
    <cellStyle name="Accent3 2" xfId="163"/>
    <cellStyle name="Accent3 2 2" xfId="164"/>
    <cellStyle name="Accent3 2 3" xfId="34960"/>
    <cellStyle name="Accent3 2 4" xfId="34961"/>
    <cellStyle name="Accent3 3" xfId="165"/>
    <cellStyle name="Accent3 4" xfId="34959"/>
    <cellStyle name="Accent4 2" xfId="166"/>
    <cellStyle name="Accent4 2 2" xfId="167"/>
    <cellStyle name="Accent4 2 3" xfId="34963"/>
    <cellStyle name="Accent4 2 4" xfId="34964"/>
    <cellStyle name="Accent4 3" xfId="168"/>
    <cellStyle name="Accent4 4" xfId="34962"/>
    <cellStyle name="Accent5 2" xfId="169"/>
    <cellStyle name="Accent5 3" xfId="170"/>
    <cellStyle name="Accent5 4" xfId="34965"/>
    <cellStyle name="Accent6 2" xfId="171"/>
    <cellStyle name="Accent6 3" xfId="172"/>
    <cellStyle name="Accent6 4" xfId="34966"/>
    <cellStyle name="Bad 2" xfId="173"/>
    <cellStyle name="Bad 2 2" xfId="174"/>
    <cellStyle name="Bad 2 3" xfId="34968"/>
    <cellStyle name="Bad 2 4" xfId="34969"/>
    <cellStyle name="Bad 3" xfId="175"/>
    <cellStyle name="Bad 4" xfId="34967"/>
    <cellStyle name="Calculation 2" xfId="176"/>
    <cellStyle name="Calculation 2 2" xfId="177"/>
    <cellStyle name="Calculation 2 2 2" xfId="3336"/>
    <cellStyle name="Calculation 2 2 2 2" xfId="13140"/>
    <cellStyle name="Calculation 2 2 2 2 2" xfId="30575"/>
    <cellStyle name="Calculation 2 2 2 2 3" xfId="45028"/>
    <cellStyle name="Calculation 2 2 2 3" xfId="15601"/>
    <cellStyle name="Calculation 2 2 2 3 2" xfId="33036"/>
    <cellStyle name="Calculation 2 2 2 3 3" xfId="47489"/>
    <cellStyle name="Calculation 2 2 2 4" xfId="20775"/>
    <cellStyle name="Calculation 2 2 2 5" xfId="35228"/>
    <cellStyle name="Calculation 2 2 3" xfId="3352"/>
    <cellStyle name="Calculation 2 2 3 2" xfId="20788"/>
    <cellStyle name="Calculation 2 2 3 3" xfId="35241"/>
    <cellStyle name="Calculation 2 2 4" xfId="3333"/>
    <cellStyle name="Calculation 2 2 4 2" xfId="20772"/>
    <cellStyle name="Calculation 2 2 4 3" xfId="35225"/>
    <cellStyle name="Calculation 2 2 5" xfId="3350"/>
    <cellStyle name="Calculation 2 2 5 2" xfId="20786"/>
    <cellStyle name="Calculation 2 2 5 3" xfId="35239"/>
    <cellStyle name="Calculation 2 2 6" xfId="17686"/>
    <cellStyle name="Calculation 2 3" xfId="3335"/>
    <cellStyle name="Calculation 2 3 2" xfId="13139"/>
    <cellStyle name="Calculation 2 3 2 2" xfId="30574"/>
    <cellStyle name="Calculation 2 3 2 3" xfId="45027"/>
    <cellStyle name="Calculation 2 3 3" xfId="15600"/>
    <cellStyle name="Calculation 2 3 3 2" xfId="33035"/>
    <cellStyle name="Calculation 2 3 3 3" xfId="47488"/>
    <cellStyle name="Calculation 2 3 4" xfId="20774"/>
    <cellStyle name="Calculation 2 3 5" xfId="35227"/>
    <cellStyle name="Calculation 2 4" xfId="3353"/>
    <cellStyle name="Calculation 2 4 2" xfId="20789"/>
    <cellStyle name="Calculation 2 4 3" xfId="35242"/>
    <cellStyle name="Calculation 2 5" xfId="3332"/>
    <cellStyle name="Calculation 2 5 2" xfId="20771"/>
    <cellStyle name="Calculation 2 5 3" xfId="35224"/>
    <cellStyle name="Calculation 2 6" xfId="3354"/>
    <cellStyle name="Calculation 2 6 2" xfId="20790"/>
    <cellStyle name="Calculation 2 6 3" xfId="35243"/>
    <cellStyle name="Calculation 2 7" xfId="17685"/>
    <cellStyle name="Calculation 3" xfId="178"/>
    <cellStyle name="Calculation 3 2" xfId="3337"/>
    <cellStyle name="Calculation 3 2 2" xfId="13141"/>
    <cellStyle name="Calculation 3 2 2 2" xfId="30576"/>
    <cellStyle name="Calculation 3 2 2 3" xfId="45029"/>
    <cellStyle name="Calculation 3 2 3" xfId="15602"/>
    <cellStyle name="Calculation 3 2 3 2" xfId="33037"/>
    <cellStyle name="Calculation 3 2 3 3" xfId="47490"/>
    <cellStyle name="Calculation 3 2 4" xfId="20776"/>
    <cellStyle name="Calculation 3 2 5" xfId="35229"/>
    <cellStyle name="Calculation 3 3" xfId="3351"/>
    <cellStyle name="Calculation 3 3 2" xfId="20787"/>
    <cellStyle name="Calculation 3 3 3" xfId="35240"/>
    <cellStyle name="Calculation 3 4" xfId="3334"/>
    <cellStyle name="Calculation 3 4 2" xfId="20773"/>
    <cellStyle name="Calculation 3 4 3" xfId="35226"/>
    <cellStyle name="Calculation 3 5" xfId="3349"/>
    <cellStyle name="Calculation 3 5 2" xfId="20785"/>
    <cellStyle name="Calculation 3 5 3" xfId="35238"/>
    <cellStyle name="Calculation 3 6" xfId="17687"/>
    <cellStyle name="Calculation 4" xfId="34970"/>
    <cellStyle name="Check Cell 2" xfId="179"/>
    <cellStyle name="Check Cell 3" xfId="180"/>
    <cellStyle name="Check Cell 4" xfId="34971"/>
    <cellStyle name="Comma" xfId="181" builtinId="3"/>
    <cellStyle name="Comma 10" xfId="182"/>
    <cellStyle name="Comma 10 2" xfId="17443"/>
    <cellStyle name="Comma 10 2 2" xfId="17444"/>
    <cellStyle name="Comma 10 2 2 2" xfId="17507"/>
    <cellStyle name="Comma 10 2 3" xfId="17506"/>
    <cellStyle name="Comma 10 3" xfId="17445"/>
    <cellStyle name="Comma 10 3 2" xfId="17508"/>
    <cellStyle name="Comma 10 4" xfId="17505"/>
    <cellStyle name="Comma 11" xfId="17446"/>
    <cellStyle name="Comma 11 2" xfId="17447"/>
    <cellStyle name="Comma 11 2 2" xfId="17510"/>
    <cellStyle name="Comma 11 3" xfId="17509"/>
    <cellStyle name="Comma 12" xfId="17448"/>
    <cellStyle name="Comma 12 2" xfId="17511"/>
    <cellStyle name="Comma 12 3" xfId="34972"/>
    <cellStyle name="Comma 13" xfId="17449"/>
    <cellStyle name="Comma 13 2" xfId="17512"/>
    <cellStyle name="Comma 13 3" xfId="34973"/>
    <cellStyle name="Comma 14" xfId="17450"/>
    <cellStyle name="Comma 14 2" xfId="34974"/>
    <cellStyle name="Comma 15" xfId="183"/>
    <cellStyle name="Comma 15 2" xfId="17499"/>
    <cellStyle name="Comma 16" xfId="17502"/>
    <cellStyle name="Comma 17" xfId="49347"/>
    <cellStyle name="Comma 18" xfId="184"/>
    <cellStyle name="Comma 19" xfId="185"/>
    <cellStyle name="Comma 19 2" xfId="186"/>
    <cellStyle name="Comma 19 2 2" xfId="187"/>
    <cellStyle name="Comma 19 3" xfId="188"/>
    <cellStyle name="Comma 19 4" xfId="189"/>
    <cellStyle name="Comma 19 5" xfId="190"/>
    <cellStyle name="Comma 19 6" xfId="191"/>
    <cellStyle name="Comma 19 6 2" xfId="3338"/>
    <cellStyle name="Comma 19 7" xfId="3316"/>
    <cellStyle name="Comma 19 7 2" xfId="5825"/>
    <cellStyle name="Comma 19 7 2 2" xfId="23260"/>
    <cellStyle name="Comma 19 7 2 3" xfId="37713"/>
    <cellStyle name="Comma 19 7 3" xfId="13132"/>
    <cellStyle name="Comma 19 7 3 2" xfId="30567"/>
    <cellStyle name="Comma 19 7 3 3" xfId="45020"/>
    <cellStyle name="Comma 19 7 4" xfId="15593"/>
    <cellStyle name="Comma 19 7 4 2" xfId="33028"/>
    <cellStyle name="Comma 19 7 4 3" xfId="47481"/>
    <cellStyle name="Comma 19 7 5" xfId="20136"/>
    <cellStyle name="Comma 19 7 6" xfId="20755"/>
    <cellStyle name="Comma 19 7 7" xfId="35208"/>
    <cellStyle name="Comma 19 7 8" xfId="49334"/>
    <cellStyle name="Comma 2" xfId="192"/>
    <cellStyle name="Comma 2 10" xfId="193"/>
    <cellStyle name="Comma 2 11" xfId="194"/>
    <cellStyle name="Comma 2 12" xfId="195"/>
    <cellStyle name="Comma 2 13" xfId="196"/>
    <cellStyle name="Comma 2 14" xfId="197"/>
    <cellStyle name="Comma 2 15" xfId="198"/>
    <cellStyle name="Comma 2 16" xfId="199"/>
    <cellStyle name="Comma 2 2" xfId="200"/>
    <cellStyle name="Comma 2 2 10" xfId="201"/>
    <cellStyle name="Comma 2 2 10 2" xfId="17514"/>
    <cellStyle name="Comma 2 2 10 3" xfId="34975"/>
    <cellStyle name="Comma 2 2 11" xfId="202"/>
    <cellStyle name="Comma 2 2 11 2" xfId="17515"/>
    <cellStyle name="Comma 2 2 11 3" xfId="34976"/>
    <cellStyle name="Comma 2 2 12" xfId="203"/>
    <cellStyle name="Comma 2 2 12 2" xfId="17516"/>
    <cellStyle name="Comma 2 2 12 3" xfId="34977"/>
    <cellStyle name="Comma 2 2 13" xfId="204"/>
    <cellStyle name="Comma 2 2 13 2" xfId="17517"/>
    <cellStyle name="Comma 2 2 13 3" xfId="34978"/>
    <cellStyle name="Comma 2 2 14" xfId="205"/>
    <cellStyle name="Comma 2 2 14 2" xfId="17518"/>
    <cellStyle name="Comma 2 2 14 3" xfId="34979"/>
    <cellStyle name="Comma 2 2 15" xfId="206"/>
    <cellStyle name="Comma 2 2 15 2" xfId="17519"/>
    <cellStyle name="Comma 2 2 15 3" xfId="34980"/>
    <cellStyle name="Comma 2 2 16" xfId="207"/>
    <cellStyle name="Comma 2 2 16 2" xfId="17520"/>
    <cellStyle name="Comma 2 2 16 3" xfId="34981"/>
    <cellStyle name="Comma 2 2 17" xfId="208"/>
    <cellStyle name="Comma 2 2 17 2" xfId="17521"/>
    <cellStyle name="Comma 2 2 17 3" xfId="34982"/>
    <cellStyle name="Comma 2 2 18" xfId="209"/>
    <cellStyle name="Comma 2 2 18 2" xfId="17522"/>
    <cellStyle name="Comma 2 2 18 3" xfId="34983"/>
    <cellStyle name="Comma 2 2 19" xfId="210"/>
    <cellStyle name="Comma 2 2 19 2" xfId="17523"/>
    <cellStyle name="Comma 2 2 19 3" xfId="34984"/>
    <cellStyle name="Comma 2 2 2" xfId="211"/>
    <cellStyle name="Comma 2 2 2 2" xfId="17524"/>
    <cellStyle name="Comma 2 2 2 3" xfId="34985"/>
    <cellStyle name="Comma 2 2 20" xfId="212"/>
    <cellStyle name="Comma 2 2 20 2" xfId="17525"/>
    <cellStyle name="Comma 2 2 20 3" xfId="34986"/>
    <cellStyle name="Comma 2 2 21" xfId="213"/>
    <cellStyle name="Comma 2 2 21 2" xfId="17526"/>
    <cellStyle name="Comma 2 2 21 3" xfId="34987"/>
    <cellStyle name="Comma 2 2 22" xfId="214"/>
    <cellStyle name="Comma 2 2 22 2" xfId="17527"/>
    <cellStyle name="Comma 2 2 22 3" xfId="34988"/>
    <cellStyle name="Comma 2 2 23" xfId="215"/>
    <cellStyle name="Comma 2 2 23 2" xfId="17528"/>
    <cellStyle name="Comma 2 2 23 3" xfId="34989"/>
    <cellStyle name="Comma 2 2 24" xfId="216"/>
    <cellStyle name="Comma 2 2 24 2" xfId="17529"/>
    <cellStyle name="Comma 2 2 24 3" xfId="34990"/>
    <cellStyle name="Comma 2 2 25" xfId="217"/>
    <cellStyle name="Comma 2 2 25 2" xfId="17530"/>
    <cellStyle name="Comma 2 2 25 3" xfId="34991"/>
    <cellStyle name="Comma 2 2 26" xfId="218"/>
    <cellStyle name="Comma 2 2 26 2" xfId="17531"/>
    <cellStyle name="Comma 2 2 26 3" xfId="34992"/>
    <cellStyle name="Comma 2 2 27" xfId="219"/>
    <cellStyle name="Comma 2 2 27 2" xfId="17532"/>
    <cellStyle name="Comma 2 2 27 3" xfId="34993"/>
    <cellStyle name="Comma 2 2 28" xfId="17513"/>
    <cellStyle name="Comma 2 2 29" xfId="34994"/>
    <cellStyle name="Comma 2 2 3" xfId="220"/>
    <cellStyle name="Comma 2 2 3 2" xfId="17533"/>
    <cellStyle name="Comma 2 2 3 3" xfId="34995"/>
    <cellStyle name="Comma 2 2 4" xfId="221"/>
    <cellStyle name="Comma 2 2 4 2" xfId="17534"/>
    <cellStyle name="Comma 2 2 4 3" xfId="34996"/>
    <cellStyle name="Comma 2 2 5" xfId="222"/>
    <cellStyle name="Comma 2 2 5 2" xfId="17535"/>
    <cellStyle name="Comma 2 2 5 3" xfId="34997"/>
    <cellStyle name="Comma 2 2 6" xfId="223"/>
    <cellStyle name="Comma 2 2 6 2" xfId="17536"/>
    <cellStyle name="Comma 2 2 6 3" xfId="34998"/>
    <cellStyle name="Comma 2 2 7" xfId="224"/>
    <cellStyle name="Comma 2 2 7 2" xfId="17537"/>
    <cellStyle name="Comma 2 2 7 3" xfId="34999"/>
    <cellStyle name="Comma 2 2 8" xfId="225"/>
    <cellStyle name="Comma 2 2 8 2" xfId="17538"/>
    <cellStyle name="Comma 2 2 8 3" xfId="35000"/>
    <cellStyle name="Comma 2 2 9" xfId="226"/>
    <cellStyle name="Comma 2 2 9 2" xfId="17539"/>
    <cellStyle name="Comma 2 2 9 3" xfId="35001"/>
    <cellStyle name="Comma 2 3" xfId="227"/>
    <cellStyle name="Comma 2 3 10" xfId="228"/>
    <cellStyle name="Comma 2 3 10 2" xfId="17541"/>
    <cellStyle name="Comma 2 3 10 3" xfId="35002"/>
    <cellStyle name="Comma 2 3 11" xfId="229"/>
    <cellStyle name="Comma 2 3 11 2" xfId="17542"/>
    <cellStyle name="Comma 2 3 11 3" xfId="35003"/>
    <cellStyle name="Comma 2 3 12" xfId="230"/>
    <cellStyle name="Comma 2 3 12 2" xfId="17543"/>
    <cellStyle name="Comma 2 3 12 3" xfId="35004"/>
    <cellStyle name="Comma 2 3 13" xfId="231"/>
    <cellStyle name="Comma 2 3 13 2" xfId="17544"/>
    <cellStyle name="Comma 2 3 13 3" xfId="35005"/>
    <cellStyle name="Comma 2 3 14" xfId="232"/>
    <cellStyle name="Comma 2 3 14 2" xfId="17545"/>
    <cellStyle name="Comma 2 3 14 3" xfId="35006"/>
    <cellStyle name="Comma 2 3 15" xfId="233"/>
    <cellStyle name="Comma 2 3 15 2" xfId="17546"/>
    <cellStyle name="Comma 2 3 15 3" xfId="35007"/>
    <cellStyle name="Comma 2 3 16" xfId="234"/>
    <cellStyle name="Comma 2 3 16 2" xfId="17547"/>
    <cellStyle name="Comma 2 3 16 3" xfId="35008"/>
    <cellStyle name="Comma 2 3 17" xfId="235"/>
    <cellStyle name="Comma 2 3 17 2" xfId="17548"/>
    <cellStyle name="Comma 2 3 17 3" xfId="35009"/>
    <cellStyle name="Comma 2 3 18" xfId="236"/>
    <cellStyle name="Comma 2 3 18 2" xfId="17549"/>
    <cellStyle name="Comma 2 3 18 3" xfId="35010"/>
    <cellStyle name="Comma 2 3 19" xfId="237"/>
    <cellStyle name="Comma 2 3 19 2" xfId="17550"/>
    <cellStyle name="Comma 2 3 19 3" xfId="35011"/>
    <cellStyle name="Comma 2 3 2" xfId="238"/>
    <cellStyle name="Comma 2 3 2 2" xfId="17551"/>
    <cellStyle name="Comma 2 3 2 3" xfId="35012"/>
    <cellStyle name="Comma 2 3 20" xfId="239"/>
    <cellStyle name="Comma 2 3 20 2" xfId="17552"/>
    <cellStyle name="Comma 2 3 20 3" xfId="35013"/>
    <cellStyle name="Comma 2 3 21" xfId="240"/>
    <cellStyle name="Comma 2 3 21 2" xfId="17553"/>
    <cellStyle name="Comma 2 3 21 3" xfId="35014"/>
    <cellStyle name="Comma 2 3 22" xfId="241"/>
    <cellStyle name="Comma 2 3 22 2" xfId="17554"/>
    <cellStyle name="Comma 2 3 22 3" xfId="35015"/>
    <cellStyle name="Comma 2 3 23" xfId="242"/>
    <cellStyle name="Comma 2 3 23 2" xfId="17555"/>
    <cellStyle name="Comma 2 3 23 3" xfId="35016"/>
    <cellStyle name="Comma 2 3 24" xfId="243"/>
    <cellStyle name="Comma 2 3 24 2" xfId="17556"/>
    <cellStyle name="Comma 2 3 24 3" xfId="35017"/>
    <cellStyle name="Comma 2 3 25" xfId="244"/>
    <cellStyle name="Comma 2 3 25 2" xfId="17557"/>
    <cellStyle name="Comma 2 3 25 3" xfId="35018"/>
    <cellStyle name="Comma 2 3 26" xfId="245"/>
    <cellStyle name="Comma 2 3 26 2" xfId="17558"/>
    <cellStyle name="Comma 2 3 26 3" xfId="35019"/>
    <cellStyle name="Comma 2 3 27" xfId="246"/>
    <cellStyle name="Comma 2 3 27 2" xfId="17559"/>
    <cellStyle name="Comma 2 3 27 3" xfId="35020"/>
    <cellStyle name="Comma 2 3 28" xfId="17540"/>
    <cellStyle name="Comma 2 3 29" xfId="35021"/>
    <cellStyle name="Comma 2 3 3" xfId="247"/>
    <cellStyle name="Comma 2 3 3 2" xfId="17560"/>
    <cellStyle name="Comma 2 3 3 3" xfId="35022"/>
    <cellStyle name="Comma 2 3 4" xfId="248"/>
    <cellStyle name="Comma 2 3 4 2" xfId="17561"/>
    <cellStyle name="Comma 2 3 4 3" xfId="35023"/>
    <cellStyle name="Comma 2 3 5" xfId="249"/>
    <cellStyle name="Comma 2 3 5 2" xfId="17562"/>
    <cellStyle name="Comma 2 3 5 3" xfId="35024"/>
    <cellStyle name="Comma 2 3 6" xfId="250"/>
    <cellStyle name="Comma 2 3 6 2" xfId="17563"/>
    <cellStyle name="Comma 2 3 6 3" xfId="35025"/>
    <cellStyle name="Comma 2 3 7" xfId="251"/>
    <cellStyle name="Comma 2 3 7 2" xfId="17564"/>
    <cellStyle name="Comma 2 3 7 3" xfId="35026"/>
    <cellStyle name="Comma 2 3 8" xfId="252"/>
    <cellStyle name="Comma 2 3 8 2" xfId="17565"/>
    <cellStyle name="Comma 2 3 8 3" xfId="35027"/>
    <cellStyle name="Comma 2 3 9" xfId="253"/>
    <cellStyle name="Comma 2 3 9 2" xfId="17566"/>
    <cellStyle name="Comma 2 3 9 3" xfId="35028"/>
    <cellStyle name="Comma 2 4" xfId="254"/>
    <cellStyle name="Comma 2 4 10" xfId="255"/>
    <cellStyle name="Comma 2 4 10 2" xfId="17568"/>
    <cellStyle name="Comma 2 4 10 3" xfId="35029"/>
    <cellStyle name="Comma 2 4 11" xfId="256"/>
    <cellStyle name="Comma 2 4 11 2" xfId="17569"/>
    <cellStyle name="Comma 2 4 11 3" xfId="35030"/>
    <cellStyle name="Comma 2 4 12" xfId="257"/>
    <cellStyle name="Comma 2 4 12 2" xfId="17570"/>
    <cellStyle name="Comma 2 4 12 3" xfId="35031"/>
    <cellStyle name="Comma 2 4 13" xfId="258"/>
    <cellStyle name="Comma 2 4 13 2" xfId="17571"/>
    <cellStyle name="Comma 2 4 13 3" xfId="35032"/>
    <cellStyle name="Comma 2 4 14" xfId="259"/>
    <cellStyle name="Comma 2 4 14 2" xfId="17572"/>
    <cellStyle name="Comma 2 4 14 3" xfId="35033"/>
    <cellStyle name="Comma 2 4 15" xfId="260"/>
    <cellStyle name="Comma 2 4 15 2" xfId="17573"/>
    <cellStyle name="Comma 2 4 15 3" xfId="35034"/>
    <cellStyle name="Comma 2 4 16" xfId="261"/>
    <cellStyle name="Comma 2 4 16 2" xfId="17574"/>
    <cellStyle name="Comma 2 4 16 3" xfId="35035"/>
    <cellStyle name="Comma 2 4 17" xfId="262"/>
    <cellStyle name="Comma 2 4 17 2" xfId="17575"/>
    <cellStyle name="Comma 2 4 17 3" xfId="35036"/>
    <cellStyle name="Comma 2 4 18" xfId="263"/>
    <cellStyle name="Comma 2 4 18 2" xfId="17576"/>
    <cellStyle name="Comma 2 4 18 3" xfId="35037"/>
    <cellStyle name="Comma 2 4 19" xfId="264"/>
    <cellStyle name="Comma 2 4 19 2" xfId="17577"/>
    <cellStyle name="Comma 2 4 19 3" xfId="35038"/>
    <cellStyle name="Comma 2 4 2" xfId="265"/>
    <cellStyle name="Comma 2 4 2 2" xfId="17578"/>
    <cellStyle name="Comma 2 4 2 3" xfId="35039"/>
    <cellStyle name="Comma 2 4 20" xfId="266"/>
    <cellStyle name="Comma 2 4 20 2" xfId="17579"/>
    <cellStyle name="Comma 2 4 20 3" xfId="35040"/>
    <cellStyle name="Comma 2 4 21" xfId="267"/>
    <cellStyle name="Comma 2 4 21 2" xfId="17580"/>
    <cellStyle name="Comma 2 4 21 3" xfId="35041"/>
    <cellStyle name="Comma 2 4 22" xfId="268"/>
    <cellStyle name="Comma 2 4 22 2" xfId="17581"/>
    <cellStyle name="Comma 2 4 22 3" xfId="35042"/>
    <cellStyle name="Comma 2 4 23" xfId="269"/>
    <cellStyle name="Comma 2 4 23 2" xfId="17582"/>
    <cellStyle name="Comma 2 4 23 3" xfId="35043"/>
    <cellStyle name="Comma 2 4 24" xfId="270"/>
    <cellStyle name="Comma 2 4 24 2" xfId="17583"/>
    <cellStyle name="Comma 2 4 24 3" xfId="35044"/>
    <cellStyle name="Comma 2 4 25" xfId="271"/>
    <cellStyle name="Comma 2 4 25 2" xfId="17584"/>
    <cellStyle name="Comma 2 4 25 3" xfId="35045"/>
    <cellStyle name="Comma 2 4 26" xfId="272"/>
    <cellStyle name="Comma 2 4 26 2" xfId="17585"/>
    <cellStyle name="Comma 2 4 26 3" xfId="35046"/>
    <cellStyle name="Comma 2 4 27" xfId="273"/>
    <cellStyle name="Comma 2 4 27 2" xfId="17586"/>
    <cellStyle name="Comma 2 4 27 3" xfId="35047"/>
    <cellStyle name="Comma 2 4 28" xfId="17567"/>
    <cellStyle name="Comma 2 4 29" xfId="35048"/>
    <cellStyle name="Comma 2 4 3" xfId="274"/>
    <cellStyle name="Comma 2 4 3 2" xfId="17587"/>
    <cellStyle name="Comma 2 4 3 3" xfId="35049"/>
    <cellStyle name="Comma 2 4 4" xfId="275"/>
    <cellStyle name="Comma 2 4 4 2" xfId="17588"/>
    <cellStyle name="Comma 2 4 4 3" xfId="35050"/>
    <cellStyle name="Comma 2 4 5" xfId="276"/>
    <cellStyle name="Comma 2 4 5 2" xfId="17589"/>
    <cellStyle name="Comma 2 4 5 3" xfId="35051"/>
    <cellStyle name="Comma 2 4 6" xfId="277"/>
    <cellStyle name="Comma 2 4 6 2" xfId="17590"/>
    <cellStyle name="Comma 2 4 6 3" xfId="35052"/>
    <cellStyle name="Comma 2 4 7" xfId="278"/>
    <cellStyle name="Comma 2 4 7 2" xfId="17591"/>
    <cellStyle name="Comma 2 4 7 3" xfId="35053"/>
    <cellStyle name="Comma 2 4 8" xfId="279"/>
    <cellStyle name="Comma 2 4 8 2" xfId="17592"/>
    <cellStyle name="Comma 2 4 8 3" xfId="35054"/>
    <cellStyle name="Comma 2 4 9" xfId="280"/>
    <cellStyle name="Comma 2 4 9 2" xfId="17593"/>
    <cellStyle name="Comma 2 4 9 3" xfId="35055"/>
    <cellStyle name="Comma 2 5" xfId="281"/>
    <cellStyle name="Comma 2 5 2" xfId="282"/>
    <cellStyle name="Comma 2 5 2 2" xfId="35056"/>
    <cellStyle name="Comma 2 5 3" xfId="283"/>
    <cellStyle name="Comma 2 5 4" xfId="284"/>
    <cellStyle name="Comma 2 5 5" xfId="285"/>
    <cellStyle name="Comma 2 6" xfId="286"/>
    <cellStyle name="Comma 2 6 2" xfId="287"/>
    <cellStyle name="Comma 2 6 2 2" xfId="35057"/>
    <cellStyle name="Comma 2 6 3" xfId="288"/>
    <cellStyle name="Comma 2 6 4" xfId="289"/>
    <cellStyle name="Comma 2 6 5" xfId="290"/>
    <cellStyle name="Comma 2 7" xfId="291"/>
    <cellStyle name="Comma 2 7 2" xfId="292"/>
    <cellStyle name="Comma 2 7 2 2" xfId="35058"/>
    <cellStyle name="Comma 2 7 3" xfId="293"/>
    <cellStyle name="Comma 2 7 4" xfId="294"/>
    <cellStyle name="Comma 2 7 5" xfId="295"/>
    <cellStyle name="Comma 2 8" xfId="296"/>
    <cellStyle name="Comma 2 8 2" xfId="297"/>
    <cellStyle name="Comma 2 8 2 2" xfId="35059"/>
    <cellStyle name="Comma 2 8 3" xfId="298"/>
    <cellStyle name="Comma 2 8 4" xfId="299"/>
    <cellStyle name="Comma 2 8 5" xfId="300"/>
    <cellStyle name="Comma 2 9" xfId="301"/>
    <cellStyle name="Comma 3" xfId="302"/>
    <cellStyle name="Comma 3 2" xfId="17594"/>
    <cellStyle name="Comma 3 3" xfId="35060"/>
    <cellStyle name="Comma 4" xfId="303"/>
    <cellStyle name="Comma 4 10" xfId="304"/>
    <cellStyle name="Comma 4 10 2" xfId="17595"/>
    <cellStyle name="Comma 4 10 3" xfId="35061"/>
    <cellStyle name="Comma 4 11" xfId="305"/>
    <cellStyle name="Comma 4 11 2" xfId="17596"/>
    <cellStyle name="Comma 4 11 3" xfId="35062"/>
    <cellStyle name="Comma 4 12" xfId="306"/>
    <cellStyle name="Comma 4 12 2" xfId="17597"/>
    <cellStyle name="Comma 4 12 3" xfId="35063"/>
    <cellStyle name="Comma 4 13" xfId="307"/>
    <cellStyle name="Comma 4 13 2" xfId="17598"/>
    <cellStyle name="Comma 4 13 3" xfId="35064"/>
    <cellStyle name="Comma 4 14" xfId="308"/>
    <cellStyle name="Comma 4 14 2" xfId="17599"/>
    <cellStyle name="Comma 4 14 3" xfId="35065"/>
    <cellStyle name="Comma 4 15" xfId="309"/>
    <cellStyle name="Comma 4 15 2" xfId="17600"/>
    <cellStyle name="Comma 4 15 3" xfId="35066"/>
    <cellStyle name="Comma 4 16" xfId="310"/>
    <cellStyle name="Comma 4 16 2" xfId="17601"/>
    <cellStyle name="Comma 4 16 3" xfId="35067"/>
    <cellStyle name="Comma 4 17" xfId="311"/>
    <cellStyle name="Comma 4 17 2" xfId="17602"/>
    <cellStyle name="Comma 4 17 3" xfId="35068"/>
    <cellStyle name="Comma 4 18" xfId="312"/>
    <cellStyle name="Comma 4 18 2" xfId="17603"/>
    <cellStyle name="Comma 4 18 3" xfId="35069"/>
    <cellStyle name="Comma 4 19" xfId="313"/>
    <cellStyle name="Comma 4 19 2" xfId="17604"/>
    <cellStyle name="Comma 4 19 3" xfId="35070"/>
    <cellStyle name="Comma 4 2" xfId="314"/>
    <cellStyle name="Comma 4 2 2" xfId="17605"/>
    <cellStyle name="Comma 4 2 3" xfId="35071"/>
    <cellStyle name="Comma 4 20" xfId="315"/>
    <cellStyle name="Comma 4 20 2" xfId="17606"/>
    <cellStyle name="Comma 4 20 3" xfId="35072"/>
    <cellStyle name="Comma 4 21" xfId="316"/>
    <cellStyle name="Comma 4 21 2" xfId="17607"/>
    <cellStyle name="Comma 4 21 3" xfId="35073"/>
    <cellStyle name="Comma 4 22" xfId="317"/>
    <cellStyle name="Comma 4 22 2" xfId="17608"/>
    <cellStyle name="Comma 4 22 3" xfId="35074"/>
    <cellStyle name="Comma 4 23" xfId="318"/>
    <cellStyle name="Comma 4 23 2" xfId="17609"/>
    <cellStyle name="Comma 4 23 3" xfId="35075"/>
    <cellStyle name="Comma 4 24" xfId="319"/>
    <cellStyle name="Comma 4 24 2" xfId="17610"/>
    <cellStyle name="Comma 4 24 3" xfId="35076"/>
    <cellStyle name="Comma 4 25" xfId="320"/>
    <cellStyle name="Comma 4 25 2" xfId="17611"/>
    <cellStyle name="Comma 4 25 3" xfId="35077"/>
    <cellStyle name="Comma 4 26" xfId="321"/>
    <cellStyle name="Comma 4 26 2" xfId="17612"/>
    <cellStyle name="Comma 4 26 3" xfId="35078"/>
    <cellStyle name="Comma 4 27" xfId="322"/>
    <cellStyle name="Comma 4 27 2" xfId="17613"/>
    <cellStyle name="Comma 4 27 3" xfId="35079"/>
    <cellStyle name="Comma 4 28" xfId="323"/>
    <cellStyle name="Comma 4 28 2" xfId="17614"/>
    <cellStyle name="Comma 4 29" xfId="324"/>
    <cellStyle name="Comma 4 3" xfId="325"/>
    <cellStyle name="Comma 4 3 2" xfId="17615"/>
    <cellStyle name="Comma 4 3 3" xfId="35080"/>
    <cellStyle name="Comma 4 30" xfId="35081"/>
    <cellStyle name="Comma 4 4" xfId="326"/>
    <cellStyle name="Comma 4 4 2" xfId="17616"/>
    <cellStyle name="Comma 4 4 3" xfId="35082"/>
    <cellStyle name="Comma 4 5" xfId="327"/>
    <cellStyle name="Comma 4 5 2" xfId="17617"/>
    <cellStyle name="Comma 4 5 3" xfId="35083"/>
    <cellStyle name="Comma 4 6" xfId="328"/>
    <cellStyle name="Comma 4 6 2" xfId="17618"/>
    <cellStyle name="Comma 4 6 3" xfId="35084"/>
    <cellStyle name="Comma 4 7" xfId="329"/>
    <cellStyle name="Comma 4 7 2" xfId="17619"/>
    <cellStyle name="Comma 4 7 3" xfId="35085"/>
    <cellStyle name="Comma 4 8" xfId="330"/>
    <cellStyle name="Comma 4 8 2" xfId="17620"/>
    <cellStyle name="Comma 4 8 3" xfId="35086"/>
    <cellStyle name="Comma 4 9" xfId="331"/>
    <cellStyle name="Comma 4 9 2" xfId="17621"/>
    <cellStyle name="Comma 4 9 3" xfId="35087"/>
    <cellStyle name="Comma 5" xfId="332"/>
    <cellStyle name="Comma 5 2" xfId="333"/>
    <cellStyle name="Comma 5 3" xfId="334"/>
    <cellStyle name="Comma 5 4" xfId="335"/>
    <cellStyle name="Comma 6" xfId="336"/>
    <cellStyle name="Comma 6 10" xfId="337"/>
    <cellStyle name="Comma 6 10 2" xfId="17623"/>
    <cellStyle name="Comma 6 10 3" xfId="35088"/>
    <cellStyle name="Comma 6 11" xfId="338"/>
    <cellStyle name="Comma 6 11 2" xfId="17624"/>
    <cellStyle name="Comma 6 11 3" xfId="35089"/>
    <cellStyle name="Comma 6 12" xfId="339"/>
    <cellStyle name="Comma 6 12 2" xfId="17625"/>
    <cellStyle name="Comma 6 12 3" xfId="35090"/>
    <cellStyle name="Comma 6 13" xfId="340"/>
    <cellStyle name="Comma 6 13 2" xfId="17626"/>
    <cellStyle name="Comma 6 13 3" xfId="35091"/>
    <cellStyle name="Comma 6 14" xfId="341"/>
    <cellStyle name="Comma 6 14 2" xfId="17627"/>
    <cellStyle name="Comma 6 14 3" xfId="35092"/>
    <cellStyle name="Comma 6 15" xfId="342"/>
    <cellStyle name="Comma 6 15 2" xfId="17628"/>
    <cellStyle name="Comma 6 15 3" xfId="35093"/>
    <cellStyle name="Comma 6 16" xfId="343"/>
    <cellStyle name="Comma 6 16 2" xfId="17629"/>
    <cellStyle name="Comma 6 16 3" xfId="35094"/>
    <cellStyle name="Comma 6 17" xfId="344"/>
    <cellStyle name="Comma 6 17 2" xfId="17630"/>
    <cellStyle name="Comma 6 17 3" xfId="35095"/>
    <cellStyle name="Comma 6 18" xfId="345"/>
    <cellStyle name="Comma 6 18 2" xfId="17631"/>
    <cellStyle name="Comma 6 18 3" xfId="35096"/>
    <cellStyle name="Comma 6 19" xfId="346"/>
    <cellStyle name="Comma 6 19 2" xfId="17632"/>
    <cellStyle name="Comma 6 19 3" xfId="35097"/>
    <cellStyle name="Comma 6 2" xfId="347"/>
    <cellStyle name="Comma 6 2 2" xfId="17633"/>
    <cellStyle name="Comma 6 2 3" xfId="35098"/>
    <cellStyle name="Comma 6 20" xfId="348"/>
    <cellStyle name="Comma 6 20 2" xfId="17634"/>
    <cellStyle name="Comma 6 20 3" xfId="35099"/>
    <cellStyle name="Comma 6 21" xfId="349"/>
    <cellStyle name="Comma 6 21 2" xfId="17635"/>
    <cellStyle name="Comma 6 21 3" xfId="35100"/>
    <cellStyle name="Comma 6 22" xfId="350"/>
    <cellStyle name="Comma 6 22 2" xfId="17636"/>
    <cellStyle name="Comma 6 22 3" xfId="35101"/>
    <cellStyle name="Comma 6 23" xfId="351"/>
    <cellStyle name="Comma 6 23 2" xfId="17637"/>
    <cellStyle name="Comma 6 23 3" xfId="35102"/>
    <cellStyle name="Comma 6 24" xfId="352"/>
    <cellStyle name="Comma 6 24 2" xfId="17638"/>
    <cellStyle name="Comma 6 24 3" xfId="35103"/>
    <cellStyle name="Comma 6 25" xfId="353"/>
    <cellStyle name="Comma 6 25 2" xfId="17639"/>
    <cellStyle name="Comma 6 25 3" xfId="35104"/>
    <cellStyle name="Comma 6 26" xfId="354"/>
    <cellStyle name="Comma 6 26 2" xfId="17640"/>
    <cellStyle name="Comma 6 26 3" xfId="35105"/>
    <cellStyle name="Comma 6 27" xfId="355"/>
    <cellStyle name="Comma 6 27 2" xfId="17641"/>
    <cellStyle name="Comma 6 27 3" xfId="35106"/>
    <cellStyle name="Comma 6 28" xfId="17622"/>
    <cellStyle name="Comma 6 29" xfId="35107"/>
    <cellStyle name="Comma 6 3" xfId="356"/>
    <cellStyle name="Comma 6 3 2" xfId="17642"/>
    <cellStyle name="Comma 6 3 3" xfId="35108"/>
    <cellStyle name="Comma 6 4" xfId="357"/>
    <cellStyle name="Comma 6 4 2" xfId="17643"/>
    <cellStyle name="Comma 6 4 3" xfId="35109"/>
    <cellStyle name="Comma 6 5" xfId="358"/>
    <cellStyle name="Comma 6 5 2" xfId="17644"/>
    <cellStyle name="Comma 6 5 3" xfId="35110"/>
    <cellStyle name="Comma 6 6" xfId="359"/>
    <cellStyle name="Comma 6 6 2" xfId="17645"/>
    <cellStyle name="Comma 6 6 3" xfId="35111"/>
    <cellStyle name="Comma 6 7" xfId="360"/>
    <cellStyle name="Comma 6 7 2" xfId="17646"/>
    <cellStyle name="Comma 6 7 3" xfId="35112"/>
    <cellStyle name="Comma 6 8" xfId="361"/>
    <cellStyle name="Comma 6 8 2" xfId="17647"/>
    <cellStyle name="Comma 6 8 3" xfId="35113"/>
    <cellStyle name="Comma 6 9" xfId="362"/>
    <cellStyle name="Comma 6 9 2" xfId="17648"/>
    <cellStyle name="Comma 6 9 3" xfId="35114"/>
    <cellStyle name="Comma 7" xfId="363"/>
    <cellStyle name="Comma 7 2" xfId="364"/>
    <cellStyle name="Comma 7 3" xfId="365"/>
    <cellStyle name="Comma 7 4" xfId="366"/>
    <cellStyle name="Comma 8" xfId="367"/>
    <cellStyle name="Comma 8 2" xfId="368"/>
    <cellStyle name="Comma 8 2 2" xfId="17649"/>
    <cellStyle name="Comma 8 3" xfId="369"/>
    <cellStyle name="Comma 8 3 2" xfId="17650"/>
    <cellStyle name="Comma 8 4" xfId="370"/>
    <cellStyle name="Comma 9" xfId="371"/>
    <cellStyle name="Comma 9 2" xfId="372"/>
    <cellStyle name="Comma 9 2 2" xfId="373"/>
    <cellStyle name="Comma 9 2 2 2" xfId="35117"/>
    <cellStyle name="Comma 9 2 3" xfId="17651"/>
    <cellStyle name="Comma 9 2 4" xfId="35116"/>
    <cellStyle name="Comma 9 3" xfId="374"/>
    <cellStyle name="Comma 9 3 2" xfId="35118"/>
    <cellStyle name="Comma 9 4" xfId="375"/>
    <cellStyle name="Comma 9 5" xfId="376"/>
    <cellStyle name="Comma 9 6" xfId="377"/>
    <cellStyle name="Comma 9 6 2" xfId="3339"/>
    <cellStyle name="Comma 9 7" xfId="3317"/>
    <cellStyle name="Comma 9 7 2" xfId="5826"/>
    <cellStyle name="Comma 9 7 2 2" xfId="23261"/>
    <cellStyle name="Comma 9 7 2 3" xfId="37714"/>
    <cellStyle name="Comma 9 7 3" xfId="13133"/>
    <cellStyle name="Comma 9 7 3 2" xfId="30568"/>
    <cellStyle name="Comma 9 7 3 3" xfId="45021"/>
    <cellStyle name="Comma 9 7 4" xfId="15594"/>
    <cellStyle name="Comma 9 7 4 2" xfId="33029"/>
    <cellStyle name="Comma 9 7 4 3" xfId="47482"/>
    <cellStyle name="Comma 9 7 5" xfId="20137"/>
    <cellStyle name="Comma 9 7 6" xfId="20756"/>
    <cellStyle name="Comma 9 7 7" xfId="35209"/>
    <cellStyle name="Comma 9 7 8" xfId="49335"/>
    <cellStyle name="Comma 9 8" xfId="17451"/>
    <cellStyle name="Comma 9 9" xfId="35115"/>
    <cellStyle name="Currency" xfId="378" builtinId="4"/>
    <cellStyle name="Currency 2" xfId="379"/>
    <cellStyle name="Currency 2 2" xfId="380"/>
    <cellStyle name="Currency 2 2 2" xfId="381"/>
    <cellStyle name="Currency 2 2 2 2" xfId="17452"/>
    <cellStyle name="Currency 2 2 2 3" xfId="35119"/>
    <cellStyle name="Currency 2 2 3" xfId="382"/>
    <cellStyle name="Currency 2 2 4" xfId="383"/>
    <cellStyle name="Currency 2 2 5" xfId="384"/>
    <cellStyle name="Currency 2 3" xfId="385"/>
    <cellStyle name="Currency 2 3 2" xfId="386"/>
    <cellStyle name="Currency 2 3 3" xfId="387"/>
    <cellStyle name="Currency 2 3 4" xfId="388"/>
    <cellStyle name="Currency 2 4" xfId="389"/>
    <cellStyle name="Currency 2 4 2" xfId="390"/>
    <cellStyle name="Currency 2 4 3" xfId="391"/>
    <cellStyle name="Currency 2 4 4" xfId="392"/>
    <cellStyle name="Currency 2 5" xfId="393"/>
    <cellStyle name="Currency 2 5 2" xfId="394"/>
    <cellStyle name="Currency 2 5 3" xfId="395"/>
    <cellStyle name="Currency 2 5 4" xfId="396"/>
    <cellStyle name="Currency 2 6" xfId="397"/>
    <cellStyle name="Currency 2 6 2" xfId="17453"/>
    <cellStyle name="Currency 2 6 3" xfId="35120"/>
    <cellStyle name="Currency 2 7" xfId="35121"/>
    <cellStyle name="Currency 3" xfId="398"/>
    <cellStyle name="Currency 3 2" xfId="399"/>
    <cellStyle name="Currency 3 2 2" xfId="400"/>
    <cellStyle name="Currency 3 2 2 2" xfId="401"/>
    <cellStyle name="Currency 3 2 3" xfId="402"/>
    <cellStyle name="Currency 3 2 4" xfId="403"/>
    <cellStyle name="Currency 3 2 5" xfId="404"/>
    <cellStyle name="Currency 3 2 6" xfId="405"/>
    <cellStyle name="Currency 3 2 6 2" xfId="3344"/>
    <cellStyle name="Currency 3 2 7" xfId="3318"/>
    <cellStyle name="Currency 3 2 7 2" xfId="5827"/>
    <cellStyle name="Currency 3 2 7 2 2" xfId="23262"/>
    <cellStyle name="Currency 3 2 7 2 3" xfId="37715"/>
    <cellStyle name="Currency 3 2 7 3" xfId="13134"/>
    <cellStyle name="Currency 3 2 7 3 2" xfId="30569"/>
    <cellStyle name="Currency 3 2 7 3 3" xfId="45022"/>
    <cellStyle name="Currency 3 2 7 4" xfId="15595"/>
    <cellStyle name="Currency 3 2 7 4 2" xfId="33030"/>
    <cellStyle name="Currency 3 2 7 4 3" xfId="47483"/>
    <cellStyle name="Currency 3 2 7 5" xfId="20138"/>
    <cellStyle name="Currency 3 2 7 6" xfId="20757"/>
    <cellStyle name="Currency 3 2 7 7" xfId="35210"/>
    <cellStyle name="Currency 3 2 7 8" xfId="49336"/>
    <cellStyle name="Currency 3 2 8" xfId="17454"/>
    <cellStyle name="Currency 3 3" xfId="406"/>
    <cellStyle name="Currency 3 4" xfId="407"/>
    <cellStyle name="Currency 3 5" xfId="408"/>
    <cellStyle name="Currency 4" xfId="409"/>
    <cellStyle name="Currency 4 2" xfId="410"/>
    <cellStyle name="Currency 4 2 2" xfId="411"/>
    <cellStyle name="Currency 4 2 3" xfId="412"/>
    <cellStyle name="Currency 4 2 4" xfId="413"/>
    <cellStyle name="Currency 4 3" xfId="414"/>
    <cellStyle name="Currency 4 3 2" xfId="415"/>
    <cellStyle name="Currency 4 3 3" xfId="416"/>
    <cellStyle name="Currency 4 3 4" xfId="417"/>
    <cellStyle name="Currency 4 4" xfId="418"/>
    <cellStyle name="Currency 4 4 2" xfId="419"/>
    <cellStyle name="Currency 4 4 3" xfId="420"/>
    <cellStyle name="Currency 4 4 4" xfId="421"/>
    <cellStyle name="Currency 4 5" xfId="422"/>
    <cellStyle name="Currency 4 5 2" xfId="423"/>
    <cellStyle name="Currency 4 5 3" xfId="424"/>
    <cellStyle name="Currency 4 5 4" xfId="425"/>
    <cellStyle name="Currency 4 6" xfId="426"/>
    <cellStyle name="Currency 4 6 2" xfId="17455"/>
    <cellStyle name="Currency 5" xfId="427"/>
    <cellStyle name="Currency 5 2" xfId="428"/>
    <cellStyle name="Currency 5 3" xfId="429"/>
    <cellStyle name="Currency 5 4" xfId="430"/>
    <cellStyle name="Currency 6" xfId="431"/>
    <cellStyle name="Currency 6 2" xfId="432"/>
    <cellStyle name="Currency 6 2 2" xfId="433"/>
    <cellStyle name="Currency 6 2 3" xfId="434"/>
    <cellStyle name="Currency 6 2 4" xfId="435"/>
    <cellStyle name="Currency 6 3" xfId="436"/>
    <cellStyle name="Currency 6 3 2" xfId="437"/>
    <cellStyle name="Currency 6 3 3" xfId="438"/>
    <cellStyle name="Currency 6 3 4" xfId="439"/>
    <cellStyle name="Currency 6 4" xfId="440"/>
    <cellStyle name="Currency 6 4 2" xfId="441"/>
    <cellStyle name="Currency 6 4 3" xfId="442"/>
    <cellStyle name="Currency 6 4 4" xfId="443"/>
    <cellStyle name="Currency 6 5" xfId="444"/>
    <cellStyle name="Currency 6 5 2" xfId="445"/>
    <cellStyle name="Currency 6 5 3" xfId="446"/>
    <cellStyle name="Currency 6 5 4" xfId="447"/>
    <cellStyle name="Currency 6 6" xfId="448"/>
    <cellStyle name="Currency 6 7" xfId="449"/>
    <cellStyle name="Currency 6 8" xfId="450"/>
    <cellStyle name="Currency 7" xfId="451"/>
    <cellStyle name="Currency 7 2" xfId="17652"/>
    <cellStyle name="Currency 7 3" xfId="17456"/>
    <cellStyle name="Currency 7 4" xfId="35122"/>
    <cellStyle name="Currency 8" xfId="452"/>
    <cellStyle name="Currency 8 2" xfId="17653"/>
    <cellStyle name="Currency 8 3" xfId="17457"/>
    <cellStyle name="Currency 9" xfId="49348"/>
    <cellStyle name="Explanatory Text 2" xfId="453"/>
    <cellStyle name="Explanatory Text 3" xfId="454"/>
    <cellStyle name="Explanatory Text 4" xfId="35123"/>
    <cellStyle name="Good 2" xfId="455"/>
    <cellStyle name="Good 3" xfId="456"/>
    <cellStyle name="Good 4" xfId="35124"/>
    <cellStyle name="Heading 1 2" xfId="457"/>
    <cellStyle name="Heading 1 2 2" xfId="458"/>
    <cellStyle name="Heading 1 2 3" xfId="35126"/>
    <cellStyle name="Heading 1 2 4" xfId="35127"/>
    <cellStyle name="Heading 1 3" xfId="459"/>
    <cellStyle name="Heading 1 4" xfId="35125"/>
    <cellStyle name="Heading 2 2" xfId="460"/>
    <cellStyle name="Heading 2 2 2" xfId="461"/>
    <cellStyle name="Heading 2 2 3" xfId="35129"/>
    <cellStyle name="Heading 2 2 4" xfId="35130"/>
    <cellStyle name="Heading 2 3" xfId="462"/>
    <cellStyle name="Heading 2 4" xfId="35128"/>
    <cellStyle name="Heading 3 2" xfId="463"/>
    <cellStyle name="Heading 3 2 2" xfId="464"/>
    <cellStyle name="Heading 3 2 3" xfId="35132"/>
    <cellStyle name="Heading 3 2 4" xfId="35133"/>
    <cellStyle name="Heading 3 3" xfId="465"/>
    <cellStyle name="Heading 3 4" xfId="35131"/>
    <cellStyle name="Heading 4 2" xfId="466"/>
    <cellStyle name="Heading 4 2 2" xfId="467"/>
    <cellStyle name="Heading 4 2 3" xfId="35135"/>
    <cellStyle name="Heading 4 2 4" xfId="35136"/>
    <cellStyle name="Heading 4 3" xfId="468"/>
    <cellStyle name="Heading 4 4" xfId="35134"/>
    <cellStyle name="Hyperlink 2" xfId="469"/>
    <cellStyle name="Hyperlink 2 2" xfId="470"/>
    <cellStyle name="Hyperlink 3" xfId="471"/>
    <cellStyle name="Hyperlink 4" xfId="35137"/>
    <cellStyle name="Input 2" xfId="472"/>
    <cellStyle name="Input 2 2" xfId="3347"/>
    <cellStyle name="Input 2 2 2" xfId="13142"/>
    <cellStyle name="Input 2 2 2 2" xfId="30577"/>
    <cellStyle name="Input 2 2 2 3" xfId="45030"/>
    <cellStyle name="Input 2 2 3" xfId="15603"/>
    <cellStyle name="Input 2 2 3 2" xfId="33038"/>
    <cellStyle name="Input 2 2 3 3" xfId="47491"/>
    <cellStyle name="Input 2 2 4" xfId="20783"/>
    <cellStyle name="Input 2 2 5" xfId="35236"/>
    <cellStyle name="Input 2 3" xfId="3342"/>
    <cellStyle name="Input 2 3 2" xfId="20779"/>
    <cellStyle name="Input 2 3 3" xfId="35232"/>
    <cellStyle name="Input 2 4" xfId="3345"/>
    <cellStyle name="Input 2 4 2" xfId="20781"/>
    <cellStyle name="Input 2 4 3" xfId="35234"/>
    <cellStyle name="Input 2 5" xfId="3343"/>
    <cellStyle name="Input 2 5 2" xfId="20780"/>
    <cellStyle name="Input 2 5 3" xfId="35233"/>
    <cellStyle name="Input 2 6" xfId="17688"/>
    <cellStyle name="Input 3" xfId="473"/>
    <cellStyle name="Input 3 2" xfId="3348"/>
    <cellStyle name="Input 3 2 2" xfId="13143"/>
    <cellStyle name="Input 3 2 2 2" xfId="30578"/>
    <cellStyle name="Input 3 2 2 3" xfId="45031"/>
    <cellStyle name="Input 3 2 3" xfId="15604"/>
    <cellStyle name="Input 3 2 3 2" xfId="33039"/>
    <cellStyle name="Input 3 2 3 3" xfId="47492"/>
    <cellStyle name="Input 3 2 4" xfId="20784"/>
    <cellStyle name="Input 3 2 5" xfId="35237"/>
    <cellStyle name="Input 3 3" xfId="3341"/>
    <cellStyle name="Input 3 3 2" xfId="20778"/>
    <cellStyle name="Input 3 3 3" xfId="35231"/>
    <cellStyle name="Input 3 4" xfId="3346"/>
    <cellStyle name="Input 3 4 2" xfId="20782"/>
    <cellStyle name="Input 3 4 3" xfId="35235"/>
    <cellStyle name="Input 3 5" xfId="3340"/>
    <cellStyle name="Input 3 5 2" xfId="20777"/>
    <cellStyle name="Input 3 5 3" xfId="35230"/>
    <cellStyle name="Input 3 6" xfId="17689"/>
    <cellStyle name="Input 4" xfId="35138"/>
    <cellStyle name="Linked Cell 2" xfId="474"/>
    <cellStyle name="Linked Cell 3" xfId="475"/>
    <cellStyle name="Linked Cell 4" xfId="35139"/>
    <cellStyle name="Neutral 2" xfId="476"/>
    <cellStyle name="Neutral 3" xfId="477"/>
    <cellStyle name="Neutral 4" xfId="35140"/>
    <cellStyle name="Normal" xfId="0" builtinId="0"/>
    <cellStyle name="Normal 10" xfId="478"/>
    <cellStyle name="Normal 10 2" xfId="479"/>
    <cellStyle name="Normal 10 3" xfId="480"/>
    <cellStyle name="Normal 10 4" xfId="481"/>
    <cellStyle name="Normal 11" xfId="482"/>
    <cellStyle name="Normal 11 2" xfId="483"/>
    <cellStyle name="Normal 11 3" xfId="484"/>
    <cellStyle name="Normal 11 4" xfId="485"/>
    <cellStyle name="Normal 12" xfId="486"/>
    <cellStyle name="Normal 12 2" xfId="487"/>
    <cellStyle name="Normal 12 3" xfId="488"/>
    <cellStyle name="Normal 12 4" xfId="489"/>
    <cellStyle name="Normal 13" xfId="490"/>
    <cellStyle name="Normal 13 2" xfId="491"/>
    <cellStyle name="Normal 13 3" xfId="492"/>
    <cellStyle name="Normal 13 4" xfId="493"/>
    <cellStyle name="Normal 14" xfId="494"/>
    <cellStyle name="Normal 14 2" xfId="495"/>
    <cellStyle name="Normal 14 2 2" xfId="496"/>
    <cellStyle name="Normal 14 2 2 2" xfId="17458"/>
    <cellStyle name="Normal 14 3" xfId="497"/>
    <cellStyle name="Normal 14 3 2" xfId="498"/>
    <cellStyle name="Normal 14 4" xfId="499"/>
    <cellStyle name="Normal 14 5" xfId="500"/>
    <cellStyle name="Normal 14 6" xfId="501"/>
    <cellStyle name="Normal 15" xfId="502"/>
    <cellStyle name="Normal 15 2" xfId="503"/>
    <cellStyle name="Normal 15 3" xfId="504"/>
    <cellStyle name="Normal 15 4" xfId="505"/>
    <cellStyle name="Normal 16" xfId="506"/>
    <cellStyle name="Normal 16 2" xfId="507"/>
    <cellStyle name="Normal 16 2 2" xfId="508"/>
    <cellStyle name="Normal 16 2 2 2" xfId="17459"/>
    <cellStyle name="Normal 16 3" xfId="509"/>
    <cellStyle name="Normal 16 3 2" xfId="510"/>
    <cellStyle name="Normal 16 4" xfId="511"/>
    <cellStyle name="Normal 16 5" xfId="512"/>
    <cellStyle name="Normal 16 6" xfId="513"/>
    <cellStyle name="Normal 17" xfId="514"/>
    <cellStyle name="Normal 17 2" xfId="515"/>
    <cellStyle name="Normal 17 3" xfId="516"/>
    <cellStyle name="Normal 17 4" xfId="517"/>
    <cellStyle name="Normal 18" xfId="518"/>
    <cellStyle name="Normal 18 2" xfId="519"/>
    <cellStyle name="Normal 18 3" xfId="520"/>
    <cellStyle name="Normal 18 4" xfId="521"/>
    <cellStyle name="Normal 19" xfId="522"/>
    <cellStyle name="Normal 19 2" xfId="523"/>
    <cellStyle name="Normal 19 3" xfId="524"/>
    <cellStyle name="Normal 19 4" xfId="525"/>
    <cellStyle name="Normal 2" xfId="526"/>
    <cellStyle name="Normal 2 10" xfId="527"/>
    <cellStyle name="Normal 2 10 2" xfId="17654"/>
    <cellStyle name="Normal 2 10 3" xfId="17460"/>
    <cellStyle name="Normal 2 11" xfId="528"/>
    <cellStyle name="Normal 2 11 2" xfId="35141"/>
    <cellStyle name="Normal 2 12" xfId="529"/>
    <cellStyle name="Normal 2 12 2" xfId="530"/>
    <cellStyle name="Normal 2 12 3" xfId="531"/>
    <cellStyle name="Normal 2 12 4" xfId="532"/>
    <cellStyle name="Normal 2 12 5" xfId="533"/>
    <cellStyle name="Normal 2 12 6" xfId="534"/>
    <cellStyle name="Normal 2 12 7" xfId="535"/>
    <cellStyle name="Normal 2 13" xfId="536"/>
    <cellStyle name="Normal 2 14" xfId="537"/>
    <cellStyle name="Normal 2 15" xfId="538"/>
    <cellStyle name="Normal 2 16" xfId="539"/>
    <cellStyle name="Normal 2 17" xfId="540"/>
    <cellStyle name="Normal 2 18" xfId="541"/>
    <cellStyle name="Normal 2 19" xfId="49338"/>
    <cellStyle name="Normal 2 2" xfId="542"/>
    <cellStyle name="Normal 2 2 2" xfId="543"/>
    <cellStyle name="Normal 2 2 2 2" xfId="544"/>
    <cellStyle name="Normal 2 2 2 2 2" xfId="545"/>
    <cellStyle name="Normal 2 2 2 2 2 2" xfId="35142"/>
    <cellStyle name="Normal 2 2 2 2 3" xfId="546"/>
    <cellStyle name="Normal 2 2 2 2 4" xfId="547"/>
    <cellStyle name="Normal 2 2 2 2 5" xfId="548"/>
    <cellStyle name="Normal 2 2 2 3" xfId="549"/>
    <cellStyle name="Normal 2 2 2 3 2" xfId="17655"/>
    <cellStyle name="Normal 2 2 2 4" xfId="550"/>
    <cellStyle name="Normal 2 2 2 4 2" xfId="35143"/>
    <cellStyle name="Normal 2 2 2 5" xfId="551"/>
    <cellStyle name="Normal 2 2 2 5 2" xfId="35144"/>
    <cellStyle name="Normal 2 2 2 6" xfId="552"/>
    <cellStyle name="Normal 2 2 2 6 2" xfId="35145"/>
    <cellStyle name="Normal 2 2 2 7" xfId="553"/>
    <cellStyle name="Normal 2 2 3" xfId="554"/>
    <cellStyle name="Normal 2 2 3 2" xfId="555"/>
    <cellStyle name="Normal 2 2 4" xfId="556"/>
    <cellStyle name="Normal 2 2 4 2" xfId="557"/>
    <cellStyle name="Normal 2 2 4 2 2" xfId="35146"/>
    <cellStyle name="Normal 2 2 4 3" xfId="558"/>
    <cellStyle name="Normal 2 2 4 4" xfId="559"/>
    <cellStyle name="Normal 2 2 4 5" xfId="560"/>
    <cellStyle name="Normal 2 2 5" xfId="561"/>
    <cellStyle name="Normal 2 2 5 2" xfId="17461"/>
    <cellStyle name="Normal 2 2 6" xfId="562"/>
    <cellStyle name="Normal 2 2 6 2" xfId="17462"/>
    <cellStyle name="Normal 2 2 6 3" xfId="35147"/>
    <cellStyle name="Normal 2 2 7" xfId="563"/>
    <cellStyle name="Normal 2 2 7 2" xfId="35148"/>
    <cellStyle name="Normal 2 2 8" xfId="564"/>
    <cellStyle name="Normal 2 2 8 2" xfId="35149"/>
    <cellStyle name="Normal 2 2 9" xfId="565"/>
    <cellStyle name="Normal 2 20" xfId="49337"/>
    <cellStyle name="Normal 2 3" xfId="566"/>
    <cellStyle name="Normal 2 3 2" xfId="567"/>
    <cellStyle name="Normal 2 3 2 2" xfId="568"/>
    <cellStyle name="Normal 2 3 2 2 2" xfId="35150"/>
    <cellStyle name="Normal 2 3 2 3" xfId="569"/>
    <cellStyle name="Normal 2 3 2 4" xfId="570"/>
    <cellStyle name="Normal 2 3 2 5" xfId="571"/>
    <cellStyle name="Normal 2 3 3" xfId="572"/>
    <cellStyle name="Normal 2 3 3 2" xfId="573"/>
    <cellStyle name="Normal 2 3 3 3" xfId="574"/>
    <cellStyle name="Normal 2 3 3 4" xfId="575"/>
    <cellStyle name="Normal 2 3 4" xfId="576"/>
    <cellStyle name="Normal 2 3 4 2" xfId="17656"/>
    <cellStyle name="Normal 2 3 5" xfId="35151"/>
    <cellStyle name="Normal 2 3 6" xfId="35152"/>
    <cellStyle name="Normal 2 3 7" xfId="35153"/>
    <cellStyle name="Normal 2 4" xfId="577"/>
    <cellStyle name="Normal 2 4 2" xfId="578"/>
    <cellStyle name="Normal 2 4 2 2" xfId="579"/>
    <cellStyle name="Normal 2 4 2 2 2" xfId="35154"/>
    <cellStyle name="Normal 2 4 2 3" xfId="580"/>
    <cellStyle name="Normal 2 4 2 4" xfId="581"/>
    <cellStyle name="Normal 2 4 2 5" xfId="582"/>
    <cellStyle name="Normal 2 4 3" xfId="583"/>
    <cellStyle name="Normal 2 4 3 2" xfId="584"/>
    <cellStyle name="Normal 2 4 3 3" xfId="585"/>
    <cellStyle name="Normal 2 4 3 4" xfId="586"/>
    <cellStyle name="Normal 2 4 4" xfId="587"/>
    <cellStyle name="Normal 2 4 4 2" xfId="17657"/>
    <cellStyle name="Normal 2 4 5" xfId="35155"/>
    <cellStyle name="Normal 2 4 6" xfId="35156"/>
    <cellStyle name="Normal 2 4 7" xfId="35157"/>
    <cellStyle name="Normal 2 5" xfId="588"/>
    <cellStyle name="Normal 2 5 2" xfId="589"/>
    <cellStyle name="Normal 2 5 2 2" xfId="590"/>
    <cellStyle name="Normal 2 5 2 2 2" xfId="35158"/>
    <cellStyle name="Normal 2 5 2 3" xfId="591"/>
    <cellStyle name="Normal 2 5 2 4" xfId="592"/>
    <cellStyle name="Normal 2 5 2 5" xfId="593"/>
    <cellStyle name="Normal 2 5 3" xfId="594"/>
    <cellStyle name="Normal 2 5 3 2" xfId="595"/>
    <cellStyle name="Normal 2 5 3 3" xfId="596"/>
    <cellStyle name="Normal 2 5 3 4" xfId="597"/>
    <cellStyle name="Normal 2 5 4" xfId="598"/>
    <cellStyle name="Normal 2 5 4 2" xfId="17658"/>
    <cellStyle name="Normal 2 5 5" xfId="35159"/>
    <cellStyle name="Normal 2 5 6" xfId="35160"/>
    <cellStyle name="Normal 2 5 7" xfId="35161"/>
    <cellStyle name="Normal 2 6" xfId="599"/>
    <cellStyle name="Normal 2 6 2" xfId="600"/>
    <cellStyle name="Normal 2 6 2 2" xfId="35162"/>
    <cellStyle name="Normal 2 6 3" xfId="601"/>
    <cellStyle name="Normal 2 6 4" xfId="602"/>
    <cellStyle name="Normal 2 6 5" xfId="603"/>
    <cellStyle name="Normal 2 7" xfId="604"/>
    <cellStyle name="Normal 2 7 2" xfId="605"/>
    <cellStyle name="Normal 2 7 2 2" xfId="35163"/>
    <cellStyle name="Normal 2 7 3" xfId="606"/>
    <cellStyle name="Normal 2 7 3 2" xfId="35164"/>
    <cellStyle name="Normal 2 7 4" xfId="607"/>
    <cellStyle name="Normal 2 7 5" xfId="608"/>
    <cellStyle name="Normal 2 8" xfId="609"/>
    <cellStyle name="Normal 2 8 2" xfId="17463"/>
    <cellStyle name="Normal 2 9" xfId="610"/>
    <cellStyle name="Normal 2 9 2" xfId="17464"/>
    <cellStyle name="Normal 2 9 3" xfId="35165"/>
    <cellStyle name="Normal 20" xfId="611"/>
    <cellStyle name="Normal 20 2" xfId="612"/>
    <cellStyle name="Normal 20 2 2" xfId="613"/>
    <cellStyle name="Normal 20 2 2 2" xfId="17465"/>
    <cellStyle name="Normal 20 3" xfId="614"/>
    <cellStyle name="Normal 20 3 2" xfId="615"/>
    <cellStyle name="Normal 20 4" xfId="616"/>
    <cellStyle name="Normal 20 5" xfId="617"/>
    <cellStyle name="Normal 20 6" xfId="618"/>
    <cellStyle name="Normal 21" xfId="619"/>
    <cellStyle name="Normal 21 2" xfId="620"/>
    <cellStyle name="Normal 21 3" xfId="621"/>
    <cellStyle name="Normal 21 4" xfId="622"/>
    <cellStyle name="Normal 22" xfId="623"/>
    <cellStyle name="Normal 22 2" xfId="624"/>
    <cellStyle name="Normal 22 3" xfId="625"/>
    <cellStyle name="Normal 22 4" xfId="626"/>
    <cellStyle name="Normal 23" xfId="627"/>
    <cellStyle name="Normal 23 2" xfId="628"/>
    <cellStyle name="Normal 23 3" xfId="629"/>
    <cellStyle name="Normal 23 4" xfId="630"/>
    <cellStyle name="Normal 24" xfId="631"/>
    <cellStyle name="Normal 24 2" xfId="632"/>
    <cellStyle name="Normal 24 3" xfId="633"/>
    <cellStyle name="Normal 24 4" xfId="634"/>
    <cellStyle name="Normal 25" xfId="635"/>
    <cellStyle name="Normal 25 2" xfId="636"/>
    <cellStyle name="Normal 25 2 2" xfId="637"/>
    <cellStyle name="Normal 25 3" xfId="638"/>
    <cellStyle name="Normal 25 3 2" xfId="17466"/>
    <cellStyle name="Normal 25 4" xfId="639"/>
    <cellStyle name="Normal 25 5" xfId="640"/>
    <cellStyle name="Normal 26" xfId="641"/>
    <cellStyle name="Normal 26 2" xfId="642"/>
    <cellStyle name="Normal 26 2 2" xfId="643"/>
    <cellStyle name="Normal 26 2 2 2" xfId="17467"/>
    <cellStyle name="Normal 26 3" xfId="644"/>
    <cellStyle name="Normal 26 3 2" xfId="17468"/>
    <cellStyle name="Normal 26 4" xfId="645"/>
    <cellStyle name="Normal 26 5" xfId="646"/>
    <cellStyle name="Normal 27" xfId="647"/>
    <cellStyle name="Normal 27 2" xfId="648"/>
    <cellStyle name="Normal 27 2 2" xfId="649"/>
    <cellStyle name="Normal 27 2 2 2" xfId="17469"/>
    <cellStyle name="Normal 27 3" xfId="650"/>
    <cellStyle name="Normal 27 3 2" xfId="17470"/>
    <cellStyle name="Normal 27 4" xfId="651"/>
    <cellStyle name="Normal 27 5" xfId="652"/>
    <cellStyle name="Normal 28" xfId="653"/>
    <cellStyle name="Normal 28 2" xfId="654"/>
    <cellStyle name="Normal 28 2 2" xfId="655"/>
    <cellStyle name="Normal 28 3" xfId="656"/>
    <cellStyle name="Normal 28 4" xfId="657"/>
    <cellStyle name="Normal 28 5" xfId="658"/>
    <cellStyle name="Normal 29" xfId="659"/>
    <cellStyle name="Normal 29 2" xfId="660"/>
    <cellStyle name="Normal 29 3" xfId="661"/>
    <cellStyle name="Normal 29 4" xfId="662"/>
    <cellStyle name="Normal 3" xfId="663"/>
    <cellStyle name="Normal 3 2" xfId="664"/>
    <cellStyle name="Normal 3 3" xfId="665"/>
    <cellStyle name="Normal 3 3 2" xfId="666"/>
    <cellStyle name="Normal 3 3 3" xfId="667"/>
    <cellStyle name="Normal 3 3 4" xfId="668"/>
    <cellStyle name="Normal 3 4" xfId="669"/>
    <cellStyle name="Normal 3 4 2" xfId="17659"/>
    <cellStyle name="Normal 3 5" xfId="17471"/>
    <cellStyle name="Normal 3 6" xfId="35167"/>
    <cellStyle name="Normal 3 7" xfId="35168"/>
    <cellStyle name="Normal 3 8" xfId="35166"/>
    <cellStyle name="Normal 30" xfId="670"/>
    <cellStyle name="Normal 30 2" xfId="671"/>
    <cellStyle name="Normal 30 3" xfId="672"/>
    <cellStyle name="Normal 30 4" xfId="673"/>
    <cellStyle name="Normal 31" xfId="674"/>
    <cellStyle name="Normal 31 2" xfId="675"/>
    <cellStyle name="Normal 31 3" xfId="676"/>
    <cellStyle name="Normal 31 4" xfId="677"/>
    <cellStyle name="Normal 32" xfId="678"/>
    <cellStyle name="Normal 32 2" xfId="679"/>
    <cellStyle name="Normal 32 3" xfId="680"/>
    <cellStyle name="Normal 32 4" xfId="681"/>
    <cellStyle name="Normal 33" xfId="682"/>
    <cellStyle name="Normal 33 2" xfId="683"/>
    <cellStyle name="Normal 33 3" xfId="684"/>
    <cellStyle name="Normal 33 4" xfId="685"/>
    <cellStyle name="Normal 34" xfId="686"/>
    <cellStyle name="Normal 34 2" xfId="687"/>
    <cellStyle name="Normal 34 3" xfId="688"/>
    <cellStyle name="Normal 34 4" xfId="689"/>
    <cellStyle name="Normal 35" xfId="690"/>
    <cellStyle name="Normal 35 2" xfId="691"/>
    <cellStyle name="Normal 35 3" xfId="692"/>
    <cellStyle name="Normal 35 4" xfId="693"/>
    <cellStyle name="Normal 36" xfId="694"/>
    <cellStyle name="Normal 36 2" xfId="695"/>
    <cellStyle name="Normal 36 3" xfId="696"/>
    <cellStyle name="Normal 36 4" xfId="697"/>
    <cellStyle name="Normal 37" xfId="698"/>
    <cellStyle name="Normal 37 2" xfId="699"/>
    <cellStyle name="Normal 37 3" xfId="700"/>
    <cellStyle name="Normal 37 4" xfId="701"/>
    <cellStyle name="Normal 38" xfId="702"/>
    <cellStyle name="Normal 38 2" xfId="703"/>
    <cellStyle name="Normal 38 3" xfId="704"/>
    <cellStyle name="Normal 38 4" xfId="705"/>
    <cellStyle name="Normal 39" xfId="706"/>
    <cellStyle name="Normal 39 2" xfId="707"/>
    <cellStyle name="Normal 39 3" xfId="708"/>
    <cellStyle name="Normal 39 4" xfId="709"/>
    <cellStyle name="Normal 4" xfId="710"/>
    <cellStyle name="Normal 4 10" xfId="3355"/>
    <cellStyle name="Normal 4 10 2" xfId="13144"/>
    <cellStyle name="Normal 4 10 2 2" xfId="30579"/>
    <cellStyle name="Normal 4 10 2 3" xfId="45032"/>
    <cellStyle name="Normal 4 10 3" xfId="15605"/>
    <cellStyle name="Normal 4 10 3 2" xfId="33040"/>
    <cellStyle name="Normal 4 10 3 3" xfId="47493"/>
    <cellStyle name="Normal 4 10 4" xfId="20791"/>
    <cellStyle name="Normal 4 10 5" xfId="35244"/>
    <cellStyle name="Normal 4 11" xfId="13129"/>
    <cellStyle name="Normal 4 11 2" xfId="30564"/>
    <cellStyle name="Normal 4 11 3" xfId="45017"/>
    <cellStyle name="Normal 4 12" xfId="14981"/>
    <cellStyle name="Normal 4 12 2" xfId="32416"/>
    <cellStyle name="Normal 4 12 3" xfId="46869"/>
    <cellStyle name="Normal 4 13" xfId="17442"/>
    <cellStyle name="Normal 4 13 2" xfId="34877"/>
    <cellStyle name="Normal 4 13 3" xfId="49330"/>
    <cellStyle name="Normal 4 14" xfId="17472"/>
    <cellStyle name="Normal 4 15" xfId="17690"/>
    <cellStyle name="Normal 4 16" xfId="20143"/>
    <cellStyle name="Normal 4 17" xfId="35205"/>
    <cellStyle name="Normal 4 18" xfId="49331"/>
    <cellStyle name="Normal 4 19" xfId="49339"/>
    <cellStyle name="Normal 4 2" xfId="711"/>
    <cellStyle name="Normal 4 2 2" xfId="712"/>
    <cellStyle name="Normal 4 2 2 2" xfId="713"/>
    <cellStyle name="Normal 4 2 2 3" xfId="714"/>
    <cellStyle name="Normal 4 2 2 4" xfId="715"/>
    <cellStyle name="Normal 4 2 3" xfId="716"/>
    <cellStyle name="Normal 4 2 3 2" xfId="717"/>
    <cellStyle name="Normal 4 2 3 3" xfId="718"/>
    <cellStyle name="Normal 4 2 3 4" xfId="719"/>
    <cellStyle name="Normal 4 2 4" xfId="720"/>
    <cellStyle name="Normal 4 2 4 2" xfId="17661"/>
    <cellStyle name="Normal 4 2 5" xfId="35169"/>
    <cellStyle name="Normal 4 2 5 2" xfId="49333"/>
    <cellStyle name="Normal 4 2 6" xfId="35170"/>
    <cellStyle name="Normal 4 2 7" xfId="35171"/>
    <cellStyle name="Normal 4 3" xfId="721"/>
    <cellStyle name="Normal 4 3 2" xfId="722"/>
    <cellStyle name="Normal 4 3 2 2" xfId="723"/>
    <cellStyle name="Normal 4 3 2 3" xfId="724"/>
    <cellStyle name="Normal 4 3 2 4" xfId="725"/>
    <cellStyle name="Normal 4 3 3" xfId="726"/>
    <cellStyle name="Normal 4 3 4" xfId="727"/>
    <cellStyle name="Normal 4 3 5" xfId="728"/>
    <cellStyle name="Normal 4 4" xfId="729"/>
    <cellStyle name="Normal 4 4 2" xfId="730"/>
    <cellStyle name="Normal 4 4 2 2" xfId="731"/>
    <cellStyle name="Normal 4 4 2 3" xfId="732"/>
    <cellStyle name="Normal 4 4 2 4" xfId="733"/>
    <cellStyle name="Normal 4 4 3" xfId="734"/>
    <cellStyle name="Normal 4 4 4" xfId="735"/>
    <cellStyle name="Normal 4 4 5" xfId="736"/>
    <cellStyle name="Normal 4 5" xfId="737"/>
    <cellStyle name="Normal 4 5 2" xfId="738"/>
    <cellStyle name="Normal 4 5 2 2" xfId="739"/>
    <cellStyle name="Normal 4 5 2 3" xfId="740"/>
    <cellStyle name="Normal 4 5 2 4" xfId="741"/>
    <cellStyle name="Normal 4 5 3" xfId="742"/>
    <cellStyle name="Normal 4 5 4" xfId="743"/>
    <cellStyle name="Normal 4 5 5" xfId="744"/>
    <cellStyle name="Normal 4 6" xfId="745"/>
    <cellStyle name="Normal 4 6 2" xfId="746"/>
    <cellStyle name="Normal 4 6 3" xfId="747"/>
    <cellStyle name="Normal 4 6 4" xfId="748"/>
    <cellStyle name="Normal 4 7" xfId="749"/>
    <cellStyle name="Normal 4 7 10" xfId="35206"/>
    <cellStyle name="Normal 4 7 11" xfId="49332"/>
    <cellStyle name="Normal 4 7 12" xfId="49340"/>
    <cellStyle name="Normal 4 7 2" xfId="3320"/>
    <cellStyle name="Normal 4 7 2 10" xfId="49341"/>
    <cellStyle name="Normal 4 7 2 2" xfId="5829"/>
    <cellStyle name="Normal 4 7 2 2 2" xfId="23264"/>
    <cellStyle name="Normal 4 7 2 2 3" xfId="37717"/>
    <cellStyle name="Normal 4 7 2 3" xfId="13136"/>
    <cellStyle name="Normal 4 7 2 3 2" xfId="30571"/>
    <cellStyle name="Normal 4 7 2 3 3" xfId="45024"/>
    <cellStyle name="Normal 4 7 2 4" xfId="15597"/>
    <cellStyle name="Normal 4 7 2 4 2" xfId="33032"/>
    <cellStyle name="Normal 4 7 2 4 3" xfId="47485"/>
    <cellStyle name="Normal 4 7 2 5" xfId="17662"/>
    <cellStyle name="Normal 4 7 2 6" xfId="20140"/>
    <cellStyle name="Normal 4 7 2 7" xfId="20759"/>
    <cellStyle name="Normal 4 7 2 8" xfId="35173"/>
    <cellStyle name="Normal 4 7 2 9" xfId="35212"/>
    <cellStyle name="Normal 4 7 3" xfId="3356"/>
    <cellStyle name="Normal 4 7 3 2" xfId="13145"/>
    <cellStyle name="Normal 4 7 3 2 2" xfId="30580"/>
    <cellStyle name="Normal 4 7 3 2 3" xfId="45033"/>
    <cellStyle name="Normal 4 7 3 3" xfId="15606"/>
    <cellStyle name="Normal 4 7 3 3 2" xfId="33041"/>
    <cellStyle name="Normal 4 7 3 3 3" xfId="47494"/>
    <cellStyle name="Normal 4 7 3 4" xfId="20792"/>
    <cellStyle name="Normal 4 7 3 5" xfId="35245"/>
    <cellStyle name="Normal 4 7 4" xfId="13130"/>
    <cellStyle name="Normal 4 7 4 2" xfId="30565"/>
    <cellStyle name="Normal 4 7 4 3" xfId="45018"/>
    <cellStyle name="Normal 4 7 5" xfId="14982"/>
    <cellStyle name="Normal 4 7 5 2" xfId="32417"/>
    <cellStyle name="Normal 4 7 5 3" xfId="46870"/>
    <cellStyle name="Normal 4 7 6" xfId="17473"/>
    <cellStyle name="Normal 4 7 7" xfId="17691"/>
    <cellStyle name="Normal 4 7 8" xfId="20144"/>
    <cellStyle name="Normal 4 7 9" xfId="35172"/>
    <cellStyle name="Normal 4 8" xfId="750"/>
    <cellStyle name="Normal 4 8 2" xfId="17474"/>
    <cellStyle name="Normal 4 8 2 2" xfId="35175"/>
    <cellStyle name="Normal 4 8 3" xfId="35174"/>
    <cellStyle name="Normal 4 9" xfId="3319"/>
    <cellStyle name="Normal 4 9 10" xfId="49342"/>
    <cellStyle name="Normal 4 9 2" xfId="5828"/>
    <cellStyle name="Normal 4 9 2 2" xfId="23263"/>
    <cellStyle name="Normal 4 9 2 3" xfId="37716"/>
    <cellStyle name="Normal 4 9 3" xfId="13135"/>
    <cellStyle name="Normal 4 9 3 2" xfId="30570"/>
    <cellStyle name="Normal 4 9 3 3" xfId="45023"/>
    <cellStyle name="Normal 4 9 4" xfId="15596"/>
    <cellStyle name="Normal 4 9 4 2" xfId="33031"/>
    <cellStyle name="Normal 4 9 4 3" xfId="47484"/>
    <cellStyle name="Normal 4 9 5" xfId="17660"/>
    <cellStyle name="Normal 4 9 6" xfId="20139"/>
    <cellStyle name="Normal 4 9 7" xfId="20758"/>
    <cellStyle name="Normal 4 9 8" xfId="35176"/>
    <cellStyle name="Normal 4 9 9" xfId="35211"/>
    <cellStyle name="Normal 4_EXHIBIT C" xfId="751"/>
    <cellStyle name="Normal 40" xfId="752"/>
    <cellStyle name="Normal 40 2" xfId="753"/>
    <cellStyle name="Normal 40 3" xfId="754"/>
    <cellStyle name="Normal 40 4" xfId="755"/>
    <cellStyle name="Normal 41" xfId="756"/>
    <cellStyle name="Normal 41 2" xfId="17475"/>
    <cellStyle name="Normal 41 3" xfId="17476"/>
    <cellStyle name="Normal 41 3 2" xfId="17664"/>
    <cellStyle name="Normal 41 3 3" xfId="35177"/>
    <cellStyle name="Normal 41 4" xfId="17663"/>
    <cellStyle name="Normal 41 4 2" xfId="35178"/>
    <cellStyle name="Normal 42" xfId="17477"/>
    <cellStyle name="Normal 42 2" xfId="17478"/>
    <cellStyle name="Normal 42 2 2" xfId="17666"/>
    <cellStyle name="Normal 42 3" xfId="17665"/>
    <cellStyle name="Normal 43" xfId="17498"/>
    <cellStyle name="Normal 43 2" xfId="35179"/>
    <cellStyle name="Normal 44" xfId="757"/>
    <cellStyle name="Normal 44 2" xfId="17501"/>
    <cellStyle name="Normal 45" xfId="17504"/>
    <cellStyle name="Normal 46" xfId="49346"/>
    <cellStyle name="Normal 5" xfId="758"/>
    <cellStyle name="Normal 5 10" xfId="35181"/>
    <cellStyle name="Normal 5 11" xfId="35180"/>
    <cellStyle name="Normal 5 2" xfId="759"/>
    <cellStyle name="Normal 5 2 2" xfId="760"/>
    <cellStyle name="Normal 5 2 2 2" xfId="761"/>
    <cellStyle name="Normal 5 2 2 3" xfId="762"/>
    <cellStyle name="Normal 5 2 2 4" xfId="763"/>
    <cellStyle name="Normal 5 2 3" xfId="764"/>
    <cellStyle name="Normal 5 2 4" xfId="765"/>
    <cellStyle name="Normal 5 2 5" xfId="766"/>
    <cellStyle name="Normal 5 3" xfId="767"/>
    <cellStyle name="Normal 5 3 2" xfId="768"/>
    <cellStyle name="Normal 5 3 2 2" xfId="769"/>
    <cellStyle name="Normal 5 3 2 3" xfId="770"/>
    <cellStyle name="Normal 5 3 2 4" xfId="771"/>
    <cellStyle name="Normal 5 3 3" xfId="772"/>
    <cellStyle name="Normal 5 3 4" xfId="773"/>
    <cellStyle name="Normal 5 3 5" xfId="774"/>
    <cellStyle name="Normal 5 4" xfId="775"/>
    <cellStyle name="Normal 5 4 2" xfId="776"/>
    <cellStyle name="Normal 5 4 2 2" xfId="777"/>
    <cellStyle name="Normal 5 4 2 3" xfId="778"/>
    <cellStyle name="Normal 5 4 2 4" xfId="779"/>
    <cellStyle name="Normal 5 4 3" xfId="780"/>
    <cellStyle name="Normal 5 4 4" xfId="781"/>
    <cellStyle name="Normal 5 4 5" xfId="782"/>
    <cellStyle name="Normal 5 5" xfId="783"/>
    <cellStyle name="Normal 5 5 2" xfId="784"/>
    <cellStyle name="Normal 5 5 2 2" xfId="785"/>
    <cellStyle name="Normal 5 5 2 3" xfId="786"/>
    <cellStyle name="Normal 5 5 2 4" xfId="787"/>
    <cellStyle name="Normal 5 5 3" xfId="788"/>
    <cellStyle name="Normal 5 5 4" xfId="789"/>
    <cellStyle name="Normal 5 5 5" xfId="790"/>
    <cellStyle name="Normal 5 6" xfId="791"/>
    <cellStyle name="Normal 5 6 2" xfId="792"/>
    <cellStyle name="Normal 5 6 3" xfId="793"/>
    <cellStyle name="Normal 5 6 4" xfId="794"/>
    <cellStyle name="Normal 5 7" xfId="17479"/>
    <cellStyle name="Normal 5 7 2" xfId="17668"/>
    <cellStyle name="Normal 5 8" xfId="17667"/>
    <cellStyle name="Normal 5 8 2" xfId="35183"/>
    <cellStyle name="Normal 5 8 3" xfId="35182"/>
    <cellStyle name="Normal 5 9" xfId="35184"/>
    <cellStyle name="Normal 6" xfId="795"/>
    <cellStyle name="Normal 6 10" xfId="35185"/>
    <cellStyle name="Normal 6 11" xfId="35186"/>
    <cellStyle name="Normal 6 2" xfId="796"/>
    <cellStyle name="Normal 6 2 2" xfId="797"/>
    <cellStyle name="Normal 6 2 2 2" xfId="798"/>
    <cellStyle name="Normal 6 2 2 3" xfId="799"/>
    <cellStyle name="Normal 6 2 2 4" xfId="800"/>
    <cellStyle name="Normal 6 2 3" xfId="801"/>
    <cellStyle name="Normal 6 2 4" xfId="802"/>
    <cellStyle name="Normal 6 2 5" xfId="803"/>
    <cellStyle name="Normal 6 3" xfId="804"/>
    <cellStyle name="Normal 6 3 2" xfId="805"/>
    <cellStyle name="Normal 6 3 2 2" xfId="806"/>
    <cellStyle name="Normal 6 3 2 3" xfId="807"/>
    <cellStyle name="Normal 6 3 2 4" xfId="808"/>
    <cellStyle name="Normal 6 3 3" xfId="809"/>
    <cellStyle name="Normal 6 3 4" xfId="810"/>
    <cellStyle name="Normal 6 3 5" xfId="811"/>
    <cellStyle name="Normal 6 4" xfId="812"/>
    <cellStyle name="Normal 6 4 2" xfId="813"/>
    <cellStyle name="Normal 6 4 2 2" xfId="814"/>
    <cellStyle name="Normal 6 4 2 3" xfId="815"/>
    <cellStyle name="Normal 6 4 2 4" xfId="816"/>
    <cellStyle name="Normal 6 4 3" xfId="817"/>
    <cellStyle name="Normal 6 4 4" xfId="818"/>
    <cellStyle name="Normal 6 4 5" xfId="819"/>
    <cellStyle name="Normal 6 5" xfId="820"/>
    <cellStyle name="Normal 6 5 2" xfId="821"/>
    <cellStyle name="Normal 6 5 2 2" xfId="822"/>
    <cellStyle name="Normal 6 5 2 3" xfId="823"/>
    <cellStyle name="Normal 6 5 2 4" xfId="824"/>
    <cellStyle name="Normal 6 5 3" xfId="825"/>
    <cellStyle name="Normal 6 5 4" xfId="826"/>
    <cellStyle name="Normal 6 5 5" xfId="827"/>
    <cellStyle name="Normal 6 6" xfId="828"/>
    <cellStyle name="Normal 6 6 2" xfId="829"/>
    <cellStyle name="Normal 6 6 3" xfId="830"/>
    <cellStyle name="Normal 6 6 4" xfId="831"/>
    <cellStyle name="Normal 6 7" xfId="832"/>
    <cellStyle name="Normal 6 7 2" xfId="833"/>
    <cellStyle name="Normal 6 7 3" xfId="834"/>
    <cellStyle name="Normal 6 7 4" xfId="835"/>
    <cellStyle name="Normal 6 8" xfId="836"/>
    <cellStyle name="Normal 6 8 2" xfId="17480"/>
    <cellStyle name="Normal 6 9" xfId="17481"/>
    <cellStyle name="Normal 6 9 2" xfId="35187"/>
    <cellStyle name="Normal 7" xfId="837"/>
    <cellStyle name="Normal 7 2" xfId="838"/>
    <cellStyle name="Normal 7 2 2" xfId="839"/>
    <cellStyle name="Normal 7 2 2 2" xfId="35188"/>
    <cellStyle name="Normal 7 2 3" xfId="840"/>
    <cellStyle name="Normal 7 2 4" xfId="841"/>
    <cellStyle name="Normal 7 2 5" xfId="842"/>
    <cellStyle name="Normal 7 3" xfId="843"/>
    <cellStyle name="Normal 7 3 10" xfId="49343"/>
    <cellStyle name="Normal 7 3 2" xfId="3321"/>
    <cellStyle name="Normal 7 3 2 2" xfId="5830"/>
    <cellStyle name="Normal 7 3 2 2 2" xfId="23265"/>
    <cellStyle name="Normal 7 3 2 2 3" xfId="37718"/>
    <cellStyle name="Normal 7 3 2 3" xfId="13137"/>
    <cellStyle name="Normal 7 3 2 3 2" xfId="30572"/>
    <cellStyle name="Normal 7 3 2 3 3" xfId="45025"/>
    <cellStyle name="Normal 7 3 2 4" xfId="15598"/>
    <cellStyle name="Normal 7 3 2 4 2" xfId="33033"/>
    <cellStyle name="Normal 7 3 2 4 3" xfId="47486"/>
    <cellStyle name="Normal 7 3 2 5" xfId="20141"/>
    <cellStyle name="Normal 7 3 2 6" xfId="20760"/>
    <cellStyle name="Normal 7 3 2 7" xfId="35213"/>
    <cellStyle name="Normal 7 3 2 8" xfId="49344"/>
    <cellStyle name="Normal 7 3 3" xfId="3357"/>
    <cellStyle name="Normal 7 3 3 2" xfId="13146"/>
    <cellStyle name="Normal 7 3 3 2 2" xfId="30581"/>
    <cellStyle name="Normal 7 3 3 2 3" xfId="45034"/>
    <cellStyle name="Normal 7 3 3 3" xfId="15607"/>
    <cellStyle name="Normal 7 3 3 3 2" xfId="33042"/>
    <cellStyle name="Normal 7 3 3 3 3" xfId="47495"/>
    <cellStyle name="Normal 7 3 3 4" xfId="20793"/>
    <cellStyle name="Normal 7 3 3 5" xfId="35246"/>
    <cellStyle name="Normal 7 3 4" xfId="13131"/>
    <cellStyle name="Normal 7 3 4 2" xfId="30566"/>
    <cellStyle name="Normal 7 3 4 3" xfId="45019"/>
    <cellStyle name="Normal 7 3 5" xfId="14983"/>
    <cellStyle name="Normal 7 3 5 2" xfId="32418"/>
    <cellStyle name="Normal 7 3 5 3" xfId="46871"/>
    <cellStyle name="Normal 7 3 6" xfId="17482"/>
    <cellStyle name="Normal 7 3 7" xfId="17692"/>
    <cellStyle name="Normal 7 3 8" xfId="20145"/>
    <cellStyle name="Normal 7 3 9" xfId="35207"/>
    <cellStyle name="Normal 7 4" xfId="35189"/>
    <cellStyle name="Normal 7 5" xfId="35190"/>
    <cellStyle name="Normal 7 6" xfId="35191"/>
    <cellStyle name="Normal 8" xfId="844"/>
    <cellStyle name="Normal 8 2" xfId="845"/>
    <cellStyle name="Normal 8 3" xfId="846"/>
    <cellStyle name="Normal 8 3 2" xfId="17669"/>
    <cellStyle name="Normal 8 3 3" xfId="17483"/>
    <cellStyle name="Normal 8 4" xfId="847"/>
    <cellStyle name="Normal 9" xfId="848"/>
    <cellStyle name="Normal 9 2" xfId="849"/>
    <cellStyle name="Normal 9 3" xfId="850"/>
    <cellStyle name="Normal 9 4" xfId="851"/>
    <cellStyle name="Note 10" xfId="852"/>
    <cellStyle name="Note 10 2" xfId="853"/>
    <cellStyle name="Note 10 2 2" xfId="3364"/>
    <cellStyle name="Note 10 2 2 2" xfId="13148"/>
    <cellStyle name="Note 10 2 2 2 2" xfId="30583"/>
    <cellStyle name="Note 10 2 2 2 3" xfId="45036"/>
    <cellStyle name="Note 10 2 2 3" xfId="15609"/>
    <cellStyle name="Note 10 2 2 3 2" xfId="33044"/>
    <cellStyle name="Note 10 2 2 3 3" xfId="47497"/>
    <cellStyle name="Note 10 2 2 4" xfId="20800"/>
    <cellStyle name="Note 10 2 2 5" xfId="35253"/>
    <cellStyle name="Note 10 2 3" xfId="3328"/>
    <cellStyle name="Note 10 2 3 2" xfId="20767"/>
    <cellStyle name="Note 10 2 3 3" xfId="35220"/>
    <cellStyle name="Note 10 2 4" xfId="3359"/>
    <cellStyle name="Note 10 2 4 2" xfId="20795"/>
    <cellStyle name="Note 10 2 4 3" xfId="35248"/>
    <cellStyle name="Note 10 2 5" xfId="3330"/>
    <cellStyle name="Note 10 2 5 2" xfId="20769"/>
    <cellStyle name="Note 10 2 5 3" xfId="35222"/>
    <cellStyle name="Note 10 2 6" xfId="17694"/>
    <cellStyle name="Note 10 3" xfId="854"/>
    <cellStyle name="Note 10 3 2" xfId="3365"/>
    <cellStyle name="Note 10 3 2 2" xfId="13149"/>
    <cellStyle name="Note 10 3 2 2 2" xfId="30584"/>
    <cellStyle name="Note 10 3 2 2 3" xfId="45037"/>
    <cellStyle name="Note 10 3 2 3" xfId="15610"/>
    <cellStyle name="Note 10 3 2 3 2" xfId="33045"/>
    <cellStyle name="Note 10 3 2 3 3" xfId="47498"/>
    <cellStyle name="Note 10 3 2 4" xfId="20801"/>
    <cellStyle name="Note 10 3 2 5" xfId="35254"/>
    <cellStyle name="Note 10 3 3" xfId="3327"/>
    <cellStyle name="Note 10 3 3 2" xfId="20766"/>
    <cellStyle name="Note 10 3 3 3" xfId="35219"/>
    <cellStyle name="Note 10 3 4" xfId="3360"/>
    <cellStyle name="Note 10 3 4 2" xfId="20796"/>
    <cellStyle name="Note 10 3 4 3" xfId="35249"/>
    <cellStyle name="Note 10 3 5" xfId="8265"/>
    <cellStyle name="Note 10 3 5 2" xfId="25700"/>
    <cellStyle name="Note 10 3 5 3" xfId="40153"/>
    <cellStyle name="Note 10 3 6" xfId="17695"/>
    <cellStyle name="Note 10 4" xfId="855"/>
    <cellStyle name="Note 10 4 2" xfId="3366"/>
    <cellStyle name="Note 10 4 2 2" xfId="20802"/>
    <cellStyle name="Note 10 4 2 3" xfId="35255"/>
    <cellStyle name="Note 10 4 3" xfId="3326"/>
    <cellStyle name="Note 10 4 3 2" xfId="20765"/>
    <cellStyle name="Note 10 4 3 3" xfId="35218"/>
    <cellStyle name="Note 10 4 4" xfId="3361"/>
    <cellStyle name="Note 10 4 4 2" xfId="20797"/>
    <cellStyle name="Note 10 4 4 3" xfId="35250"/>
    <cellStyle name="Note 10 4 5" xfId="8266"/>
    <cellStyle name="Note 10 4 5 2" xfId="25701"/>
    <cellStyle name="Note 10 4 5 3" xfId="40154"/>
    <cellStyle name="Note 10 4 6" xfId="14984"/>
    <cellStyle name="Note 10 4 6 2" xfId="32419"/>
    <cellStyle name="Note 10 4 6 3" xfId="46872"/>
    <cellStyle name="Note 10 4 7" xfId="17696"/>
    <cellStyle name="Note 10 4 8" xfId="20146"/>
    <cellStyle name="Note 10 5" xfId="3363"/>
    <cellStyle name="Note 10 5 2" xfId="13147"/>
    <cellStyle name="Note 10 5 2 2" xfId="30582"/>
    <cellStyle name="Note 10 5 2 3" xfId="45035"/>
    <cellStyle name="Note 10 5 3" xfId="15608"/>
    <cellStyle name="Note 10 5 3 2" xfId="33043"/>
    <cellStyle name="Note 10 5 3 3" xfId="47496"/>
    <cellStyle name="Note 10 5 4" xfId="20799"/>
    <cellStyle name="Note 10 5 5" xfId="35252"/>
    <cellStyle name="Note 10 6" xfId="3329"/>
    <cellStyle name="Note 10 6 2" xfId="20768"/>
    <cellStyle name="Note 10 6 3" xfId="35221"/>
    <cellStyle name="Note 10 7" xfId="3358"/>
    <cellStyle name="Note 10 7 2" xfId="20794"/>
    <cellStyle name="Note 10 7 3" xfId="35247"/>
    <cellStyle name="Note 10 8" xfId="3331"/>
    <cellStyle name="Note 10 8 2" xfId="20770"/>
    <cellStyle name="Note 10 8 3" xfId="35223"/>
    <cellStyle name="Note 10 9" xfId="17693"/>
    <cellStyle name="Note 11" xfId="856"/>
    <cellStyle name="Note 11 2" xfId="857"/>
    <cellStyle name="Note 11 2 2" xfId="3368"/>
    <cellStyle name="Note 11 2 2 2" xfId="13151"/>
    <cellStyle name="Note 11 2 2 2 2" xfId="30586"/>
    <cellStyle name="Note 11 2 2 2 3" xfId="45039"/>
    <cellStyle name="Note 11 2 2 3" xfId="15612"/>
    <cellStyle name="Note 11 2 2 3 2" xfId="33047"/>
    <cellStyle name="Note 11 2 2 3 3" xfId="47500"/>
    <cellStyle name="Note 11 2 2 4" xfId="20804"/>
    <cellStyle name="Note 11 2 2 5" xfId="35257"/>
    <cellStyle name="Note 11 2 3" xfId="3324"/>
    <cellStyle name="Note 11 2 3 2" xfId="20763"/>
    <cellStyle name="Note 11 2 3 3" xfId="35216"/>
    <cellStyle name="Note 11 2 4" xfId="5803"/>
    <cellStyle name="Note 11 2 4 2" xfId="23239"/>
    <cellStyle name="Note 11 2 4 3" xfId="37692"/>
    <cellStyle name="Note 11 2 5" xfId="8268"/>
    <cellStyle name="Note 11 2 5 2" xfId="25703"/>
    <cellStyle name="Note 11 2 5 3" xfId="40156"/>
    <cellStyle name="Note 11 2 6" xfId="17698"/>
    <cellStyle name="Note 11 3" xfId="858"/>
    <cellStyle name="Note 11 3 2" xfId="3369"/>
    <cellStyle name="Note 11 3 2 2" xfId="13152"/>
    <cellStyle name="Note 11 3 2 2 2" xfId="30587"/>
    <cellStyle name="Note 11 3 2 2 3" xfId="45040"/>
    <cellStyle name="Note 11 3 2 3" xfId="15613"/>
    <cellStyle name="Note 11 3 2 3 2" xfId="33048"/>
    <cellStyle name="Note 11 3 2 3 3" xfId="47501"/>
    <cellStyle name="Note 11 3 2 4" xfId="20805"/>
    <cellStyle name="Note 11 3 2 5" xfId="35258"/>
    <cellStyle name="Note 11 3 3" xfId="3323"/>
    <cellStyle name="Note 11 3 3 2" xfId="20762"/>
    <cellStyle name="Note 11 3 3 3" xfId="35215"/>
    <cellStyle name="Note 11 3 4" xfId="5804"/>
    <cellStyle name="Note 11 3 4 2" xfId="23240"/>
    <cellStyle name="Note 11 3 4 3" xfId="37693"/>
    <cellStyle name="Note 11 3 5" xfId="8269"/>
    <cellStyle name="Note 11 3 5 2" xfId="25704"/>
    <cellStyle name="Note 11 3 5 3" xfId="40157"/>
    <cellStyle name="Note 11 3 6" xfId="17699"/>
    <cellStyle name="Note 11 4" xfId="859"/>
    <cellStyle name="Note 11 4 2" xfId="3370"/>
    <cellStyle name="Note 11 4 2 2" xfId="20806"/>
    <cellStyle name="Note 11 4 2 3" xfId="35259"/>
    <cellStyle name="Note 11 4 3" xfId="5832"/>
    <cellStyle name="Note 11 4 3 2" xfId="23267"/>
    <cellStyle name="Note 11 4 3 3" xfId="37720"/>
    <cellStyle name="Note 11 4 4" xfId="5805"/>
    <cellStyle name="Note 11 4 4 2" xfId="23241"/>
    <cellStyle name="Note 11 4 4 3" xfId="37694"/>
    <cellStyle name="Note 11 4 5" xfId="8270"/>
    <cellStyle name="Note 11 4 5 2" xfId="25705"/>
    <cellStyle name="Note 11 4 5 3" xfId="40158"/>
    <cellStyle name="Note 11 4 6" xfId="14985"/>
    <cellStyle name="Note 11 4 6 2" xfId="32420"/>
    <cellStyle name="Note 11 4 6 3" xfId="46873"/>
    <cellStyle name="Note 11 4 7" xfId="17700"/>
    <cellStyle name="Note 11 4 8" xfId="20147"/>
    <cellStyle name="Note 11 5" xfId="3367"/>
    <cellStyle name="Note 11 5 2" xfId="13150"/>
    <cellStyle name="Note 11 5 2 2" xfId="30585"/>
    <cellStyle name="Note 11 5 2 3" xfId="45038"/>
    <cellStyle name="Note 11 5 3" xfId="15611"/>
    <cellStyle name="Note 11 5 3 2" xfId="33046"/>
    <cellStyle name="Note 11 5 3 3" xfId="47499"/>
    <cellStyle name="Note 11 5 4" xfId="20803"/>
    <cellStyle name="Note 11 5 5" xfId="35256"/>
    <cellStyle name="Note 11 6" xfId="3325"/>
    <cellStyle name="Note 11 6 2" xfId="20764"/>
    <cellStyle name="Note 11 6 3" xfId="35217"/>
    <cellStyle name="Note 11 7" xfId="3362"/>
    <cellStyle name="Note 11 7 2" xfId="20798"/>
    <cellStyle name="Note 11 7 3" xfId="35251"/>
    <cellStyle name="Note 11 8" xfId="8267"/>
    <cellStyle name="Note 11 8 2" xfId="25702"/>
    <cellStyle name="Note 11 8 3" xfId="40155"/>
    <cellStyle name="Note 11 9" xfId="17697"/>
    <cellStyle name="Note 12" xfId="860"/>
    <cellStyle name="Note 12 2" xfId="861"/>
    <cellStyle name="Note 12 2 2" xfId="3372"/>
    <cellStyle name="Note 12 2 2 2" xfId="13154"/>
    <cellStyle name="Note 12 2 2 2 2" xfId="30589"/>
    <cellStyle name="Note 12 2 2 2 3" xfId="45042"/>
    <cellStyle name="Note 12 2 2 3" xfId="15615"/>
    <cellStyle name="Note 12 2 2 3 2" xfId="33050"/>
    <cellStyle name="Note 12 2 2 3 3" xfId="47503"/>
    <cellStyle name="Note 12 2 2 4" xfId="20808"/>
    <cellStyle name="Note 12 2 2 5" xfId="35261"/>
    <cellStyle name="Note 12 2 3" xfId="5834"/>
    <cellStyle name="Note 12 2 3 2" xfId="23269"/>
    <cellStyle name="Note 12 2 3 3" xfId="37722"/>
    <cellStyle name="Note 12 2 4" xfId="5807"/>
    <cellStyle name="Note 12 2 4 2" xfId="23243"/>
    <cellStyle name="Note 12 2 4 3" xfId="37696"/>
    <cellStyle name="Note 12 2 5" xfId="8272"/>
    <cellStyle name="Note 12 2 5 2" xfId="25707"/>
    <cellStyle name="Note 12 2 5 3" xfId="40160"/>
    <cellStyle name="Note 12 2 6" xfId="17702"/>
    <cellStyle name="Note 12 3" xfId="862"/>
    <cellStyle name="Note 12 3 2" xfId="3373"/>
    <cellStyle name="Note 12 3 2 2" xfId="13155"/>
    <cellStyle name="Note 12 3 2 2 2" xfId="30590"/>
    <cellStyle name="Note 12 3 2 2 3" xfId="45043"/>
    <cellStyle name="Note 12 3 2 3" xfId="15616"/>
    <cellStyle name="Note 12 3 2 3 2" xfId="33051"/>
    <cellStyle name="Note 12 3 2 3 3" xfId="47504"/>
    <cellStyle name="Note 12 3 2 4" xfId="20809"/>
    <cellStyle name="Note 12 3 2 5" xfId="35262"/>
    <cellStyle name="Note 12 3 3" xfId="5835"/>
    <cellStyle name="Note 12 3 3 2" xfId="23270"/>
    <cellStyle name="Note 12 3 3 3" xfId="37723"/>
    <cellStyle name="Note 12 3 4" xfId="5808"/>
    <cellStyle name="Note 12 3 4 2" xfId="23244"/>
    <cellStyle name="Note 12 3 4 3" xfId="37697"/>
    <cellStyle name="Note 12 3 5" xfId="8273"/>
    <cellStyle name="Note 12 3 5 2" xfId="25708"/>
    <cellStyle name="Note 12 3 5 3" xfId="40161"/>
    <cellStyle name="Note 12 3 6" xfId="17703"/>
    <cellStyle name="Note 12 4" xfId="863"/>
    <cellStyle name="Note 12 4 2" xfId="3374"/>
    <cellStyle name="Note 12 4 2 2" xfId="20810"/>
    <cellStyle name="Note 12 4 2 3" xfId="35263"/>
    <cellStyle name="Note 12 4 3" xfId="5836"/>
    <cellStyle name="Note 12 4 3 2" xfId="23271"/>
    <cellStyle name="Note 12 4 3 3" xfId="37724"/>
    <cellStyle name="Note 12 4 4" xfId="5809"/>
    <cellStyle name="Note 12 4 4 2" xfId="23245"/>
    <cellStyle name="Note 12 4 4 3" xfId="37698"/>
    <cellStyle name="Note 12 4 5" xfId="8274"/>
    <cellStyle name="Note 12 4 5 2" xfId="25709"/>
    <cellStyle name="Note 12 4 5 3" xfId="40162"/>
    <cellStyle name="Note 12 4 6" xfId="14986"/>
    <cellStyle name="Note 12 4 6 2" xfId="32421"/>
    <cellStyle name="Note 12 4 6 3" xfId="46874"/>
    <cellStyle name="Note 12 4 7" xfId="17704"/>
    <cellStyle name="Note 12 4 8" xfId="20148"/>
    <cellStyle name="Note 12 5" xfId="3371"/>
    <cellStyle name="Note 12 5 2" xfId="13153"/>
    <cellStyle name="Note 12 5 2 2" xfId="30588"/>
    <cellStyle name="Note 12 5 2 3" xfId="45041"/>
    <cellStyle name="Note 12 5 3" xfId="15614"/>
    <cellStyle name="Note 12 5 3 2" xfId="33049"/>
    <cellStyle name="Note 12 5 3 3" xfId="47502"/>
    <cellStyle name="Note 12 5 4" xfId="20807"/>
    <cellStyle name="Note 12 5 5" xfId="35260"/>
    <cellStyle name="Note 12 6" xfId="5833"/>
    <cellStyle name="Note 12 6 2" xfId="23268"/>
    <cellStyle name="Note 12 6 3" xfId="37721"/>
    <cellStyle name="Note 12 7" xfId="5806"/>
    <cellStyle name="Note 12 7 2" xfId="23242"/>
    <cellStyle name="Note 12 7 3" xfId="37695"/>
    <cellStyle name="Note 12 8" xfId="8271"/>
    <cellStyle name="Note 12 8 2" xfId="25706"/>
    <cellStyle name="Note 12 8 3" xfId="40159"/>
    <cellStyle name="Note 12 9" xfId="17701"/>
    <cellStyle name="Note 13" xfId="864"/>
    <cellStyle name="Note 13 2" xfId="865"/>
    <cellStyle name="Note 13 2 2" xfId="3376"/>
    <cellStyle name="Note 13 2 2 2" xfId="13157"/>
    <cellStyle name="Note 13 2 2 2 2" xfId="30592"/>
    <cellStyle name="Note 13 2 2 2 3" xfId="45045"/>
    <cellStyle name="Note 13 2 2 3" xfId="15618"/>
    <cellStyle name="Note 13 2 2 3 2" xfId="33053"/>
    <cellStyle name="Note 13 2 2 3 3" xfId="47506"/>
    <cellStyle name="Note 13 2 2 4" xfId="20812"/>
    <cellStyle name="Note 13 2 2 5" xfId="35265"/>
    <cellStyle name="Note 13 2 3" xfId="5838"/>
    <cellStyle name="Note 13 2 3 2" xfId="23273"/>
    <cellStyle name="Note 13 2 3 3" xfId="37726"/>
    <cellStyle name="Note 13 2 4" xfId="5811"/>
    <cellStyle name="Note 13 2 4 2" xfId="23247"/>
    <cellStyle name="Note 13 2 4 3" xfId="37700"/>
    <cellStyle name="Note 13 2 5" xfId="8276"/>
    <cellStyle name="Note 13 2 5 2" xfId="25711"/>
    <cellStyle name="Note 13 2 5 3" xfId="40164"/>
    <cellStyle name="Note 13 2 6" xfId="17706"/>
    <cellStyle name="Note 13 3" xfId="866"/>
    <cellStyle name="Note 13 3 2" xfId="3377"/>
    <cellStyle name="Note 13 3 2 2" xfId="13158"/>
    <cellStyle name="Note 13 3 2 2 2" xfId="30593"/>
    <cellStyle name="Note 13 3 2 2 3" xfId="45046"/>
    <cellStyle name="Note 13 3 2 3" xfId="15619"/>
    <cellStyle name="Note 13 3 2 3 2" xfId="33054"/>
    <cellStyle name="Note 13 3 2 3 3" xfId="47507"/>
    <cellStyle name="Note 13 3 2 4" xfId="20813"/>
    <cellStyle name="Note 13 3 2 5" xfId="35266"/>
    <cellStyle name="Note 13 3 3" xfId="5839"/>
    <cellStyle name="Note 13 3 3 2" xfId="23274"/>
    <cellStyle name="Note 13 3 3 3" xfId="37727"/>
    <cellStyle name="Note 13 3 4" xfId="5812"/>
    <cellStyle name="Note 13 3 4 2" xfId="23248"/>
    <cellStyle name="Note 13 3 4 3" xfId="37701"/>
    <cellStyle name="Note 13 3 5" xfId="8277"/>
    <cellStyle name="Note 13 3 5 2" xfId="25712"/>
    <cellStyle name="Note 13 3 5 3" xfId="40165"/>
    <cellStyle name="Note 13 3 6" xfId="17707"/>
    <cellStyle name="Note 13 4" xfId="867"/>
    <cellStyle name="Note 13 4 2" xfId="3378"/>
    <cellStyle name="Note 13 4 2 2" xfId="20814"/>
    <cellStyle name="Note 13 4 2 3" xfId="35267"/>
    <cellStyle name="Note 13 4 3" xfId="5840"/>
    <cellStyle name="Note 13 4 3 2" xfId="23275"/>
    <cellStyle name="Note 13 4 3 3" xfId="37728"/>
    <cellStyle name="Note 13 4 4" xfId="5813"/>
    <cellStyle name="Note 13 4 4 2" xfId="23249"/>
    <cellStyle name="Note 13 4 4 3" xfId="37702"/>
    <cellStyle name="Note 13 4 5" xfId="8278"/>
    <cellStyle name="Note 13 4 5 2" xfId="25713"/>
    <cellStyle name="Note 13 4 5 3" xfId="40166"/>
    <cellStyle name="Note 13 4 6" xfId="14987"/>
    <cellStyle name="Note 13 4 6 2" xfId="32422"/>
    <cellStyle name="Note 13 4 6 3" xfId="46875"/>
    <cellStyle name="Note 13 4 7" xfId="17708"/>
    <cellStyle name="Note 13 4 8" xfId="20149"/>
    <cellStyle name="Note 13 5" xfId="3375"/>
    <cellStyle name="Note 13 5 2" xfId="13156"/>
    <cellStyle name="Note 13 5 2 2" xfId="30591"/>
    <cellStyle name="Note 13 5 2 3" xfId="45044"/>
    <cellStyle name="Note 13 5 3" xfId="15617"/>
    <cellStyle name="Note 13 5 3 2" xfId="33052"/>
    <cellStyle name="Note 13 5 3 3" xfId="47505"/>
    <cellStyle name="Note 13 5 4" xfId="20811"/>
    <cellStyle name="Note 13 5 5" xfId="35264"/>
    <cellStyle name="Note 13 6" xfId="5837"/>
    <cellStyle name="Note 13 6 2" xfId="23272"/>
    <cellStyle name="Note 13 6 3" xfId="37725"/>
    <cellStyle name="Note 13 7" xfId="5810"/>
    <cellStyle name="Note 13 7 2" xfId="23246"/>
    <cellStyle name="Note 13 7 3" xfId="37699"/>
    <cellStyle name="Note 13 8" xfId="8275"/>
    <cellStyle name="Note 13 8 2" xfId="25710"/>
    <cellStyle name="Note 13 8 3" xfId="40163"/>
    <cellStyle name="Note 13 9" xfId="17705"/>
    <cellStyle name="Note 14" xfId="868"/>
    <cellStyle name="Note 14 2" xfId="869"/>
    <cellStyle name="Note 14 2 2" xfId="3380"/>
    <cellStyle name="Note 14 2 2 2" xfId="13160"/>
    <cellStyle name="Note 14 2 2 2 2" xfId="30595"/>
    <cellStyle name="Note 14 2 2 2 3" xfId="45048"/>
    <cellStyle name="Note 14 2 2 3" xfId="15621"/>
    <cellStyle name="Note 14 2 2 3 2" xfId="33056"/>
    <cellStyle name="Note 14 2 2 3 3" xfId="47509"/>
    <cellStyle name="Note 14 2 2 4" xfId="20816"/>
    <cellStyle name="Note 14 2 2 5" xfId="35269"/>
    <cellStyle name="Note 14 2 3" xfId="5842"/>
    <cellStyle name="Note 14 2 3 2" xfId="23277"/>
    <cellStyle name="Note 14 2 3 3" xfId="37730"/>
    <cellStyle name="Note 14 2 4" xfId="5815"/>
    <cellStyle name="Note 14 2 4 2" xfId="23251"/>
    <cellStyle name="Note 14 2 4 3" xfId="37704"/>
    <cellStyle name="Note 14 2 5" xfId="8280"/>
    <cellStyle name="Note 14 2 5 2" xfId="25715"/>
    <cellStyle name="Note 14 2 5 3" xfId="40168"/>
    <cellStyle name="Note 14 2 6" xfId="17710"/>
    <cellStyle name="Note 14 3" xfId="870"/>
    <cellStyle name="Note 14 3 2" xfId="3381"/>
    <cellStyle name="Note 14 3 2 2" xfId="13161"/>
    <cellStyle name="Note 14 3 2 2 2" xfId="30596"/>
    <cellStyle name="Note 14 3 2 2 3" xfId="45049"/>
    <cellStyle name="Note 14 3 2 3" xfId="15622"/>
    <cellStyle name="Note 14 3 2 3 2" xfId="33057"/>
    <cellStyle name="Note 14 3 2 3 3" xfId="47510"/>
    <cellStyle name="Note 14 3 2 4" xfId="20817"/>
    <cellStyle name="Note 14 3 2 5" xfId="35270"/>
    <cellStyle name="Note 14 3 3" xfId="5843"/>
    <cellStyle name="Note 14 3 3 2" xfId="23278"/>
    <cellStyle name="Note 14 3 3 3" xfId="37731"/>
    <cellStyle name="Note 14 3 4" xfId="5816"/>
    <cellStyle name="Note 14 3 4 2" xfId="23252"/>
    <cellStyle name="Note 14 3 4 3" xfId="37705"/>
    <cellStyle name="Note 14 3 5" xfId="8281"/>
    <cellStyle name="Note 14 3 5 2" xfId="25716"/>
    <cellStyle name="Note 14 3 5 3" xfId="40169"/>
    <cellStyle name="Note 14 3 6" xfId="17711"/>
    <cellStyle name="Note 14 4" xfId="871"/>
    <cellStyle name="Note 14 4 2" xfId="3382"/>
    <cellStyle name="Note 14 4 2 2" xfId="20818"/>
    <cellStyle name="Note 14 4 2 3" xfId="35271"/>
    <cellStyle name="Note 14 4 3" xfId="5844"/>
    <cellStyle name="Note 14 4 3 2" xfId="23279"/>
    <cellStyle name="Note 14 4 3 3" xfId="37732"/>
    <cellStyle name="Note 14 4 4" xfId="5817"/>
    <cellStyle name="Note 14 4 4 2" xfId="23253"/>
    <cellStyle name="Note 14 4 4 3" xfId="37706"/>
    <cellStyle name="Note 14 4 5" xfId="8288"/>
    <cellStyle name="Note 14 4 5 2" xfId="25723"/>
    <cellStyle name="Note 14 4 5 3" xfId="40176"/>
    <cellStyle name="Note 14 4 6" xfId="14988"/>
    <cellStyle name="Note 14 4 6 2" xfId="32423"/>
    <cellStyle name="Note 14 4 6 3" xfId="46876"/>
    <cellStyle name="Note 14 4 7" xfId="17712"/>
    <cellStyle name="Note 14 4 8" xfId="20150"/>
    <cellStyle name="Note 14 5" xfId="3379"/>
    <cellStyle name="Note 14 5 2" xfId="13159"/>
    <cellStyle name="Note 14 5 2 2" xfId="30594"/>
    <cellStyle name="Note 14 5 2 3" xfId="45047"/>
    <cellStyle name="Note 14 5 3" xfId="15620"/>
    <cellStyle name="Note 14 5 3 2" xfId="33055"/>
    <cellStyle name="Note 14 5 3 3" xfId="47508"/>
    <cellStyle name="Note 14 5 4" xfId="20815"/>
    <cellStyle name="Note 14 5 5" xfId="35268"/>
    <cellStyle name="Note 14 6" xfId="5841"/>
    <cellStyle name="Note 14 6 2" xfId="23276"/>
    <cellStyle name="Note 14 6 3" xfId="37729"/>
    <cellStyle name="Note 14 7" xfId="5814"/>
    <cellStyle name="Note 14 7 2" xfId="23250"/>
    <cellStyle name="Note 14 7 3" xfId="37703"/>
    <cellStyle name="Note 14 8" xfId="8279"/>
    <cellStyle name="Note 14 8 2" xfId="25714"/>
    <cellStyle name="Note 14 8 3" xfId="40167"/>
    <cellStyle name="Note 14 9" xfId="17709"/>
    <cellStyle name="Note 15" xfId="872"/>
    <cellStyle name="Note 15 2" xfId="873"/>
    <cellStyle name="Note 15 2 2" xfId="3384"/>
    <cellStyle name="Note 15 2 2 2" xfId="13163"/>
    <cellStyle name="Note 15 2 2 2 2" xfId="30598"/>
    <cellStyle name="Note 15 2 2 2 3" xfId="45051"/>
    <cellStyle name="Note 15 2 2 3" xfId="15624"/>
    <cellStyle name="Note 15 2 2 3 2" xfId="33059"/>
    <cellStyle name="Note 15 2 2 3 3" xfId="47512"/>
    <cellStyle name="Note 15 2 2 4" xfId="20820"/>
    <cellStyle name="Note 15 2 2 5" xfId="35273"/>
    <cellStyle name="Note 15 2 3" xfId="5846"/>
    <cellStyle name="Note 15 2 3 2" xfId="23281"/>
    <cellStyle name="Note 15 2 3 3" xfId="37734"/>
    <cellStyle name="Note 15 2 4" xfId="5820"/>
    <cellStyle name="Note 15 2 4 2" xfId="23255"/>
    <cellStyle name="Note 15 2 4 3" xfId="37708"/>
    <cellStyle name="Note 15 2 5" xfId="8283"/>
    <cellStyle name="Note 15 2 5 2" xfId="25718"/>
    <cellStyle name="Note 15 2 5 3" xfId="40171"/>
    <cellStyle name="Note 15 2 6" xfId="17714"/>
    <cellStyle name="Note 15 3" xfId="874"/>
    <cellStyle name="Note 15 3 2" xfId="3385"/>
    <cellStyle name="Note 15 3 2 2" xfId="13164"/>
    <cellStyle name="Note 15 3 2 2 2" xfId="30599"/>
    <cellStyle name="Note 15 3 2 2 3" xfId="45052"/>
    <cellStyle name="Note 15 3 2 3" xfId="15625"/>
    <cellStyle name="Note 15 3 2 3 2" xfId="33060"/>
    <cellStyle name="Note 15 3 2 3 3" xfId="47513"/>
    <cellStyle name="Note 15 3 2 4" xfId="20821"/>
    <cellStyle name="Note 15 3 2 5" xfId="35274"/>
    <cellStyle name="Note 15 3 3" xfId="5847"/>
    <cellStyle name="Note 15 3 3 2" xfId="23282"/>
    <cellStyle name="Note 15 3 3 3" xfId="37735"/>
    <cellStyle name="Note 15 3 4" xfId="5821"/>
    <cellStyle name="Note 15 3 4 2" xfId="23256"/>
    <cellStyle name="Note 15 3 4 3" xfId="37709"/>
    <cellStyle name="Note 15 3 5" xfId="8287"/>
    <cellStyle name="Note 15 3 5 2" xfId="25722"/>
    <cellStyle name="Note 15 3 5 3" xfId="40175"/>
    <cellStyle name="Note 15 3 6" xfId="17715"/>
    <cellStyle name="Note 15 4" xfId="875"/>
    <cellStyle name="Note 15 4 2" xfId="3386"/>
    <cellStyle name="Note 15 4 2 2" xfId="20822"/>
    <cellStyle name="Note 15 4 2 3" xfId="35275"/>
    <cellStyle name="Note 15 4 3" xfId="5848"/>
    <cellStyle name="Note 15 4 3 2" xfId="23283"/>
    <cellStyle name="Note 15 4 3 3" xfId="37736"/>
    <cellStyle name="Note 15 4 4" xfId="8289"/>
    <cellStyle name="Note 15 4 4 2" xfId="25724"/>
    <cellStyle name="Note 15 4 4 3" xfId="40177"/>
    <cellStyle name="Note 15 4 5" xfId="10709"/>
    <cellStyle name="Note 15 4 5 2" xfId="28144"/>
    <cellStyle name="Note 15 4 5 3" xfId="42597"/>
    <cellStyle name="Note 15 4 6" xfId="14989"/>
    <cellStyle name="Note 15 4 6 2" xfId="32424"/>
    <cellStyle name="Note 15 4 6 3" xfId="46877"/>
    <cellStyle name="Note 15 4 7" xfId="17716"/>
    <cellStyle name="Note 15 4 8" xfId="20151"/>
    <cellStyle name="Note 15 5" xfId="3383"/>
    <cellStyle name="Note 15 5 2" xfId="13162"/>
    <cellStyle name="Note 15 5 2 2" xfId="30597"/>
    <cellStyle name="Note 15 5 2 3" xfId="45050"/>
    <cellStyle name="Note 15 5 3" xfId="15623"/>
    <cellStyle name="Note 15 5 3 2" xfId="33058"/>
    <cellStyle name="Note 15 5 3 3" xfId="47511"/>
    <cellStyle name="Note 15 5 4" xfId="20819"/>
    <cellStyle name="Note 15 5 5" xfId="35272"/>
    <cellStyle name="Note 15 6" xfId="5845"/>
    <cellStyle name="Note 15 6 2" xfId="23280"/>
    <cellStyle name="Note 15 6 3" xfId="37733"/>
    <cellStyle name="Note 15 7" xfId="5818"/>
    <cellStyle name="Note 15 7 2" xfId="23254"/>
    <cellStyle name="Note 15 7 3" xfId="37707"/>
    <cellStyle name="Note 15 8" xfId="8282"/>
    <cellStyle name="Note 15 8 2" xfId="25717"/>
    <cellStyle name="Note 15 8 3" xfId="40170"/>
    <cellStyle name="Note 15 9" xfId="17713"/>
    <cellStyle name="Note 16" xfId="876"/>
    <cellStyle name="Note 16 2" xfId="877"/>
    <cellStyle name="Note 16 2 2" xfId="3388"/>
    <cellStyle name="Note 16 2 2 2" xfId="13166"/>
    <cellStyle name="Note 16 2 2 2 2" xfId="30601"/>
    <cellStyle name="Note 16 2 2 2 3" xfId="45054"/>
    <cellStyle name="Note 16 2 2 3" xfId="15627"/>
    <cellStyle name="Note 16 2 2 3 2" xfId="33062"/>
    <cellStyle name="Note 16 2 2 3 3" xfId="47515"/>
    <cellStyle name="Note 16 2 2 4" xfId="20824"/>
    <cellStyle name="Note 16 2 2 5" xfId="35277"/>
    <cellStyle name="Note 16 2 3" xfId="5850"/>
    <cellStyle name="Note 16 2 3 2" xfId="23285"/>
    <cellStyle name="Note 16 2 3 3" xfId="37738"/>
    <cellStyle name="Note 16 2 4" xfId="8291"/>
    <cellStyle name="Note 16 2 4 2" xfId="25726"/>
    <cellStyle name="Note 16 2 4 3" xfId="40179"/>
    <cellStyle name="Note 16 2 5" xfId="10711"/>
    <cellStyle name="Note 16 2 5 2" xfId="28146"/>
    <cellStyle name="Note 16 2 5 3" xfId="42599"/>
    <cellStyle name="Note 16 2 6" xfId="17718"/>
    <cellStyle name="Note 16 3" xfId="878"/>
    <cellStyle name="Note 16 3 2" xfId="3389"/>
    <cellStyle name="Note 16 3 2 2" xfId="13167"/>
    <cellStyle name="Note 16 3 2 2 2" xfId="30602"/>
    <cellStyle name="Note 16 3 2 2 3" xfId="45055"/>
    <cellStyle name="Note 16 3 2 3" xfId="15628"/>
    <cellStyle name="Note 16 3 2 3 2" xfId="33063"/>
    <cellStyle name="Note 16 3 2 3 3" xfId="47516"/>
    <cellStyle name="Note 16 3 2 4" xfId="20825"/>
    <cellStyle name="Note 16 3 2 5" xfId="35278"/>
    <cellStyle name="Note 16 3 3" xfId="5851"/>
    <cellStyle name="Note 16 3 3 2" xfId="23286"/>
    <cellStyle name="Note 16 3 3 3" xfId="37739"/>
    <cellStyle name="Note 16 3 4" xfId="8292"/>
    <cellStyle name="Note 16 3 4 2" xfId="25727"/>
    <cellStyle name="Note 16 3 4 3" xfId="40180"/>
    <cellStyle name="Note 16 3 5" xfId="10712"/>
    <cellStyle name="Note 16 3 5 2" xfId="28147"/>
    <cellStyle name="Note 16 3 5 3" xfId="42600"/>
    <cellStyle name="Note 16 3 6" xfId="17719"/>
    <cellStyle name="Note 16 4" xfId="879"/>
    <cellStyle name="Note 16 4 2" xfId="3390"/>
    <cellStyle name="Note 16 4 2 2" xfId="20826"/>
    <cellStyle name="Note 16 4 2 3" xfId="35279"/>
    <cellStyle name="Note 16 4 3" xfId="5852"/>
    <cellStyle name="Note 16 4 3 2" xfId="23287"/>
    <cellStyle name="Note 16 4 3 3" xfId="37740"/>
    <cellStyle name="Note 16 4 4" xfId="8293"/>
    <cellStyle name="Note 16 4 4 2" xfId="25728"/>
    <cellStyle name="Note 16 4 4 3" xfId="40181"/>
    <cellStyle name="Note 16 4 5" xfId="10713"/>
    <cellStyle name="Note 16 4 5 2" xfId="28148"/>
    <cellStyle name="Note 16 4 5 3" xfId="42601"/>
    <cellStyle name="Note 16 4 6" xfId="14990"/>
    <cellStyle name="Note 16 4 6 2" xfId="32425"/>
    <cellStyle name="Note 16 4 6 3" xfId="46878"/>
    <cellStyle name="Note 16 4 7" xfId="17720"/>
    <cellStyle name="Note 16 4 8" xfId="20152"/>
    <cellStyle name="Note 16 5" xfId="3387"/>
    <cellStyle name="Note 16 5 2" xfId="13165"/>
    <cellStyle name="Note 16 5 2 2" xfId="30600"/>
    <cellStyle name="Note 16 5 2 3" xfId="45053"/>
    <cellStyle name="Note 16 5 3" xfId="15626"/>
    <cellStyle name="Note 16 5 3 2" xfId="33061"/>
    <cellStyle name="Note 16 5 3 3" xfId="47514"/>
    <cellStyle name="Note 16 5 4" xfId="20823"/>
    <cellStyle name="Note 16 5 5" xfId="35276"/>
    <cellStyle name="Note 16 6" xfId="5849"/>
    <cellStyle name="Note 16 6 2" xfId="23284"/>
    <cellStyle name="Note 16 6 3" xfId="37737"/>
    <cellStyle name="Note 16 7" xfId="8290"/>
    <cellStyle name="Note 16 7 2" xfId="25725"/>
    <cellStyle name="Note 16 7 3" xfId="40178"/>
    <cellStyle name="Note 16 8" xfId="10710"/>
    <cellStyle name="Note 16 8 2" xfId="28145"/>
    <cellStyle name="Note 16 8 3" xfId="42598"/>
    <cellStyle name="Note 16 9" xfId="17717"/>
    <cellStyle name="Note 17" xfId="880"/>
    <cellStyle name="Note 17 2" xfId="881"/>
    <cellStyle name="Note 17 2 2" xfId="3392"/>
    <cellStyle name="Note 17 2 2 2" xfId="13169"/>
    <cellStyle name="Note 17 2 2 2 2" xfId="30604"/>
    <cellStyle name="Note 17 2 2 2 3" xfId="45057"/>
    <cellStyle name="Note 17 2 2 3" xfId="15630"/>
    <cellStyle name="Note 17 2 2 3 2" xfId="33065"/>
    <cellStyle name="Note 17 2 2 3 3" xfId="47518"/>
    <cellStyle name="Note 17 2 2 4" xfId="20828"/>
    <cellStyle name="Note 17 2 2 5" xfId="35281"/>
    <cellStyle name="Note 17 2 3" xfId="5854"/>
    <cellStyle name="Note 17 2 3 2" xfId="23289"/>
    <cellStyle name="Note 17 2 3 3" xfId="37742"/>
    <cellStyle name="Note 17 2 4" xfId="8295"/>
    <cellStyle name="Note 17 2 4 2" xfId="25730"/>
    <cellStyle name="Note 17 2 4 3" xfId="40183"/>
    <cellStyle name="Note 17 2 5" xfId="10715"/>
    <cellStyle name="Note 17 2 5 2" xfId="28150"/>
    <cellStyle name="Note 17 2 5 3" xfId="42603"/>
    <cellStyle name="Note 17 2 6" xfId="17722"/>
    <cellStyle name="Note 17 3" xfId="882"/>
    <cellStyle name="Note 17 3 2" xfId="3393"/>
    <cellStyle name="Note 17 3 2 2" xfId="13170"/>
    <cellStyle name="Note 17 3 2 2 2" xfId="30605"/>
    <cellStyle name="Note 17 3 2 2 3" xfId="45058"/>
    <cellStyle name="Note 17 3 2 3" xfId="15631"/>
    <cellStyle name="Note 17 3 2 3 2" xfId="33066"/>
    <cellStyle name="Note 17 3 2 3 3" xfId="47519"/>
    <cellStyle name="Note 17 3 2 4" xfId="20829"/>
    <cellStyle name="Note 17 3 2 5" xfId="35282"/>
    <cellStyle name="Note 17 3 3" xfId="5855"/>
    <cellStyle name="Note 17 3 3 2" xfId="23290"/>
    <cellStyle name="Note 17 3 3 3" xfId="37743"/>
    <cellStyle name="Note 17 3 4" xfId="8296"/>
    <cellStyle name="Note 17 3 4 2" xfId="25731"/>
    <cellStyle name="Note 17 3 4 3" xfId="40184"/>
    <cellStyle name="Note 17 3 5" xfId="10716"/>
    <cellStyle name="Note 17 3 5 2" xfId="28151"/>
    <cellStyle name="Note 17 3 5 3" xfId="42604"/>
    <cellStyle name="Note 17 3 6" xfId="17723"/>
    <cellStyle name="Note 17 4" xfId="883"/>
    <cellStyle name="Note 17 4 2" xfId="3394"/>
    <cellStyle name="Note 17 4 2 2" xfId="20830"/>
    <cellStyle name="Note 17 4 2 3" xfId="35283"/>
    <cellStyle name="Note 17 4 3" xfId="5856"/>
    <cellStyle name="Note 17 4 3 2" xfId="23291"/>
    <cellStyle name="Note 17 4 3 3" xfId="37744"/>
    <cellStyle name="Note 17 4 4" xfId="8297"/>
    <cellStyle name="Note 17 4 4 2" xfId="25732"/>
    <cellStyle name="Note 17 4 4 3" xfId="40185"/>
    <cellStyle name="Note 17 4 5" xfId="10717"/>
    <cellStyle name="Note 17 4 5 2" xfId="28152"/>
    <cellStyle name="Note 17 4 5 3" xfId="42605"/>
    <cellStyle name="Note 17 4 6" xfId="14991"/>
    <cellStyle name="Note 17 4 6 2" xfId="32426"/>
    <cellStyle name="Note 17 4 6 3" xfId="46879"/>
    <cellStyle name="Note 17 4 7" xfId="17724"/>
    <cellStyle name="Note 17 4 8" xfId="20153"/>
    <cellStyle name="Note 17 5" xfId="3391"/>
    <cellStyle name="Note 17 5 2" xfId="13168"/>
    <cellStyle name="Note 17 5 2 2" xfId="30603"/>
    <cellStyle name="Note 17 5 2 3" xfId="45056"/>
    <cellStyle name="Note 17 5 3" xfId="15629"/>
    <cellStyle name="Note 17 5 3 2" xfId="33064"/>
    <cellStyle name="Note 17 5 3 3" xfId="47517"/>
    <cellStyle name="Note 17 5 4" xfId="20827"/>
    <cellStyle name="Note 17 5 5" xfId="35280"/>
    <cellStyle name="Note 17 6" xfId="5853"/>
    <cellStyle name="Note 17 6 2" xfId="23288"/>
    <cellStyle name="Note 17 6 3" xfId="37741"/>
    <cellStyle name="Note 17 7" xfId="8294"/>
    <cellStyle name="Note 17 7 2" xfId="25729"/>
    <cellStyle name="Note 17 7 3" xfId="40182"/>
    <cellStyle name="Note 17 8" xfId="10714"/>
    <cellStyle name="Note 17 8 2" xfId="28149"/>
    <cellStyle name="Note 17 8 3" xfId="42602"/>
    <cellStyle name="Note 17 9" xfId="17721"/>
    <cellStyle name="Note 18" xfId="884"/>
    <cellStyle name="Note 18 2" xfId="885"/>
    <cellStyle name="Note 18 2 2" xfId="3396"/>
    <cellStyle name="Note 18 2 2 2" xfId="13172"/>
    <cellStyle name="Note 18 2 2 2 2" xfId="30607"/>
    <cellStyle name="Note 18 2 2 2 3" xfId="45060"/>
    <cellStyle name="Note 18 2 2 3" xfId="15633"/>
    <cellStyle name="Note 18 2 2 3 2" xfId="33068"/>
    <cellStyle name="Note 18 2 2 3 3" xfId="47521"/>
    <cellStyle name="Note 18 2 2 4" xfId="20832"/>
    <cellStyle name="Note 18 2 2 5" xfId="35285"/>
    <cellStyle name="Note 18 2 3" xfId="5858"/>
    <cellStyle name="Note 18 2 3 2" xfId="23293"/>
    <cellStyle name="Note 18 2 3 3" xfId="37746"/>
    <cellStyle name="Note 18 2 4" xfId="8299"/>
    <cellStyle name="Note 18 2 4 2" xfId="25734"/>
    <cellStyle name="Note 18 2 4 3" xfId="40187"/>
    <cellStyle name="Note 18 2 5" xfId="10719"/>
    <cellStyle name="Note 18 2 5 2" xfId="28154"/>
    <cellStyle name="Note 18 2 5 3" xfId="42607"/>
    <cellStyle name="Note 18 2 6" xfId="17726"/>
    <cellStyle name="Note 18 3" xfId="886"/>
    <cellStyle name="Note 18 3 2" xfId="3397"/>
    <cellStyle name="Note 18 3 2 2" xfId="13173"/>
    <cellStyle name="Note 18 3 2 2 2" xfId="30608"/>
    <cellStyle name="Note 18 3 2 2 3" xfId="45061"/>
    <cellStyle name="Note 18 3 2 3" xfId="15634"/>
    <cellStyle name="Note 18 3 2 3 2" xfId="33069"/>
    <cellStyle name="Note 18 3 2 3 3" xfId="47522"/>
    <cellStyle name="Note 18 3 2 4" xfId="20833"/>
    <cellStyle name="Note 18 3 2 5" xfId="35286"/>
    <cellStyle name="Note 18 3 3" xfId="5859"/>
    <cellStyle name="Note 18 3 3 2" xfId="23294"/>
    <cellStyle name="Note 18 3 3 3" xfId="37747"/>
    <cellStyle name="Note 18 3 4" xfId="8300"/>
    <cellStyle name="Note 18 3 4 2" xfId="25735"/>
    <cellStyle name="Note 18 3 4 3" xfId="40188"/>
    <cellStyle name="Note 18 3 5" xfId="10720"/>
    <cellStyle name="Note 18 3 5 2" xfId="28155"/>
    <cellStyle name="Note 18 3 5 3" xfId="42608"/>
    <cellStyle name="Note 18 3 6" xfId="17727"/>
    <cellStyle name="Note 18 4" xfId="887"/>
    <cellStyle name="Note 18 4 2" xfId="3398"/>
    <cellStyle name="Note 18 4 2 2" xfId="20834"/>
    <cellStyle name="Note 18 4 2 3" xfId="35287"/>
    <cellStyle name="Note 18 4 3" xfId="5860"/>
    <cellStyle name="Note 18 4 3 2" xfId="23295"/>
    <cellStyle name="Note 18 4 3 3" xfId="37748"/>
    <cellStyle name="Note 18 4 4" xfId="8301"/>
    <cellStyle name="Note 18 4 4 2" xfId="25736"/>
    <cellStyle name="Note 18 4 4 3" xfId="40189"/>
    <cellStyle name="Note 18 4 5" xfId="10721"/>
    <cellStyle name="Note 18 4 5 2" xfId="28156"/>
    <cellStyle name="Note 18 4 5 3" xfId="42609"/>
    <cellStyle name="Note 18 4 6" xfId="14992"/>
    <cellStyle name="Note 18 4 6 2" xfId="32427"/>
    <cellStyle name="Note 18 4 6 3" xfId="46880"/>
    <cellStyle name="Note 18 4 7" xfId="17728"/>
    <cellStyle name="Note 18 4 8" xfId="20154"/>
    <cellStyle name="Note 18 5" xfId="3395"/>
    <cellStyle name="Note 18 5 2" xfId="13171"/>
    <cellStyle name="Note 18 5 2 2" xfId="30606"/>
    <cellStyle name="Note 18 5 2 3" xfId="45059"/>
    <cellStyle name="Note 18 5 3" xfId="15632"/>
    <cellStyle name="Note 18 5 3 2" xfId="33067"/>
    <cellStyle name="Note 18 5 3 3" xfId="47520"/>
    <cellStyle name="Note 18 5 4" xfId="20831"/>
    <cellStyle name="Note 18 5 5" xfId="35284"/>
    <cellStyle name="Note 18 6" xfId="5857"/>
    <cellStyle name="Note 18 6 2" xfId="23292"/>
    <cellStyle name="Note 18 6 3" xfId="37745"/>
    <cellStyle name="Note 18 7" xfId="8298"/>
    <cellStyle name="Note 18 7 2" xfId="25733"/>
    <cellStyle name="Note 18 7 3" xfId="40186"/>
    <cellStyle name="Note 18 8" xfId="10718"/>
    <cellStyle name="Note 18 8 2" xfId="28153"/>
    <cellStyle name="Note 18 8 3" xfId="42606"/>
    <cellStyle name="Note 18 9" xfId="17725"/>
    <cellStyle name="Note 19" xfId="888"/>
    <cellStyle name="Note 19 2" xfId="889"/>
    <cellStyle name="Note 19 2 2" xfId="3400"/>
    <cellStyle name="Note 19 2 2 2" xfId="13175"/>
    <cellStyle name="Note 19 2 2 2 2" xfId="30610"/>
    <cellStyle name="Note 19 2 2 2 3" xfId="45063"/>
    <cellStyle name="Note 19 2 2 3" xfId="15636"/>
    <cellStyle name="Note 19 2 2 3 2" xfId="33071"/>
    <cellStyle name="Note 19 2 2 3 3" xfId="47524"/>
    <cellStyle name="Note 19 2 2 4" xfId="20836"/>
    <cellStyle name="Note 19 2 2 5" xfId="35289"/>
    <cellStyle name="Note 19 2 3" xfId="5862"/>
    <cellStyle name="Note 19 2 3 2" xfId="23297"/>
    <cellStyle name="Note 19 2 3 3" xfId="37750"/>
    <cellStyle name="Note 19 2 4" xfId="8303"/>
    <cellStyle name="Note 19 2 4 2" xfId="25738"/>
    <cellStyle name="Note 19 2 4 3" xfId="40191"/>
    <cellStyle name="Note 19 2 5" xfId="10723"/>
    <cellStyle name="Note 19 2 5 2" xfId="28158"/>
    <cellStyle name="Note 19 2 5 3" xfId="42611"/>
    <cellStyle name="Note 19 2 6" xfId="17730"/>
    <cellStyle name="Note 19 3" xfId="890"/>
    <cellStyle name="Note 19 3 2" xfId="3401"/>
    <cellStyle name="Note 19 3 2 2" xfId="13176"/>
    <cellStyle name="Note 19 3 2 2 2" xfId="30611"/>
    <cellStyle name="Note 19 3 2 2 3" xfId="45064"/>
    <cellStyle name="Note 19 3 2 3" xfId="15637"/>
    <cellStyle name="Note 19 3 2 3 2" xfId="33072"/>
    <cellStyle name="Note 19 3 2 3 3" xfId="47525"/>
    <cellStyle name="Note 19 3 2 4" xfId="20837"/>
    <cellStyle name="Note 19 3 2 5" xfId="35290"/>
    <cellStyle name="Note 19 3 3" xfId="5863"/>
    <cellStyle name="Note 19 3 3 2" xfId="23298"/>
    <cellStyle name="Note 19 3 3 3" xfId="37751"/>
    <cellStyle name="Note 19 3 4" xfId="8304"/>
    <cellStyle name="Note 19 3 4 2" xfId="25739"/>
    <cellStyle name="Note 19 3 4 3" xfId="40192"/>
    <cellStyle name="Note 19 3 5" xfId="10724"/>
    <cellStyle name="Note 19 3 5 2" xfId="28159"/>
    <cellStyle name="Note 19 3 5 3" xfId="42612"/>
    <cellStyle name="Note 19 3 6" xfId="17731"/>
    <cellStyle name="Note 19 4" xfId="891"/>
    <cellStyle name="Note 19 4 2" xfId="3402"/>
    <cellStyle name="Note 19 4 2 2" xfId="20838"/>
    <cellStyle name="Note 19 4 2 3" xfId="35291"/>
    <cellStyle name="Note 19 4 3" xfId="5864"/>
    <cellStyle name="Note 19 4 3 2" xfId="23299"/>
    <cellStyle name="Note 19 4 3 3" xfId="37752"/>
    <cellStyle name="Note 19 4 4" xfId="8305"/>
    <cellStyle name="Note 19 4 4 2" xfId="25740"/>
    <cellStyle name="Note 19 4 4 3" xfId="40193"/>
    <cellStyle name="Note 19 4 5" xfId="10725"/>
    <cellStyle name="Note 19 4 5 2" xfId="28160"/>
    <cellStyle name="Note 19 4 5 3" xfId="42613"/>
    <cellStyle name="Note 19 4 6" xfId="14993"/>
    <cellStyle name="Note 19 4 6 2" xfId="32428"/>
    <cellStyle name="Note 19 4 6 3" xfId="46881"/>
    <cellStyle name="Note 19 4 7" xfId="17732"/>
    <cellStyle name="Note 19 4 8" xfId="20155"/>
    <cellStyle name="Note 19 5" xfId="3399"/>
    <cellStyle name="Note 19 5 2" xfId="13174"/>
    <cellStyle name="Note 19 5 2 2" xfId="30609"/>
    <cellStyle name="Note 19 5 2 3" xfId="45062"/>
    <cellStyle name="Note 19 5 3" xfId="15635"/>
    <cellStyle name="Note 19 5 3 2" xfId="33070"/>
    <cellStyle name="Note 19 5 3 3" xfId="47523"/>
    <cellStyle name="Note 19 5 4" xfId="20835"/>
    <cellStyle name="Note 19 5 5" xfId="35288"/>
    <cellStyle name="Note 19 6" xfId="5861"/>
    <cellStyle name="Note 19 6 2" xfId="23296"/>
    <cellStyle name="Note 19 6 3" xfId="37749"/>
    <cellStyle name="Note 19 7" xfId="8302"/>
    <cellStyle name="Note 19 7 2" xfId="25737"/>
    <cellStyle name="Note 19 7 3" xfId="40190"/>
    <cellStyle name="Note 19 8" xfId="10722"/>
    <cellStyle name="Note 19 8 2" xfId="28157"/>
    <cellStyle name="Note 19 8 3" xfId="42610"/>
    <cellStyle name="Note 19 9" xfId="17729"/>
    <cellStyle name="Note 2" xfId="892"/>
    <cellStyle name="Note 2 10" xfId="893"/>
    <cellStyle name="Note 2 10 10" xfId="5866"/>
    <cellStyle name="Note 2 10 10 2" xfId="23301"/>
    <cellStyle name="Note 2 10 10 3" xfId="37754"/>
    <cellStyle name="Note 2 10 11" xfId="8307"/>
    <cellStyle name="Note 2 10 11 2" xfId="25742"/>
    <cellStyle name="Note 2 10 11 3" xfId="40195"/>
    <cellStyle name="Note 2 10 12" xfId="10727"/>
    <cellStyle name="Note 2 10 12 2" xfId="28162"/>
    <cellStyle name="Note 2 10 12 3" xfId="42615"/>
    <cellStyle name="Note 2 10 13" xfId="17734"/>
    <cellStyle name="Note 2 10 2" xfId="894"/>
    <cellStyle name="Note 2 10 2 2" xfId="895"/>
    <cellStyle name="Note 2 10 2 2 2" xfId="3406"/>
    <cellStyle name="Note 2 10 2 2 2 2" xfId="13180"/>
    <cellStyle name="Note 2 10 2 2 2 2 2" xfId="30615"/>
    <cellStyle name="Note 2 10 2 2 2 2 3" xfId="45068"/>
    <cellStyle name="Note 2 10 2 2 2 3" xfId="15641"/>
    <cellStyle name="Note 2 10 2 2 2 3 2" xfId="33076"/>
    <cellStyle name="Note 2 10 2 2 2 3 3" xfId="47529"/>
    <cellStyle name="Note 2 10 2 2 2 4" xfId="20842"/>
    <cellStyle name="Note 2 10 2 2 2 5" xfId="35295"/>
    <cellStyle name="Note 2 10 2 2 3" xfId="5868"/>
    <cellStyle name="Note 2 10 2 2 3 2" xfId="23303"/>
    <cellStyle name="Note 2 10 2 2 3 3" xfId="37756"/>
    <cellStyle name="Note 2 10 2 2 4" xfId="8309"/>
    <cellStyle name="Note 2 10 2 2 4 2" xfId="25744"/>
    <cellStyle name="Note 2 10 2 2 4 3" xfId="40197"/>
    <cellStyle name="Note 2 10 2 2 5" xfId="10729"/>
    <cellStyle name="Note 2 10 2 2 5 2" xfId="28164"/>
    <cellStyle name="Note 2 10 2 2 5 3" xfId="42617"/>
    <cellStyle name="Note 2 10 2 2 6" xfId="17736"/>
    <cellStyle name="Note 2 10 2 3" xfId="896"/>
    <cellStyle name="Note 2 10 2 3 2" xfId="3407"/>
    <cellStyle name="Note 2 10 2 3 2 2" xfId="13181"/>
    <cellStyle name="Note 2 10 2 3 2 2 2" xfId="30616"/>
    <cellStyle name="Note 2 10 2 3 2 2 3" xfId="45069"/>
    <cellStyle name="Note 2 10 2 3 2 3" xfId="15642"/>
    <cellStyle name="Note 2 10 2 3 2 3 2" xfId="33077"/>
    <cellStyle name="Note 2 10 2 3 2 3 3" xfId="47530"/>
    <cellStyle name="Note 2 10 2 3 2 4" xfId="20843"/>
    <cellStyle name="Note 2 10 2 3 2 5" xfId="35296"/>
    <cellStyle name="Note 2 10 2 3 3" xfId="5869"/>
    <cellStyle name="Note 2 10 2 3 3 2" xfId="23304"/>
    <cellStyle name="Note 2 10 2 3 3 3" xfId="37757"/>
    <cellStyle name="Note 2 10 2 3 4" xfId="8310"/>
    <cellStyle name="Note 2 10 2 3 4 2" xfId="25745"/>
    <cellStyle name="Note 2 10 2 3 4 3" xfId="40198"/>
    <cellStyle name="Note 2 10 2 3 5" xfId="10730"/>
    <cellStyle name="Note 2 10 2 3 5 2" xfId="28165"/>
    <cellStyle name="Note 2 10 2 3 5 3" xfId="42618"/>
    <cellStyle name="Note 2 10 2 3 6" xfId="17737"/>
    <cellStyle name="Note 2 10 2 4" xfId="897"/>
    <cellStyle name="Note 2 10 2 4 2" xfId="3408"/>
    <cellStyle name="Note 2 10 2 4 2 2" xfId="20844"/>
    <cellStyle name="Note 2 10 2 4 2 3" xfId="35297"/>
    <cellStyle name="Note 2 10 2 4 3" xfId="5870"/>
    <cellStyle name="Note 2 10 2 4 3 2" xfId="23305"/>
    <cellStyle name="Note 2 10 2 4 3 3" xfId="37758"/>
    <cellStyle name="Note 2 10 2 4 4" xfId="8311"/>
    <cellStyle name="Note 2 10 2 4 4 2" xfId="25746"/>
    <cellStyle name="Note 2 10 2 4 4 3" xfId="40199"/>
    <cellStyle name="Note 2 10 2 4 5" xfId="10731"/>
    <cellStyle name="Note 2 10 2 4 5 2" xfId="28166"/>
    <cellStyle name="Note 2 10 2 4 5 3" xfId="42619"/>
    <cellStyle name="Note 2 10 2 4 6" xfId="14994"/>
    <cellStyle name="Note 2 10 2 4 6 2" xfId="32429"/>
    <cellStyle name="Note 2 10 2 4 6 3" xfId="46882"/>
    <cellStyle name="Note 2 10 2 4 7" xfId="17738"/>
    <cellStyle name="Note 2 10 2 4 8" xfId="20156"/>
    <cellStyle name="Note 2 10 2 5" xfId="3405"/>
    <cellStyle name="Note 2 10 2 5 2" xfId="13179"/>
    <cellStyle name="Note 2 10 2 5 2 2" xfId="30614"/>
    <cellStyle name="Note 2 10 2 5 2 3" xfId="45067"/>
    <cellStyle name="Note 2 10 2 5 3" xfId="15640"/>
    <cellStyle name="Note 2 10 2 5 3 2" xfId="33075"/>
    <cellStyle name="Note 2 10 2 5 3 3" xfId="47528"/>
    <cellStyle name="Note 2 10 2 5 4" xfId="20841"/>
    <cellStyle name="Note 2 10 2 5 5" xfId="35294"/>
    <cellStyle name="Note 2 10 2 6" xfId="5867"/>
    <cellStyle name="Note 2 10 2 6 2" xfId="23302"/>
    <cellStyle name="Note 2 10 2 6 3" xfId="37755"/>
    <cellStyle name="Note 2 10 2 7" xfId="8308"/>
    <cellStyle name="Note 2 10 2 7 2" xfId="25743"/>
    <cellStyle name="Note 2 10 2 7 3" xfId="40196"/>
    <cellStyle name="Note 2 10 2 8" xfId="10728"/>
    <cellStyle name="Note 2 10 2 8 2" xfId="28163"/>
    <cellStyle name="Note 2 10 2 8 3" xfId="42616"/>
    <cellStyle name="Note 2 10 2 9" xfId="17735"/>
    <cellStyle name="Note 2 10 3" xfId="898"/>
    <cellStyle name="Note 2 10 3 2" xfId="899"/>
    <cellStyle name="Note 2 10 3 2 2" xfId="3410"/>
    <cellStyle name="Note 2 10 3 2 2 2" xfId="13183"/>
    <cellStyle name="Note 2 10 3 2 2 2 2" xfId="30618"/>
    <cellStyle name="Note 2 10 3 2 2 2 3" xfId="45071"/>
    <cellStyle name="Note 2 10 3 2 2 3" xfId="15644"/>
    <cellStyle name="Note 2 10 3 2 2 3 2" xfId="33079"/>
    <cellStyle name="Note 2 10 3 2 2 3 3" xfId="47532"/>
    <cellStyle name="Note 2 10 3 2 2 4" xfId="20846"/>
    <cellStyle name="Note 2 10 3 2 2 5" xfId="35299"/>
    <cellStyle name="Note 2 10 3 2 3" xfId="5872"/>
    <cellStyle name="Note 2 10 3 2 3 2" xfId="23307"/>
    <cellStyle name="Note 2 10 3 2 3 3" xfId="37760"/>
    <cellStyle name="Note 2 10 3 2 4" xfId="8313"/>
    <cellStyle name="Note 2 10 3 2 4 2" xfId="25748"/>
    <cellStyle name="Note 2 10 3 2 4 3" xfId="40201"/>
    <cellStyle name="Note 2 10 3 2 5" xfId="10733"/>
    <cellStyle name="Note 2 10 3 2 5 2" xfId="28168"/>
    <cellStyle name="Note 2 10 3 2 5 3" xfId="42621"/>
    <cellStyle name="Note 2 10 3 2 6" xfId="17740"/>
    <cellStyle name="Note 2 10 3 3" xfId="900"/>
    <cellStyle name="Note 2 10 3 3 2" xfId="3411"/>
    <cellStyle name="Note 2 10 3 3 2 2" xfId="13184"/>
    <cellStyle name="Note 2 10 3 3 2 2 2" xfId="30619"/>
    <cellStyle name="Note 2 10 3 3 2 2 3" xfId="45072"/>
    <cellStyle name="Note 2 10 3 3 2 3" xfId="15645"/>
    <cellStyle name="Note 2 10 3 3 2 3 2" xfId="33080"/>
    <cellStyle name="Note 2 10 3 3 2 3 3" xfId="47533"/>
    <cellStyle name="Note 2 10 3 3 2 4" xfId="20847"/>
    <cellStyle name="Note 2 10 3 3 2 5" xfId="35300"/>
    <cellStyle name="Note 2 10 3 3 3" xfId="5873"/>
    <cellStyle name="Note 2 10 3 3 3 2" xfId="23308"/>
    <cellStyle name="Note 2 10 3 3 3 3" xfId="37761"/>
    <cellStyle name="Note 2 10 3 3 4" xfId="8314"/>
    <cellStyle name="Note 2 10 3 3 4 2" xfId="25749"/>
    <cellStyle name="Note 2 10 3 3 4 3" xfId="40202"/>
    <cellStyle name="Note 2 10 3 3 5" xfId="10734"/>
    <cellStyle name="Note 2 10 3 3 5 2" xfId="28169"/>
    <cellStyle name="Note 2 10 3 3 5 3" xfId="42622"/>
    <cellStyle name="Note 2 10 3 3 6" xfId="17741"/>
    <cellStyle name="Note 2 10 3 4" xfId="901"/>
    <cellStyle name="Note 2 10 3 4 2" xfId="3412"/>
    <cellStyle name="Note 2 10 3 4 2 2" xfId="20848"/>
    <cellStyle name="Note 2 10 3 4 2 3" xfId="35301"/>
    <cellStyle name="Note 2 10 3 4 3" xfId="5874"/>
    <cellStyle name="Note 2 10 3 4 3 2" xfId="23309"/>
    <cellStyle name="Note 2 10 3 4 3 3" xfId="37762"/>
    <cellStyle name="Note 2 10 3 4 4" xfId="8315"/>
    <cellStyle name="Note 2 10 3 4 4 2" xfId="25750"/>
    <cellStyle name="Note 2 10 3 4 4 3" xfId="40203"/>
    <cellStyle name="Note 2 10 3 4 5" xfId="10735"/>
    <cellStyle name="Note 2 10 3 4 5 2" xfId="28170"/>
    <cellStyle name="Note 2 10 3 4 5 3" xfId="42623"/>
    <cellStyle name="Note 2 10 3 4 6" xfId="14995"/>
    <cellStyle name="Note 2 10 3 4 6 2" xfId="32430"/>
    <cellStyle name="Note 2 10 3 4 6 3" xfId="46883"/>
    <cellStyle name="Note 2 10 3 4 7" xfId="17742"/>
    <cellStyle name="Note 2 10 3 4 8" xfId="20157"/>
    <cellStyle name="Note 2 10 3 5" xfId="3409"/>
    <cellStyle name="Note 2 10 3 5 2" xfId="13182"/>
    <cellStyle name="Note 2 10 3 5 2 2" xfId="30617"/>
    <cellStyle name="Note 2 10 3 5 2 3" xfId="45070"/>
    <cellStyle name="Note 2 10 3 5 3" xfId="15643"/>
    <cellStyle name="Note 2 10 3 5 3 2" xfId="33078"/>
    <cellStyle name="Note 2 10 3 5 3 3" xfId="47531"/>
    <cellStyle name="Note 2 10 3 5 4" xfId="20845"/>
    <cellStyle name="Note 2 10 3 5 5" xfId="35298"/>
    <cellStyle name="Note 2 10 3 6" xfId="5871"/>
    <cellStyle name="Note 2 10 3 6 2" xfId="23306"/>
    <cellStyle name="Note 2 10 3 6 3" xfId="37759"/>
    <cellStyle name="Note 2 10 3 7" xfId="8312"/>
    <cellStyle name="Note 2 10 3 7 2" xfId="25747"/>
    <cellStyle name="Note 2 10 3 7 3" xfId="40200"/>
    <cellStyle name="Note 2 10 3 8" xfId="10732"/>
    <cellStyle name="Note 2 10 3 8 2" xfId="28167"/>
    <cellStyle name="Note 2 10 3 8 3" xfId="42620"/>
    <cellStyle name="Note 2 10 3 9" xfId="17739"/>
    <cellStyle name="Note 2 10 4" xfId="902"/>
    <cellStyle name="Note 2 10 4 2" xfId="903"/>
    <cellStyle name="Note 2 10 4 2 2" xfId="3414"/>
    <cellStyle name="Note 2 10 4 2 2 2" xfId="13186"/>
    <cellStyle name="Note 2 10 4 2 2 2 2" xfId="30621"/>
    <cellStyle name="Note 2 10 4 2 2 2 3" xfId="45074"/>
    <cellStyle name="Note 2 10 4 2 2 3" xfId="15647"/>
    <cellStyle name="Note 2 10 4 2 2 3 2" xfId="33082"/>
    <cellStyle name="Note 2 10 4 2 2 3 3" xfId="47535"/>
    <cellStyle name="Note 2 10 4 2 2 4" xfId="20850"/>
    <cellStyle name="Note 2 10 4 2 2 5" xfId="35303"/>
    <cellStyle name="Note 2 10 4 2 3" xfId="5876"/>
    <cellStyle name="Note 2 10 4 2 3 2" xfId="23311"/>
    <cellStyle name="Note 2 10 4 2 3 3" xfId="37764"/>
    <cellStyle name="Note 2 10 4 2 4" xfId="8317"/>
    <cellStyle name="Note 2 10 4 2 4 2" xfId="25752"/>
    <cellStyle name="Note 2 10 4 2 4 3" xfId="40205"/>
    <cellStyle name="Note 2 10 4 2 5" xfId="10737"/>
    <cellStyle name="Note 2 10 4 2 5 2" xfId="28172"/>
    <cellStyle name="Note 2 10 4 2 5 3" xfId="42625"/>
    <cellStyle name="Note 2 10 4 2 6" xfId="17744"/>
    <cellStyle name="Note 2 10 4 3" xfId="904"/>
    <cellStyle name="Note 2 10 4 3 2" xfId="3415"/>
    <cellStyle name="Note 2 10 4 3 2 2" xfId="13187"/>
    <cellStyle name="Note 2 10 4 3 2 2 2" xfId="30622"/>
    <cellStyle name="Note 2 10 4 3 2 2 3" xfId="45075"/>
    <cellStyle name="Note 2 10 4 3 2 3" xfId="15648"/>
    <cellStyle name="Note 2 10 4 3 2 3 2" xfId="33083"/>
    <cellStyle name="Note 2 10 4 3 2 3 3" xfId="47536"/>
    <cellStyle name="Note 2 10 4 3 2 4" xfId="20851"/>
    <cellStyle name="Note 2 10 4 3 2 5" xfId="35304"/>
    <cellStyle name="Note 2 10 4 3 3" xfId="5877"/>
    <cellStyle name="Note 2 10 4 3 3 2" xfId="23312"/>
    <cellStyle name="Note 2 10 4 3 3 3" xfId="37765"/>
    <cellStyle name="Note 2 10 4 3 4" xfId="8318"/>
    <cellStyle name="Note 2 10 4 3 4 2" xfId="25753"/>
    <cellStyle name="Note 2 10 4 3 4 3" xfId="40206"/>
    <cellStyle name="Note 2 10 4 3 5" xfId="10738"/>
    <cellStyle name="Note 2 10 4 3 5 2" xfId="28173"/>
    <cellStyle name="Note 2 10 4 3 5 3" xfId="42626"/>
    <cellStyle name="Note 2 10 4 3 6" xfId="17745"/>
    <cellStyle name="Note 2 10 4 4" xfId="905"/>
    <cellStyle name="Note 2 10 4 4 2" xfId="3416"/>
    <cellStyle name="Note 2 10 4 4 2 2" xfId="20852"/>
    <cellStyle name="Note 2 10 4 4 2 3" xfId="35305"/>
    <cellStyle name="Note 2 10 4 4 3" xfId="5878"/>
    <cellStyle name="Note 2 10 4 4 3 2" xfId="23313"/>
    <cellStyle name="Note 2 10 4 4 3 3" xfId="37766"/>
    <cellStyle name="Note 2 10 4 4 4" xfId="8319"/>
    <cellStyle name="Note 2 10 4 4 4 2" xfId="25754"/>
    <cellStyle name="Note 2 10 4 4 4 3" xfId="40207"/>
    <cellStyle name="Note 2 10 4 4 5" xfId="10739"/>
    <cellStyle name="Note 2 10 4 4 5 2" xfId="28174"/>
    <cellStyle name="Note 2 10 4 4 5 3" xfId="42627"/>
    <cellStyle name="Note 2 10 4 4 6" xfId="14996"/>
    <cellStyle name="Note 2 10 4 4 6 2" xfId="32431"/>
    <cellStyle name="Note 2 10 4 4 6 3" xfId="46884"/>
    <cellStyle name="Note 2 10 4 4 7" xfId="17746"/>
    <cellStyle name="Note 2 10 4 4 8" xfId="20158"/>
    <cellStyle name="Note 2 10 4 5" xfId="3413"/>
    <cellStyle name="Note 2 10 4 5 2" xfId="13185"/>
    <cellStyle name="Note 2 10 4 5 2 2" xfId="30620"/>
    <cellStyle name="Note 2 10 4 5 2 3" xfId="45073"/>
    <cellStyle name="Note 2 10 4 5 3" xfId="15646"/>
    <cellStyle name="Note 2 10 4 5 3 2" xfId="33081"/>
    <cellStyle name="Note 2 10 4 5 3 3" xfId="47534"/>
    <cellStyle name="Note 2 10 4 5 4" xfId="20849"/>
    <cellStyle name="Note 2 10 4 5 5" xfId="35302"/>
    <cellStyle name="Note 2 10 4 6" xfId="5875"/>
    <cellStyle name="Note 2 10 4 6 2" xfId="23310"/>
    <cellStyle name="Note 2 10 4 6 3" xfId="37763"/>
    <cellStyle name="Note 2 10 4 7" xfId="8316"/>
    <cellStyle name="Note 2 10 4 7 2" xfId="25751"/>
    <cellStyle name="Note 2 10 4 7 3" xfId="40204"/>
    <cellStyle name="Note 2 10 4 8" xfId="10736"/>
    <cellStyle name="Note 2 10 4 8 2" xfId="28171"/>
    <cellStyle name="Note 2 10 4 8 3" xfId="42624"/>
    <cellStyle name="Note 2 10 4 9" xfId="17743"/>
    <cellStyle name="Note 2 10 5" xfId="906"/>
    <cellStyle name="Note 2 10 5 2" xfId="907"/>
    <cellStyle name="Note 2 10 5 2 2" xfId="3418"/>
    <cellStyle name="Note 2 10 5 2 2 2" xfId="13189"/>
    <cellStyle name="Note 2 10 5 2 2 2 2" xfId="30624"/>
    <cellStyle name="Note 2 10 5 2 2 2 3" xfId="45077"/>
    <cellStyle name="Note 2 10 5 2 2 3" xfId="15650"/>
    <cellStyle name="Note 2 10 5 2 2 3 2" xfId="33085"/>
    <cellStyle name="Note 2 10 5 2 2 3 3" xfId="47538"/>
    <cellStyle name="Note 2 10 5 2 2 4" xfId="20854"/>
    <cellStyle name="Note 2 10 5 2 2 5" xfId="35307"/>
    <cellStyle name="Note 2 10 5 2 3" xfId="5880"/>
    <cellStyle name="Note 2 10 5 2 3 2" xfId="23315"/>
    <cellStyle name="Note 2 10 5 2 3 3" xfId="37768"/>
    <cellStyle name="Note 2 10 5 2 4" xfId="8321"/>
    <cellStyle name="Note 2 10 5 2 4 2" xfId="25756"/>
    <cellStyle name="Note 2 10 5 2 4 3" xfId="40209"/>
    <cellStyle name="Note 2 10 5 2 5" xfId="10741"/>
    <cellStyle name="Note 2 10 5 2 5 2" xfId="28176"/>
    <cellStyle name="Note 2 10 5 2 5 3" xfId="42629"/>
    <cellStyle name="Note 2 10 5 2 6" xfId="17748"/>
    <cellStyle name="Note 2 10 5 3" xfId="908"/>
    <cellStyle name="Note 2 10 5 3 2" xfId="3419"/>
    <cellStyle name="Note 2 10 5 3 2 2" xfId="13190"/>
    <cellStyle name="Note 2 10 5 3 2 2 2" xfId="30625"/>
    <cellStyle name="Note 2 10 5 3 2 2 3" xfId="45078"/>
    <cellStyle name="Note 2 10 5 3 2 3" xfId="15651"/>
    <cellStyle name="Note 2 10 5 3 2 3 2" xfId="33086"/>
    <cellStyle name="Note 2 10 5 3 2 3 3" xfId="47539"/>
    <cellStyle name="Note 2 10 5 3 2 4" xfId="20855"/>
    <cellStyle name="Note 2 10 5 3 2 5" xfId="35308"/>
    <cellStyle name="Note 2 10 5 3 3" xfId="5881"/>
    <cellStyle name="Note 2 10 5 3 3 2" xfId="23316"/>
    <cellStyle name="Note 2 10 5 3 3 3" xfId="37769"/>
    <cellStyle name="Note 2 10 5 3 4" xfId="8322"/>
    <cellStyle name="Note 2 10 5 3 4 2" xfId="25757"/>
    <cellStyle name="Note 2 10 5 3 4 3" xfId="40210"/>
    <cellStyle name="Note 2 10 5 3 5" xfId="10742"/>
    <cellStyle name="Note 2 10 5 3 5 2" xfId="28177"/>
    <cellStyle name="Note 2 10 5 3 5 3" xfId="42630"/>
    <cellStyle name="Note 2 10 5 3 6" xfId="17749"/>
    <cellStyle name="Note 2 10 5 4" xfId="909"/>
    <cellStyle name="Note 2 10 5 4 2" xfId="3420"/>
    <cellStyle name="Note 2 10 5 4 2 2" xfId="20856"/>
    <cellStyle name="Note 2 10 5 4 2 3" xfId="35309"/>
    <cellStyle name="Note 2 10 5 4 3" xfId="5882"/>
    <cellStyle name="Note 2 10 5 4 3 2" xfId="23317"/>
    <cellStyle name="Note 2 10 5 4 3 3" xfId="37770"/>
    <cellStyle name="Note 2 10 5 4 4" xfId="8323"/>
    <cellStyle name="Note 2 10 5 4 4 2" xfId="25758"/>
    <cellStyle name="Note 2 10 5 4 4 3" xfId="40211"/>
    <cellStyle name="Note 2 10 5 4 5" xfId="10743"/>
    <cellStyle name="Note 2 10 5 4 5 2" xfId="28178"/>
    <cellStyle name="Note 2 10 5 4 5 3" xfId="42631"/>
    <cellStyle name="Note 2 10 5 4 6" xfId="14997"/>
    <cellStyle name="Note 2 10 5 4 6 2" xfId="32432"/>
    <cellStyle name="Note 2 10 5 4 6 3" xfId="46885"/>
    <cellStyle name="Note 2 10 5 4 7" xfId="17750"/>
    <cellStyle name="Note 2 10 5 4 8" xfId="20159"/>
    <cellStyle name="Note 2 10 5 5" xfId="3417"/>
    <cellStyle name="Note 2 10 5 5 2" xfId="13188"/>
    <cellStyle name="Note 2 10 5 5 2 2" xfId="30623"/>
    <cellStyle name="Note 2 10 5 5 2 3" xfId="45076"/>
    <cellStyle name="Note 2 10 5 5 3" xfId="15649"/>
    <cellStyle name="Note 2 10 5 5 3 2" xfId="33084"/>
    <cellStyle name="Note 2 10 5 5 3 3" xfId="47537"/>
    <cellStyle name="Note 2 10 5 5 4" xfId="20853"/>
    <cellStyle name="Note 2 10 5 5 5" xfId="35306"/>
    <cellStyle name="Note 2 10 5 6" xfId="5879"/>
    <cellStyle name="Note 2 10 5 6 2" xfId="23314"/>
    <cellStyle name="Note 2 10 5 6 3" xfId="37767"/>
    <cellStyle name="Note 2 10 5 7" xfId="8320"/>
    <cellStyle name="Note 2 10 5 7 2" xfId="25755"/>
    <cellStyle name="Note 2 10 5 7 3" xfId="40208"/>
    <cellStyle name="Note 2 10 5 8" xfId="10740"/>
    <cellStyle name="Note 2 10 5 8 2" xfId="28175"/>
    <cellStyle name="Note 2 10 5 8 3" xfId="42628"/>
    <cellStyle name="Note 2 10 5 9" xfId="17747"/>
    <cellStyle name="Note 2 10 6" xfId="910"/>
    <cellStyle name="Note 2 10 6 2" xfId="3421"/>
    <cellStyle name="Note 2 10 6 2 2" xfId="13191"/>
    <cellStyle name="Note 2 10 6 2 2 2" xfId="30626"/>
    <cellStyle name="Note 2 10 6 2 2 3" xfId="45079"/>
    <cellStyle name="Note 2 10 6 2 3" xfId="15652"/>
    <cellStyle name="Note 2 10 6 2 3 2" xfId="33087"/>
    <cellStyle name="Note 2 10 6 2 3 3" xfId="47540"/>
    <cellStyle name="Note 2 10 6 2 4" xfId="20857"/>
    <cellStyle name="Note 2 10 6 2 5" xfId="35310"/>
    <cellStyle name="Note 2 10 6 3" xfId="5883"/>
    <cellStyle name="Note 2 10 6 3 2" xfId="23318"/>
    <cellStyle name="Note 2 10 6 3 3" xfId="37771"/>
    <cellStyle name="Note 2 10 6 4" xfId="8324"/>
    <cellStyle name="Note 2 10 6 4 2" xfId="25759"/>
    <cellStyle name="Note 2 10 6 4 3" xfId="40212"/>
    <cellStyle name="Note 2 10 6 5" xfId="10744"/>
    <cellStyle name="Note 2 10 6 5 2" xfId="28179"/>
    <cellStyle name="Note 2 10 6 5 3" xfId="42632"/>
    <cellStyle name="Note 2 10 6 6" xfId="17751"/>
    <cellStyle name="Note 2 10 7" xfId="911"/>
    <cellStyle name="Note 2 10 7 2" xfId="3422"/>
    <cellStyle name="Note 2 10 7 2 2" xfId="13192"/>
    <cellStyle name="Note 2 10 7 2 2 2" xfId="30627"/>
    <cellStyle name="Note 2 10 7 2 2 3" xfId="45080"/>
    <cellStyle name="Note 2 10 7 2 3" xfId="15653"/>
    <cellStyle name="Note 2 10 7 2 3 2" xfId="33088"/>
    <cellStyle name="Note 2 10 7 2 3 3" xfId="47541"/>
    <cellStyle name="Note 2 10 7 2 4" xfId="20858"/>
    <cellStyle name="Note 2 10 7 2 5" xfId="35311"/>
    <cellStyle name="Note 2 10 7 3" xfId="5884"/>
    <cellStyle name="Note 2 10 7 3 2" xfId="23319"/>
    <cellStyle name="Note 2 10 7 3 3" xfId="37772"/>
    <cellStyle name="Note 2 10 7 4" xfId="8325"/>
    <cellStyle name="Note 2 10 7 4 2" xfId="25760"/>
    <cellStyle name="Note 2 10 7 4 3" xfId="40213"/>
    <cellStyle name="Note 2 10 7 5" xfId="10745"/>
    <cellStyle name="Note 2 10 7 5 2" xfId="28180"/>
    <cellStyle name="Note 2 10 7 5 3" xfId="42633"/>
    <cellStyle name="Note 2 10 7 6" xfId="17752"/>
    <cellStyle name="Note 2 10 8" xfId="912"/>
    <cellStyle name="Note 2 10 8 2" xfId="3423"/>
    <cellStyle name="Note 2 10 8 2 2" xfId="20859"/>
    <cellStyle name="Note 2 10 8 2 3" xfId="35312"/>
    <cellStyle name="Note 2 10 8 3" xfId="5885"/>
    <cellStyle name="Note 2 10 8 3 2" xfId="23320"/>
    <cellStyle name="Note 2 10 8 3 3" xfId="37773"/>
    <cellStyle name="Note 2 10 8 4" xfId="8326"/>
    <cellStyle name="Note 2 10 8 4 2" xfId="25761"/>
    <cellStyle name="Note 2 10 8 4 3" xfId="40214"/>
    <cellStyle name="Note 2 10 8 5" xfId="10746"/>
    <cellStyle name="Note 2 10 8 5 2" xfId="28181"/>
    <cellStyle name="Note 2 10 8 5 3" xfId="42634"/>
    <cellStyle name="Note 2 10 8 6" xfId="14998"/>
    <cellStyle name="Note 2 10 8 6 2" xfId="32433"/>
    <cellStyle name="Note 2 10 8 6 3" xfId="46886"/>
    <cellStyle name="Note 2 10 8 7" xfId="17753"/>
    <cellStyle name="Note 2 10 8 8" xfId="20160"/>
    <cellStyle name="Note 2 10 9" xfId="3404"/>
    <cellStyle name="Note 2 10 9 2" xfId="13178"/>
    <cellStyle name="Note 2 10 9 2 2" xfId="30613"/>
    <cellStyle name="Note 2 10 9 2 3" xfId="45066"/>
    <cellStyle name="Note 2 10 9 3" xfId="15639"/>
    <cellStyle name="Note 2 10 9 3 2" xfId="33074"/>
    <cellStyle name="Note 2 10 9 3 3" xfId="47527"/>
    <cellStyle name="Note 2 10 9 4" xfId="20840"/>
    <cellStyle name="Note 2 10 9 5" xfId="35293"/>
    <cellStyle name="Note 2 11" xfId="913"/>
    <cellStyle name="Note 2 11 10" xfId="5886"/>
    <cellStyle name="Note 2 11 10 2" xfId="23321"/>
    <cellStyle name="Note 2 11 10 3" xfId="37774"/>
    <cellStyle name="Note 2 11 11" xfId="8327"/>
    <cellStyle name="Note 2 11 11 2" xfId="25762"/>
    <cellStyle name="Note 2 11 11 3" xfId="40215"/>
    <cellStyle name="Note 2 11 12" xfId="10747"/>
    <cellStyle name="Note 2 11 12 2" xfId="28182"/>
    <cellStyle name="Note 2 11 12 3" xfId="42635"/>
    <cellStyle name="Note 2 11 13" xfId="17754"/>
    <cellStyle name="Note 2 11 2" xfId="914"/>
    <cellStyle name="Note 2 11 2 2" xfId="915"/>
    <cellStyle name="Note 2 11 2 2 2" xfId="3426"/>
    <cellStyle name="Note 2 11 2 2 2 2" xfId="13195"/>
    <cellStyle name="Note 2 11 2 2 2 2 2" xfId="30630"/>
    <cellStyle name="Note 2 11 2 2 2 2 3" xfId="45083"/>
    <cellStyle name="Note 2 11 2 2 2 3" xfId="15656"/>
    <cellStyle name="Note 2 11 2 2 2 3 2" xfId="33091"/>
    <cellStyle name="Note 2 11 2 2 2 3 3" xfId="47544"/>
    <cellStyle name="Note 2 11 2 2 2 4" xfId="20862"/>
    <cellStyle name="Note 2 11 2 2 2 5" xfId="35315"/>
    <cellStyle name="Note 2 11 2 2 3" xfId="5888"/>
    <cellStyle name="Note 2 11 2 2 3 2" xfId="23323"/>
    <cellStyle name="Note 2 11 2 2 3 3" xfId="37776"/>
    <cellStyle name="Note 2 11 2 2 4" xfId="8329"/>
    <cellStyle name="Note 2 11 2 2 4 2" xfId="25764"/>
    <cellStyle name="Note 2 11 2 2 4 3" xfId="40217"/>
    <cellStyle name="Note 2 11 2 2 5" xfId="10749"/>
    <cellStyle name="Note 2 11 2 2 5 2" xfId="28184"/>
    <cellStyle name="Note 2 11 2 2 5 3" xfId="42637"/>
    <cellStyle name="Note 2 11 2 2 6" xfId="17756"/>
    <cellStyle name="Note 2 11 2 3" xfId="916"/>
    <cellStyle name="Note 2 11 2 3 2" xfId="3427"/>
    <cellStyle name="Note 2 11 2 3 2 2" xfId="13196"/>
    <cellStyle name="Note 2 11 2 3 2 2 2" xfId="30631"/>
    <cellStyle name="Note 2 11 2 3 2 2 3" xfId="45084"/>
    <cellStyle name="Note 2 11 2 3 2 3" xfId="15657"/>
    <cellStyle name="Note 2 11 2 3 2 3 2" xfId="33092"/>
    <cellStyle name="Note 2 11 2 3 2 3 3" xfId="47545"/>
    <cellStyle name="Note 2 11 2 3 2 4" xfId="20863"/>
    <cellStyle name="Note 2 11 2 3 2 5" xfId="35316"/>
    <cellStyle name="Note 2 11 2 3 3" xfId="5889"/>
    <cellStyle name="Note 2 11 2 3 3 2" xfId="23324"/>
    <cellStyle name="Note 2 11 2 3 3 3" xfId="37777"/>
    <cellStyle name="Note 2 11 2 3 4" xfId="8330"/>
    <cellStyle name="Note 2 11 2 3 4 2" xfId="25765"/>
    <cellStyle name="Note 2 11 2 3 4 3" xfId="40218"/>
    <cellStyle name="Note 2 11 2 3 5" xfId="10750"/>
    <cellStyle name="Note 2 11 2 3 5 2" xfId="28185"/>
    <cellStyle name="Note 2 11 2 3 5 3" xfId="42638"/>
    <cellStyle name="Note 2 11 2 3 6" xfId="17757"/>
    <cellStyle name="Note 2 11 2 4" xfId="917"/>
    <cellStyle name="Note 2 11 2 4 2" xfId="3428"/>
    <cellStyle name="Note 2 11 2 4 2 2" xfId="20864"/>
    <cellStyle name="Note 2 11 2 4 2 3" xfId="35317"/>
    <cellStyle name="Note 2 11 2 4 3" xfId="5890"/>
    <cellStyle name="Note 2 11 2 4 3 2" xfId="23325"/>
    <cellStyle name="Note 2 11 2 4 3 3" xfId="37778"/>
    <cellStyle name="Note 2 11 2 4 4" xfId="8331"/>
    <cellStyle name="Note 2 11 2 4 4 2" xfId="25766"/>
    <cellStyle name="Note 2 11 2 4 4 3" xfId="40219"/>
    <cellStyle name="Note 2 11 2 4 5" xfId="10751"/>
    <cellStyle name="Note 2 11 2 4 5 2" xfId="28186"/>
    <cellStyle name="Note 2 11 2 4 5 3" xfId="42639"/>
    <cellStyle name="Note 2 11 2 4 6" xfId="14999"/>
    <cellStyle name="Note 2 11 2 4 6 2" xfId="32434"/>
    <cellStyle name="Note 2 11 2 4 6 3" xfId="46887"/>
    <cellStyle name="Note 2 11 2 4 7" xfId="17758"/>
    <cellStyle name="Note 2 11 2 4 8" xfId="20161"/>
    <cellStyle name="Note 2 11 2 5" xfId="3425"/>
    <cellStyle name="Note 2 11 2 5 2" xfId="13194"/>
    <cellStyle name="Note 2 11 2 5 2 2" xfId="30629"/>
    <cellStyle name="Note 2 11 2 5 2 3" xfId="45082"/>
    <cellStyle name="Note 2 11 2 5 3" xfId="15655"/>
    <cellStyle name="Note 2 11 2 5 3 2" xfId="33090"/>
    <cellStyle name="Note 2 11 2 5 3 3" xfId="47543"/>
    <cellStyle name="Note 2 11 2 5 4" xfId="20861"/>
    <cellStyle name="Note 2 11 2 5 5" xfId="35314"/>
    <cellStyle name="Note 2 11 2 6" xfId="5887"/>
    <cellStyle name="Note 2 11 2 6 2" xfId="23322"/>
    <cellStyle name="Note 2 11 2 6 3" xfId="37775"/>
    <cellStyle name="Note 2 11 2 7" xfId="8328"/>
    <cellStyle name="Note 2 11 2 7 2" xfId="25763"/>
    <cellStyle name="Note 2 11 2 7 3" xfId="40216"/>
    <cellStyle name="Note 2 11 2 8" xfId="10748"/>
    <cellStyle name="Note 2 11 2 8 2" xfId="28183"/>
    <cellStyle name="Note 2 11 2 8 3" xfId="42636"/>
    <cellStyle name="Note 2 11 2 9" xfId="17755"/>
    <cellStyle name="Note 2 11 3" xfId="918"/>
    <cellStyle name="Note 2 11 3 2" xfId="919"/>
    <cellStyle name="Note 2 11 3 2 2" xfId="3430"/>
    <cellStyle name="Note 2 11 3 2 2 2" xfId="13198"/>
    <cellStyle name="Note 2 11 3 2 2 2 2" xfId="30633"/>
    <cellStyle name="Note 2 11 3 2 2 2 3" xfId="45086"/>
    <cellStyle name="Note 2 11 3 2 2 3" xfId="15659"/>
    <cellStyle name="Note 2 11 3 2 2 3 2" xfId="33094"/>
    <cellStyle name="Note 2 11 3 2 2 3 3" xfId="47547"/>
    <cellStyle name="Note 2 11 3 2 2 4" xfId="20866"/>
    <cellStyle name="Note 2 11 3 2 2 5" xfId="35319"/>
    <cellStyle name="Note 2 11 3 2 3" xfId="5892"/>
    <cellStyle name="Note 2 11 3 2 3 2" xfId="23327"/>
    <cellStyle name="Note 2 11 3 2 3 3" xfId="37780"/>
    <cellStyle name="Note 2 11 3 2 4" xfId="8333"/>
    <cellStyle name="Note 2 11 3 2 4 2" xfId="25768"/>
    <cellStyle name="Note 2 11 3 2 4 3" xfId="40221"/>
    <cellStyle name="Note 2 11 3 2 5" xfId="10753"/>
    <cellStyle name="Note 2 11 3 2 5 2" xfId="28188"/>
    <cellStyle name="Note 2 11 3 2 5 3" xfId="42641"/>
    <cellStyle name="Note 2 11 3 2 6" xfId="17760"/>
    <cellStyle name="Note 2 11 3 3" xfId="920"/>
    <cellStyle name="Note 2 11 3 3 2" xfId="3431"/>
    <cellStyle name="Note 2 11 3 3 2 2" xfId="13199"/>
    <cellStyle name="Note 2 11 3 3 2 2 2" xfId="30634"/>
    <cellStyle name="Note 2 11 3 3 2 2 3" xfId="45087"/>
    <cellStyle name="Note 2 11 3 3 2 3" xfId="15660"/>
    <cellStyle name="Note 2 11 3 3 2 3 2" xfId="33095"/>
    <cellStyle name="Note 2 11 3 3 2 3 3" xfId="47548"/>
    <cellStyle name="Note 2 11 3 3 2 4" xfId="20867"/>
    <cellStyle name="Note 2 11 3 3 2 5" xfId="35320"/>
    <cellStyle name="Note 2 11 3 3 3" xfId="5893"/>
    <cellStyle name="Note 2 11 3 3 3 2" xfId="23328"/>
    <cellStyle name="Note 2 11 3 3 3 3" xfId="37781"/>
    <cellStyle name="Note 2 11 3 3 4" xfId="8334"/>
    <cellStyle name="Note 2 11 3 3 4 2" xfId="25769"/>
    <cellStyle name="Note 2 11 3 3 4 3" xfId="40222"/>
    <cellStyle name="Note 2 11 3 3 5" xfId="10754"/>
    <cellStyle name="Note 2 11 3 3 5 2" xfId="28189"/>
    <cellStyle name="Note 2 11 3 3 5 3" xfId="42642"/>
    <cellStyle name="Note 2 11 3 3 6" xfId="17761"/>
    <cellStyle name="Note 2 11 3 4" xfId="921"/>
    <cellStyle name="Note 2 11 3 4 2" xfId="3432"/>
    <cellStyle name="Note 2 11 3 4 2 2" xfId="20868"/>
    <cellStyle name="Note 2 11 3 4 2 3" xfId="35321"/>
    <cellStyle name="Note 2 11 3 4 3" xfId="5894"/>
    <cellStyle name="Note 2 11 3 4 3 2" xfId="23329"/>
    <cellStyle name="Note 2 11 3 4 3 3" xfId="37782"/>
    <cellStyle name="Note 2 11 3 4 4" xfId="8335"/>
    <cellStyle name="Note 2 11 3 4 4 2" xfId="25770"/>
    <cellStyle name="Note 2 11 3 4 4 3" xfId="40223"/>
    <cellStyle name="Note 2 11 3 4 5" xfId="10755"/>
    <cellStyle name="Note 2 11 3 4 5 2" xfId="28190"/>
    <cellStyle name="Note 2 11 3 4 5 3" xfId="42643"/>
    <cellStyle name="Note 2 11 3 4 6" xfId="15000"/>
    <cellStyle name="Note 2 11 3 4 6 2" xfId="32435"/>
    <cellStyle name="Note 2 11 3 4 6 3" xfId="46888"/>
    <cellStyle name="Note 2 11 3 4 7" xfId="17762"/>
    <cellStyle name="Note 2 11 3 4 8" xfId="20162"/>
    <cellStyle name="Note 2 11 3 5" xfId="3429"/>
    <cellStyle name="Note 2 11 3 5 2" xfId="13197"/>
    <cellStyle name="Note 2 11 3 5 2 2" xfId="30632"/>
    <cellStyle name="Note 2 11 3 5 2 3" xfId="45085"/>
    <cellStyle name="Note 2 11 3 5 3" xfId="15658"/>
    <cellStyle name="Note 2 11 3 5 3 2" xfId="33093"/>
    <cellStyle name="Note 2 11 3 5 3 3" xfId="47546"/>
    <cellStyle name="Note 2 11 3 5 4" xfId="20865"/>
    <cellStyle name="Note 2 11 3 5 5" xfId="35318"/>
    <cellStyle name="Note 2 11 3 6" xfId="5891"/>
    <cellStyle name="Note 2 11 3 6 2" xfId="23326"/>
    <cellStyle name="Note 2 11 3 6 3" xfId="37779"/>
    <cellStyle name="Note 2 11 3 7" xfId="8332"/>
    <cellStyle name="Note 2 11 3 7 2" xfId="25767"/>
    <cellStyle name="Note 2 11 3 7 3" xfId="40220"/>
    <cellStyle name="Note 2 11 3 8" xfId="10752"/>
    <cellStyle name="Note 2 11 3 8 2" xfId="28187"/>
    <cellStyle name="Note 2 11 3 8 3" xfId="42640"/>
    <cellStyle name="Note 2 11 3 9" xfId="17759"/>
    <cellStyle name="Note 2 11 4" xfId="922"/>
    <cellStyle name="Note 2 11 4 2" xfId="923"/>
    <cellStyle name="Note 2 11 4 2 2" xfId="3434"/>
    <cellStyle name="Note 2 11 4 2 2 2" xfId="13201"/>
    <cellStyle name="Note 2 11 4 2 2 2 2" xfId="30636"/>
    <cellStyle name="Note 2 11 4 2 2 2 3" xfId="45089"/>
    <cellStyle name="Note 2 11 4 2 2 3" xfId="15662"/>
    <cellStyle name="Note 2 11 4 2 2 3 2" xfId="33097"/>
    <cellStyle name="Note 2 11 4 2 2 3 3" xfId="47550"/>
    <cellStyle name="Note 2 11 4 2 2 4" xfId="20870"/>
    <cellStyle name="Note 2 11 4 2 2 5" xfId="35323"/>
    <cellStyle name="Note 2 11 4 2 3" xfId="5896"/>
    <cellStyle name="Note 2 11 4 2 3 2" xfId="23331"/>
    <cellStyle name="Note 2 11 4 2 3 3" xfId="37784"/>
    <cellStyle name="Note 2 11 4 2 4" xfId="8337"/>
    <cellStyle name="Note 2 11 4 2 4 2" xfId="25772"/>
    <cellStyle name="Note 2 11 4 2 4 3" xfId="40225"/>
    <cellStyle name="Note 2 11 4 2 5" xfId="10757"/>
    <cellStyle name="Note 2 11 4 2 5 2" xfId="28192"/>
    <cellStyle name="Note 2 11 4 2 5 3" xfId="42645"/>
    <cellStyle name="Note 2 11 4 2 6" xfId="17764"/>
    <cellStyle name="Note 2 11 4 3" xfId="924"/>
    <cellStyle name="Note 2 11 4 3 2" xfId="3435"/>
    <cellStyle name="Note 2 11 4 3 2 2" xfId="13202"/>
    <cellStyle name="Note 2 11 4 3 2 2 2" xfId="30637"/>
    <cellStyle name="Note 2 11 4 3 2 2 3" xfId="45090"/>
    <cellStyle name="Note 2 11 4 3 2 3" xfId="15663"/>
    <cellStyle name="Note 2 11 4 3 2 3 2" xfId="33098"/>
    <cellStyle name="Note 2 11 4 3 2 3 3" xfId="47551"/>
    <cellStyle name="Note 2 11 4 3 2 4" xfId="20871"/>
    <cellStyle name="Note 2 11 4 3 2 5" xfId="35324"/>
    <cellStyle name="Note 2 11 4 3 3" xfId="5897"/>
    <cellStyle name="Note 2 11 4 3 3 2" xfId="23332"/>
    <cellStyle name="Note 2 11 4 3 3 3" xfId="37785"/>
    <cellStyle name="Note 2 11 4 3 4" xfId="8338"/>
    <cellStyle name="Note 2 11 4 3 4 2" xfId="25773"/>
    <cellStyle name="Note 2 11 4 3 4 3" xfId="40226"/>
    <cellStyle name="Note 2 11 4 3 5" xfId="10758"/>
    <cellStyle name="Note 2 11 4 3 5 2" xfId="28193"/>
    <cellStyle name="Note 2 11 4 3 5 3" xfId="42646"/>
    <cellStyle name="Note 2 11 4 3 6" xfId="17765"/>
    <cellStyle name="Note 2 11 4 4" xfId="925"/>
    <cellStyle name="Note 2 11 4 4 2" xfId="3436"/>
    <cellStyle name="Note 2 11 4 4 2 2" xfId="20872"/>
    <cellStyle name="Note 2 11 4 4 2 3" xfId="35325"/>
    <cellStyle name="Note 2 11 4 4 3" xfId="5898"/>
    <cellStyle name="Note 2 11 4 4 3 2" xfId="23333"/>
    <cellStyle name="Note 2 11 4 4 3 3" xfId="37786"/>
    <cellStyle name="Note 2 11 4 4 4" xfId="8339"/>
    <cellStyle name="Note 2 11 4 4 4 2" xfId="25774"/>
    <cellStyle name="Note 2 11 4 4 4 3" xfId="40227"/>
    <cellStyle name="Note 2 11 4 4 5" xfId="10759"/>
    <cellStyle name="Note 2 11 4 4 5 2" xfId="28194"/>
    <cellStyle name="Note 2 11 4 4 5 3" xfId="42647"/>
    <cellStyle name="Note 2 11 4 4 6" xfId="15001"/>
    <cellStyle name="Note 2 11 4 4 6 2" xfId="32436"/>
    <cellStyle name="Note 2 11 4 4 6 3" xfId="46889"/>
    <cellStyle name="Note 2 11 4 4 7" xfId="17766"/>
    <cellStyle name="Note 2 11 4 4 8" xfId="20163"/>
    <cellStyle name="Note 2 11 4 5" xfId="3433"/>
    <cellStyle name="Note 2 11 4 5 2" xfId="13200"/>
    <cellStyle name="Note 2 11 4 5 2 2" xfId="30635"/>
    <cellStyle name="Note 2 11 4 5 2 3" xfId="45088"/>
    <cellStyle name="Note 2 11 4 5 3" xfId="15661"/>
    <cellStyle name="Note 2 11 4 5 3 2" xfId="33096"/>
    <cellStyle name="Note 2 11 4 5 3 3" xfId="47549"/>
    <cellStyle name="Note 2 11 4 5 4" xfId="20869"/>
    <cellStyle name="Note 2 11 4 5 5" xfId="35322"/>
    <cellStyle name="Note 2 11 4 6" xfId="5895"/>
    <cellStyle name="Note 2 11 4 6 2" xfId="23330"/>
    <cellStyle name="Note 2 11 4 6 3" xfId="37783"/>
    <cellStyle name="Note 2 11 4 7" xfId="8336"/>
    <cellStyle name="Note 2 11 4 7 2" xfId="25771"/>
    <cellStyle name="Note 2 11 4 7 3" xfId="40224"/>
    <cellStyle name="Note 2 11 4 8" xfId="10756"/>
    <cellStyle name="Note 2 11 4 8 2" xfId="28191"/>
    <cellStyle name="Note 2 11 4 8 3" xfId="42644"/>
    <cellStyle name="Note 2 11 4 9" xfId="17763"/>
    <cellStyle name="Note 2 11 5" xfId="926"/>
    <cellStyle name="Note 2 11 5 2" xfId="927"/>
    <cellStyle name="Note 2 11 5 2 2" xfId="3438"/>
    <cellStyle name="Note 2 11 5 2 2 2" xfId="13204"/>
    <cellStyle name="Note 2 11 5 2 2 2 2" xfId="30639"/>
    <cellStyle name="Note 2 11 5 2 2 2 3" xfId="45092"/>
    <cellStyle name="Note 2 11 5 2 2 3" xfId="15665"/>
    <cellStyle name="Note 2 11 5 2 2 3 2" xfId="33100"/>
    <cellStyle name="Note 2 11 5 2 2 3 3" xfId="47553"/>
    <cellStyle name="Note 2 11 5 2 2 4" xfId="20874"/>
    <cellStyle name="Note 2 11 5 2 2 5" xfId="35327"/>
    <cellStyle name="Note 2 11 5 2 3" xfId="5900"/>
    <cellStyle name="Note 2 11 5 2 3 2" xfId="23335"/>
    <cellStyle name="Note 2 11 5 2 3 3" xfId="37788"/>
    <cellStyle name="Note 2 11 5 2 4" xfId="8341"/>
    <cellStyle name="Note 2 11 5 2 4 2" xfId="25776"/>
    <cellStyle name="Note 2 11 5 2 4 3" xfId="40229"/>
    <cellStyle name="Note 2 11 5 2 5" xfId="10761"/>
    <cellStyle name="Note 2 11 5 2 5 2" xfId="28196"/>
    <cellStyle name="Note 2 11 5 2 5 3" xfId="42649"/>
    <cellStyle name="Note 2 11 5 2 6" xfId="17768"/>
    <cellStyle name="Note 2 11 5 3" xfId="928"/>
    <cellStyle name="Note 2 11 5 3 2" xfId="3439"/>
    <cellStyle name="Note 2 11 5 3 2 2" xfId="13205"/>
    <cellStyle name="Note 2 11 5 3 2 2 2" xfId="30640"/>
    <cellStyle name="Note 2 11 5 3 2 2 3" xfId="45093"/>
    <cellStyle name="Note 2 11 5 3 2 3" xfId="15666"/>
    <cellStyle name="Note 2 11 5 3 2 3 2" xfId="33101"/>
    <cellStyle name="Note 2 11 5 3 2 3 3" xfId="47554"/>
    <cellStyle name="Note 2 11 5 3 2 4" xfId="20875"/>
    <cellStyle name="Note 2 11 5 3 2 5" xfId="35328"/>
    <cellStyle name="Note 2 11 5 3 3" xfId="5901"/>
    <cellStyle name="Note 2 11 5 3 3 2" xfId="23336"/>
    <cellStyle name="Note 2 11 5 3 3 3" xfId="37789"/>
    <cellStyle name="Note 2 11 5 3 4" xfId="8342"/>
    <cellStyle name="Note 2 11 5 3 4 2" xfId="25777"/>
    <cellStyle name="Note 2 11 5 3 4 3" xfId="40230"/>
    <cellStyle name="Note 2 11 5 3 5" xfId="10762"/>
    <cellStyle name="Note 2 11 5 3 5 2" xfId="28197"/>
    <cellStyle name="Note 2 11 5 3 5 3" xfId="42650"/>
    <cellStyle name="Note 2 11 5 3 6" xfId="17769"/>
    <cellStyle name="Note 2 11 5 4" xfId="929"/>
    <cellStyle name="Note 2 11 5 4 2" xfId="3440"/>
    <cellStyle name="Note 2 11 5 4 2 2" xfId="20876"/>
    <cellStyle name="Note 2 11 5 4 2 3" xfId="35329"/>
    <cellStyle name="Note 2 11 5 4 3" xfId="5902"/>
    <cellStyle name="Note 2 11 5 4 3 2" xfId="23337"/>
    <cellStyle name="Note 2 11 5 4 3 3" xfId="37790"/>
    <cellStyle name="Note 2 11 5 4 4" xfId="8343"/>
    <cellStyle name="Note 2 11 5 4 4 2" xfId="25778"/>
    <cellStyle name="Note 2 11 5 4 4 3" xfId="40231"/>
    <cellStyle name="Note 2 11 5 4 5" xfId="10763"/>
    <cellStyle name="Note 2 11 5 4 5 2" xfId="28198"/>
    <cellStyle name="Note 2 11 5 4 5 3" xfId="42651"/>
    <cellStyle name="Note 2 11 5 4 6" xfId="15002"/>
    <cellStyle name="Note 2 11 5 4 6 2" xfId="32437"/>
    <cellStyle name="Note 2 11 5 4 6 3" xfId="46890"/>
    <cellStyle name="Note 2 11 5 4 7" xfId="17770"/>
    <cellStyle name="Note 2 11 5 4 8" xfId="20164"/>
    <cellStyle name="Note 2 11 5 5" xfId="3437"/>
    <cellStyle name="Note 2 11 5 5 2" xfId="13203"/>
    <cellStyle name="Note 2 11 5 5 2 2" xfId="30638"/>
    <cellStyle name="Note 2 11 5 5 2 3" xfId="45091"/>
    <cellStyle name="Note 2 11 5 5 3" xfId="15664"/>
    <cellStyle name="Note 2 11 5 5 3 2" xfId="33099"/>
    <cellStyle name="Note 2 11 5 5 3 3" xfId="47552"/>
    <cellStyle name="Note 2 11 5 5 4" xfId="20873"/>
    <cellStyle name="Note 2 11 5 5 5" xfId="35326"/>
    <cellStyle name="Note 2 11 5 6" xfId="5899"/>
    <cellStyle name="Note 2 11 5 6 2" xfId="23334"/>
    <cellStyle name="Note 2 11 5 6 3" xfId="37787"/>
    <cellStyle name="Note 2 11 5 7" xfId="8340"/>
    <cellStyle name="Note 2 11 5 7 2" xfId="25775"/>
    <cellStyle name="Note 2 11 5 7 3" xfId="40228"/>
    <cellStyle name="Note 2 11 5 8" xfId="10760"/>
    <cellStyle name="Note 2 11 5 8 2" xfId="28195"/>
    <cellStyle name="Note 2 11 5 8 3" xfId="42648"/>
    <cellStyle name="Note 2 11 5 9" xfId="17767"/>
    <cellStyle name="Note 2 11 6" xfId="930"/>
    <cellStyle name="Note 2 11 6 2" xfId="3441"/>
    <cellStyle name="Note 2 11 6 2 2" xfId="13206"/>
    <cellStyle name="Note 2 11 6 2 2 2" xfId="30641"/>
    <cellStyle name="Note 2 11 6 2 2 3" xfId="45094"/>
    <cellStyle name="Note 2 11 6 2 3" xfId="15667"/>
    <cellStyle name="Note 2 11 6 2 3 2" xfId="33102"/>
    <cellStyle name="Note 2 11 6 2 3 3" xfId="47555"/>
    <cellStyle name="Note 2 11 6 2 4" xfId="20877"/>
    <cellStyle name="Note 2 11 6 2 5" xfId="35330"/>
    <cellStyle name="Note 2 11 6 3" xfId="5903"/>
    <cellStyle name="Note 2 11 6 3 2" xfId="23338"/>
    <cellStyle name="Note 2 11 6 3 3" xfId="37791"/>
    <cellStyle name="Note 2 11 6 4" xfId="8344"/>
    <cellStyle name="Note 2 11 6 4 2" xfId="25779"/>
    <cellStyle name="Note 2 11 6 4 3" xfId="40232"/>
    <cellStyle name="Note 2 11 6 5" xfId="10764"/>
    <cellStyle name="Note 2 11 6 5 2" xfId="28199"/>
    <cellStyle name="Note 2 11 6 5 3" xfId="42652"/>
    <cellStyle name="Note 2 11 6 6" xfId="17771"/>
    <cellStyle name="Note 2 11 7" xfId="931"/>
    <cellStyle name="Note 2 11 7 2" xfId="3442"/>
    <cellStyle name="Note 2 11 7 2 2" xfId="13207"/>
    <cellStyle name="Note 2 11 7 2 2 2" xfId="30642"/>
    <cellStyle name="Note 2 11 7 2 2 3" xfId="45095"/>
    <cellStyle name="Note 2 11 7 2 3" xfId="15668"/>
    <cellStyle name="Note 2 11 7 2 3 2" xfId="33103"/>
    <cellStyle name="Note 2 11 7 2 3 3" xfId="47556"/>
    <cellStyle name="Note 2 11 7 2 4" xfId="20878"/>
    <cellStyle name="Note 2 11 7 2 5" xfId="35331"/>
    <cellStyle name="Note 2 11 7 3" xfId="5904"/>
    <cellStyle name="Note 2 11 7 3 2" xfId="23339"/>
    <cellStyle name="Note 2 11 7 3 3" xfId="37792"/>
    <cellStyle name="Note 2 11 7 4" xfId="8345"/>
    <cellStyle name="Note 2 11 7 4 2" xfId="25780"/>
    <cellStyle name="Note 2 11 7 4 3" xfId="40233"/>
    <cellStyle name="Note 2 11 7 5" xfId="10765"/>
    <cellStyle name="Note 2 11 7 5 2" xfId="28200"/>
    <cellStyle name="Note 2 11 7 5 3" xfId="42653"/>
    <cellStyle name="Note 2 11 7 6" xfId="17772"/>
    <cellStyle name="Note 2 11 8" xfId="932"/>
    <cellStyle name="Note 2 11 8 2" xfId="3443"/>
    <cellStyle name="Note 2 11 8 2 2" xfId="20879"/>
    <cellStyle name="Note 2 11 8 2 3" xfId="35332"/>
    <cellStyle name="Note 2 11 8 3" xfId="5905"/>
    <cellStyle name="Note 2 11 8 3 2" xfId="23340"/>
    <cellStyle name="Note 2 11 8 3 3" xfId="37793"/>
    <cellStyle name="Note 2 11 8 4" xfId="8346"/>
    <cellStyle name="Note 2 11 8 4 2" xfId="25781"/>
    <cellStyle name="Note 2 11 8 4 3" xfId="40234"/>
    <cellStyle name="Note 2 11 8 5" xfId="10766"/>
    <cellStyle name="Note 2 11 8 5 2" xfId="28201"/>
    <cellStyle name="Note 2 11 8 5 3" xfId="42654"/>
    <cellStyle name="Note 2 11 8 6" xfId="15003"/>
    <cellStyle name="Note 2 11 8 6 2" xfId="32438"/>
    <cellStyle name="Note 2 11 8 6 3" xfId="46891"/>
    <cellStyle name="Note 2 11 8 7" xfId="17773"/>
    <cellStyle name="Note 2 11 8 8" xfId="20165"/>
    <cellStyle name="Note 2 11 9" xfId="3424"/>
    <cellStyle name="Note 2 11 9 2" xfId="13193"/>
    <cellStyle name="Note 2 11 9 2 2" xfId="30628"/>
    <cellStyle name="Note 2 11 9 2 3" xfId="45081"/>
    <cellStyle name="Note 2 11 9 3" xfId="15654"/>
    <cellStyle name="Note 2 11 9 3 2" xfId="33089"/>
    <cellStyle name="Note 2 11 9 3 3" xfId="47542"/>
    <cellStyle name="Note 2 11 9 4" xfId="20860"/>
    <cellStyle name="Note 2 11 9 5" xfId="35313"/>
    <cellStyle name="Note 2 12" xfId="933"/>
    <cellStyle name="Note 2 12 10" xfId="5906"/>
    <cellStyle name="Note 2 12 10 2" xfId="23341"/>
    <cellStyle name="Note 2 12 10 3" xfId="37794"/>
    <cellStyle name="Note 2 12 11" xfId="8347"/>
    <cellStyle name="Note 2 12 11 2" xfId="25782"/>
    <cellStyle name="Note 2 12 11 3" xfId="40235"/>
    <cellStyle name="Note 2 12 12" xfId="10767"/>
    <cellStyle name="Note 2 12 12 2" xfId="28202"/>
    <cellStyle name="Note 2 12 12 3" xfId="42655"/>
    <cellStyle name="Note 2 12 13" xfId="17774"/>
    <cellStyle name="Note 2 12 2" xfId="934"/>
    <cellStyle name="Note 2 12 2 2" xfId="935"/>
    <cellStyle name="Note 2 12 2 2 2" xfId="3446"/>
    <cellStyle name="Note 2 12 2 2 2 2" xfId="13210"/>
    <cellStyle name="Note 2 12 2 2 2 2 2" xfId="30645"/>
    <cellStyle name="Note 2 12 2 2 2 2 3" xfId="45098"/>
    <cellStyle name="Note 2 12 2 2 2 3" xfId="15671"/>
    <cellStyle name="Note 2 12 2 2 2 3 2" xfId="33106"/>
    <cellStyle name="Note 2 12 2 2 2 3 3" xfId="47559"/>
    <cellStyle name="Note 2 12 2 2 2 4" xfId="20882"/>
    <cellStyle name="Note 2 12 2 2 2 5" xfId="35335"/>
    <cellStyle name="Note 2 12 2 2 3" xfId="5908"/>
    <cellStyle name="Note 2 12 2 2 3 2" xfId="23343"/>
    <cellStyle name="Note 2 12 2 2 3 3" xfId="37796"/>
    <cellStyle name="Note 2 12 2 2 4" xfId="8349"/>
    <cellStyle name="Note 2 12 2 2 4 2" xfId="25784"/>
    <cellStyle name="Note 2 12 2 2 4 3" xfId="40237"/>
    <cellStyle name="Note 2 12 2 2 5" xfId="10769"/>
    <cellStyle name="Note 2 12 2 2 5 2" xfId="28204"/>
    <cellStyle name="Note 2 12 2 2 5 3" xfId="42657"/>
    <cellStyle name="Note 2 12 2 2 6" xfId="17776"/>
    <cellStyle name="Note 2 12 2 3" xfId="936"/>
    <cellStyle name="Note 2 12 2 3 2" xfId="3447"/>
    <cellStyle name="Note 2 12 2 3 2 2" xfId="13211"/>
    <cellStyle name="Note 2 12 2 3 2 2 2" xfId="30646"/>
    <cellStyle name="Note 2 12 2 3 2 2 3" xfId="45099"/>
    <cellStyle name="Note 2 12 2 3 2 3" xfId="15672"/>
    <cellStyle name="Note 2 12 2 3 2 3 2" xfId="33107"/>
    <cellStyle name="Note 2 12 2 3 2 3 3" xfId="47560"/>
    <cellStyle name="Note 2 12 2 3 2 4" xfId="20883"/>
    <cellStyle name="Note 2 12 2 3 2 5" xfId="35336"/>
    <cellStyle name="Note 2 12 2 3 3" xfId="5909"/>
    <cellStyle name="Note 2 12 2 3 3 2" xfId="23344"/>
    <cellStyle name="Note 2 12 2 3 3 3" xfId="37797"/>
    <cellStyle name="Note 2 12 2 3 4" xfId="8350"/>
    <cellStyle name="Note 2 12 2 3 4 2" xfId="25785"/>
    <cellStyle name="Note 2 12 2 3 4 3" xfId="40238"/>
    <cellStyle name="Note 2 12 2 3 5" xfId="10770"/>
    <cellStyle name="Note 2 12 2 3 5 2" xfId="28205"/>
    <cellStyle name="Note 2 12 2 3 5 3" xfId="42658"/>
    <cellStyle name="Note 2 12 2 3 6" xfId="17777"/>
    <cellStyle name="Note 2 12 2 4" xfId="937"/>
    <cellStyle name="Note 2 12 2 4 2" xfId="3448"/>
    <cellStyle name="Note 2 12 2 4 2 2" xfId="20884"/>
    <cellStyle name="Note 2 12 2 4 2 3" xfId="35337"/>
    <cellStyle name="Note 2 12 2 4 3" xfId="5910"/>
    <cellStyle name="Note 2 12 2 4 3 2" xfId="23345"/>
    <cellStyle name="Note 2 12 2 4 3 3" xfId="37798"/>
    <cellStyle name="Note 2 12 2 4 4" xfId="8351"/>
    <cellStyle name="Note 2 12 2 4 4 2" xfId="25786"/>
    <cellStyle name="Note 2 12 2 4 4 3" xfId="40239"/>
    <cellStyle name="Note 2 12 2 4 5" xfId="10771"/>
    <cellStyle name="Note 2 12 2 4 5 2" xfId="28206"/>
    <cellStyle name="Note 2 12 2 4 5 3" xfId="42659"/>
    <cellStyle name="Note 2 12 2 4 6" xfId="15004"/>
    <cellStyle name="Note 2 12 2 4 6 2" xfId="32439"/>
    <cellStyle name="Note 2 12 2 4 6 3" xfId="46892"/>
    <cellStyle name="Note 2 12 2 4 7" xfId="17778"/>
    <cellStyle name="Note 2 12 2 4 8" xfId="20166"/>
    <cellStyle name="Note 2 12 2 5" xfId="3445"/>
    <cellStyle name="Note 2 12 2 5 2" xfId="13209"/>
    <cellStyle name="Note 2 12 2 5 2 2" xfId="30644"/>
    <cellStyle name="Note 2 12 2 5 2 3" xfId="45097"/>
    <cellStyle name="Note 2 12 2 5 3" xfId="15670"/>
    <cellStyle name="Note 2 12 2 5 3 2" xfId="33105"/>
    <cellStyle name="Note 2 12 2 5 3 3" xfId="47558"/>
    <cellStyle name="Note 2 12 2 5 4" xfId="20881"/>
    <cellStyle name="Note 2 12 2 5 5" xfId="35334"/>
    <cellStyle name="Note 2 12 2 6" xfId="5907"/>
    <cellStyle name="Note 2 12 2 6 2" xfId="23342"/>
    <cellStyle name="Note 2 12 2 6 3" xfId="37795"/>
    <cellStyle name="Note 2 12 2 7" xfId="8348"/>
    <cellStyle name="Note 2 12 2 7 2" xfId="25783"/>
    <cellStyle name="Note 2 12 2 7 3" xfId="40236"/>
    <cellStyle name="Note 2 12 2 8" xfId="10768"/>
    <cellStyle name="Note 2 12 2 8 2" xfId="28203"/>
    <cellStyle name="Note 2 12 2 8 3" xfId="42656"/>
    <cellStyle name="Note 2 12 2 9" xfId="17775"/>
    <cellStyle name="Note 2 12 3" xfId="938"/>
    <cellStyle name="Note 2 12 3 2" xfId="939"/>
    <cellStyle name="Note 2 12 3 2 2" xfId="3450"/>
    <cellStyle name="Note 2 12 3 2 2 2" xfId="13213"/>
    <cellStyle name="Note 2 12 3 2 2 2 2" xfId="30648"/>
    <cellStyle name="Note 2 12 3 2 2 2 3" xfId="45101"/>
    <cellStyle name="Note 2 12 3 2 2 3" xfId="15674"/>
    <cellStyle name="Note 2 12 3 2 2 3 2" xfId="33109"/>
    <cellStyle name="Note 2 12 3 2 2 3 3" xfId="47562"/>
    <cellStyle name="Note 2 12 3 2 2 4" xfId="20886"/>
    <cellStyle name="Note 2 12 3 2 2 5" xfId="35339"/>
    <cellStyle name="Note 2 12 3 2 3" xfId="5912"/>
    <cellStyle name="Note 2 12 3 2 3 2" xfId="23347"/>
    <cellStyle name="Note 2 12 3 2 3 3" xfId="37800"/>
    <cellStyle name="Note 2 12 3 2 4" xfId="8353"/>
    <cellStyle name="Note 2 12 3 2 4 2" xfId="25788"/>
    <cellStyle name="Note 2 12 3 2 4 3" xfId="40241"/>
    <cellStyle name="Note 2 12 3 2 5" xfId="10773"/>
    <cellStyle name="Note 2 12 3 2 5 2" xfId="28208"/>
    <cellStyle name="Note 2 12 3 2 5 3" xfId="42661"/>
    <cellStyle name="Note 2 12 3 2 6" xfId="17780"/>
    <cellStyle name="Note 2 12 3 3" xfId="940"/>
    <cellStyle name="Note 2 12 3 3 2" xfId="3451"/>
    <cellStyle name="Note 2 12 3 3 2 2" xfId="13214"/>
    <cellStyle name="Note 2 12 3 3 2 2 2" xfId="30649"/>
    <cellStyle name="Note 2 12 3 3 2 2 3" xfId="45102"/>
    <cellStyle name="Note 2 12 3 3 2 3" xfId="15675"/>
    <cellStyle name="Note 2 12 3 3 2 3 2" xfId="33110"/>
    <cellStyle name="Note 2 12 3 3 2 3 3" xfId="47563"/>
    <cellStyle name="Note 2 12 3 3 2 4" xfId="20887"/>
    <cellStyle name="Note 2 12 3 3 2 5" xfId="35340"/>
    <cellStyle name="Note 2 12 3 3 3" xfId="5913"/>
    <cellStyle name="Note 2 12 3 3 3 2" xfId="23348"/>
    <cellStyle name="Note 2 12 3 3 3 3" xfId="37801"/>
    <cellStyle name="Note 2 12 3 3 4" xfId="8354"/>
    <cellStyle name="Note 2 12 3 3 4 2" xfId="25789"/>
    <cellStyle name="Note 2 12 3 3 4 3" xfId="40242"/>
    <cellStyle name="Note 2 12 3 3 5" xfId="10774"/>
    <cellStyle name="Note 2 12 3 3 5 2" xfId="28209"/>
    <cellStyle name="Note 2 12 3 3 5 3" xfId="42662"/>
    <cellStyle name="Note 2 12 3 3 6" xfId="17781"/>
    <cellStyle name="Note 2 12 3 4" xfId="941"/>
    <cellStyle name="Note 2 12 3 4 2" xfId="3452"/>
    <cellStyle name="Note 2 12 3 4 2 2" xfId="20888"/>
    <cellStyle name="Note 2 12 3 4 2 3" xfId="35341"/>
    <cellStyle name="Note 2 12 3 4 3" xfId="5914"/>
    <cellStyle name="Note 2 12 3 4 3 2" xfId="23349"/>
    <cellStyle name="Note 2 12 3 4 3 3" xfId="37802"/>
    <cellStyle name="Note 2 12 3 4 4" xfId="8355"/>
    <cellStyle name="Note 2 12 3 4 4 2" xfId="25790"/>
    <cellStyle name="Note 2 12 3 4 4 3" xfId="40243"/>
    <cellStyle name="Note 2 12 3 4 5" xfId="10775"/>
    <cellStyle name="Note 2 12 3 4 5 2" xfId="28210"/>
    <cellStyle name="Note 2 12 3 4 5 3" xfId="42663"/>
    <cellStyle name="Note 2 12 3 4 6" xfId="15005"/>
    <cellStyle name="Note 2 12 3 4 6 2" xfId="32440"/>
    <cellStyle name="Note 2 12 3 4 6 3" xfId="46893"/>
    <cellStyle name="Note 2 12 3 4 7" xfId="17782"/>
    <cellStyle name="Note 2 12 3 4 8" xfId="20167"/>
    <cellStyle name="Note 2 12 3 5" xfId="3449"/>
    <cellStyle name="Note 2 12 3 5 2" xfId="13212"/>
    <cellStyle name="Note 2 12 3 5 2 2" xfId="30647"/>
    <cellStyle name="Note 2 12 3 5 2 3" xfId="45100"/>
    <cellStyle name="Note 2 12 3 5 3" xfId="15673"/>
    <cellStyle name="Note 2 12 3 5 3 2" xfId="33108"/>
    <cellStyle name="Note 2 12 3 5 3 3" xfId="47561"/>
    <cellStyle name="Note 2 12 3 5 4" xfId="20885"/>
    <cellStyle name="Note 2 12 3 5 5" xfId="35338"/>
    <cellStyle name="Note 2 12 3 6" xfId="5911"/>
    <cellStyle name="Note 2 12 3 6 2" xfId="23346"/>
    <cellStyle name="Note 2 12 3 6 3" xfId="37799"/>
    <cellStyle name="Note 2 12 3 7" xfId="8352"/>
    <cellStyle name="Note 2 12 3 7 2" xfId="25787"/>
    <cellStyle name="Note 2 12 3 7 3" xfId="40240"/>
    <cellStyle name="Note 2 12 3 8" xfId="10772"/>
    <cellStyle name="Note 2 12 3 8 2" xfId="28207"/>
    <cellStyle name="Note 2 12 3 8 3" xfId="42660"/>
    <cellStyle name="Note 2 12 3 9" xfId="17779"/>
    <cellStyle name="Note 2 12 4" xfId="942"/>
    <cellStyle name="Note 2 12 4 2" xfId="943"/>
    <cellStyle name="Note 2 12 4 2 2" xfId="3454"/>
    <cellStyle name="Note 2 12 4 2 2 2" xfId="13216"/>
    <cellStyle name="Note 2 12 4 2 2 2 2" xfId="30651"/>
    <cellStyle name="Note 2 12 4 2 2 2 3" xfId="45104"/>
    <cellStyle name="Note 2 12 4 2 2 3" xfId="15677"/>
    <cellStyle name="Note 2 12 4 2 2 3 2" xfId="33112"/>
    <cellStyle name="Note 2 12 4 2 2 3 3" xfId="47565"/>
    <cellStyle name="Note 2 12 4 2 2 4" xfId="20890"/>
    <cellStyle name="Note 2 12 4 2 2 5" xfId="35343"/>
    <cellStyle name="Note 2 12 4 2 3" xfId="5916"/>
    <cellStyle name="Note 2 12 4 2 3 2" xfId="23351"/>
    <cellStyle name="Note 2 12 4 2 3 3" xfId="37804"/>
    <cellStyle name="Note 2 12 4 2 4" xfId="8357"/>
    <cellStyle name="Note 2 12 4 2 4 2" xfId="25792"/>
    <cellStyle name="Note 2 12 4 2 4 3" xfId="40245"/>
    <cellStyle name="Note 2 12 4 2 5" xfId="10777"/>
    <cellStyle name="Note 2 12 4 2 5 2" xfId="28212"/>
    <cellStyle name="Note 2 12 4 2 5 3" xfId="42665"/>
    <cellStyle name="Note 2 12 4 2 6" xfId="17784"/>
    <cellStyle name="Note 2 12 4 3" xfId="944"/>
    <cellStyle name="Note 2 12 4 3 2" xfId="3455"/>
    <cellStyle name="Note 2 12 4 3 2 2" xfId="13217"/>
    <cellStyle name="Note 2 12 4 3 2 2 2" xfId="30652"/>
    <cellStyle name="Note 2 12 4 3 2 2 3" xfId="45105"/>
    <cellStyle name="Note 2 12 4 3 2 3" xfId="15678"/>
    <cellStyle name="Note 2 12 4 3 2 3 2" xfId="33113"/>
    <cellStyle name="Note 2 12 4 3 2 3 3" xfId="47566"/>
    <cellStyle name="Note 2 12 4 3 2 4" xfId="20891"/>
    <cellStyle name="Note 2 12 4 3 2 5" xfId="35344"/>
    <cellStyle name="Note 2 12 4 3 3" xfId="5917"/>
    <cellStyle name="Note 2 12 4 3 3 2" xfId="23352"/>
    <cellStyle name="Note 2 12 4 3 3 3" xfId="37805"/>
    <cellStyle name="Note 2 12 4 3 4" xfId="8358"/>
    <cellStyle name="Note 2 12 4 3 4 2" xfId="25793"/>
    <cellStyle name="Note 2 12 4 3 4 3" xfId="40246"/>
    <cellStyle name="Note 2 12 4 3 5" xfId="10778"/>
    <cellStyle name="Note 2 12 4 3 5 2" xfId="28213"/>
    <cellStyle name="Note 2 12 4 3 5 3" xfId="42666"/>
    <cellStyle name="Note 2 12 4 3 6" xfId="17785"/>
    <cellStyle name="Note 2 12 4 4" xfId="945"/>
    <cellStyle name="Note 2 12 4 4 2" xfId="3456"/>
    <cellStyle name="Note 2 12 4 4 2 2" xfId="20892"/>
    <cellStyle name="Note 2 12 4 4 2 3" xfId="35345"/>
    <cellStyle name="Note 2 12 4 4 3" xfId="5918"/>
    <cellStyle name="Note 2 12 4 4 3 2" xfId="23353"/>
    <cellStyle name="Note 2 12 4 4 3 3" xfId="37806"/>
    <cellStyle name="Note 2 12 4 4 4" xfId="8359"/>
    <cellStyle name="Note 2 12 4 4 4 2" xfId="25794"/>
    <cellStyle name="Note 2 12 4 4 4 3" xfId="40247"/>
    <cellStyle name="Note 2 12 4 4 5" xfId="10779"/>
    <cellStyle name="Note 2 12 4 4 5 2" xfId="28214"/>
    <cellStyle name="Note 2 12 4 4 5 3" xfId="42667"/>
    <cellStyle name="Note 2 12 4 4 6" xfId="15006"/>
    <cellStyle name="Note 2 12 4 4 6 2" xfId="32441"/>
    <cellStyle name="Note 2 12 4 4 6 3" xfId="46894"/>
    <cellStyle name="Note 2 12 4 4 7" xfId="17786"/>
    <cellStyle name="Note 2 12 4 4 8" xfId="20168"/>
    <cellStyle name="Note 2 12 4 5" xfId="3453"/>
    <cellStyle name="Note 2 12 4 5 2" xfId="13215"/>
    <cellStyle name="Note 2 12 4 5 2 2" xfId="30650"/>
    <cellStyle name="Note 2 12 4 5 2 3" xfId="45103"/>
    <cellStyle name="Note 2 12 4 5 3" xfId="15676"/>
    <cellStyle name="Note 2 12 4 5 3 2" xfId="33111"/>
    <cellStyle name="Note 2 12 4 5 3 3" xfId="47564"/>
    <cellStyle name="Note 2 12 4 5 4" xfId="20889"/>
    <cellStyle name="Note 2 12 4 5 5" xfId="35342"/>
    <cellStyle name="Note 2 12 4 6" xfId="5915"/>
    <cellStyle name="Note 2 12 4 6 2" xfId="23350"/>
    <cellStyle name="Note 2 12 4 6 3" xfId="37803"/>
    <cellStyle name="Note 2 12 4 7" xfId="8356"/>
    <cellStyle name="Note 2 12 4 7 2" xfId="25791"/>
    <cellStyle name="Note 2 12 4 7 3" xfId="40244"/>
    <cellStyle name="Note 2 12 4 8" xfId="10776"/>
    <cellStyle name="Note 2 12 4 8 2" xfId="28211"/>
    <cellStyle name="Note 2 12 4 8 3" xfId="42664"/>
    <cellStyle name="Note 2 12 4 9" xfId="17783"/>
    <cellStyle name="Note 2 12 5" xfId="946"/>
    <cellStyle name="Note 2 12 5 2" xfId="947"/>
    <cellStyle name="Note 2 12 5 2 2" xfId="3458"/>
    <cellStyle name="Note 2 12 5 2 2 2" xfId="13219"/>
    <cellStyle name="Note 2 12 5 2 2 2 2" xfId="30654"/>
    <cellStyle name="Note 2 12 5 2 2 2 3" xfId="45107"/>
    <cellStyle name="Note 2 12 5 2 2 3" xfId="15680"/>
    <cellStyle name="Note 2 12 5 2 2 3 2" xfId="33115"/>
    <cellStyle name="Note 2 12 5 2 2 3 3" xfId="47568"/>
    <cellStyle name="Note 2 12 5 2 2 4" xfId="20894"/>
    <cellStyle name="Note 2 12 5 2 2 5" xfId="35347"/>
    <cellStyle name="Note 2 12 5 2 3" xfId="5920"/>
    <cellStyle name="Note 2 12 5 2 3 2" xfId="23355"/>
    <cellStyle name="Note 2 12 5 2 3 3" xfId="37808"/>
    <cellStyle name="Note 2 12 5 2 4" xfId="8361"/>
    <cellStyle name="Note 2 12 5 2 4 2" xfId="25796"/>
    <cellStyle name="Note 2 12 5 2 4 3" xfId="40249"/>
    <cellStyle name="Note 2 12 5 2 5" xfId="10781"/>
    <cellStyle name="Note 2 12 5 2 5 2" xfId="28216"/>
    <cellStyle name="Note 2 12 5 2 5 3" xfId="42669"/>
    <cellStyle name="Note 2 12 5 2 6" xfId="17788"/>
    <cellStyle name="Note 2 12 5 3" xfId="948"/>
    <cellStyle name="Note 2 12 5 3 2" xfId="3459"/>
    <cellStyle name="Note 2 12 5 3 2 2" xfId="13220"/>
    <cellStyle name="Note 2 12 5 3 2 2 2" xfId="30655"/>
    <cellStyle name="Note 2 12 5 3 2 2 3" xfId="45108"/>
    <cellStyle name="Note 2 12 5 3 2 3" xfId="15681"/>
    <cellStyle name="Note 2 12 5 3 2 3 2" xfId="33116"/>
    <cellStyle name="Note 2 12 5 3 2 3 3" xfId="47569"/>
    <cellStyle name="Note 2 12 5 3 2 4" xfId="20895"/>
    <cellStyle name="Note 2 12 5 3 2 5" xfId="35348"/>
    <cellStyle name="Note 2 12 5 3 3" xfId="5921"/>
    <cellStyle name="Note 2 12 5 3 3 2" xfId="23356"/>
    <cellStyle name="Note 2 12 5 3 3 3" xfId="37809"/>
    <cellStyle name="Note 2 12 5 3 4" xfId="8362"/>
    <cellStyle name="Note 2 12 5 3 4 2" xfId="25797"/>
    <cellStyle name="Note 2 12 5 3 4 3" xfId="40250"/>
    <cellStyle name="Note 2 12 5 3 5" xfId="10782"/>
    <cellStyle name="Note 2 12 5 3 5 2" xfId="28217"/>
    <cellStyle name="Note 2 12 5 3 5 3" xfId="42670"/>
    <cellStyle name="Note 2 12 5 3 6" xfId="17789"/>
    <cellStyle name="Note 2 12 5 4" xfId="949"/>
    <cellStyle name="Note 2 12 5 4 2" xfId="3460"/>
    <cellStyle name="Note 2 12 5 4 2 2" xfId="20896"/>
    <cellStyle name="Note 2 12 5 4 2 3" xfId="35349"/>
    <cellStyle name="Note 2 12 5 4 3" xfId="5922"/>
    <cellStyle name="Note 2 12 5 4 3 2" xfId="23357"/>
    <cellStyle name="Note 2 12 5 4 3 3" xfId="37810"/>
    <cellStyle name="Note 2 12 5 4 4" xfId="8363"/>
    <cellStyle name="Note 2 12 5 4 4 2" xfId="25798"/>
    <cellStyle name="Note 2 12 5 4 4 3" xfId="40251"/>
    <cellStyle name="Note 2 12 5 4 5" xfId="10783"/>
    <cellStyle name="Note 2 12 5 4 5 2" xfId="28218"/>
    <cellStyle name="Note 2 12 5 4 5 3" xfId="42671"/>
    <cellStyle name="Note 2 12 5 4 6" xfId="15007"/>
    <cellStyle name="Note 2 12 5 4 6 2" xfId="32442"/>
    <cellStyle name="Note 2 12 5 4 6 3" xfId="46895"/>
    <cellStyle name="Note 2 12 5 4 7" xfId="17790"/>
    <cellStyle name="Note 2 12 5 4 8" xfId="20169"/>
    <cellStyle name="Note 2 12 5 5" xfId="3457"/>
    <cellStyle name="Note 2 12 5 5 2" xfId="13218"/>
    <cellStyle name="Note 2 12 5 5 2 2" xfId="30653"/>
    <cellStyle name="Note 2 12 5 5 2 3" xfId="45106"/>
    <cellStyle name="Note 2 12 5 5 3" xfId="15679"/>
    <cellStyle name="Note 2 12 5 5 3 2" xfId="33114"/>
    <cellStyle name="Note 2 12 5 5 3 3" xfId="47567"/>
    <cellStyle name="Note 2 12 5 5 4" xfId="20893"/>
    <cellStyle name="Note 2 12 5 5 5" xfId="35346"/>
    <cellStyle name="Note 2 12 5 6" xfId="5919"/>
    <cellStyle name="Note 2 12 5 6 2" xfId="23354"/>
    <cellStyle name="Note 2 12 5 6 3" xfId="37807"/>
    <cellStyle name="Note 2 12 5 7" xfId="8360"/>
    <cellStyle name="Note 2 12 5 7 2" xfId="25795"/>
    <cellStyle name="Note 2 12 5 7 3" xfId="40248"/>
    <cellStyle name="Note 2 12 5 8" xfId="10780"/>
    <cellStyle name="Note 2 12 5 8 2" xfId="28215"/>
    <cellStyle name="Note 2 12 5 8 3" xfId="42668"/>
    <cellStyle name="Note 2 12 5 9" xfId="17787"/>
    <cellStyle name="Note 2 12 6" xfId="950"/>
    <cellStyle name="Note 2 12 6 2" xfId="3461"/>
    <cellStyle name="Note 2 12 6 2 2" xfId="13221"/>
    <cellStyle name="Note 2 12 6 2 2 2" xfId="30656"/>
    <cellStyle name="Note 2 12 6 2 2 3" xfId="45109"/>
    <cellStyle name="Note 2 12 6 2 3" xfId="15682"/>
    <cellStyle name="Note 2 12 6 2 3 2" xfId="33117"/>
    <cellStyle name="Note 2 12 6 2 3 3" xfId="47570"/>
    <cellStyle name="Note 2 12 6 2 4" xfId="20897"/>
    <cellStyle name="Note 2 12 6 2 5" xfId="35350"/>
    <cellStyle name="Note 2 12 6 3" xfId="5923"/>
    <cellStyle name="Note 2 12 6 3 2" xfId="23358"/>
    <cellStyle name="Note 2 12 6 3 3" xfId="37811"/>
    <cellStyle name="Note 2 12 6 4" xfId="8364"/>
    <cellStyle name="Note 2 12 6 4 2" xfId="25799"/>
    <cellStyle name="Note 2 12 6 4 3" xfId="40252"/>
    <cellStyle name="Note 2 12 6 5" xfId="10784"/>
    <cellStyle name="Note 2 12 6 5 2" xfId="28219"/>
    <cellStyle name="Note 2 12 6 5 3" xfId="42672"/>
    <cellStyle name="Note 2 12 6 6" xfId="17791"/>
    <cellStyle name="Note 2 12 7" xfId="951"/>
    <cellStyle name="Note 2 12 7 2" xfId="3462"/>
    <cellStyle name="Note 2 12 7 2 2" xfId="13222"/>
    <cellStyle name="Note 2 12 7 2 2 2" xfId="30657"/>
    <cellStyle name="Note 2 12 7 2 2 3" xfId="45110"/>
    <cellStyle name="Note 2 12 7 2 3" xfId="15683"/>
    <cellStyle name="Note 2 12 7 2 3 2" xfId="33118"/>
    <cellStyle name="Note 2 12 7 2 3 3" xfId="47571"/>
    <cellStyle name="Note 2 12 7 2 4" xfId="20898"/>
    <cellStyle name="Note 2 12 7 2 5" xfId="35351"/>
    <cellStyle name="Note 2 12 7 3" xfId="5924"/>
    <cellStyle name="Note 2 12 7 3 2" xfId="23359"/>
    <cellStyle name="Note 2 12 7 3 3" xfId="37812"/>
    <cellStyle name="Note 2 12 7 4" xfId="8365"/>
    <cellStyle name="Note 2 12 7 4 2" xfId="25800"/>
    <cellStyle name="Note 2 12 7 4 3" xfId="40253"/>
    <cellStyle name="Note 2 12 7 5" xfId="10785"/>
    <cellStyle name="Note 2 12 7 5 2" xfId="28220"/>
    <cellStyle name="Note 2 12 7 5 3" xfId="42673"/>
    <cellStyle name="Note 2 12 7 6" xfId="17792"/>
    <cellStyle name="Note 2 12 8" xfId="952"/>
    <cellStyle name="Note 2 12 8 2" xfId="3463"/>
    <cellStyle name="Note 2 12 8 2 2" xfId="20899"/>
    <cellStyle name="Note 2 12 8 2 3" xfId="35352"/>
    <cellStyle name="Note 2 12 8 3" xfId="5925"/>
    <cellStyle name="Note 2 12 8 3 2" xfId="23360"/>
    <cellStyle name="Note 2 12 8 3 3" xfId="37813"/>
    <cellStyle name="Note 2 12 8 4" xfId="8366"/>
    <cellStyle name="Note 2 12 8 4 2" xfId="25801"/>
    <cellStyle name="Note 2 12 8 4 3" xfId="40254"/>
    <cellStyle name="Note 2 12 8 5" xfId="10786"/>
    <cellStyle name="Note 2 12 8 5 2" xfId="28221"/>
    <cellStyle name="Note 2 12 8 5 3" xfId="42674"/>
    <cellStyle name="Note 2 12 8 6" xfId="15008"/>
    <cellStyle name="Note 2 12 8 6 2" xfId="32443"/>
    <cellStyle name="Note 2 12 8 6 3" xfId="46896"/>
    <cellStyle name="Note 2 12 8 7" xfId="17793"/>
    <cellStyle name="Note 2 12 8 8" xfId="20170"/>
    <cellStyle name="Note 2 12 9" xfId="3444"/>
    <cellStyle name="Note 2 12 9 2" xfId="13208"/>
    <cellStyle name="Note 2 12 9 2 2" xfId="30643"/>
    <cellStyle name="Note 2 12 9 2 3" xfId="45096"/>
    <cellStyle name="Note 2 12 9 3" xfId="15669"/>
    <cellStyle name="Note 2 12 9 3 2" xfId="33104"/>
    <cellStyle name="Note 2 12 9 3 3" xfId="47557"/>
    <cellStyle name="Note 2 12 9 4" xfId="20880"/>
    <cellStyle name="Note 2 12 9 5" xfId="35333"/>
    <cellStyle name="Note 2 13" xfId="953"/>
    <cellStyle name="Note 2 13 10" xfId="5926"/>
    <cellStyle name="Note 2 13 10 2" xfId="23361"/>
    <cellStyle name="Note 2 13 10 3" xfId="37814"/>
    <cellStyle name="Note 2 13 11" xfId="8367"/>
    <cellStyle name="Note 2 13 11 2" xfId="25802"/>
    <cellStyle name="Note 2 13 11 3" xfId="40255"/>
    <cellStyle name="Note 2 13 12" xfId="10787"/>
    <cellStyle name="Note 2 13 12 2" xfId="28222"/>
    <cellStyle name="Note 2 13 12 3" xfId="42675"/>
    <cellStyle name="Note 2 13 13" xfId="17794"/>
    <cellStyle name="Note 2 13 2" xfId="954"/>
    <cellStyle name="Note 2 13 2 2" xfId="955"/>
    <cellStyle name="Note 2 13 2 2 2" xfId="3466"/>
    <cellStyle name="Note 2 13 2 2 2 2" xfId="13225"/>
    <cellStyle name="Note 2 13 2 2 2 2 2" xfId="30660"/>
    <cellStyle name="Note 2 13 2 2 2 2 3" xfId="45113"/>
    <cellStyle name="Note 2 13 2 2 2 3" xfId="15686"/>
    <cellStyle name="Note 2 13 2 2 2 3 2" xfId="33121"/>
    <cellStyle name="Note 2 13 2 2 2 3 3" xfId="47574"/>
    <cellStyle name="Note 2 13 2 2 2 4" xfId="20902"/>
    <cellStyle name="Note 2 13 2 2 2 5" xfId="35355"/>
    <cellStyle name="Note 2 13 2 2 3" xfId="5928"/>
    <cellStyle name="Note 2 13 2 2 3 2" xfId="23363"/>
    <cellStyle name="Note 2 13 2 2 3 3" xfId="37816"/>
    <cellStyle name="Note 2 13 2 2 4" xfId="8369"/>
    <cellStyle name="Note 2 13 2 2 4 2" xfId="25804"/>
    <cellStyle name="Note 2 13 2 2 4 3" xfId="40257"/>
    <cellStyle name="Note 2 13 2 2 5" xfId="10789"/>
    <cellStyle name="Note 2 13 2 2 5 2" xfId="28224"/>
    <cellStyle name="Note 2 13 2 2 5 3" xfId="42677"/>
    <cellStyle name="Note 2 13 2 2 6" xfId="17796"/>
    <cellStyle name="Note 2 13 2 3" xfId="956"/>
    <cellStyle name="Note 2 13 2 3 2" xfId="3467"/>
    <cellStyle name="Note 2 13 2 3 2 2" xfId="13226"/>
    <cellStyle name="Note 2 13 2 3 2 2 2" xfId="30661"/>
    <cellStyle name="Note 2 13 2 3 2 2 3" xfId="45114"/>
    <cellStyle name="Note 2 13 2 3 2 3" xfId="15687"/>
    <cellStyle name="Note 2 13 2 3 2 3 2" xfId="33122"/>
    <cellStyle name="Note 2 13 2 3 2 3 3" xfId="47575"/>
    <cellStyle name="Note 2 13 2 3 2 4" xfId="20903"/>
    <cellStyle name="Note 2 13 2 3 2 5" xfId="35356"/>
    <cellStyle name="Note 2 13 2 3 3" xfId="5929"/>
    <cellStyle name="Note 2 13 2 3 3 2" xfId="23364"/>
    <cellStyle name="Note 2 13 2 3 3 3" xfId="37817"/>
    <cellStyle name="Note 2 13 2 3 4" xfId="8370"/>
    <cellStyle name="Note 2 13 2 3 4 2" xfId="25805"/>
    <cellStyle name="Note 2 13 2 3 4 3" xfId="40258"/>
    <cellStyle name="Note 2 13 2 3 5" xfId="10790"/>
    <cellStyle name="Note 2 13 2 3 5 2" xfId="28225"/>
    <cellStyle name="Note 2 13 2 3 5 3" xfId="42678"/>
    <cellStyle name="Note 2 13 2 3 6" xfId="17797"/>
    <cellStyle name="Note 2 13 2 4" xfId="957"/>
    <cellStyle name="Note 2 13 2 4 2" xfId="3468"/>
    <cellStyle name="Note 2 13 2 4 2 2" xfId="20904"/>
    <cellStyle name="Note 2 13 2 4 2 3" xfId="35357"/>
    <cellStyle name="Note 2 13 2 4 3" xfId="5930"/>
    <cellStyle name="Note 2 13 2 4 3 2" xfId="23365"/>
    <cellStyle name="Note 2 13 2 4 3 3" xfId="37818"/>
    <cellStyle name="Note 2 13 2 4 4" xfId="8371"/>
    <cellStyle name="Note 2 13 2 4 4 2" xfId="25806"/>
    <cellStyle name="Note 2 13 2 4 4 3" xfId="40259"/>
    <cellStyle name="Note 2 13 2 4 5" xfId="10791"/>
    <cellStyle name="Note 2 13 2 4 5 2" xfId="28226"/>
    <cellStyle name="Note 2 13 2 4 5 3" xfId="42679"/>
    <cellStyle name="Note 2 13 2 4 6" xfId="15009"/>
    <cellStyle name="Note 2 13 2 4 6 2" xfId="32444"/>
    <cellStyle name="Note 2 13 2 4 6 3" xfId="46897"/>
    <cellStyle name="Note 2 13 2 4 7" xfId="17798"/>
    <cellStyle name="Note 2 13 2 4 8" xfId="20171"/>
    <cellStyle name="Note 2 13 2 5" xfId="3465"/>
    <cellStyle name="Note 2 13 2 5 2" xfId="13224"/>
    <cellStyle name="Note 2 13 2 5 2 2" xfId="30659"/>
    <cellStyle name="Note 2 13 2 5 2 3" xfId="45112"/>
    <cellStyle name="Note 2 13 2 5 3" xfId="15685"/>
    <cellStyle name="Note 2 13 2 5 3 2" xfId="33120"/>
    <cellStyle name="Note 2 13 2 5 3 3" xfId="47573"/>
    <cellStyle name="Note 2 13 2 5 4" xfId="20901"/>
    <cellStyle name="Note 2 13 2 5 5" xfId="35354"/>
    <cellStyle name="Note 2 13 2 6" xfId="5927"/>
    <cellStyle name="Note 2 13 2 6 2" xfId="23362"/>
    <cellStyle name="Note 2 13 2 6 3" xfId="37815"/>
    <cellStyle name="Note 2 13 2 7" xfId="8368"/>
    <cellStyle name="Note 2 13 2 7 2" xfId="25803"/>
    <cellStyle name="Note 2 13 2 7 3" xfId="40256"/>
    <cellStyle name="Note 2 13 2 8" xfId="10788"/>
    <cellStyle name="Note 2 13 2 8 2" xfId="28223"/>
    <cellStyle name="Note 2 13 2 8 3" xfId="42676"/>
    <cellStyle name="Note 2 13 2 9" xfId="17795"/>
    <cellStyle name="Note 2 13 3" xfId="958"/>
    <cellStyle name="Note 2 13 3 2" xfId="959"/>
    <cellStyle name="Note 2 13 3 2 2" xfId="3470"/>
    <cellStyle name="Note 2 13 3 2 2 2" xfId="13228"/>
    <cellStyle name="Note 2 13 3 2 2 2 2" xfId="30663"/>
    <cellStyle name="Note 2 13 3 2 2 2 3" xfId="45116"/>
    <cellStyle name="Note 2 13 3 2 2 3" xfId="15689"/>
    <cellStyle name="Note 2 13 3 2 2 3 2" xfId="33124"/>
    <cellStyle name="Note 2 13 3 2 2 3 3" xfId="47577"/>
    <cellStyle name="Note 2 13 3 2 2 4" xfId="20906"/>
    <cellStyle name="Note 2 13 3 2 2 5" xfId="35359"/>
    <cellStyle name="Note 2 13 3 2 3" xfId="5932"/>
    <cellStyle name="Note 2 13 3 2 3 2" xfId="23367"/>
    <cellStyle name="Note 2 13 3 2 3 3" xfId="37820"/>
    <cellStyle name="Note 2 13 3 2 4" xfId="8373"/>
    <cellStyle name="Note 2 13 3 2 4 2" xfId="25808"/>
    <cellStyle name="Note 2 13 3 2 4 3" xfId="40261"/>
    <cellStyle name="Note 2 13 3 2 5" xfId="10793"/>
    <cellStyle name="Note 2 13 3 2 5 2" xfId="28228"/>
    <cellStyle name="Note 2 13 3 2 5 3" xfId="42681"/>
    <cellStyle name="Note 2 13 3 2 6" xfId="17800"/>
    <cellStyle name="Note 2 13 3 3" xfId="960"/>
    <cellStyle name="Note 2 13 3 3 2" xfId="3471"/>
    <cellStyle name="Note 2 13 3 3 2 2" xfId="13229"/>
    <cellStyle name="Note 2 13 3 3 2 2 2" xfId="30664"/>
    <cellStyle name="Note 2 13 3 3 2 2 3" xfId="45117"/>
    <cellStyle name="Note 2 13 3 3 2 3" xfId="15690"/>
    <cellStyle name="Note 2 13 3 3 2 3 2" xfId="33125"/>
    <cellStyle name="Note 2 13 3 3 2 3 3" xfId="47578"/>
    <cellStyle name="Note 2 13 3 3 2 4" xfId="20907"/>
    <cellStyle name="Note 2 13 3 3 2 5" xfId="35360"/>
    <cellStyle name="Note 2 13 3 3 3" xfId="5933"/>
    <cellStyle name="Note 2 13 3 3 3 2" xfId="23368"/>
    <cellStyle name="Note 2 13 3 3 3 3" xfId="37821"/>
    <cellStyle name="Note 2 13 3 3 4" xfId="8374"/>
    <cellStyle name="Note 2 13 3 3 4 2" xfId="25809"/>
    <cellStyle name="Note 2 13 3 3 4 3" xfId="40262"/>
    <cellStyle name="Note 2 13 3 3 5" xfId="10794"/>
    <cellStyle name="Note 2 13 3 3 5 2" xfId="28229"/>
    <cellStyle name="Note 2 13 3 3 5 3" xfId="42682"/>
    <cellStyle name="Note 2 13 3 3 6" xfId="17801"/>
    <cellStyle name="Note 2 13 3 4" xfId="961"/>
    <cellStyle name="Note 2 13 3 4 2" xfId="3472"/>
    <cellStyle name="Note 2 13 3 4 2 2" xfId="20908"/>
    <cellStyle name="Note 2 13 3 4 2 3" xfId="35361"/>
    <cellStyle name="Note 2 13 3 4 3" xfId="5934"/>
    <cellStyle name="Note 2 13 3 4 3 2" xfId="23369"/>
    <cellStyle name="Note 2 13 3 4 3 3" xfId="37822"/>
    <cellStyle name="Note 2 13 3 4 4" xfId="8375"/>
    <cellStyle name="Note 2 13 3 4 4 2" xfId="25810"/>
    <cellStyle name="Note 2 13 3 4 4 3" xfId="40263"/>
    <cellStyle name="Note 2 13 3 4 5" xfId="10795"/>
    <cellStyle name="Note 2 13 3 4 5 2" xfId="28230"/>
    <cellStyle name="Note 2 13 3 4 5 3" xfId="42683"/>
    <cellStyle name="Note 2 13 3 4 6" xfId="15010"/>
    <cellStyle name="Note 2 13 3 4 6 2" xfId="32445"/>
    <cellStyle name="Note 2 13 3 4 6 3" xfId="46898"/>
    <cellStyle name="Note 2 13 3 4 7" xfId="17802"/>
    <cellStyle name="Note 2 13 3 4 8" xfId="20172"/>
    <cellStyle name="Note 2 13 3 5" xfId="3469"/>
    <cellStyle name="Note 2 13 3 5 2" xfId="13227"/>
    <cellStyle name="Note 2 13 3 5 2 2" xfId="30662"/>
    <cellStyle name="Note 2 13 3 5 2 3" xfId="45115"/>
    <cellStyle name="Note 2 13 3 5 3" xfId="15688"/>
    <cellStyle name="Note 2 13 3 5 3 2" xfId="33123"/>
    <cellStyle name="Note 2 13 3 5 3 3" xfId="47576"/>
    <cellStyle name="Note 2 13 3 5 4" xfId="20905"/>
    <cellStyle name="Note 2 13 3 5 5" xfId="35358"/>
    <cellStyle name="Note 2 13 3 6" xfId="5931"/>
    <cellStyle name="Note 2 13 3 6 2" xfId="23366"/>
    <cellStyle name="Note 2 13 3 6 3" xfId="37819"/>
    <cellStyle name="Note 2 13 3 7" xfId="8372"/>
    <cellStyle name="Note 2 13 3 7 2" xfId="25807"/>
    <cellStyle name="Note 2 13 3 7 3" xfId="40260"/>
    <cellStyle name="Note 2 13 3 8" xfId="10792"/>
    <cellStyle name="Note 2 13 3 8 2" xfId="28227"/>
    <cellStyle name="Note 2 13 3 8 3" xfId="42680"/>
    <cellStyle name="Note 2 13 3 9" xfId="17799"/>
    <cellStyle name="Note 2 13 4" xfId="962"/>
    <cellStyle name="Note 2 13 4 2" xfId="963"/>
    <cellStyle name="Note 2 13 4 2 2" xfId="3474"/>
    <cellStyle name="Note 2 13 4 2 2 2" xfId="13231"/>
    <cellStyle name="Note 2 13 4 2 2 2 2" xfId="30666"/>
    <cellStyle name="Note 2 13 4 2 2 2 3" xfId="45119"/>
    <cellStyle name="Note 2 13 4 2 2 3" xfId="15692"/>
    <cellStyle name="Note 2 13 4 2 2 3 2" xfId="33127"/>
    <cellStyle name="Note 2 13 4 2 2 3 3" xfId="47580"/>
    <cellStyle name="Note 2 13 4 2 2 4" xfId="20910"/>
    <cellStyle name="Note 2 13 4 2 2 5" xfId="35363"/>
    <cellStyle name="Note 2 13 4 2 3" xfId="5936"/>
    <cellStyle name="Note 2 13 4 2 3 2" xfId="23371"/>
    <cellStyle name="Note 2 13 4 2 3 3" xfId="37824"/>
    <cellStyle name="Note 2 13 4 2 4" xfId="8377"/>
    <cellStyle name="Note 2 13 4 2 4 2" xfId="25812"/>
    <cellStyle name="Note 2 13 4 2 4 3" xfId="40265"/>
    <cellStyle name="Note 2 13 4 2 5" xfId="10797"/>
    <cellStyle name="Note 2 13 4 2 5 2" xfId="28232"/>
    <cellStyle name="Note 2 13 4 2 5 3" xfId="42685"/>
    <cellStyle name="Note 2 13 4 2 6" xfId="17804"/>
    <cellStyle name="Note 2 13 4 3" xfId="964"/>
    <cellStyle name="Note 2 13 4 3 2" xfId="3475"/>
    <cellStyle name="Note 2 13 4 3 2 2" xfId="13232"/>
    <cellStyle name="Note 2 13 4 3 2 2 2" xfId="30667"/>
    <cellStyle name="Note 2 13 4 3 2 2 3" xfId="45120"/>
    <cellStyle name="Note 2 13 4 3 2 3" xfId="15693"/>
    <cellStyle name="Note 2 13 4 3 2 3 2" xfId="33128"/>
    <cellStyle name="Note 2 13 4 3 2 3 3" xfId="47581"/>
    <cellStyle name="Note 2 13 4 3 2 4" xfId="20911"/>
    <cellStyle name="Note 2 13 4 3 2 5" xfId="35364"/>
    <cellStyle name="Note 2 13 4 3 3" xfId="5937"/>
    <cellStyle name="Note 2 13 4 3 3 2" xfId="23372"/>
    <cellStyle name="Note 2 13 4 3 3 3" xfId="37825"/>
    <cellStyle name="Note 2 13 4 3 4" xfId="8378"/>
    <cellStyle name="Note 2 13 4 3 4 2" xfId="25813"/>
    <cellStyle name="Note 2 13 4 3 4 3" xfId="40266"/>
    <cellStyle name="Note 2 13 4 3 5" xfId="10798"/>
    <cellStyle name="Note 2 13 4 3 5 2" xfId="28233"/>
    <cellStyle name="Note 2 13 4 3 5 3" xfId="42686"/>
    <cellStyle name="Note 2 13 4 3 6" xfId="17805"/>
    <cellStyle name="Note 2 13 4 4" xfId="965"/>
    <cellStyle name="Note 2 13 4 4 2" xfId="3476"/>
    <cellStyle name="Note 2 13 4 4 2 2" xfId="20912"/>
    <cellStyle name="Note 2 13 4 4 2 3" xfId="35365"/>
    <cellStyle name="Note 2 13 4 4 3" xfId="5938"/>
    <cellStyle name="Note 2 13 4 4 3 2" xfId="23373"/>
    <cellStyle name="Note 2 13 4 4 3 3" xfId="37826"/>
    <cellStyle name="Note 2 13 4 4 4" xfId="8379"/>
    <cellStyle name="Note 2 13 4 4 4 2" xfId="25814"/>
    <cellStyle name="Note 2 13 4 4 4 3" xfId="40267"/>
    <cellStyle name="Note 2 13 4 4 5" xfId="10799"/>
    <cellStyle name="Note 2 13 4 4 5 2" xfId="28234"/>
    <cellStyle name="Note 2 13 4 4 5 3" xfId="42687"/>
    <cellStyle name="Note 2 13 4 4 6" xfId="15011"/>
    <cellStyle name="Note 2 13 4 4 6 2" xfId="32446"/>
    <cellStyle name="Note 2 13 4 4 6 3" xfId="46899"/>
    <cellStyle name="Note 2 13 4 4 7" xfId="17806"/>
    <cellStyle name="Note 2 13 4 4 8" xfId="20173"/>
    <cellStyle name="Note 2 13 4 5" xfId="3473"/>
    <cellStyle name="Note 2 13 4 5 2" xfId="13230"/>
    <cellStyle name="Note 2 13 4 5 2 2" xfId="30665"/>
    <cellStyle name="Note 2 13 4 5 2 3" xfId="45118"/>
    <cellStyle name="Note 2 13 4 5 3" xfId="15691"/>
    <cellStyle name="Note 2 13 4 5 3 2" xfId="33126"/>
    <cellStyle name="Note 2 13 4 5 3 3" xfId="47579"/>
    <cellStyle name="Note 2 13 4 5 4" xfId="20909"/>
    <cellStyle name="Note 2 13 4 5 5" xfId="35362"/>
    <cellStyle name="Note 2 13 4 6" xfId="5935"/>
    <cellStyle name="Note 2 13 4 6 2" xfId="23370"/>
    <cellStyle name="Note 2 13 4 6 3" xfId="37823"/>
    <cellStyle name="Note 2 13 4 7" xfId="8376"/>
    <cellStyle name="Note 2 13 4 7 2" xfId="25811"/>
    <cellStyle name="Note 2 13 4 7 3" xfId="40264"/>
    <cellStyle name="Note 2 13 4 8" xfId="10796"/>
    <cellStyle name="Note 2 13 4 8 2" xfId="28231"/>
    <cellStyle name="Note 2 13 4 8 3" xfId="42684"/>
    <cellStyle name="Note 2 13 4 9" xfId="17803"/>
    <cellStyle name="Note 2 13 5" xfId="966"/>
    <cellStyle name="Note 2 13 5 2" xfId="967"/>
    <cellStyle name="Note 2 13 5 2 2" xfId="3478"/>
    <cellStyle name="Note 2 13 5 2 2 2" xfId="13234"/>
    <cellStyle name="Note 2 13 5 2 2 2 2" xfId="30669"/>
    <cellStyle name="Note 2 13 5 2 2 2 3" xfId="45122"/>
    <cellStyle name="Note 2 13 5 2 2 3" xfId="15695"/>
    <cellStyle name="Note 2 13 5 2 2 3 2" xfId="33130"/>
    <cellStyle name="Note 2 13 5 2 2 3 3" xfId="47583"/>
    <cellStyle name="Note 2 13 5 2 2 4" xfId="20914"/>
    <cellStyle name="Note 2 13 5 2 2 5" xfId="35367"/>
    <cellStyle name="Note 2 13 5 2 3" xfId="5940"/>
    <cellStyle name="Note 2 13 5 2 3 2" xfId="23375"/>
    <cellStyle name="Note 2 13 5 2 3 3" xfId="37828"/>
    <cellStyle name="Note 2 13 5 2 4" xfId="8381"/>
    <cellStyle name="Note 2 13 5 2 4 2" xfId="25816"/>
    <cellStyle name="Note 2 13 5 2 4 3" xfId="40269"/>
    <cellStyle name="Note 2 13 5 2 5" xfId="10801"/>
    <cellStyle name="Note 2 13 5 2 5 2" xfId="28236"/>
    <cellStyle name="Note 2 13 5 2 5 3" xfId="42689"/>
    <cellStyle name="Note 2 13 5 2 6" xfId="17808"/>
    <cellStyle name="Note 2 13 5 3" xfId="968"/>
    <cellStyle name="Note 2 13 5 3 2" xfId="3479"/>
    <cellStyle name="Note 2 13 5 3 2 2" xfId="13235"/>
    <cellStyle name="Note 2 13 5 3 2 2 2" xfId="30670"/>
    <cellStyle name="Note 2 13 5 3 2 2 3" xfId="45123"/>
    <cellStyle name="Note 2 13 5 3 2 3" xfId="15696"/>
    <cellStyle name="Note 2 13 5 3 2 3 2" xfId="33131"/>
    <cellStyle name="Note 2 13 5 3 2 3 3" xfId="47584"/>
    <cellStyle name="Note 2 13 5 3 2 4" xfId="20915"/>
    <cellStyle name="Note 2 13 5 3 2 5" xfId="35368"/>
    <cellStyle name="Note 2 13 5 3 3" xfId="5941"/>
    <cellStyle name="Note 2 13 5 3 3 2" xfId="23376"/>
    <cellStyle name="Note 2 13 5 3 3 3" xfId="37829"/>
    <cellStyle name="Note 2 13 5 3 4" xfId="8382"/>
    <cellStyle name="Note 2 13 5 3 4 2" xfId="25817"/>
    <cellStyle name="Note 2 13 5 3 4 3" xfId="40270"/>
    <cellStyle name="Note 2 13 5 3 5" xfId="10802"/>
    <cellStyle name="Note 2 13 5 3 5 2" xfId="28237"/>
    <cellStyle name="Note 2 13 5 3 5 3" xfId="42690"/>
    <cellStyle name="Note 2 13 5 3 6" xfId="17809"/>
    <cellStyle name="Note 2 13 5 4" xfId="969"/>
    <cellStyle name="Note 2 13 5 4 2" xfId="3480"/>
    <cellStyle name="Note 2 13 5 4 2 2" xfId="20916"/>
    <cellStyle name="Note 2 13 5 4 2 3" xfId="35369"/>
    <cellStyle name="Note 2 13 5 4 3" xfId="5942"/>
    <cellStyle name="Note 2 13 5 4 3 2" xfId="23377"/>
    <cellStyle name="Note 2 13 5 4 3 3" xfId="37830"/>
    <cellStyle name="Note 2 13 5 4 4" xfId="8383"/>
    <cellStyle name="Note 2 13 5 4 4 2" xfId="25818"/>
    <cellStyle name="Note 2 13 5 4 4 3" xfId="40271"/>
    <cellStyle name="Note 2 13 5 4 5" xfId="10803"/>
    <cellStyle name="Note 2 13 5 4 5 2" xfId="28238"/>
    <cellStyle name="Note 2 13 5 4 5 3" xfId="42691"/>
    <cellStyle name="Note 2 13 5 4 6" xfId="15012"/>
    <cellStyle name="Note 2 13 5 4 6 2" xfId="32447"/>
    <cellStyle name="Note 2 13 5 4 6 3" xfId="46900"/>
    <cellStyle name="Note 2 13 5 4 7" xfId="17810"/>
    <cellStyle name="Note 2 13 5 4 8" xfId="20174"/>
    <cellStyle name="Note 2 13 5 5" xfId="3477"/>
    <cellStyle name="Note 2 13 5 5 2" xfId="13233"/>
    <cellStyle name="Note 2 13 5 5 2 2" xfId="30668"/>
    <cellStyle name="Note 2 13 5 5 2 3" xfId="45121"/>
    <cellStyle name="Note 2 13 5 5 3" xfId="15694"/>
    <cellStyle name="Note 2 13 5 5 3 2" xfId="33129"/>
    <cellStyle name="Note 2 13 5 5 3 3" xfId="47582"/>
    <cellStyle name="Note 2 13 5 5 4" xfId="20913"/>
    <cellStyle name="Note 2 13 5 5 5" xfId="35366"/>
    <cellStyle name="Note 2 13 5 6" xfId="5939"/>
    <cellStyle name="Note 2 13 5 6 2" xfId="23374"/>
    <cellStyle name="Note 2 13 5 6 3" xfId="37827"/>
    <cellStyle name="Note 2 13 5 7" xfId="8380"/>
    <cellStyle name="Note 2 13 5 7 2" xfId="25815"/>
    <cellStyle name="Note 2 13 5 7 3" xfId="40268"/>
    <cellStyle name="Note 2 13 5 8" xfId="10800"/>
    <cellStyle name="Note 2 13 5 8 2" xfId="28235"/>
    <cellStyle name="Note 2 13 5 8 3" xfId="42688"/>
    <cellStyle name="Note 2 13 5 9" xfId="17807"/>
    <cellStyle name="Note 2 13 6" xfId="970"/>
    <cellStyle name="Note 2 13 6 2" xfId="3481"/>
    <cellStyle name="Note 2 13 6 2 2" xfId="13236"/>
    <cellStyle name="Note 2 13 6 2 2 2" xfId="30671"/>
    <cellStyle name="Note 2 13 6 2 2 3" xfId="45124"/>
    <cellStyle name="Note 2 13 6 2 3" xfId="15697"/>
    <cellStyle name="Note 2 13 6 2 3 2" xfId="33132"/>
    <cellStyle name="Note 2 13 6 2 3 3" xfId="47585"/>
    <cellStyle name="Note 2 13 6 2 4" xfId="20917"/>
    <cellStyle name="Note 2 13 6 2 5" xfId="35370"/>
    <cellStyle name="Note 2 13 6 3" xfId="5943"/>
    <cellStyle name="Note 2 13 6 3 2" xfId="23378"/>
    <cellStyle name="Note 2 13 6 3 3" xfId="37831"/>
    <cellStyle name="Note 2 13 6 4" xfId="8384"/>
    <cellStyle name="Note 2 13 6 4 2" xfId="25819"/>
    <cellStyle name="Note 2 13 6 4 3" xfId="40272"/>
    <cellStyle name="Note 2 13 6 5" xfId="10804"/>
    <cellStyle name="Note 2 13 6 5 2" xfId="28239"/>
    <cellStyle name="Note 2 13 6 5 3" xfId="42692"/>
    <cellStyle name="Note 2 13 6 6" xfId="17811"/>
    <cellStyle name="Note 2 13 7" xfId="971"/>
    <cellStyle name="Note 2 13 7 2" xfId="3482"/>
    <cellStyle name="Note 2 13 7 2 2" xfId="13237"/>
    <cellStyle name="Note 2 13 7 2 2 2" xfId="30672"/>
    <cellStyle name="Note 2 13 7 2 2 3" xfId="45125"/>
    <cellStyle name="Note 2 13 7 2 3" xfId="15698"/>
    <cellStyle name="Note 2 13 7 2 3 2" xfId="33133"/>
    <cellStyle name="Note 2 13 7 2 3 3" xfId="47586"/>
    <cellStyle name="Note 2 13 7 2 4" xfId="20918"/>
    <cellStyle name="Note 2 13 7 2 5" xfId="35371"/>
    <cellStyle name="Note 2 13 7 3" xfId="5944"/>
    <cellStyle name="Note 2 13 7 3 2" xfId="23379"/>
    <cellStyle name="Note 2 13 7 3 3" xfId="37832"/>
    <cellStyle name="Note 2 13 7 4" xfId="8385"/>
    <cellStyle name="Note 2 13 7 4 2" xfId="25820"/>
    <cellStyle name="Note 2 13 7 4 3" xfId="40273"/>
    <cellStyle name="Note 2 13 7 5" xfId="10805"/>
    <cellStyle name="Note 2 13 7 5 2" xfId="28240"/>
    <cellStyle name="Note 2 13 7 5 3" xfId="42693"/>
    <cellStyle name="Note 2 13 7 6" xfId="17812"/>
    <cellStyle name="Note 2 13 8" xfId="972"/>
    <cellStyle name="Note 2 13 8 2" xfId="3483"/>
    <cellStyle name="Note 2 13 8 2 2" xfId="20919"/>
    <cellStyle name="Note 2 13 8 2 3" xfId="35372"/>
    <cellStyle name="Note 2 13 8 3" xfId="5945"/>
    <cellStyle name="Note 2 13 8 3 2" xfId="23380"/>
    <cellStyle name="Note 2 13 8 3 3" xfId="37833"/>
    <cellStyle name="Note 2 13 8 4" xfId="8386"/>
    <cellStyle name="Note 2 13 8 4 2" xfId="25821"/>
    <cellStyle name="Note 2 13 8 4 3" xfId="40274"/>
    <cellStyle name="Note 2 13 8 5" xfId="10806"/>
    <cellStyle name="Note 2 13 8 5 2" xfId="28241"/>
    <cellStyle name="Note 2 13 8 5 3" xfId="42694"/>
    <cellStyle name="Note 2 13 8 6" xfId="15013"/>
    <cellStyle name="Note 2 13 8 6 2" xfId="32448"/>
    <cellStyle name="Note 2 13 8 6 3" xfId="46901"/>
    <cellStyle name="Note 2 13 8 7" xfId="17813"/>
    <cellStyle name="Note 2 13 8 8" xfId="20175"/>
    <cellStyle name="Note 2 13 9" xfId="3464"/>
    <cellStyle name="Note 2 13 9 2" xfId="13223"/>
    <cellStyle name="Note 2 13 9 2 2" xfId="30658"/>
    <cellStyle name="Note 2 13 9 2 3" xfId="45111"/>
    <cellStyle name="Note 2 13 9 3" xfId="15684"/>
    <cellStyle name="Note 2 13 9 3 2" xfId="33119"/>
    <cellStyle name="Note 2 13 9 3 3" xfId="47572"/>
    <cellStyle name="Note 2 13 9 4" xfId="20900"/>
    <cellStyle name="Note 2 13 9 5" xfId="35353"/>
    <cellStyle name="Note 2 14" xfId="973"/>
    <cellStyle name="Note 2 14 10" xfId="5946"/>
    <cellStyle name="Note 2 14 10 2" xfId="23381"/>
    <cellStyle name="Note 2 14 10 3" xfId="37834"/>
    <cellStyle name="Note 2 14 11" xfId="8387"/>
    <cellStyle name="Note 2 14 11 2" xfId="25822"/>
    <cellStyle name="Note 2 14 11 3" xfId="40275"/>
    <cellStyle name="Note 2 14 12" xfId="10807"/>
    <cellStyle name="Note 2 14 12 2" xfId="28242"/>
    <cellStyle name="Note 2 14 12 3" xfId="42695"/>
    <cellStyle name="Note 2 14 13" xfId="17814"/>
    <cellStyle name="Note 2 14 2" xfId="974"/>
    <cellStyle name="Note 2 14 2 2" xfId="975"/>
    <cellStyle name="Note 2 14 2 2 2" xfId="3486"/>
    <cellStyle name="Note 2 14 2 2 2 2" xfId="13240"/>
    <cellStyle name="Note 2 14 2 2 2 2 2" xfId="30675"/>
    <cellStyle name="Note 2 14 2 2 2 2 3" xfId="45128"/>
    <cellStyle name="Note 2 14 2 2 2 3" xfId="15701"/>
    <cellStyle name="Note 2 14 2 2 2 3 2" xfId="33136"/>
    <cellStyle name="Note 2 14 2 2 2 3 3" xfId="47589"/>
    <cellStyle name="Note 2 14 2 2 2 4" xfId="20922"/>
    <cellStyle name="Note 2 14 2 2 2 5" xfId="35375"/>
    <cellStyle name="Note 2 14 2 2 3" xfId="5948"/>
    <cellStyle name="Note 2 14 2 2 3 2" xfId="23383"/>
    <cellStyle name="Note 2 14 2 2 3 3" xfId="37836"/>
    <cellStyle name="Note 2 14 2 2 4" xfId="8389"/>
    <cellStyle name="Note 2 14 2 2 4 2" xfId="25824"/>
    <cellStyle name="Note 2 14 2 2 4 3" xfId="40277"/>
    <cellStyle name="Note 2 14 2 2 5" xfId="10809"/>
    <cellStyle name="Note 2 14 2 2 5 2" xfId="28244"/>
    <cellStyle name="Note 2 14 2 2 5 3" xfId="42697"/>
    <cellStyle name="Note 2 14 2 2 6" xfId="17816"/>
    <cellStyle name="Note 2 14 2 3" xfId="976"/>
    <cellStyle name="Note 2 14 2 3 2" xfId="3487"/>
    <cellStyle name="Note 2 14 2 3 2 2" xfId="13241"/>
    <cellStyle name="Note 2 14 2 3 2 2 2" xfId="30676"/>
    <cellStyle name="Note 2 14 2 3 2 2 3" xfId="45129"/>
    <cellStyle name="Note 2 14 2 3 2 3" xfId="15702"/>
    <cellStyle name="Note 2 14 2 3 2 3 2" xfId="33137"/>
    <cellStyle name="Note 2 14 2 3 2 3 3" xfId="47590"/>
    <cellStyle name="Note 2 14 2 3 2 4" xfId="20923"/>
    <cellStyle name="Note 2 14 2 3 2 5" xfId="35376"/>
    <cellStyle name="Note 2 14 2 3 3" xfId="5949"/>
    <cellStyle name="Note 2 14 2 3 3 2" xfId="23384"/>
    <cellStyle name="Note 2 14 2 3 3 3" xfId="37837"/>
    <cellStyle name="Note 2 14 2 3 4" xfId="8390"/>
    <cellStyle name="Note 2 14 2 3 4 2" xfId="25825"/>
    <cellStyle name="Note 2 14 2 3 4 3" xfId="40278"/>
    <cellStyle name="Note 2 14 2 3 5" xfId="10810"/>
    <cellStyle name="Note 2 14 2 3 5 2" xfId="28245"/>
    <cellStyle name="Note 2 14 2 3 5 3" xfId="42698"/>
    <cellStyle name="Note 2 14 2 3 6" xfId="17817"/>
    <cellStyle name="Note 2 14 2 4" xfId="977"/>
    <cellStyle name="Note 2 14 2 4 2" xfId="3488"/>
    <cellStyle name="Note 2 14 2 4 2 2" xfId="20924"/>
    <cellStyle name="Note 2 14 2 4 2 3" xfId="35377"/>
    <cellStyle name="Note 2 14 2 4 3" xfId="5950"/>
    <cellStyle name="Note 2 14 2 4 3 2" xfId="23385"/>
    <cellStyle name="Note 2 14 2 4 3 3" xfId="37838"/>
    <cellStyle name="Note 2 14 2 4 4" xfId="8391"/>
    <cellStyle name="Note 2 14 2 4 4 2" xfId="25826"/>
    <cellStyle name="Note 2 14 2 4 4 3" xfId="40279"/>
    <cellStyle name="Note 2 14 2 4 5" xfId="10811"/>
    <cellStyle name="Note 2 14 2 4 5 2" xfId="28246"/>
    <cellStyle name="Note 2 14 2 4 5 3" xfId="42699"/>
    <cellStyle name="Note 2 14 2 4 6" xfId="15014"/>
    <cellStyle name="Note 2 14 2 4 6 2" xfId="32449"/>
    <cellStyle name="Note 2 14 2 4 6 3" xfId="46902"/>
    <cellStyle name="Note 2 14 2 4 7" xfId="17818"/>
    <cellStyle name="Note 2 14 2 4 8" xfId="20176"/>
    <cellStyle name="Note 2 14 2 5" xfId="3485"/>
    <cellStyle name="Note 2 14 2 5 2" xfId="13239"/>
    <cellStyle name="Note 2 14 2 5 2 2" xfId="30674"/>
    <cellStyle name="Note 2 14 2 5 2 3" xfId="45127"/>
    <cellStyle name="Note 2 14 2 5 3" xfId="15700"/>
    <cellStyle name="Note 2 14 2 5 3 2" xfId="33135"/>
    <cellStyle name="Note 2 14 2 5 3 3" xfId="47588"/>
    <cellStyle name="Note 2 14 2 5 4" xfId="20921"/>
    <cellStyle name="Note 2 14 2 5 5" xfId="35374"/>
    <cellStyle name="Note 2 14 2 6" xfId="5947"/>
    <cellStyle name="Note 2 14 2 6 2" xfId="23382"/>
    <cellStyle name="Note 2 14 2 6 3" xfId="37835"/>
    <cellStyle name="Note 2 14 2 7" xfId="8388"/>
    <cellStyle name="Note 2 14 2 7 2" xfId="25823"/>
    <cellStyle name="Note 2 14 2 7 3" xfId="40276"/>
    <cellStyle name="Note 2 14 2 8" xfId="10808"/>
    <cellStyle name="Note 2 14 2 8 2" xfId="28243"/>
    <cellStyle name="Note 2 14 2 8 3" xfId="42696"/>
    <cellStyle name="Note 2 14 2 9" xfId="17815"/>
    <cellStyle name="Note 2 14 3" xfId="978"/>
    <cellStyle name="Note 2 14 3 2" xfId="979"/>
    <cellStyle name="Note 2 14 3 2 2" xfId="3490"/>
    <cellStyle name="Note 2 14 3 2 2 2" xfId="13243"/>
    <cellStyle name="Note 2 14 3 2 2 2 2" xfId="30678"/>
    <cellStyle name="Note 2 14 3 2 2 2 3" xfId="45131"/>
    <cellStyle name="Note 2 14 3 2 2 3" xfId="15704"/>
    <cellStyle name="Note 2 14 3 2 2 3 2" xfId="33139"/>
    <cellStyle name="Note 2 14 3 2 2 3 3" xfId="47592"/>
    <cellStyle name="Note 2 14 3 2 2 4" xfId="20926"/>
    <cellStyle name="Note 2 14 3 2 2 5" xfId="35379"/>
    <cellStyle name="Note 2 14 3 2 3" xfId="5952"/>
    <cellStyle name="Note 2 14 3 2 3 2" xfId="23387"/>
    <cellStyle name="Note 2 14 3 2 3 3" xfId="37840"/>
    <cellStyle name="Note 2 14 3 2 4" xfId="8393"/>
    <cellStyle name="Note 2 14 3 2 4 2" xfId="25828"/>
    <cellStyle name="Note 2 14 3 2 4 3" xfId="40281"/>
    <cellStyle name="Note 2 14 3 2 5" xfId="10813"/>
    <cellStyle name="Note 2 14 3 2 5 2" xfId="28248"/>
    <cellStyle name="Note 2 14 3 2 5 3" xfId="42701"/>
    <cellStyle name="Note 2 14 3 2 6" xfId="17820"/>
    <cellStyle name="Note 2 14 3 3" xfId="980"/>
    <cellStyle name="Note 2 14 3 3 2" xfId="3491"/>
    <cellStyle name="Note 2 14 3 3 2 2" xfId="13244"/>
    <cellStyle name="Note 2 14 3 3 2 2 2" xfId="30679"/>
    <cellStyle name="Note 2 14 3 3 2 2 3" xfId="45132"/>
    <cellStyle name="Note 2 14 3 3 2 3" xfId="15705"/>
    <cellStyle name="Note 2 14 3 3 2 3 2" xfId="33140"/>
    <cellStyle name="Note 2 14 3 3 2 3 3" xfId="47593"/>
    <cellStyle name="Note 2 14 3 3 2 4" xfId="20927"/>
    <cellStyle name="Note 2 14 3 3 2 5" xfId="35380"/>
    <cellStyle name="Note 2 14 3 3 3" xfId="5953"/>
    <cellStyle name="Note 2 14 3 3 3 2" xfId="23388"/>
    <cellStyle name="Note 2 14 3 3 3 3" xfId="37841"/>
    <cellStyle name="Note 2 14 3 3 4" xfId="8394"/>
    <cellStyle name="Note 2 14 3 3 4 2" xfId="25829"/>
    <cellStyle name="Note 2 14 3 3 4 3" xfId="40282"/>
    <cellStyle name="Note 2 14 3 3 5" xfId="10814"/>
    <cellStyle name="Note 2 14 3 3 5 2" xfId="28249"/>
    <cellStyle name="Note 2 14 3 3 5 3" xfId="42702"/>
    <cellStyle name="Note 2 14 3 3 6" xfId="17821"/>
    <cellStyle name="Note 2 14 3 4" xfId="981"/>
    <cellStyle name="Note 2 14 3 4 2" xfId="3492"/>
    <cellStyle name="Note 2 14 3 4 2 2" xfId="20928"/>
    <cellStyle name="Note 2 14 3 4 2 3" xfId="35381"/>
    <cellStyle name="Note 2 14 3 4 3" xfId="5954"/>
    <cellStyle name="Note 2 14 3 4 3 2" xfId="23389"/>
    <cellStyle name="Note 2 14 3 4 3 3" xfId="37842"/>
    <cellStyle name="Note 2 14 3 4 4" xfId="8395"/>
    <cellStyle name="Note 2 14 3 4 4 2" xfId="25830"/>
    <cellStyle name="Note 2 14 3 4 4 3" xfId="40283"/>
    <cellStyle name="Note 2 14 3 4 5" xfId="10815"/>
    <cellStyle name="Note 2 14 3 4 5 2" xfId="28250"/>
    <cellStyle name="Note 2 14 3 4 5 3" xfId="42703"/>
    <cellStyle name="Note 2 14 3 4 6" xfId="15015"/>
    <cellStyle name="Note 2 14 3 4 6 2" xfId="32450"/>
    <cellStyle name="Note 2 14 3 4 6 3" xfId="46903"/>
    <cellStyle name="Note 2 14 3 4 7" xfId="17822"/>
    <cellStyle name="Note 2 14 3 4 8" xfId="20177"/>
    <cellStyle name="Note 2 14 3 5" xfId="3489"/>
    <cellStyle name="Note 2 14 3 5 2" xfId="13242"/>
    <cellStyle name="Note 2 14 3 5 2 2" xfId="30677"/>
    <cellStyle name="Note 2 14 3 5 2 3" xfId="45130"/>
    <cellStyle name="Note 2 14 3 5 3" xfId="15703"/>
    <cellStyle name="Note 2 14 3 5 3 2" xfId="33138"/>
    <cellStyle name="Note 2 14 3 5 3 3" xfId="47591"/>
    <cellStyle name="Note 2 14 3 5 4" xfId="20925"/>
    <cellStyle name="Note 2 14 3 5 5" xfId="35378"/>
    <cellStyle name="Note 2 14 3 6" xfId="5951"/>
    <cellStyle name="Note 2 14 3 6 2" xfId="23386"/>
    <cellStyle name="Note 2 14 3 6 3" xfId="37839"/>
    <cellStyle name="Note 2 14 3 7" xfId="8392"/>
    <cellStyle name="Note 2 14 3 7 2" xfId="25827"/>
    <cellStyle name="Note 2 14 3 7 3" xfId="40280"/>
    <cellStyle name="Note 2 14 3 8" xfId="10812"/>
    <cellStyle name="Note 2 14 3 8 2" xfId="28247"/>
    <cellStyle name="Note 2 14 3 8 3" xfId="42700"/>
    <cellStyle name="Note 2 14 3 9" xfId="17819"/>
    <cellStyle name="Note 2 14 4" xfId="982"/>
    <cellStyle name="Note 2 14 4 2" xfId="983"/>
    <cellStyle name="Note 2 14 4 2 2" xfId="3494"/>
    <cellStyle name="Note 2 14 4 2 2 2" xfId="13246"/>
    <cellStyle name="Note 2 14 4 2 2 2 2" xfId="30681"/>
    <cellStyle name="Note 2 14 4 2 2 2 3" xfId="45134"/>
    <cellStyle name="Note 2 14 4 2 2 3" xfId="15707"/>
    <cellStyle name="Note 2 14 4 2 2 3 2" xfId="33142"/>
    <cellStyle name="Note 2 14 4 2 2 3 3" xfId="47595"/>
    <cellStyle name="Note 2 14 4 2 2 4" xfId="20930"/>
    <cellStyle name="Note 2 14 4 2 2 5" xfId="35383"/>
    <cellStyle name="Note 2 14 4 2 3" xfId="5956"/>
    <cellStyle name="Note 2 14 4 2 3 2" xfId="23391"/>
    <cellStyle name="Note 2 14 4 2 3 3" xfId="37844"/>
    <cellStyle name="Note 2 14 4 2 4" xfId="8397"/>
    <cellStyle name="Note 2 14 4 2 4 2" xfId="25832"/>
    <cellStyle name="Note 2 14 4 2 4 3" xfId="40285"/>
    <cellStyle name="Note 2 14 4 2 5" xfId="10817"/>
    <cellStyle name="Note 2 14 4 2 5 2" xfId="28252"/>
    <cellStyle name="Note 2 14 4 2 5 3" xfId="42705"/>
    <cellStyle name="Note 2 14 4 2 6" xfId="17824"/>
    <cellStyle name="Note 2 14 4 3" xfId="984"/>
    <cellStyle name="Note 2 14 4 3 2" xfId="3495"/>
    <cellStyle name="Note 2 14 4 3 2 2" xfId="13247"/>
    <cellStyle name="Note 2 14 4 3 2 2 2" xfId="30682"/>
    <cellStyle name="Note 2 14 4 3 2 2 3" xfId="45135"/>
    <cellStyle name="Note 2 14 4 3 2 3" xfId="15708"/>
    <cellStyle name="Note 2 14 4 3 2 3 2" xfId="33143"/>
    <cellStyle name="Note 2 14 4 3 2 3 3" xfId="47596"/>
    <cellStyle name="Note 2 14 4 3 2 4" xfId="20931"/>
    <cellStyle name="Note 2 14 4 3 2 5" xfId="35384"/>
    <cellStyle name="Note 2 14 4 3 3" xfId="5957"/>
    <cellStyle name="Note 2 14 4 3 3 2" xfId="23392"/>
    <cellStyle name="Note 2 14 4 3 3 3" xfId="37845"/>
    <cellStyle name="Note 2 14 4 3 4" xfId="8398"/>
    <cellStyle name="Note 2 14 4 3 4 2" xfId="25833"/>
    <cellStyle name="Note 2 14 4 3 4 3" xfId="40286"/>
    <cellStyle name="Note 2 14 4 3 5" xfId="10818"/>
    <cellStyle name="Note 2 14 4 3 5 2" xfId="28253"/>
    <cellStyle name="Note 2 14 4 3 5 3" xfId="42706"/>
    <cellStyle name="Note 2 14 4 3 6" xfId="17825"/>
    <cellStyle name="Note 2 14 4 4" xfId="985"/>
    <cellStyle name="Note 2 14 4 4 2" xfId="3496"/>
    <cellStyle name="Note 2 14 4 4 2 2" xfId="20932"/>
    <cellStyle name="Note 2 14 4 4 2 3" xfId="35385"/>
    <cellStyle name="Note 2 14 4 4 3" xfId="5958"/>
    <cellStyle name="Note 2 14 4 4 3 2" xfId="23393"/>
    <cellStyle name="Note 2 14 4 4 3 3" xfId="37846"/>
    <cellStyle name="Note 2 14 4 4 4" xfId="8399"/>
    <cellStyle name="Note 2 14 4 4 4 2" xfId="25834"/>
    <cellStyle name="Note 2 14 4 4 4 3" xfId="40287"/>
    <cellStyle name="Note 2 14 4 4 5" xfId="10819"/>
    <cellStyle name="Note 2 14 4 4 5 2" xfId="28254"/>
    <cellStyle name="Note 2 14 4 4 5 3" xfId="42707"/>
    <cellStyle name="Note 2 14 4 4 6" xfId="15016"/>
    <cellStyle name="Note 2 14 4 4 6 2" xfId="32451"/>
    <cellStyle name="Note 2 14 4 4 6 3" xfId="46904"/>
    <cellStyle name="Note 2 14 4 4 7" xfId="17826"/>
    <cellStyle name="Note 2 14 4 4 8" xfId="20178"/>
    <cellStyle name="Note 2 14 4 5" xfId="3493"/>
    <cellStyle name="Note 2 14 4 5 2" xfId="13245"/>
    <cellStyle name="Note 2 14 4 5 2 2" xfId="30680"/>
    <cellStyle name="Note 2 14 4 5 2 3" xfId="45133"/>
    <cellStyle name="Note 2 14 4 5 3" xfId="15706"/>
    <cellStyle name="Note 2 14 4 5 3 2" xfId="33141"/>
    <cellStyle name="Note 2 14 4 5 3 3" xfId="47594"/>
    <cellStyle name="Note 2 14 4 5 4" xfId="20929"/>
    <cellStyle name="Note 2 14 4 5 5" xfId="35382"/>
    <cellStyle name="Note 2 14 4 6" xfId="5955"/>
    <cellStyle name="Note 2 14 4 6 2" xfId="23390"/>
    <cellStyle name="Note 2 14 4 6 3" xfId="37843"/>
    <cellStyle name="Note 2 14 4 7" xfId="8396"/>
    <cellStyle name="Note 2 14 4 7 2" xfId="25831"/>
    <cellStyle name="Note 2 14 4 7 3" xfId="40284"/>
    <cellStyle name="Note 2 14 4 8" xfId="10816"/>
    <cellStyle name="Note 2 14 4 8 2" xfId="28251"/>
    <cellStyle name="Note 2 14 4 8 3" xfId="42704"/>
    <cellStyle name="Note 2 14 4 9" xfId="17823"/>
    <cellStyle name="Note 2 14 5" xfId="986"/>
    <cellStyle name="Note 2 14 5 2" xfId="987"/>
    <cellStyle name="Note 2 14 5 2 2" xfId="3498"/>
    <cellStyle name="Note 2 14 5 2 2 2" xfId="13249"/>
    <cellStyle name="Note 2 14 5 2 2 2 2" xfId="30684"/>
    <cellStyle name="Note 2 14 5 2 2 2 3" xfId="45137"/>
    <cellStyle name="Note 2 14 5 2 2 3" xfId="15710"/>
    <cellStyle name="Note 2 14 5 2 2 3 2" xfId="33145"/>
    <cellStyle name="Note 2 14 5 2 2 3 3" xfId="47598"/>
    <cellStyle name="Note 2 14 5 2 2 4" xfId="20934"/>
    <cellStyle name="Note 2 14 5 2 2 5" xfId="35387"/>
    <cellStyle name="Note 2 14 5 2 3" xfId="5960"/>
    <cellStyle name="Note 2 14 5 2 3 2" xfId="23395"/>
    <cellStyle name="Note 2 14 5 2 3 3" xfId="37848"/>
    <cellStyle name="Note 2 14 5 2 4" xfId="8401"/>
    <cellStyle name="Note 2 14 5 2 4 2" xfId="25836"/>
    <cellStyle name="Note 2 14 5 2 4 3" xfId="40289"/>
    <cellStyle name="Note 2 14 5 2 5" xfId="10821"/>
    <cellStyle name="Note 2 14 5 2 5 2" xfId="28256"/>
    <cellStyle name="Note 2 14 5 2 5 3" xfId="42709"/>
    <cellStyle name="Note 2 14 5 2 6" xfId="17828"/>
    <cellStyle name="Note 2 14 5 3" xfId="988"/>
    <cellStyle name="Note 2 14 5 3 2" xfId="3499"/>
    <cellStyle name="Note 2 14 5 3 2 2" xfId="13250"/>
    <cellStyle name="Note 2 14 5 3 2 2 2" xfId="30685"/>
    <cellStyle name="Note 2 14 5 3 2 2 3" xfId="45138"/>
    <cellStyle name="Note 2 14 5 3 2 3" xfId="15711"/>
    <cellStyle name="Note 2 14 5 3 2 3 2" xfId="33146"/>
    <cellStyle name="Note 2 14 5 3 2 3 3" xfId="47599"/>
    <cellStyle name="Note 2 14 5 3 2 4" xfId="20935"/>
    <cellStyle name="Note 2 14 5 3 2 5" xfId="35388"/>
    <cellStyle name="Note 2 14 5 3 3" xfId="5961"/>
    <cellStyle name="Note 2 14 5 3 3 2" xfId="23396"/>
    <cellStyle name="Note 2 14 5 3 3 3" xfId="37849"/>
    <cellStyle name="Note 2 14 5 3 4" xfId="8402"/>
    <cellStyle name="Note 2 14 5 3 4 2" xfId="25837"/>
    <cellStyle name="Note 2 14 5 3 4 3" xfId="40290"/>
    <cellStyle name="Note 2 14 5 3 5" xfId="10822"/>
    <cellStyle name="Note 2 14 5 3 5 2" xfId="28257"/>
    <cellStyle name="Note 2 14 5 3 5 3" xfId="42710"/>
    <cellStyle name="Note 2 14 5 3 6" xfId="17829"/>
    <cellStyle name="Note 2 14 5 4" xfId="989"/>
    <cellStyle name="Note 2 14 5 4 2" xfId="3500"/>
    <cellStyle name="Note 2 14 5 4 2 2" xfId="20936"/>
    <cellStyle name="Note 2 14 5 4 2 3" xfId="35389"/>
    <cellStyle name="Note 2 14 5 4 3" xfId="5962"/>
    <cellStyle name="Note 2 14 5 4 3 2" xfId="23397"/>
    <cellStyle name="Note 2 14 5 4 3 3" xfId="37850"/>
    <cellStyle name="Note 2 14 5 4 4" xfId="8403"/>
    <cellStyle name="Note 2 14 5 4 4 2" xfId="25838"/>
    <cellStyle name="Note 2 14 5 4 4 3" xfId="40291"/>
    <cellStyle name="Note 2 14 5 4 5" xfId="10823"/>
    <cellStyle name="Note 2 14 5 4 5 2" xfId="28258"/>
    <cellStyle name="Note 2 14 5 4 5 3" xfId="42711"/>
    <cellStyle name="Note 2 14 5 4 6" xfId="15017"/>
    <cellStyle name="Note 2 14 5 4 6 2" xfId="32452"/>
    <cellStyle name="Note 2 14 5 4 6 3" xfId="46905"/>
    <cellStyle name="Note 2 14 5 4 7" xfId="17830"/>
    <cellStyle name="Note 2 14 5 4 8" xfId="20179"/>
    <cellStyle name="Note 2 14 5 5" xfId="3497"/>
    <cellStyle name="Note 2 14 5 5 2" xfId="13248"/>
    <cellStyle name="Note 2 14 5 5 2 2" xfId="30683"/>
    <cellStyle name="Note 2 14 5 5 2 3" xfId="45136"/>
    <cellStyle name="Note 2 14 5 5 3" xfId="15709"/>
    <cellStyle name="Note 2 14 5 5 3 2" xfId="33144"/>
    <cellStyle name="Note 2 14 5 5 3 3" xfId="47597"/>
    <cellStyle name="Note 2 14 5 5 4" xfId="20933"/>
    <cellStyle name="Note 2 14 5 5 5" xfId="35386"/>
    <cellStyle name="Note 2 14 5 6" xfId="5959"/>
    <cellStyle name="Note 2 14 5 6 2" xfId="23394"/>
    <cellStyle name="Note 2 14 5 6 3" xfId="37847"/>
    <cellStyle name="Note 2 14 5 7" xfId="8400"/>
    <cellStyle name="Note 2 14 5 7 2" xfId="25835"/>
    <cellStyle name="Note 2 14 5 7 3" xfId="40288"/>
    <cellStyle name="Note 2 14 5 8" xfId="10820"/>
    <cellStyle name="Note 2 14 5 8 2" xfId="28255"/>
    <cellStyle name="Note 2 14 5 8 3" xfId="42708"/>
    <cellStyle name="Note 2 14 5 9" xfId="17827"/>
    <cellStyle name="Note 2 14 6" xfId="990"/>
    <cellStyle name="Note 2 14 6 2" xfId="3501"/>
    <cellStyle name="Note 2 14 6 2 2" xfId="13251"/>
    <cellStyle name="Note 2 14 6 2 2 2" xfId="30686"/>
    <cellStyle name="Note 2 14 6 2 2 3" xfId="45139"/>
    <cellStyle name="Note 2 14 6 2 3" xfId="15712"/>
    <cellStyle name="Note 2 14 6 2 3 2" xfId="33147"/>
    <cellStyle name="Note 2 14 6 2 3 3" xfId="47600"/>
    <cellStyle name="Note 2 14 6 2 4" xfId="20937"/>
    <cellStyle name="Note 2 14 6 2 5" xfId="35390"/>
    <cellStyle name="Note 2 14 6 3" xfId="5963"/>
    <cellStyle name="Note 2 14 6 3 2" xfId="23398"/>
    <cellStyle name="Note 2 14 6 3 3" xfId="37851"/>
    <cellStyle name="Note 2 14 6 4" xfId="8404"/>
    <cellStyle name="Note 2 14 6 4 2" xfId="25839"/>
    <cellStyle name="Note 2 14 6 4 3" xfId="40292"/>
    <cellStyle name="Note 2 14 6 5" xfId="10824"/>
    <cellStyle name="Note 2 14 6 5 2" xfId="28259"/>
    <cellStyle name="Note 2 14 6 5 3" xfId="42712"/>
    <cellStyle name="Note 2 14 6 6" xfId="17831"/>
    <cellStyle name="Note 2 14 7" xfId="991"/>
    <cellStyle name="Note 2 14 7 2" xfId="3502"/>
    <cellStyle name="Note 2 14 7 2 2" xfId="13252"/>
    <cellStyle name="Note 2 14 7 2 2 2" xfId="30687"/>
    <cellStyle name="Note 2 14 7 2 2 3" xfId="45140"/>
    <cellStyle name="Note 2 14 7 2 3" xfId="15713"/>
    <cellStyle name="Note 2 14 7 2 3 2" xfId="33148"/>
    <cellStyle name="Note 2 14 7 2 3 3" xfId="47601"/>
    <cellStyle name="Note 2 14 7 2 4" xfId="20938"/>
    <cellStyle name="Note 2 14 7 2 5" xfId="35391"/>
    <cellStyle name="Note 2 14 7 3" xfId="5964"/>
    <cellStyle name="Note 2 14 7 3 2" xfId="23399"/>
    <cellStyle name="Note 2 14 7 3 3" xfId="37852"/>
    <cellStyle name="Note 2 14 7 4" xfId="8405"/>
    <cellStyle name="Note 2 14 7 4 2" xfId="25840"/>
    <cellStyle name="Note 2 14 7 4 3" xfId="40293"/>
    <cellStyle name="Note 2 14 7 5" xfId="10825"/>
    <cellStyle name="Note 2 14 7 5 2" xfId="28260"/>
    <cellStyle name="Note 2 14 7 5 3" xfId="42713"/>
    <cellStyle name="Note 2 14 7 6" xfId="17832"/>
    <cellStyle name="Note 2 14 8" xfId="992"/>
    <cellStyle name="Note 2 14 8 2" xfId="3503"/>
    <cellStyle name="Note 2 14 8 2 2" xfId="20939"/>
    <cellStyle name="Note 2 14 8 2 3" xfId="35392"/>
    <cellStyle name="Note 2 14 8 3" xfId="5965"/>
    <cellStyle name="Note 2 14 8 3 2" xfId="23400"/>
    <cellStyle name="Note 2 14 8 3 3" xfId="37853"/>
    <cellStyle name="Note 2 14 8 4" xfId="8406"/>
    <cellStyle name="Note 2 14 8 4 2" xfId="25841"/>
    <cellStyle name="Note 2 14 8 4 3" xfId="40294"/>
    <cellStyle name="Note 2 14 8 5" xfId="10826"/>
    <cellStyle name="Note 2 14 8 5 2" xfId="28261"/>
    <cellStyle name="Note 2 14 8 5 3" xfId="42714"/>
    <cellStyle name="Note 2 14 8 6" xfId="15018"/>
    <cellStyle name="Note 2 14 8 6 2" xfId="32453"/>
    <cellStyle name="Note 2 14 8 6 3" xfId="46906"/>
    <cellStyle name="Note 2 14 8 7" xfId="17833"/>
    <cellStyle name="Note 2 14 8 8" xfId="20180"/>
    <cellStyle name="Note 2 14 9" xfId="3484"/>
    <cellStyle name="Note 2 14 9 2" xfId="13238"/>
    <cellStyle name="Note 2 14 9 2 2" xfId="30673"/>
    <cellStyle name="Note 2 14 9 2 3" xfId="45126"/>
    <cellStyle name="Note 2 14 9 3" xfId="15699"/>
    <cellStyle name="Note 2 14 9 3 2" xfId="33134"/>
    <cellStyle name="Note 2 14 9 3 3" xfId="47587"/>
    <cellStyle name="Note 2 14 9 4" xfId="20920"/>
    <cellStyle name="Note 2 14 9 5" xfId="35373"/>
    <cellStyle name="Note 2 15" xfId="993"/>
    <cellStyle name="Note 2 15 10" xfId="5966"/>
    <cellStyle name="Note 2 15 10 2" xfId="23401"/>
    <cellStyle name="Note 2 15 10 3" xfId="37854"/>
    <cellStyle name="Note 2 15 11" xfId="8407"/>
    <cellStyle name="Note 2 15 11 2" xfId="25842"/>
    <cellStyle name="Note 2 15 11 3" xfId="40295"/>
    <cellStyle name="Note 2 15 12" xfId="10827"/>
    <cellStyle name="Note 2 15 12 2" xfId="28262"/>
    <cellStyle name="Note 2 15 12 3" xfId="42715"/>
    <cellStyle name="Note 2 15 13" xfId="17834"/>
    <cellStyle name="Note 2 15 2" xfId="994"/>
    <cellStyle name="Note 2 15 2 2" xfId="995"/>
    <cellStyle name="Note 2 15 2 2 2" xfId="3506"/>
    <cellStyle name="Note 2 15 2 2 2 2" xfId="13255"/>
    <cellStyle name="Note 2 15 2 2 2 2 2" xfId="30690"/>
    <cellStyle name="Note 2 15 2 2 2 2 3" xfId="45143"/>
    <cellStyle name="Note 2 15 2 2 2 3" xfId="15716"/>
    <cellStyle name="Note 2 15 2 2 2 3 2" xfId="33151"/>
    <cellStyle name="Note 2 15 2 2 2 3 3" xfId="47604"/>
    <cellStyle name="Note 2 15 2 2 2 4" xfId="20942"/>
    <cellStyle name="Note 2 15 2 2 2 5" xfId="35395"/>
    <cellStyle name="Note 2 15 2 2 3" xfId="5968"/>
    <cellStyle name="Note 2 15 2 2 3 2" xfId="23403"/>
    <cellStyle name="Note 2 15 2 2 3 3" xfId="37856"/>
    <cellStyle name="Note 2 15 2 2 4" xfId="8409"/>
    <cellStyle name="Note 2 15 2 2 4 2" xfId="25844"/>
    <cellStyle name="Note 2 15 2 2 4 3" xfId="40297"/>
    <cellStyle name="Note 2 15 2 2 5" xfId="10829"/>
    <cellStyle name="Note 2 15 2 2 5 2" xfId="28264"/>
    <cellStyle name="Note 2 15 2 2 5 3" xfId="42717"/>
    <cellStyle name="Note 2 15 2 2 6" xfId="17836"/>
    <cellStyle name="Note 2 15 2 3" xfId="996"/>
    <cellStyle name="Note 2 15 2 3 2" xfId="3507"/>
    <cellStyle name="Note 2 15 2 3 2 2" xfId="13256"/>
    <cellStyle name="Note 2 15 2 3 2 2 2" xfId="30691"/>
    <cellStyle name="Note 2 15 2 3 2 2 3" xfId="45144"/>
    <cellStyle name="Note 2 15 2 3 2 3" xfId="15717"/>
    <cellStyle name="Note 2 15 2 3 2 3 2" xfId="33152"/>
    <cellStyle name="Note 2 15 2 3 2 3 3" xfId="47605"/>
    <cellStyle name="Note 2 15 2 3 2 4" xfId="20943"/>
    <cellStyle name="Note 2 15 2 3 2 5" xfId="35396"/>
    <cellStyle name="Note 2 15 2 3 3" xfId="5969"/>
    <cellStyle name="Note 2 15 2 3 3 2" xfId="23404"/>
    <cellStyle name="Note 2 15 2 3 3 3" xfId="37857"/>
    <cellStyle name="Note 2 15 2 3 4" xfId="8410"/>
    <cellStyle name="Note 2 15 2 3 4 2" xfId="25845"/>
    <cellStyle name="Note 2 15 2 3 4 3" xfId="40298"/>
    <cellStyle name="Note 2 15 2 3 5" xfId="10830"/>
    <cellStyle name="Note 2 15 2 3 5 2" xfId="28265"/>
    <cellStyle name="Note 2 15 2 3 5 3" xfId="42718"/>
    <cellStyle name="Note 2 15 2 3 6" xfId="17837"/>
    <cellStyle name="Note 2 15 2 4" xfId="997"/>
    <cellStyle name="Note 2 15 2 4 2" xfId="3508"/>
    <cellStyle name="Note 2 15 2 4 2 2" xfId="20944"/>
    <cellStyle name="Note 2 15 2 4 2 3" xfId="35397"/>
    <cellStyle name="Note 2 15 2 4 3" xfId="5970"/>
    <cellStyle name="Note 2 15 2 4 3 2" xfId="23405"/>
    <cellStyle name="Note 2 15 2 4 3 3" xfId="37858"/>
    <cellStyle name="Note 2 15 2 4 4" xfId="8411"/>
    <cellStyle name="Note 2 15 2 4 4 2" xfId="25846"/>
    <cellStyle name="Note 2 15 2 4 4 3" xfId="40299"/>
    <cellStyle name="Note 2 15 2 4 5" xfId="10831"/>
    <cellStyle name="Note 2 15 2 4 5 2" xfId="28266"/>
    <cellStyle name="Note 2 15 2 4 5 3" xfId="42719"/>
    <cellStyle name="Note 2 15 2 4 6" xfId="15019"/>
    <cellStyle name="Note 2 15 2 4 6 2" xfId="32454"/>
    <cellStyle name="Note 2 15 2 4 6 3" xfId="46907"/>
    <cellStyle name="Note 2 15 2 4 7" xfId="17838"/>
    <cellStyle name="Note 2 15 2 4 8" xfId="20181"/>
    <cellStyle name="Note 2 15 2 5" xfId="3505"/>
    <cellStyle name="Note 2 15 2 5 2" xfId="13254"/>
    <cellStyle name="Note 2 15 2 5 2 2" xfId="30689"/>
    <cellStyle name="Note 2 15 2 5 2 3" xfId="45142"/>
    <cellStyle name="Note 2 15 2 5 3" xfId="15715"/>
    <cellStyle name="Note 2 15 2 5 3 2" xfId="33150"/>
    <cellStyle name="Note 2 15 2 5 3 3" xfId="47603"/>
    <cellStyle name="Note 2 15 2 5 4" xfId="20941"/>
    <cellStyle name="Note 2 15 2 5 5" xfId="35394"/>
    <cellStyle name="Note 2 15 2 6" xfId="5967"/>
    <cellStyle name="Note 2 15 2 6 2" xfId="23402"/>
    <cellStyle name="Note 2 15 2 6 3" xfId="37855"/>
    <cellStyle name="Note 2 15 2 7" xfId="8408"/>
    <cellStyle name="Note 2 15 2 7 2" xfId="25843"/>
    <cellStyle name="Note 2 15 2 7 3" xfId="40296"/>
    <cellStyle name="Note 2 15 2 8" xfId="10828"/>
    <cellStyle name="Note 2 15 2 8 2" xfId="28263"/>
    <cellStyle name="Note 2 15 2 8 3" xfId="42716"/>
    <cellStyle name="Note 2 15 2 9" xfId="17835"/>
    <cellStyle name="Note 2 15 3" xfId="998"/>
    <cellStyle name="Note 2 15 3 2" xfId="999"/>
    <cellStyle name="Note 2 15 3 2 2" xfId="3510"/>
    <cellStyle name="Note 2 15 3 2 2 2" xfId="13258"/>
    <cellStyle name="Note 2 15 3 2 2 2 2" xfId="30693"/>
    <cellStyle name="Note 2 15 3 2 2 2 3" xfId="45146"/>
    <cellStyle name="Note 2 15 3 2 2 3" xfId="15719"/>
    <cellStyle name="Note 2 15 3 2 2 3 2" xfId="33154"/>
    <cellStyle name="Note 2 15 3 2 2 3 3" xfId="47607"/>
    <cellStyle name="Note 2 15 3 2 2 4" xfId="20946"/>
    <cellStyle name="Note 2 15 3 2 2 5" xfId="35399"/>
    <cellStyle name="Note 2 15 3 2 3" xfId="5972"/>
    <cellStyle name="Note 2 15 3 2 3 2" xfId="23407"/>
    <cellStyle name="Note 2 15 3 2 3 3" xfId="37860"/>
    <cellStyle name="Note 2 15 3 2 4" xfId="8413"/>
    <cellStyle name="Note 2 15 3 2 4 2" xfId="25848"/>
    <cellStyle name="Note 2 15 3 2 4 3" xfId="40301"/>
    <cellStyle name="Note 2 15 3 2 5" xfId="10833"/>
    <cellStyle name="Note 2 15 3 2 5 2" xfId="28268"/>
    <cellStyle name="Note 2 15 3 2 5 3" xfId="42721"/>
    <cellStyle name="Note 2 15 3 2 6" xfId="17840"/>
    <cellStyle name="Note 2 15 3 3" xfId="1000"/>
    <cellStyle name="Note 2 15 3 3 2" xfId="3511"/>
    <cellStyle name="Note 2 15 3 3 2 2" xfId="13259"/>
    <cellStyle name="Note 2 15 3 3 2 2 2" xfId="30694"/>
    <cellStyle name="Note 2 15 3 3 2 2 3" xfId="45147"/>
    <cellStyle name="Note 2 15 3 3 2 3" xfId="15720"/>
    <cellStyle name="Note 2 15 3 3 2 3 2" xfId="33155"/>
    <cellStyle name="Note 2 15 3 3 2 3 3" xfId="47608"/>
    <cellStyle name="Note 2 15 3 3 2 4" xfId="20947"/>
    <cellStyle name="Note 2 15 3 3 2 5" xfId="35400"/>
    <cellStyle name="Note 2 15 3 3 3" xfId="5973"/>
    <cellStyle name="Note 2 15 3 3 3 2" xfId="23408"/>
    <cellStyle name="Note 2 15 3 3 3 3" xfId="37861"/>
    <cellStyle name="Note 2 15 3 3 4" xfId="8414"/>
    <cellStyle name="Note 2 15 3 3 4 2" xfId="25849"/>
    <cellStyle name="Note 2 15 3 3 4 3" xfId="40302"/>
    <cellStyle name="Note 2 15 3 3 5" xfId="10834"/>
    <cellStyle name="Note 2 15 3 3 5 2" xfId="28269"/>
    <cellStyle name="Note 2 15 3 3 5 3" xfId="42722"/>
    <cellStyle name="Note 2 15 3 3 6" xfId="17841"/>
    <cellStyle name="Note 2 15 3 4" xfId="1001"/>
    <cellStyle name="Note 2 15 3 4 2" xfId="3512"/>
    <cellStyle name="Note 2 15 3 4 2 2" xfId="20948"/>
    <cellStyle name="Note 2 15 3 4 2 3" xfId="35401"/>
    <cellStyle name="Note 2 15 3 4 3" xfId="5974"/>
    <cellStyle name="Note 2 15 3 4 3 2" xfId="23409"/>
    <cellStyle name="Note 2 15 3 4 3 3" xfId="37862"/>
    <cellStyle name="Note 2 15 3 4 4" xfId="8415"/>
    <cellStyle name="Note 2 15 3 4 4 2" xfId="25850"/>
    <cellStyle name="Note 2 15 3 4 4 3" xfId="40303"/>
    <cellStyle name="Note 2 15 3 4 5" xfId="10835"/>
    <cellStyle name="Note 2 15 3 4 5 2" xfId="28270"/>
    <cellStyle name="Note 2 15 3 4 5 3" xfId="42723"/>
    <cellStyle name="Note 2 15 3 4 6" xfId="15020"/>
    <cellStyle name="Note 2 15 3 4 6 2" xfId="32455"/>
    <cellStyle name="Note 2 15 3 4 6 3" xfId="46908"/>
    <cellStyle name="Note 2 15 3 4 7" xfId="17842"/>
    <cellStyle name="Note 2 15 3 4 8" xfId="20182"/>
    <cellStyle name="Note 2 15 3 5" xfId="3509"/>
    <cellStyle name="Note 2 15 3 5 2" xfId="13257"/>
    <cellStyle name="Note 2 15 3 5 2 2" xfId="30692"/>
    <cellStyle name="Note 2 15 3 5 2 3" xfId="45145"/>
    <cellStyle name="Note 2 15 3 5 3" xfId="15718"/>
    <cellStyle name="Note 2 15 3 5 3 2" xfId="33153"/>
    <cellStyle name="Note 2 15 3 5 3 3" xfId="47606"/>
    <cellStyle name="Note 2 15 3 5 4" xfId="20945"/>
    <cellStyle name="Note 2 15 3 5 5" xfId="35398"/>
    <cellStyle name="Note 2 15 3 6" xfId="5971"/>
    <cellStyle name="Note 2 15 3 6 2" xfId="23406"/>
    <cellStyle name="Note 2 15 3 6 3" xfId="37859"/>
    <cellStyle name="Note 2 15 3 7" xfId="8412"/>
    <cellStyle name="Note 2 15 3 7 2" xfId="25847"/>
    <cellStyle name="Note 2 15 3 7 3" xfId="40300"/>
    <cellStyle name="Note 2 15 3 8" xfId="10832"/>
    <cellStyle name="Note 2 15 3 8 2" xfId="28267"/>
    <cellStyle name="Note 2 15 3 8 3" xfId="42720"/>
    <cellStyle name="Note 2 15 3 9" xfId="17839"/>
    <cellStyle name="Note 2 15 4" xfId="1002"/>
    <cellStyle name="Note 2 15 4 2" xfId="1003"/>
    <cellStyle name="Note 2 15 4 2 2" xfId="3514"/>
    <cellStyle name="Note 2 15 4 2 2 2" xfId="13261"/>
    <cellStyle name="Note 2 15 4 2 2 2 2" xfId="30696"/>
    <cellStyle name="Note 2 15 4 2 2 2 3" xfId="45149"/>
    <cellStyle name="Note 2 15 4 2 2 3" xfId="15722"/>
    <cellStyle name="Note 2 15 4 2 2 3 2" xfId="33157"/>
    <cellStyle name="Note 2 15 4 2 2 3 3" xfId="47610"/>
    <cellStyle name="Note 2 15 4 2 2 4" xfId="20950"/>
    <cellStyle name="Note 2 15 4 2 2 5" xfId="35403"/>
    <cellStyle name="Note 2 15 4 2 3" xfId="5976"/>
    <cellStyle name="Note 2 15 4 2 3 2" xfId="23411"/>
    <cellStyle name="Note 2 15 4 2 3 3" xfId="37864"/>
    <cellStyle name="Note 2 15 4 2 4" xfId="8417"/>
    <cellStyle name="Note 2 15 4 2 4 2" xfId="25852"/>
    <cellStyle name="Note 2 15 4 2 4 3" xfId="40305"/>
    <cellStyle name="Note 2 15 4 2 5" xfId="10837"/>
    <cellStyle name="Note 2 15 4 2 5 2" xfId="28272"/>
    <cellStyle name="Note 2 15 4 2 5 3" xfId="42725"/>
    <cellStyle name="Note 2 15 4 2 6" xfId="17844"/>
    <cellStyle name="Note 2 15 4 3" xfId="1004"/>
    <cellStyle name="Note 2 15 4 3 2" xfId="3515"/>
    <cellStyle name="Note 2 15 4 3 2 2" xfId="13262"/>
    <cellStyle name="Note 2 15 4 3 2 2 2" xfId="30697"/>
    <cellStyle name="Note 2 15 4 3 2 2 3" xfId="45150"/>
    <cellStyle name="Note 2 15 4 3 2 3" xfId="15723"/>
    <cellStyle name="Note 2 15 4 3 2 3 2" xfId="33158"/>
    <cellStyle name="Note 2 15 4 3 2 3 3" xfId="47611"/>
    <cellStyle name="Note 2 15 4 3 2 4" xfId="20951"/>
    <cellStyle name="Note 2 15 4 3 2 5" xfId="35404"/>
    <cellStyle name="Note 2 15 4 3 3" xfId="5977"/>
    <cellStyle name="Note 2 15 4 3 3 2" xfId="23412"/>
    <cellStyle name="Note 2 15 4 3 3 3" xfId="37865"/>
    <cellStyle name="Note 2 15 4 3 4" xfId="8418"/>
    <cellStyle name="Note 2 15 4 3 4 2" xfId="25853"/>
    <cellStyle name="Note 2 15 4 3 4 3" xfId="40306"/>
    <cellStyle name="Note 2 15 4 3 5" xfId="10838"/>
    <cellStyle name="Note 2 15 4 3 5 2" xfId="28273"/>
    <cellStyle name="Note 2 15 4 3 5 3" xfId="42726"/>
    <cellStyle name="Note 2 15 4 3 6" xfId="17845"/>
    <cellStyle name="Note 2 15 4 4" xfId="1005"/>
    <cellStyle name="Note 2 15 4 4 2" xfId="3516"/>
    <cellStyle name="Note 2 15 4 4 2 2" xfId="20952"/>
    <cellStyle name="Note 2 15 4 4 2 3" xfId="35405"/>
    <cellStyle name="Note 2 15 4 4 3" xfId="5978"/>
    <cellStyle name="Note 2 15 4 4 3 2" xfId="23413"/>
    <cellStyle name="Note 2 15 4 4 3 3" xfId="37866"/>
    <cellStyle name="Note 2 15 4 4 4" xfId="8419"/>
    <cellStyle name="Note 2 15 4 4 4 2" xfId="25854"/>
    <cellStyle name="Note 2 15 4 4 4 3" xfId="40307"/>
    <cellStyle name="Note 2 15 4 4 5" xfId="10839"/>
    <cellStyle name="Note 2 15 4 4 5 2" xfId="28274"/>
    <cellStyle name="Note 2 15 4 4 5 3" xfId="42727"/>
    <cellStyle name="Note 2 15 4 4 6" xfId="15021"/>
    <cellStyle name="Note 2 15 4 4 6 2" xfId="32456"/>
    <cellStyle name="Note 2 15 4 4 6 3" xfId="46909"/>
    <cellStyle name="Note 2 15 4 4 7" xfId="17846"/>
    <cellStyle name="Note 2 15 4 4 8" xfId="20183"/>
    <cellStyle name="Note 2 15 4 5" xfId="3513"/>
    <cellStyle name="Note 2 15 4 5 2" xfId="13260"/>
    <cellStyle name="Note 2 15 4 5 2 2" xfId="30695"/>
    <cellStyle name="Note 2 15 4 5 2 3" xfId="45148"/>
    <cellStyle name="Note 2 15 4 5 3" xfId="15721"/>
    <cellStyle name="Note 2 15 4 5 3 2" xfId="33156"/>
    <cellStyle name="Note 2 15 4 5 3 3" xfId="47609"/>
    <cellStyle name="Note 2 15 4 5 4" xfId="20949"/>
    <cellStyle name="Note 2 15 4 5 5" xfId="35402"/>
    <cellStyle name="Note 2 15 4 6" xfId="5975"/>
    <cellStyle name="Note 2 15 4 6 2" xfId="23410"/>
    <cellStyle name="Note 2 15 4 6 3" xfId="37863"/>
    <cellStyle name="Note 2 15 4 7" xfId="8416"/>
    <cellStyle name="Note 2 15 4 7 2" xfId="25851"/>
    <cellStyle name="Note 2 15 4 7 3" xfId="40304"/>
    <cellStyle name="Note 2 15 4 8" xfId="10836"/>
    <cellStyle name="Note 2 15 4 8 2" xfId="28271"/>
    <cellStyle name="Note 2 15 4 8 3" xfId="42724"/>
    <cellStyle name="Note 2 15 4 9" xfId="17843"/>
    <cellStyle name="Note 2 15 5" xfId="1006"/>
    <cellStyle name="Note 2 15 5 2" xfId="1007"/>
    <cellStyle name="Note 2 15 5 2 2" xfId="3518"/>
    <cellStyle name="Note 2 15 5 2 2 2" xfId="13264"/>
    <cellStyle name="Note 2 15 5 2 2 2 2" xfId="30699"/>
    <cellStyle name="Note 2 15 5 2 2 2 3" xfId="45152"/>
    <cellStyle name="Note 2 15 5 2 2 3" xfId="15725"/>
    <cellStyle name="Note 2 15 5 2 2 3 2" xfId="33160"/>
    <cellStyle name="Note 2 15 5 2 2 3 3" xfId="47613"/>
    <cellStyle name="Note 2 15 5 2 2 4" xfId="20954"/>
    <cellStyle name="Note 2 15 5 2 2 5" xfId="35407"/>
    <cellStyle name="Note 2 15 5 2 3" xfId="5980"/>
    <cellStyle name="Note 2 15 5 2 3 2" xfId="23415"/>
    <cellStyle name="Note 2 15 5 2 3 3" xfId="37868"/>
    <cellStyle name="Note 2 15 5 2 4" xfId="8421"/>
    <cellStyle name="Note 2 15 5 2 4 2" xfId="25856"/>
    <cellStyle name="Note 2 15 5 2 4 3" xfId="40309"/>
    <cellStyle name="Note 2 15 5 2 5" xfId="10841"/>
    <cellStyle name="Note 2 15 5 2 5 2" xfId="28276"/>
    <cellStyle name="Note 2 15 5 2 5 3" xfId="42729"/>
    <cellStyle name="Note 2 15 5 2 6" xfId="17848"/>
    <cellStyle name="Note 2 15 5 3" xfId="1008"/>
    <cellStyle name="Note 2 15 5 3 2" xfId="3519"/>
    <cellStyle name="Note 2 15 5 3 2 2" xfId="13265"/>
    <cellStyle name="Note 2 15 5 3 2 2 2" xfId="30700"/>
    <cellStyle name="Note 2 15 5 3 2 2 3" xfId="45153"/>
    <cellStyle name="Note 2 15 5 3 2 3" xfId="15726"/>
    <cellStyle name="Note 2 15 5 3 2 3 2" xfId="33161"/>
    <cellStyle name="Note 2 15 5 3 2 3 3" xfId="47614"/>
    <cellStyle name="Note 2 15 5 3 2 4" xfId="20955"/>
    <cellStyle name="Note 2 15 5 3 2 5" xfId="35408"/>
    <cellStyle name="Note 2 15 5 3 3" xfId="5981"/>
    <cellStyle name="Note 2 15 5 3 3 2" xfId="23416"/>
    <cellStyle name="Note 2 15 5 3 3 3" xfId="37869"/>
    <cellStyle name="Note 2 15 5 3 4" xfId="8422"/>
    <cellStyle name="Note 2 15 5 3 4 2" xfId="25857"/>
    <cellStyle name="Note 2 15 5 3 4 3" xfId="40310"/>
    <cellStyle name="Note 2 15 5 3 5" xfId="10842"/>
    <cellStyle name="Note 2 15 5 3 5 2" xfId="28277"/>
    <cellStyle name="Note 2 15 5 3 5 3" xfId="42730"/>
    <cellStyle name="Note 2 15 5 3 6" xfId="17849"/>
    <cellStyle name="Note 2 15 5 4" xfId="1009"/>
    <cellStyle name="Note 2 15 5 4 2" xfId="3520"/>
    <cellStyle name="Note 2 15 5 4 2 2" xfId="20956"/>
    <cellStyle name="Note 2 15 5 4 2 3" xfId="35409"/>
    <cellStyle name="Note 2 15 5 4 3" xfId="5982"/>
    <cellStyle name="Note 2 15 5 4 3 2" xfId="23417"/>
    <cellStyle name="Note 2 15 5 4 3 3" xfId="37870"/>
    <cellStyle name="Note 2 15 5 4 4" xfId="8423"/>
    <cellStyle name="Note 2 15 5 4 4 2" xfId="25858"/>
    <cellStyle name="Note 2 15 5 4 4 3" xfId="40311"/>
    <cellStyle name="Note 2 15 5 4 5" xfId="10843"/>
    <cellStyle name="Note 2 15 5 4 5 2" xfId="28278"/>
    <cellStyle name="Note 2 15 5 4 5 3" xfId="42731"/>
    <cellStyle name="Note 2 15 5 4 6" xfId="15022"/>
    <cellStyle name="Note 2 15 5 4 6 2" xfId="32457"/>
    <cellStyle name="Note 2 15 5 4 6 3" xfId="46910"/>
    <cellStyle name="Note 2 15 5 4 7" xfId="17850"/>
    <cellStyle name="Note 2 15 5 4 8" xfId="20184"/>
    <cellStyle name="Note 2 15 5 5" xfId="3517"/>
    <cellStyle name="Note 2 15 5 5 2" xfId="13263"/>
    <cellStyle name="Note 2 15 5 5 2 2" xfId="30698"/>
    <cellStyle name="Note 2 15 5 5 2 3" xfId="45151"/>
    <cellStyle name="Note 2 15 5 5 3" xfId="15724"/>
    <cellStyle name="Note 2 15 5 5 3 2" xfId="33159"/>
    <cellStyle name="Note 2 15 5 5 3 3" xfId="47612"/>
    <cellStyle name="Note 2 15 5 5 4" xfId="20953"/>
    <cellStyle name="Note 2 15 5 5 5" xfId="35406"/>
    <cellStyle name="Note 2 15 5 6" xfId="5979"/>
    <cellStyle name="Note 2 15 5 6 2" xfId="23414"/>
    <cellStyle name="Note 2 15 5 6 3" xfId="37867"/>
    <cellStyle name="Note 2 15 5 7" xfId="8420"/>
    <cellStyle name="Note 2 15 5 7 2" xfId="25855"/>
    <cellStyle name="Note 2 15 5 7 3" xfId="40308"/>
    <cellStyle name="Note 2 15 5 8" xfId="10840"/>
    <cellStyle name="Note 2 15 5 8 2" xfId="28275"/>
    <cellStyle name="Note 2 15 5 8 3" xfId="42728"/>
    <cellStyle name="Note 2 15 5 9" xfId="17847"/>
    <cellStyle name="Note 2 15 6" xfId="1010"/>
    <cellStyle name="Note 2 15 6 2" xfId="3521"/>
    <cellStyle name="Note 2 15 6 2 2" xfId="13266"/>
    <cellStyle name="Note 2 15 6 2 2 2" xfId="30701"/>
    <cellStyle name="Note 2 15 6 2 2 3" xfId="45154"/>
    <cellStyle name="Note 2 15 6 2 3" xfId="15727"/>
    <cellStyle name="Note 2 15 6 2 3 2" xfId="33162"/>
    <cellStyle name="Note 2 15 6 2 3 3" xfId="47615"/>
    <cellStyle name="Note 2 15 6 2 4" xfId="20957"/>
    <cellStyle name="Note 2 15 6 2 5" xfId="35410"/>
    <cellStyle name="Note 2 15 6 3" xfId="5983"/>
    <cellStyle name="Note 2 15 6 3 2" xfId="23418"/>
    <cellStyle name="Note 2 15 6 3 3" xfId="37871"/>
    <cellStyle name="Note 2 15 6 4" xfId="8424"/>
    <cellStyle name="Note 2 15 6 4 2" xfId="25859"/>
    <cellStyle name="Note 2 15 6 4 3" xfId="40312"/>
    <cellStyle name="Note 2 15 6 5" xfId="10844"/>
    <cellStyle name="Note 2 15 6 5 2" xfId="28279"/>
    <cellStyle name="Note 2 15 6 5 3" xfId="42732"/>
    <cellStyle name="Note 2 15 6 6" xfId="17851"/>
    <cellStyle name="Note 2 15 7" xfId="1011"/>
    <cellStyle name="Note 2 15 7 2" xfId="3522"/>
    <cellStyle name="Note 2 15 7 2 2" xfId="13267"/>
    <cellStyle name="Note 2 15 7 2 2 2" xfId="30702"/>
    <cellStyle name="Note 2 15 7 2 2 3" xfId="45155"/>
    <cellStyle name="Note 2 15 7 2 3" xfId="15728"/>
    <cellStyle name="Note 2 15 7 2 3 2" xfId="33163"/>
    <cellStyle name="Note 2 15 7 2 3 3" xfId="47616"/>
    <cellStyle name="Note 2 15 7 2 4" xfId="20958"/>
    <cellStyle name="Note 2 15 7 2 5" xfId="35411"/>
    <cellStyle name="Note 2 15 7 3" xfId="5984"/>
    <cellStyle name="Note 2 15 7 3 2" xfId="23419"/>
    <cellStyle name="Note 2 15 7 3 3" xfId="37872"/>
    <cellStyle name="Note 2 15 7 4" xfId="8425"/>
    <cellStyle name="Note 2 15 7 4 2" xfId="25860"/>
    <cellStyle name="Note 2 15 7 4 3" xfId="40313"/>
    <cellStyle name="Note 2 15 7 5" xfId="10845"/>
    <cellStyle name="Note 2 15 7 5 2" xfId="28280"/>
    <cellStyle name="Note 2 15 7 5 3" xfId="42733"/>
    <cellStyle name="Note 2 15 7 6" xfId="17852"/>
    <cellStyle name="Note 2 15 8" xfId="1012"/>
    <cellStyle name="Note 2 15 8 2" xfId="3523"/>
    <cellStyle name="Note 2 15 8 2 2" xfId="20959"/>
    <cellStyle name="Note 2 15 8 2 3" xfId="35412"/>
    <cellStyle name="Note 2 15 8 3" xfId="5985"/>
    <cellStyle name="Note 2 15 8 3 2" xfId="23420"/>
    <cellStyle name="Note 2 15 8 3 3" xfId="37873"/>
    <cellStyle name="Note 2 15 8 4" xfId="8426"/>
    <cellStyle name="Note 2 15 8 4 2" xfId="25861"/>
    <cellStyle name="Note 2 15 8 4 3" xfId="40314"/>
    <cellStyle name="Note 2 15 8 5" xfId="10846"/>
    <cellStyle name="Note 2 15 8 5 2" xfId="28281"/>
    <cellStyle name="Note 2 15 8 5 3" xfId="42734"/>
    <cellStyle name="Note 2 15 8 6" xfId="15023"/>
    <cellStyle name="Note 2 15 8 6 2" xfId="32458"/>
    <cellStyle name="Note 2 15 8 6 3" xfId="46911"/>
    <cellStyle name="Note 2 15 8 7" xfId="17853"/>
    <cellStyle name="Note 2 15 8 8" xfId="20185"/>
    <cellStyle name="Note 2 15 9" xfId="3504"/>
    <cellStyle name="Note 2 15 9 2" xfId="13253"/>
    <cellStyle name="Note 2 15 9 2 2" xfId="30688"/>
    <cellStyle name="Note 2 15 9 2 3" xfId="45141"/>
    <cellStyle name="Note 2 15 9 3" xfId="15714"/>
    <cellStyle name="Note 2 15 9 3 2" xfId="33149"/>
    <cellStyle name="Note 2 15 9 3 3" xfId="47602"/>
    <cellStyle name="Note 2 15 9 4" xfId="20940"/>
    <cellStyle name="Note 2 15 9 5" xfId="35393"/>
    <cellStyle name="Note 2 16" xfId="1013"/>
    <cellStyle name="Note 2 16 10" xfId="5986"/>
    <cellStyle name="Note 2 16 10 2" xfId="23421"/>
    <cellStyle name="Note 2 16 10 3" xfId="37874"/>
    <cellStyle name="Note 2 16 11" xfId="8427"/>
    <cellStyle name="Note 2 16 11 2" xfId="25862"/>
    <cellStyle name="Note 2 16 11 3" xfId="40315"/>
    <cellStyle name="Note 2 16 12" xfId="10847"/>
    <cellStyle name="Note 2 16 12 2" xfId="28282"/>
    <cellStyle name="Note 2 16 12 3" xfId="42735"/>
    <cellStyle name="Note 2 16 13" xfId="17854"/>
    <cellStyle name="Note 2 16 2" xfId="1014"/>
    <cellStyle name="Note 2 16 2 2" xfId="1015"/>
    <cellStyle name="Note 2 16 2 2 2" xfId="3526"/>
    <cellStyle name="Note 2 16 2 2 2 2" xfId="13270"/>
    <cellStyle name="Note 2 16 2 2 2 2 2" xfId="30705"/>
    <cellStyle name="Note 2 16 2 2 2 2 3" xfId="45158"/>
    <cellStyle name="Note 2 16 2 2 2 3" xfId="15731"/>
    <cellStyle name="Note 2 16 2 2 2 3 2" xfId="33166"/>
    <cellStyle name="Note 2 16 2 2 2 3 3" xfId="47619"/>
    <cellStyle name="Note 2 16 2 2 2 4" xfId="20962"/>
    <cellStyle name="Note 2 16 2 2 2 5" xfId="35415"/>
    <cellStyle name="Note 2 16 2 2 3" xfId="5988"/>
    <cellStyle name="Note 2 16 2 2 3 2" xfId="23423"/>
    <cellStyle name="Note 2 16 2 2 3 3" xfId="37876"/>
    <cellStyle name="Note 2 16 2 2 4" xfId="8429"/>
    <cellStyle name="Note 2 16 2 2 4 2" xfId="25864"/>
    <cellStyle name="Note 2 16 2 2 4 3" xfId="40317"/>
    <cellStyle name="Note 2 16 2 2 5" xfId="10849"/>
    <cellStyle name="Note 2 16 2 2 5 2" xfId="28284"/>
    <cellStyle name="Note 2 16 2 2 5 3" xfId="42737"/>
    <cellStyle name="Note 2 16 2 2 6" xfId="17856"/>
    <cellStyle name="Note 2 16 2 3" xfId="1016"/>
    <cellStyle name="Note 2 16 2 3 2" xfId="3527"/>
    <cellStyle name="Note 2 16 2 3 2 2" xfId="13271"/>
    <cellStyle name="Note 2 16 2 3 2 2 2" xfId="30706"/>
    <cellStyle name="Note 2 16 2 3 2 2 3" xfId="45159"/>
    <cellStyle name="Note 2 16 2 3 2 3" xfId="15732"/>
    <cellStyle name="Note 2 16 2 3 2 3 2" xfId="33167"/>
    <cellStyle name="Note 2 16 2 3 2 3 3" xfId="47620"/>
    <cellStyle name="Note 2 16 2 3 2 4" xfId="20963"/>
    <cellStyle name="Note 2 16 2 3 2 5" xfId="35416"/>
    <cellStyle name="Note 2 16 2 3 3" xfId="5989"/>
    <cellStyle name="Note 2 16 2 3 3 2" xfId="23424"/>
    <cellStyle name="Note 2 16 2 3 3 3" xfId="37877"/>
    <cellStyle name="Note 2 16 2 3 4" xfId="8430"/>
    <cellStyle name="Note 2 16 2 3 4 2" xfId="25865"/>
    <cellStyle name="Note 2 16 2 3 4 3" xfId="40318"/>
    <cellStyle name="Note 2 16 2 3 5" xfId="10850"/>
    <cellStyle name="Note 2 16 2 3 5 2" xfId="28285"/>
    <cellStyle name="Note 2 16 2 3 5 3" xfId="42738"/>
    <cellStyle name="Note 2 16 2 3 6" xfId="17857"/>
    <cellStyle name="Note 2 16 2 4" xfId="1017"/>
    <cellStyle name="Note 2 16 2 4 2" xfId="3528"/>
    <cellStyle name="Note 2 16 2 4 2 2" xfId="20964"/>
    <cellStyle name="Note 2 16 2 4 2 3" xfId="35417"/>
    <cellStyle name="Note 2 16 2 4 3" xfId="5990"/>
    <cellStyle name="Note 2 16 2 4 3 2" xfId="23425"/>
    <cellStyle name="Note 2 16 2 4 3 3" xfId="37878"/>
    <cellStyle name="Note 2 16 2 4 4" xfId="8431"/>
    <cellStyle name="Note 2 16 2 4 4 2" xfId="25866"/>
    <cellStyle name="Note 2 16 2 4 4 3" xfId="40319"/>
    <cellStyle name="Note 2 16 2 4 5" xfId="10851"/>
    <cellStyle name="Note 2 16 2 4 5 2" xfId="28286"/>
    <cellStyle name="Note 2 16 2 4 5 3" xfId="42739"/>
    <cellStyle name="Note 2 16 2 4 6" xfId="15024"/>
    <cellStyle name="Note 2 16 2 4 6 2" xfId="32459"/>
    <cellStyle name="Note 2 16 2 4 6 3" xfId="46912"/>
    <cellStyle name="Note 2 16 2 4 7" xfId="17858"/>
    <cellStyle name="Note 2 16 2 4 8" xfId="20186"/>
    <cellStyle name="Note 2 16 2 5" xfId="3525"/>
    <cellStyle name="Note 2 16 2 5 2" xfId="13269"/>
    <cellStyle name="Note 2 16 2 5 2 2" xfId="30704"/>
    <cellStyle name="Note 2 16 2 5 2 3" xfId="45157"/>
    <cellStyle name="Note 2 16 2 5 3" xfId="15730"/>
    <cellStyle name="Note 2 16 2 5 3 2" xfId="33165"/>
    <cellStyle name="Note 2 16 2 5 3 3" xfId="47618"/>
    <cellStyle name="Note 2 16 2 5 4" xfId="20961"/>
    <cellStyle name="Note 2 16 2 5 5" xfId="35414"/>
    <cellStyle name="Note 2 16 2 6" xfId="5987"/>
    <cellStyle name="Note 2 16 2 6 2" xfId="23422"/>
    <cellStyle name="Note 2 16 2 6 3" xfId="37875"/>
    <cellStyle name="Note 2 16 2 7" xfId="8428"/>
    <cellStyle name="Note 2 16 2 7 2" xfId="25863"/>
    <cellStyle name="Note 2 16 2 7 3" xfId="40316"/>
    <cellStyle name="Note 2 16 2 8" xfId="10848"/>
    <cellStyle name="Note 2 16 2 8 2" xfId="28283"/>
    <cellStyle name="Note 2 16 2 8 3" xfId="42736"/>
    <cellStyle name="Note 2 16 2 9" xfId="17855"/>
    <cellStyle name="Note 2 16 3" xfId="1018"/>
    <cellStyle name="Note 2 16 3 2" xfId="1019"/>
    <cellStyle name="Note 2 16 3 2 2" xfId="3530"/>
    <cellStyle name="Note 2 16 3 2 2 2" xfId="13273"/>
    <cellStyle name="Note 2 16 3 2 2 2 2" xfId="30708"/>
    <cellStyle name="Note 2 16 3 2 2 2 3" xfId="45161"/>
    <cellStyle name="Note 2 16 3 2 2 3" xfId="15734"/>
    <cellStyle name="Note 2 16 3 2 2 3 2" xfId="33169"/>
    <cellStyle name="Note 2 16 3 2 2 3 3" xfId="47622"/>
    <cellStyle name="Note 2 16 3 2 2 4" xfId="20966"/>
    <cellStyle name="Note 2 16 3 2 2 5" xfId="35419"/>
    <cellStyle name="Note 2 16 3 2 3" xfId="5992"/>
    <cellStyle name="Note 2 16 3 2 3 2" xfId="23427"/>
    <cellStyle name="Note 2 16 3 2 3 3" xfId="37880"/>
    <cellStyle name="Note 2 16 3 2 4" xfId="8433"/>
    <cellStyle name="Note 2 16 3 2 4 2" xfId="25868"/>
    <cellStyle name="Note 2 16 3 2 4 3" xfId="40321"/>
    <cellStyle name="Note 2 16 3 2 5" xfId="10853"/>
    <cellStyle name="Note 2 16 3 2 5 2" xfId="28288"/>
    <cellStyle name="Note 2 16 3 2 5 3" xfId="42741"/>
    <cellStyle name="Note 2 16 3 2 6" xfId="17860"/>
    <cellStyle name="Note 2 16 3 3" xfId="1020"/>
    <cellStyle name="Note 2 16 3 3 2" xfId="3531"/>
    <cellStyle name="Note 2 16 3 3 2 2" xfId="13274"/>
    <cellStyle name="Note 2 16 3 3 2 2 2" xfId="30709"/>
    <cellStyle name="Note 2 16 3 3 2 2 3" xfId="45162"/>
    <cellStyle name="Note 2 16 3 3 2 3" xfId="15735"/>
    <cellStyle name="Note 2 16 3 3 2 3 2" xfId="33170"/>
    <cellStyle name="Note 2 16 3 3 2 3 3" xfId="47623"/>
    <cellStyle name="Note 2 16 3 3 2 4" xfId="20967"/>
    <cellStyle name="Note 2 16 3 3 2 5" xfId="35420"/>
    <cellStyle name="Note 2 16 3 3 3" xfId="5993"/>
    <cellStyle name="Note 2 16 3 3 3 2" xfId="23428"/>
    <cellStyle name="Note 2 16 3 3 3 3" xfId="37881"/>
    <cellStyle name="Note 2 16 3 3 4" xfId="8434"/>
    <cellStyle name="Note 2 16 3 3 4 2" xfId="25869"/>
    <cellStyle name="Note 2 16 3 3 4 3" xfId="40322"/>
    <cellStyle name="Note 2 16 3 3 5" xfId="10854"/>
    <cellStyle name="Note 2 16 3 3 5 2" xfId="28289"/>
    <cellStyle name="Note 2 16 3 3 5 3" xfId="42742"/>
    <cellStyle name="Note 2 16 3 3 6" xfId="17861"/>
    <cellStyle name="Note 2 16 3 4" xfId="1021"/>
    <cellStyle name="Note 2 16 3 4 2" xfId="3532"/>
    <cellStyle name="Note 2 16 3 4 2 2" xfId="20968"/>
    <cellStyle name="Note 2 16 3 4 2 3" xfId="35421"/>
    <cellStyle name="Note 2 16 3 4 3" xfId="5994"/>
    <cellStyle name="Note 2 16 3 4 3 2" xfId="23429"/>
    <cellStyle name="Note 2 16 3 4 3 3" xfId="37882"/>
    <cellStyle name="Note 2 16 3 4 4" xfId="8435"/>
    <cellStyle name="Note 2 16 3 4 4 2" xfId="25870"/>
    <cellStyle name="Note 2 16 3 4 4 3" xfId="40323"/>
    <cellStyle name="Note 2 16 3 4 5" xfId="10855"/>
    <cellStyle name="Note 2 16 3 4 5 2" xfId="28290"/>
    <cellStyle name="Note 2 16 3 4 5 3" xfId="42743"/>
    <cellStyle name="Note 2 16 3 4 6" xfId="15025"/>
    <cellStyle name="Note 2 16 3 4 6 2" xfId="32460"/>
    <cellStyle name="Note 2 16 3 4 6 3" xfId="46913"/>
    <cellStyle name="Note 2 16 3 4 7" xfId="17862"/>
    <cellStyle name="Note 2 16 3 4 8" xfId="20187"/>
    <cellStyle name="Note 2 16 3 5" xfId="3529"/>
    <cellStyle name="Note 2 16 3 5 2" xfId="13272"/>
    <cellStyle name="Note 2 16 3 5 2 2" xfId="30707"/>
    <cellStyle name="Note 2 16 3 5 2 3" xfId="45160"/>
    <cellStyle name="Note 2 16 3 5 3" xfId="15733"/>
    <cellStyle name="Note 2 16 3 5 3 2" xfId="33168"/>
    <cellStyle name="Note 2 16 3 5 3 3" xfId="47621"/>
    <cellStyle name="Note 2 16 3 5 4" xfId="20965"/>
    <cellStyle name="Note 2 16 3 5 5" xfId="35418"/>
    <cellStyle name="Note 2 16 3 6" xfId="5991"/>
    <cellStyle name="Note 2 16 3 6 2" xfId="23426"/>
    <cellStyle name="Note 2 16 3 6 3" xfId="37879"/>
    <cellStyle name="Note 2 16 3 7" xfId="8432"/>
    <cellStyle name="Note 2 16 3 7 2" xfId="25867"/>
    <cellStyle name="Note 2 16 3 7 3" xfId="40320"/>
    <cellStyle name="Note 2 16 3 8" xfId="10852"/>
    <cellStyle name="Note 2 16 3 8 2" xfId="28287"/>
    <cellStyle name="Note 2 16 3 8 3" xfId="42740"/>
    <cellStyle name="Note 2 16 3 9" xfId="17859"/>
    <cellStyle name="Note 2 16 4" xfId="1022"/>
    <cellStyle name="Note 2 16 4 2" xfId="1023"/>
    <cellStyle name="Note 2 16 4 2 2" xfId="3534"/>
    <cellStyle name="Note 2 16 4 2 2 2" xfId="13276"/>
    <cellStyle name="Note 2 16 4 2 2 2 2" xfId="30711"/>
    <cellStyle name="Note 2 16 4 2 2 2 3" xfId="45164"/>
    <cellStyle name="Note 2 16 4 2 2 3" xfId="15737"/>
    <cellStyle name="Note 2 16 4 2 2 3 2" xfId="33172"/>
    <cellStyle name="Note 2 16 4 2 2 3 3" xfId="47625"/>
    <cellStyle name="Note 2 16 4 2 2 4" xfId="20970"/>
    <cellStyle name="Note 2 16 4 2 2 5" xfId="35423"/>
    <cellStyle name="Note 2 16 4 2 3" xfId="5996"/>
    <cellStyle name="Note 2 16 4 2 3 2" xfId="23431"/>
    <cellStyle name="Note 2 16 4 2 3 3" xfId="37884"/>
    <cellStyle name="Note 2 16 4 2 4" xfId="8437"/>
    <cellStyle name="Note 2 16 4 2 4 2" xfId="25872"/>
    <cellStyle name="Note 2 16 4 2 4 3" xfId="40325"/>
    <cellStyle name="Note 2 16 4 2 5" xfId="10857"/>
    <cellStyle name="Note 2 16 4 2 5 2" xfId="28292"/>
    <cellStyle name="Note 2 16 4 2 5 3" xfId="42745"/>
    <cellStyle name="Note 2 16 4 2 6" xfId="17864"/>
    <cellStyle name="Note 2 16 4 3" xfId="1024"/>
    <cellStyle name="Note 2 16 4 3 2" xfId="3535"/>
    <cellStyle name="Note 2 16 4 3 2 2" xfId="13277"/>
    <cellStyle name="Note 2 16 4 3 2 2 2" xfId="30712"/>
    <cellStyle name="Note 2 16 4 3 2 2 3" xfId="45165"/>
    <cellStyle name="Note 2 16 4 3 2 3" xfId="15738"/>
    <cellStyle name="Note 2 16 4 3 2 3 2" xfId="33173"/>
    <cellStyle name="Note 2 16 4 3 2 3 3" xfId="47626"/>
    <cellStyle name="Note 2 16 4 3 2 4" xfId="20971"/>
    <cellStyle name="Note 2 16 4 3 2 5" xfId="35424"/>
    <cellStyle name="Note 2 16 4 3 3" xfId="5997"/>
    <cellStyle name="Note 2 16 4 3 3 2" xfId="23432"/>
    <cellStyle name="Note 2 16 4 3 3 3" xfId="37885"/>
    <cellStyle name="Note 2 16 4 3 4" xfId="8438"/>
    <cellStyle name="Note 2 16 4 3 4 2" xfId="25873"/>
    <cellStyle name="Note 2 16 4 3 4 3" xfId="40326"/>
    <cellStyle name="Note 2 16 4 3 5" xfId="10858"/>
    <cellStyle name="Note 2 16 4 3 5 2" xfId="28293"/>
    <cellStyle name="Note 2 16 4 3 5 3" xfId="42746"/>
    <cellStyle name="Note 2 16 4 3 6" xfId="17865"/>
    <cellStyle name="Note 2 16 4 4" xfId="1025"/>
    <cellStyle name="Note 2 16 4 4 2" xfId="3536"/>
    <cellStyle name="Note 2 16 4 4 2 2" xfId="20972"/>
    <cellStyle name="Note 2 16 4 4 2 3" xfId="35425"/>
    <cellStyle name="Note 2 16 4 4 3" xfId="5998"/>
    <cellStyle name="Note 2 16 4 4 3 2" xfId="23433"/>
    <cellStyle name="Note 2 16 4 4 3 3" xfId="37886"/>
    <cellStyle name="Note 2 16 4 4 4" xfId="8439"/>
    <cellStyle name="Note 2 16 4 4 4 2" xfId="25874"/>
    <cellStyle name="Note 2 16 4 4 4 3" xfId="40327"/>
    <cellStyle name="Note 2 16 4 4 5" xfId="10859"/>
    <cellStyle name="Note 2 16 4 4 5 2" xfId="28294"/>
    <cellStyle name="Note 2 16 4 4 5 3" xfId="42747"/>
    <cellStyle name="Note 2 16 4 4 6" xfId="15026"/>
    <cellStyle name="Note 2 16 4 4 6 2" xfId="32461"/>
    <cellStyle name="Note 2 16 4 4 6 3" xfId="46914"/>
    <cellStyle name="Note 2 16 4 4 7" xfId="17866"/>
    <cellStyle name="Note 2 16 4 4 8" xfId="20188"/>
    <cellStyle name="Note 2 16 4 5" xfId="3533"/>
    <cellStyle name="Note 2 16 4 5 2" xfId="13275"/>
    <cellStyle name="Note 2 16 4 5 2 2" xfId="30710"/>
    <cellStyle name="Note 2 16 4 5 2 3" xfId="45163"/>
    <cellStyle name="Note 2 16 4 5 3" xfId="15736"/>
    <cellStyle name="Note 2 16 4 5 3 2" xfId="33171"/>
    <cellStyle name="Note 2 16 4 5 3 3" xfId="47624"/>
    <cellStyle name="Note 2 16 4 5 4" xfId="20969"/>
    <cellStyle name="Note 2 16 4 5 5" xfId="35422"/>
    <cellStyle name="Note 2 16 4 6" xfId="5995"/>
    <cellStyle name="Note 2 16 4 6 2" xfId="23430"/>
    <cellStyle name="Note 2 16 4 6 3" xfId="37883"/>
    <cellStyle name="Note 2 16 4 7" xfId="8436"/>
    <cellStyle name="Note 2 16 4 7 2" xfId="25871"/>
    <cellStyle name="Note 2 16 4 7 3" xfId="40324"/>
    <cellStyle name="Note 2 16 4 8" xfId="10856"/>
    <cellStyle name="Note 2 16 4 8 2" xfId="28291"/>
    <cellStyle name="Note 2 16 4 8 3" xfId="42744"/>
    <cellStyle name="Note 2 16 4 9" xfId="17863"/>
    <cellStyle name="Note 2 16 5" xfId="1026"/>
    <cellStyle name="Note 2 16 5 2" xfId="1027"/>
    <cellStyle name="Note 2 16 5 2 2" xfId="3538"/>
    <cellStyle name="Note 2 16 5 2 2 2" xfId="13279"/>
    <cellStyle name="Note 2 16 5 2 2 2 2" xfId="30714"/>
    <cellStyle name="Note 2 16 5 2 2 2 3" xfId="45167"/>
    <cellStyle name="Note 2 16 5 2 2 3" xfId="15740"/>
    <cellStyle name="Note 2 16 5 2 2 3 2" xfId="33175"/>
    <cellStyle name="Note 2 16 5 2 2 3 3" xfId="47628"/>
    <cellStyle name="Note 2 16 5 2 2 4" xfId="20974"/>
    <cellStyle name="Note 2 16 5 2 2 5" xfId="35427"/>
    <cellStyle name="Note 2 16 5 2 3" xfId="6000"/>
    <cellStyle name="Note 2 16 5 2 3 2" xfId="23435"/>
    <cellStyle name="Note 2 16 5 2 3 3" xfId="37888"/>
    <cellStyle name="Note 2 16 5 2 4" xfId="8441"/>
    <cellStyle name="Note 2 16 5 2 4 2" xfId="25876"/>
    <cellStyle name="Note 2 16 5 2 4 3" xfId="40329"/>
    <cellStyle name="Note 2 16 5 2 5" xfId="10861"/>
    <cellStyle name="Note 2 16 5 2 5 2" xfId="28296"/>
    <cellStyle name="Note 2 16 5 2 5 3" xfId="42749"/>
    <cellStyle name="Note 2 16 5 2 6" xfId="17868"/>
    <cellStyle name="Note 2 16 5 3" xfId="1028"/>
    <cellStyle name="Note 2 16 5 3 2" xfId="3539"/>
    <cellStyle name="Note 2 16 5 3 2 2" xfId="13280"/>
    <cellStyle name="Note 2 16 5 3 2 2 2" xfId="30715"/>
    <cellStyle name="Note 2 16 5 3 2 2 3" xfId="45168"/>
    <cellStyle name="Note 2 16 5 3 2 3" xfId="15741"/>
    <cellStyle name="Note 2 16 5 3 2 3 2" xfId="33176"/>
    <cellStyle name="Note 2 16 5 3 2 3 3" xfId="47629"/>
    <cellStyle name="Note 2 16 5 3 2 4" xfId="20975"/>
    <cellStyle name="Note 2 16 5 3 2 5" xfId="35428"/>
    <cellStyle name="Note 2 16 5 3 3" xfId="6001"/>
    <cellStyle name="Note 2 16 5 3 3 2" xfId="23436"/>
    <cellStyle name="Note 2 16 5 3 3 3" xfId="37889"/>
    <cellStyle name="Note 2 16 5 3 4" xfId="8442"/>
    <cellStyle name="Note 2 16 5 3 4 2" xfId="25877"/>
    <cellStyle name="Note 2 16 5 3 4 3" xfId="40330"/>
    <cellStyle name="Note 2 16 5 3 5" xfId="10862"/>
    <cellStyle name="Note 2 16 5 3 5 2" xfId="28297"/>
    <cellStyle name="Note 2 16 5 3 5 3" xfId="42750"/>
    <cellStyle name="Note 2 16 5 3 6" xfId="17869"/>
    <cellStyle name="Note 2 16 5 4" xfId="1029"/>
    <cellStyle name="Note 2 16 5 4 2" xfId="3540"/>
    <cellStyle name="Note 2 16 5 4 2 2" xfId="20976"/>
    <cellStyle name="Note 2 16 5 4 2 3" xfId="35429"/>
    <cellStyle name="Note 2 16 5 4 3" xfId="6002"/>
    <cellStyle name="Note 2 16 5 4 3 2" xfId="23437"/>
    <cellStyle name="Note 2 16 5 4 3 3" xfId="37890"/>
    <cellStyle name="Note 2 16 5 4 4" xfId="8443"/>
    <cellStyle name="Note 2 16 5 4 4 2" xfId="25878"/>
    <cellStyle name="Note 2 16 5 4 4 3" xfId="40331"/>
    <cellStyle name="Note 2 16 5 4 5" xfId="10863"/>
    <cellStyle name="Note 2 16 5 4 5 2" xfId="28298"/>
    <cellStyle name="Note 2 16 5 4 5 3" xfId="42751"/>
    <cellStyle name="Note 2 16 5 4 6" xfId="15027"/>
    <cellStyle name="Note 2 16 5 4 6 2" xfId="32462"/>
    <cellStyle name="Note 2 16 5 4 6 3" xfId="46915"/>
    <cellStyle name="Note 2 16 5 4 7" xfId="17870"/>
    <cellStyle name="Note 2 16 5 4 8" xfId="20189"/>
    <cellStyle name="Note 2 16 5 5" xfId="3537"/>
    <cellStyle name="Note 2 16 5 5 2" xfId="13278"/>
    <cellStyle name="Note 2 16 5 5 2 2" xfId="30713"/>
    <cellStyle name="Note 2 16 5 5 2 3" xfId="45166"/>
    <cellStyle name="Note 2 16 5 5 3" xfId="15739"/>
    <cellStyle name="Note 2 16 5 5 3 2" xfId="33174"/>
    <cellStyle name="Note 2 16 5 5 3 3" xfId="47627"/>
    <cellStyle name="Note 2 16 5 5 4" xfId="20973"/>
    <cellStyle name="Note 2 16 5 5 5" xfId="35426"/>
    <cellStyle name="Note 2 16 5 6" xfId="5999"/>
    <cellStyle name="Note 2 16 5 6 2" xfId="23434"/>
    <cellStyle name="Note 2 16 5 6 3" xfId="37887"/>
    <cellStyle name="Note 2 16 5 7" xfId="8440"/>
    <cellStyle name="Note 2 16 5 7 2" xfId="25875"/>
    <cellStyle name="Note 2 16 5 7 3" xfId="40328"/>
    <cellStyle name="Note 2 16 5 8" xfId="10860"/>
    <cellStyle name="Note 2 16 5 8 2" xfId="28295"/>
    <cellStyle name="Note 2 16 5 8 3" xfId="42748"/>
    <cellStyle name="Note 2 16 5 9" xfId="17867"/>
    <cellStyle name="Note 2 16 6" xfId="1030"/>
    <cellStyle name="Note 2 16 6 2" xfId="3541"/>
    <cellStyle name="Note 2 16 6 2 2" xfId="13281"/>
    <cellStyle name="Note 2 16 6 2 2 2" xfId="30716"/>
    <cellStyle name="Note 2 16 6 2 2 3" xfId="45169"/>
    <cellStyle name="Note 2 16 6 2 3" xfId="15742"/>
    <cellStyle name="Note 2 16 6 2 3 2" xfId="33177"/>
    <cellStyle name="Note 2 16 6 2 3 3" xfId="47630"/>
    <cellStyle name="Note 2 16 6 2 4" xfId="20977"/>
    <cellStyle name="Note 2 16 6 2 5" xfId="35430"/>
    <cellStyle name="Note 2 16 6 3" xfId="6003"/>
    <cellStyle name="Note 2 16 6 3 2" xfId="23438"/>
    <cellStyle name="Note 2 16 6 3 3" xfId="37891"/>
    <cellStyle name="Note 2 16 6 4" xfId="8444"/>
    <cellStyle name="Note 2 16 6 4 2" xfId="25879"/>
    <cellStyle name="Note 2 16 6 4 3" xfId="40332"/>
    <cellStyle name="Note 2 16 6 5" xfId="10864"/>
    <cellStyle name="Note 2 16 6 5 2" xfId="28299"/>
    <cellStyle name="Note 2 16 6 5 3" xfId="42752"/>
    <cellStyle name="Note 2 16 6 6" xfId="17871"/>
    <cellStyle name="Note 2 16 7" xfId="1031"/>
    <cellStyle name="Note 2 16 7 2" xfId="3542"/>
    <cellStyle name="Note 2 16 7 2 2" xfId="13282"/>
    <cellStyle name="Note 2 16 7 2 2 2" xfId="30717"/>
    <cellStyle name="Note 2 16 7 2 2 3" xfId="45170"/>
    <cellStyle name="Note 2 16 7 2 3" xfId="15743"/>
    <cellStyle name="Note 2 16 7 2 3 2" xfId="33178"/>
    <cellStyle name="Note 2 16 7 2 3 3" xfId="47631"/>
    <cellStyle name="Note 2 16 7 2 4" xfId="20978"/>
    <cellStyle name="Note 2 16 7 2 5" xfId="35431"/>
    <cellStyle name="Note 2 16 7 3" xfId="6004"/>
    <cellStyle name="Note 2 16 7 3 2" xfId="23439"/>
    <cellStyle name="Note 2 16 7 3 3" xfId="37892"/>
    <cellStyle name="Note 2 16 7 4" xfId="8445"/>
    <cellStyle name="Note 2 16 7 4 2" xfId="25880"/>
    <cellStyle name="Note 2 16 7 4 3" xfId="40333"/>
    <cellStyle name="Note 2 16 7 5" xfId="10865"/>
    <cellStyle name="Note 2 16 7 5 2" xfId="28300"/>
    <cellStyle name="Note 2 16 7 5 3" xfId="42753"/>
    <cellStyle name="Note 2 16 7 6" xfId="17872"/>
    <cellStyle name="Note 2 16 8" xfId="1032"/>
    <cellStyle name="Note 2 16 8 2" xfId="3543"/>
    <cellStyle name="Note 2 16 8 2 2" xfId="20979"/>
    <cellStyle name="Note 2 16 8 2 3" xfId="35432"/>
    <cellStyle name="Note 2 16 8 3" xfId="6005"/>
    <cellStyle name="Note 2 16 8 3 2" xfId="23440"/>
    <cellStyle name="Note 2 16 8 3 3" xfId="37893"/>
    <cellStyle name="Note 2 16 8 4" xfId="8446"/>
    <cellStyle name="Note 2 16 8 4 2" xfId="25881"/>
    <cellStyle name="Note 2 16 8 4 3" xfId="40334"/>
    <cellStyle name="Note 2 16 8 5" xfId="10866"/>
    <cellStyle name="Note 2 16 8 5 2" xfId="28301"/>
    <cellStyle name="Note 2 16 8 5 3" xfId="42754"/>
    <cellStyle name="Note 2 16 8 6" xfId="15028"/>
    <cellStyle name="Note 2 16 8 6 2" xfId="32463"/>
    <cellStyle name="Note 2 16 8 6 3" xfId="46916"/>
    <cellStyle name="Note 2 16 8 7" xfId="17873"/>
    <cellStyle name="Note 2 16 8 8" xfId="20190"/>
    <cellStyle name="Note 2 16 9" xfId="3524"/>
    <cellStyle name="Note 2 16 9 2" xfId="13268"/>
    <cellStyle name="Note 2 16 9 2 2" xfId="30703"/>
    <cellStyle name="Note 2 16 9 2 3" xfId="45156"/>
    <cellStyle name="Note 2 16 9 3" xfId="15729"/>
    <cellStyle name="Note 2 16 9 3 2" xfId="33164"/>
    <cellStyle name="Note 2 16 9 3 3" xfId="47617"/>
    <cellStyle name="Note 2 16 9 4" xfId="20960"/>
    <cellStyle name="Note 2 16 9 5" xfId="35413"/>
    <cellStyle name="Note 2 17" xfId="1033"/>
    <cellStyle name="Note 2 17 10" xfId="6006"/>
    <cellStyle name="Note 2 17 10 2" xfId="23441"/>
    <cellStyle name="Note 2 17 10 3" xfId="37894"/>
    <cellStyle name="Note 2 17 11" xfId="8447"/>
    <cellStyle name="Note 2 17 11 2" xfId="25882"/>
    <cellStyle name="Note 2 17 11 3" xfId="40335"/>
    <cellStyle name="Note 2 17 12" xfId="10867"/>
    <cellStyle name="Note 2 17 12 2" xfId="28302"/>
    <cellStyle name="Note 2 17 12 3" xfId="42755"/>
    <cellStyle name="Note 2 17 13" xfId="17874"/>
    <cellStyle name="Note 2 17 2" xfId="1034"/>
    <cellStyle name="Note 2 17 2 2" xfId="1035"/>
    <cellStyle name="Note 2 17 2 2 2" xfId="3546"/>
    <cellStyle name="Note 2 17 2 2 2 2" xfId="13285"/>
    <cellStyle name="Note 2 17 2 2 2 2 2" xfId="30720"/>
    <cellStyle name="Note 2 17 2 2 2 2 3" xfId="45173"/>
    <cellStyle name="Note 2 17 2 2 2 3" xfId="15746"/>
    <cellStyle name="Note 2 17 2 2 2 3 2" xfId="33181"/>
    <cellStyle name="Note 2 17 2 2 2 3 3" xfId="47634"/>
    <cellStyle name="Note 2 17 2 2 2 4" xfId="20982"/>
    <cellStyle name="Note 2 17 2 2 2 5" xfId="35435"/>
    <cellStyle name="Note 2 17 2 2 3" xfId="6008"/>
    <cellStyle name="Note 2 17 2 2 3 2" xfId="23443"/>
    <cellStyle name="Note 2 17 2 2 3 3" xfId="37896"/>
    <cellStyle name="Note 2 17 2 2 4" xfId="8449"/>
    <cellStyle name="Note 2 17 2 2 4 2" xfId="25884"/>
    <cellStyle name="Note 2 17 2 2 4 3" xfId="40337"/>
    <cellStyle name="Note 2 17 2 2 5" xfId="10869"/>
    <cellStyle name="Note 2 17 2 2 5 2" xfId="28304"/>
    <cellStyle name="Note 2 17 2 2 5 3" xfId="42757"/>
    <cellStyle name="Note 2 17 2 2 6" xfId="17876"/>
    <cellStyle name="Note 2 17 2 3" xfId="1036"/>
    <cellStyle name="Note 2 17 2 3 2" xfId="3547"/>
    <cellStyle name="Note 2 17 2 3 2 2" xfId="13286"/>
    <cellStyle name="Note 2 17 2 3 2 2 2" xfId="30721"/>
    <cellStyle name="Note 2 17 2 3 2 2 3" xfId="45174"/>
    <cellStyle name="Note 2 17 2 3 2 3" xfId="15747"/>
    <cellStyle name="Note 2 17 2 3 2 3 2" xfId="33182"/>
    <cellStyle name="Note 2 17 2 3 2 3 3" xfId="47635"/>
    <cellStyle name="Note 2 17 2 3 2 4" xfId="20983"/>
    <cellStyle name="Note 2 17 2 3 2 5" xfId="35436"/>
    <cellStyle name="Note 2 17 2 3 3" xfId="6009"/>
    <cellStyle name="Note 2 17 2 3 3 2" xfId="23444"/>
    <cellStyle name="Note 2 17 2 3 3 3" xfId="37897"/>
    <cellStyle name="Note 2 17 2 3 4" xfId="8450"/>
    <cellStyle name="Note 2 17 2 3 4 2" xfId="25885"/>
    <cellStyle name="Note 2 17 2 3 4 3" xfId="40338"/>
    <cellStyle name="Note 2 17 2 3 5" xfId="10870"/>
    <cellStyle name="Note 2 17 2 3 5 2" xfId="28305"/>
    <cellStyle name="Note 2 17 2 3 5 3" xfId="42758"/>
    <cellStyle name="Note 2 17 2 3 6" xfId="17877"/>
    <cellStyle name="Note 2 17 2 4" xfId="1037"/>
    <cellStyle name="Note 2 17 2 4 2" xfId="3548"/>
    <cellStyle name="Note 2 17 2 4 2 2" xfId="20984"/>
    <cellStyle name="Note 2 17 2 4 2 3" xfId="35437"/>
    <cellStyle name="Note 2 17 2 4 3" xfId="6010"/>
    <cellStyle name="Note 2 17 2 4 3 2" xfId="23445"/>
    <cellStyle name="Note 2 17 2 4 3 3" xfId="37898"/>
    <cellStyle name="Note 2 17 2 4 4" xfId="8451"/>
    <cellStyle name="Note 2 17 2 4 4 2" xfId="25886"/>
    <cellStyle name="Note 2 17 2 4 4 3" xfId="40339"/>
    <cellStyle name="Note 2 17 2 4 5" xfId="10871"/>
    <cellStyle name="Note 2 17 2 4 5 2" xfId="28306"/>
    <cellStyle name="Note 2 17 2 4 5 3" xfId="42759"/>
    <cellStyle name="Note 2 17 2 4 6" xfId="15029"/>
    <cellStyle name="Note 2 17 2 4 6 2" xfId="32464"/>
    <cellStyle name="Note 2 17 2 4 6 3" xfId="46917"/>
    <cellStyle name="Note 2 17 2 4 7" xfId="17878"/>
    <cellStyle name="Note 2 17 2 4 8" xfId="20191"/>
    <cellStyle name="Note 2 17 2 5" xfId="3545"/>
    <cellStyle name="Note 2 17 2 5 2" xfId="13284"/>
    <cellStyle name="Note 2 17 2 5 2 2" xfId="30719"/>
    <cellStyle name="Note 2 17 2 5 2 3" xfId="45172"/>
    <cellStyle name="Note 2 17 2 5 3" xfId="15745"/>
    <cellStyle name="Note 2 17 2 5 3 2" xfId="33180"/>
    <cellStyle name="Note 2 17 2 5 3 3" xfId="47633"/>
    <cellStyle name="Note 2 17 2 5 4" xfId="20981"/>
    <cellStyle name="Note 2 17 2 5 5" xfId="35434"/>
    <cellStyle name="Note 2 17 2 6" xfId="6007"/>
    <cellStyle name="Note 2 17 2 6 2" xfId="23442"/>
    <cellStyle name="Note 2 17 2 6 3" xfId="37895"/>
    <cellStyle name="Note 2 17 2 7" xfId="8448"/>
    <cellStyle name="Note 2 17 2 7 2" xfId="25883"/>
    <cellStyle name="Note 2 17 2 7 3" xfId="40336"/>
    <cellStyle name="Note 2 17 2 8" xfId="10868"/>
    <cellStyle name="Note 2 17 2 8 2" xfId="28303"/>
    <cellStyle name="Note 2 17 2 8 3" xfId="42756"/>
    <cellStyle name="Note 2 17 2 9" xfId="17875"/>
    <cellStyle name="Note 2 17 3" xfId="1038"/>
    <cellStyle name="Note 2 17 3 2" xfId="1039"/>
    <cellStyle name="Note 2 17 3 2 2" xfId="3550"/>
    <cellStyle name="Note 2 17 3 2 2 2" xfId="13288"/>
    <cellStyle name="Note 2 17 3 2 2 2 2" xfId="30723"/>
    <cellStyle name="Note 2 17 3 2 2 2 3" xfId="45176"/>
    <cellStyle name="Note 2 17 3 2 2 3" xfId="15749"/>
    <cellStyle name="Note 2 17 3 2 2 3 2" xfId="33184"/>
    <cellStyle name="Note 2 17 3 2 2 3 3" xfId="47637"/>
    <cellStyle name="Note 2 17 3 2 2 4" xfId="20986"/>
    <cellStyle name="Note 2 17 3 2 2 5" xfId="35439"/>
    <cellStyle name="Note 2 17 3 2 3" xfId="6012"/>
    <cellStyle name="Note 2 17 3 2 3 2" xfId="23447"/>
    <cellStyle name="Note 2 17 3 2 3 3" xfId="37900"/>
    <cellStyle name="Note 2 17 3 2 4" xfId="8453"/>
    <cellStyle name="Note 2 17 3 2 4 2" xfId="25888"/>
    <cellStyle name="Note 2 17 3 2 4 3" xfId="40341"/>
    <cellStyle name="Note 2 17 3 2 5" xfId="10873"/>
    <cellStyle name="Note 2 17 3 2 5 2" xfId="28308"/>
    <cellStyle name="Note 2 17 3 2 5 3" xfId="42761"/>
    <cellStyle name="Note 2 17 3 2 6" xfId="17880"/>
    <cellStyle name="Note 2 17 3 3" xfId="1040"/>
    <cellStyle name="Note 2 17 3 3 2" xfId="3551"/>
    <cellStyle name="Note 2 17 3 3 2 2" xfId="13289"/>
    <cellStyle name="Note 2 17 3 3 2 2 2" xfId="30724"/>
    <cellStyle name="Note 2 17 3 3 2 2 3" xfId="45177"/>
    <cellStyle name="Note 2 17 3 3 2 3" xfId="15750"/>
    <cellStyle name="Note 2 17 3 3 2 3 2" xfId="33185"/>
    <cellStyle name="Note 2 17 3 3 2 3 3" xfId="47638"/>
    <cellStyle name="Note 2 17 3 3 2 4" xfId="20987"/>
    <cellStyle name="Note 2 17 3 3 2 5" xfId="35440"/>
    <cellStyle name="Note 2 17 3 3 3" xfId="6013"/>
    <cellStyle name="Note 2 17 3 3 3 2" xfId="23448"/>
    <cellStyle name="Note 2 17 3 3 3 3" xfId="37901"/>
    <cellStyle name="Note 2 17 3 3 4" xfId="8454"/>
    <cellStyle name="Note 2 17 3 3 4 2" xfId="25889"/>
    <cellStyle name="Note 2 17 3 3 4 3" xfId="40342"/>
    <cellStyle name="Note 2 17 3 3 5" xfId="10874"/>
    <cellStyle name="Note 2 17 3 3 5 2" xfId="28309"/>
    <cellStyle name="Note 2 17 3 3 5 3" xfId="42762"/>
    <cellStyle name="Note 2 17 3 3 6" xfId="17881"/>
    <cellStyle name="Note 2 17 3 4" xfId="1041"/>
    <cellStyle name="Note 2 17 3 4 2" xfId="3552"/>
    <cellStyle name="Note 2 17 3 4 2 2" xfId="20988"/>
    <cellStyle name="Note 2 17 3 4 2 3" xfId="35441"/>
    <cellStyle name="Note 2 17 3 4 3" xfId="6014"/>
    <cellStyle name="Note 2 17 3 4 3 2" xfId="23449"/>
    <cellStyle name="Note 2 17 3 4 3 3" xfId="37902"/>
    <cellStyle name="Note 2 17 3 4 4" xfId="8455"/>
    <cellStyle name="Note 2 17 3 4 4 2" xfId="25890"/>
    <cellStyle name="Note 2 17 3 4 4 3" xfId="40343"/>
    <cellStyle name="Note 2 17 3 4 5" xfId="10875"/>
    <cellStyle name="Note 2 17 3 4 5 2" xfId="28310"/>
    <cellStyle name="Note 2 17 3 4 5 3" xfId="42763"/>
    <cellStyle name="Note 2 17 3 4 6" xfId="15030"/>
    <cellStyle name="Note 2 17 3 4 6 2" xfId="32465"/>
    <cellStyle name="Note 2 17 3 4 6 3" xfId="46918"/>
    <cellStyle name="Note 2 17 3 4 7" xfId="17882"/>
    <cellStyle name="Note 2 17 3 4 8" xfId="20192"/>
    <cellStyle name="Note 2 17 3 5" xfId="3549"/>
    <cellStyle name="Note 2 17 3 5 2" xfId="13287"/>
    <cellStyle name="Note 2 17 3 5 2 2" xfId="30722"/>
    <cellStyle name="Note 2 17 3 5 2 3" xfId="45175"/>
    <cellStyle name="Note 2 17 3 5 3" xfId="15748"/>
    <cellStyle name="Note 2 17 3 5 3 2" xfId="33183"/>
    <cellStyle name="Note 2 17 3 5 3 3" xfId="47636"/>
    <cellStyle name="Note 2 17 3 5 4" xfId="20985"/>
    <cellStyle name="Note 2 17 3 5 5" xfId="35438"/>
    <cellStyle name="Note 2 17 3 6" xfId="6011"/>
    <cellStyle name="Note 2 17 3 6 2" xfId="23446"/>
    <cellStyle name="Note 2 17 3 6 3" xfId="37899"/>
    <cellStyle name="Note 2 17 3 7" xfId="8452"/>
    <cellStyle name="Note 2 17 3 7 2" xfId="25887"/>
    <cellStyle name="Note 2 17 3 7 3" xfId="40340"/>
    <cellStyle name="Note 2 17 3 8" xfId="10872"/>
    <cellStyle name="Note 2 17 3 8 2" xfId="28307"/>
    <cellStyle name="Note 2 17 3 8 3" xfId="42760"/>
    <cellStyle name="Note 2 17 3 9" xfId="17879"/>
    <cellStyle name="Note 2 17 4" xfId="1042"/>
    <cellStyle name="Note 2 17 4 2" xfId="1043"/>
    <cellStyle name="Note 2 17 4 2 2" xfId="3554"/>
    <cellStyle name="Note 2 17 4 2 2 2" xfId="13291"/>
    <cellStyle name="Note 2 17 4 2 2 2 2" xfId="30726"/>
    <cellStyle name="Note 2 17 4 2 2 2 3" xfId="45179"/>
    <cellStyle name="Note 2 17 4 2 2 3" xfId="15752"/>
    <cellStyle name="Note 2 17 4 2 2 3 2" xfId="33187"/>
    <cellStyle name="Note 2 17 4 2 2 3 3" xfId="47640"/>
    <cellStyle name="Note 2 17 4 2 2 4" xfId="20990"/>
    <cellStyle name="Note 2 17 4 2 2 5" xfId="35443"/>
    <cellStyle name="Note 2 17 4 2 3" xfId="6016"/>
    <cellStyle name="Note 2 17 4 2 3 2" xfId="23451"/>
    <cellStyle name="Note 2 17 4 2 3 3" xfId="37904"/>
    <cellStyle name="Note 2 17 4 2 4" xfId="8457"/>
    <cellStyle name="Note 2 17 4 2 4 2" xfId="25892"/>
    <cellStyle name="Note 2 17 4 2 4 3" xfId="40345"/>
    <cellStyle name="Note 2 17 4 2 5" xfId="10877"/>
    <cellStyle name="Note 2 17 4 2 5 2" xfId="28312"/>
    <cellStyle name="Note 2 17 4 2 5 3" xfId="42765"/>
    <cellStyle name="Note 2 17 4 2 6" xfId="17884"/>
    <cellStyle name="Note 2 17 4 3" xfId="1044"/>
    <cellStyle name="Note 2 17 4 3 2" xfId="3555"/>
    <cellStyle name="Note 2 17 4 3 2 2" xfId="13292"/>
    <cellStyle name="Note 2 17 4 3 2 2 2" xfId="30727"/>
    <cellStyle name="Note 2 17 4 3 2 2 3" xfId="45180"/>
    <cellStyle name="Note 2 17 4 3 2 3" xfId="15753"/>
    <cellStyle name="Note 2 17 4 3 2 3 2" xfId="33188"/>
    <cellStyle name="Note 2 17 4 3 2 3 3" xfId="47641"/>
    <cellStyle name="Note 2 17 4 3 2 4" xfId="20991"/>
    <cellStyle name="Note 2 17 4 3 2 5" xfId="35444"/>
    <cellStyle name="Note 2 17 4 3 3" xfId="6017"/>
    <cellStyle name="Note 2 17 4 3 3 2" xfId="23452"/>
    <cellStyle name="Note 2 17 4 3 3 3" xfId="37905"/>
    <cellStyle name="Note 2 17 4 3 4" xfId="8458"/>
    <cellStyle name="Note 2 17 4 3 4 2" xfId="25893"/>
    <cellStyle name="Note 2 17 4 3 4 3" xfId="40346"/>
    <cellStyle name="Note 2 17 4 3 5" xfId="10878"/>
    <cellStyle name="Note 2 17 4 3 5 2" xfId="28313"/>
    <cellStyle name="Note 2 17 4 3 5 3" xfId="42766"/>
    <cellStyle name="Note 2 17 4 3 6" xfId="17885"/>
    <cellStyle name="Note 2 17 4 4" xfId="1045"/>
    <cellStyle name="Note 2 17 4 4 2" xfId="3556"/>
    <cellStyle name="Note 2 17 4 4 2 2" xfId="20992"/>
    <cellStyle name="Note 2 17 4 4 2 3" xfId="35445"/>
    <cellStyle name="Note 2 17 4 4 3" xfId="6018"/>
    <cellStyle name="Note 2 17 4 4 3 2" xfId="23453"/>
    <cellStyle name="Note 2 17 4 4 3 3" xfId="37906"/>
    <cellStyle name="Note 2 17 4 4 4" xfId="8459"/>
    <cellStyle name="Note 2 17 4 4 4 2" xfId="25894"/>
    <cellStyle name="Note 2 17 4 4 4 3" xfId="40347"/>
    <cellStyle name="Note 2 17 4 4 5" xfId="10879"/>
    <cellStyle name="Note 2 17 4 4 5 2" xfId="28314"/>
    <cellStyle name="Note 2 17 4 4 5 3" xfId="42767"/>
    <cellStyle name="Note 2 17 4 4 6" xfId="15031"/>
    <cellStyle name="Note 2 17 4 4 6 2" xfId="32466"/>
    <cellStyle name="Note 2 17 4 4 6 3" xfId="46919"/>
    <cellStyle name="Note 2 17 4 4 7" xfId="17886"/>
    <cellStyle name="Note 2 17 4 4 8" xfId="20193"/>
    <cellStyle name="Note 2 17 4 5" xfId="3553"/>
    <cellStyle name="Note 2 17 4 5 2" xfId="13290"/>
    <cellStyle name="Note 2 17 4 5 2 2" xfId="30725"/>
    <cellStyle name="Note 2 17 4 5 2 3" xfId="45178"/>
    <cellStyle name="Note 2 17 4 5 3" xfId="15751"/>
    <cellStyle name="Note 2 17 4 5 3 2" xfId="33186"/>
    <cellStyle name="Note 2 17 4 5 3 3" xfId="47639"/>
    <cellStyle name="Note 2 17 4 5 4" xfId="20989"/>
    <cellStyle name="Note 2 17 4 5 5" xfId="35442"/>
    <cellStyle name="Note 2 17 4 6" xfId="6015"/>
    <cellStyle name="Note 2 17 4 6 2" xfId="23450"/>
    <cellStyle name="Note 2 17 4 6 3" xfId="37903"/>
    <cellStyle name="Note 2 17 4 7" xfId="8456"/>
    <cellStyle name="Note 2 17 4 7 2" xfId="25891"/>
    <cellStyle name="Note 2 17 4 7 3" xfId="40344"/>
    <cellStyle name="Note 2 17 4 8" xfId="10876"/>
    <cellStyle name="Note 2 17 4 8 2" xfId="28311"/>
    <cellStyle name="Note 2 17 4 8 3" xfId="42764"/>
    <cellStyle name="Note 2 17 4 9" xfId="17883"/>
    <cellStyle name="Note 2 17 5" xfId="1046"/>
    <cellStyle name="Note 2 17 5 2" xfId="1047"/>
    <cellStyle name="Note 2 17 5 2 2" xfId="3558"/>
    <cellStyle name="Note 2 17 5 2 2 2" xfId="13294"/>
    <cellStyle name="Note 2 17 5 2 2 2 2" xfId="30729"/>
    <cellStyle name="Note 2 17 5 2 2 2 3" xfId="45182"/>
    <cellStyle name="Note 2 17 5 2 2 3" xfId="15755"/>
    <cellStyle name="Note 2 17 5 2 2 3 2" xfId="33190"/>
    <cellStyle name="Note 2 17 5 2 2 3 3" xfId="47643"/>
    <cellStyle name="Note 2 17 5 2 2 4" xfId="20994"/>
    <cellStyle name="Note 2 17 5 2 2 5" xfId="35447"/>
    <cellStyle name="Note 2 17 5 2 3" xfId="6020"/>
    <cellStyle name="Note 2 17 5 2 3 2" xfId="23455"/>
    <cellStyle name="Note 2 17 5 2 3 3" xfId="37908"/>
    <cellStyle name="Note 2 17 5 2 4" xfId="8461"/>
    <cellStyle name="Note 2 17 5 2 4 2" xfId="25896"/>
    <cellStyle name="Note 2 17 5 2 4 3" xfId="40349"/>
    <cellStyle name="Note 2 17 5 2 5" xfId="10881"/>
    <cellStyle name="Note 2 17 5 2 5 2" xfId="28316"/>
    <cellStyle name="Note 2 17 5 2 5 3" xfId="42769"/>
    <cellStyle name="Note 2 17 5 2 6" xfId="17888"/>
    <cellStyle name="Note 2 17 5 3" xfId="1048"/>
    <cellStyle name="Note 2 17 5 3 2" xfId="3559"/>
    <cellStyle name="Note 2 17 5 3 2 2" xfId="13295"/>
    <cellStyle name="Note 2 17 5 3 2 2 2" xfId="30730"/>
    <cellStyle name="Note 2 17 5 3 2 2 3" xfId="45183"/>
    <cellStyle name="Note 2 17 5 3 2 3" xfId="15756"/>
    <cellStyle name="Note 2 17 5 3 2 3 2" xfId="33191"/>
    <cellStyle name="Note 2 17 5 3 2 3 3" xfId="47644"/>
    <cellStyle name="Note 2 17 5 3 2 4" xfId="20995"/>
    <cellStyle name="Note 2 17 5 3 2 5" xfId="35448"/>
    <cellStyle name="Note 2 17 5 3 3" xfId="6021"/>
    <cellStyle name="Note 2 17 5 3 3 2" xfId="23456"/>
    <cellStyle name="Note 2 17 5 3 3 3" xfId="37909"/>
    <cellStyle name="Note 2 17 5 3 4" xfId="8462"/>
    <cellStyle name="Note 2 17 5 3 4 2" xfId="25897"/>
    <cellStyle name="Note 2 17 5 3 4 3" xfId="40350"/>
    <cellStyle name="Note 2 17 5 3 5" xfId="10882"/>
    <cellStyle name="Note 2 17 5 3 5 2" xfId="28317"/>
    <cellStyle name="Note 2 17 5 3 5 3" xfId="42770"/>
    <cellStyle name="Note 2 17 5 3 6" xfId="17889"/>
    <cellStyle name="Note 2 17 5 4" xfId="1049"/>
    <cellStyle name="Note 2 17 5 4 2" xfId="3560"/>
    <cellStyle name="Note 2 17 5 4 2 2" xfId="20996"/>
    <cellStyle name="Note 2 17 5 4 2 3" xfId="35449"/>
    <cellStyle name="Note 2 17 5 4 3" xfId="6022"/>
    <cellStyle name="Note 2 17 5 4 3 2" xfId="23457"/>
    <cellStyle name="Note 2 17 5 4 3 3" xfId="37910"/>
    <cellStyle name="Note 2 17 5 4 4" xfId="8463"/>
    <cellStyle name="Note 2 17 5 4 4 2" xfId="25898"/>
    <cellStyle name="Note 2 17 5 4 4 3" xfId="40351"/>
    <cellStyle name="Note 2 17 5 4 5" xfId="10883"/>
    <cellStyle name="Note 2 17 5 4 5 2" xfId="28318"/>
    <cellStyle name="Note 2 17 5 4 5 3" xfId="42771"/>
    <cellStyle name="Note 2 17 5 4 6" xfId="15032"/>
    <cellStyle name="Note 2 17 5 4 6 2" xfId="32467"/>
    <cellStyle name="Note 2 17 5 4 6 3" xfId="46920"/>
    <cellStyle name="Note 2 17 5 4 7" xfId="17890"/>
    <cellStyle name="Note 2 17 5 4 8" xfId="20194"/>
    <cellStyle name="Note 2 17 5 5" xfId="3557"/>
    <cellStyle name="Note 2 17 5 5 2" xfId="13293"/>
    <cellStyle name="Note 2 17 5 5 2 2" xfId="30728"/>
    <cellStyle name="Note 2 17 5 5 2 3" xfId="45181"/>
    <cellStyle name="Note 2 17 5 5 3" xfId="15754"/>
    <cellStyle name="Note 2 17 5 5 3 2" xfId="33189"/>
    <cellStyle name="Note 2 17 5 5 3 3" xfId="47642"/>
    <cellStyle name="Note 2 17 5 5 4" xfId="20993"/>
    <cellStyle name="Note 2 17 5 5 5" xfId="35446"/>
    <cellStyle name="Note 2 17 5 6" xfId="6019"/>
    <cellStyle name="Note 2 17 5 6 2" xfId="23454"/>
    <cellStyle name="Note 2 17 5 6 3" xfId="37907"/>
    <cellStyle name="Note 2 17 5 7" xfId="8460"/>
    <cellStyle name="Note 2 17 5 7 2" xfId="25895"/>
    <cellStyle name="Note 2 17 5 7 3" xfId="40348"/>
    <cellStyle name="Note 2 17 5 8" xfId="10880"/>
    <cellStyle name="Note 2 17 5 8 2" xfId="28315"/>
    <cellStyle name="Note 2 17 5 8 3" xfId="42768"/>
    <cellStyle name="Note 2 17 5 9" xfId="17887"/>
    <cellStyle name="Note 2 17 6" xfId="1050"/>
    <cellStyle name="Note 2 17 6 2" xfId="3561"/>
    <cellStyle name="Note 2 17 6 2 2" xfId="13296"/>
    <cellStyle name="Note 2 17 6 2 2 2" xfId="30731"/>
    <cellStyle name="Note 2 17 6 2 2 3" xfId="45184"/>
    <cellStyle name="Note 2 17 6 2 3" xfId="15757"/>
    <cellStyle name="Note 2 17 6 2 3 2" xfId="33192"/>
    <cellStyle name="Note 2 17 6 2 3 3" xfId="47645"/>
    <cellStyle name="Note 2 17 6 2 4" xfId="20997"/>
    <cellStyle name="Note 2 17 6 2 5" xfId="35450"/>
    <cellStyle name="Note 2 17 6 3" xfId="6023"/>
    <cellStyle name="Note 2 17 6 3 2" xfId="23458"/>
    <cellStyle name="Note 2 17 6 3 3" xfId="37911"/>
    <cellStyle name="Note 2 17 6 4" xfId="8464"/>
    <cellStyle name="Note 2 17 6 4 2" xfId="25899"/>
    <cellStyle name="Note 2 17 6 4 3" xfId="40352"/>
    <cellStyle name="Note 2 17 6 5" xfId="10884"/>
    <cellStyle name="Note 2 17 6 5 2" xfId="28319"/>
    <cellStyle name="Note 2 17 6 5 3" xfId="42772"/>
    <cellStyle name="Note 2 17 6 6" xfId="17891"/>
    <cellStyle name="Note 2 17 7" xfId="1051"/>
    <cellStyle name="Note 2 17 7 2" xfId="3562"/>
    <cellStyle name="Note 2 17 7 2 2" xfId="13297"/>
    <cellStyle name="Note 2 17 7 2 2 2" xfId="30732"/>
    <cellStyle name="Note 2 17 7 2 2 3" xfId="45185"/>
    <cellStyle name="Note 2 17 7 2 3" xfId="15758"/>
    <cellStyle name="Note 2 17 7 2 3 2" xfId="33193"/>
    <cellStyle name="Note 2 17 7 2 3 3" xfId="47646"/>
    <cellStyle name="Note 2 17 7 2 4" xfId="20998"/>
    <cellStyle name="Note 2 17 7 2 5" xfId="35451"/>
    <cellStyle name="Note 2 17 7 3" xfId="6024"/>
    <cellStyle name="Note 2 17 7 3 2" xfId="23459"/>
    <cellStyle name="Note 2 17 7 3 3" xfId="37912"/>
    <cellStyle name="Note 2 17 7 4" xfId="8465"/>
    <cellStyle name="Note 2 17 7 4 2" xfId="25900"/>
    <cellStyle name="Note 2 17 7 4 3" xfId="40353"/>
    <cellStyle name="Note 2 17 7 5" xfId="10885"/>
    <cellStyle name="Note 2 17 7 5 2" xfId="28320"/>
    <cellStyle name="Note 2 17 7 5 3" xfId="42773"/>
    <cellStyle name="Note 2 17 7 6" xfId="17892"/>
    <cellStyle name="Note 2 17 8" xfId="1052"/>
    <cellStyle name="Note 2 17 8 2" xfId="3563"/>
    <cellStyle name="Note 2 17 8 2 2" xfId="20999"/>
    <cellStyle name="Note 2 17 8 2 3" xfId="35452"/>
    <cellStyle name="Note 2 17 8 3" xfId="6025"/>
    <cellStyle name="Note 2 17 8 3 2" xfId="23460"/>
    <cellStyle name="Note 2 17 8 3 3" xfId="37913"/>
    <cellStyle name="Note 2 17 8 4" xfId="8466"/>
    <cellStyle name="Note 2 17 8 4 2" xfId="25901"/>
    <cellStyle name="Note 2 17 8 4 3" xfId="40354"/>
    <cellStyle name="Note 2 17 8 5" xfId="10886"/>
    <cellStyle name="Note 2 17 8 5 2" xfId="28321"/>
    <cellStyle name="Note 2 17 8 5 3" xfId="42774"/>
    <cellStyle name="Note 2 17 8 6" xfId="15033"/>
    <cellStyle name="Note 2 17 8 6 2" xfId="32468"/>
    <cellStyle name="Note 2 17 8 6 3" xfId="46921"/>
    <cellStyle name="Note 2 17 8 7" xfId="17893"/>
    <cellStyle name="Note 2 17 8 8" xfId="20195"/>
    <cellStyle name="Note 2 17 9" xfId="3544"/>
    <cellStyle name="Note 2 17 9 2" xfId="13283"/>
    <cellStyle name="Note 2 17 9 2 2" xfId="30718"/>
    <cellStyle name="Note 2 17 9 2 3" xfId="45171"/>
    <cellStyle name="Note 2 17 9 3" xfId="15744"/>
    <cellStyle name="Note 2 17 9 3 2" xfId="33179"/>
    <cellStyle name="Note 2 17 9 3 3" xfId="47632"/>
    <cellStyle name="Note 2 17 9 4" xfId="20980"/>
    <cellStyle name="Note 2 17 9 5" xfId="35433"/>
    <cellStyle name="Note 2 18" xfId="1053"/>
    <cellStyle name="Note 2 18 10" xfId="6026"/>
    <cellStyle name="Note 2 18 10 2" xfId="23461"/>
    <cellStyle name="Note 2 18 10 3" xfId="37914"/>
    <cellStyle name="Note 2 18 11" xfId="8467"/>
    <cellStyle name="Note 2 18 11 2" xfId="25902"/>
    <cellStyle name="Note 2 18 11 3" xfId="40355"/>
    <cellStyle name="Note 2 18 12" xfId="10887"/>
    <cellStyle name="Note 2 18 12 2" xfId="28322"/>
    <cellStyle name="Note 2 18 12 3" xfId="42775"/>
    <cellStyle name="Note 2 18 13" xfId="17894"/>
    <cellStyle name="Note 2 18 2" xfId="1054"/>
    <cellStyle name="Note 2 18 2 2" xfId="1055"/>
    <cellStyle name="Note 2 18 2 2 2" xfId="3566"/>
    <cellStyle name="Note 2 18 2 2 2 2" xfId="13300"/>
    <cellStyle name="Note 2 18 2 2 2 2 2" xfId="30735"/>
    <cellStyle name="Note 2 18 2 2 2 2 3" xfId="45188"/>
    <cellStyle name="Note 2 18 2 2 2 3" xfId="15761"/>
    <cellStyle name="Note 2 18 2 2 2 3 2" xfId="33196"/>
    <cellStyle name="Note 2 18 2 2 2 3 3" xfId="47649"/>
    <cellStyle name="Note 2 18 2 2 2 4" xfId="21002"/>
    <cellStyle name="Note 2 18 2 2 2 5" xfId="35455"/>
    <cellStyle name="Note 2 18 2 2 3" xfId="6028"/>
    <cellStyle name="Note 2 18 2 2 3 2" xfId="23463"/>
    <cellStyle name="Note 2 18 2 2 3 3" xfId="37916"/>
    <cellStyle name="Note 2 18 2 2 4" xfId="8469"/>
    <cellStyle name="Note 2 18 2 2 4 2" xfId="25904"/>
    <cellStyle name="Note 2 18 2 2 4 3" xfId="40357"/>
    <cellStyle name="Note 2 18 2 2 5" xfId="10889"/>
    <cellStyle name="Note 2 18 2 2 5 2" xfId="28324"/>
    <cellStyle name="Note 2 18 2 2 5 3" xfId="42777"/>
    <cellStyle name="Note 2 18 2 2 6" xfId="17896"/>
    <cellStyle name="Note 2 18 2 3" xfId="1056"/>
    <cellStyle name="Note 2 18 2 3 2" xfId="3567"/>
    <cellStyle name="Note 2 18 2 3 2 2" xfId="13301"/>
    <cellStyle name="Note 2 18 2 3 2 2 2" xfId="30736"/>
    <cellStyle name="Note 2 18 2 3 2 2 3" xfId="45189"/>
    <cellStyle name="Note 2 18 2 3 2 3" xfId="15762"/>
    <cellStyle name="Note 2 18 2 3 2 3 2" xfId="33197"/>
    <cellStyle name="Note 2 18 2 3 2 3 3" xfId="47650"/>
    <cellStyle name="Note 2 18 2 3 2 4" xfId="21003"/>
    <cellStyle name="Note 2 18 2 3 2 5" xfId="35456"/>
    <cellStyle name="Note 2 18 2 3 3" xfId="6029"/>
    <cellStyle name="Note 2 18 2 3 3 2" xfId="23464"/>
    <cellStyle name="Note 2 18 2 3 3 3" xfId="37917"/>
    <cellStyle name="Note 2 18 2 3 4" xfId="8470"/>
    <cellStyle name="Note 2 18 2 3 4 2" xfId="25905"/>
    <cellStyle name="Note 2 18 2 3 4 3" xfId="40358"/>
    <cellStyle name="Note 2 18 2 3 5" xfId="10890"/>
    <cellStyle name="Note 2 18 2 3 5 2" xfId="28325"/>
    <cellStyle name="Note 2 18 2 3 5 3" xfId="42778"/>
    <cellStyle name="Note 2 18 2 3 6" xfId="17897"/>
    <cellStyle name="Note 2 18 2 4" xfId="1057"/>
    <cellStyle name="Note 2 18 2 4 2" xfId="3568"/>
    <cellStyle name="Note 2 18 2 4 2 2" xfId="21004"/>
    <cellStyle name="Note 2 18 2 4 2 3" xfId="35457"/>
    <cellStyle name="Note 2 18 2 4 3" xfId="6030"/>
    <cellStyle name="Note 2 18 2 4 3 2" xfId="23465"/>
    <cellStyle name="Note 2 18 2 4 3 3" xfId="37918"/>
    <cellStyle name="Note 2 18 2 4 4" xfId="8471"/>
    <cellStyle name="Note 2 18 2 4 4 2" xfId="25906"/>
    <cellStyle name="Note 2 18 2 4 4 3" xfId="40359"/>
    <cellStyle name="Note 2 18 2 4 5" xfId="10891"/>
    <cellStyle name="Note 2 18 2 4 5 2" xfId="28326"/>
    <cellStyle name="Note 2 18 2 4 5 3" xfId="42779"/>
    <cellStyle name="Note 2 18 2 4 6" xfId="15034"/>
    <cellStyle name="Note 2 18 2 4 6 2" xfId="32469"/>
    <cellStyle name="Note 2 18 2 4 6 3" xfId="46922"/>
    <cellStyle name="Note 2 18 2 4 7" xfId="17898"/>
    <cellStyle name="Note 2 18 2 4 8" xfId="20196"/>
    <cellStyle name="Note 2 18 2 5" xfId="3565"/>
    <cellStyle name="Note 2 18 2 5 2" xfId="13299"/>
    <cellStyle name="Note 2 18 2 5 2 2" xfId="30734"/>
    <cellStyle name="Note 2 18 2 5 2 3" xfId="45187"/>
    <cellStyle name="Note 2 18 2 5 3" xfId="15760"/>
    <cellStyle name="Note 2 18 2 5 3 2" xfId="33195"/>
    <cellStyle name="Note 2 18 2 5 3 3" xfId="47648"/>
    <cellStyle name="Note 2 18 2 5 4" xfId="21001"/>
    <cellStyle name="Note 2 18 2 5 5" xfId="35454"/>
    <cellStyle name="Note 2 18 2 6" xfId="6027"/>
    <cellStyle name="Note 2 18 2 6 2" xfId="23462"/>
    <cellStyle name="Note 2 18 2 6 3" xfId="37915"/>
    <cellStyle name="Note 2 18 2 7" xfId="8468"/>
    <cellStyle name="Note 2 18 2 7 2" xfId="25903"/>
    <cellStyle name="Note 2 18 2 7 3" xfId="40356"/>
    <cellStyle name="Note 2 18 2 8" xfId="10888"/>
    <cellStyle name="Note 2 18 2 8 2" xfId="28323"/>
    <cellStyle name="Note 2 18 2 8 3" xfId="42776"/>
    <cellStyle name="Note 2 18 2 9" xfId="17895"/>
    <cellStyle name="Note 2 18 3" xfId="1058"/>
    <cellStyle name="Note 2 18 3 2" xfId="1059"/>
    <cellStyle name="Note 2 18 3 2 2" xfId="3570"/>
    <cellStyle name="Note 2 18 3 2 2 2" xfId="13303"/>
    <cellStyle name="Note 2 18 3 2 2 2 2" xfId="30738"/>
    <cellStyle name="Note 2 18 3 2 2 2 3" xfId="45191"/>
    <cellStyle name="Note 2 18 3 2 2 3" xfId="15764"/>
    <cellStyle name="Note 2 18 3 2 2 3 2" xfId="33199"/>
    <cellStyle name="Note 2 18 3 2 2 3 3" xfId="47652"/>
    <cellStyle name="Note 2 18 3 2 2 4" xfId="21006"/>
    <cellStyle name="Note 2 18 3 2 2 5" xfId="35459"/>
    <cellStyle name="Note 2 18 3 2 3" xfId="6032"/>
    <cellStyle name="Note 2 18 3 2 3 2" xfId="23467"/>
    <cellStyle name="Note 2 18 3 2 3 3" xfId="37920"/>
    <cellStyle name="Note 2 18 3 2 4" xfId="8473"/>
    <cellStyle name="Note 2 18 3 2 4 2" xfId="25908"/>
    <cellStyle name="Note 2 18 3 2 4 3" xfId="40361"/>
    <cellStyle name="Note 2 18 3 2 5" xfId="10893"/>
    <cellStyle name="Note 2 18 3 2 5 2" xfId="28328"/>
    <cellStyle name="Note 2 18 3 2 5 3" xfId="42781"/>
    <cellStyle name="Note 2 18 3 2 6" xfId="17900"/>
    <cellStyle name="Note 2 18 3 3" xfId="1060"/>
    <cellStyle name="Note 2 18 3 3 2" xfId="3571"/>
    <cellStyle name="Note 2 18 3 3 2 2" xfId="13304"/>
    <cellStyle name="Note 2 18 3 3 2 2 2" xfId="30739"/>
    <cellStyle name="Note 2 18 3 3 2 2 3" xfId="45192"/>
    <cellStyle name="Note 2 18 3 3 2 3" xfId="15765"/>
    <cellStyle name="Note 2 18 3 3 2 3 2" xfId="33200"/>
    <cellStyle name="Note 2 18 3 3 2 3 3" xfId="47653"/>
    <cellStyle name="Note 2 18 3 3 2 4" xfId="21007"/>
    <cellStyle name="Note 2 18 3 3 2 5" xfId="35460"/>
    <cellStyle name="Note 2 18 3 3 3" xfId="6033"/>
    <cellStyle name="Note 2 18 3 3 3 2" xfId="23468"/>
    <cellStyle name="Note 2 18 3 3 3 3" xfId="37921"/>
    <cellStyle name="Note 2 18 3 3 4" xfId="8474"/>
    <cellStyle name="Note 2 18 3 3 4 2" xfId="25909"/>
    <cellStyle name="Note 2 18 3 3 4 3" xfId="40362"/>
    <cellStyle name="Note 2 18 3 3 5" xfId="10894"/>
    <cellStyle name="Note 2 18 3 3 5 2" xfId="28329"/>
    <cellStyle name="Note 2 18 3 3 5 3" xfId="42782"/>
    <cellStyle name="Note 2 18 3 3 6" xfId="17901"/>
    <cellStyle name="Note 2 18 3 4" xfId="1061"/>
    <cellStyle name="Note 2 18 3 4 2" xfId="3572"/>
    <cellStyle name="Note 2 18 3 4 2 2" xfId="21008"/>
    <cellStyle name="Note 2 18 3 4 2 3" xfId="35461"/>
    <cellStyle name="Note 2 18 3 4 3" xfId="6034"/>
    <cellStyle name="Note 2 18 3 4 3 2" xfId="23469"/>
    <cellStyle name="Note 2 18 3 4 3 3" xfId="37922"/>
    <cellStyle name="Note 2 18 3 4 4" xfId="8475"/>
    <cellStyle name="Note 2 18 3 4 4 2" xfId="25910"/>
    <cellStyle name="Note 2 18 3 4 4 3" xfId="40363"/>
    <cellStyle name="Note 2 18 3 4 5" xfId="10895"/>
    <cellStyle name="Note 2 18 3 4 5 2" xfId="28330"/>
    <cellStyle name="Note 2 18 3 4 5 3" xfId="42783"/>
    <cellStyle name="Note 2 18 3 4 6" xfId="15035"/>
    <cellStyle name="Note 2 18 3 4 6 2" xfId="32470"/>
    <cellStyle name="Note 2 18 3 4 6 3" xfId="46923"/>
    <cellStyle name="Note 2 18 3 4 7" xfId="17902"/>
    <cellStyle name="Note 2 18 3 4 8" xfId="20197"/>
    <cellStyle name="Note 2 18 3 5" xfId="3569"/>
    <cellStyle name="Note 2 18 3 5 2" xfId="13302"/>
    <cellStyle name="Note 2 18 3 5 2 2" xfId="30737"/>
    <cellStyle name="Note 2 18 3 5 2 3" xfId="45190"/>
    <cellStyle name="Note 2 18 3 5 3" xfId="15763"/>
    <cellStyle name="Note 2 18 3 5 3 2" xfId="33198"/>
    <cellStyle name="Note 2 18 3 5 3 3" xfId="47651"/>
    <cellStyle name="Note 2 18 3 5 4" xfId="21005"/>
    <cellStyle name="Note 2 18 3 5 5" xfId="35458"/>
    <cellStyle name="Note 2 18 3 6" xfId="6031"/>
    <cellStyle name="Note 2 18 3 6 2" xfId="23466"/>
    <cellStyle name="Note 2 18 3 6 3" xfId="37919"/>
    <cellStyle name="Note 2 18 3 7" xfId="8472"/>
    <cellStyle name="Note 2 18 3 7 2" xfId="25907"/>
    <cellStyle name="Note 2 18 3 7 3" xfId="40360"/>
    <cellStyle name="Note 2 18 3 8" xfId="10892"/>
    <cellStyle name="Note 2 18 3 8 2" xfId="28327"/>
    <cellStyle name="Note 2 18 3 8 3" xfId="42780"/>
    <cellStyle name="Note 2 18 3 9" xfId="17899"/>
    <cellStyle name="Note 2 18 4" xfId="1062"/>
    <cellStyle name="Note 2 18 4 2" xfId="1063"/>
    <cellStyle name="Note 2 18 4 2 2" xfId="3574"/>
    <cellStyle name="Note 2 18 4 2 2 2" xfId="13306"/>
    <cellStyle name="Note 2 18 4 2 2 2 2" xfId="30741"/>
    <cellStyle name="Note 2 18 4 2 2 2 3" xfId="45194"/>
    <cellStyle name="Note 2 18 4 2 2 3" xfId="15767"/>
    <cellStyle name="Note 2 18 4 2 2 3 2" xfId="33202"/>
    <cellStyle name="Note 2 18 4 2 2 3 3" xfId="47655"/>
    <cellStyle name="Note 2 18 4 2 2 4" xfId="21010"/>
    <cellStyle name="Note 2 18 4 2 2 5" xfId="35463"/>
    <cellStyle name="Note 2 18 4 2 3" xfId="6036"/>
    <cellStyle name="Note 2 18 4 2 3 2" xfId="23471"/>
    <cellStyle name="Note 2 18 4 2 3 3" xfId="37924"/>
    <cellStyle name="Note 2 18 4 2 4" xfId="8477"/>
    <cellStyle name="Note 2 18 4 2 4 2" xfId="25912"/>
    <cellStyle name="Note 2 18 4 2 4 3" xfId="40365"/>
    <cellStyle name="Note 2 18 4 2 5" xfId="10897"/>
    <cellStyle name="Note 2 18 4 2 5 2" xfId="28332"/>
    <cellStyle name="Note 2 18 4 2 5 3" xfId="42785"/>
    <cellStyle name="Note 2 18 4 2 6" xfId="17904"/>
    <cellStyle name="Note 2 18 4 3" xfId="1064"/>
    <cellStyle name="Note 2 18 4 3 2" xfId="3575"/>
    <cellStyle name="Note 2 18 4 3 2 2" xfId="13307"/>
    <cellStyle name="Note 2 18 4 3 2 2 2" xfId="30742"/>
    <cellStyle name="Note 2 18 4 3 2 2 3" xfId="45195"/>
    <cellStyle name="Note 2 18 4 3 2 3" xfId="15768"/>
    <cellStyle name="Note 2 18 4 3 2 3 2" xfId="33203"/>
    <cellStyle name="Note 2 18 4 3 2 3 3" xfId="47656"/>
    <cellStyle name="Note 2 18 4 3 2 4" xfId="21011"/>
    <cellStyle name="Note 2 18 4 3 2 5" xfId="35464"/>
    <cellStyle name="Note 2 18 4 3 3" xfId="6037"/>
    <cellStyle name="Note 2 18 4 3 3 2" xfId="23472"/>
    <cellStyle name="Note 2 18 4 3 3 3" xfId="37925"/>
    <cellStyle name="Note 2 18 4 3 4" xfId="8478"/>
    <cellStyle name="Note 2 18 4 3 4 2" xfId="25913"/>
    <cellStyle name="Note 2 18 4 3 4 3" xfId="40366"/>
    <cellStyle name="Note 2 18 4 3 5" xfId="10898"/>
    <cellStyle name="Note 2 18 4 3 5 2" xfId="28333"/>
    <cellStyle name="Note 2 18 4 3 5 3" xfId="42786"/>
    <cellStyle name="Note 2 18 4 3 6" xfId="17905"/>
    <cellStyle name="Note 2 18 4 4" xfId="1065"/>
    <cellStyle name="Note 2 18 4 4 2" xfId="3576"/>
    <cellStyle name="Note 2 18 4 4 2 2" xfId="21012"/>
    <cellStyle name="Note 2 18 4 4 2 3" xfId="35465"/>
    <cellStyle name="Note 2 18 4 4 3" xfId="6038"/>
    <cellStyle name="Note 2 18 4 4 3 2" xfId="23473"/>
    <cellStyle name="Note 2 18 4 4 3 3" xfId="37926"/>
    <cellStyle name="Note 2 18 4 4 4" xfId="8479"/>
    <cellStyle name="Note 2 18 4 4 4 2" xfId="25914"/>
    <cellStyle name="Note 2 18 4 4 4 3" xfId="40367"/>
    <cellStyle name="Note 2 18 4 4 5" xfId="10899"/>
    <cellStyle name="Note 2 18 4 4 5 2" xfId="28334"/>
    <cellStyle name="Note 2 18 4 4 5 3" xfId="42787"/>
    <cellStyle name="Note 2 18 4 4 6" xfId="15036"/>
    <cellStyle name="Note 2 18 4 4 6 2" xfId="32471"/>
    <cellStyle name="Note 2 18 4 4 6 3" xfId="46924"/>
    <cellStyle name="Note 2 18 4 4 7" xfId="17906"/>
    <cellStyle name="Note 2 18 4 4 8" xfId="20198"/>
    <cellStyle name="Note 2 18 4 5" xfId="3573"/>
    <cellStyle name="Note 2 18 4 5 2" xfId="13305"/>
    <cellStyle name="Note 2 18 4 5 2 2" xfId="30740"/>
    <cellStyle name="Note 2 18 4 5 2 3" xfId="45193"/>
    <cellStyle name="Note 2 18 4 5 3" xfId="15766"/>
    <cellStyle name="Note 2 18 4 5 3 2" xfId="33201"/>
    <cellStyle name="Note 2 18 4 5 3 3" xfId="47654"/>
    <cellStyle name="Note 2 18 4 5 4" xfId="21009"/>
    <cellStyle name="Note 2 18 4 5 5" xfId="35462"/>
    <cellStyle name="Note 2 18 4 6" xfId="6035"/>
    <cellStyle name="Note 2 18 4 6 2" xfId="23470"/>
    <cellStyle name="Note 2 18 4 6 3" xfId="37923"/>
    <cellStyle name="Note 2 18 4 7" xfId="8476"/>
    <cellStyle name="Note 2 18 4 7 2" xfId="25911"/>
    <cellStyle name="Note 2 18 4 7 3" xfId="40364"/>
    <cellStyle name="Note 2 18 4 8" xfId="10896"/>
    <cellStyle name="Note 2 18 4 8 2" xfId="28331"/>
    <cellStyle name="Note 2 18 4 8 3" xfId="42784"/>
    <cellStyle name="Note 2 18 4 9" xfId="17903"/>
    <cellStyle name="Note 2 18 5" xfId="1066"/>
    <cellStyle name="Note 2 18 5 2" xfId="1067"/>
    <cellStyle name="Note 2 18 5 2 2" xfId="3578"/>
    <cellStyle name="Note 2 18 5 2 2 2" xfId="13309"/>
    <cellStyle name="Note 2 18 5 2 2 2 2" xfId="30744"/>
    <cellStyle name="Note 2 18 5 2 2 2 3" xfId="45197"/>
    <cellStyle name="Note 2 18 5 2 2 3" xfId="15770"/>
    <cellStyle name="Note 2 18 5 2 2 3 2" xfId="33205"/>
    <cellStyle name="Note 2 18 5 2 2 3 3" xfId="47658"/>
    <cellStyle name="Note 2 18 5 2 2 4" xfId="21014"/>
    <cellStyle name="Note 2 18 5 2 2 5" xfId="35467"/>
    <cellStyle name="Note 2 18 5 2 3" xfId="6040"/>
    <cellStyle name="Note 2 18 5 2 3 2" xfId="23475"/>
    <cellStyle name="Note 2 18 5 2 3 3" xfId="37928"/>
    <cellStyle name="Note 2 18 5 2 4" xfId="8481"/>
    <cellStyle name="Note 2 18 5 2 4 2" xfId="25916"/>
    <cellStyle name="Note 2 18 5 2 4 3" xfId="40369"/>
    <cellStyle name="Note 2 18 5 2 5" xfId="10901"/>
    <cellStyle name="Note 2 18 5 2 5 2" xfId="28336"/>
    <cellStyle name="Note 2 18 5 2 5 3" xfId="42789"/>
    <cellStyle name="Note 2 18 5 2 6" xfId="17908"/>
    <cellStyle name="Note 2 18 5 3" xfId="1068"/>
    <cellStyle name="Note 2 18 5 3 2" xfId="3579"/>
    <cellStyle name="Note 2 18 5 3 2 2" xfId="13310"/>
    <cellStyle name="Note 2 18 5 3 2 2 2" xfId="30745"/>
    <cellStyle name="Note 2 18 5 3 2 2 3" xfId="45198"/>
    <cellStyle name="Note 2 18 5 3 2 3" xfId="15771"/>
    <cellStyle name="Note 2 18 5 3 2 3 2" xfId="33206"/>
    <cellStyle name="Note 2 18 5 3 2 3 3" xfId="47659"/>
    <cellStyle name="Note 2 18 5 3 2 4" xfId="21015"/>
    <cellStyle name="Note 2 18 5 3 2 5" xfId="35468"/>
    <cellStyle name="Note 2 18 5 3 3" xfId="6041"/>
    <cellStyle name="Note 2 18 5 3 3 2" xfId="23476"/>
    <cellStyle name="Note 2 18 5 3 3 3" xfId="37929"/>
    <cellStyle name="Note 2 18 5 3 4" xfId="8482"/>
    <cellStyle name="Note 2 18 5 3 4 2" xfId="25917"/>
    <cellStyle name="Note 2 18 5 3 4 3" xfId="40370"/>
    <cellStyle name="Note 2 18 5 3 5" xfId="10902"/>
    <cellStyle name="Note 2 18 5 3 5 2" xfId="28337"/>
    <cellStyle name="Note 2 18 5 3 5 3" xfId="42790"/>
    <cellStyle name="Note 2 18 5 3 6" xfId="17909"/>
    <cellStyle name="Note 2 18 5 4" xfId="1069"/>
    <cellStyle name="Note 2 18 5 4 2" xfId="3580"/>
    <cellStyle name="Note 2 18 5 4 2 2" xfId="21016"/>
    <cellStyle name="Note 2 18 5 4 2 3" xfId="35469"/>
    <cellStyle name="Note 2 18 5 4 3" xfId="6042"/>
    <cellStyle name="Note 2 18 5 4 3 2" xfId="23477"/>
    <cellStyle name="Note 2 18 5 4 3 3" xfId="37930"/>
    <cellStyle name="Note 2 18 5 4 4" xfId="8483"/>
    <cellStyle name="Note 2 18 5 4 4 2" xfId="25918"/>
    <cellStyle name="Note 2 18 5 4 4 3" xfId="40371"/>
    <cellStyle name="Note 2 18 5 4 5" xfId="10903"/>
    <cellStyle name="Note 2 18 5 4 5 2" xfId="28338"/>
    <cellStyle name="Note 2 18 5 4 5 3" xfId="42791"/>
    <cellStyle name="Note 2 18 5 4 6" xfId="15037"/>
    <cellStyle name="Note 2 18 5 4 6 2" xfId="32472"/>
    <cellStyle name="Note 2 18 5 4 6 3" xfId="46925"/>
    <cellStyle name="Note 2 18 5 4 7" xfId="17910"/>
    <cellStyle name="Note 2 18 5 4 8" xfId="20199"/>
    <cellStyle name="Note 2 18 5 5" xfId="3577"/>
    <cellStyle name="Note 2 18 5 5 2" xfId="13308"/>
    <cellStyle name="Note 2 18 5 5 2 2" xfId="30743"/>
    <cellStyle name="Note 2 18 5 5 2 3" xfId="45196"/>
    <cellStyle name="Note 2 18 5 5 3" xfId="15769"/>
    <cellStyle name="Note 2 18 5 5 3 2" xfId="33204"/>
    <cellStyle name="Note 2 18 5 5 3 3" xfId="47657"/>
    <cellStyle name="Note 2 18 5 5 4" xfId="21013"/>
    <cellStyle name="Note 2 18 5 5 5" xfId="35466"/>
    <cellStyle name="Note 2 18 5 6" xfId="6039"/>
    <cellStyle name="Note 2 18 5 6 2" xfId="23474"/>
    <cellStyle name="Note 2 18 5 6 3" xfId="37927"/>
    <cellStyle name="Note 2 18 5 7" xfId="8480"/>
    <cellStyle name="Note 2 18 5 7 2" xfId="25915"/>
    <cellStyle name="Note 2 18 5 7 3" xfId="40368"/>
    <cellStyle name="Note 2 18 5 8" xfId="10900"/>
    <cellStyle name="Note 2 18 5 8 2" xfId="28335"/>
    <cellStyle name="Note 2 18 5 8 3" xfId="42788"/>
    <cellStyle name="Note 2 18 5 9" xfId="17907"/>
    <cellStyle name="Note 2 18 6" xfId="1070"/>
    <cellStyle name="Note 2 18 6 2" xfId="3581"/>
    <cellStyle name="Note 2 18 6 2 2" xfId="13311"/>
    <cellStyle name="Note 2 18 6 2 2 2" xfId="30746"/>
    <cellStyle name="Note 2 18 6 2 2 3" xfId="45199"/>
    <cellStyle name="Note 2 18 6 2 3" xfId="15772"/>
    <cellStyle name="Note 2 18 6 2 3 2" xfId="33207"/>
    <cellStyle name="Note 2 18 6 2 3 3" xfId="47660"/>
    <cellStyle name="Note 2 18 6 2 4" xfId="21017"/>
    <cellStyle name="Note 2 18 6 2 5" xfId="35470"/>
    <cellStyle name="Note 2 18 6 3" xfId="6043"/>
    <cellStyle name="Note 2 18 6 3 2" xfId="23478"/>
    <cellStyle name="Note 2 18 6 3 3" xfId="37931"/>
    <cellStyle name="Note 2 18 6 4" xfId="8484"/>
    <cellStyle name="Note 2 18 6 4 2" xfId="25919"/>
    <cellStyle name="Note 2 18 6 4 3" xfId="40372"/>
    <cellStyle name="Note 2 18 6 5" xfId="10904"/>
    <cellStyle name="Note 2 18 6 5 2" xfId="28339"/>
    <cellStyle name="Note 2 18 6 5 3" xfId="42792"/>
    <cellStyle name="Note 2 18 6 6" xfId="17911"/>
    <cellStyle name="Note 2 18 7" xfId="1071"/>
    <cellStyle name="Note 2 18 7 2" xfId="3582"/>
    <cellStyle name="Note 2 18 7 2 2" xfId="13312"/>
    <cellStyle name="Note 2 18 7 2 2 2" xfId="30747"/>
    <cellStyle name="Note 2 18 7 2 2 3" xfId="45200"/>
    <cellStyle name="Note 2 18 7 2 3" xfId="15773"/>
    <cellStyle name="Note 2 18 7 2 3 2" xfId="33208"/>
    <cellStyle name="Note 2 18 7 2 3 3" xfId="47661"/>
    <cellStyle name="Note 2 18 7 2 4" xfId="21018"/>
    <cellStyle name="Note 2 18 7 2 5" xfId="35471"/>
    <cellStyle name="Note 2 18 7 3" xfId="6044"/>
    <cellStyle name="Note 2 18 7 3 2" xfId="23479"/>
    <cellStyle name="Note 2 18 7 3 3" xfId="37932"/>
    <cellStyle name="Note 2 18 7 4" xfId="8485"/>
    <cellStyle name="Note 2 18 7 4 2" xfId="25920"/>
    <cellStyle name="Note 2 18 7 4 3" xfId="40373"/>
    <cellStyle name="Note 2 18 7 5" xfId="10905"/>
    <cellStyle name="Note 2 18 7 5 2" xfId="28340"/>
    <cellStyle name="Note 2 18 7 5 3" xfId="42793"/>
    <cellStyle name="Note 2 18 7 6" xfId="17912"/>
    <cellStyle name="Note 2 18 8" xfId="1072"/>
    <cellStyle name="Note 2 18 8 2" xfId="3583"/>
    <cellStyle name="Note 2 18 8 2 2" xfId="21019"/>
    <cellStyle name="Note 2 18 8 2 3" xfId="35472"/>
    <cellStyle name="Note 2 18 8 3" xfId="6045"/>
    <cellStyle name="Note 2 18 8 3 2" xfId="23480"/>
    <cellStyle name="Note 2 18 8 3 3" xfId="37933"/>
    <cellStyle name="Note 2 18 8 4" xfId="8486"/>
    <cellStyle name="Note 2 18 8 4 2" xfId="25921"/>
    <cellStyle name="Note 2 18 8 4 3" xfId="40374"/>
    <cellStyle name="Note 2 18 8 5" xfId="10906"/>
    <cellStyle name="Note 2 18 8 5 2" xfId="28341"/>
    <cellStyle name="Note 2 18 8 5 3" xfId="42794"/>
    <cellStyle name="Note 2 18 8 6" xfId="15038"/>
    <cellStyle name="Note 2 18 8 6 2" xfId="32473"/>
    <cellStyle name="Note 2 18 8 6 3" xfId="46926"/>
    <cellStyle name="Note 2 18 8 7" xfId="17913"/>
    <cellStyle name="Note 2 18 8 8" xfId="20200"/>
    <cellStyle name="Note 2 18 9" xfId="3564"/>
    <cellStyle name="Note 2 18 9 2" xfId="13298"/>
    <cellStyle name="Note 2 18 9 2 2" xfId="30733"/>
    <cellStyle name="Note 2 18 9 2 3" xfId="45186"/>
    <cellStyle name="Note 2 18 9 3" xfId="15759"/>
    <cellStyle name="Note 2 18 9 3 2" xfId="33194"/>
    <cellStyle name="Note 2 18 9 3 3" xfId="47647"/>
    <cellStyle name="Note 2 18 9 4" xfId="21000"/>
    <cellStyle name="Note 2 18 9 5" xfId="35453"/>
    <cellStyle name="Note 2 19" xfId="1073"/>
    <cellStyle name="Note 2 19 10" xfId="6046"/>
    <cellStyle name="Note 2 19 10 2" xfId="23481"/>
    <cellStyle name="Note 2 19 10 3" xfId="37934"/>
    <cellStyle name="Note 2 19 11" xfId="8487"/>
    <cellStyle name="Note 2 19 11 2" xfId="25922"/>
    <cellStyle name="Note 2 19 11 3" xfId="40375"/>
    <cellStyle name="Note 2 19 12" xfId="10907"/>
    <cellStyle name="Note 2 19 12 2" xfId="28342"/>
    <cellStyle name="Note 2 19 12 3" xfId="42795"/>
    <cellStyle name="Note 2 19 13" xfId="17914"/>
    <cellStyle name="Note 2 19 2" xfId="1074"/>
    <cellStyle name="Note 2 19 2 2" xfId="1075"/>
    <cellStyle name="Note 2 19 2 2 2" xfId="3586"/>
    <cellStyle name="Note 2 19 2 2 2 2" xfId="13315"/>
    <cellStyle name="Note 2 19 2 2 2 2 2" xfId="30750"/>
    <cellStyle name="Note 2 19 2 2 2 2 3" xfId="45203"/>
    <cellStyle name="Note 2 19 2 2 2 3" xfId="15776"/>
    <cellStyle name="Note 2 19 2 2 2 3 2" xfId="33211"/>
    <cellStyle name="Note 2 19 2 2 2 3 3" xfId="47664"/>
    <cellStyle name="Note 2 19 2 2 2 4" xfId="21022"/>
    <cellStyle name="Note 2 19 2 2 2 5" xfId="35475"/>
    <cellStyle name="Note 2 19 2 2 3" xfId="6048"/>
    <cellStyle name="Note 2 19 2 2 3 2" xfId="23483"/>
    <cellStyle name="Note 2 19 2 2 3 3" xfId="37936"/>
    <cellStyle name="Note 2 19 2 2 4" xfId="8489"/>
    <cellStyle name="Note 2 19 2 2 4 2" xfId="25924"/>
    <cellStyle name="Note 2 19 2 2 4 3" xfId="40377"/>
    <cellStyle name="Note 2 19 2 2 5" xfId="10909"/>
    <cellStyle name="Note 2 19 2 2 5 2" xfId="28344"/>
    <cellStyle name="Note 2 19 2 2 5 3" xfId="42797"/>
    <cellStyle name="Note 2 19 2 2 6" xfId="17916"/>
    <cellStyle name="Note 2 19 2 3" xfId="1076"/>
    <cellStyle name="Note 2 19 2 3 2" xfId="3587"/>
    <cellStyle name="Note 2 19 2 3 2 2" xfId="13316"/>
    <cellStyle name="Note 2 19 2 3 2 2 2" xfId="30751"/>
    <cellStyle name="Note 2 19 2 3 2 2 3" xfId="45204"/>
    <cellStyle name="Note 2 19 2 3 2 3" xfId="15777"/>
    <cellStyle name="Note 2 19 2 3 2 3 2" xfId="33212"/>
    <cellStyle name="Note 2 19 2 3 2 3 3" xfId="47665"/>
    <cellStyle name="Note 2 19 2 3 2 4" xfId="21023"/>
    <cellStyle name="Note 2 19 2 3 2 5" xfId="35476"/>
    <cellStyle name="Note 2 19 2 3 3" xfId="6049"/>
    <cellStyle name="Note 2 19 2 3 3 2" xfId="23484"/>
    <cellStyle name="Note 2 19 2 3 3 3" xfId="37937"/>
    <cellStyle name="Note 2 19 2 3 4" xfId="8490"/>
    <cellStyle name="Note 2 19 2 3 4 2" xfId="25925"/>
    <cellStyle name="Note 2 19 2 3 4 3" xfId="40378"/>
    <cellStyle name="Note 2 19 2 3 5" xfId="10910"/>
    <cellStyle name="Note 2 19 2 3 5 2" xfId="28345"/>
    <cellStyle name="Note 2 19 2 3 5 3" xfId="42798"/>
    <cellStyle name="Note 2 19 2 3 6" xfId="17917"/>
    <cellStyle name="Note 2 19 2 4" xfId="1077"/>
    <cellStyle name="Note 2 19 2 4 2" xfId="3588"/>
    <cellStyle name="Note 2 19 2 4 2 2" xfId="21024"/>
    <cellStyle name="Note 2 19 2 4 2 3" xfId="35477"/>
    <cellStyle name="Note 2 19 2 4 3" xfId="6050"/>
    <cellStyle name="Note 2 19 2 4 3 2" xfId="23485"/>
    <cellStyle name="Note 2 19 2 4 3 3" xfId="37938"/>
    <cellStyle name="Note 2 19 2 4 4" xfId="8491"/>
    <cellStyle name="Note 2 19 2 4 4 2" xfId="25926"/>
    <cellStyle name="Note 2 19 2 4 4 3" xfId="40379"/>
    <cellStyle name="Note 2 19 2 4 5" xfId="10911"/>
    <cellStyle name="Note 2 19 2 4 5 2" xfId="28346"/>
    <cellStyle name="Note 2 19 2 4 5 3" xfId="42799"/>
    <cellStyle name="Note 2 19 2 4 6" xfId="15039"/>
    <cellStyle name="Note 2 19 2 4 6 2" xfId="32474"/>
    <cellStyle name="Note 2 19 2 4 6 3" xfId="46927"/>
    <cellStyle name="Note 2 19 2 4 7" xfId="17918"/>
    <cellStyle name="Note 2 19 2 4 8" xfId="20201"/>
    <cellStyle name="Note 2 19 2 5" xfId="3585"/>
    <cellStyle name="Note 2 19 2 5 2" xfId="13314"/>
    <cellStyle name="Note 2 19 2 5 2 2" xfId="30749"/>
    <cellStyle name="Note 2 19 2 5 2 3" xfId="45202"/>
    <cellStyle name="Note 2 19 2 5 3" xfId="15775"/>
    <cellStyle name="Note 2 19 2 5 3 2" xfId="33210"/>
    <cellStyle name="Note 2 19 2 5 3 3" xfId="47663"/>
    <cellStyle name="Note 2 19 2 5 4" xfId="21021"/>
    <cellStyle name="Note 2 19 2 5 5" xfId="35474"/>
    <cellStyle name="Note 2 19 2 6" xfId="6047"/>
    <cellStyle name="Note 2 19 2 6 2" xfId="23482"/>
    <cellStyle name="Note 2 19 2 6 3" xfId="37935"/>
    <cellStyle name="Note 2 19 2 7" xfId="8488"/>
    <cellStyle name="Note 2 19 2 7 2" xfId="25923"/>
    <cellStyle name="Note 2 19 2 7 3" xfId="40376"/>
    <cellStyle name="Note 2 19 2 8" xfId="10908"/>
    <cellStyle name="Note 2 19 2 8 2" xfId="28343"/>
    <cellStyle name="Note 2 19 2 8 3" xfId="42796"/>
    <cellStyle name="Note 2 19 2 9" xfId="17915"/>
    <cellStyle name="Note 2 19 3" xfId="1078"/>
    <cellStyle name="Note 2 19 3 2" xfId="1079"/>
    <cellStyle name="Note 2 19 3 2 2" xfId="3590"/>
    <cellStyle name="Note 2 19 3 2 2 2" xfId="13318"/>
    <cellStyle name="Note 2 19 3 2 2 2 2" xfId="30753"/>
    <cellStyle name="Note 2 19 3 2 2 2 3" xfId="45206"/>
    <cellStyle name="Note 2 19 3 2 2 3" xfId="15779"/>
    <cellStyle name="Note 2 19 3 2 2 3 2" xfId="33214"/>
    <cellStyle name="Note 2 19 3 2 2 3 3" xfId="47667"/>
    <cellStyle name="Note 2 19 3 2 2 4" xfId="21026"/>
    <cellStyle name="Note 2 19 3 2 2 5" xfId="35479"/>
    <cellStyle name="Note 2 19 3 2 3" xfId="6052"/>
    <cellStyle name="Note 2 19 3 2 3 2" xfId="23487"/>
    <cellStyle name="Note 2 19 3 2 3 3" xfId="37940"/>
    <cellStyle name="Note 2 19 3 2 4" xfId="8493"/>
    <cellStyle name="Note 2 19 3 2 4 2" xfId="25928"/>
    <cellStyle name="Note 2 19 3 2 4 3" xfId="40381"/>
    <cellStyle name="Note 2 19 3 2 5" xfId="10913"/>
    <cellStyle name="Note 2 19 3 2 5 2" xfId="28348"/>
    <cellStyle name="Note 2 19 3 2 5 3" xfId="42801"/>
    <cellStyle name="Note 2 19 3 2 6" xfId="17920"/>
    <cellStyle name="Note 2 19 3 3" xfId="1080"/>
    <cellStyle name="Note 2 19 3 3 2" xfId="3591"/>
    <cellStyle name="Note 2 19 3 3 2 2" xfId="13319"/>
    <cellStyle name="Note 2 19 3 3 2 2 2" xfId="30754"/>
    <cellStyle name="Note 2 19 3 3 2 2 3" xfId="45207"/>
    <cellStyle name="Note 2 19 3 3 2 3" xfId="15780"/>
    <cellStyle name="Note 2 19 3 3 2 3 2" xfId="33215"/>
    <cellStyle name="Note 2 19 3 3 2 3 3" xfId="47668"/>
    <cellStyle name="Note 2 19 3 3 2 4" xfId="21027"/>
    <cellStyle name="Note 2 19 3 3 2 5" xfId="35480"/>
    <cellStyle name="Note 2 19 3 3 3" xfId="6053"/>
    <cellStyle name="Note 2 19 3 3 3 2" xfId="23488"/>
    <cellStyle name="Note 2 19 3 3 3 3" xfId="37941"/>
    <cellStyle name="Note 2 19 3 3 4" xfId="8494"/>
    <cellStyle name="Note 2 19 3 3 4 2" xfId="25929"/>
    <cellStyle name="Note 2 19 3 3 4 3" xfId="40382"/>
    <cellStyle name="Note 2 19 3 3 5" xfId="10914"/>
    <cellStyle name="Note 2 19 3 3 5 2" xfId="28349"/>
    <cellStyle name="Note 2 19 3 3 5 3" xfId="42802"/>
    <cellStyle name="Note 2 19 3 3 6" xfId="17921"/>
    <cellStyle name="Note 2 19 3 4" xfId="1081"/>
    <cellStyle name="Note 2 19 3 4 2" xfId="3592"/>
    <cellStyle name="Note 2 19 3 4 2 2" xfId="21028"/>
    <cellStyle name="Note 2 19 3 4 2 3" xfId="35481"/>
    <cellStyle name="Note 2 19 3 4 3" xfId="6054"/>
    <cellStyle name="Note 2 19 3 4 3 2" xfId="23489"/>
    <cellStyle name="Note 2 19 3 4 3 3" xfId="37942"/>
    <cellStyle name="Note 2 19 3 4 4" xfId="8495"/>
    <cellStyle name="Note 2 19 3 4 4 2" xfId="25930"/>
    <cellStyle name="Note 2 19 3 4 4 3" xfId="40383"/>
    <cellStyle name="Note 2 19 3 4 5" xfId="10915"/>
    <cellStyle name="Note 2 19 3 4 5 2" xfId="28350"/>
    <cellStyle name="Note 2 19 3 4 5 3" xfId="42803"/>
    <cellStyle name="Note 2 19 3 4 6" xfId="15040"/>
    <cellStyle name="Note 2 19 3 4 6 2" xfId="32475"/>
    <cellStyle name="Note 2 19 3 4 6 3" xfId="46928"/>
    <cellStyle name="Note 2 19 3 4 7" xfId="17922"/>
    <cellStyle name="Note 2 19 3 4 8" xfId="20202"/>
    <cellStyle name="Note 2 19 3 5" xfId="3589"/>
    <cellStyle name="Note 2 19 3 5 2" xfId="13317"/>
    <cellStyle name="Note 2 19 3 5 2 2" xfId="30752"/>
    <cellStyle name="Note 2 19 3 5 2 3" xfId="45205"/>
    <cellStyle name="Note 2 19 3 5 3" xfId="15778"/>
    <cellStyle name="Note 2 19 3 5 3 2" xfId="33213"/>
    <cellStyle name="Note 2 19 3 5 3 3" xfId="47666"/>
    <cellStyle name="Note 2 19 3 5 4" xfId="21025"/>
    <cellStyle name="Note 2 19 3 5 5" xfId="35478"/>
    <cellStyle name="Note 2 19 3 6" xfId="6051"/>
    <cellStyle name="Note 2 19 3 6 2" xfId="23486"/>
    <cellStyle name="Note 2 19 3 6 3" xfId="37939"/>
    <cellStyle name="Note 2 19 3 7" xfId="8492"/>
    <cellStyle name="Note 2 19 3 7 2" xfId="25927"/>
    <cellStyle name="Note 2 19 3 7 3" xfId="40380"/>
    <cellStyle name="Note 2 19 3 8" xfId="10912"/>
    <cellStyle name="Note 2 19 3 8 2" xfId="28347"/>
    <cellStyle name="Note 2 19 3 8 3" xfId="42800"/>
    <cellStyle name="Note 2 19 3 9" xfId="17919"/>
    <cellStyle name="Note 2 19 4" xfId="1082"/>
    <cellStyle name="Note 2 19 4 2" xfId="1083"/>
    <cellStyle name="Note 2 19 4 2 2" xfId="3594"/>
    <cellStyle name="Note 2 19 4 2 2 2" xfId="13321"/>
    <cellStyle name="Note 2 19 4 2 2 2 2" xfId="30756"/>
    <cellStyle name="Note 2 19 4 2 2 2 3" xfId="45209"/>
    <cellStyle name="Note 2 19 4 2 2 3" xfId="15782"/>
    <cellStyle name="Note 2 19 4 2 2 3 2" xfId="33217"/>
    <cellStyle name="Note 2 19 4 2 2 3 3" xfId="47670"/>
    <cellStyle name="Note 2 19 4 2 2 4" xfId="21030"/>
    <cellStyle name="Note 2 19 4 2 2 5" xfId="35483"/>
    <cellStyle name="Note 2 19 4 2 3" xfId="6056"/>
    <cellStyle name="Note 2 19 4 2 3 2" xfId="23491"/>
    <cellStyle name="Note 2 19 4 2 3 3" xfId="37944"/>
    <cellStyle name="Note 2 19 4 2 4" xfId="8497"/>
    <cellStyle name="Note 2 19 4 2 4 2" xfId="25932"/>
    <cellStyle name="Note 2 19 4 2 4 3" xfId="40385"/>
    <cellStyle name="Note 2 19 4 2 5" xfId="10917"/>
    <cellStyle name="Note 2 19 4 2 5 2" xfId="28352"/>
    <cellStyle name="Note 2 19 4 2 5 3" xfId="42805"/>
    <cellStyle name="Note 2 19 4 2 6" xfId="17924"/>
    <cellStyle name="Note 2 19 4 3" xfId="1084"/>
    <cellStyle name="Note 2 19 4 3 2" xfId="3595"/>
    <cellStyle name="Note 2 19 4 3 2 2" xfId="13322"/>
    <cellStyle name="Note 2 19 4 3 2 2 2" xfId="30757"/>
    <cellStyle name="Note 2 19 4 3 2 2 3" xfId="45210"/>
    <cellStyle name="Note 2 19 4 3 2 3" xfId="15783"/>
    <cellStyle name="Note 2 19 4 3 2 3 2" xfId="33218"/>
    <cellStyle name="Note 2 19 4 3 2 3 3" xfId="47671"/>
    <cellStyle name="Note 2 19 4 3 2 4" xfId="21031"/>
    <cellStyle name="Note 2 19 4 3 2 5" xfId="35484"/>
    <cellStyle name="Note 2 19 4 3 3" xfId="6057"/>
    <cellStyle name="Note 2 19 4 3 3 2" xfId="23492"/>
    <cellStyle name="Note 2 19 4 3 3 3" xfId="37945"/>
    <cellStyle name="Note 2 19 4 3 4" xfId="8498"/>
    <cellStyle name="Note 2 19 4 3 4 2" xfId="25933"/>
    <cellStyle name="Note 2 19 4 3 4 3" xfId="40386"/>
    <cellStyle name="Note 2 19 4 3 5" xfId="10918"/>
    <cellStyle name="Note 2 19 4 3 5 2" xfId="28353"/>
    <cellStyle name="Note 2 19 4 3 5 3" xfId="42806"/>
    <cellStyle name="Note 2 19 4 3 6" xfId="17925"/>
    <cellStyle name="Note 2 19 4 4" xfId="1085"/>
    <cellStyle name="Note 2 19 4 4 2" xfId="3596"/>
    <cellStyle name="Note 2 19 4 4 2 2" xfId="21032"/>
    <cellStyle name="Note 2 19 4 4 2 3" xfId="35485"/>
    <cellStyle name="Note 2 19 4 4 3" xfId="6058"/>
    <cellStyle name="Note 2 19 4 4 3 2" xfId="23493"/>
    <cellStyle name="Note 2 19 4 4 3 3" xfId="37946"/>
    <cellStyle name="Note 2 19 4 4 4" xfId="8499"/>
    <cellStyle name="Note 2 19 4 4 4 2" xfId="25934"/>
    <cellStyle name="Note 2 19 4 4 4 3" xfId="40387"/>
    <cellStyle name="Note 2 19 4 4 5" xfId="10919"/>
    <cellStyle name="Note 2 19 4 4 5 2" xfId="28354"/>
    <cellStyle name="Note 2 19 4 4 5 3" xfId="42807"/>
    <cellStyle name="Note 2 19 4 4 6" xfId="15041"/>
    <cellStyle name="Note 2 19 4 4 6 2" xfId="32476"/>
    <cellStyle name="Note 2 19 4 4 6 3" xfId="46929"/>
    <cellStyle name="Note 2 19 4 4 7" xfId="17926"/>
    <cellStyle name="Note 2 19 4 4 8" xfId="20203"/>
    <cellStyle name="Note 2 19 4 5" xfId="3593"/>
    <cellStyle name="Note 2 19 4 5 2" xfId="13320"/>
    <cellStyle name="Note 2 19 4 5 2 2" xfId="30755"/>
    <cellStyle name="Note 2 19 4 5 2 3" xfId="45208"/>
    <cellStyle name="Note 2 19 4 5 3" xfId="15781"/>
    <cellStyle name="Note 2 19 4 5 3 2" xfId="33216"/>
    <cellStyle name="Note 2 19 4 5 3 3" xfId="47669"/>
    <cellStyle name="Note 2 19 4 5 4" xfId="21029"/>
    <cellStyle name="Note 2 19 4 5 5" xfId="35482"/>
    <cellStyle name="Note 2 19 4 6" xfId="6055"/>
    <cellStyle name="Note 2 19 4 6 2" xfId="23490"/>
    <cellStyle name="Note 2 19 4 6 3" xfId="37943"/>
    <cellStyle name="Note 2 19 4 7" xfId="8496"/>
    <cellStyle name="Note 2 19 4 7 2" xfId="25931"/>
    <cellStyle name="Note 2 19 4 7 3" xfId="40384"/>
    <cellStyle name="Note 2 19 4 8" xfId="10916"/>
    <cellStyle name="Note 2 19 4 8 2" xfId="28351"/>
    <cellStyle name="Note 2 19 4 8 3" xfId="42804"/>
    <cellStyle name="Note 2 19 4 9" xfId="17923"/>
    <cellStyle name="Note 2 19 5" xfId="1086"/>
    <cellStyle name="Note 2 19 5 2" xfId="1087"/>
    <cellStyle name="Note 2 19 5 2 2" xfId="3598"/>
    <cellStyle name="Note 2 19 5 2 2 2" xfId="13324"/>
    <cellStyle name="Note 2 19 5 2 2 2 2" xfId="30759"/>
    <cellStyle name="Note 2 19 5 2 2 2 3" xfId="45212"/>
    <cellStyle name="Note 2 19 5 2 2 3" xfId="15785"/>
    <cellStyle name="Note 2 19 5 2 2 3 2" xfId="33220"/>
    <cellStyle name="Note 2 19 5 2 2 3 3" xfId="47673"/>
    <cellStyle name="Note 2 19 5 2 2 4" xfId="21034"/>
    <cellStyle name="Note 2 19 5 2 2 5" xfId="35487"/>
    <cellStyle name="Note 2 19 5 2 3" xfId="6060"/>
    <cellStyle name="Note 2 19 5 2 3 2" xfId="23495"/>
    <cellStyle name="Note 2 19 5 2 3 3" xfId="37948"/>
    <cellStyle name="Note 2 19 5 2 4" xfId="8501"/>
    <cellStyle name="Note 2 19 5 2 4 2" xfId="25936"/>
    <cellStyle name="Note 2 19 5 2 4 3" xfId="40389"/>
    <cellStyle name="Note 2 19 5 2 5" xfId="10921"/>
    <cellStyle name="Note 2 19 5 2 5 2" xfId="28356"/>
    <cellStyle name="Note 2 19 5 2 5 3" xfId="42809"/>
    <cellStyle name="Note 2 19 5 2 6" xfId="17928"/>
    <cellStyle name="Note 2 19 5 3" xfId="1088"/>
    <cellStyle name="Note 2 19 5 3 2" xfId="3599"/>
    <cellStyle name="Note 2 19 5 3 2 2" xfId="13325"/>
    <cellStyle name="Note 2 19 5 3 2 2 2" xfId="30760"/>
    <cellStyle name="Note 2 19 5 3 2 2 3" xfId="45213"/>
    <cellStyle name="Note 2 19 5 3 2 3" xfId="15786"/>
    <cellStyle name="Note 2 19 5 3 2 3 2" xfId="33221"/>
    <cellStyle name="Note 2 19 5 3 2 3 3" xfId="47674"/>
    <cellStyle name="Note 2 19 5 3 2 4" xfId="21035"/>
    <cellStyle name="Note 2 19 5 3 2 5" xfId="35488"/>
    <cellStyle name="Note 2 19 5 3 3" xfId="6061"/>
    <cellStyle name="Note 2 19 5 3 3 2" xfId="23496"/>
    <cellStyle name="Note 2 19 5 3 3 3" xfId="37949"/>
    <cellStyle name="Note 2 19 5 3 4" xfId="8502"/>
    <cellStyle name="Note 2 19 5 3 4 2" xfId="25937"/>
    <cellStyle name="Note 2 19 5 3 4 3" xfId="40390"/>
    <cellStyle name="Note 2 19 5 3 5" xfId="10922"/>
    <cellStyle name="Note 2 19 5 3 5 2" xfId="28357"/>
    <cellStyle name="Note 2 19 5 3 5 3" xfId="42810"/>
    <cellStyle name="Note 2 19 5 3 6" xfId="17929"/>
    <cellStyle name="Note 2 19 5 4" xfId="1089"/>
    <cellStyle name="Note 2 19 5 4 2" xfId="3600"/>
    <cellStyle name="Note 2 19 5 4 2 2" xfId="21036"/>
    <cellStyle name="Note 2 19 5 4 2 3" xfId="35489"/>
    <cellStyle name="Note 2 19 5 4 3" xfId="6062"/>
    <cellStyle name="Note 2 19 5 4 3 2" xfId="23497"/>
    <cellStyle name="Note 2 19 5 4 3 3" xfId="37950"/>
    <cellStyle name="Note 2 19 5 4 4" xfId="8503"/>
    <cellStyle name="Note 2 19 5 4 4 2" xfId="25938"/>
    <cellStyle name="Note 2 19 5 4 4 3" xfId="40391"/>
    <cellStyle name="Note 2 19 5 4 5" xfId="10923"/>
    <cellStyle name="Note 2 19 5 4 5 2" xfId="28358"/>
    <cellStyle name="Note 2 19 5 4 5 3" xfId="42811"/>
    <cellStyle name="Note 2 19 5 4 6" xfId="15042"/>
    <cellStyle name="Note 2 19 5 4 6 2" xfId="32477"/>
    <cellStyle name="Note 2 19 5 4 6 3" xfId="46930"/>
    <cellStyle name="Note 2 19 5 4 7" xfId="17930"/>
    <cellStyle name="Note 2 19 5 4 8" xfId="20204"/>
    <cellStyle name="Note 2 19 5 5" xfId="3597"/>
    <cellStyle name="Note 2 19 5 5 2" xfId="13323"/>
    <cellStyle name="Note 2 19 5 5 2 2" xfId="30758"/>
    <cellStyle name="Note 2 19 5 5 2 3" xfId="45211"/>
    <cellStyle name="Note 2 19 5 5 3" xfId="15784"/>
    <cellStyle name="Note 2 19 5 5 3 2" xfId="33219"/>
    <cellStyle name="Note 2 19 5 5 3 3" xfId="47672"/>
    <cellStyle name="Note 2 19 5 5 4" xfId="21033"/>
    <cellStyle name="Note 2 19 5 5 5" xfId="35486"/>
    <cellStyle name="Note 2 19 5 6" xfId="6059"/>
    <cellStyle name="Note 2 19 5 6 2" xfId="23494"/>
    <cellStyle name="Note 2 19 5 6 3" xfId="37947"/>
    <cellStyle name="Note 2 19 5 7" xfId="8500"/>
    <cellStyle name="Note 2 19 5 7 2" xfId="25935"/>
    <cellStyle name="Note 2 19 5 7 3" xfId="40388"/>
    <cellStyle name="Note 2 19 5 8" xfId="10920"/>
    <cellStyle name="Note 2 19 5 8 2" xfId="28355"/>
    <cellStyle name="Note 2 19 5 8 3" xfId="42808"/>
    <cellStyle name="Note 2 19 5 9" xfId="17927"/>
    <cellStyle name="Note 2 19 6" xfId="1090"/>
    <cellStyle name="Note 2 19 6 2" xfId="3601"/>
    <cellStyle name="Note 2 19 6 2 2" xfId="13326"/>
    <cellStyle name="Note 2 19 6 2 2 2" xfId="30761"/>
    <cellStyle name="Note 2 19 6 2 2 3" xfId="45214"/>
    <cellStyle name="Note 2 19 6 2 3" xfId="15787"/>
    <cellStyle name="Note 2 19 6 2 3 2" xfId="33222"/>
    <cellStyle name="Note 2 19 6 2 3 3" xfId="47675"/>
    <cellStyle name="Note 2 19 6 2 4" xfId="21037"/>
    <cellStyle name="Note 2 19 6 2 5" xfId="35490"/>
    <cellStyle name="Note 2 19 6 3" xfId="6063"/>
    <cellStyle name="Note 2 19 6 3 2" xfId="23498"/>
    <cellStyle name="Note 2 19 6 3 3" xfId="37951"/>
    <cellStyle name="Note 2 19 6 4" xfId="8504"/>
    <cellStyle name="Note 2 19 6 4 2" xfId="25939"/>
    <cellStyle name="Note 2 19 6 4 3" xfId="40392"/>
    <cellStyle name="Note 2 19 6 5" xfId="10924"/>
    <cellStyle name="Note 2 19 6 5 2" xfId="28359"/>
    <cellStyle name="Note 2 19 6 5 3" xfId="42812"/>
    <cellStyle name="Note 2 19 6 6" xfId="17931"/>
    <cellStyle name="Note 2 19 7" xfId="1091"/>
    <cellStyle name="Note 2 19 7 2" xfId="3602"/>
    <cellStyle name="Note 2 19 7 2 2" xfId="13327"/>
    <cellStyle name="Note 2 19 7 2 2 2" xfId="30762"/>
    <cellStyle name="Note 2 19 7 2 2 3" xfId="45215"/>
    <cellStyle name="Note 2 19 7 2 3" xfId="15788"/>
    <cellStyle name="Note 2 19 7 2 3 2" xfId="33223"/>
    <cellStyle name="Note 2 19 7 2 3 3" xfId="47676"/>
    <cellStyle name="Note 2 19 7 2 4" xfId="21038"/>
    <cellStyle name="Note 2 19 7 2 5" xfId="35491"/>
    <cellStyle name="Note 2 19 7 3" xfId="6064"/>
    <cellStyle name="Note 2 19 7 3 2" xfId="23499"/>
    <cellStyle name="Note 2 19 7 3 3" xfId="37952"/>
    <cellStyle name="Note 2 19 7 4" xfId="8505"/>
    <cellStyle name="Note 2 19 7 4 2" xfId="25940"/>
    <cellStyle name="Note 2 19 7 4 3" xfId="40393"/>
    <cellStyle name="Note 2 19 7 5" xfId="10925"/>
    <cellStyle name="Note 2 19 7 5 2" xfId="28360"/>
    <cellStyle name="Note 2 19 7 5 3" xfId="42813"/>
    <cellStyle name="Note 2 19 7 6" xfId="17932"/>
    <cellStyle name="Note 2 19 8" xfId="1092"/>
    <cellStyle name="Note 2 19 8 2" xfId="3603"/>
    <cellStyle name="Note 2 19 8 2 2" xfId="21039"/>
    <cellStyle name="Note 2 19 8 2 3" xfId="35492"/>
    <cellStyle name="Note 2 19 8 3" xfId="6065"/>
    <cellStyle name="Note 2 19 8 3 2" xfId="23500"/>
    <cellStyle name="Note 2 19 8 3 3" xfId="37953"/>
    <cellStyle name="Note 2 19 8 4" xfId="8506"/>
    <cellStyle name="Note 2 19 8 4 2" xfId="25941"/>
    <cellStyle name="Note 2 19 8 4 3" xfId="40394"/>
    <cellStyle name="Note 2 19 8 5" xfId="10926"/>
    <cellStyle name="Note 2 19 8 5 2" xfId="28361"/>
    <cellStyle name="Note 2 19 8 5 3" xfId="42814"/>
    <cellStyle name="Note 2 19 8 6" xfId="15043"/>
    <cellStyle name="Note 2 19 8 6 2" xfId="32478"/>
    <cellStyle name="Note 2 19 8 6 3" xfId="46931"/>
    <cellStyle name="Note 2 19 8 7" xfId="17933"/>
    <cellStyle name="Note 2 19 8 8" xfId="20205"/>
    <cellStyle name="Note 2 19 9" xfId="3584"/>
    <cellStyle name="Note 2 19 9 2" xfId="13313"/>
    <cellStyle name="Note 2 19 9 2 2" xfId="30748"/>
    <cellStyle name="Note 2 19 9 2 3" xfId="45201"/>
    <cellStyle name="Note 2 19 9 3" xfId="15774"/>
    <cellStyle name="Note 2 19 9 3 2" xfId="33209"/>
    <cellStyle name="Note 2 19 9 3 3" xfId="47662"/>
    <cellStyle name="Note 2 19 9 4" xfId="21020"/>
    <cellStyle name="Note 2 19 9 5" xfId="35473"/>
    <cellStyle name="Note 2 2" xfId="1093"/>
    <cellStyle name="Note 2 2 10" xfId="6066"/>
    <cellStyle name="Note 2 2 10 2" xfId="23501"/>
    <cellStyle name="Note 2 2 10 3" xfId="37954"/>
    <cellStyle name="Note 2 2 11" xfId="8507"/>
    <cellStyle name="Note 2 2 11 2" xfId="25942"/>
    <cellStyle name="Note 2 2 11 3" xfId="40395"/>
    <cellStyle name="Note 2 2 12" xfId="10927"/>
    <cellStyle name="Note 2 2 12 2" xfId="28362"/>
    <cellStyle name="Note 2 2 12 3" xfId="42815"/>
    <cellStyle name="Note 2 2 13" xfId="17934"/>
    <cellStyle name="Note 2 2 2" xfId="1094"/>
    <cellStyle name="Note 2 2 2 2" xfId="1095"/>
    <cellStyle name="Note 2 2 2 2 2" xfId="3606"/>
    <cellStyle name="Note 2 2 2 2 2 2" xfId="13330"/>
    <cellStyle name="Note 2 2 2 2 2 2 2" xfId="30765"/>
    <cellStyle name="Note 2 2 2 2 2 2 3" xfId="45218"/>
    <cellStyle name="Note 2 2 2 2 2 3" xfId="15791"/>
    <cellStyle name="Note 2 2 2 2 2 3 2" xfId="33226"/>
    <cellStyle name="Note 2 2 2 2 2 3 3" xfId="47679"/>
    <cellStyle name="Note 2 2 2 2 2 4" xfId="21042"/>
    <cellStyle name="Note 2 2 2 2 2 5" xfId="35495"/>
    <cellStyle name="Note 2 2 2 2 3" xfId="6068"/>
    <cellStyle name="Note 2 2 2 2 3 2" xfId="23503"/>
    <cellStyle name="Note 2 2 2 2 3 3" xfId="37956"/>
    <cellStyle name="Note 2 2 2 2 4" xfId="8509"/>
    <cellStyle name="Note 2 2 2 2 4 2" xfId="25944"/>
    <cellStyle name="Note 2 2 2 2 4 3" xfId="40397"/>
    <cellStyle name="Note 2 2 2 2 5" xfId="10929"/>
    <cellStyle name="Note 2 2 2 2 5 2" xfId="28364"/>
    <cellStyle name="Note 2 2 2 2 5 3" xfId="42817"/>
    <cellStyle name="Note 2 2 2 2 6" xfId="17936"/>
    <cellStyle name="Note 2 2 2 3" xfId="1096"/>
    <cellStyle name="Note 2 2 2 3 2" xfId="3607"/>
    <cellStyle name="Note 2 2 2 3 2 2" xfId="13331"/>
    <cellStyle name="Note 2 2 2 3 2 2 2" xfId="30766"/>
    <cellStyle name="Note 2 2 2 3 2 2 3" xfId="45219"/>
    <cellStyle name="Note 2 2 2 3 2 3" xfId="15792"/>
    <cellStyle name="Note 2 2 2 3 2 3 2" xfId="33227"/>
    <cellStyle name="Note 2 2 2 3 2 3 3" xfId="47680"/>
    <cellStyle name="Note 2 2 2 3 2 4" xfId="21043"/>
    <cellStyle name="Note 2 2 2 3 2 5" xfId="35496"/>
    <cellStyle name="Note 2 2 2 3 3" xfId="6069"/>
    <cellStyle name="Note 2 2 2 3 3 2" xfId="23504"/>
    <cellStyle name="Note 2 2 2 3 3 3" xfId="37957"/>
    <cellStyle name="Note 2 2 2 3 4" xfId="8510"/>
    <cellStyle name="Note 2 2 2 3 4 2" xfId="25945"/>
    <cellStyle name="Note 2 2 2 3 4 3" xfId="40398"/>
    <cellStyle name="Note 2 2 2 3 5" xfId="10930"/>
    <cellStyle name="Note 2 2 2 3 5 2" xfId="28365"/>
    <cellStyle name="Note 2 2 2 3 5 3" xfId="42818"/>
    <cellStyle name="Note 2 2 2 3 6" xfId="17937"/>
    <cellStyle name="Note 2 2 2 4" xfId="1097"/>
    <cellStyle name="Note 2 2 2 4 2" xfId="3608"/>
    <cellStyle name="Note 2 2 2 4 2 2" xfId="21044"/>
    <cellStyle name="Note 2 2 2 4 2 3" xfId="35497"/>
    <cellStyle name="Note 2 2 2 4 3" xfId="6070"/>
    <cellStyle name="Note 2 2 2 4 3 2" xfId="23505"/>
    <cellStyle name="Note 2 2 2 4 3 3" xfId="37958"/>
    <cellStyle name="Note 2 2 2 4 4" xfId="8511"/>
    <cellStyle name="Note 2 2 2 4 4 2" xfId="25946"/>
    <cellStyle name="Note 2 2 2 4 4 3" xfId="40399"/>
    <cellStyle name="Note 2 2 2 4 5" xfId="10931"/>
    <cellStyle name="Note 2 2 2 4 5 2" xfId="28366"/>
    <cellStyle name="Note 2 2 2 4 5 3" xfId="42819"/>
    <cellStyle name="Note 2 2 2 4 6" xfId="15044"/>
    <cellStyle name="Note 2 2 2 4 6 2" xfId="32479"/>
    <cellStyle name="Note 2 2 2 4 6 3" xfId="46932"/>
    <cellStyle name="Note 2 2 2 4 7" xfId="17938"/>
    <cellStyle name="Note 2 2 2 4 8" xfId="20206"/>
    <cellStyle name="Note 2 2 2 5" xfId="3605"/>
    <cellStyle name="Note 2 2 2 5 2" xfId="13329"/>
    <cellStyle name="Note 2 2 2 5 2 2" xfId="30764"/>
    <cellStyle name="Note 2 2 2 5 2 3" xfId="45217"/>
    <cellStyle name="Note 2 2 2 5 3" xfId="15790"/>
    <cellStyle name="Note 2 2 2 5 3 2" xfId="33225"/>
    <cellStyle name="Note 2 2 2 5 3 3" xfId="47678"/>
    <cellStyle name="Note 2 2 2 5 4" xfId="21041"/>
    <cellStyle name="Note 2 2 2 5 5" xfId="35494"/>
    <cellStyle name="Note 2 2 2 6" xfId="6067"/>
    <cellStyle name="Note 2 2 2 6 2" xfId="23502"/>
    <cellStyle name="Note 2 2 2 6 3" xfId="37955"/>
    <cellStyle name="Note 2 2 2 7" xfId="8508"/>
    <cellStyle name="Note 2 2 2 7 2" xfId="25943"/>
    <cellStyle name="Note 2 2 2 7 3" xfId="40396"/>
    <cellStyle name="Note 2 2 2 8" xfId="10928"/>
    <cellStyle name="Note 2 2 2 8 2" xfId="28363"/>
    <cellStyle name="Note 2 2 2 8 3" xfId="42816"/>
    <cellStyle name="Note 2 2 2 9" xfId="17935"/>
    <cellStyle name="Note 2 2 3" xfId="1098"/>
    <cellStyle name="Note 2 2 3 2" xfId="1099"/>
    <cellStyle name="Note 2 2 3 2 2" xfId="3610"/>
    <cellStyle name="Note 2 2 3 2 2 2" xfId="13333"/>
    <cellStyle name="Note 2 2 3 2 2 2 2" xfId="30768"/>
    <cellStyle name="Note 2 2 3 2 2 2 3" xfId="45221"/>
    <cellStyle name="Note 2 2 3 2 2 3" xfId="15794"/>
    <cellStyle name="Note 2 2 3 2 2 3 2" xfId="33229"/>
    <cellStyle name="Note 2 2 3 2 2 3 3" xfId="47682"/>
    <cellStyle name="Note 2 2 3 2 2 4" xfId="21046"/>
    <cellStyle name="Note 2 2 3 2 2 5" xfId="35499"/>
    <cellStyle name="Note 2 2 3 2 3" xfId="6072"/>
    <cellStyle name="Note 2 2 3 2 3 2" xfId="23507"/>
    <cellStyle name="Note 2 2 3 2 3 3" xfId="37960"/>
    <cellStyle name="Note 2 2 3 2 4" xfId="8513"/>
    <cellStyle name="Note 2 2 3 2 4 2" xfId="25948"/>
    <cellStyle name="Note 2 2 3 2 4 3" xfId="40401"/>
    <cellStyle name="Note 2 2 3 2 5" xfId="10933"/>
    <cellStyle name="Note 2 2 3 2 5 2" xfId="28368"/>
    <cellStyle name="Note 2 2 3 2 5 3" xfId="42821"/>
    <cellStyle name="Note 2 2 3 2 6" xfId="17940"/>
    <cellStyle name="Note 2 2 3 3" xfId="1100"/>
    <cellStyle name="Note 2 2 3 3 2" xfId="3611"/>
    <cellStyle name="Note 2 2 3 3 2 2" xfId="13334"/>
    <cellStyle name="Note 2 2 3 3 2 2 2" xfId="30769"/>
    <cellStyle name="Note 2 2 3 3 2 2 3" xfId="45222"/>
    <cellStyle name="Note 2 2 3 3 2 3" xfId="15795"/>
    <cellStyle name="Note 2 2 3 3 2 3 2" xfId="33230"/>
    <cellStyle name="Note 2 2 3 3 2 3 3" xfId="47683"/>
    <cellStyle name="Note 2 2 3 3 2 4" xfId="21047"/>
    <cellStyle name="Note 2 2 3 3 2 5" xfId="35500"/>
    <cellStyle name="Note 2 2 3 3 3" xfId="6073"/>
    <cellStyle name="Note 2 2 3 3 3 2" xfId="23508"/>
    <cellStyle name="Note 2 2 3 3 3 3" xfId="37961"/>
    <cellStyle name="Note 2 2 3 3 4" xfId="8514"/>
    <cellStyle name="Note 2 2 3 3 4 2" xfId="25949"/>
    <cellStyle name="Note 2 2 3 3 4 3" xfId="40402"/>
    <cellStyle name="Note 2 2 3 3 5" xfId="10934"/>
    <cellStyle name="Note 2 2 3 3 5 2" xfId="28369"/>
    <cellStyle name="Note 2 2 3 3 5 3" xfId="42822"/>
    <cellStyle name="Note 2 2 3 3 6" xfId="17941"/>
    <cellStyle name="Note 2 2 3 4" xfId="1101"/>
    <cellStyle name="Note 2 2 3 4 2" xfId="3612"/>
    <cellStyle name="Note 2 2 3 4 2 2" xfId="21048"/>
    <cellStyle name="Note 2 2 3 4 2 3" xfId="35501"/>
    <cellStyle name="Note 2 2 3 4 3" xfId="6074"/>
    <cellStyle name="Note 2 2 3 4 3 2" xfId="23509"/>
    <cellStyle name="Note 2 2 3 4 3 3" xfId="37962"/>
    <cellStyle name="Note 2 2 3 4 4" xfId="8515"/>
    <cellStyle name="Note 2 2 3 4 4 2" xfId="25950"/>
    <cellStyle name="Note 2 2 3 4 4 3" xfId="40403"/>
    <cellStyle name="Note 2 2 3 4 5" xfId="10935"/>
    <cellStyle name="Note 2 2 3 4 5 2" xfId="28370"/>
    <cellStyle name="Note 2 2 3 4 5 3" xfId="42823"/>
    <cellStyle name="Note 2 2 3 4 6" xfId="15045"/>
    <cellStyle name="Note 2 2 3 4 6 2" xfId="32480"/>
    <cellStyle name="Note 2 2 3 4 6 3" xfId="46933"/>
    <cellStyle name="Note 2 2 3 4 7" xfId="17942"/>
    <cellStyle name="Note 2 2 3 4 8" xfId="20207"/>
    <cellStyle name="Note 2 2 3 5" xfId="3609"/>
    <cellStyle name="Note 2 2 3 5 2" xfId="13332"/>
    <cellStyle name="Note 2 2 3 5 2 2" xfId="30767"/>
    <cellStyle name="Note 2 2 3 5 2 3" xfId="45220"/>
    <cellStyle name="Note 2 2 3 5 3" xfId="15793"/>
    <cellStyle name="Note 2 2 3 5 3 2" xfId="33228"/>
    <cellStyle name="Note 2 2 3 5 3 3" xfId="47681"/>
    <cellStyle name="Note 2 2 3 5 4" xfId="21045"/>
    <cellStyle name="Note 2 2 3 5 5" xfId="35498"/>
    <cellStyle name="Note 2 2 3 6" xfId="6071"/>
    <cellStyle name="Note 2 2 3 6 2" xfId="23506"/>
    <cellStyle name="Note 2 2 3 6 3" xfId="37959"/>
    <cellStyle name="Note 2 2 3 7" xfId="8512"/>
    <cellStyle name="Note 2 2 3 7 2" xfId="25947"/>
    <cellStyle name="Note 2 2 3 7 3" xfId="40400"/>
    <cellStyle name="Note 2 2 3 8" xfId="10932"/>
    <cellStyle name="Note 2 2 3 8 2" xfId="28367"/>
    <cellStyle name="Note 2 2 3 8 3" xfId="42820"/>
    <cellStyle name="Note 2 2 3 9" xfId="17939"/>
    <cellStyle name="Note 2 2 4" xfId="1102"/>
    <cellStyle name="Note 2 2 4 2" xfId="1103"/>
    <cellStyle name="Note 2 2 4 2 2" xfId="3614"/>
    <cellStyle name="Note 2 2 4 2 2 2" xfId="13336"/>
    <cellStyle name="Note 2 2 4 2 2 2 2" xfId="30771"/>
    <cellStyle name="Note 2 2 4 2 2 2 3" xfId="45224"/>
    <cellStyle name="Note 2 2 4 2 2 3" xfId="15797"/>
    <cellStyle name="Note 2 2 4 2 2 3 2" xfId="33232"/>
    <cellStyle name="Note 2 2 4 2 2 3 3" xfId="47685"/>
    <cellStyle name="Note 2 2 4 2 2 4" xfId="21050"/>
    <cellStyle name="Note 2 2 4 2 2 5" xfId="35503"/>
    <cellStyle name="Note 2 2 4 2 3" xfId="6076"/>
    <cellStyle name="Note 2 2 4 2 3 2" xfId="23511"/>
    <cellStyle name="Note 2 2 4 2 3 3" xfId="37964"/>
    <cellStyle name="Note 2 2 4 2 4" xfId="8517"/>
    <cellStyle name="Note 2 2 4 2 4 2" xfId="25952"/>
    <cellStyle name="Note 2 2 4 2 4 3" xfId="40405"/>
    <cellStyle name="Note 2 2 4 2 5" xfId="10937"/>
    <cellStyle name="Note 2 2 4 2 5 2" xfId="28372"/>
    <cellStyle name="Note 2 2 4 2 5 3" xfId="42825"/>
    <cellStyle name="Note 2 2 4 2 6" xfId="17944"/>
    <cellStyle name="Note 2 2 4 3" xfId="1104"/>
    <cellStyle name="Note 2 2 4 3 2" xfId="3615"/>
    <cellStyle name="Note 2 2 4 3 2 2" xfId="13337"/>
    <cellStyle name="Note 2 2 4 3 2 2 2" xfId="30772"/>
    <cellStyle name="Note 2 2 4 3 2 2 3" xfId="45225"/>
    <cellStyle name="Note 2 2 4 3 2 3" xfId="15798"/>
    <cellStyle name="Note 2 2 4 3 2 3 2" xfId="33233"/>
    <cellStyle name="Note 2 2 4 3 2 3 3" xfId="47686"/>
    <cellStyle name="Note 2 2 4 3 2 4" xfId="21051"/>
    <cellStyle name="Note 2 2 4 3 2 5" xfId="35504"/>
    <cellStyle name="Note 2 2 4 3 3" xfId="6077"/>
    <cellStyle name="Note 2 2 4 3 3 2" xfId="23512"/>
    <cellStyle name="Note 2 2 4 3 3 3" xfId="37965"/>
    <cellStyle name="Note 2 2 4 3 4" xfId="8518"/>
    <cellStyle name="Note 2 2 4 3 4 2" xfId="25953"/>
    <cellStyle name="Note 2 2 4 3 4 3" xfId="40406"/>
    <cellStyle name="Note 2 2 4 3 5" xfId="10938"/>
    <cellStyle name="Note 2 2 4 3 5 2" xfId="28373"/>
    <cellStyle name="Note 2 2 4 3 5 3" xfId="42826"/>
    <cellStyle name="Note 2 2 4 3 6" xfId="17945"/>
    <cellStyle name="Note 2 2 4 4" xfId="1105"/>
    <cellStyle name="Note 2 2 4 4 2" xfId="3616"/>
    <cellStyle name="Note 2 2 4 4 2 2" xfId="21052"/>
    <cellStyle name="Note 2 2 4 4 2 3" xfId="35505"/>
    <cellStyle name="Note 2 2 4 4 3" xfId="6078"/>
    <cellStyle name="Note 2 2 4 4 3 2" xfId="23513"/>
    <cellStyle name="Note 2 2 4 4 3 3" xfId="37966"/>
    <cellStyle name="Note 2 2 4 4 4" xfId="8519"/>
    <cellStyle name="Note 2 2 4 4 4 2" xfId="25954"/>
    <cellStyle name="Note 2 2 4 4 4 3" xfId="40407"/>
    <cellStyle name="Note 2 2 4 4 5" xfId="10939"/>
    <cellStyle name="Note 2 2 4 4 5 2" xfId="28374"/>
    <cellStyle name="Note 2 2 4 4 5 3" xfId="42827"/>
    <cellStyle name="Note 2 2 4 4 6" xfId="15046"/>
    <cellStyle name="Note 2 2 4 4 6 2" xfId="32481"/>
    <cellStyle name="Note 2 2 4 4 6 3" xfId="46934"/>
    <cellStyle name="Note 2 2 4 4 7" xfId="17946"/>
    <cellStyle name="Note 2 2 4 4 8" xfId="20208"/>
    <cellStyle name="Note 2 2 4 5" xfId="3613"/>
    <cellStyle name="Note 2 2 4 5 2" xfId="13335"/>
    <cellStyle name="Note 2 2 4 5 2 2" xfId="30770"/>
    <cellStyle name="Note 2 2 4 5 2 3" xfId="45223"/>
    <cellStyle name="Note 2 2 4 5 3" xfId="15796"/>
    <cellStyle name="Note 2 2 4 5 3 2" xfId="33231"/>
    <cellStyle name="Note 2 2 4 5 3 3" xfId="47684"/>
    <cellStyle name="Note 2 2 4 5 4" xfId="21049"/>
    <cellStyle name="Note 2 2 4 5 5" xfId="35502"/>
    <cellStyle name="Note 2 2 4 6" xfId="6075"/>
    <cellStyle name="Note 2 2 4 6 2" xfId="23510"/>
    <cellStyle name="Note 2 2 4 6 3" xfId="37963"/>
    <cellStyle name="Note 2 2 4 7" xfId="8516"/>
    <cellStyle name="Note 2 2 4 7 2" xfId="25951"/>
    <cellStyle name="Note 2 2 4 7 3" xfId="40404"/>
    <cellStyle name="Note 2 2 4 8" xfId="10936"/>
    <cellStyle name="Note 2 2 4 8 2" xfId="28371"/>
    <cellStyle name="Note 2 2 4 8 3" xfId="42824"/>
    <cellStyle name="Note 2 2 4 9" xfId="17943"/>
    <cellStyle name="Note 2 2 5" xfId="1106"/>
    <cellStyle name="Note 2 2 5 2" xfId="1107"/>
    <cellStyle name="Note 2 2 5 2 2" xfId="3618"/>
    <cellStyle name="Note 2 2 5 2 2 2" xfId="13339"/>
    <cellStyle name="Note 2 2 5 2 2 2 2" xfId="30774"/>
    <cellStyle name="Note 2 2 5 2 2 2 3" xfId="45227"/>
    <cellStyle name="Note 2 2 5 2 2 3" xfId="15800"/>
    <cellStyle name="Note 2 2 5 2 2 3 2" xfId="33235"/>
    <cellStyle name="Note 2 2 5 2 2 3 3" xfId="47688"/>
    <cellStyle name="Note 2 2 5 2 2 4" xfId="21054"/>
    <cellStyle name="Note 2 2 5 2 2 5" xfId="35507"/>
    <cellStyle name="Note 2 2 5 2 3" xfId="6080"/>
    <cellStyle name="Note 2 2 5 2 3 2" xfId="23515"/>
    <cellStyle name="Note 2 2 5 2 3 3" xfId="37968"/>
    <cellStyle name="Note 2 2 5 2 4" xfId="8521"/>
    <cellStyle name="Note 2 2 5 2 4 2" xfId="25956"/>
    <cellStyle name="Note 2 2 5 2 4 3" xfId="40409"/>
    <cellStyle name="Note 2 2 5 2 5" xfId="10941"/>
    <cellStyle name="Note 2 2 5 2 5 2" xfId="28376"/>
    <cellStyle name="Note 2 2 5 2 5 3" xfId="42829"/>
    <cellStyle name="Note 2 2 5 2 6" xfId="17948"/>
    <cellStyle name="Note 2 2 5 3" xfId="1108"/>
    <cellStyle name="Note 2 2 5 3 2" xfId="3619"/>
    <cellStyle name="Note 2 2 5 3 2 2" xfId="13340"/>
    <cellStyle name="Note 2 2 5 3 2 2 2" xfId="30775"/>
    <cellStyle name="Note 2 2 5 3 2 2 3" xfId="45228"/>
    <cellStyle name="Note 2 2 5 3 2 3" xfId="15801"/>
    <cellStyle name="Note 2 2 5 3 2 3 2" xfId="33236"/>
    <cellStyle name="Note 2 2 5 3 2 3 3" xfId="47689"/>
    <cellStyle name="Note 2 2 5 3 2 4" xfId="21055"/>
    <cellStyle name="Note 2 2 5 3 2 5" xfId="35508"/>
    <cellStyle name="Note 2 2 5 3 3" xfId="6081"/>
    <cellStyle name="Note 2 2 5 3 3 2" xfId="23516"/>
    <cellStyle name="Note 2 2 5 3 3 3" xfId="37969"/>
    <cellStyle name="Note 2 2 5 3 4" xfId="8522"/>
    <cellStyle name="Note 2 2 5 3 4 2" xfId="25957"/>
    <cellStyle name="Note 2 2 5 3 4 3" xfId="40410"/>
    <cellStyle name="Note 2 2 5 3 5" xfId="10942"/>
    <cellStyle name="Note 2 2 5 3 5 2" xfId="28377"/>
    <cellStyle name="Note 2 2 5 3 5 3" xfId="42830"/>
    <cellStyle name="Note 2 2 5 3 6" xfId="17949"/>
    <cellStyle name="Note 2 2 5 4" xfId="1109"/>
    <cellStyle name="Note 2 2 5 4 2" xfId="3620"/>
    <cellStyle name="Note 2 2 5 4 2 2" xfId="21056"/>
    <cellStyle name="Note 2 2 5 4 2 3" xfId="35509"/>
    <cellStyle name="Note 2 2 5 4 3" xfId="6082"/>
    <cellStyle name="Note 2 2 5 4 3 2" xfId="23517"/>
    <cellStyle name="Note 2 2 5 4 3 3" xfId="37970"/>
    <cellStyle name="Note 2 2 5 4 4" xfId="8523"/>
    <cellStyle name="Note 2 2 5 4 4 2" xfId="25958"/>
    <cellStyle name="Note 2 2 5 4 4 3" xfId="40411"/>
    <cellStyle name="Note 2 2 5 4 5" xfId="10943"/>
    <cellStyle name="Note 2 2 5 4 5 2" xfId="28378"/>
    <cellStyle name="Note 2 2 5 4 5 3" xfId="42831"/>
    <cellStyle name="Note 2 2 5 4 6" xfId="15047"/>
    <cellStyle name="Note 2 2 5 4 6 2" xfId="32482"/>
    <cellStyle name="Note 2 2 5 4 6 3" xfId="46935"/>
    <cellStyle name="Note 2 2 5 4 7" xfId="17950"/>
    <cellStyle name="Note 2 2 5 4 8" xfId="20209"/>
    <cellStyle name="Note 2 2 5 5" xfId="3617"/>
    <cellStyle name="Note 2 2 5 5 2" xfId="13338"/>
    <cellStyle name="Note 2 2 5 5 2 2" xfId="30773"/>
    <cellStyle name="Note 2 2 5 5 2 3" xfId="45226"/>
    <cellStyle name="Note 2 2 5 5 3" xfId="15799"/>
    <cellStyle name="Note 2 2 5 5 3 2" xfId="33234"/>
    <cellStyle name="Note 2 2 5 5 3 3" xfId="47687"/>
    <cellStyle name="Note 2 2 5 5 4" xfId="21053"/>
    <cellStyle name="Note 2 2 5 5 5" xfId="35506"/>
    <cellStyle name="Note 2 2 5 6" xfId="6079"/>
    <cellStyle name="Note 2 2 5 6 2" xfId="23514"/>
    <cellStyle name="Note 2 2 5 6 3" xfId="37967"/>
    <cellStyle name="Note 2 2 5 7" xfId="8520"/>
    <cellStyle name="Note 2 2 5 7 2" xfId="25955"/>
    <cellStyle name="Note 2 2 5 7 3" xfId="40408"/>
    <cellStyle name="Note 2 2 5 8" xfId="10940"/>
    <cellStyle name="Note 2 2 5 8 2" xfId="28375"/>
    <cellStyle name="Note 2 2 5 8 3" xfId="42828"/>
    <cellStyle name="Note 2 2 5 9" xfId="17947"/>
    <cellStyle name="Note 2 2 6" xfId="1110"/>
    <cellStyle name="Note 2 2 6 2" xfId="3621"/>
    <cellStyle name="Note 2 2 6 2 2" xfId="13341"/>
    <cellStyle name="Note 2 2 6 2 2 2" xfId="30776"/>
    <cellStyle name="Note 2 2 6 2 2 3" xfId="45229"/>
    <cellStyle name="Note 2 2 6 2 3" xfId="15802"/>
    <cellStyle name="Note 2 2 6 2 3 2" xfId="33237"/>
    <cellStyle name="Note 2 2 6 2 3 3" xfId="47690"/>
    <cellStyle name="Note 2 2 6 2 4" xfId="21057"/>
    <cellStyle name="Note 2 2 6 2 5" xfId="35510"/>
    <cellStyle name="Note 2 2 6 3" xfId="6083"/>
    <cellStyle name="Note 2 2 6 3 2" xfId="23518"/>
    <cellStyle name="Note 2 2 6 3 3" xfId="37971"/>
    <cellStyle name="Note 2 2 6 4" xfId="8524"/>
    <cellStyle name="Note 2 2 6 4 2" xfId="25959"/>
    <cellStyle name="Note 2 2 6 4 3" xfId="40412"/>
    <cellStyle name="Note 2 2 6 5" xfId="10944"/>
    <cellStyle name="Note 2 2 6 5 2" xfId="28379"/>
    <cellStyle name="Note 2 2 6 5 3" xfId="42832"/>
    <cellStyle name="Note 2 2 6 6" xfId="17951"/>
    <cellStyle name="Note 2 2 7" xfId="1111"/>
    <cellStyle name="Note 2 2 7 2" xfId="3622"/>
    <cellStyle name="Note 2 2 7 2 2" xfId="13342"/>
    <cellStyle name="Note 2 2 7 2 2 2" xfId="30777"/>
    <cellStyle name="Note 2 2 7 2 2 3" xfId="45230"/>
    <cellStyle name="Note 2 2 7 2 3" xfId="15803"/>
    <cellStyle name="Note 2 2 7 2 3 2" xfId="33238"/>
    <cellStyle name="Note 2 2 7 2 3 3" xfId="47691"/>
    <cellStyle name="Note 2 2 7 2 4" xfId="21058"/>
    <cellStyle name="Note 2 2 7 2 5" xfId="35511"/>
    <cellStyle name="Note 2 2 7 3" xfId="6084"/>
    <cellStyle name="Note 2 2 7 3 2" xfId="23519"/>
    <cellStyle name="Note 2 2 7 3 3" xfId="37972"/>
    <cellStyle name="Note 2 2 7 4" xfId="8525"/>
    <cellStyle name="Note 2 2 7 4 2" xfId="25960"/>
    <cellStyle name="Note 2 2 7 4 3" xfId="40413"/>
    <cellStyle name="Note 2 2 7 5" xfId="10945"/>
    <cellStyle name="Note 2 2 7 5 2" xfId="28380"/>
    <cellStyle name="Note 2 2 7 5 3" xfId="42833"/>
    <cellStyle name="Note 2 2 7 6" xfId="17952"/>
    <cellStyle name="Note 2 2 8" xfId="1112"/>
    <cellStyle name="Note 2 2 8 2" xfId="3623"/>
    <cellStyle name="Note 2 2 8 2 2" xfId="21059"/>
    <cellStyle name="Note 2 2 8 2 3" xfId="35512"/>
    <cellStyle name="Note 2 2 8 3" xfId="6085"/>
    <cellStyle name="Note 2 2 8 3 2" xfId="23520"/>
    <cellStyle name="Note 2 2 8 3 3" xfId="37973"/>
    <cellStyle name="Note 2 2 8 4" xfId="8526"/>
    <cellStyle name="Note 2 2 8 4 2" xfId="25961"/>
    <cellStyle name="Note 2 2 8 4 3" xfId="40414"/>
    <cellStyle name="Note 2 2 8 5" xfId="10946"/>
    <cellStyle name="Note 2 2 8 5 2" xfId="28381"/>
    <cellStyle name="Note 2 2 8 5 3" xfId="42834"/>
    <cellStyle name="Note 2 2 8 6" xfId="15048"/>
    <cellStyle name="Note 2 2 8 6 2" xfId="32483"/>
    <cellStyle name="Note 2 2 8 6 3" xfId="46936"/>
    <cellStyle name="Note 2 2 8 7" xfId="17953"/>
    <cellStyle name="Note 2 2 8 8" xfId="20210"/>
    <cellStyle name="Note 2 2 9" xfId="3604"/>
    <cellStyle name="Note 2 2 9 2" xfId="13328"/>
    <cellStyle name="Note 2 2 9 2 2" xfId="30763"/>
    <cellStyle name="Note 2 2 9 2 3" xfId="45216"/>
    <cellStyle name="Note 2 2 9 3" xfId="15789"/>
    <cellStyle name="Note 2 2 9 3 2" xfId="33224"/>
    <cellStyle name="Note 2 2 9 3 3" xfId="47677"/>
    <cellStyle name="Note 2 2 9 4" xfId="21040"/>
    <cellStyle name="Note 2 2 9 5" xfId="35493"/>
    <cellStyle name="Note 2 20" xfId="1113"/>
    <cellStyle name="Note 2 20 10" xfId="17954"/>
    <cellStyle name="Note 2 20 2" xfId="1114"/>
    <cellStyle name="Note 2 20 2 10" xfId="8528"/>
    <cellStyle name="Note 2 20 2 10 2" xfId="25963"/>
    <cellStyle name="Note 2 20 2 10 3" xfId="40416"/>
    <cellStyle name="Note 2 20 2 11" xfId="10948"/>
    <cellStyle name="Note 2 20 2 11 2" xfId="28383"/>
    <cellStyle name="Note 2 20 2 11 3" xfId="42836"/>
    <cellStyle name="Note 2 20 2 12" xfId="17955"/>
    <cellStyle name="Note 2 20 2 2" xfId="1115"/>
    <cellStyle name="Note 2 20 2 2 2" xfId="1116"/>
    <cellStyle name="Note 2 20 2 2 2 2" xfId="3627"/>
    <cellStyle name="Note 2 20 2 2 2 2 2" xfId="13346"/>
    <cellStyle name="Note 2 20 2 2 2 2 2 2" xfId="30781"/>
    <cellStyle name="Note 2 20 2 2 2 2 2 3" xfId="45234"/>
    <cellStyle name="Note 2 20 2 2 2 2 3" xfId="15807"/>
    <cellStyle name="Note 2 20 2 2 2 2 3 2" xfId="33242"/>
    <cellStyle name="Note 2 20 2 2 2 2 3 3" xfId="47695"/>
    <cellStyle name="Note 2 20 2 2 2 2 4" xfId="21063"/>
    <cellStyle name="Note 2 20 2 2 2 2 5" xfId="35516"/>
    <cellStyle name="Note 2 20 2 2 2 3" xfId="6089"/>
    <cellStyle name="Note 2 20 2 2 2 3 2" xfId="23524"/>
    <cellStyle name="Note 2 20 2 2 2 3 3" xfId="37977"/>
    <cellStyle name="Note 2 20 2 2 2 4" xfId="8530"/>
    <cellStyle name="Note 2 20 2 2 2 4 2" xfId="25965"/>
    <cellStyle name="Note 2 20 2 2 2 4 3" xfId="40418"/>
    <cellStyle name="Note 2 20 2 2 2 5" xfId="10950"/>
    <cellStyle name="Note 2 20 2 2 2 5 2" xfId="28385"/>
    <cellStyle name="Note 2 20 2 2 2 5 3" xfId="42838"/>
    <cellStyle name="Note 2 20 2 2 2 6" xfId="17957"/>
    <cellStyle name="Note 2 20 2 2 3" xfId="1117"/>
    <cellStyle name="Note 2 20 2 2 3 2" xfId="3628"/>
    <cellStyle name="Note 2 20 2 2 3 2 2" xfId="13347"/>
    <cellStyle name="Note 2 20 2 2 3 2 2 2" xfId="30782"/>
    <cellStyle name="Note 2 20 2 2 3 2 2 3" xfId="45235"/>
    <cellStyle name="Note 2 20 2 2 3 2 3" xfId="15808"/>
    <cellStyle name="Note 2 20 2 2 3 2 3 2" xfId="33243"/>
    <cellStyle name="Note 2 20 2 2 3 2 3 3" xfId="47696"/>
    <cellStyle name="Note 2 20 2 2 3 2 4" xfId="21064"/>
    <cellStyle name="Note 2 20 2 2 3 2 5" xfId="35517"/>
    <cellStyle name="Note 2 20 2 2 3 3" xfId="6090"/>
    <cellStyle name="Note 2 20 2 2 3 3 2" xfId="23525"/>
    <cellStyle name="Note 2 20 2 2 3 3 3" xfId="37978"/>
    <cellStyle name="Note 2 20 2 2 3 4" xfId="8531"/>
    <cellStyle name="Note 2 20 2 2 3 4 2" xfId="25966"/>
    <cellStyle name="Note 2 20 2 2 3 4 3" xfId="40419"/>
    <cellStyle name="Note 2 20 2 2 3 5" xfId="10951"/>
    <cellStyle name="Note 2 20 2 2 3 5 2" xfId="28386"/>
    <cellStyle name="Note 2 20 2 2 3 5 3" xfId="42839"/>
    <cellStyle name="Note 2 20 2 2 3 6" xfId="17958"/>
    <cellStyle name="Note 2 20 2 2 4" xfId="1118"/>
    <cellStyle name="Note 2 20 2 2 4 2" xfId="3629"/>
    <cellStyle name="Note 2 20 2 2 4 2 2" xfId="21065"/>
    <cellStyle name="Note 2 20 2 2 4 2 3" xfId="35518"/>
    <cellStyle name="Note 2 20 2 2 4 3" xfId="6091"/>
    <cellStyle name="Note 2 20 2 2 4 3 2" xfId="23526"/>
    <cellStyle name="Note 2 20 2 2 4 3 3" xfId="37979"/>
    <cellStyle name="Note 2 20 2 2 4 4" xfId="8532"/>
    <cellStyle name="Note 2 20 2 2 4 4 2" xfId="25967"/>
    <cellStyle name="Note 2 20 2 2 4 4 3" xfId="40420"/>
    <cellStyle name="Note 2 20 2 2 4 5" xfId="10952"/>
    <cellStyle name="Note 2 20 2 2 4 5 2" xfId="28387"/>
    <cellStyle name="Note 2 20 2 2 4 5 3" xfId="42840"/>
    <cellStyle name="Note 2 20 2 2 4 6" xfId="15049"/>
    <cellStyle name="Note 2 20 2 2 4 6 2" xfId="32484"/>
    <cellStyle name="Note 2 20 2 2 4 6 3" xfId="46937"/>
    <cellStyle name="Note 2 20 2 2 4 7" xfId="17959"/>
    <cellStyle name="Note 2 20 2 2 4 8" xfId="20211"/>
    <cellStyle name="Note 2 20 2 2 5" xfId="3626"/>
    <cellStyle name="Note 2 20 2 2 5 2" xfId="13345"/>
    <cellStyle name="Note 2 20 2 2 5 2 2" xfId="30780"/>
    <cellStyle name="Note 2 20 2 2 5 2 3" xfId="45233"/>
    <cellStyle name="Note 2 20 2 2 5 3" xfId="15806"/>
    <cellStyle name="Note 2 20 2 2 5 3 2" xfId="33241"/>
    <cellStyle name="Note 2 20 2 2 5 3 3" xfId="47694"/>
    <cellStyle name="Note 2 20 2 2 5 4" xfId="21062"/>
    <cellStyle name="Note 2 20 2 2 5 5" xfId="35515"/>
    <cellStyle name="Note 2 20 2 2 6" xfId="6088"/>
    <cellStyle name="Note 2 20 2 2 6 2" xfId="23523"/>
    <cellStyle name="Note 2 20 2 2 6 3" xfId="37976"/>
    <cellStyle name="Note 2 20 2 2 7" xfId="8529"/>
    <cellStyle name="Note 2 20 2 2 7 2" xfId="25964"/>
    <cellStyle name="Note 2 20 2 2 7 3" xfId="40417"/>
    <cellStyle name="Note 2 20 2 2 8" xfId="10949"/>
    <cellStyle name="Note 2 20 2 2 8 2" xfId="28384"/>
    <cellStyle name="Note 2 20 2 2 8 3" xfId="42837"/>
    <cellStyle name="Note 2 20 2 2 9" xfId="17956"/>
    <cellStyle name="Note 2 20 2 3" xfId="1119"/>
    <cellStyle name="Note 2 20 2 3 2" xfId="1120"/>
    <cellStyle name="Note 2 20 2 3 2 2" xfId="3631"/>
    <cellStyle name="Note 2 20 2 3 2 2 2" xfId="13349"/>
    <cellStyle name="Note 2 20 2 3 2 2 2 2" xfId="30784"/>
    <cellStyle name="Note 2 20 2 3 2 2 2 3" xfId="45237"/>
    <cellStyle name="Note 2 20 2 3 2 2 3" xfId="15810"/>
    <cellStyle name="Note 2 20 2 3 2 2 3 2" xfId="33245"/>
    <cellStyle name="Note 2 20 2 3 2 2 3 3" xfId="47698"/>
    <cellStyle name="Note 2 20 2 3 2 2 4" xfId="21067"/>
    <cellStyle name="Note 2 20 2 3 2 2 5" xfId="35520"/>
    <cellStyle name="Note 2 20 2 3 2 3" xfId="6093"/>
    <cellStyle name="Note 2 20 2 3 2 3 2" xfId="23528"/>
    <cellStyle name="Note 2 20 2 3 2 3 3" xfId="37981"/>
    <cellStyle name="Note 2 20 2 3 2 4" xfId="8534"/>
    <cellStyle name="Note 2 20 2 3 2 4 2" xfId="25969"/>
    <cellStyle name="Note 2 20 2 3 2 4 3" xfId="40422"/>
    <cellStyle name="Note 2 20 2 3 2 5" xfId="10954"/>
    <cellStyle name="Note 2 20 2 3 2 5 2" xfId="28389"/>
    <cellStyle name="Note 2 20 2 3 2 5 3" xfId="42842"/>
    <cellStyle name="Note 2 20 2 3 2 6" xfId="17961"/>
    <cellStyle name="Note 2 20 2 3 3" xfId="1121"/>
    <cellStyle name="Note 2 20 2 3 3 2" xfId="3632"/>
    <cellStyle name="Note 2 20 2 3 3 2 2" xfId="13350"/>
    <cellStyle name="Note 2 20 2 3 3 2 2 2" xfId="30785"/>
    <cellStyle name="Note 2 20 2 3 3 2 2 3" xfId="45238"/>
    <cellStyle name="Note 2 20 2 3 3 2 3" xfId="15811"/>
    <cellStyle name="Note 2 20 2 3 3 2 3 2" xfId="33246"/>
    <cellStyle name="Note 2 20 2 3 3 2 3 3" xfId="47699"/>
    <cellStyle name="Note 2 20 2 3 3 2 4" xfId="21068"/>
    <cellStyle name="Note 2 20 2 3 3 2 5" xfId="35521"/>
    <cellStyle name="Note 2 20 2 3 3 3" xfId="6094"/>
    <cellStyle name="Note 2 20 2 3 3 3 2" xfId="23529"/>
    <cellStyle name="Note 2 20 2 3 3 3 3" xfId="37982"/>
    <cellStyle name="Note 2 20 2 3 3 4" xfId="8535"/>
    <cellStyle name="Note 2 20 2 3 3 4 2" xfId="25970"/>
    <cellStyle name="Note 2 20 2 3 3 4 3" xfId="40423"/>
    <cellStyle name="Note 2 20 2 3 3 5" xfId="10955"/>
    <cellStyle name="Note 2 20 2 3 3 5 2" xfId="28390"/>
    <cellStyle name="Note 2 20 2 3 3 5 3" xfId="42843"/>
    <cellStyle name="Note 2 20 2 3 3 6" xfId="17962"/>
    <cellStyle name="Note 2 20 2 3 4" xfId="1122"/>
    <cellStyle name="Note 2 20 2 3 4 2" xfId="3633"/>
    <cellStyle name="Note 2 20 2 3 4 2 2" xfId="21069"/>
    <cellStyle name="Note 2 20 2 3 4 2 3" xfId="35522"/>
    <cellStyle name="Note 2 20 2 3 4 3" xfId="6095"/>
    <cellStyle name="Note 2 20 2 3 4 3 2" xfId="23530"/>
    <cellStyle name="Note 2 20 2 3 4 3 3" xfId="37983"/>
    <cellStyle name="Note 2 20 2 3 4 4" xfId="8536"/>
    <cellStyle name="Note 2 20 2 3 4 4 2" xfId="25971"/>
    <cellStyle name="Note 2 20 2 3 4 4 3" xfId="40424"/>
    <cellStyle name="Note 2 20 2 3 4 5" xfId="10956"/>
    <cellStyle name="Note 2 20 2 3 4 5 2" xfId="28391"/>
    <cellStyle name="Note 2 20 2 3 4 5 3" xfId="42844"/>
    <cellStyle name="Note 2 20 2 3 4 6" xfId="15050"/>
    <cellStyle name="Note 2 20 2 3 4 6 2" xfId="32485"/>
    <cellStyle name="Note 2 20 2 3 4 6 3" xfId="46938"/>
    <cellStyle name="Note 2 20 2 3 4 7" xfId="17963"/>
    <cellStyle name="Note 2 20 2 3 4 8" xfId="20212"/>
    <cellStyle name="Note 2 20 2 3 5" xfId="3630"/>
    <cellStyle name="Note 2 20 2 3 5 2" xfId="13348"/>
    <cellStyle name="Note 2 20 2 3 5 2 2" xfId="30783"/>
    <cellStyle name="Note 2 20 2 3 5 2 3" xfId="45236"/>
    <cellStyle name="Note 2 20 2 3 5 3" xfId="15809"/>
    <cellStyle name="Note 2 20 2 3 5 3 2" xfId="33244"/>
    <cellStyle name="Note 2 20 2 3 5 3 3" xfId="47697"/>
    <cellStyle name="Note 2 20 2 3 5 4" xfId="21066"/>
    <cellStyle name="Note 2 20 2 3 5 5" xfId="35519"/>
    <cellStyle name="Note 2 20 2 3 6" xfId="6092"/>
    <cellStyle name="Note 2 20 2 3 6 2" xfId="23527"/>
    <cellStyle name="Note 2 20 2 3 6 3" xfId="37980"/>
    <cellStyle name="Note 2 20 2 3 7" xfId="8533"/>
    <cellStyle name="Note 2 20 2 3 7 2" xfId="25968"/>
    <cellStyle name="Note 2 20 2 3 7 3" xfId="40421"/>
    <cellStyle name="Note 2 20 2 3 8" xfId="10953"/>
    <cellStyle name="Note 2 20 2 3 8 2" xfId="28388"/>
    <cellStyle name="Note 2 20 2 3 8 3" xfId="42841"/>
    <cellStyle name="Note 2 20 2 3 9" xfId="17960"/>
    <cellStyle name="Note 2 20 2 4" xfId="1123"/>
    <cellStyle name="Note 2 20 2 4 2" xfId="1124"/>
    <cellStyle name="Note 2 20 2 4 2 2" xfId="3635"/>
    <cellStyle name="Note 2 20 2 4 2 2 2" xfId="13352"/>
    <cellStyle name="Note 2 20 2 4 2 2 2 2" xfId="30787"/>
    <cellStyle name="Note 2 20 2 4 2 2 2 3" xfId="45240"/>
    <cellStyle name="Note 2 20 2 4 2 2 3" xfId="15813"/>
    <cellStyle name="Note 2 20 2 4 2 2 3 2" xfId="33248"/>
    <cellStyle name="Note 2 20 2 4 2 2 3 3" xfId="47701"/>
    <cellStyle name="Note 2 20 2 4 2 2 4" xfId="21071"/>
    <cellStyle name="Note 2 20 2 4 2 2 5" xfId="35524"/>
    <cellStyle name="Note 2 20 2 4 2 3" xfId="6097"/>
    <cellStyle name="Note 2 20 2 4 2 3 2" xfId="23532"/>
    <cellStyle name="Note 2 20 2 4 2 3 3" xfId="37985"/>
    <cellStyle name="Note 2 20 2 4 2 4" xfId="8538"/>
    <cellStyle name="Note 2 20 2 4 2 4 2" xfId="25973"/>
    <cellStyle name="Note 2 20 2 4 2 4 3" xfId="40426"/>
    <cellStyle name="Note 2 20 2 4 2 5" xfId="10958"/>
    <cellStyle name="Note 2 20 2 4 2 5 2" xfId="28393"/>
    <cellStyle name="Note 2 20 2 4 2 5 3" xfId="42846"/>
    <cellStyle name="Note 2 20 2 4 2 6" xfId="17965"/>
    <cellStyle name="Note 2 20 2 4 3" xfId="1125"/>
    <cellStyle name="Note 2 20 2 4 3 2" xfId="3636"/>
    <cellStyle name="Note 2 20 2 4 3 2 2" xfId="13353"/>
    <cellStyle name="Note 2 20 2 4 3 2 2 2" xfId="30788"/>
    <cellStyle name="Note 2 20 2 4 3 2 2 3" xfId="45241"/>
    <cellStyle name="Note 2 20 2 4 3 2 3" xfId="15814"/>
    <cellStyle name="Note 2 20 2 4 3 2 3 2" xfId="33249"/>
    <cellStyle name="Note 2 20 2 4 3 2 3 3" xfId="47702"/>
    <cellStyle name="Note 2 20 2 4 3 2 4" xfId="21072"/>
    <cellStyle name="Note 2 20 2 4 3 2 5" xfId="35525"/>
    <cellStyle name="Note 2 20 2 4 3 3" xfId="6098"/>
    <cellStyle name="Note 2 20 2 4 3 3 2" xfId="23533"/>
    <cellStyle name="Note 2 20 2 4 3 3 3" xfId="37986"/>
    <cellStyle name="Note 2 20 2 4 3 4" xfId="8539"/>
    <cellStyle name="Note 2 20 2 4 3 4 2" xfId="25974"/>
    <cellStyle name="Note 2 20 2 4 3 4 3" xfId="40427"/>
    <cellStyle name="Note 2 20 2 4 3 5" xfId="10959"/>
    <cellStyle name="Note 2 20 2 4 3 5 2" xfId="28394"/>
    <cellStyle name="Note 2 20 2 4 3 5 3" xfId="42847"/>
    <cellStyle name="Note 2 20 2 4 3 6" xfId="17966"/>
    <cellStyle name="Note 2 20 2 4 4" xfId="1126"/>
    <cellStyle name="Note 2 20 2 4 4 2" xfId="3637"/>
    <cellStyle name="Note 2 20 2 4 4 2 2" xfId="21073"/>
    <cellStyle name="Note 2 20 2 4 4 2 3" xfId="35526"/>
    <cellStyle name="Note 2 20 2 4 4 3" xfId="6099"/>
    <cellStyle name="Note 2 20 2 4 4 3 2" xfId="23534"/>
    <cellStyle name="Note 2 20 2 4 4 3 3" xfId="37987"/>
    <cellStyle name="Note 2 20 2 4 4 4" xfId="8540"/>
    <cellStyle name="Note 2 20 2 4 4 4 2" xfId="25975"/>
    <cellStyle name="Note 2 20 2 4 4 4 3" xfId="40428"/>
    <cellStyle name="Note 2 20 2 4 4 5" xfId="10960"/>
    <cellStyle name="Note 2 20 2 4 4 5 2" xfId="28395"/>
    <cellStyle name="Note 2 20 2 4 4 5 3" xfId="42848"/>
    <cellStyle name="Note 2 20 2 4 4 6" xfId="15051"/>
    <cellStyle name="Note 2 20 2 4 4 6 2" xfId="32486"/>
    <cellStyle name="Note 2 20 2 4 4 6 3" xfId="46939"/>
    <cellStyle name="Note 2 20 2 4 4 7" xfId="17967"/>
    <cellStyle name="Note 2 20 2 4 4 8" xfId="20213"/>
    <cellStyle name="Note 2 20 2 4 5" xfId="3634"/>
    <cellStyle name="Note 2 20 2 4 5 2" xfId="13351"/>
    <cellStyle name="Note 2 20 2 4 5 2 2" xfId="30786"/>
    <cellStyle name="Note 2 20 2 4 5 2 3" xfId="45239"/>
    <cellStyle name="Note 2 20 2 4 5 3" xfId="15812"/>
    <cellStyle name="Note 2 20 2 4 5 3 2" xfId="33247"/>
    <cellStyle name="Note 2 20 2 4 5 3 3" xfId="47700"/>
    <cellStyle name="Note 2 20 2 4 5 4" xfId="21070"/>
    <cellStyle name="Note 2 20 2 4 5 5" xfId="35523"/>
    <cellStyle name="Note 2 20 2 4 6" xfId="6096"/>
    <cellStyle name="Note 2 20 2 4 6 2" xfId="23531"/>
    <cellStyle name="Note 2 20 2 4 6 3" xfId="37984"/>
    <cellStyle name="Note 2 20 2 4 7" xfId="8537"/>
    <cellStyle name="Note 2 20 2 4 7 2" xfId="25972"/>
    <cellStyle name="Note 2 20 2 4 7 3" xfId="40425"/>
    <cellStyle name="Note 2 20 2 4 8" xfId="10957"/>
    <cellStyle name="Note 2 20 2 4 8 2" xfId="28392"/>
    <cellStyle name="Note 2 20 2 4 8 3" xfId="42845"/>
    <cellStyle name="Note 2 20 2 4 9" xfId="17964"/>
    <cellStyle name="Note 2 20 2 5" xfId="1127"/>
    <cellStyle name="Note 2 20 2 5 2" xfId="3638"/>
    <cellStyle name="Note 2 20 2 5 2 2" xfId="13354"/>
    <cellStyle name="Note 2 20 2 5 2 2 2" xfId="30789"/>
    <cellStyle name="Note 2 20 2 5 2 2 3" xfId="45242"/>
    <cellStyle name="Note 2 20 2 5 2 3" xfId="15815"/>
    <cellStyle name="Note 2 20 2 5 2 3 2" xfId="33250"/>
    <cellStyle name="Note 2 20 2 5 2 3 3" xfId="47703"/>
    <cellStyle name="Note 2 20 2 5 2 4" xfId="21074"/>
    <cellStyle name="Note 2 20 2 5 2 5" xfId="35527"/>
    <cellStyle name="Note 2 20 2 5 3" xfId="6100"/>
    <cellStyle name="Note 2 20 2 5 3 2" xfId="23535"/>
    <cellStyle name="Note 2 20 2 5 3 3" xfId="37988"/>
    <cellStyle name="Note 2 20 2 5 4" xfId="8541"/>
    <cellStyle name="Note 2 20 2 5 4 2" xfId="25976"/>
    <cellStyle name="Note 2 20 2 5 4 3" xfId="40429"/>
    <cellStyle name="Note 2 20 2 5 5" xfId="10961"/>
    <cellStyle name="Note 2 20 2 5 5 2" xfId="28396"/>
    <cellStyle name="Note 2 20 2 5 5 3" xfId="42849"/>
    <cellStyle name="Note 2 20 2 5 6" xfId="17968"/>
    <cellStyle name="Note 2 20 2 6" xfId="1128"/>
    <cellStyle name="Note 2 20 2 6 2" xfId="3639"/>
    <cellStyle name="Note 2 20 2 6 2 2" xfId="13355"/>
    <cellStyle name="Note 2 20 2 6 2 2 2" xfId="30790"/>
    <cellStyle name="Note 2 20 2 6 2 2 3" xfId="45243"/>
    <cellStyle name="Note 2 20 2 6 2 3" xfId="15816"/>
    <cellStyle name="Note 2 20 2 6 2 3 2" xfId="33251"/>
    <cellStyle name="Note 2 20 2 6 2 3 3" xfId="47704"/>
    <cellStyle name="Note 2 20 2 6 2 4" xfId="21075"/>
    <cellStyle name="Note 2 20 2 6 2 5" xfId="35528"/>
    <cellStyle name="Note 2 20 2 6 3" xfId="6101"/>
    <cellStyle name="Note 2 20 2 6 3 2" xfId="23536"/>
    <cellStyle name="Note 2 20 2 6 3 3" xfId="37989"/>
    <cellStyle name="Note 2 20 2 6 4" xfId="8542"/>
    <cellStyle name="Note 2 20 2 6 4 2" xfId="25977"/>
    <cellStyle name="Note 2 20 2 6 4 3" xfId="40430"/>
    <cellStyle name="Note 2 20 2 6 5" xfId="10962"/>
    <cellStyle name="Note 2 20 2 6 5 2" xfId="28397"/>
    <cellStyle name="Note 2 20 2 6 5 3" xfId="42850"/>
    <cellStyle name="Note 2 20 2 6 6" xfId="17969"/>
    <cellStyle name="Note 2 20 2 7" xfId="1129"/>
    <cellStyle name="Note 2 20 2 7 2" xfId="3640"/>
    <cellStyle name="Note 2 20 2 7 2 2" xfId="21076"/>
    <cellStyle name="Note 2 20 2 7 2 3" xfId="35529"/>
    <cellStyle name="Note 2 20 2 7 3" xfId="6102"/>
    <cellStyle name="Note 2 20 2 7 3 2" xfId="23537"/>
    <cellStyle name="Note 2 20 2 7 3 3" xfId="37990"/>
    <cellStyle name="Note 2 20 2 7 4" xfId="8543"/>
    <cellStyle name="Note 2 20 2 7 4 2" xfId="25978"/>
    <cellStyle name="Note 2 20 2 7 4 3" xfId="40431"/>
    <cellStyle name="Note 2 20 2 7 5" xfId="10963"/>
    <cellStyle name="Note 2 20 2 7 5 2" xfId="28398"/>
    <cellStyle name="Note 2 20 2 7 5 3" xfId="42851"/>
    <cellStyle name="Note 2 20 2 7 6" xfId="15052"/>
    <cellStyle name="Note 2 20 2 7 6 2" xfId="32487"/>
    <cellStyle name="Note 2 20 2 7 6 3" xfId="46940"/>
    <cellStyle name="Note 2 20 2 7 7" xfId="17970"/>
    <cellStyle name="Note 2 20 2 7 8" xfId="20214"/>
    <cellStyle name="Note 2 20 2 8" xfId="3625"/>
    <cellStyle name="Note 2 20 2 8 2" xfId="13344"/>
    <cellStyle name="Note 2 20 2 8 2 2" xfId="30779"/>
    <cellStyle name="Note 2 20 2 8 2 3" xfId="45232"/>
    <cellStyle name="Note 2 20 2 8 3" xfId="15805"/>
    <cellStyle name="Note 2 20 2 8 3 2" xfId="33240"/>
    <cellStyle name="Note 2 20 2 8 3 3" xfId="47693"/>
    <cellStyle name="Note 2 20 2 8 4" xfId="21061"/>
    <cellStyle name="Note 2 20 2 8 5" xfId="35514"/>
    <cellStyle name="Note 2 20 2 9" xfId="6087"/>
    <cellStyle name="Note 2 20 2 9 2" xfId="23522"/>
    <cellStyle name="Note 2 20 2 9 3" xfId="37975"/>
    <cellStyle name="Note 2 20 3" xfId="1130"/>
    <cellStyle name="Note 2 20 3 2" xfId="3641"/>
    <cellStyle name="Note 2 20 3 2 2" xfId="13356"/>
    <cellStyle name="Note 2 20 3 2 2 2" xfId="30791"/>
    <cellStyle name="Note 2 20 3 2 2 3" xfId="45244"/>
    <cellStyle name="Note 2 20 3 2 3" xfId="15817"/>
    <cellStyle name="Note 2 20 3 2 3 2" xfId="33252"/>
    <cellStyle name="Note 2 20 3 2 3 3" xfId="47705"/>
    <cellStyle name="Note 2 20 3 2 4" xfId="21077"/>
    <cellStyle name="Note 2 20 3 2 5" xfId="35530"/>
    <cellStyle name="Note 2 20 3 3" xfId="6103"/>
    <cellStyle name="Note 2 20 3 3 2" xfId="23538"/>
    <cellStyle name="Note 2 20 3 3 3" xfId="37991"/>
    <cellStyle name="Note 2 20 3 4" xfId="8544"/>
    <cellStyle name="Note 2 20 3 4 2" xfId="25979"/>
    <cellStyle name="Note 2 20 3 4 3" xfId="40432"/>
    <cellStyle name="Note 2 20 3 5" xfId="10964"/>
    <cellStyle name="Note 2 20 3 5 2" xfId="28399"/>
    <cellStyle name="Note 2 20 3 5 3" xfId="42852"/>
    <cellStyle name="Note 2 20 3 6" xfId="17971"/>
    <cellStyle name="Note 2 20 4" xfId="1131"/>
    <cellStyle name="Note 2 20 4 2" xfId="3642"/>
    <cellStyle name="Note 2 20 4 2 2" xfId="13357"/>
    <cellStyle name="Note 2 20 4 2 2 2" xfId="30792"/>
    <cellStyle name="Note 2 20 4 2 2 3" xfId="45245"/>
    <cellStyle name="Note 2 20 4 2 3" xfId="15818"/>
    <cellStyle name="Note 2 20 4 2 3 2" xfId="33253"/>
    <cellStyle name="Note 2 20 4 2 3 3" xfId="47706"/>
    <cellStyle name="Note 2 20 4 2 4" xfId="21078"/>
    <cellStyle name="Note 2 20 4 2 5" xfId="35531"/>
    <cellStyle name="Note 2 20 4 3" xfId="6104"/>
    <cellStyle name="Note 2 20 4 3 2" xfId="23539"/>
    <cellStyle name="Note 2 20 4 3 3" xfId="37992"/>
    <cellStyle name="Note 2 20 4 4" xfId="8545"/>
    <cellStyle name="Note 2 20 4 4 2" xfId="25980"/>
    <cellStyle name="Note 2 20 4 4 3" xfId="40433"/>
    <cellStyle name="Note 2 20 4 5" xfId="10965"/>
    <cellStyle name="Note 2 20 4 5 2" xfId="28400"/>
    <cellStyle name="Note 2 20 4 5 3" xfId="42853"/>
    <cellStyle name="Note 2 20 4 6" xfId="17972"/>
    <cellStyle name="Note 2 20 5" xfId="1132"/>
    <cellStyle name="Note 2 20 5 2" xfId="3643"/>
    <cellStyle name="Note 2 20 5 2 2" xfId="21079"/>
    <cellStyle name="Note 2 20 5 2 3" xfId="35532"/>
    <cellStyle name="Note 2 20 5 3" xfId="6105"/>
    <cellStyle name="Note 2 20 5 3 2" xfId="23540"/>
    <cellStyle name="Note 2 20 5 3 3" xfId="37993"/>
    <cellStyle name="Note 2 20 5 4" xfId="8546"/>
    <cellStyle name="Note 2 20 5 4 2" xfId="25981"/>
    <cellStyle name="Note 2 20 5 4 3" xfId="40434"/>
    <cellStyle name="Note 2 20 5 5" xfId="10966"/>
    <cellStyle name="Note 2 20 5 5 2" xfId="28401"/>
    <cellStyle name="Note 2 20 5 5 3" xfId="42854"/>
    <cellStyle name="Note 2 20 5 6" xfId="15053"/>
    <cellStyle name="Note 2 20 5 6 2" xfId="32488"/>
    <cellStyle name="Note 2 20 5 6 3" xfId="46941"/>
    <cellStyle name="Note 2 20 5 7" xfId="17973"/>
    <cellStyle name="Note 2 20 5 8" xfId="20215"/>
    <cellStyle name="Note 2 20 6" xfId="3624"/>
    <cellStyle name="Note 2 20 6 2" xfId="13343"/>
    <cellStyle name="Note 2 20 6 2 2" xfId="30778"/>
    <cellStyle name="Note 2 20 6 2 3" xfId="45231"/>
    <cellStyle name="Note 2 20 6 3" xfId="15804"/>
    <cellStyle name="Note 2 20 6 3 2" xfId="33239"/>
    <cellStyle name="Note 2 20 6 3 3" xfId="47692"/>
    <cellStyle name="Note 2 20 6 4" xfId="21060"/>
    <cellStyle name="Note 2 20 6 5" xfId="35513"/>
    <cellStyle name="Note 2 20 7" xfId="6086"/>
    <cellStyle name="Note 2 20 7 2" xfId="23521"/>
    <cellStyle name="Note 2 20 7 3" xfId="37974"/>
    <cellStyle name="Note 2 20 8" xfId="8527"/>
    <cellStyle name="Note 2 20 8 2" xfId="25962"/>
    <cellStyle name="Note 2 20 8 3" xfId="40415"/>
    <cellStyle name="Note 2 20 9" xfId="10947"/>
    <cellStyle name="Note 2 20 9 2" xfId="28382"/>
    <cellStyle name="Note 2 20 9 3" xfId="42835"/>
    <cellStyle name="Note 2 21" xfId="1133"/>
    <cellStyle name="Note 2 21 10" xfId="8547"/>
    <cellStyle name="Note 2 21 10 2" xfId="25982"/>
    <cellStyle name="Note 2 21 10 3" xfId="40435"/>
    <cellStyle name="Note 2 21 11" xfId="10967"/>
    <cellStyle name="Note 2 21 11 2" xfId="28402"/>
    <cellStyle name="Note 2 21 11 3" xfId="42855"/>
    <cellStyle name="Note 2 21 12" xfId="17974"/>
    <cellStyle name="Note 2 21 2" xfId="1134"/>
    <cellStyle name="Note 2 21 2 2" xfId="1135"/>
    <cellStyle name="Note 2 21 2 2 2" xfId="3646"/>
    <cellStyle name="Note 2 21 2 2 2 2" xfId="13360"/>
    <cellStyle name="Note 2 21 2 2 2 2 2" xfId="30795"/>
    <cellStyle name="Note 2 21 2 2 2 2 3" xfId="45248"/>
    <cellStyle name="Note 2 21 2 2 2 3" xfId="15821"/>
    <cellStyle name="Note 2 21 2 2 2 3 2" xfId="33256"/>
    <cellStyle name="Note 2 21 2 2 2 3 3" xfId="47709"/>
    <cellStyle name="Note 2 21 2 2 2 4" xfId="21082"/>
    <cellStyle name="Note 2 21 2 2 2 5" xfId="35535"/>
    <cellStyle name="Note 2 21 2 2 3" xfId="6108"/>
    <cellStyle name="Note 2 21 2 2 3 2" xfId="23543"/>
    <cellStyle name="Note 2 21 2 2 3 3" xfId="37996"/>
    <cellStyle name="Note 2 21 2 2 4" xfId="8549"/>
    <cellStyle name="Note 2 21 2 2 4 2" xfId="25984"/>
    <cellStyle name="Note 2 21 2 2 4 3" xfId="40437"/>
    <cellStyle name="Note 2 21 2 2 5" xfId="10969"/>
    <cellStyle name="Note 2 21 2 2 5 2" xfId="28404"/>
    <cellStyle name="Note 2 21 2 2 5 3" xfId="42857"/>
    <cellStyle name="Note 2 21 2 2 6" xfId="17976"/>
    <cellStyle name="Note 2 21 2 3" xfId="1136"/>
    <cellStyle name="Note 2 21 2 3 2" xfId="3647"/>
    <cellStyle name="Note 2 21 2 3 2 2" xfId="13361"/>
    <cellStyle name="Note 2 21 2 3 2 2 2" xfId="30796"/>
    <cellStyle name="Note 2 21 2 3 2 2 3" xfId="45249"/>
    <cellStyle name="Note 2 21 2 3 2 3" xfId="15822"/>
    <cellStyle name="Note 2 21 2 3 2 3 2" xfId="33257"/>
    <cellStyle name="Note 2 21 2 3 2 3 3" xfId="47710"/>
    <cellStyle name="Note 2 21 2 3 2 4" xfId="21083"/>
    <cellStyle name="Note 2 21 2 3 2 5" xfId="35536"/>
    <cellStyle name="Note 2 21 2 3 3" xfId="6109"/>
    <cellStyle name="Note 2 21 2 3 3 2" xfId="23544"/>
    <cellStyle name="Note 2 21 2 3 3 3" xfId="37997"/>
    <cellStyle name="Note 2 21 2 3 4" xfId="8550"/>
    <cellStyle name="Note 2 21 2 3 4 2" xfId="25985"/>
    <cellStyle name="Note 2 21 2 3 4 3" xfId="40438"/>
    <cellStyle name="Note 2 21 2 3 5" xfId="10970"/>
    <cellStyle name="Note 2 21 2 3 5 2" xfId="28405"/>
    <cellStyle name="Note 2 21 2 3 5 3" xfId="42858"/>
    <cellStyle name="Note 2 21 2 3 6" xfId="17977"/>
    <cellStyle name="Note 2 21 2 4" xfId="1137"/>
    <cellStyle name="Note 2 21 2 4 2" xfId="3648"/>
    <cellStyle name="Note 2 21 2 4 2 2" xfId="21084"/>
    <cellStyle name="Note 2 21 2 4 2 3" xfId="35537"/>
    <cellStyle name="Note 2 21 2 4 3" xfId="6110"/>
    <cellStyle name="Note 2 21 2 4 3 2" xfId="23545"/>
    <cellStyle name="Note 2 21 2 4 3 3" xfId="37998"/>
    <cellStyle name="Note 2 21 2 4 4" xfId="8551"/>
    <cellStyle name="Note 2 21 2 4 4 2" xfId="25986"/>
    <cellStyle name="Note 2 21 2 4 4 3" xfId="40439"/>
    <cellStyle name="Note 2 21 2 4 5" xfId="10971"/>
    <cellStyle name="Note 2 21 2 4 5 2" xfId="28406"/>
    <cellStyle name="Note 2 21 2 4 5 3" xfId="42859"/>
    <cellStyle name="Note 2 21 2 4 6" xfId="15054"/>
    <cellStyle name="Note 2 21 2 4 6 2" xfId="32489"/>
    <cellStyle name="Note 2 21 2 4 6 3" xfId="46942"/>
    <cellStyle name="Note 2 21 2 4 7" xfId="17978"/>
    <cellStyle name="Note 2 21 2 4 8" xfId="20216"/>
    <cellStyle name="Note 2 21 2 5" xfId="3645"/>
    <cellStyle name="Note 2 21 2 5 2" xfId="13359"/>
    <cellStyle name="Note 2 21 2 5 2 2" xfId="30794"/>
    <cellStyle name="Note 2 21 2 5 2 3" xfId="45247"/>
    <cellStyle name="Note 2 21 2 5 3" xfId="15820"/>
    <cellStyle name="Note 2 21 2 5 3 2" xfId="33255"/>
    <cellStyle name="Note 2 21 2 5 3 3" xfId="47708"/>
    <cellStyle name="Note 2 21 2 5 4" xfId="21081"/>
    <cellStyle name="Note 2 21 2 5 5" xfId="35534"/>
    <cellStyle name="Note 2 21 2 6" xfId="6107"/>
    <cellStyle name="Note 2 21 2 6 2" xfId="23542"/>
    <cellStyle name="Note 2 21 2 6 3" xfId="37995"/>
    <cellStyle name="Note 2 21 2 7" xfId="8548"/>
    <cellStyle name="Note 2 21 2 7 2" xfId="25983"/>
    <cellStyle name="Note 2 21 2 7 3" xfId="40436"/>
    <cellStyle name="Note 2 21 2 8" xfId="10968"/>
    <cellStyle name="Note 2 21 2 8 2" xfId="28403"/>
    <cellStyle name="Note 2 21 2 8 3" xfId="42856"/>
    <cellStyle name="Note 2 21 2 9" xfId="17975"/>
    <cellStyle name="Note 2 21 3" xfId="1138"/>
    <cellStyle name="Note 2 21 3 2" xfId="1139"/>
    <cellStyle name="Note 2 21 3 2 2" xfId="3650"/>
    <cellStyle name="Note 2 21 3 2 2 2" xfId="13363"/>
    <cellStyle name="Note 2 21 3 2 2 2 2" xfId="30798"/>
    <cellStyle name="Note 2 21 3 2 2 2 3" xfId="45251"/>
    <cellStyle name="Note 2 21 3 2 2 3" xfId="15824"/>
    <cellStyle name="Note 2 21 3 2 2 3 2" xfId="33259"/>
    <cellStyle name="Note 2 21 3 2 2 3 3" xfId="47712"/>
    <cellStyle name="Note 2 21 3 2 2 4" xfId="21086"/>
    <cellStyle name="Note 2 21 3 2 2 5" xfId="35539"/>
    <cellStyle name="Note 2 21 3 2 3" xfId="6112"/>
    <cellStyle name="Note 2 21 3 2 3 2" xfId="23547"/>
    <cellStyle name="Note 2 21 3 2 3 3" xfId="38000"/>
    <cellStyle name="Note 2 21 3 2 4" xfId="8553"/>
    <cellStyle name="Note 2 21 3 2 4 2" xfId="25988"/>
    <cellStyle name="Note 2 21 3 2 4 3" xfId="40441"/>
    <cellStyle name="Note 2 21 3 2 5" xfId="10973"/>
    <cellStyle name="Note 2 21 3 2 5 2" xfId="28408"/>
    <cellStyle name="Note 2 21 3 2 5 3" xfId="42861"/>
    <cellStyle name="Note 2 21 3 2 6" xfId="17980"/>
    <cellStyle name="Note 2 21 3 3" xfId="1140"/>
    <cellStyle name="Note 2 21 3 3 2" xfId="3651"/>
    <cellStyle name="Note 2 21 3 3 2 2" xfId="13364"/>
    <cellStyle name="Note 2 21 3 3 2 2 2" xfId="30799"/>
    <cellStyle name="Note 2 21 3 3 2 2 3" xfId="45252"/>
    <cellStyle name="Note 2 21 3 3 2 3" xfId="15825"/>
    <cellStyle name="Note 2 21 3 3 2 3 2" xfId="33260"/>
    <cellStyle name="Note 2 21 3 3 2 3 3" xfId="47713"/>
    <cellStyle name="Note 2 21 3 3 2 4" xfId="21087"/>
    <cellStyle name="Note 2 21 3 3 2 5" xfId="35540"/>
    <cellStyle name="Note 2 21 3 3 3" xfId="6113"/>
    <cellStyle name="Note 2 21 3 3 3 2" xfId="23548"/>
    <cellStyle name="Note 2 21 3 3 3 3" xfId="38001"/>
    <cellStyle name="Note 2 21 3 3 4" xfId="8554"/>
    <cellStyle name="Note 2 21 3 3 4 2" xfId="25989"/>
    <cellStyle name="Note 2 21 3 3 4 3" xfId="40442"/>
    <cellStyle name="Note 2 21 3 3 5" xfId="10974"/>
    <cellStyle name="Note 2 21 3 3 5 2" xfId="28409"/>
    <cellStyle name="Note 2 21 3 3 5 3" xfId="42862"/>
    <cellStyle name="Note 2 21 3 3 6" xfId="17981"/>
    <cellStyle name="Note 2 21 3 4" xfId="1141"/>
    <cellStyle name="Note 2 21 3 4 2" xfId="3652"/>
    <cellStyle name="Note 2 21 3 4 2 2" xfId="21088"/>
    <cellStyle name="Note 2 21 3 4 2 3" xfId="35541"/>
    <cellStyle name="Note 2 21 3 4 3" xfId="6114"/>
    <cellStyle name="Note 2 21 3 4 3 2" xfId="23549"/>
    <cellStyle name="Note 2 21 3 4 3 3" xfId="38002"/>
    <cellStyle name="Note 2 21 3 4 4" xfId="8555"/>
    <cellStyle name="Note 2 21 3 4 4 2" xfId="25990"/>
    <cellStyle name="Note 2 21 3 4 4 3" xfId="40443"/>
    <cellStyle name="Note 2 21 3 4 5" xfId="10975"/>
    <cellStyle name="Note 2 21 3 4 5 2" xfId="28410"/>
    <cellStyle name="Note 2 21 3 4 5 3" xfId="42863"/>
    <cellStyle name="Note 2 21 3 4 6" xfId="15055"/>
    <cellStyle name="Note 2 21 3 4 6 2" xfId="32490"/>
    <cellStyle name="Note 2 21 3 4 6 3" xfId="46943"/>
    <cellStyle name="Note 2 21 3 4 7" xfId="17982"/>
    <cellStyle name="Note 2 21 3 4 8" xfId="20217"/>
    <cellStyle name="Note 2 21 3 5" xfId="3649"/>
    <cellStyle name="Note 2 21 3 5 2" xfId="13362"/>
    <cellStyle name="Note 2 21 3 5 2 2" xfId="30797"/>
    <cellStyle name="Note 2 21 3 5 2 3" xfId="45250"/>
    <cellStyle name="Note 2 21 3 5 3" xfId="15823"/>
    <cellStyle name="Note 2 21 3 5 3 2" xfId="33258"/>
    <cellStyle name="Note 2 21 3 5 3 3" xfId="47711"/>
    <cellStyle name="Note 2 21 3 5 4" xfId="21085"/>
    <cellStyle name="Note 2 21 3 5 5" xfId="35538"/>
    <cellStyle name="Note 2 21 3 6" xfId="6111"/>
    <cellStyle name="Note 2 21 3 6 2" xfId="23546"/>
    <cellStyle name="Note 2 21 3 6 3" xfId="37999"/>
    <cellStyle name="Note 2 21 3 7" xfId="8552"/>
    <cellStyle name="Note 2 21 3 7 2" xfId="25987"/>
    <cellStyle name="Note 2 21 3 7 3" xfId="40440"/>
    <cellStyle name="Note 2 21 3 8" xfId="10972"/>
    <cellStyle name="Note 2 21 3 8 2" xfId="28407"/>
    <cellStyle name="Note 2 21 3 8 3" xfId="42860"/>
    <cellStyle name="Note 2 21 3 9" xfId="17979"/>
    <cellStyle name="Note 2 21 4" xfId="1142"/>
    <cellStyle name="Note 2 21 4 2" xfId="1143"/>
    <cellStyle name="Note 2 21 4 2 2" xfId="3654"/>
    <cellStyle name="Note 2 21 4 2 2 2" xfId="13366"/>
    <cellStyle name="Note 2 21 4 2 2 2 2" xfId="30801"/>
    <cellStyle name="Note 2 21 4 2 2 2 3" xfId="45254"/>
    <cellStyle name="Note 2 21 4 2 2 3" xfId="15827"/>
    <cellStyle name="Note 2 21 4 2 2 3 2" xfId="33262"/>
    <cellStyle name="Note 2 21 4 2 2 3 3" xfId="47715"/>
    <cellStyle name="Note 2 21 4 2 2 4" xfId="21090"/>
    <cellStyle name="Note 2 21 4 2 2 5" xfId="35543"/>
    <cellStyle name="Note 2 21 4 2 3" xfId="6116"/>
    <cellStyle name="Note 2 21 4 2 3 2" xfId="23551"/>
    <cellStyle name="Note 2 21 4 2 3 3" xfId="38004"/>
    <cellStyle name="Note 2 21 4 2 4" xfId="8557"/>
    <cellStyle name="Note 2 21 4 2 4 2" xfId="25992"/>
    <cellStyle name="Note 2 21 4 2 4 3" xfId="40445"/>
    <cellStyle name="Note 2 21 4 2 5" xfId="10977"/>
    <cellStyle name="Note 2 21 4 2 5 2" xfId="28412"/>
    <cellStyle name="Note 2 21 4 2 5 3" xfId="42865"/>
    <cellStyle name="Note 2 21 4 2 6" xfId="17984"/>
    <cellStyle name="Note 2 21 4 3" xfId="1144"/>
    <cellStyle name="Note 2 21 4 3 2" xfId="3655"/>
    <cellStyle name="Note 2 21 4 3 2 2" xfId="13367"/>
    <cellStyle name="Note 2 21 4 3 2 2 2" xfId="30802"/>
    <cellStyle name="Note 2 21 4 3 2 2 3" xfId="45255"/>
    <cellStyle name="Note 2 21 4 3 2 3" xfId="15828"/>
    <cellStyle name="Note 2 21 4 3 2 3 2" xfId="33263"/>
    <cellStyle name="Note 2 21 4 3 2 3 3" xfId="47716"/>
    <cellStyle name="Note 2 21 4 3 2 4" xfId="21091"/>
    <cellStyle name="Note 2 21 4 3 2 5" xfId="35544"/>
    <cellStyle name="Note 2 21 4 3 3" xfId="6117"/>
    <cellStyle name="Note 2 21 4 3 3 2" xfId="23552"/>
    <cellStyle name="Note 2 21 4 3 3 3" xfId="38005"/>
    <cellStyle name="Note 2 21 4 3 4" xfId="8558"/>
    <cellStyle name="Note 2 21 4 3 4 2" xfId="25993"/>
    <cellStyle name="Note 2 21 4 3 4 3" xfId="40446"/>
    <cellStyle name="Note 2 21 4 3 5" xfId="10978"/>
    <cellStyle name="Note 2 21 4 3 5 2" xfId="28413"/>
    <cellStyle name="Note 2 21 4 3 5 3" xfId="42866"/>
    <cellStyle name="Note 2 21 4 3 6" xfId="17985"/>
    <cellStyle name="Note 2 21 4 4" xfId="1145"/>
    <cellStyle name="Note 2 21 4 4 2" xfId="3656"/>
    <cellStyle name="Note 2 21 4 4 2 2" xfId="21092"/>
    <cellStyle name="Note 2 21 4 4 2 3" xfId="35545"/>
    <cellStyle name="Note 2 21 4 4 3" xfId="6118"/>
    <cellStyle name="Note 2 21 4 4 3 2" xfId="23553"/>
    <cellStyle name="Note 2 21 4 4 3 3" xfId="38006"/>
    <cellStyle name="Note 2 21 4 4 4" xfId="8559"/>
    <cellStyle name="Note 2 21 4 4 4 2" xfId="25994"/>
    <cellStyle name="Note 2 21 4 4 4 3" xfId="40447"/>
    <cellStyle name="Note 2 21 4 4 5" xfId="10979"/>
    <cellStyle name="Note 2 21 4 4 5 2" xfId="28414"/>
    <cellStyle name="Note 2 21 4 4 5 3" xfId="42867"/>
    <cellStyle name="Note 2 21 4 4 6" xfId="15056"/>
    <cellStyle name="Note 2 21 4 4 6 2" xfId="32491"/>
    <cellStyle name="Note 2 21 4 4 6 3" xfId="46944"/>
    <cellStyle name="Note 2 21 4 4 7" xfId="17986"/>
    <cellStyle name="Note 2 21 4 4 8" xfId="20218"/>
    <cellStyle name="Note 2 21 4 5" xfId="3653"/>
    <cellStyle name="Note 2 21 4 5 2" xfId="13365"/>
    <cellStyle name="Note 2 21 4 5 2 2" xfId="30800"/>
    <cellStyle name="Note 2 21 4 5 2 3" xfId="45253"/>
    <cellStyle name="Note 2 21 4 5 3" xfId="15826"/>
    <cellStyle name="Note 2 21 4 5 3 2" xfId="33261"/>
    <cellStyle name="Note 2 21 4 5 3 3" xfId="47714"/>
    <cellStyle name="Note 2 21 4 5 4" xfId="21089"/>
    <cellStyle name="Note 2 21 4 5 5" xfId="35542"/>
    <cellStyle name="Note 2 21 4 6" xfId="6115"/>
    <cellStyle name="Note 2 21 4 6 2" xfId="23550"/>
    <cellStyle name="Note 2 21 4 6 3" xfId="38003"/>
    <cellStyle name="Note 2 21 4 7" xfId="8556"/>
    <cellStyle name="Note 2 21 4 7 2" xfId="25991"/>
    <cellStyle name="Note 2 21 4 7 3" xfId="40444"/>
    <cellStyle name="Note 2 21 4 8" xfId="10976"/>
    <cellStyle name="Note 2 21 4 8 2" xfId="28411"/>
    <cellStyle name="Note 2 21 4 8 3" xfId="42864"/>
    <cellStyle name="Note 2 21 4 9" xfId="17983"/>
    <cellStyle name="Note 2 21 5" xfId="1146"/>
    <cellStyle name="Note 2 21 5 2" xfId="3657"/>
    <cellStyle name="Note 2 21 5 2 2" xfId="13368"/>
    <cellStyle name="Note 2 21 5 2 2 2" xfId="30803"/>
    <cellStyle name="Note 2 21 5 2 2 3" xfId="45256"/>
    <cellStyle name="Note 2 21 5 2 3" xfId="15829"/>
    <cellStyle name="Note 2 21 5 2 3 2" xfId="33264"/>
    <cellStyle name="Note 2 21 5 2 3 3" xfId="47717"/>
    <cellStyle name="Note 2 21 5 2 4" xfId="21093"/>
    <cellStyle name="Note 2 21 5 2 5" xfId="35546"/>
    <cellStyle name="Note 2 21 5 3" xfId="6119"/>
    <cellStyle name="Note 2 21 5 3 2" xfId="23554"/>
    <cellStyle name="Note 2 21 5 3 3" xfId="38007"/>
    <cellStyle name="Note 2 21 5 4" xfId="8560"/>
    <cellStyle name="Note 2 21 5 4 2" xfId="25995"/>
    <cellStyle name="Note 2 21 5 4 3" xfId="40448"/>
    <cellStyle name="Note 2 21 5 5" xfId="10980"/>
    <cellStyle name="Note 2 21 5 5 2" xfId="28415"/>
    <cellStyle name="Note 2 21 5 5 3" xfId="42868"/>
    <cellStyle name="Note 2 21 5 6" xfId="17987"/>
    <cellStyle name="Note 2 21 6" xfId="1147"/>
    <cellStyle name="Note 2 21 6 2" xfId="3658"/>
    <cellStyle name="Note 2 21 6 2 2" xfId="13369"/>
    <cellStyle name="Note 2 21 6 2 2 2" xfId="30804"/>
    <cellStyle name="Note 2 21 6 2 2 3" xfId="45257"/>
    <cellStyle name="Note 2 21 6 2 3" xfId="15830"/>
    <cellStyle name="Note 2 21 6 2 3 2" xfId="33265"/>
    <cellStyle name="Note 2 21 6 2 3 3" xfId="47718"/>
    <cellStyle name="Note 2 21 6 2 4" xfId="21094"/>
    <cellStyle name="Note 2 21 6 2 5" xfId="35547"/>
    <cellStyle name="Note 2 21 6 3" xfId="6120"/>
    <cellStyle name="Note 2 21 6 3 2" xfId="23555"/>
    <cellStyle name="Note 2 21 6 3 3" xfId="38008"/>
    <cellStyle name="Note 2 21 6 4" xfId="8561"/>
    <cellStyle name="Note 2 21 6 4 2" xfId="25996"/>
    <cellStyle name="Note 2 21 6 4 3" xfId="40449"/>
    <cellStyle name="Note 2 21 6 5" xfId="10981"/>
    <cellStyle name="Note 2 21 6 5 2" xfId="28416"/>
    <cellStyle name="Note 2 21 6 5 3" xfId="42869"/>
    <cellStyle name="Note 2 21 6 6" xfId="17988"/>
    <cellStyle name="Note 2 21 7" xfId="1148"/>
    <cellStyle name="Note 2 21 7 2" xfId="3659"/>
    <cellStyle name="Note 2 21 7 2 2" xfId="21095"/>
    <cellStyle name="Note 2 21 7 2 3" xfId="35548"/>
    <cellStyle name="Note 2 21 7 3" xfId="6121"/>
    <cellStyle name="Note 2 21 7 3 2" xfId="23556"/>
    <cellStyle name="Note 2 21 7 3 3" xfId="38009"/>
    <cellStyle name="Note 2 21 7 4" xfId="8562"/>
    <cellStyle name="Note 2 21 7 4 2" xfId="25997"/>
    <cellStyle name="Note 2 21 7 4 3" xfId="40450"/>
    <cellStyle name="Note 2 21 7 5" xfId="10982"/>
    <cellStyle name="Note 2 21 7 5 2" xfId="28417"/>
    <cellStyle name="Note 2 21 7 5 3" xfId="42870"/>
    <cellStyle name="Note 2 21 7 6" xfId="15057"/>
    <cellStyle name="Note 2 21 7 6 2" xfId="32492"/>
    <cellStyle name="Note 2 21 7 6 3" xfId="46945"/>
    <cellStyle name="Note 2 21 7 7" xfId="17989"/>
    <cellStyle name="Note 2 21 7 8" xfId="20219"/>
    <cellStyle name="Note 2 21 8" xfId="3644"/>
    <cellStyle name="Note 2 21 8 2" xfId="13358"/>
    <cellStyle name="Note 2 21 8 2 2" xfId="30793"/>
    <cellStyle name="Note 2 21 8 2 3" xfId="45246"/>
    <cellStyle name="Note 2 21 8 3" xfId="15819"/>
    <cellStyle name="Note 2 21 8 3 2" xfId="33254"/>
    <cellStyle name="Note 2 21 8 3 3" xfId="47707"/>
    <cellStyle name="Note 2 21 8 4" xfId="21080"/>
    <cellStyle name="Note 2 21 8 5" xfId="35533"/>
    <cellStyle name="Note 2 21 9" xfId="6106"/>
    <cellStyle name="Note 2 21 9 2" xfId="23541"/>
    <cellStyle name="Note 2 21 9 3" xfId="37994"/>
    <cellStyle name="Note 2 22" xfId="1149"/>
    <cellStyle name="Note 2 22 10" xfId="8563"/>
    <cellStyle name="Note 2 22 10 2" xfId="25998"/>
    <cellStyle name="Note 2 22 10 3" xfId="40451"/>
    <cellStyle name="Note 2 22 11" xfId="10983"/>
    <cellStyle name="Note 2 22 11 2" xfId="28418"/>
    <cellStyle name="Note 2 22 11 3" xfId="42871"/>
    <cellStyle name="Note 2 22 12" xfId="17990"/>
    <cellStyle name="Note 2 22 2" xfId="1150"/>
    <cellStyle name="Note 2 22 2 2" xfId="1151"/>
    <cellStyle name="Note 2 22 2 2 2" xfId="3662"/>
    <cellStyle name="Note 2 22 2 2 2 2" xfId="13372"/>
    <cellStyle name="Note 2 22 2 2 2 2 2" xfId="30807"/>
    <cellStyle name="Note 2 22 2 2 2 2 3" xfId="45260"/>
    <cellStyle name="Note 2 22 2 2 2 3" xfId="15833"/>
    <cellStyle name="Note 2 22 2 2 2 3 2" xfId="33268"/>
    <cellStyle name="Note 2 22 2 2 2 3 3" xfId="47721"/>
    <cellStyle name="Note 2 22 2 2 2 4" xfId="21098"/>
    <cellStyle name="Note 2 22 2 2 2 5" xfId="35551"/>
    <cellStyle name="Note 2 22 2 2 3" xfId="6124"/>
    <cellStyle name="Note 2 22 2 2 3 2" xfId="23559"/>
    <cellStyle name="Note 2 22 2 2 3 3" xfId="38012"/>
    <cellStyle name="Note 2 22 2 2 4" xfId="8565"/>
    <cellStyle name="Note 2 22 2 2 4 2" xfId="26000"/>
    <cellStyle name="Note 2 22 2 2 4 3" xfId="40453"/>
    <cellStyle name="Note 2 22 2 2 5" xfId="10985"/>
    <cellStyle name="Note 2 22 2 2 5 2" xfId="28420"/>
    <cellStyle name="Note 2 22 2 2 5 3" xfId="42873"/>
    <cellStyle name="Note 2 22 2 2 6" xfId="17992"/>
    <cellStyle name="Note 2 22 2 3" xfId="1152"/>
    <cellStyle name="Note 2 22 2 3 2" xfId="3663"/>
    <cellStyle name="Note 2 22 2 3 2 2" xfId="13373"/>
    <cellStyle name="Note 2 22 2 3 2 2 2" xfId="30808"/>
    <cellStyle name="Note 2 22 2 3 2 2 3" xfId="45261"/>
    <cellStyle name="Note 2 22 2 3 2 3" xfId="15834"/>
    <cellStyle name="Note 2 22 2 3 2 3 2" xfId="33269"/>
    <cellStyle name="Note 2 22 2 3 2 3 3" xfId="47722"/>
    <cellStyle name="Note 2 22 2 3 2 4" xfId="21099"/>
    <cellStyle name="Note 2 22 2 3 2 5" xfId="35552"/>
    <cellStyle name="Note 2 22 2 3 3" xfId="6125"/>
    <cellStyle name="Note 2 22 2 3 3 2" xfId="23560"/>
    <cellStyle name="Note 2 22 2 3 3 3" xfId="38013"/>
    <cellStyle name="Note 2 22 2 3 4" xfId="8566"/>
    <cellStyle name="Note 2 22 2 3 4 2" xfId="26001"/>
    <cellStyle name="Note 2 22 2 3 4 3" xfId="40454"/>
    <cellStyle name="Note 2 22 2 3 5" xfId="10986"/>
    <cellStyle name="Note 2 22 2 3 5 2" xfId="28421"/>
    <cellStyle name="Note 2 22 2 3 5 3" xfId="42874"/>
    <cellStyle name="Note 2 22 2 3 6" xfId="17993"/>
    <cellStyle name="Note 2 22 2 4" xfId="1153"/>
    <cellStyle name="Note 2 22 2 4 2" xfId="3664"/>
    <cellStyle name="Note 2 22 2 4 2 2" xfId="21100"/>
    <cellStyle name="Note 2 22 2 4 2 3" xfId="35553"/>
    <cellStyle name="Note 2 22 2 4 3" xfId="6126"/>
    <cellStyle name="Note 2 22 2 4 3 2" xfId="23561"/>
    <cellStyle name="Note 2 22 2 4 3 3" xfId="38014"/>
    <cellStyle name="Note 2 22 2 4 4" xfId="8567"/>
    <cellStyle name="Note 2 22 2 4 4 2" xfId="26002"/>
    <cellStyle name="Note 2 22 2 4 4 3" xfId="40455"/>
    <cellStyle name="Note 2 22 2 4 5" xfId="10987"/>
    <cellStyle name="Note 2 22 2 4 5 2" xfId="28422"/>
    <cellStyle name="Note 2 22 2 4 5 3" xfId="42875"/>
    <cellStyle name="Note 2 22 2 4 6" xfId="15058"/>
    <cellStyle name="Note 2 22 2 4 6 2" xfId="32493"/>
    <cellStyle name="Note 2 22 2 4 6 3" xfId="46946"/>
    <cellStyle name="Note 2 22 2 4 7" xfId="17994"/>
    <cellStyle name="Note 2 22 2 4 8" xfId="20220"/>
    <cellStyle name="Note 2 22 2 5" xfId="3661"/>
    <cellStyle name="Note 2 22 2 5 2" xfId="13371"/>
    <cellStyle name="Note 2 22 2 5 2 2" xfId="30806"/>
    <cellStyle name="Note 2 22 2 5 2 3" xfId="45259"/>
    <cellStyle name="Note 2 22 2 5 3" xfId="15832"/>
    <cellStyle name="Note 2 22 2 5 3 2" xfId="33267"/>
    <cellStyle name="Note 2 22 2 5 3 3" xfId="47720"/>
    <cellStyle name="Note 2 22 2 5 4" xfId="21097"/>
    <cellStyle name="Note 2 22 2 5 5" xfId="35550"/>
    <cellStyle name="Note 2 22 2 6" xfId="6123"/>
    <cellStyle name="Note 2 22 2 6 2" xfId="23558"/>
    <cellStyle name="Note 2 22 2 6 3" xfId="38011"/>
    <cellStyle name="Note 2 22 2 7" xfId="8564"/>
    <cellStyle name="Note 2 22 2 7 2" xfId="25999"/>
    <cellStyle name="Note 2 22 2 7 3" xfId="40452"/>
    <cellStyle name="Note 2 22 2 8" xfId="10984"/>
    <cellStyle name="Note 2 22 2 8 2" xfId="28419"/>
    <cellStyle name="Note 2 22 2 8 3" xfId="42872"/>
    <cellStyle name="Note 2 22 2 9" xfId="17991"/>
    <cellStyle name="Note 2 22 3" xfId="1154"/>
    <cellStyle name="Note 2 22 3 2" xfId="1155"/>
    <cellStyle name="Note 2 22 3 2 2" xfId="3666"/>
    <cellStyle name="Note 2 22 3 2 2 2" xfId="13375"/>
    <cellStyle name="Note 2 22 3 2 2 2 2" xfId="30810"/>
    <cellStyle name="Note 2 22 3 2 2 2 3" xfId="45263"/>
    <cellStyle name="Note 2 22 3 2 2 3" xfId="15836"/>
    <cellStyle name="Note 2 22 3 2 2 3 2" xfId="33271"/>
    <cellStyle name="Note 2 22 3 2 2 3 3" xfId="47724"/>
    <cellStyle name="Note 2 22 3 2 2 4" xfId="21102"/>
    <cellStyle name="Note 2 22 3 2 2 5" xfId="35555"/>
    <cellStyle name="Note 2 22 3 2 3" xfId="6128"/>
    <cellStyle name="Note 2 22 3 2 3 2" xfId="23563"/>
    <cellStyle name="Note 2 22 3 2 3 3" xfId="38016"/>
    <cellStyle name="Note 2 22 3 2 4" xfId="8569"/>
    <cellStyle name="Note 2 22 3 2 4 2" xfId="26004"/>
    <cellStyle name="Note 2 22 3 2 4 3" xfId="40457"/>
    <cellStyle name="Note 2 22 3 2 5" xfId="10989"/>
    <cellStyle name="Note 2 22 3 2 5 2" xfId="28424"/>
    <cellStyle name="Note 2 22 3 2 5 3" xfId="42877"/>
    <cellStyle name="Note 2 22 3 2 6" xfId="17996"/>
    <cellStyle name="Note 2 22 3 3" xfId="1156"/>
    <cellStyle name="Note 2 22 3 3 2" xfId="3667"/>
    <cellStyle name="Note 2 22 3 3 2 2" xfId="13376"/>
    <cellStyle name="Note 2 22 3 3 2 2 2" xfId="30811"/>
    <cellStyle name="Note 2 22 3 3 2 2 3" xfId="45264"/>
    <cellStyle name="Note 2 22 3 3 2 3" xfId="15837"/>
    <cellStyle name="Note 2 22 3 3 2 3 2" xfId="33272"/>
    <cellStyle name="Note 2 22 3 3 2 3 3" xfId="47725"/>
    <cellStyle name="Note 2 22 3 3 2 4" xfId="21103"/>
    <cellStyle name="Note 2 22 3 3 2 5" xfId="35556"/>
    <cellStyle name="Note 2 22 3 3 3" xfId="6129"/>
    <cellStyle name="Note 2 22 3 3 3 2" xfId="23564"/>
    <cellStyle name="Note 2 22 3 3 3 3" xfId="38017"/>
    <cellStyle name="Note 2 22 3 3 4" xfId="8570"/>
    <cellStyle name="Note 2 22 3 3 4 2" xfId="26005"/>
    <cellStyle name="Note 2 22 3 3 4 3" xfId="40458"/>
    <cellStyle name="Note 2 22 3 3 5" xfId="10990"/>
    <cellStyle name="Note 2 22 3 3 5 2" xfId="28425"/>
    <cellStyle name="Note 2 22 3 3 5 3" xfId="42878"/>
    <cellStyle name="Note 2 22 3 3 6" xfId="17997"/>
    <cellStyle name="Note 2 22 3 4" xfId="1157"/>
    <cellStyle name="Note 2 22 3 4 2" xfId="3668"/>
    <cellStyle name="Note 2 22 3 4 2 2" xfId="21104"/>
    <cellStyle name="Note 2 22 3 4 2 3" xfId="35557"/>
    <cellStyle name="Note 2 22 3 4 3" xfId="6130"/>
    <cellStyle name="Note 2 22 3 4 3 2" xfId="23565"/>
    <cellStyle name="Note 2 22 3 4 3 3" xfId="38018"/>
    <cellStyle name="Note 2 22 3 4 4" xfId="8571"/>
    <cellStyle name="Note 2 22 3 4 4 2" xfId="26006"/>
    <cellStyle name="Note 2 22 3 4 4 3" xfId="40459"/>
    <cellStyle name="Note 2 22 3 4 5" xfId="10991"/>
    <cellStyle name="Note 2 22 3 4 5 2" xfId="28426"/>
    <cellStyle name="Note 2 22 3 4 5 3" xfId="42879"/>
    <cellStyle name="Note 2 22 3 4 6" xfId="15059"/>
    <cellStyle name="Note 2 22 3 4 6 2" xfId="32494"/>
    <cellStyle name="Note 2 22 3 4 6 3" xfId="46947"/>
    <cellStyle name="Note 2 22 3 4 7" xfId="17998"/>
    <cellStyle name="Note 2 22 3 4 8" xfId="20221"/>
    <cellStyle name="Note 2 22 3 5" xfId="3665"/>
    <cellStyle name="Note 2 22 3 5 2" xfId="13374"/>
    <cellStyle name="Note 2 22 3 5 2 2" xfId="30809"/>
    <cellStyle name="Note 2 22 3 5 2 3" xfId="45262"/>
    <cellStyle name="Note 2 22 3 5 3" xfId="15835"/>
    <cellStyle name="Note 2 22 3 5 3 2" xfId="33270"/>
    <cellStyle name="Note 2 22 3 5 3 3" xfId="47723"/>
    <cellStyle name="Note 2 22 3 5 4" xfId="21101"/>
    <cellStyle name="Note 2 22 3 5 5" xfId="35554"/>
    <cellStyle name="Note 2 22 3 6" xfId="6127"/>
    <cellStyle name="Note 2 22 3 6 2" xfId="23562"/>
    <cellStyle name="Note 2 22 3 6 3" xfId="38015"/>
    <cellStyle name="Note 2 22 3 7" xfId="8568"/>
    <cellStyle name="Note 2 22 3 7 2" xfId="26003"/>
    <cellStyle name="Note 2 22 3 7 3" xfId="40456"/>
    <cellStyle name="Note 2 22 3 8" xfId="10988"/>
    <cellStyle name="Note 2 22 3 8 2" xfId="28423"/>
    <cellStyle name="Note 2 22 3 8 3" xfId="42876"/>
    <cellStyle name="Note 2 22 3 9" xfId="17995"/>
    <cellStyle name="Note 2 22 4" xfId="1158"/>
    <cellStyle name="Note 2 22 4 2" xfId="1159"/>
    <cellStyle name="Note 2 22 4 2 2" xfId="3670"/>
    <cellStyle name="Note 2 22 4 2 2 2" xfId="13378"/>
    <cellStyle name="Note 2 22 4 2 2 2 2" xfId="30813"/>
    <cellStyle name="Note 2 22 4 2 2 2 3" xfId="45266"/>
    <cellStyle name="Note 2 22 4 2 2 3" xfId="15839"/>
    <cellStyle name="Note 2 22 4 2 2 3 2" xfId="33274"/>
    <cellStyle name="Note 2 22 4 2 2 3 3" xfId="47727"/>
    <cellStyle name="Note 2 22 4 2 2 4" xfId="21106"/>
    <cellStyle name="Note 2 22 4 2 2 5" xfId="35559"/>
    <cellStyle name="Note 2 22 4 2 3" xfId="6132"/>
    <cellStyle name="Note 2 22 4 2 3 2" xfId="23567"/>
    <cellStyle name="Note 2 22 4 2 3 3" xfId="38020"/>
    <cellStyle name="Note 2 22 4 2 4" xfId="8573"/>
    <cellStyle name="Note 2 22 4 2 4 2" xfId="26008"/>
    <cellStyle name="Note 2 22 4 2 4 3" xfId="40461"/>
    <cellStyle name="Note 2 22 4 2 5" xfId="10993"/>
    <cellStyle name="Note 2 22 4 2 5 2" xfId="28428"/>
    <cellStyle name="Note 2 22 4 2 5 3" xfId="42881"/>
    <cellStyle name="Note 2 22 4 2 6" xfId="18000"/>
    <cellStyle name="Note 2 22 4 3" xfId="1160"/>
    <cellStyle name="Note 2 22 4 3 2" xfId="3671"/>
    <cellStyle name="Note 2 22 4 3 2 2" xfId="13379"/>
    <cellStyle name="Note 2 22 4 3 2 2 2" xfId="30814"/>
    <cellStyle name="Note 2 22 4 3 2 2 3" xfId="45267"/>
    <cellStyle name="Note 2 22 4 3 2 3" xfId="15840"/>
    <cellStyle name="Note 2 22 4 3 2 3 2" xfId="33275"/>
    <cellStyle name="Note 2 22 4 3 2 3 3" xfId="47728"/>
    <cellStyle name="Note 2 22 4 3 2 4" xfId="21107"/>
    <cellStyle name="Note 2 22 4 3 2 5" xfId="35560"/>
    <cellStyle name="Note 2 22 4 3 3" xfId="6133"/>
    <cellStyle name="Note 2 22 4 3 3 2" xfId="23568"/>
    <cellStyle name="Note 2 22 4 3 3 3" xfId="38021"/>
    <cellStyle name="Note 2 22 4 3 4" xfId="8574"/>
    <cellStyle name="Note 2 22 4 3 4 2" xfId="26009"/>
    <cellStyle name="Note 2 22 4 3 4 3" xfId="40462"/>
    <cellStyle name="Note 2 22 4 3 5" xfId="10994"/>
    <cellStyle name="Note 2 22 4 3 5 2" xfId="28429"/>
    <cellStyle name="Note 2 22 4 3 5 3" xfId="42882"/>
    <cellStyle name="Note 2 22 4 3 6" xfId="18001"/>
    <cellStyle name="Note 2 22 4 4" xfId="1161"/>
    <cellStyle name="Note 2 22 4 4 2" xfId="3672"/>
    <cellStyle name="Note 2 22 4 4 2 2" xfId="21108"/>
    <cellStyle name="Note 2 22 4 4 2 3" xfId="35561"/>
    <cellStyle name="Note 2 22 4 4 3" xfId="6134"/>
    <cellStyle name="Note 2 22 4 4 3 2" xfId="23569"/>
    <cellStyle name="Note 2 22 4 4 3 3" xfId="38022"/>
    <cellStyle name="Note 2 22 4 4 4" xfId="8575"/>
    <cellStyle name="Note 2 22 4 4 4 2" xfId="26010"/>
    <cellStyle name="Note 2 22 4 4 4 3" xfId="40463"/>
    <cellStyle name="Note 2 22 4 4 5" xfId="10995"/>
    <cellStyle name="Note 2 22 4 4 5 2" xfId="28430"/>
    <cellStyle name="Note 2 22 4 4 5 3" xfId="42883"/>
    <cellStyle name="Note 2 22 4 4 6" xfId="15060"/>
    <cellStyle name="Note 2 22 4 4 6 2" xfId="32495"/>
    <cellStyle name="Note 2 22 4 4 6 3" xfId="46948"/>
    <cellStyle name="Note 2 22 4 4 7" xfId="18002"/>
    <cellStyle name="Note 2 22 4 4 8" xfId="20222"/>
    <cellStyle name="Note 2 22 4 5" xfId="3669"/>
    <cellStyle name="Note 2 22 4 5 2" xfId="13377"/>
    <cellStyle name="Note 2 22 4 5 2 2" xfId="30812"/>
    <cellStyle name="Note 2 22 4 5 2 3" xfId="45265"/>
    <cellStyle name="Note 2 22 4 5 3" xfId="15838"/>
    <cellStyle name="Note 2 22 4 5 3 2" xfId="33273"/>
    <cellStyle name="Note 2 22 4 5 3 3" xfId="47726"/>
    <cellStyle name="Note 2 22 4 5 4" xfId="21105"/>
    <cellStyle name="Note 2 22 4 5 5" xfId="35558"/>
    <cellStyle name="Note 2 22 4 6" xfId="6131"/>
    <cellStyle name="Note 2 22 4 6 2" xfId="23566"/>
    <cellStyle name="Note 2 22 4 6 3" xfId="38019"/>
    <cellStyle name="Note 2 22 4 7" xfId="8572"/>
    <cellStyle name="Note 2 22 4 7 2" xfId="26007"/>
    <cellStyle name="Note 2 22 4 7 3" xfId="40460"/>
    <cellStyle name="Note 2 22 4 8" xfId="10992"/>
    <cellStyle name="Note 2 22 4 8 2" xfId="28427"/>
    <cellStyle name="Note 2 22 4 8 3" xfId="42880"/>
    <cellStyle name="Note 2 22 4 9" xfId="17999"/>
    <cellStyle name="Note 2 22 5" xfId="1162"/>
    <cellStyle name="Note 2 22 5 2" xfId="3673"/>
    <cellStyle name="Note 2 22 5 2 2" xfId="13380"/>
    <cellStyle name="Note 2 22 5 2 2 2" xfId="30815"/>
    <cellStyle name="Note 2 22 5 2 2 3" xfId="45268"/>
    <cellStyle name="Note 2 22 5 2 3" xfId="15841"/>
    <cellStyle name="Note 2 22 5 2 3 2" xfId="33276"/>
    <cellStyle name="Note 2 22 5 2 3 3" xfId="47729"/>
    <cellStyle name="Note 2 22 5 2 4" xfId="21109"/>
    <cellStyle name="Note 2 22 5 2 5" xfId="35562"/>
    <cellStyle name="Note 2 22 5 3" xfId="6135"/>
    <cellStyle name="Note 2 22 5 3 2" xfId="23570"/>
    <cellStyle name="Note 2 22 5 3 3" xfId="38023"/>
    <cellStyle name="Note 2 22 5 4" xfId="8576"/>
    <cellStyle name="Note 2 22 5 4 2" xfId="26011"/>
    <cellStyle name="Note 2 22 5 4 3" xfId="40464"/>
    <cellStyle name="Note 2 22 5 5" xfId="10996"/>
    <cellStyle name="Note 2 22 5 5 2" xfId="28431"/>
    <cellStyle name="Note 2 22 5 5 3" xfId="42884"/>
    <cellStyle name="Note 2 22 5 6" xfId="18003"/>
    <cellStyle name="Note 2 22 6" xfId="1163"/>
    <cellStyle name="Note 2 22 6 2" xfId="3674"/>
    <cellStyle name="Note 2 22 6 2 2" xfId="13381"/>
    <cellStyle name="Note 2 22 6 2 2 2" xfId="30816"/>
    <cellStyle name="Note 2 22 6 2 2 3" xfId="45269"/>
    <cellStyle name="Note 2 22 6 2 3" xfId="15842"/>
    <cellStyle name="Note 2 22 6 2 3 2" xfId="33277"/>
    <cellStyle name="Note 2 22 6 2 3 3" xfId="47730"/>
    <cellStyle name="Note 2 22 6 2 4" xfId="21110"/>
    <cellStyle name="Note 2 22 6 2 5" xfId="35563"/>
    <cellStyle name="Note 2 22 6 3" xfId="6136"/>
    <cellStyle name="Note 2 22 6 3 2" xfId="23571"/>
    <cellStyle name="Note 2 22 6 3 3" xfId="38024"/>
    <cellStyle name="Note 2 22 6 4" xfId="8577"/>
    <cellStyle name="Note 2 22 6 4 2" xfId="26012"/>
    <cellStyle name="Note 2 22 6 4 3" xfId="40465"/>
    <cellStyle name="Note 2 22 6 5" xfId="10997"/>
    <cellStyle name="Note 2 22 6 5 2" xfId="28432"/>
    <cellStyle name="Note 2 22 6 5 3" xfId="42885"/>
    <cellStyle name="Note 2 22 6 6" xfId="18004"/>
    <cellStyle name="Note 2 22 7" xfId="1164"/>
    <cellStyle name="Note 2 22 7 2" xfId="3675"/>
    <cellStyle name="Note 2 22 7 2 2" xfId="21111"/>
    <cellStyle name="Note 2 22 7 2 3" xfId="35564"/>
    <cellStyle name="Note 2 22 7 3" xfId="6137"/>
    <cellStyle name="Note 2 22 7 3 2" xfId="23572"/>
    <cellStyle name="Note 2 22 7 3 3" xfId="38025"/>
    <cellStyle name="Note 2 22 7 4" xfId="8578"/>
    <cellStyle name="Note 2 22 7 4 2" xfId="26013"/>
    <cellStyle name="Note 2 22 7 4 3" xfId="40466"/>
    <cellStyle name="Note 2 22 7 5" xfId="10998"/>
    <cellStyle name="Note 2 22 7 5 2" xfId="28433"/>
    <cellStyle name="Note 2 22 7 5 3" xfId="42886"/>
    <cellStyle name="Note 2 22 7 6" xfId="15061"/>
    <cellStyle name="Note 2 22 7 6 2" xfId="32496"/>
    <cellStyle name="Note 2 22 7 6 3" xfId="46949"/>
    <cellStyle name="Note 2 22 7 7" xfId="18005"/>
    <cellStyle name="Note 2 22 7 8" xfId="20223"/>
    <cellStyle name="Note 2 22 8" xfId="3660"/>
    <cellStyle name="Note 2 22 8 2" xfId="13370"/>
    <cellStyle name="Note 2 22 8 2 2" xfId="30805"/>
    <cellStyle name="Note 2 22 8 2 3" xfId="45258"/>
    <cellStyle name="Note 2 22 8 3" xfId="15831"/>
    <cellStyle name="Note 2 22 8 3 2" xfId="33266"/>
    <cellStyle name="Note 2 22 8 3 3" xfId="47719"/>
    <cellStyle name="Note 2 22 8 4" xfId="21096"/>
    <cellStyle name="Note 2 22 8 5" xfId="35549"/>
    <cellStyle name="Note 2 22 9" xfId="6122"/>
    <cellStyle name="Note 2 22 9 2" xfId="23557"/>
    <cellStyle name="Note 2 22 9 3" xfId="38010"/>
    <cellStyle name="Note 2 23" xfId="1165"/>
    <cellStyle name="Note 2 23 10" xfId="8579"/>
    <cellStyle name="Note 2 23 10 2" xfId="26014"/>
    <cellStyle name="Note 2 23 10 3" xfId="40467"/>
    <cellStyle name="Note 2 23 11" xfId="10999"/>
    <cellStyle name="Note 2 23 11 2" xfId="28434"/>
    <cellStyle name="Note 2 23 11 3" xfId="42887"/>
    <cellStyle name="Note 2 23 12" xfId="18006"/>
    <cellStyle name="Note 2 23 2" xfId="1166"/>
    <cellStyle name="Note 2 23 2 2" xfId="1167"/>
    <cellStyle name="Note 2 23 2 2 2" xfId="3678"/>
    <cellStyle name="Note 2 23 2 2 2 2" xfId="13384"/>
    <cellStyle name="Note 2 23 2 2 2 2 2" xfId="30819"/>
    <cellStyle name="Note 2 23 2 2 2 2 3" xfId="45272"/>
    <cellStyle name="Note 2 23 2 2 2 3" xfId="15845"/>
    <cellStyle name="Note 2 23 2 2 2 3 2" xfId="33280"/>
    <cellStyle name="Note 2 23 2 2 2 3 3" xfId="47733"/>
    <cellStyle name="Note 2 23 2 2 2 4" xfId="21114"/>
    <cellStyle name="Note 2 23 2 2 2 5" xfId="35567"/>
    <cellStyle name="Note 2 23 2 2 3" xfId="6140"/>
    <cellStyle name="Note 2 23 2 2 3 2" xfId="23575"/>
    <cellStyle name="Note 2 23 2 2 3 3" xfId="38028"/>
    <cellStyle name="Note 2 23 2 2 4" xfId="8581"/>
    <cellStyle name="Note 2 23 2 2 4 2" xfId="26016"/>
    <cellStyle name="Note 2 23 2 2 4 3" xfId="40469"/>
    <cellStyle name="Note 2 23 2 2 5" xfId="11001"/>
    <cellStyle name="Note 2 23 2 2 5 2" xfId="28436"/>
    <cellStyle name="Note 2 23 2 2 5 3" xfId="42889"/>
    <cellStyle name="Note 2 23 2 2 6" xfId="18008"/>
    <cellStyle name="Note 2 23 2 3" xfId="1168"/>
    <cellStyle name="Note 2 23 2 3 2" xfId="3679"/>
    <cellStyle name="Note 2 23 2 3 2 2" xfId="13385"/>
    <cellStyle name="Note 2 23 2 3 2 2 2" xfId="30820"/>
    <cellStyle name="Note 2 23 2 3 2 2 3" xfId="45273"/>
    <cellStyle name="Note 2 23 2 3 2 3" xfId="15846"/>
    <cellStyle name="Note 2 23 2 3 2 3 2" xfId="33281"/>
    <cellStyle name="Note 2 23 2 3 2 3 3" xfId="47734"/>
    <cellStyle name="Note 2 23 2 3 2 4" xfId="21115"/>
    <cellStyle name="Note 2 23 2 3 2 5" xfId="35568"/>
    <cellStyle name="Note 2 23 2 3 3" xfId="6141"/>
    <cellStyle name="Note 2 23 2 3 3 2" xfId="23576"/>
    <cellStyle name="Note 2 23 2 3 3 3" xfId="38029"/>
    <cellStyle name="Note 2 23 2 3 4" xfId="8582"/>
    <cellStyle name="Note 2 23 2 3 4 2" xfId="26017"/>
    <cellStyle name="Note 2 23 2 3 4 3" xfId="40470"/>
    <cellStyle name="Note 2 23 2 3 5" xfId="11002"/>
    <cellStyle name="Note 2 23 2 3 5 2" xfId="28437"/>
    <cellStyle name="Note 2 23 2 3 5 3" xfId="42890"/>
    <cellStyle name="Note 2 23 2 3 6" xfId="18009"/>
    <cellStyle name="Note 2 23 2 4" xfId="1169"/>
    <cellStyle name="Note 2 23 2 4 2" xfId="3680"/>
    <cellStyle name="Note 2 23 2 4 2 2" xfId="21116"/>
    <cellStyle name="Note 2 23 2 4 2 3" xfId="35569"/>
    <cellStyle name="Note 2 23 2 4 3" xfId="6142"/>
    <cellStyle name="Note 2 23 2 4 3 2" xfId="23577"/>
    <cellStyle name="Note 2 23 2 4 3 3" xfId="38030"/>
    <cellStyle name="Note 2 23 2 4 4" xfId="8583"/>
    <cellStyle name="Note 2 23 2 4 4 2" xfId="26018"/>
    <cellStyle name="Note 2 23 2 4 4 3" xfId="40471"/>
    <cellStyle name="Note 2 23 2 4 5" xfId="11003"/>
    <cellStyle name="Note 2 23 2 4 5 2" xfId="28438"/>
    <cellStyle name="Note 2 23 2 4 5 3" xfId="42891"/>
    <cellStyle name="Note 2 23 2 4 6" xfId="15062"/>
    <cellStyle name="Note 2 23 2 4 6 2" xfId="32497"/>
    <cellStyle name="Note 2 23 2 4 6 3" xfId="46950"/>
    <cellStyle name="Note 2 23 2 4 7" xfId="18010"/>
    <cellStyle name="Note 2 23 2 4 8" xfId="20224"/>
    <cellStyle name="Note 2 23 2 5" xfId="3677"/>
    <cellStyle name="Note 2 23 2 5 2" xfId="13383"/>
    <cellStyle name="Note 2 23 2 5 2 2" xfId="30818"/>
    <cellStyle name="Note 2 23 2 5 2 3" xfId="45271"/>
    <cellStyle name="Note 2 23 2 5 3" xfId="15844"/>
    <cellStyle name="Note 2 23 2 5 3 2" xfId="33279"/>
    <cellStyle name="Note 2 23 2 5 3 3" xfId="47732"/>
    <cellStyle name="Note 2 23 2 5 4" xfId="21113"/>
    <cellStyle name="Note 2 23 2 5 5" xfId="35566"/>
    <cellStyle name="Note 2 23 2 6" xfId="6139"/>
    <cellStyle name="Note 2 23 2 6 2" xfId="23574"/>
    <cellStyle name="Note 2 23 2 6 3" xfId="38027"/>
    <cellStyle name="Note 2 23 2 7" xfId="8580"/>
    <cellStyle name="Note 2 23 2 7 2" xfId="26015"/>
    <cellStyle name="Note 2 23 2 7 3" xfId="40468"/>
    <cellStyle name="Note 2 23 2 8" xfId="11000"/>
    <cellStyle name="Note 2 23 2 8 2" xfId="28435"/>
    <cellStyle name="Note 2 23 2 8 3" xfId="42888"/>
    <cellStyle name="Note 2 23 2 9" xfId="18007"/>
    <cellStyle name="Note 2 23 3" xfId="1170"/>
    <cellStyle name="Note 2 23 3 2" xfId="1171"/>
    <cellStyle name="Note 2 23 3 2 2" xfId="3682"/>
    <cellStyle name="Note 2 23 3 2 2 2" xfId="13387"/>
    <cellStyle name="Note 2 23 3 2 2 2 2" xfId="30822"/>
    <cellStyle name="Note 2 23 3 2 2 2 3" xfId="45275"/>
    <cellStyle name="Note 2 23 3 2 2 3" xfId="15848"/>
    <cellStyle name="Note 2 23 3 2 2 3 2" xfId="33283"/>
    <cellStyle name="Note 2 23 3 2 2 3 3" xfId="47736"/>
    <cellStyle name="Note 2 23 3 2 2 4" xfId="21118"/>
    <cellStyle name="Note 2 23 3 2 2 5" xfId="35571"/>
    <cellStyle name="Note 2 23 3 2 3" xfId="6144"/>
    <cellStyle name="Note 2 23 3 2 3 2" xfId="23579"/>
    <cellStyle name="Note 2 23 3 2 3 3" xfId="38032"/>
    <cellStyle name="Note 2 23 3 2 4" xfId="8585"/>
    <cellStyle name="Note 2 23 3 2 4 2" xfId="26020"/>
    <cellStyle name="Note 2 23 3 2 4 3" xfId="40473"/>
    <cellStyle name="Note 2 23 3 2 5" xfId="11005"/>
    <cellStyle name="Note 2 23 3 2 5 2" xfId="28440"/>
    <cellStyle name="Note 2 23 3 2 5 3" xfId="42893"/>
    <cellStyle name="Note 2 23 3 2 6" xfId="18012"/>
    <cellStyle name="Note 2 23 3 3" xfId="1172"/>
    <cellStyle name="Note 2 23 3 3 2" xfId="3683"/>
    <cellStyle name="Note 2 23 3 3 2 2" xfId="13388"/>
    <cellStyle name="Note 2 23 3 3 2 2 2" xfId="30823"/>
    <cellStyle name="Note 2 23 3 3 2 2 3" xfId="45276"/>
    <cellStyle name="Note 2 23 3 3 2 3" xfId="15849"/>
    <cellStyle name="Note 2 23 3 3 2 3 2" xfId="33284"/>
    <cellStyle name="Note 2 23 3 3 2 3 3" xfId="47737"/>
    <cellStyle name="Note 2 23 3 3 2 4" xfId="21119"/>
    <cellStyle name="Note 2 23 3 3 2 5" xfId="35572"/>
    <cellStyle name="Note 2 23 3 3 3" xfId="6145"/>
    <cellStyle name="Note 2 23 3 3 3 2" xfId="23580"/>
    <cellStyle name="Note 2 23 3 3 3 3" xfId="38033"/>
    <cellStyle name="Note 2 23 3 3 4" xfId="8586"/>
    <cellStyle name="Note 2 23 3 3 4 2" xfId="26021"/>
    <cellStyle name="Note 2 23 3 3 4 3" xfId="40474"/>
    <cellStyle name="Note 2 23 3 3 5" xfId="11006"/>
    <cellStyle name="Note 2 23 3 3 5 2" xfId="28441"/>
    <cellStyle name="Note 2 23 3 3 5 3" xfId="42894"/>
    <cellStyle name="Note 2 23 3 3 6" xfId="18013"/>
    <cellStyle name="Note 2 23 3 4" xfId="1173"/>
    <cellStyle name="Note 2 23 3 4 2" xfId="3684"/>
    <cellStyle name="Note 2 23 3 4 2 2" xfId="21120"/>
    <cellStyle name="Note 2 23 3 4 2 3" xfId="35573"/>
    <cellStyle name="Note 2 23 3 4 3" xfId="6146"/>
    <cellStyle name="Note 2 23 3 4 3 2" xfId="23581"/>
    <cellStyle name="Note 2 23 3 4 3 3" xfId="38034"/>
    <cellStyle name="Note 2 23 3 4 4" xfId="8587"/>
    <cellStyle name="Note 2 23 3 4 4 2" xfId="26022"/>
    <cellStyle name="Note 2 23 3 4 4 3" xfId="40475"/>
    <cellStyle name="Note 2 23 3 4 5" xfId="11007"/>
    <cellStyle name="Note 2 23 3 4 5 2" xfId="28442"/>
    <cellStyle name="Note 2 23 3 4 5 3" xfId="42895"/>
    <cellStyle name="Note 2 23 3 4 6" xfId="15063"/>
    <cellStyle name="Note 2 23 3 4 6 2" xfId="32498"/>
    <cellStyle name="Note 2 23 3 4 6 3" xfId="46951"/>
    <cellStyle name="Note 2 23 3 4 7" xfId="18014"/>
    <cellStyle name="Note 2 23 3 4 8" xfId="20225"/>
    <cellStyle name="Note 2 23 3 5" xfId="3681"/>
    <cellStyle name="Note 2 23 3 5 2" xfId="13386"/>
    <cellStyle name="Note 2 23 3 5 2 2" xfId="30821"/>
    <cellStyle name="Note 2 23 3 5 2 3" xfId="45274"/>
    <cellStyle name="Note 2 23 3 5 3" xfId="15847"/>
    <cellStyle name="Note 2 23 3 5 3 2" xfId="33282"/>
    <cellStyle name="Note 2 23 3 5 3 3" xfId="47735"/>
    <cellStyle name="Note 2 23 3 5 4" xfId="21117"/>
    <cellStyle name="Note 2 23 3 5 5" xfId="35570"/>
    <cellStyle name="Note 2 23 3 6" xfId="6143"/>
    <cellStyle name="Note 2 23 3 6 2" xfId="23578"/>
    <cellStyle name="Note 2 23 3 6 3" xfId="38031"/>
    <cellStyle name="Note 2 23 3 7" xfId="8584"/>
    <cellStyle name="Note 2 23 3 7 2" xfId="26019"/>
    <cellStyle name="Note 2 23 3 7 3" xfId="40472"/>
    <cellStyle name="Note 2 23 3 8" xfId="11004"/>
    <cellStyle name="Note 2 23 3 8 2" xfId="28439"/>
    <cellStyle name="Note 2 23 3 8 3" xfId="42892"/>
    <cellStyle name="Note 2 23 3 9" xfId="18011"/>
    <cellStyle name="Note 2 23 4" xfId="1174"/>
    <cellStyle name="Note 2 23 4 2" xfId="1175"/>
    <cellStyle name="Note 2 23 4 2 2" xfId="3686"/>
    <cellStyle name="Note 2 23 4 2 2 2" xfId="13390"/>
    <cellStyle name="Note 2 23 4 2 2 2 2" xfId="30825"/>
    <cellStyle name="Note 2 23 4 2 2 2 3" xfId="45278"/>
    <cellStyle name="Note 2 23 4 2 2 3" xfId="15851"/>
    <cellStyle name="Note 2 23 4 2 2 3 2" xfId="33286"/>
    <cellStyle name="Note 2 23 4 2 2 3 3" xfId="47739"/>
    <cellStyle name="Note 2 23 4 2 2 4" xfId="21122"/>
    <cellStyle name="Note 2 23 4 2 2 5" xfId="35575"/>
    <cellStyle name="Note 2 23 4 2 3" xfId="6148"/>
    <cellStyle name="Note 2 23 4 2 3 2" xfId="23583"/>
    <cellStyle name="Note 2 23 4 2 3 3" xfId="38036"/>
    <cellStyle name="Note 2 23 4 2 4" xfId="8589"/>
    <cellStyle name="Note 2 23 4 2 4 2" xfId="26024"/>
    <cellStyle name="Note 2 23 4 2 4 3" xfId="40477"/>
    <cellStyle name="Note 2 23 4 2 5" xfId="11009"/>
    <cellStyle name="Note 2 23 4 2 5 2" xfId="28444"/>
    <cellStyle name="Note 2 23 4 2 5 3" xfId="42897"/>
    <cellStyle name="Note 2 23 4 2 6" xfId="18016"/>
    <cellStyle name="Note 2 23 4 3" xfId="1176"/>
    <cellStyle name="Note 2 23 4 3 2" xfId="3687"/>
    <cellStyle name="Note 2 23 4 3 2 2" xfId="13391"/>
    <cellStyle name="Note 2 23 4 3 2 2 2" xfId="30826"/>
    <cellStyle name="Note 2 23 4 3 2 2 3" xfId="45279"/>
    <cellStyle name="Note 2 23 4 3 2 3" xfId="15852"/>
    <cellStyle name="Note 2 23 4 3 2 3 2" xfId="33287"/>
    <cellStyle name="Note 2 23 4 3 2 3 3" xfId="47740"/>
    <cellStyle name="Note 2 23 4 3 2 4" xfId="21123"/>
    <cellStyle name="Note 2 23 4 3 2 5" xfId="35576"/>
    <cellStyle name="Note 2 23 4 3 3" xfId="6149"/>
    <cellStyle name="Note 2 23 4 3 3 2" xfId="23584"/>
    <cellStyle name="Note 2 23 4 3 3 3" xfId="38037"/>
    <cellStyle name="Note 2 23 4 3 4" xfId="8590"/>
    <cellStyle name="Note 2 23 4 3 4 2" xfId="26025"/>
    <cellStyle name="Note 2 23 4 3 4 3" xfId="40478"/>
    <cellStyle name="Note 2 23 4 3 5" xfId="11010"/>
    <cellStyle name="Note 2 23 4 3 5 2" xfId="28445"/>
    <cellStyle name="Note 2 23 4 3 5 3" xfId="42898"/>
    <cellStyle name="Note 2 23 4 3 6" xfId="18017"/>
    <cellStyle name="Note 2 23 4 4" xfId="1177"/>
    <cellStyle name="Note 2 23 4 4 2" xfId="3688"/>
    <cellStyle name="Note 2 23 4 4 2 2" xfId="21124"/>
    <cellStyle name="Note 2 23 4 4 2 3" xfId="35577"/>
    <cellStyle name="Note 2 23 4 4 3" xfId="6150"/>
    <cellStyle name="Note 2 23 4 4 3 2" xfId="23585"/>
    <cellStyle name="Note 2 23 4 4 3 3" xfId="38038"/>
    <cellStyle name="Note 2 23 4 4 4" xfId="8591"/>
    <cellStyle name="Note 2 23 4 4 4 2" xfId="26026"/>
    <cellStyle name="Note 2 23 4 4 4 3" xfId="40479"/>
    <cellStyle name="Note 2 23 4 4 5" xfId="11011"/>
    <cellStyle name="Note 2 23 4 4 5 2" xfId="28446"/>
    <cellStyle name="Note 2 23 4 4 5 3" xfId="42899"/>
    <cellStyle name="Note 2 23 4 4 6" xfId="15064"/>
    <cellStyle name="Note 2 23 4 4 6 2" xfId="32499"/>
    <cellStyle name="Note 2 23 4 4 6 3" xfId="46952"/>
    <cellStyle name="Note 2 23 4 4 7" xfId="18018"/>
    <cellStyle name="Note 2 23 4 4 8" xfId="20226"/>
    <cellStyle name="Note 2 23 4 5" xfId="3685"/>
    <cellStyle name="Note 2 23 4 5 2" xfId="13389"/>
    <cellStyle name="Note 2 23 4 5 2 2" xfId="30824"/>
    <cellStyle name="Note 2 23 4 5 2 3" xfId="45277"/>
    <cellStyle name="Note 2 23 4 5 3" xfId="15850"/>
    <cellStyle name="Note 2 23 4 5 3 2" xfId="33285"/>
    <cellStyle name="Note 2 23 4 5 3 3" xfId="47738"/>
    <cellStyle name="Note 2 23 4 5 4" xfId="21121"/>
    <cellStyle name="Note 2 23 4 5 5" xfId="35574"/>
    <cellStyle name="Note 2 23 4 6" xfId="6147"/>
    <cellStyle name="Note 2 23 4 6 2" xfId="23582"/>
    <cellStyle name="Note 2 23 4 6 3" xfId="38035"/>
    <cellStyle name="Note 2 23 4 7" xfId="8588"/>
    <cellStyle name="Note 2 23 4 7 2" xfId="26023"/>
    <cellStyle name="Note 2 23 4 7 3" xfId="40476"/>
    <cellStyle name="Note 2 23 4 8" xfId="11008"/>
    <cellStyle name="Note 2 23 4 8 2" xfId="28443"/>
    <cellStyle name="Note 2 23 4 8 3" xfId="42896"/>
    <cellStyle name="Note 2 23 4 9" xfId="18015"/>
    <cellStyle name="Note 2 23 5" xfId="1178"/>
    <cellStyle name="Note 2 23 5 2" xfId="3689"/>
    <cellStyle name="Note 2 23 5 2 2" xfId="13392"/>
    <cellStyle name="Note 2 23 5 2 2 2" xfId="30827"/>
    <cellStyle name="Note 2 23 5 2 2 3" xfId="45280"/>
    <cellStyle name="Note 2 23 5 2 3" xfId="15853"/>
    <cellStyle name="Note 2 23 5 2 3 2" xfId="33288"/>
    <cellStyle name="Note 2 23 5 2 3 3" xfId="47741"/>
    <cellStyle name="Note 2 23 5 2 4" xfId="21125"/>
    <cellStyle name="Note 2 23 5 2 5" xfId="35578"/>
    <cellStyle name="Note 2 23 5 3" xfId="6151"/>
    <cellStyle name="Note 2 23 5 3 2" xfId="23586"/>
    <cellStyle name="Note 2 23 5 3 3" xfId="38039"/>
    <cellStyle name="Note 2 23 5 4" xfId="8592"/>
    <cellStyle name="Note 2 23 5 4 2" xfId="26027"/>
    <cellStyle name="Note 2 23 5 4 3" xfId="40480"/>
    <cellStyle name="Note 2 23 5 5" xfId="11012"/>
    <cellStyle name="Note 2 23 5 5 2" xfId="28447"/>
    <cellStyle name="Note 2 23 5 5 3" xfId="42900"/>
    <cellStyle name="Note 2 23 5 6" xfId="18019"/>
    <cellStyle name="Note 2 23 6" xfId="1179"/>
    <cellStyle name="Note 2 23 6 2" xfId="3690"/>
    <cellStyle name="Note 2 23 6 2 2" xfId="13393"/>
    <cellStyle name="Note 2 23 6 2 2 2" xfId="30828"/>
    <cellStyle name="Note 2 23 6 2 2 3" xfId="45281"/>
    <cellStyle name="Note 2 23 6 2 3" xfId="15854"/>
    <cellStyle name="Note 2 23 6 2 3 2" xfId="33289"/>
    <cellStyle name="Note 2 23 6 2 3 3" xfId="47742"/>
    <cellStyle name="Note 2 23 6 2 4" xfId="21126"/>
    <cellStyle name="Note 2 23 6 2 5" xfId="35579"/>
    <cellStyle name="Note 2 23 6 3" xfId="6152"/>
    <cellStyle name="Note 2 23 6 3 2" xfId="23587"/>
    <cellStyle name="Note 2 23 6 3 3" xfId="38040"/>
    <cellStyle name="Note 2 23 6 4" xfId="8593"/>
    <cellStyle name="Note 2 23 6 4 2" xfId="26028"/>
    <cellStyle name="Note 2 23 6 4 3" xfId="40481"/>
    <cellStyle name="Note 2 23 6 5" xfId="11013"/>
    <cellStyle name="Note 2 23 6 5 2" xfId="28448"/>
    <cellStyle name="Note 2 23 6 5 3" xfId="42901"/>
    <cellStyle name="Note 2 23 6 6" xfId="18020"/>
    <cellStyle name="Note 2 23 7" xfId="1180"/>
    <cellStyle name="Note 2 23 7 2" xfId="3691"/>
    <cellStyle name="Note 2 23 7 2 2" xfId="21127"/>
    <cellStyle name="Note 2 23 7 2 3" xfId="35580"/>
    <cellStyle name="Note 2 23 7 3" xfId="6153"/>
    <cellStyle name="Note 2 23 7 3 2" xfId="23588"/>
    <cellStyle name="Note 2 23 7 3 3" xfId="38041"/>
    <cellStyle name="Note 2 23 7 4" xfId="8594"/>
    <cellStyle name="Note 2 23 7 4 2" xfId="26029"/>
    <cellStyle name="Note 2 23 7 4 3" xfId="40482"/>
    <cellStyle name="Note 2 23 7 5" xfId="11014"/>
    <cellStyle name="Note 2 23 7 5 2" xfId="28449"/>
    <cellStyle name="Note 2 23 7 5 3" xfId="42902"/>
    <cellStyle name="Note 2 23 7 6" xfId="15065"/>
    <cellStyle name="Note 2 23 7 6 2" xfId="32500"/>
    <cellStyle name="Note 2 23 7 6 3" xfId="46953"/>
    <cellStyle name="Note 2 23 7 7" xfId="18021"/>
    <cellStyle name="Note 2 23 7 8" xfId="20227"/>
    <cellStyle name="Note 2 23 8" xfId="3676"/>
    <cellStyle name="Note 2 23 8 2" xfId="13382"/>
    <cellStyle name="Note 2 23 8 2 2" xfId="30817"/>
    <cellStyle name="Note 2 23 8 2 3" xfId="45270"/>
    <cellStyle name="Note 2 23 8 3" xfId="15843"/>
    <cellStyle name="Note 2 23 8 3 2" xfId="33278"/>
    <cellStyle name="Note 2 23 8 3 3" xfId="47731"/>
    <cellStyle name="Note 2 23 8 4" xfId="21112"/>
    <cellStyle name="Note 2 23 8 5" xfId="35565"/>
    <cellStyle name="Note 2 23 9" xfId="6138"/>
    <cellStyle name="Note 2 23 9 2" xfId="23573"/>
    <cellStyle name="Note 2 23 9 3" xfId="38026"/>
    <cellStyle name="Note 2 24" xfId="1181"/>
    <cellStyle name="Note 2 24 10" xfId="8595"/>
    <cellStyle name="Note 2 24 10 2" xfId="26030"/>
    <cellStyle name="Note 2 24 10 3" xfId="40483"/>
    <cellStyle name="Note 2 24 11" xfId="11015"/>
    <cellStyle name="Note 2 24 11 2" xfId="28450"/>
    <cellStyle name="Note 2 24 11 3" xfId="42903"/>
    <cellStyle name="Note 2 24 12" xfId="18022"/>
    <cellStyle name="Note 2 24 2" xfId="1182"/>
    <cellStyle name="Note 2 24 2 2" xfId="1183"/>
    <cellStyle name="Note 2 24 2 2 2" xfId="3694"/>
    <cellStyle name="Note 2 24 2 2 2 2" xfId="13396"/>
    <cellStyle name="Note 2 24 2 2 2 2 2" xfId="30831"/>
    <cellStyle name="Note 2 24 2 2 2 2 3" xfId="45284"/>
    <cellStyle name="Note 2 24 2 2 2 3" xfId="15857"/>
    <cellStyle name="Note 2 24 2 2 2 3 2" xfId="33292"/>
    <cellStyle name="Note 2 24 2 2 2 3 3" xfId="47745"/>
    <cellStyle name="Note 2 24 2 2 2 4" xfId="21130"/>
    <cellStyle name="Note 2 24 2 2 2 5" xfId="35583"/>
    <cellStyle name="Note 2 24 2 2 3" xfId="6156"/>
    <cellStyle name="Note 2 24 2 2 3 2" xfId="23591"/>
    <cellStyle name="Note 2 24 2 2 3 3" xfId="38044"/>
    <cellStyle name="Note 2 24 2 2 4" xfId="8597"/>
    <cellStyle name="Note 2 24 2 2 4 2" xfId="26032"/>
    <cellStyle name="Note 2 24 2 2 4 3" xfId="40485"/>
    <cellStyle name="Note 2 24 2 2 5" xfId="11017"/>
    <cellStyle name="Note 2 24 2 2 5 2" xfId="28452"/>
    <cellStyle name="Note 2 24 2 2 5 3" xfId="42905"/>
    <cellStyle name="Note 2 24 2 2 6" xfId="18024"/>
    <cellStyle name="Note 2 24 2 3" xfId="1184"/>
    <cellStyle name="Note 2 24 2 3 2" xfId="3695"/>
    <cellStyle name="Note 2 24 2 3 2 2" xfId="13397"/>
    <cellStyle name="Note 2 24 2 3 2 2 2" xfId="30832"/>
    <cellStyle name="Note 2 24 2 3 2 2 3" xfId="45285"/>
    <cellStyle name="Note 2 24 2 3 2 3" xfId="15858"/>
    <cellStyle name="Note 2 24 2 3 2 3 2" xfId="33293"/>
    <cellStyle name="Note 2 24 2 3 2 3 3" xfId="47746"/>
    <cellStyle name="Note 2 24 2 3 2 4" xfId="21131"/>
    <cellStyle name="Note 2 24 2 3 2 5" xfId="35584"/>
    <cellStyle name="Note 2 24 2 3 3" xfId="6157"/>
    <cellStyle name="Note 2 24 2 3 3 2" xfId="23592"/>
    <cellStyle name="Note 2 24 2 3 3 3" xfId="38045"/>
    <cellStyle name="Note 2 24 2 3 4" xfId="8598"/>
    <cellStyle name="Note 2 24 2 3 4 2" xfId="26033"/>
    <cellStyle name="Note 2 24 2 3 4 3" xfId="40486"/>
    <cellStyle name="Note 2 24 2 3 5" xfId="11018"/>
    <cellStyle name="Note 2 24 2 3 5 2" xfId="28453"/>
    <cellStyle name="Note 2 24 2 3 5 3" xfId="42906"/>
    <cellStyle name="Note 2 24 2 3 6" xfId="18025"/>
    <cellStyle name="Note 2 24 2 4" xfId="1185"/>
    <cellStyle name="Note 2 24 2 4 2" xfId="3696"/>
    <cellStyle name="Note 2 24 2 4 2 2" xfId="21132"/>
    <cellStyle name="Note 2 24 2 4 2 3" xfId="35585"/>
    <cellStyle name="Note 2 24 2 4 3" xfId="6158"/>
    <cellStyle name="Note 2 24 2 4 3 2" xfId="23593"/>
    <cellStyle name="Note 2 24 2 4 3 3" xfId="38046"/>
    <cellStyle name="Note 2 24 2 4 4" xfId="8599"/>
    <cellStyle name="Note 2 24 2 4 4 2" xfId="26034"/>
    <cellStyle name="Note 2 24 2 4 4 3" xfId="40487"/>
    <cellStyle name="Note 2 24 2 4 5" xfId="11019"/>
    <cellStyle name="Note 2 24 2 4 5 2" xfId="28454"/>
    <cellStyle name="Note 2 24 2 4 5 3" xfId="42907"/>
    <cellStyle name="Note 2 24 2 4 6" xfId="15066"/>
    <cellStyle name="Note 2 24 2 4 6 2" xfId="32501"/>
    <cellStyle name="Note 2 24 2 4 6 3" xfId="46954"/>
    <cellStyle name="Note 2 24 2 4 7" xfId="18026"/>
    <cellStyle name="Note 2 24 2 4 8" xfId="20228"/>
    <cellStyle name="Note 2 24 2 5" xfId="3693"/>
    <cellStyle name="Note 2 24 2 5 2" xfId="13395"/>
    <cellStyle name="Note 2 24 2 5 2 2" xfId="30830"/>
    <cellStyle name="Note 2 24 2 5 2 3" xfId="45283"/>
    <cellStyle name="Note 2 24 2 5 3" xfId="15856"/>
    <cellStyle name="Note 2 24 2 5 3 2" xfId="33291"/>
    <cellStyle name="Note 2 24 2 5 3 3" xfId="47744"/>
    <cellStyle name="Note 2 24 2 5 4" xfId="21129"/>
    <cellStyle name="Note 2 24 2 5 5" xfId="35582"/>
    <cellStyle name="Note 2 24 2 6" xfId="6155"/>
    <cellStyle name="Note 2 24 2 6 2" xfId="23590"/>
    <cellStyle name="Note 2 24 2 6 3" xfId="38043"/>
    <cellStyle name="Note 2 24 2 7" xfId="8596"/>
    <cellStyle name="Note 2 24 2 7 2" xfId="26031"/>
    <cellStyle name="Note 2 24 2 7 3" xfId="40484"/>
    <cellStyle name="Note 2 24 2 8" xfId="11016"/>
    <cellStyle name="Note 2 24 2 8 2" xfId="28451"/>
    <cellStyle name="Note 2 24 2 8 3" xfId="42904"/>
    <cellStyle name="Note 2 24 2 9" xfId="18023"/>
    <cellStyle name="Note 2 24 3" xfId="1186"/>
    <cellStyle name="Note 2 24 3 2" xfId="1187"/>
    <cellStyle name="Note 2 24 3 2 2" xfId="3698"/>
    <cellStyle name="Note 2 24 3 2 2 2" xfId="13399"/>
    <cellStyle name="Note 2 24 3 2 2 2 2" xfId="30834"/>
    <cellStyle name="Note 2 24 3 2 2 2 3" xfId="45287"/>
    <cellStyle name="Note 2 24 3 2 2 3" xfId="15860"/>
    <cellStyle name="Note 2 24 3 2 2 3 2" xfId="33295"/>
    <cellStyle name="Note 2 24 3 2 2 3 3" xfId="47748"/>
    <cellStyle name="Note 2 24 3 2 2 4" xfId="21134"/>
    <cellStyle name="Note 2 24 3 2 2 5" xfId="35587"/>
    <cellStyle name="Note 2 24 3 2 3" xfId="6160"/>
    <cellStyle name="Note 2 24 3 2 3 2" xfId="23595"/>
    <cellStyle name="Note 2 24 3 2 3 3" xfId="38048"/>
    <cellStyle name="Note 2 24 3 2 4" xfId="8601"/>
    <cellStyle name="Note 2 24 3 2 4 2" xfId="26036"/>
    <cellStyle name="Note 2 24 3 2 4 3" xfId="40489"/>
    <cellStyle name="Note 2 24 3 2 5" xfId="11021"/>
    <cellStyle name="Note 2 24 3 2 5 2" xfId="28456"/>
    <cellStyle name="Note 2 24 3 2 5 3" xfId="42909"/>
    <cellStyle name="Note 2 24 3 2 6" xfId="18028"/>
    <cellStyle name="Note 2 24 3 3" xfId="1188"/>
    <cellStyle name="Note 2 24 3 3 2" xfId="3699"/>
    <cellStyle name="Note 2 24 3 3 2 2" xfId="13400"/>
    <cellStyle name="Note 2 24 3 3 2 2 2" xfId="30835"/>
    <cellStyle name="Note 2 24 3 3 2 2 3" xfId="45288"/>
    <cellStyle name="Note 2 24 3 3 2 3" xfId="15861"/>
    <cellStyle name="Note 2 24 3 3 2 3 2" xfId="33296"/>
    <cellStyle name="Note 2 24 3 3 2 3 3" xfId="47749"/>
    <cellStyle name="Note 2 24 3 3 2 4" xfId="21135"/>
    <cellStyle name="Note 2 24 3 3 2 5" xfId="35588"/>
    <cellStyle name="Note 2 24 3 3 3" xfId="6161"/>
    <cellStyle name="Note 2 24 3 3 3 2" xfId="23596"/>
    <cellStyle name="Note 2 24 3 3 3 3" xfId="38049"/>
    <cellStyle name="Note 2 24 3 3 4" xfId="8602"/>
    <cellStyle name="Note 2 24 3 3 4 2" xfId="26037"/>
    <cellStyle name="Note 2 24 3 3 4 3" xfId="40490"/>
    <cellStyle name="Note 2 24 3 3 5" xfId="11022"/>
    <cellStyle name="Note 2 24 3 3 5 2" xfId="28457"/>
    <cellStyle name="Note 2 24 3 3 5 3" xfId="42910"/>
    <cellStyle name="Note 2 24 3 3 6" xfId="18029"/>
    <cellStyle name="Note 2 24 3 4" xfId="1189"/>
    <cellStyle name="Note 2 24 3 4 2" xfId="3700"/>
    <cellStyle name="Note 2 24 3 4 2 2" xfId="21136"/>
    <cellStyle name="Note 2 24 3 4 2 3" xfId="35589"/>
    <cellStyle name="Note 2 24 3 4 3" xfId="6162"/>
    <cellStyle name="Note 2 24 3 4 3 2" xfId="23597"/>
    <cellStyle name="Note 2 24 3 4 3 3" xfId="38050"/>
    <cellStyle name="Note 2 24 3 4 4" xfId="8603"/>
    <cellStyle name="Note 2 24 3 4 4 2" xfId="26038"/>
    <cellStyle name="Note 2 24 3 4 4 3" xfId="40491"/>
    <cellStyle name="Note 2 24 3 4 5" xfId="11023"/>
    <cellStyle name="Note 2 24 3 4 5 2" xfId="28458"/>
    <cellStyle name="Note 2 24 3 4 5 3" xfId="42911"/>
    <cellStyle name="Note 2 24 3 4 6" xfId="15067"/>
    <cellStyle name="Note 2 24 3 4 6 2" xfId="32502"/>
    <cellStyle name="Note 2 24 3 4 6 3" xfId="46955"/>
    <cellStyle name="Note 2 24 3 4 7" xfId="18030"/>
    <cellStyle name="Note 2 24 3 4 8" xfId="20229"/>
    <cellStyle name="Note 2 24 3 5" xfId="3697"/>
    <cellStyle name="Note 2 24 3 5 2" xfId="13398"/>
    <cellStyle name="Note 2 24 3 5 2 2" xfId="30833"/>
    <cellStyle name="Note 2 24 3 5 2 3" xfId="45286"/>
    <cellStyle name="Note 2 24 3 5 3" xfId="15859"/>
    <cellStyle name="Note 2 24 3 5 3 2" xfId="33294"/>
    <cellStyle name="Note 2 24 3 5 3 3" xfId="47747"/>
    <cellStyle name="Note 2 24 3 5 4" xfId="21133"/>
    <cellStyle name="Note 2 24 3 5 5" xfId="35586"/>
    <cellStyle name="Note 2 24 3 6" xfId="6159"/>
    <cellStyle name="Note 2 24 3 6 2" xfId="23594"/>
    <cellStyle name="Note 2 24 3 6 3" xfId="38047"/>
    <cellStyle name="Note 2 24 3 7" xfId="8600"/>
    <cellStyle name="Note 2 24 3 7 2" xfId="26035"/>
    <cellStyle name="Note 2 24 3 7 3" xfId="40488"/>
    <cellStyle name="Note 2 24 3 8" xfId="11020"/>
    <cellStyle name="Note 2 24 3 8 2" xfId="28455"/>
    <cellStyle name="Note 2 24 3 8 3" xfId="42908"/>
    <cellStyle name="Note 2 24 3 9" xfId="18027"/>
    <cellStyle name="Note 2 24 4" xfId="1190"/>
    <cellStyle name="Note 2 24 4 2" xfId="1191"/>
    <cellStyle name="Note 2 24 4 2 2" xfId="3702"/>
    <cellStyle name="Note 2 24 4 2 2 2" xfId="13402"/>
    <cellStyle name="Note 2 24 4 2 2 2 2" xfId="30837"/>
    <cellStyle name="Note 2 24 4 2 2 2 3" xfId="45290"/>
    <cellStyle name="Note 2 24 4 2 2 3" xfId="15863"/>
    <cellStyle name="Note 2 24 4 2 2 3 2" xfId="33298"/>
    <cellStyle name="Note 2 24 4 2 2 3 3" xfId="47751"/>
    <cellStyle name="Note 2 24 4 2 2 4" xfId="21138"/>
    <cellStyle name="Note 2 24 4 2 2 5" xfId="35591"/>
    <cellStyle name="Note 2 24 4 2 3" xfId="6164"/>
    <cellStyle name="Note 2 24 4 2 3 2" xfId="23599"/>
    <cellStyle name="Note 2 24 4 2 3 3" xfId="38052"/>
    <cellStyle name="Note 2 24 4 2 4" xfId="8605"/>
    <cellStyle name="Note 2 24 4 2 4 2" xfId="26040"/>
    <cellStyle name="Note 2 24 4 2 4 3" xfId="40493"/>
    <cellStyle name="Note 2 24 4 2 5" xfId="11025"/>
    <cellStyle name="Note 2 24 4 2 5 2" xfId="28460"/>
    <cellStyle name="Note 2 24 4 2 5 3" xfId="42913"/>
    <cellStyle name="Note 2 24 4 2 6" xfId="18032"/>
    <cellStyle name="Note 2 24 4 3" xfId="1192"/>
    <cellStyle name="Note 2 24 4 3 2" xfId="3703"/>
    <cellStyle name="Note 2 24 4 3 2 2" xfId="13403"/>
    <cellStyle name="Note 2 24 4 3 2 2 2" xfId="30838"/>
    <cellStyle name="Note 2 24 4 3 2 2 3" xfId="45291"/>
    <cellStyle name="Note 2 24 4 3 2 3" xfId="15864"/>
    <cellStyle name="Note 2 24 4 3 2 3 2" xfId="33299"/>
    <cellStyle name="Note 2 24 4 3 2 3 3" xfId="47752"/>
    <cellStyle name="Note 2 24 4 3 2 4" xfId="21139"/>
    <cellStyle name="Note 2 24 4 3 2 5" xfId="35592"/>
    <cellStyle name="Note 2 24 4 3 3" xfId="6165"/>
    <cellStyle name="Note 2 24 4 3 3 2" xfId="23600"/>
    <cellStyle name="Note 2 24 4 3 3 3" xfId="38053"/>
    <cellStyle name="Note 2 24 4 3 4" xfId="8606"/>
    <cellStyle name="Note 2 24 4 3 4 2" xfId="26041"/>
    <cellStyle name="Note 2 24 4 3 4 3" xfId="40494"/>
    <cellStyle name="Note 2 24 4 3 5" xfId="11026"/>
    <cellStyle name="Note 2 24 4 3 5 2" xfId="28461"/>
    <cellStyle name="Note 2 24 4 3 5 3" xfId="42914"/>
    <cellStyle name="Note 2 24 4 3 6" xfId="18033"/>
    <cellStyle name="Note 2 24 4 4" xfId="1193"/>
    <cellStyle name="Note 2 24 4 4 2" xfId="3704"/>
    <cellStyle name="Note 2 24 4 4 2 2" xfId="21140"/>
    <cellStyle name="Note 2 24 4 4 2 3" xfId="35593"/>
    <cellStyle name="Note 2 24 4 4 3" xfId="6166"/>
    <cellStyle name="Note 2 24 4 4 3 2" xfId="23601"/>
    <cellStyle name="Note 2 24 4 4 3 3" xfId="38054"/>
    <cellStyle name="Note 2 24 4 4 4" xfId="8607"/>
    <cellStyle name="Note 2 24 4 4 4 2" xfId="26042"/>
    <cellStyle name="Note 2 24 4 4 4 3" xfId="40495"/>
    <cellStyle name="Note 2 24 4 4 5" xfId="11027"/>
    <cellStyle name="Note 2 24 4 4 5 2" xfId="28462"/>
    <cellStyle name="Note 2 24 4 4 5 3" xfId="42915"/>
    <cellStyle name="Note 2 24 4 4 6" xfId="15068"/>
    <cellStyle name="Note 2 24 4 4 6 2" xfId="32503"/>
    <cellStyle name="Note 2 24 4 4 6 3" xfId="46956"/>
    <cellStyle name="Note 2 24 4 4 7" xfId="18034"/>
    <cellStyle name="Note 2 24 4 4 8" xfId="20230"/>
    <cellStyle name="Note 2 24 4 5" xfId="3701"/>
    <cellStyle name="Note 2 24 4 5 2" xfId="13401"/>
    <cellStyle name="Note 2 24 4 5 2 2" xfId="30836"/>
    <cellStyle name="Note 2 24 4 5 2 3" xfId="45289"/>
    <cellStyle name="Note 2 24 4 5 3" xfId="15862"/>
    <cellStyle name="Note 2 24 4 5 3 2" xfId="33297"/>
    <cellStyle name="Note 2 24 4 5 3 3" xfId="47750"/>
    <cellStyle name="Note 2 24 4 5 4" xfId="21137"/>
    <cellStyle name="Note 2 24 4 5 5" xfId="35590"/>
    <cellStyle name="Note 2 24 4 6" xfId="6163"/>
    <cellStyle name="Note 2 24 4 6 2" xfId="23598"/>
    <cellStyle name="Note 2 24 4 6 3" xfId="38051"/>
    <cellStyle name="Note 2 24 4 7" xfId="8604"/>
    <cellStyle name="Note 2 24 4 7 2" xfId="26039"/>
    <cellStyle name="Note 2 24 4 7 3" xfId="40492"/>
    <cellStyle name="Note 2 24 4 8" xfId="11024"/>
    <cellStyle name="Note 2 24 4 8 2" xfId="28459"/>
    <cellStyle name="Note 2 24 4 8 3" xfId="42912"/>
    <cellStyle name="Note 2 24 4 9" xfId="18031"/>
    <cellStyle name="Note 2 24 5" xfId="1194"/>
    <cellStyle name="Note 2 24 5 2" xfId="3705"/>
    <cellStyle name="Note 2 24 5 2 2" xfId="13404"/>
    <cellStyle name="Note 2 24 5 2 2 2" xfId="30839"/>
    <cellStyle name="Note 2 24 5 2 2 3" xfId="45292"/>
    <cellStyle name="Note 2 24 5 2 3" xfId="15865"/>
    <cellStyle name="Note 2 24 5 2 3 2" xfId="33300"/>
    <cellStyle name="Note 2 24 5 2 3 3" xfId="47753"/>
    <cellStyle name="Note 2 24 5 2 4" xfId="21141"/>
    <cellStyle name="Note 2 24 5 2 5" xfId="35594"/>
    <cellStyle name="Note 2 24 5 3" xfId="6167"/>
    <cellStyle name="Note 2 24 5 3 2" xfId="23602"/>
    <cellStyle name="Note 2 24 5 3 3" xfId="38055"/>
    <cellStyle name="Note 2 24 5 4" xfId="8608"/>
    <cellStyle name="Note 2 24 5 4 2" xfId="26043"/>
    <cellStyle name="Note 2 24 5 4 3" xfId="40496"/>
    <cellStyle name="Note 2 24 5 5" xfId="11028"/>
    <cellStyle name="Note 2 24 5 5 2" xfId="28463"/>
    <cellStyle name="Note 2 24 5 5 3" xfId="42916"/>
    <cellStyle name="Note 2 24 5 6" xfId="18035"/>
    <cellStyle name="Note 2 24 6" xfId="1195"/>
    <cellStyle name="Note 2 24 6 2" xfId="3706"/>
    <cellStyle name="Note 2 24 6 2 2" xfId="13405"/>
    <cellStyle name="Note 2 24 6 2 2 2" xfId="30840"/>
    <cellStyle name="Note 2 24 6 2 2 3" xfId="45293"/>
    <cellStyle name="Note 2 24 6 2 3" xfId="15866"/>
    <cellStyle name="Note 2 24 6 2 3 2" xfId="33301"/>
    <cellStyle name="Note 2 24 6 2 3 3" xfId="47754"/>
    <cellStyle name="Note 2 24 6 2 4" xfId="21142"/>
    <cellStyle name="Note 2 24 6 2 5" xfId="35595"/>
    <cellStyle name="Note 2 24 6 3" xfId="6168"/>
    <cellStyle name="Note 2 24 6 3 2" xfId="23603"/>
    <cellStyle name="Note 2 24 6 3 3" xfId="38056"/>
    <cellStyle name="Note 2 24 6 4" xfId="8609"/>
    <cellStyle name="Note 2 24 6 4 2" xfId="26044"/>
    <cellStyle name="Note 2 24 6 4 3" xfId="40497"/>
    <cellStyle name="Note 2 24 6 5" xfId="11029"/>
    <cellStyle name="Note 2 24 6 5 2" xfId="28464"/>
    <cellStyle name="Note 2 24 6 5 3" xfId="42917"/>
    <cellStyle name="Note 2 24 6 6" xfId="18036"/>
    <cellStyle name="Note 2 24 7" xfId="1196"/>
    <cellStyle name="Note 2 24 7 2" xfId="3707"/>
    <cellStyle name="Note 2 24 7 2 2" xfId="21143"/>
    <cellStyle name="Note 2 24 7 2 3" xfId="35596"/>
    <cellStyle name="Note 2 24 7 3" xfId="6169"/>
    <cellStyle name="Note 2 24 7 3 2" xfId="23604"/>
    <cellStyle name="Note 2 24 7 3 3" xfId="38057"/>
    <cellStyle name="Note 2 24 7 4" xfId="8610"/>
    <cellStyle name="Note 2 24 7 4 2" xfId="26045"/>
    <cellStyle name="Note 2 24 7 4 3" xfId="40498"/>
    <cellStyle name="Note 2 24 7 5" xfId="11030"/>
    <cellStyle name="Note 2 24 7 5 2" xfId="28465"/>
    <cellStyle name="Note 2 24 7 5 3" xfId="42918"/>
    <cellStyle name="Note 2 24 7 6" xfId="15069"/>
    <cellStyle name="Note 2 24 7 6 2" xfId="32504"/>
    <cellStyle name="Note 2 24 7 6 3" xfId="46957"/>
    <cellStyle name="Note 2 24 7 7" xfId="18037"/>
    <cellStyle name="Note 2 24 7 8" xfId="20231"/>
    <cellStyle name="Note 2 24 8" xfId="3692"/>
    <cellStyle name="Note 2 24 8 2" xfId="13394"/>
    <cellStyle name="Note 2 24 8 2 2" xfId="30829"/>
    <cellStyle name="Note 2 24 8 2 3" xfId="45282"/>
    <cellStyle name="Note 2 24 8 3" xfId="15855"/>
    <cellStyle name="Note 2 24 8 3 2" xfId="33290"/>
    <cellStyle name="Note 2 24 8 3 3" xfId="47743"/>
    <cellStyle name="Note 2 24 8 4" xfId="21128"/>
    <cellStyle name="Note 2 24 8 5" xfId="35581"/>
    <cellStyle name="Note 2 24 9" xfId="6154"/>
    <cellStyle name="Note 2 24 9 2" xfId="23589"/>
    <cellStyle name="Note 2 24 9 3" xfId="38042"/>
    <cellStyle name="Note 2 25" xfId="1197"/>
    <cellStyle name="Note 2 25 2" xfId="1198"/>
    <cellStyle name="Note 2 25 2 2" xfId="3709"/>
    <cellStyle name="Note 2 25 2 2 2" xfId="13407"/>
    <cellStyle name="Note 2 25 2 2 2 2" xfId="30842"/>
    <cellStyle name="Note 2 25 2 2 2 3" xfId="45295"/>
    <cellStyle name="Note 2 25 2 2 3" xfId="15868"/>
    <cellStyle name="Note 2 25 2 2 3 2" xfId="33303"/>
    <cellStyle name="Note 2 25 2 2 3 3" xfId="47756"/>
    <cellStyle name="Note 2 25 2 2 4" xfId="21145"/>
    <cellStyle name="Note 2 25 2 2 5" xfId="35598"/>
    <cellStyle name="Note 2 25 2 3" xfId="6171"/>
    <cellStyle name="Note 2 25 2 3 2" xfId="23606"/>
    <cellStyle name="Note 2 25 2 3 3" xfId="38059"/>
    <cellStyle name="Note 2 25 2 4" xfId="8612"/>
    <cellStyle name="Note 2 25 2 4 2" xfId="26047"/>
    <cellStyle name="Note 2 25 2 4 3" xfId="40500"/>
    <cellStyle name="Note 2 25 2 5" xfId="11032"/>
    <cellStyle name="Note 2 25 2 5 2" xfId="28467"/>
    <cellStyle name="Note 2 25 2 5 3" xfId="42920"/>
    <cellStyle name="Note 2 25 2 6" xfId="18039"/>
    <cellStyle name="Note 2 25 3" xfId="1199"/>
    <cellStyle name="Note 2 25 3 2" xfId="3710"/>
    <cellStyle name="Note 2 25 3 2 2" xfId="13408"/>
    <cellStyle name="Note 2 25 3 2 2 2" xfId="30843"/>
    <cellStyle name="Note 2 25 3 2 2 3" xfId="45296"/>
    <cellStyle name="Note 2 25 3 2 3" xfId="15869"/>
    <cellStyle name="Note 2 25 3 2 3 2" xfId="33304"/>
    <cellStyle name="Note 2 25 3 2 3 3" xfId="47757"/>
    <cellStyle name="Note 2 25 3 2 4" xfId="21146"/>
    <cellStyle name="Note 2 25 3 2 5" xfId="35599"/>
    <cellStyle name="Note 2 25 3 3" xfId="6172"/>
    <cellStyle name="Note 2 25 3 3 2" xfId="23607"/>
    <cellStyle name="Note 2 25 3 3 3" xfId="38060"/>
    <cellStyle name="Note 2 25 3 4" xfId="8613"/>
    <cellStyle name="Note 2 25 3 4 2" xfId="26048"/>
    <cellStyle name="Note 2 25 3 4 3" xfId="40501"/>
    <cellStyle name="Note 2 25 3 5" xfId="11033"/>
    <cellStyle name="Note 2 25 3 5 2" xfId="28468"/>
    <cellStyle name="Note 2 25 3 5 3" xfId="42921"/>
    <cellStyle name="Note 2 25 3 6" xfId="18040"/>
    <cellStyle name="Note 2 25 4" xfId="1200"/>
    <cellStyle name="Note 2 25 4 2" xfId="3711"/>
    <cellStyle name="Note 2 25 4 2 2" xfId="21147"/>
    <cellStyle name="Note 2 25 4 2 3" xfId="35600"/>
    <cellStyle name="Note 2 25 4 3" xfId="6173"/>
    <cellStyle name="Note 2 25 4 3 2" xfId="23608"/>
    <cellStyle name="Note 2 25 4 3 3" xfId="38061"/>
    <cellStyle name="Note 2 25 4 4" xfId="8614"/>
    <cellStyle name="Note 2 25 4 4 2" xfId="26049"/>
    <cellStyle name="Note 2 25 4 4 3" xfId="40502"/>
    <cellStyle name="Note 2 25 4 5" xfId="11034"/>
    <cellStyle name="Note 2 25 4 5 2" xfId="28469"/>
    <cellStyle name="Note 2 25 4 5 3" xfId="42922"/>
    <cellStyle name="Note 2 25 4 6" xfId="15070"/>
    <cellStyle name="Note 2 25 4 6 2" xfId="32505"/>
    <cellStyle name="Note 2 25 4 6 3" xfId="46958"/>
    <cellStyle name="Note 2 25 4 7" xfId="18041"/>
    <cellStyle name="Note 2 25 4 8" xfId="20232"/>
    <cellStyle name="Note 2 25 5" xfId="3708"/>
    <cellStyle name="Note 2 25 5 2" xfId="13406"/>
    <cellStyle name="Note 2 25 5 2 2" xfId="30841"/>
    <cellStyle name="Note 2 25 5 2 3" xfId="45294"/>
    <cellStyle name="Note 2 25 5 3" xfId="15867"/>
    <cellStyle name="Note 2 25 5 3 2" xfId="33302"/>
    <cellStyle name="Note 2 25 5 3 3" xfId="47755"/>
    <cellStyle name="Note 2 25 5 4" xfId="21144"/>
    <cellStyle name="Note 2 25 5 5" xfId="35597"/>
    <cellStyle name="Note 2 25 6" xfId="6170"/>
    <cellStyle name="Note 2 25 6 2" xfId="23605"/>
    <cellStyle name="Note 2 25 6 3" xfId="38058"/>
    <cellStyle name="Note 2 25 7" xfId="8611"/>
    <cellStyle name="Note 2 25 7 2" xfId="26046"/>
    <cellStyle name="Note 2 25 7 3" xfId="40499"/>
    <cellStyle name="Note 2 25 8" xfId="11031"/>
    <cellStyle name="Note 2 25 8 2" xfId="28466"/>
    <cellStyle name="Note 2 25 8 3" xfId="42919"/>
    <cellStyle name="Note 2 25 9" xfId="18038"/>
    <cellStyle name="Note 2 26" xfId="1201"/>
    <cellStyle name="Note 2 26 2" xfId="1202"/>
    <cellStyle name="Note 2 26 2 2" xfId="3713"/>
    <cellStyle name="Note 2 26 2 2 2" xfId="13410"/>
    <cellStyle name="Note 2 26 2 2 2 2" xfId="30845"/>
    <cellStyle name="Note 2 26 2 2 2 3" xfId="45298"/>
    <cellStyle name="Note 2 26 2 2 3" xfId="15871"/>
    <cellStyle name="Note 2 26 2 2 3 2" xfId="33306"/>
    <cellStyle name="Note 2 26 2 2 3 3" xfId="47759"/>
    <cellStyle name="Note 2 26 2 2 4" xfId="21149"/>
    <cellStyle name="Note 2 26 2 2 5" xfId="35602"/>
    <cellStyle name="Note 2 26 2 3" xfId="6175"/>
    <cellStyle name="Note 2 26 2 3 2" xfId="23610"/>
    <cellStyle name="Note 2 26 2 3 3" xfId="38063"/>
    <cellStyle name="Note 2 26 2 4" xfId="8616"/>
    <cellStyle name="Note 2 26 2 4 2" xfId="26051"/>
    <cellStyle name="Note 2 26 2 4 3" xfId="40504"/>
    <cellStyle name="Note 2 26 2 5" xfId="11036"/>
    <cellStyle name="Note 2 26 2 5 2" xfId="28471"/>
    <cellStyle name="Note 2 26 2 5 3" xfId="42924"/>
    <cellStyle name="Note 2 26 2 6" xfId="18043"/>
    <cellStyle name="Note 2 26 3" xfId="1203"/>
    <cellStyle name="Note 2 26 3 2" xfId="3714"/>
    <cellStyle name="Note 2 26 3 2 2" xfId="13411"/>
    <cellStyle name="Note 2 26 3 2 2 2" xfId="30846"/>
    <cellStyle name="Note 2 26 3 2 2 3" xfId="45299"/>
    <cellStyle name="Note 2 26 3 2 3" xfId="15872"/>
    <cellStyle name="Note 2 26 3 2 3 2" xfId="33307"/>
    <cellStyle name="Note 2 26 3 2 3 3" xfId="47760"/>
    <cellStyle name="Note 2 26 3 2 4" xfId="21150"/>
    <cellStyle name="Note 2 26 3 2 5" xfId="35603"/>
    <cellStyle name="Note 2 26 3 3" xfId="6176"/>
    <cellStyle name="Note 2 26 3 3 2" xfId="23611"/>
    <cellStyle name="Note 2 26 3 3 3" xfId="38064"/>
    <cellStyle name="Note 2 26 3 4" xfId="8617"/>
    <cellStyle name="Note 2 26 3 4 2" xfId="26052"/>
    <cellStyle name="Note 2 26 3 4 3" xfId="40505"/>
    <cellStyle name="Note 2 26 3 5" xfId="11037"/>
    <cellStyle name="Note 2 26 3 5 2" xfId="28472"/>
    <cellStyle name="Note 2 26 3 5 3" xfId="42925"/>
    <cellStyle name="Note 2 26 3 6" xfId="18044"/>
    <cellStyle name="Note 2 26 4" xfId="1204"/>
    <cellStyle name="Note 2 26 4 2" xfId="3715"/>
    <cellStyle name="Note 2 26 4 2 2" xfId="21151"/>
    <cellStyle name="Note 2 26 4 2 3" xfId="35604"/>
    <cellStyle name="Note 2 26 4 3" xfId="6177"/>
    <cellStyle name="Note 2 26 4 3 2" xfId="23612"/>
    <cellStyle name="Note 2 26 4 3 3" xfId="38065"/>
    <cellStyle name="Note 2 26 4 4" xfId="8618"/>
    <cellStyle name="Note 2 26 4 4 2" xfId="26053"/>
    <cellStyle name="Note 2 26 4 4 3" xfId="40506"/>
    <cellStyle name="Note 2 26 4 5" xfId="11038"/>
    <cellStyle name="Note 2 26 4 5 2" xfId="28473"/>
    <cellStyle name="Note 2 26 4 5 3" xfId="42926"/>
    <cellStyle name="Note 2 26 4 6" xfId="15071"/>
    <cellStyle name="Note 2 26 4 6 2" xfId="32506"/>
    <cellStyle name="Note 2 26 4 6 3" xfId="46959"/>
    <cellStyle name="Note 2 26 4 7" xfId="18045"/>
    <cellStyle name="Note 2 26 4 8" xfId="20233"/>
    <cellStyle name="Note 2 26 5" xfId="3712"/>
    <cellStyle name="Note 2 26 5 2" xfId="13409"/>
    <cellStyle name="Note 2 26 5 2 2" xfId="30844"/>
    <cellStyle name="Note 2 26 5 2 3" xfId="45297"/>
    <cellStyle name="Note 2 26 5 3" xfId="15870"/>
    <cellStyle name="Note 2 26 5 3 2" xfId="33305"/>
    <cellStyle name="Note 2 26 5 3 3" xfId="47758"/>
    <cellStyle name="Note 2 26 5 4" xfId="21148"/>
    <cellStyle name="Note 2 26 5 5" xfId="35601"/>
    <cellStyle name="Note 2 26 6" xfId="6174"/>
    <cellStyle name="Note 2 26 6 2" xfId="23609"/>
    <cellStyle name="Note 2 26 6 3" xfId="38062"/>
    <cellStyle name="Note 2 26 7" xfId="8615"/>
    <cellStyle name="Note 2 26 7 2" xfId="26050"/>
    <cellStyle name="Note 2 26 7 3" xfId="40503"/>
    <cellStyle name="Note 2 26 8" xfId="11035"/>
    <cellStyle name="Note 2 26 8 2" xfId="28470"/>
    <cellStyle name="Note 2 26 8 3" xfId="42923"/>
    <cellStyle name="Note 2 26 9" xfId="18042"/>
    <cellStyle name="Note 2 27" xfId="1205"/>
    <cellStyle name="Note 2 27 2" xfId="1206"/>
    <cellStyle name="Note 2 27 2 2" xfId="3717"/>
    <cellStyle name="Note 2 27 2 2 2" xfId="13413"/>
    <cellStyle name="Note 2 27 2 2 2 2" xfId="30848"/>
    <cellStyle name="Note 2 27 2 2 2 3" xfId="45301"/>
    <cellStyle name="Note 2 27 2 2 3" xfId="15874"/>
    <cellStyle name="Note 2 27 2 2 3 2" xfId="33309"/>
    <cellStyle name="Note 2 27 2 2 3 3" xfId="47762"/>
    <cellStyle name="Note 2 27 2 2 4" xfId="21153"/>
    <cellStyle name="Note 2 27 2 2 5" xfId="35606"/>
    <cellStyle name="Note 2 27 2 3" xfId="6179"/>
    <cellStyle name="Note 2 27 2 3 2" xfId="23614"/>
    <cellStyle name="Note 2 27 2 3 3" xfId="38067"/>
    <cellStyle name="Note 2 27 2 4" xfId="8620"/>
    <cellStyle name="Note 2 27 2 4 2" xfId="26055"/>
    <cellStyle name="Note 2 27 2 4 3" xfId="40508"/>
    <cellStyle name="Note 2 27 2 5" xfId="11040"/>
    <cellStyle name="Note 2 27 2 5 2" xfId="28475"/>
    <cellStyle name="Note 2 27 2 5 3" xfId="42928"/>
    <cellStyle name="Note 2 27 2 6" xfId="18047"/>
    <cellStyle name="Note 2 27 3" xfId="1207"/>
    <cellStyle name="Note 2 27 3 2" xfId="3718"/>
    <cellStyle name="Note 2 27 3 2 2" xfId="13414"/>
    <cellStyle name="Note 2 27 3 2 2 2" xfId="30849"/>
    <cellStyle name="Note 2 27 3 2 2 3" xfId="45302"/>
    <cellStyle name="Note 2 27 3 2 3" xfId="15875"/>
    <cellStyle name="Note 2 27 3 2 3 2" xfId="33310"/>
    <cellStyle name="Note 2 27 3 2 3 3" xfId="47763"/>
    <cellStyle name="Note 2 27 3 2 4" xfId="21154"/>
    <cellStyle name="Note 2 27 3 2 5" xfId="35607"/>
    <cellStyle name="Note 2 27 3 3" xfId="6180"/>
    <cellStyle name="Note 2 27 3 3 2" xfId="23615"/>
    <cellStyle name="Note 2 27 3 3 3" xfId="38068"/>
    <cellStyle name="Note 2 27 3 4" xfId="8621"/>
    <cellStyle name="Note 2 27 3 4 2" xfId="26056"/>
    <cellStyle name="Note 2 27 3 4 3" xfId="40509"/>
    <cellStyle name="Note 2 27 3 5" xfId="11041"/>
    <cellStyle name="Note 2 27 3 5 2" xfId="28476"/>
    <cellStyle name="Note 2 27 3 5 3" xfId="42929"/>
    <cellStyle name="Note 2 27 3 6" xfId="18048"/>
    <cellStyle name="Note 2 27 4" xfId="1208"/>
    <cellStyle name="Note 2 27 4 2" xfId="3719"/>
    <cellStyle name="Note 2 27 4 2 2" xfId="21155"/>
    <cellStyle name="Note 2 27 4 2 3" xfId="35608"/>
    <cellStyle name="Note 2 27 4 3" xfId="6181"/>
    <cellStyle name="Note 2 27 4 3 2" xfId="23616"/>
    <cellStyle name="Note 2 27 4 3 3" xfId="38069"/>
    <cellStyle name="Note 2 27 4 4" xfId="8622"/>
    <cellStyle name="Note 2 27 4 4 2" xfId="26057"/>
    <cellStyle name="Note 2 27 4 4 3" xfId="40510"/>
    <cellStyle name="Note 2 27 4 5" xfId="11042"/>
    <cellStyle name="Note 2 27 4 5 2" xfId="28477"/>
    <cellStyle name="Note 2 27 4 5 3" xfId="42930"/>
    <cellStyle name="Note 2 27 4 6" xfId="15072"/>
    <cellStyle name="Note 2 27 4 6 2" xfId="32507"/>
    <cellStyle name="Note 2 27 4 6 3" xfId="46960"/>
    <cellStyle name="Note 2 27 4 7" xfId="18049"/>
    <cellStyle name="Note 2 27 4 8" xfId="20234"/>
    <cellStyle name="Note 2 27 5" xfId="3716"/>
    <cellStyle name="Note 2 27 5 2" xfId="13412"/>
    <cellStyle name="Note 2 27 5 2 2" xfId="30847"/>
    <cellStyle name="Note 2 27 5 2 3" xfId="45300"/>
    <cellStyle name="Note 2 27 5 3" xfId="15873"/>
    <cellStyle name="Note 2 27 5 3 2" xfId="33308"/>
    <cellStyle name="Note 2 27 5 3 3" xfId="47761"/>
    <cellStyle name="Note 2 27 5 4" xfId="21152"/>
    <cellStyle name="Note 2 27 5 5" xfId="35605"/>
    <cellStyle name="Note 2 27 6" xfId="6178"/>
    <cellStyle name="Note 2 27 6 2" xfId="23613"/>
    <cellStyle name="Note 2 27 6 3" xfId="38066"/>
    <cellStyle name="Note 2 27 7" xfId="8619"/>
    <cellStyle name="Note 2 27 7 2" xfId="26054"/>
    <cellStyle name="Note 2 27 7 3" xfId="40507"/>
    <cellStyle name="Note 2 27 8" xfId="11039"/>
    <cellStyle name="Note 2 27 8 2" xfId="28474"/>
    <cellStyle name="Note 2 27 8 3" xfId="42927"/>
    <cellStyle name="Note 2 27 9" xfId="18046"/>
    <cellStyle name="Note 2 28" xfId="1209"/>
    <cellStyle name="Note 2 28 2" xfId="1210"/>
    <cellStyle name="Note 2 28 2 2" xfId="3721"/>
    <cellStyle name="Note 2 28 2 2 2" xfId="13416"/>
    <cellStyle name="Note 2 28 2 2 2 2" xfId="30851"/>
    <cellStyle name="Note 2 28 2 2 2 3" xfId="45304"/>
    <cellStyle name="Note 2 28 2 2 3" xfId="15877"/>
    <cellStyle name="Note 2 28 2 2 3 2" xfId="33312"/>
    <cellStyle name="Note 2 28 2 2 3 3" xfId="47765"/>
    <cellStyle name="Note 2 28 2 2 4" xfId="21157"/>
    <cellStyle name="Note 2 28 2 2 5" xfId="35610"/>
    <cellStyle name="Note 2 28 2 3" xfId="6183"/>
    <cellStyle name="Note 2 28 2 3 2" xfId="23618"/>
    <cellStyle name="Note 2 28 2 3 3" xfId="38071"/>
    <cellStyle name="Note 2 28 2 4" xfId="8624"/>
    <cellStyle name="Note 2 28 2 4 2" xfId="26059"/>
    <cellStyle name="Note 2 28 2 4 3" xfId="40512"/>
    <cellStyle name="Note 2 28 2 5" xfId="11044"/>
    <cellStyle name="Note 2 28 2 5 2" xfId="28479"/>
    <cellStyle name="Note 2 28 2 5 3" xfId="42932"/>
    <cellStyle name="Note 2 28 2 6" xfId="18051"/>
    <cellStyle name="Note 2 28 3" xfId="1211"/>
    <cellStyle name="Note 2 28 3 2" xfId="3722"/>
    <cellStyle name="Note 2 28 3 2 2" xfId="13417"/>
    <cellStyle name="Note 2 28 3 2 2 2" xfId="30852"/>
    <cellStyle name="Note 2 28 3 2 2 3" xfId="45305"/>
    <cellStyle name="Note 2 28 3 2 3" xfId="15878"/>
    <cellStyle name="Note 2 28 3 2 3 2" xfId="33313"/>
    <cellStyle name="Note 2 28 3 2 3 3" xfId="47766"/>
    <cellStyle name="Note 2 28 3 2 4" xfId="21158"/>
    <cellStyle name="Note 2 28 3 2 5" xfId="35611"/>
    <cellStyle name="Note 2 28 3 3" xfId="6184"/>
    <cellStyle name="Note 2 28 3 3 2" xfId="23619"/>
    <cellStyle name="Note 2 28 3 3 3" xfId="38072"/>
    <cellStyle name="Note 2 28 3 4" xfId="8625"/>
    <cellStyle name="Note 2 28 3 4 2" xfId="26060"/>
    <cellStyle name="Note 2 28 3 4 3" xfId="40513"/>
    <cellStyle name="Note 2 28 3 5" xfId="11045"/>
    <cellStyle name="Note 2 28 3 5 2" xfId="28480"/>
    <cellStyle name="Note 2 28 3 5 3" xfId="42933"/>
    <cellStyle name="Note 2 28 3 6" xfId="18052"/>
    <cellStyle name="Note 2 28 4" xfId="1212"/>
    <cellStyle name="Note 2 28 4 2" xfId="3723"/>
    <cellStyle name="Note 2 28 4 2 2" xfId="21159"/>
    <cellStyle name="Note 2 28 4 2 3" xfId="35612"/>
    <cellStyle name="Note 2 28 4 3" xfId="6185"/>
    <cellStyle name="Note 2 28 4 3 2" xfId="23620"/>
    <cellStyle name="Note 2 28 4 3 3" xfId="38073"/>
    <cellStyle name="Note 2 28 4 4" xfId="8626"/>
    <cellStyle name="Note 2 28 4 4 2" xfId="26061"/>
    <cellStyle name="Note 2 28 4 4 3" xfId="40514"/>
    <cellStyle name="Note 2 28 4 5" xfId="11046"/>
    <cellStyle name="Note 2 28 4 5 2" xfId="28481"/>
    <cellStyle name="Note 2 28 4 5 3" xfId="42934"/>
    <cellStyle name="Note 2 28 4 6" xfId="15073"/>
    <cellStyle name="Note 2 28 4 6 2" xfId="32508"/>
    <cellStyle name="Note 2 28 4 6 3" xfId="46961"/>
    <cellStyle name="Note 2 28 4 7" xfId="18053"/>
    <cellStyle name="Note 2 28 4 8" xfId="20235"/>
    <cellStyle name="Note 2 28 5" xfId="3720"/>
    <cellStyle name="Note 2 28 5 2" xfId="13415"/>
    <cellStyle name="Note 2 28 5 2 2" xfId="30850"/>
    <cellStyle name="Note 2 28 5 2 3" xfId="45303"/>
    <cellStyle name="Note 2 28 5 3" xfId="15876"/>
    <cellStyle name="Note 2 28 5 3 2" xfId="33311"/>
    <cellStyle name="Note 2 28 5 3 3" xfId="47764"/>
    <cellStyle name="Note 2 28 5 4" xfId="21156"/>
    <cellStyle name="Note 2 28 5 5" xfId="35609"/>
    <cellStyle name="Note 2 28 6" xfId="6182"/>
    <cellStyle name="Note 2 28 6 2" xfId="23617"/>
    <cellStyle name="Note 2 28 6 3" xfId="38070"/>
    <cellStyle name="Note 2 28 7" xfId="8623"/>
    <cellStyle name="Note 2 28 7 2" xfId="26058"/>
    <cellStyle name="Note 2 28 7 3" xfId="40511"/>
    <cellStyle name="Note 2 28 8" xfId="11043"/>
    <cellStyle name="Note 2 28 8 2" xfId="28478"/>
    <cellStyle name="Note 2 28 8 3" xfId="42931"/>
    <cellStyle name="Note 2 28 9" xfId="18050"/>
    <cellStyle name="Note 2 29" xfId="3403"/>
    <cellStyle name="Note 2 29 2" xfId="13177"/>
    <cellStyle name="Note 2 29 2 2" xfId="30612"/>
    <cellStyle name="Note 2 29 2 3" xfId="45065"/>
    <cellStyle name="Note 2 29 3" xfId="15638"/>
    <cellStyle name="Note 2 29 3 2" xfId="33073"/>
    <cellStyle name="Note 2 29 3 3" xfId="47526"/>
    <cellStyle name="Note 2 29 4" xfId="20839"/>
    <cellStyle name="Note 2 29 5" xfId="35292"/>
    <cellStyle name="Note 2 3" xfId="1213"/>
    <cellStyle name="Note 2 3 10" xfId="6186"/>
    <cellStyle name="Note 2 3 10 2" xfId="23621"/>
    <cellStyle name="Note 2 3 10 3" xfId="38074"/>
    <cellStyle name="Note 2 3 11" xfId="8627"/>
    <cellStyle name="Note 2 3 11 2" xfId="26062"/>
    <cellStyle name="Note 2 3 11 3" xfId="40515"/>
    <cellStyle name="Note 2 3 12" xfId="11047"/>
    <cellStyle name="Note 2 3 12 2" xfId="28482"/>
    <cellStyle name="Note 2 3 12 3" xfId="42935"/>
    <cellStyle name="Note 2 3 13" xfId="18054"/>
    <cellStyle name="Note 2 3 2" xfId="1214"/>
    <cellStyle name="Note 2 3 2 2" xfId="1215"/>
    <cellStyle name="Note 2 3 2 2 2" xfId="3726"/>
    <cellStyle name="Note 2 3 2 2 2 2" xfId="13420"/>
    <cellStyle name="Note 2 3 2 2 2 2 2" xfId="30855"/>
    <cellStyle name="Note 2 3 2 2 2 2 3" xfId="45308"/>
    <cellStyle name="Note 2 3 2 2 2 3" xfId="15881"/>
    <cellStyle name="Note 2 3 2 2 2 3 2" xfId="33316"/>
    <cellStyle name="Note 2 3 2 2 2 3 3" xfId="47769"/>
    <cellStyle name="Note 2 3 2 2 2 4" xfId="21162"/>
    <cellStyle name="Note 2 3 2 2 2 5" xfId="35615"/>
    <cellStyle name="Note 2 3 2 2 3" xfId="6188"/>
    <cellStyle name="Note 2 3 2 2 3 2" xfId="23623"/>
    <cellStyle name="Note 2 3 2 2 3 3" xfId="38076"/>
    <cellStyle name="Note 2 3 2 2 4" xfId="8629"/>
    <cellStyle name="Note 2 3 2 2 4 2" xfId="26064"/>
    <cellStyle name="Note 2 3 2 2 4 3" xfId="40517"/>
    <cellStyle name="Note 2 3 2 2 5" xfId="11049"/>
    <cellStyle name="Note 2 3 2 2 5 2" xfId="28484"/>
    <cellStyle name="Note 2 3 2 2 5 3" xfId="42937"/>
    <cellStyle name="Note 2 3 2 2 6" xfId="18056"/>
    <cellStyle name="Note 2 3 2 3" xfId="1216"/>
    <cellStyle name="Note 2 3 2 3 2" xfId="3727"/>
    <cellStyle name="Note 2 3 2 3 2 2" xfId="13421"/>
    <cellStyle name="Note 2 3 2 3 2 2 2" xfId="30856"/>
    <cellStyle name="Note 2 3 2 3 2 2 3" xfId="45309"/>
    <cellStyle name="Note 2 3 2 3 2 3" xfId="15882"/>
    <cellStyle name="Note 2 3 2 3 2 3 2" xfId="33317"/>
    <cellStyle name="Note 2 3 2 3 2 3 3" xfId="47770"/>
    <cellStyle name="Note 2 3 2 3 2 4" xfId="21163"/>
    <cellStyle name="Note 2 3 2 3 2 5" xfId="35616"/>
    <cellStyle name="Note 2 3 2 3 3" xfId="6189"/>
    <cellStyle name="Note 2 3 2 3 3 2" xfId="23624"/>
    <cellStyle name="Note 2 3 2 3 3 3" xfId="38077"/>
    <cellStyle name="Note 2 3 2 3 4" xfId="8630"/>
    <cellStyle name="Note 2 3 2 3 4 2" xfId="26065"/>
    <cellStyle name="Note 2 3 2 3 4 3" xfId="40518"/>
    <cellStyle name="Note 2 3 2 3 5" xfId="11050"/>
    <cellStyle name="Note 2 3 2 3 5 2" xfId="28485"/>
    <cellStyle name="Note 2 3 2 3 5 3" xfId="42938"/>
    <cellStyle name="Note 2 3 2 3 6" xfId="18057"/>
    <cellStyle name="Note 2 3 2 4" xfId="1217"/>
    <cellStyle name="Note 2 3 2 4 2" xfId="3728"/>
    <cellStyle name="Note 2 3 2 4 2 2" xfId="21164"/>
    <cellStyle name="Note 2 3 2 4 2 3" xfId="35617"/>
    <cellStyle name="Note 2 3 2 4 3" xfId="6190"/>
    <cellStyle name="Note 2 3 2 4 3 2" xfId="23625"/>
    <cellStyle name="Note 2 3 2 4 3 3" xfId="38078"/>
    <cellStyle name="Note 2 3 2 4 4" xfId="8631"/>
    <cellStyle name="Note 2 3 2 4 4 2" xfId="26066"/>
    <cellStyle name="Note 2 3 2 4 4 3" xfId="40519"/>
    <cellStyle name="Note 2 3 2 4 5" xfId="11051"/>
    <cellStyle name="Note 2 3 2 4 5 2" xfId="28486"/>
    <cellStyle name="Note 2 3 2 4 5 3" xfId="42939"/>
    <cellStyle name="Note 2 3 2 4 6" xfId="15074"/>
    <cellStyle name="Note 2 3 2 4 6 2" xfId="32509"/>
    <cellStyle name="Note 2 3 2 4 6 3" xfId="46962"/>
    <cellStyle name="Note 2 3 2 4 7" xfId="18058"/>
    <cellStyle name="Note 2 3 2 4 8" xfId="20236"/>
    <cellStyle name="Note 2 3 2 5" xfId="3725"/>
    <cellStyle name="Note 2 3 2 5 2" xfId="13419"/>
    <cellStyle name="Note 2 3 2 5 2 2" xfId="30854"/>
    <cellStyle name="Note 2 3 2 5 2 3" xfId="45307"/>
    <cellStyle name="Note 2 3 2 5 3" xfId="15880"/>
    <cellStyle name="Note 2 3 2 5 3 2" xfId="33315"/>
    <cellStyle name="Note 2 3 2 5 3 3" xfId="47768"/>
    <cellStyle name="Note 2 3 2 5 4" xfId="21161"/>
    <cellStyle name="Note 2 3 2 5 5" xfId="35614"/>
    <cellStyle name="Note 2 3 2 6" xfId="6187"/>
    <cellStyle name="Note 2 3 2 6 2" xfId="23622"/>
    <cellStyle name="Note 2 3 2 6 3" xfId="38075"/>
    <cellStyle name="Note 2 3 2 7" xfId="8628"/>
    <cellStyle name="Note 2 3 2 7 2" xfId="26063"/>
    <cellStyle name="Note 2 3 2 7 3" xfId="40516"/>
    <cellStyle name="Note 2 3 2 8" xfId="11048"/>
    <cellStyle name="Note 2 3 2 8 2" xfId="28483"/>
    <cellStyle name="Note 2 3 2 8 3" xfId="42936"/>
    <cellStyle name="Note 2 3 2 9" xfId="18055"/>
    <cellStyle name="Note 2 3 3" xfId="1218"/>
    <cellStyle name="Note 2 3 3 2" xfId="1219"/>
    <cellStyle name="Note 2 3 3 2 2" xfId="3730"/>
    <cellStyle name="Note 2 3 3 2 2 2" xfId="13423"/>
    <cellStyle name="Note 2 3 3 2 2 2 2" xfId="30858"/>
    <cellStyle name="Note 2 3 3 2 2 2 3" xfId="45311"/>
    <cellStyle name="Note 2 3 3 2 2 3" xfId="15884"/>
    <cellStyle name="Note 2 3 3 2 2 3 2" xfId="33319"/>
    <cellStyle name="Note 2 3 3 2 2 3 3" xfId="47772"/>
    <cellStyle name="Note 2 3 3 2 2 4" xfId="21166"/>
    <cellStyle name="Note 2 3 3 2 2 5" xfId="35619"/>
    <cellStyle name="Note 2 3 3 2 3" xfId="6192"/>
    <cellStyle name="Note 2 3 3 2 3 2" xfId="23627"/>
    <cellStyle name="Note 2 3 3 2 3 3" xfId="38080"/>
    <cellStyle name="Note 2 3 3 2 4" xfId="8633"/>
    <cellStyle name="Note 2 3 3 2 4 2" xfId="26068"/>
    <cellStyle name="Note 2 3 3 2 4 3" xfId="40521"/>
    <cellStyle name="Note 2 3 3 2 5" xfId="11053"/>
    <cellStyle name="Note 2 3 3 2 5 2" xfId="28488"/>
    <cellStyle name="Note 2 3 3 2 5 3" xfId="42941"/>
    <cellStyle name="Note 2 3 3 2 6" xfId="18060"/>
    <cellStyle name="Note 2 3 3 3" xfId="1220"/>
    <cellStyle name="Note 2 3 3 3 2" xfId="3731"/>
    <cellStyle name="Note 2 3 3 3 2 2" xfId="13424"/>
    <cellStyle name="Note 2 3 3 3 2 2 2" xfId="30859"/>
    <cellStyle name="Note 2 3 3 3 2 2 3" xfId="45312"/>
    <cellStyle name="Note 2 3 3 3 2 3" xfId="15885"/>
    <cellStyle name="Note 2 3 3 3 2 3 2" xfId="33320"/>
    <cellStyle name="Note 2 3 3 3 2 3 3" xfId="47773"/>
    <cellStyle name="Note 2 3 3 3 2 4" xfId="21167"/>
    <cellStyle name="Note 2 3 3 3 2 5" xfId="35620"/>
    <cellStyle name="Note 2 3 3 3 3" xfId="6193"/>
    <cellStyle name="Note 2 3 3 3 3 2" xfId="23628"/>
    <cellStyle name="Note 2 3 3 3 3 3" xfId="38081"/>
    <cellStyle name="Note 2 3 3 3 4" xfId="8634"/>
    <cellStyle name="Note 2 3 3 3 4 2" xfId="26069"/>
    <cellStyle name="Note 2 3 3 3 4 3" xfId="40522"/>
    <cellStyle name="Note 2 3 3 3 5" xfId="11054"/>
    <cellStyle name="Note 2 3 3 3 5 2" xfId="28489"/>
    <cellStyle name="Note 2 3 3 3 5 3" xfId="42942"/>
    <cellStyle name="Note 2 3 3 3 6" xfId="18061"/>
    <cellStyle name="Note 2 3 3 4" xfId="1221"/>
    <cellStyle name="Note 2 3 3 4 2" xfId="3732"/>
    <cellStyle name="Note 2 3 3 4 2 2" xfId="21168"/>
    <cellStyle name="Note 2 3 3 4 2 3" xfId="35621"/>
    <cellStyle name="Note 2 3 3 4 3" xfId="6194"/>
    <cellStyle name="Note 2 3 3 4 3 2" xfId="23629"/>
    <cellStyle name="Note 2 3 3 4 3 3" xfId="38082"/>
    <cellStyle name="Note 2 3 3 4 4" xfId="8635"/>
    <cellStyle name="Note 2 3 3 4 4 2" xfId="26070"/>
    <cellStyle name="Note 2 3 3 4 4 3" xfId="40523"/>
    <cellStyle name="Note 2 3 3 4 5" xfId="11055"/>
    <cellStyle name="Note 2 3 3 4 5 2" xfId="28490"/>
    <cellStyle name="Note 2 3 3 4 5 3" xfId="42943"/>
    <cellStyle name="Note 2 3 3 4 6" xfId="15075"/>
    <cellStyle name="Note 2 3 3 4 6 2" xfId="32510"/>
    <cellStyle name="Note 2 3 3 4 6 3" xfId="46963"/>
    <cellStyle name="Note 2 3 3 4 7" xfId="18062"/>
    <cellStyle name="Note 2 3 3 4 8" xfId="20237"/>
    <cellStyle name="Note 2 3 3 5" xfId="3729"/>
    <cellStyle name="Note 2 3 3 5 2" xfId="13422"/>
    <cellStyle name="Note 2 3 3 5 2 2" xfId="30857"/>
    <cellStyle name="Note 2 3 3 5 2 3" xfId="45310"/>
    <cellStyle name="Note 2 3 3 5 3" xfId="15883"/>
    <cellStyle name="Note 2 3 3 5 3 2" xfId="33318"/>
    <cellStyle name="Note 2 3 3 5 3 3" xfId="47771"/>
    <cellStyle name="Note 2 3 3 5 4" xfId="21165"/>
    <cellStyle name="Note 2 3 3 5 5" xfId="35618"/>
    <cellStyle name="Note 2 3 3 6" xfId="6191"/>
    <cellStyle name="Note 2 3 3 6 2" xfId="23626"/>
    <cellStyle name="Note 2 3 3 6 3" xfId="38079"/>
    <cellStyle name="Note 2 3 3 7" xfId="8632"/>
    <cellStyle name="Note 2 3 3 7 2" xfId="26067"/>
    <cellStyle name="Note 2 3 3 7 3" xfId="40520"/>
    <cellStyle name="Note 2 3 3 8" xfId="11052"/>
    <cellStyle name="Note 2 3 3 8 2" xfId="28487"/>
    <cellStyle name="Note 2 3 3 8 3" xfId="42940"/>
    <cellStyle name="Note 2 3 3 9" xfId="18059"/>
    <cellStyle name="Note 2 3 4" xfId="1222"/>
    <cellStyle name="Note 2 3 4 2" xfId="1223"/>
    <cellStyle name="Note 2 3 4 2 2" xfId="3734"/>
    <cellStyle name="Note 2 3 4 2 2 2" xfId="13426"/>
    <cellStyle name="Note 2 3 4 2 2 2 2" xfId="30861"/>
    <cellStyle name="Note 2 3 4 2 2 2 3" xfId="45314"/>
    <cellStyle name="Note 2 3 4 2 2 3" xfId="15887"/>
    <cellStyle name="Note 2 3 4 2 2 3 2" xfId="33322"/>
    <cellStyle name="Note 2 3 4 2 2 3 3" xfId="47775"/>
    <cellStyle name="Note 2 3 4 2 2 4" xfId="21170"/>
    <cellStyle name="Note 2 3 4 2 2 5" xfId="35623"/>
    <cellStyle name="Note 2 3 4 2 3" xfId="6196"/>
    <cellStyle name="Note 2 3 4 2 3 2" xfId="23631"/>
    <cellStyle name="Note 2 3 4 2 3 3" xfId="38084"/>
    <cellStyle name="Note 2 3 4 2 4" xfId="8637"/>
    <cellStyle name="Note 2 3 4 2 4 2" xfId="26072"/>
    <cellStyle name="Note 2 3 4 2 4 3" xfId="40525"/>
    <cellStyle name="Note 2 3 4 2 5" xfId="11057"/>
    <cellStyle name="Note 2 3 4 2 5 2" xfId="28492"/>
    <cellStyle name="Note 2 3 4 2 5 3" xfId="42945"/>
    <cellStyle name="Note 2 3 4 2 6" xfId="18064"/>
    <cellStyle name="Note 2 3 4 3" xfId="1224"/>
    <cellStyle name="Note 2 3 4 3 2" xfId="3735"/>
    <cellStyle name="Note 2 3 4 3 2 2" xfId="13427"/>
    <cellStyle name="Note 2 3 4 3 2 2 2" xfId="30862"/>
    <cellStyle name="Note 2 3 4 3 2 2 3" xfId="45315"/>
    <cellStyle name="Note 2 3 4 3 2 3" xfId="15888"/>
    <cellStyle name="Note 2 3 4 3 2 3 2" xfId="33323"/>
    <cellStyle name="Note 2 3 4 3 2 3 3" xfId="47776"/>
    <cellStyle name="Note 2 3 4 3 2 4" xfId="21171"/>
    <cellStyle name="Note 2 3 4 3 2 5" xfId="35624"/>
    <cellStyle name="Note 2 3 4 3 3" xfId="6197"/>
    <cellStyle name="Note 2 3 4 3 3 2" xfId="23632"/>
    <cellStyle name="Note 2 3 4 3 3 3" xfId="38085"/>
    <cellStyle name="Note 2 3 4 3 4" xfId="8638"/>
    <cellStyle name="Note 2 3 4 3 4 2" xfId="26073"/>
    <cellStyle name="Note 2 3 4 3 4 3" xfId="40526"/>
    <cellStyle name="Note 2 3 4 3 5" xfId="11058"/>
    <cellStyle name="Note 2 3 4 3 5 2" xfId="28493"/>
    <cellStyle name="Note 2 3 4 3 5 3" xfId="42946"/>
    <cellStyle name="Note 2 3 4 3 6" xfId="18065"/>
    <cellStyle name="Note 2 3 4 4" xfId="1225"/>
    <cellStyle name="Note 2 3 4 4 2" xfId="3736"/>
    <cellStyle name="Note 2 3 4 4 2 2" xfId="21172"/>
    <cellStyle name="Note 2 3 4 4 2 3" xfId="35625"/>
    <cellStyle name="Note 2 3 4 4 3" xfId="6198"/>
    <cellStyle name="Note 2 3 4 4 3 2" xfId="23633"/>
    <cellStyle name="Note 2 3 4 4 3 3" xfId="38086"/>
    <cellStyle name="Note 2 3 4 4 4" xfId="8639"/>
    <cellStyle name="Note 2 3 4 4 4 2" xfId="26074"/>
    <cellStyle name="Note 2 3 4 4 4 3" xfId="40527"/>
    <cellStyle name="Note 2 3 4 4 5" xfId="11059"/>
    <cellStyle name="Note 2 3 4 4 5 2" xfId="28494"/>
    <cellStyle name="Note 2 3 4 4 5 3" xfId="42947"/>
    <cellStyle name="Note 2 3 4 4 6" xfId="15076"/>
    <cellStyle name="Note 2 3 4 4 6 2" xfId="32511"/>
    <cellStyle name="Note 2 3 4 4 6 3" xfId="46964"/>
    <cellStyle name="Note 2 3 4 4 7" xfId="18066"/>
    <cellStyle name="Note 2 3 4 4 8" xfId="20238"/>
    <cellStyle name="Note 2 3 4 5" xfId="3733"/>
    <cellStyle name="Note 2 3 4 5 2" xfId="13425"/>
    <cellStyle name="Note 2 3 4 5 2 2" xfId="30860"/>
    <cellStyle name="Note 2 3 4 5 2 3" xfId="45313"/>
    <cellStyle name="Note 2 3 4 5 3" xfId="15886"/>
    <cellStyle name="Note 2 3 4 5 3 2" xfId="33321"/>
    <cellStyle name="Note 2 3 4 5 3 3" xfId="47774"/>
    <cellStyle name="Note 2 3 4 5 4" xfId="21169"/>
    <cellStyle name="Note 2 3 4 5 5" xfId="35622"/>
    <cellStyle name="Note 2 3 4 6" xfId="6195"/>
    <cellStyle name="Note 2 3 4 6 2" xfId="23630"/>
    <cellStyle name="Note 2 3 4 6 3" xfId="38083"/>
    <cellStyle name="Note 2 3 4 7" xfId="8636"/>
    <cellStyle name="Note 2 3 4 7 2" xfId="26071"/>
    <cellStyle name="Note 2 3 4 7 3" xfId="40524"/>
    <cellStyle name="Note 2 3 4 8" xfId="11056"/>
    <cellStyle name="Note 2 3 4 8 2" xfId="28491"/>
    <cellStyle name="Note 2 3 4 8 3" xfId="42944"/>
    <cellStyle name="Note 2 3 4 9" xfId="18063"/>
    <cellStyle name="Note 2 3 5" xfId="1226"/>
    <cellStyle name="Note 2 3 5 2" xfId="1227"/>
    <cellStyle name="Note 2 3 5 2 2" xfId="3738"/>
    <cellStyle name="Note 2 3 5 2 2 2" xfId="13429"/>
    <cellStyle name="Note 2 3 5 2 2 2 2" xfId="30864"/>
    <cellStyle name="Note 2 3 5 2 2 2 3" xfId="45317"/>
    <cellStyle name="Note 2 3 5 2 2 3" xfId="15890"/>
    <cellStyle name="Note 2 3 5 2 2 3 2" xfId="33325"/>
    <cellStyle name="Note 2 3 5 2 2 3 3" xfId="47778"/>
    <cellStyle name="Note 2 3 5 2 2 4" xfId="21174"/>
    <cellStyle name="Note 2 3 5 2 2 5" xfId="35627"/>
    <cellStyle name="Note 2 3 5 2 3" xfId="6200"/>
    <cellStyle name="Note 2 3 5 2 3 2" xfId="23635"/>
    <cellStyle name="Note 2 3 5 2 3 3" xfId="38088"/>
    <cellStyle name="Note 2 3 5 2 4" xfId="8641"/>
    <cellStyle name="Note 2 3 5 2 4 2" xfId="26076"/>
    <cellStyle name="Note 2 3 5 2 4 3" xfId="40529"/>
    <cellStyle name="Note 2 3 5 2 5" xfId="11061"/>
    <cellStyle name="Note 2 3 5 2 5 2" xfId="28496"/>
    <cellStyle name="Note 2 3 5 2 5 3" xfId="42949"/>
    <cellStyle name="Note 2 3 5 2 6" xfId="18068"/>
    <cellStyle name="Note 2 3 5 3" xfId="1228"/>
    <cellStyle name="Note 2 3 5 3 2" xfId="3739"/>
    <cellStyle name="Note 2 3 5 3 2 2" xfId="13430"/>
    <cellStyle name="Note 2 3 5 3 2 2 2" xfId="30865"/>
    <cellStyle name="Note 2 3 5 3 2 2 3" xfId="45318"/>
    <cellStyle name="Note 2 3 5 3 2 3" xfId="15891"/>
    <cellStyle name="Note 2 3 5 3 2 3 2" xfId="33326"/>
    <cellStyle name="Note 2 3 5 3 2 3 3" xfId="47779"/>
    <cellStyle name="Note 2 3 5 3 2 4" xfId="21175"/>
    <cellStyle name="Note 2 3 5 3 2 5" xfId="35628"/>
    <cellStyle name="Note 2 3 5 3 3" xfId="6201"/>
    <cellStyle name="Note 2 3 5 3 3 2" xfId="23636"/>
    <cellStyle name="Note 2 3 5 3 3 3" xfId="38089"/>
    <cellStyle name="Note 2 3 5 3 4" xfId="8642"/>
    <cellStyle name="Note 2 3 5 3 4 2" xfId="26077"/>
    <cellStyle name="Note 2 3 5 3 4 3" xfId="40530"/>
    <cellStyle name="Note 2 3 5 3 5" xfId="11062"/>
    <cellStyle name="Note 2 3 5 3 5 2" xfId="28497"/>
    <cellStyle name="Note 2 3 5 3 5 3" xfId="42950"/>
    <cellStyle name="Note 2 3 5 3 6" xfId="18069"/>
    <cellStyle name="Note 2 3 5 4" xfId="1229"/>
    <cellStyle name="Note 2 3 5 4 2" xfId="3740"/>
    <cellStyle name="Note 2 3 5 4 2 2" xfId="21176"/>
    <cellStyle name="Note 2 3 5 4 2 3" xfId="35629"/>
    <cellStyle name="Note 2 3 5 4 3" xfId="6202"/>
    <cellStyle name="Note 2 3 5 4 3 2" xfId="23637"/>
    <cellStyle name="Note 2 3 5 4 3 3" xfId="38090"/>
    <cellStyle name="Note 2 3 5 4 4" xfId="8643"/>
    <cellStyle name="Note 2 3 5 4 4 2" xfId="26078"/>
    <cellStyle name="Note 2 3 5 4 4 3" xfId="40531"/>
    <cellStyle name="Note 2 3 5 4 5" xfId="11063"/>
    <cellStyle name="Note 2 3 5 4 5 2" xfId="28498"/>
    <cellStyle name="Note 2 3 5 4 5 3" xfId="42951"/>
    <cellStyle name="Note 2 3 5 4 6" xfId="15077"/>
    <cellStyle name="Note 2 3 5 4 6 2" xfId="32512"/>
    <cellStyle name="Note 2 3 5 4 6 3" xfId="46965"/>
    <cellStyle name="Note 2 3 5 4 7" xfId="18070"/>
    <cellStyle name="Note 2 3 5 4 8" xfId="20239"/>
    <cellStyle name="Note 2 3 5 5" xfId="3737"/>
    <cellStyle name="Note 2 3 5 5 2" xfId="13428"/>
    <cellStyle name="Note 2 3 5 5 2 2" xfId="30863"/>
    <cellStyle name="Note 2 3 5 5 2 3" xfId="45316"/>
    <cellStyle name="Note 2 3 5 5 3" xfId="15889"/>
    <cellStyle name="Note 2 3 5 5 3 2" xfId="33324"/>
    <cellStyle name="Note 2 3 5 5 3 3" xfId="47777"/>
    <cellStyle name="Note 2 3 5 5 4" xfId="21173"/>
    <cellStyle name="Note 2 3 5 5 5" xfId="35626"/>
    <cellStyle name="Note 2 3 5 6" xfId="6199"/>
    <cellStyle name="Note 2 3 5 6 2" xfId="23634"/>
    <cellStyle name="Note 2 3 5 6 3" xfId="38087"/>
    <cellStyle name="Note 2 3 5 7" xfId="8640"/>
    <cellStyle name="Note 2 3 5 7 2" xfId="26075"/>
    <cellStyle name="Note 2 3 5 7 3" xfId="40528"/>
    <cellStyle name="Note 2 3 5 8" xfId="11060"/>
    <cellStyle name="Note 2 3 5 8 2" xfId="28495"/>
    <cellStyle name="Note 2 3 5 8 3" xfId="42948"/>
    <cellStyle name="Note 2 3 5 9" xfId="18067"/>
    <cellStyle name="Note 2 3 6" xfId="1230"/>
    <cellStyle name="Note 2 3 6 2" xfId="3741"/>
    <cellStyle name="Note 2 3 6 2 2" xfId="13431"/>
    <cellStyle name="Note 2 3 6 2 2 2" xfId="30866"/>
    <cellStyle name="Note 2 3 6 2 2 3" xfId="45319"/>
    <cellStyle name="Note 2 3 6 2 3" xfId="15892"/>
    <cellStyle name="Note 2 3 6 2 3 2" xfId="33327"/>
    <cellStyle name="Note 2 3 6 2 3 3" xfId="47780"/>
    <cellStyle name="Note 2 3 6 2 4" xfId="21177"/>
    <cellStyle name="Note 2 3 6 2 5" xfId="35630"/>
    <cellStyle name="Note 2 3 6 3" xfId="6203"/>
    <cellStyle name="Note 2 3 6 3 2" xfId="23638"/>
    <cellStyle name="Note 2 3 6 3 3" xfId="38091"/>
    <cellStyle name="Note 2 3 6 4" xfId="8644"/>
    <cellStyle name="Note 2 3 6 4 2" xfId="26079"/>
    <cellStyle name="Note 2 3 6 4 3" xfId="40532"/>
    <cellStyle name="Note 2 3 6 5" xfId="11064"/>
    <cellStyle name="Note 2 3 6 5 2" xfId="28499"/>
    <cellStyle name="Note 2 3 6 5 3" xfId="42952"/>
    <cellStyle name="Note 2 3 6 6" xfId="18071"/>
    <cellStyle name="Note 2 3 7" xfId="1231"/>
    <cellStyle name="Note 2 3 7 2" xfId="3742"/>
    <cellStyle name="Note 2 3 7 2 2" xfId="13432"/>
    <cellStyle name="Note 2 3 7 2 2 2" xfId="30867"/>
    <cellStyle name="Note 2 3 7 2 2 3" xfId="45320"/>
    <cellStyle name="Note 2 3 7 2 3" xfId="15893"/>
    <cellStyle name="Note 2 3 7 2 3 2" xfId="33328"/>
    <cellStyle name="Note 2 3 7 2 3 3" xfId="47781"/>
    <cellStyle name="Note 2 3 7 2 4" xfId="21178"/>
    <cellStyle name="Note 2 3 7 2 5" xfId="35631"/>
    <cellStyle name="Note 2 3 7 3" xfId="6204"/>
    <cellStyle name="Note 2 3 7 3 2" xfId="23639"/>
    <cellStyle name="Note 2 3 7 3 3" xfId="38092"/>
    <cellStyle name="Note 2 3 7 4" xfId="8645"/>
    <cellStyle name="Note 2 3 7 4 2" xfId="26080"/>
    <cellStyle name="Note 2 3 7 4 3" xfId="40533"/>
    <cellStyle name="Note 2 3 7 5" xfId="11065"/>
    <cellStyle name="Note 2 3 7 5 2" xfId="28500"/>
    <cellStyle name="Note 2 3 7 5 3" xfId="42953"/>
    <cellStyle name="Note 2 3 7 6" xfId="18072"/>
    <cellStyle name="Note 2 3 8" xfId="1232"/>
    <cellStyle name="Note 2 3 8 2" xfId="3743"/>
    <cellStyle name="Note 2 3 8 2 2" xfId="21179"/>
    <cellStyle name="Note 2 3 8 2 3" xfId="35632"/>
    <cellStyle name="Note 2 3 8 3" xfId="6205"/>
    <cellStyle name="Note 2 3 8 3 2" xfId="23640"/>
    <cellStyle name="Note 2 3 8 3 3" xfId="38093"/>
    <cellStyle name="Note 2 3 8 4" xfId="8646"/>
    <cellStyle name="Note 2 3 8 4 2" xfId="26081"/>
    <cellStyle name="Note 2 3 8 4 3" xfId="40534"/>
    <cellStyle name="Note 2 3 8 5" xfId="11066"/>
    <cellStyle name="Note 2 3 8 5 2" xfId="28501"/>
    <cellStyle name="Note 2 3 8 5 3" xfId="42954"/>
    <cellStyle name="Note 2 3 8 6" xfId="15078"/>
    <cellStyle name="Note 2 3 8 6 2" xfId="32513"/>
    <cellStyle name="Note 2 3 8 6 3" xfId="46966"/>
    <cellStyle name="Note 2 3 8 7" xfId="18073"/>
    <cellStyle name="Note 2 3 8 8" xfId="20240"/>
    <cellStyle name="Note 2 3 9" xfId="3724"/>
    <cellStyle name="Note 2 3 9 2" xfId="13418"/>
    <cellStyle name="Note 2 3 9 2 2" xfId="30853"/>
    <cellStyle name="Note 2 3 9 2 3" xfId="45306"/>
    <cellStyle name="Note 2 3 9 3" xfId="15879"/>
    <cellStyle name="Note 2 3 9 3 2" xfId="33314"/>
    <cellStyle name="Note 2 3 9 3 3" xfId="47767"/>
    <cellStyle name="Note 2 3 9 4" xfId="21160"/>
    <cellStyle name="Note 2 3 9 5" xfId="35613"/>
    <cellStyle name="Note 2 30" xfId="5865"/>
    <cellStyle name="Note 2 30 2" xfId="23300"/>
    <cellStyle name="Note 2 30 3" xfId="35192"/>
    <cellStyle name="Note 2 30 4" xfId="37753"/>
    <cellStyle name="Note 2 31" xfId="8306"/>
    <cellStyle name="Note 2 31 2" xfId="25741"/>
    <cellStyle name="Note 2 31 3" xfId="40194"/>
    <cellStyle name="Note 2 32" xfId="10726"/>
    <cellStyle name="Note 2 32 2" xfId="28161"/>
    <cellStyle name="Note 2 32 3" xfId="42614"/>
    <cellStyle name="Note 2 33" xfId="17733"/>
    <cellStyle name="Note 2 4" xfId="1233"/>
    <cellStyle name="Note 2 4 10" xfId="6206"/>
    <cellStyle name="Note 2 4 10 2" xfId="23641"/>
    <cellStyle name="Note 2 4 10 3" xfId="38094"/>
    <cellStyle name="Note 2 4 11" xfId="8647"/>
    <cellStyle name="Note 2 4 11 2" xfId="26082"/>
    <cellStyle name="Note 2 4 11 3" xfId="40535"/>
    <cellStyle name="Note 2 4 12" xfId="11067"/>
    <cellStyle name="Note 2 4 12 2" xfId="28502"/>
    <cellStyle name="Note 2 4 12 3" xfId="42955"/>
    <cellStyle name="Note 2 4 13" xfId="18074"/>
    <cellStyle name="Note 2 4 2" xfId="1234"/>
    <cellStyle name="Note 2 4 2 2" xfId="1235"/>
    <cellStyle name="Note 2 4 2 2 2" xfId="3746"/>
    <cellStyle name="Note 2 4 2 2 2 2" xfId="13435"/>
    <cellStyle name="Note 2 4 2 2 2 2 2" xfId="30870"/>
    <cellStyle name="Note 2 4 2 2 2 2 3" xfId="45323"/>
    <cellStyle name="Note 2 4 2 2 2 3" xfId="15896"/>
    <cellStyle name="Note 2 4 2 2 2 3 2" xfId="33331"/>
    <cellStyle name="Note 2 4 2 2 2 3 3" xfId="47784"/>
    <cellStyle name="Note 2 4 2 2 2 4" xfId="21182"/>
    <cellStyle name="Note 2 4 2 2 2 5" xfId="35635"/>
    <cellStyle name="Note 2 4 2 2 3" xfId="6208"/>
    <cellStyle name="Note 2 4 2 2 3 2" xfId="23643"/>
    <cellStyle name="Note 2 4 2 2 3 3" xfId="38096"/>
    <cellStyle name="Note 2 4 2 2 4" xfId="8649"/>
    <cellStyle name="Note 2 4 2 2 4 2" xfId="26084"/>
    <cellStyle name="Note 2 4 2 2 4 3" xfId="40537"/>
    <cellStyle name="Note 2 4 2 2 5" xfId="11069"/>
    <cellStyle name="Note 2 4 2 2 5 2" xfId="28504"/>
    <cellStyle name="Note 2 4 2 2 5 3" xfId="42957"/>
    <cellStyle name="Note 2 4 2 2 6" xfId="18076"/>
    <cellStyle name="Note 2 4 2 3" xfId="1236"/>
    <cellStyle name="Note 2 4 2 3 2" xfId="3747"/>
    <cellStyle name="Note 2 4 2 3 2 2" xfId="13436"/>
    <cellStyle name="Note 2 4 2 3 2 2 2" xfId="30871"/>
    <cellStyle name="Note 2 4 2 3 2 2 3" xfId="45324"/>
    <cellStyle name="Note 2 4 2 3 2 3" xfId="15897"/>
    <cellStyle name="Note 2 4 2 3 2 3 2" xfId="33332"/>
    <cellStyle name="Note 2 4 2 3 2 3 3" xfId="47785"/>
    <cellStyle name="Note 2 4 2 3 2 4" xfId="21183"/>
    <cellStyle name="Note 2 4 2 3 2 5" xfId="35636"/>
    <cellStyle name="Note 2 4 2 3 3" xfId="6209"/>
    <cellStyle name="Note 2 4 2 3 3 2" xfId="23644"/>
    <cellStyle name="Note 2 4 2 3 3 3" xfId="38097"/>
    <cellStyle name="Note 2 4 2 3 4" xfId="8650"/>
    <cellStyle name="Note 2 4 2 3 4 2" xfId="26085"/>
    <cellStyle name="Note 2 4 2 3 4 3" xfId="40538"/>
    <cellStyle name="Note 2 4 2 3 5" xfId="11070"/>
    <cellStyle name="Note 2 4 2 3 5 2" xfId="28505"/>
    <cellStyle name="Note 2 4 2 3 5 3" xfId="42958"/>
    <cellStyle name="Note 2 4 2 3 6" xfId="18077"/>
    <cellStyle name="Note 2 4 2 4" xfId="1237"/>
    <cellStyle name="Note 2 4 2 4 2" xfId="3748"/>
    <cellStyle name="Note 2 4 2 4 2 2" xfId="21184"/>
    <cellStyle name="Note 2 4 2 4 2 3" xfId="35637"/>
    <cellStyle name="Note 2 4 2 4 3" xfId="6210"/>
    <cellStyle name="Note 2 4 2 4 3 2" xfId="23645"/>
    <cellStyle name="Note 2 4 2 4 3 3" xfId="38098"/>
    <cellStyle name="Note 2 4 2 4 4" xfId="8651"/>
    <cellStyle name="Note 2 4 2 4 4 2" xfId="26086"/>
    <cellStyle name="Note 2 4 2 4 4 3" xfId="40539"/>
    <cellStyle name="Note 2 4 2 4 5" xfId="11071"/>
    <cellStyle name="Note 2 4 2 4 5 2" xfId="28506"/>
    <cellStyle name="Note 2 4 2 4 5 3" xfId="42959"/>
    <cellStyle name="Note 2 4 2 4 6" xfId="15079"/>
    <cellStyle name="Note 2 4 2 4 6 2" xfId="32514"/>
    <cellStyle name="Note 2 4 2 4 6 3" xfId="46967"/>
    <cellStyle name="Note 2 4 2 4 7" xfId="18078"/>
    <cellStyle name="Note 2 4 2 4 8" xfId="20241"/>
    <cellStyle name="Note 2 4 2 5" xfId="3745"/>
    <cellStyle name="Note 2 4 2 5 2" xfId="13434"/>
    <cellStyle name="Note 2 4 2 5 2 2" xfId="30869"/>
    <cellStyle name="Note 2 4 2 5 2 3" xfId="45322"/>
    <cellStyle name="Note 2 4 2 5 3" xfId="15895"/>
    <cellStyle name="Note 2 4 2 5 3 2" xfId="33330"/>
    <cellStyle name="Note 2 4 2 5 3 3" xfId="47783"/>
    <cellStyle name="Note 2 4 2 5 4" xfId="21181"/>
    <cellStyle name="Note 2 4 2 5 5" xfId="35634"/>
    <cellStyle name="Note 2 4 2 6" xfId="6207"/>
    <cellStyle name="Note 2 4 2 6 2" xfId="23642"/>
    <cellStyle name="Note 2 4 2 6 3" xfId="38095"/>
    <cellStyle name="Note 2 4 2 7" xfId="8648"/>
    <cellStyle name="Note 2 4 2 7 2" xfId="26083"/>
    <cellStyle name="Note 2 4 2 7 3" xfId="40536"/>
    <cellStyle name="Note 2 4 2 8" xfId="11068"/>
    <cellStyle name="Note 2 4 2 8 2" xfId="28503"/>
    <cellStyle name="Note 2 4 2 8 3" xfId="42956"/>
    <cellStyle name="Note 2 4 2 9" xfId="18075"/>
    <cellStyle name="Note 2 4 3" xfId="1238"/>
    <cellStyle name="Note 2 4 3 2" xfId="1239"/>
    <cellStyle name="Note 2 4 3 2 2" xfId="3750"/>
    <cellStyle name="Note 2 4 3 2 2 2" xfId="13438"/>
    <cellStyle name="Note 2 4 3 2 2 2 2" xfId="30873"/>
    <cellStyle name="Note 2 4 3 2 2 2 3" xfId="45326"/>
    <cellStyle name="Note 2 4 3 2 2 3" xfId="15899"/>
    <cellStyle name="Note 2 4 3 2 2 3 2" xfId="33334"/>
    <cellStyle name="Note 2 4 3 2 2 3 3" xfId="47787"/>
    <cellStyle name="Note 2 4 3 2 2 4" xfId="21186"/>
    <cellStyle name="Note 2 4 3 2 2 5" xfId="35639"/>
    <cellStyle name="Note 2 4 3 2 3" xfId="6212"/>
    <cellStyle name="Note 2 4 3 2 3 2" xfId="23647"/>
    <cellStyle name="Note 2 4 3 2 3 3" xfId="38100"/>
    <cellStyle name="Note 2 4 3 2 4" xfId="8653"/>
    <cellStyle name="Note 2 4 3 2 4 2" xfId="26088"/>
    <cellStyle name="Note 2 4 3 2 4 3" xfId="40541"/>
    <cellStyle name="Note 2 4 3 2 5" xfId="11073"/>
    <cellStyle name="Note 2 4 3 2 5 2" xfId="28508"/>
    <cellStyle name="Note 2 4 3 2 5 3" xfId="42961"/>
    <cellStyle name="Note 2 4 3 2 6" xfId="18080"/>
    <cellStyle name="Note 2 4 3 3" xfId="1240"/>
    <cellStyle name="Note 2 4 3 3 2" xfId="3751"/>
    <cellStyle name="Note 2 4 3 3 2 2" xfId="13439"/>
    <cellStyle name="Note 2 4 3 3 2 2 2" xfId="30874"/>
    <cellStyle name="Note 2 4 3 3 2 2 3" xfId="45327"/>
    <cellStyle name="Note 2 4 3 3 2 3" xfId="15900"/>
    <cellStyle name="Note 2 4 3 3 2 3 2" xfId="33335"/>
    <cellStyle name="Note 2 4 3 3 2 3 3" xfId="47788"/>
    <cellStyle name="Note 2 4 3 3 2 4" xfId="21187"/>
    <cellStyle name="Note 2 4 3 3 2 5" xfId="35640"/>
    <cellStyle name="Note 2 4 3 3 3" xfId="6213"/>
    <cellStyle name="Note 2 4 3 3 3 2" xfId="23648"/>
    <cellStyle name="Note 2 4 3 3 3 3" xfId="38101"/>
    <cellStyle name="Note 2 4 3 3 4" xfId="8654"/>
    <cellStyle name="Note 2 4 3 3 4 2" xfId="26089"/>
    <cellStyle name="Note 2 4 3 3 4 3" xfId="40542"/>
    <cellStyle name="Note 2 4 3 3 5" xfId="11074"/>
    <cellStyle name="Note 2 4 3 3 5 2" xfId="28509"/>
    <cellStyle name="Note 2 4 3 3 5 3" xfId="42962"/>
    <cellStyle name="Note 2 4 3 3 6" xfId="18081"/>
    <cellStyle name="Note 2 4 3 4" xfId="1241"/>
    <cellStyle name="Note 2 4 3 4 2" xfId="3752"/>
    <cellStyle name="Note 2 4 3 4 2 2" xfId="21188"/>
    <cellStyle name="Note 2 4 3 4 2 3" xfId="35641"/>
    <cellStyle name="Note 2 4 3 4 3" xfId="6214"/>
    <cellStyle name="Note 2 4 3 4 3 2" xfId="23649"/>
    <cellStyle name="Note 2 4 3 4 3 3" xfId="38102"/>
    <cellStyle name="Note 2 4 3 4 4" xfId="8655"/>
    <cellStyle name="Note 2 4 3 4 4 2" xfId="26090"/>
    <cellStyle name="Note 2 4 3 4 4 3" xfId="40543"/>
    <cellStyle name="Note 2 4 3 4 5" xfId="11075"/>
    <cellStyle name="Note 2 4 3 4 5 2" xfId="28510"/>
    <cellStyle name="Note 2 4 3 4 5 3" xfId="42963"/>
    <cellStyle name="Note 2 4 3 4 6" xfId="15080"/>
    <cellStyle name="Note 2 4 3 4 6 2" xfId="32515"/>
    <cellStyle name="Note 2 4 3 4 6 3" xfId="46968"/>
    <cellStyle name="Note 2 4 3 4 7" xfId="18082"/>
    <cellStyle name="Note 2 4 3 4 8" xfId="20242"/>
    <cellStyle name="Note 2 4 3 5" xfId="3749"/>
    <cellStyle name="Note 2 4 3 5 2" xfId="13437"/>
    <cellStyle name="Note 2 4 3 5 2 2" xfId="30872"/>
    <cellStyle name="Note 2 4 3 5 2 3" xfId="45325"/>
    <cellStyle name="Note 2 4 3 5 3" xfId="15898"/>
    <cellStyle name="Note 2 4 3 5 3 2" xfId="33333"/>
    <cellStyle name="Note 2 4 3 5 3 3" xfId="47786"/>
    <cellStyle name="Note 2 4 3 5 4" xfId="21185"/>
    <cellStyle name="Note 2 4 3 5 5" xfId="35638"/>
    <cellStyle name="Note 2 4 3 6" xfId="6211"/>
    <cellStyle name="Note 2 4 3 6 2" xfId="23646"/>
    <cellStyle name="Note 2 4 3 6 3" xfId="38099"/>
    <cellStyle name="Note 2 4 3 7" xfId="8652"/>
    <cellStyle name="Note 2 4 3 7 2" xfId="26087"/>
    <cellStyle name="Note 2 4 3 7 3" xfId="40540"/>
    <cellStyle name="Note 2 4 3 8" xfId="11072"/>
    <cellStyle name="Note 2 4 3 8 2" xfId="28507"/>
    <cellStyle name="Note 2 4 3 8 3" xfId="42960"/>
    <cellStyle name="Note 2 4 3 9" xfId="18079"/>
    <cellStyle name="Note 2 4 4" xfId="1242"/>
    <cellStyle name="Note 2 4 4 2" xfId="1243"/>
    <cellStyle name="Note 2 4 4 2 2" xfId="3754"/>
    <cellStyle name="Note 2 4 4 2 2 2" xfId="13441"/>
    <cellStyle name="Note 2 4 4 2 2 2 2" xfId="30876"/>
    <cellStyle name="Note 2 4 4 2 2 2 3" xfId="45329"/>
    <cellStyle name="Note 2 4 4 2 2 3" xfId="15902"/>
    <cellStyle name="Note 2 4 4 2 2 3 2" xfId="33337"/>
    <cellStyle name="Note 2 4 4 2 2 3 3" xfId="47790"/>
    <cellStyle name="Note 2 4 4 2 2 4" xfId="21190"/>
    <cellStyle name="Note 2 4 4 2 2 5" xfId="35643"/>
    <cellStyle name="Note 2 4 4 2 3" xfId="6216"/>
    <cellStyle name="Note 2 4 4 2 3 2" xfId="23651"/>
    <cellStyle name="Note 2 4 4 2 3 3" xfId="38104"/>
    <cellStyle name="Note 2 4 4 2 4" xfId="8657"/>
    <cellStyle name="Note 2 4 4 2 4 2" xfId="26092"/>
    <cellStyle name="Note 2 4 4 2 4 3" xfId="40545"/>
    <cellStyle name="Note 2 4 4 2 5" xfId="11077"/>
    <cellStyle name="Note 2 4 4 2 5 2" xfId="28512"/>
    <cellStyle name="Note 2 4 4 2 5 3" xfId="42965"/>
    <cellStyle name="Note 2 4 4 2 6" xfId="18084"/>
    <cellStyle name="Note 2 4 4 3" xfId="1244"/>
    <cellStyle name="Note 2 4 4 3 2" xfId="3755"/>
    <cellStyle name="Note 2 4 4 3 2 2" xfId="13442"/>
    <cellStyle name="Note 2 4 4 3 2 2 2" xfId="30877"/>
    <cellStyle name="Note 2 4 4 3 2 2 3" xfId="45330"/>
    <cellStyle name="Note 2 4 4 3 2 3" xfId="15903"/>
    <cellStyle name="Note 2 4 4 3 2 3 2" xfId="33338"/>
    <cellStyle name="Note 2 4 4 3 2 3 3" xfId="47791"/>
    <cellStyle name="Note 2 4 4 3 2 4" xfId="21191"/>
    <cellStyle name="Note 2 4 4 3 2 5" xfId="35644"/>
    <cellStyle name="Note 2 4 4 3 3" xfId="6217"/>
    <cellStyle name="Note 2 4 4 3 3 2" xfId="23652"/>
    <cellStyle name="Note 2 4 4 3 3 3" xfId="38105"/>
    <cellStyle name="Note 2 4 4 3 4" xfId="8658"/>
    <cellStyle name="Note 2 4 4 3 4 2" xfId="26093"/>
    <cellStyle name="Note 2 4 4 3 4 3" xfId="40546"/>
    <cellStyle name="Note 2 4 4 3 5" xfId="11078"/>
    <cellStyle name="Note 2 4 4 3 5 2" xfId="28513"/>
    <cellStyle name="Note 2 4 4 3 5 3" xfId="42966"/>
    <cellStyle name="Note 2 4 4 3 6" xfId="18085"/>
    <cellStyle name="Note 2 4 4 4" xfId="1245"/>
    <cellStyle name="Note 2 4 4 4 2" xfId="3756"/>
    <cellStyle name="Note 2 4 4 4 2 2" xfId="21192"/>
    <cellStyle name="Note 2 4 4 4 2 3" xfId="35645"/>
    <cellStyle name="Note 2 4 4 4 3" xfId="6218"/>
    <cellStyle name="Note 2 4 4 4 3 2" xfId="23653"/>
    <cellStyle name="Note 2 4 4 4 3 3" xfId="38106"/>
    <cellStyle name="Note 2 4 4 4 4" xfId="8659"/>
    <cellStyle name="Note 2 4 4 4 4 2" xfId="26094"/>
    <cellStyle name="Note 2 4 4 4 4 3" xfId="40547"/>
    <cellStyle name="Note 2 4 4 4 5" xfId="11079"/>
    <cellStyle name="Note 2 4 4 4 5 2" xfId="28514"/>
    <cellStyle name="Note 2 4 4 4 5 3" xfId="42967"/>
    <cellStyle name="Note 2 4 4 4 6" xfId="15081"/>
    <cellStyle name="Note 2 4 4 4 6 2" xfId="32516"/>
    <cellStyle name="Note 2 4 4 4 6 3" xfId="46969"/>
    <cellStyle name="Note 2 4 4 4 7" xfId="18086"/>
    <cellStyle name="Note 2 4 4 4 8" xfId="20243"/>
    <cellStyle name="Note 2 4 4 5" xfId="3753"/>
    <cellStyle name="Note 2 4 4 5 2" xfId="13440"/>
    <cellStyle name="Note 2 4 4 5 2 2" xfId="30875"/>
    <cellStyle name="Note 2 4 4 5 2 3" xfId="45328"/>
    <cellStyle name="Note 2 4 4 5 3" xfId="15901"/>
    <cellStyle name="Note 2 4 4 5 3 2" xfId="33336"/>
    <cellStyle name="Note 2 4 4 5 3 3" xfId="47789"/>
    <cellStyle name="Note 2 4 4 5 4" xfId="21189"/>
    <cellStyle name="Note 2 4 4 5 5" xfId="35642"/>
    <cellStyle name="Note 2 4 4 6" xfId="6215"/>
    <cellStyle name="Note 2 4 4 6 2" xfId="23650"/>
    <cellStyle name="Note 2 4 4 6 3" xfId="38103"/>
    <cellStyle name="Note 2 4 4 7" xfId="8656"/>
    <cellStyle name="Note 2 4 4 7 2" xfId="26091"/>
    <cellStyle name="Note 2 4 4 7 3" xfId="40544"/>
    <cellStyle name="Note 2 4 4 8" xfId="11076"/>
    <cellStyle name="Note 2 4 4 8 2" xfId="28511"/>
    <cellStyle name="Note 2 4 4 8 3" xfId="42964"/>
    <cellStyle name="Note 2 4 4 9" xfId="18083"/>
    <cellStyle name="Note 2 4 5" xfId="1246"/>
    <cellStyle name="Note 2 4 5 2" xfId="1247"/>
    <cellStyle name="Note 2 4 5 2 2" xfId="3758"/>
    <cellStyle name="Note 2 4 5 2 2 2" xfId="13444"/>
    <cellStyle name="Note 2 4 5 2 2 2 2" xfId="30879"/>
    <cellStyle name="Note 2 4 5 2 2 2 3" xfId="45332"/>
    <cellStyle name="Note 2 4 5 2 2 3" xfId="15905"/>
    <cellStyle name="Note 2 4 5 2 2 3 2" xfId="33340"/>
    <cellStyle name="Note 2 4 5 2 2 3 3" xfId="47793"/>
    <cellStyle name="Note 2 4 5 2 2 4" xfId="21194"/>
    <cellStyle name="Note 2 4 5 2 2 5" xfId="35647"/>
    <cellStyle name="Note 2 4 5 2 3" xfId="6220"/>
    <cellStyle name="Note 2 4 5 2 3 2" xfId="23655"/>
    <cellStyle name="Note 2 4 5 2 3 3" xfId="38108"/>
    <cellStyle name="Note 2 4 5 2 4" xfId="8661"/>
    <cellStyle name="Note 2 4 5 2 4 2" xfId="26096"/>
    <cellStyle name="Note 2 4 5 2 4 3" xfId="40549"/>
    <cellStyle name="Note 2 4 5 2 5" xfId="11081"/>
    <cellStyle name="Note 2 4 5 2 5 2" xfId="28516"/>
    <cellStyle name="Note 2 4 5 2 5 3" xfId="42969"/>
    <cellStyle name="Note 2 4 5 2 6" xfId="18088"/>
    <cellStyle name="Note 2 4 5 3" xfId="1248"/>
    <cellStyle name="Note 2 4 5 3 2" xfId="3759"/>
    <cellStyle name="Note 2 4 5 3 2 2" xfId="13445"/>
    <cellStyle name="Note 2 4 5 3 2 2 2" xfId="30880"/>
    <cellStyle name="Note 2 4 5 3 2 2 3" xfId="45333"/>
    <cellStyle name="Note 2 4 5 3 2 3" xfId="15906"/>
    <cellStyle name="Note 2 4 5 3 2 3 2" xfId="33341"/>
    <cellStyle name="Note 2 4 5 3 2 3 3" xfId="47794"/>
    <cellStyle name="Note 2 4 5 3 2 4" xfId="21195"/>
    <cellStyle name="Note 2 4 5 3 2 5" xfId="35648"/>
    <cellStyle name="Note 2 4 5 3 3" xfId="6221"/>
    <cellStyle name="Note 2 4 5 3 3 2" xfId="23656"/>
    <cellStyle name="Note 2 4 5 3 3 3" xfId="38109"/>
    <cellStyle name="Note 2 4 5 3 4" xfId="8662"/>
    <cellStyle name="Note 2 4 5 3 4 2" xfId="26097"/>
    <cellStyle name="Note 2 4 5 3 4 3" xfId="40550"/>
    <cellStyle name="Note 2 4 5 3 5" xfId="11082"/>
    <cellStyle name="Note 2 4 5 3 5 2" xfId="28517"/>
    <cellStyle name="Note 2 4 5 3 5 3" xfId="42970"/>
    <cellStyle name="Note 2 4 5 3 6" xfId="18089"/>
    <cellStyle name="Note 2 4 5 4" xfId="1249"/>
    <cellStyle name="Note 2 4 5 4 2" xfId="3760"/>
    <cellStyle name="Note 2 4 5 4 2 2" xfId="21196"/>
    <cellStyle name="Note 2 4 5 4 2 3" xfId="35649"/>
    <cellStyle name="Note 2 4 5 4 3" xfId="6222"/>
    <cellStyle name="Note 2 4 5 4 3 2" xfId="23657"/>
    <cellStyle name="Note 2 4 5 4 3 3" xfId="38110"/>
    <cellStyle name="Note 2 4 5 4 4" xfId="8663"/>
    <cellStyle name="Note 2 4 5 4 4 2" xfId="26098"/>
    <cellStyle name="Note 2 4 5 4 4 3" xfId="40551"/>
    <cellStyle name="Note 2 4 5 4 5" xfId="11083"/>
    <cellStyle name="Note 2 4 5 4 5 2" xfId="28518"/>
    <cellStyle name="Note 2 4 5 4 5 3" xfId="42971"/>
    <cellStyle name="Note 2 4 5 4 6" xfId="15082"/>
    <cellStyle name="Note 2 4 5 4 6 2" xfId="32517"/>
    <cellStyle name="Note 2 4 5 4 6 3" xfId="46970"/>
    <cellStyle name="Note 2 4 5 4 7" xfId="18090"/>
    <cellStyle name="Note 2 4 5 4 8" xfId="20244"/>
    <cellStyle name="Note 2 4 5 5" xfId="3757"/>
    <cellStyle name="Note 2 4 5 5 2" xfId="13443"/>
    <cellStyle name="Note 2 4 5 5 2 2" xfId="30878"/>
    <cellStyle name="Note 2 4 5 5 2 3" xfId="45331"/>
    <cellStyle name="Note 2 4 5 5 3" xfId="15904"/>
    <cellStyle name="Note 2 4 5 5 3 2" xfId="33339"/>
    <cellStyle name="Note 2 4 5 5 3 3" xfId="47792"/>
    <cellStyle name="Note 2 4 5 5 4" xfId="21193"/>
    <cellStyle name="Note 2 4 5 5 5" xfId="35646"/>
    <cellStyle name="Note 2 4 5 6" xfId="6219"/>
    <cellStyle name="Note 2 4 5 6 2" xfId="23654"/>
    <cellStyle name="Note 2 4 5 6 3" xfId="38107"/>
    <cellStyle name="Note 2 4 5 7" xfId="8660"/>
    <cellStyle name="Note 2 4 5 7 2" xfId="26095"/>
    <cellStyle name="Note 2 4 5 7 3" xfId="40548"/>
    <cellStyle name="Note 2 4 5 8" xfId="11080"/>
    <cellStyle name="Note 2 4 5 8 2" xfId="28515"/>
    <cellStyle name="Note 2 4 5 8 3" xfId="42968"/>
    <cellStyle name="Note 2 4 5 9" xfId="18087"/>
    <cellStyle name="Note 2 4 6" xfId="1250"/>
    <cellStyle name="Note 2 4 6 2" xfId="3761"/>
    <cellStyle name="Note 2 4 6 2 2" xfId="13446"/>
    <cellStyle name="Note 2 4 6 2 2 2" xfId="30881"/>
    <cellStyle name="Note 2 4 6 2 2 3" xfId="45334"/>
    <cellStyle name="Note 2 4 6 2 3" xfId="15907"/>
    <cellStyle name="Note 2 4 6 2 3 2" xfId="33342"/>
    <cellStyle name="Note 2 4 6 2 3 3" xfId="47795"/>
    <cellStyle name="Note 2 4 6 2 4" xfId="21197"/>
    <cellStyle name="Note 2 4 6 2 5" xfId="35650"/>
    <cellStyle name="Note 2 4 6 3" xfId="6223"/>
    <cellStyle name="Note 2 4 6 3 2" xfId="23658"/>
    <cellStyle name="Note 2 4 6 3 3" xfId="38111"/>
    <cellStyle name="Note 2 4 6 4" xfId="8664"/>
    <cellStyle name="Note 2 4 6 4 2" xfId="26099"/>
    <cellStyle name="Note 2 4 6 4 3" xfId="40552"/>
    <cellStyle name="Note 2 4 6 5" xfId="11084"/>
    <cellStyle name="Note 2 4 6 5 2" xfId="28519"/>
    <cellStyle name="Note 2 4 6 5 3" xfId="42972"/>
    <cellStyle name="Note 2 4 6 6" xfId="18091"/>
    <cellStyle name="Note 2 4 7" xfId="1251"/>
    <cellStyle name="Note 2 4 7 2" xfId="3762"/>
    <cellStyle name="Note 2 4 7 2 2" xfId="13447"/>
    <cellStyle name="Note 2 4 7 2 2 2" xfId="30882"/>
    <cellStyle name="Note 2 4 7 2 2 3" xfId="45335"/>
    <cellStyle name="Note 2 4 7 2 3" xfId="15908"/>
    <cellStyle name="Note 2 4 7 2 3 2" xfId="33343"/>
    <cellStyle name="Note 2 4 7 2 3 3" xfId="47796"/>
    <cellStyle name="Note 2 4 7 2 4" xfId="21198"/>
    <cellStyle name="Note 2 4 7 2 5" xfId="35651"/>
    <cellStyle name="Note 2 4 7 3" xfId="6224"/>
    <cellStyle name="Note 2 4 7 3 2" xfId="23659"/>
    <cellStyle name="Note 2 4 7 3 3" xfId="38112"/>
    <cellStyle name="Note 2 4 7 4" xfId="8665"/>
    <cellStyle name="Note 2 4 7 4 2" xfId="26100"/>
    <cellStyle name="Note 2 4 7 4 3" xfId="40553"/>
    <cellStyle name="Note 2 4 7 5" xfId="11085"/>
    <cellStyle name="Note 2 4 7 5 2" xfId="28520"/>
    <cellStyle name="Note 2 4 7 5 3" xfId="42973"/>
    <cellStyle name="Note 2 4 7 6" xfId="18092"/>
    <cellStyle name="Note 2 4 8" xfId="1252"/>
    <cellStyle name="Note 2 4 8 2" xfId="3763"/>
    <cellStyle name="Note 2 4 8 2 2" xfId="21199"/>
    <cellStyle name="Note 2 4 8 2 3" xfId="35652"/>
    <cellStyle name="Note 2 4 8 3" xfId="6225"/>
    <cellStyle name="Note 2 4 8 3 2" xfId="23660"/>
    <cellStyle name="Note 2 4 8 3 3" xfId="38113"/>
    <cellStyle name="Note 2 4 8 4" xfId="8666"/>
    <cellStyle name="Note 2 4 8 4 2" xfId="26101"/>
    <cellStyle name="Note 2 4 8 4 3" xfId="40554"/>
    <cellStyle name="Note 2 4 8 5" xfId="11086"/>
    <cellStyle name="Note 2 4 8 5 2" xfId="28521"/>
    <cellStyle name="Note 2 4 8 5 3" xfId="42974"/>
    <cellStyle name="Note 2 4 8 6" xfId="15083"/>
    <cellStyle name="Note 2 4 8 6 2" xfId="32518"/>
    <cellStyle name="Note 2 4 8 6 3" xfId="46971"/>
    <cellStyle name="Note 2 4 8 7" xfId="18093"/>
    <cellStyle name="Note 2 4 8 8" xfId="20245"/>
    <cellStyle name="Note 2 4 9" xfId="3744"/>
    <cellStyle name="Note 2 4 9 2" xfId="13433"/>
    <cellStyle name="Note 2 4 9 2 2" xfId="30868"/>
    <cellStyle name="Note 2 4 9 2 3" xfId="45321"/>
    <cellStyle name="Note 2 4 9 3" xfId="15894"/>
    <cellStyle name="Note 2 4 9 3 2" xfId="33329"/>
    <cellStyle name="Note 2 4 9 3 3" xfId="47782"/>
    <cellStyle name="Note 2 4 9 4" xfId="21180"/>
    <cellStyle name="Note 2 4 9 5" xfId="35633"/>
    <cellStyle name="Note 2 5" xfId="1253"/>
    <cellStyle name="Note 2 5 10" xfId="6226"/>
    <cellStyle name="Note 2 5 10 2" xfId="23661"/>
    <cellStyle name="Note 2 5 10 3" xfId="38114"/>
    <cellStyle name="Note 2 5 11" xfId="8667"/>
    <cellStyle name="Note 2 5 11 2" xfId="26102"/>
    <cellStyle name="Note 2 5 11 3" xfId="40555"/>
    <cellStyle name="Note 2 5 12" xfId="11087"/>
    <cellStyle name="Note 2 5 12 2" xfId="28522"/>
    <cellStyle name="Note 2 5 12 3" xfId="42975"/>
    <cellStyle name="Note 2 5 13" xfId="18094"/>
    <cellStyle name="Note 2 5 2" xfId="1254"/>
    <cellStyle name="Note 2 5 2 2" xfId="1255"/>
    <cellStyle name="Note 2 5 2 2 2" xfId="3766"/>
    <cellStyle name="Note 2 5 2 2 2 2" xfId="13450"/>
    <cellStyle name="Note 2 5 2 2 2 2 2" xfId="30885"/>
    <cellStyle name="Note 2 5 2 2 2 2 3" xfId="45338"/>
    <cellStyle name="Note 2 5 2 2 2 3" xfId="15911"/>
    <cellStyle name="Note 2 5 2 2 2 3 2" xfId="33346"/>
    <cellStyle name="Note 2 5 2 2 2 3 3" xfId="47799"/>
    <cellStyle name="Note 2 5 2 2 2 4" xfId="21202"/>
    <cellStyle name="Note 2 5 2 2 2 5" xfId="35655"/>
    <cellStyle name="Note 2 5 2 2 3" xfId="6228"/>
    <cellStyle name="Note 2 5 2 2 3 2" xfId="23663"/>
    <cellStyle name="Note 2 5 2 2 3 3" xfId="38116"/>
    <cellStyle name="Note 2 5 2 2 4" xfId="8669"/>
    <cellStyle name="Note 2 5 2 2 4 2" xfId="26104"/>
    <cellStyle name="Note 2 5 2 2 4 3" xfId="40557"/>
    <cellStyle name="Note 2 5 2 2 5" xfId="11089"/>
    <cellStyle name="Note 2 5 2 2 5 2" xfId="28524"/>
    <cellStyle name="Note 2 5 2 2 5 3" xfId="42977"/>
    <cellStyle name="Note 2 5 2 2 6" xfId="18096"/>
    <cellStyle name="Note 2 5 2 3" xfId="1256"/>
    <cellStyle name="Note 2 5 2 3 2" xfId="3767"/>
    <cellStyle name="Note 2 5 2 3 2 2" xfId="13451"/>
    <cellStyle name="Note 2 5 2 3 2 2 2" xfId="30886"/>
    <cellStyle name="Note 2 5 2 3 2 2 3" xfId="45339"/>
    <cellStyle name="Note 2 5 2 3 2 3" xfId="15912"/>
    <cellStyle name="Note 2 5 2 3 2 3 2" xfId="33347"/>
    <cellStyle name="Note 2 5 2 3 2 3 3" xfId="47800"/>
    <cellStyle name="Note 2 5 2 3 2 4" xfId="21203"/>
    <cellStyle name="Note 2 5 2 3 2 5" xfId="35656"/>
    <cellStyle name="Note 2 5 2 3 3" xfId="6229"/>
    <cellStyle name="Note 2 5 2 3 3 2" xfId="23664"/>
    <cellStyle name="Note 2 5 2 3 3 3" xfId="38117"/>
    <cellStyle name="Note 2 5 2 3 4" xfId="8670"/>
    <cellStyle name="Note 2 5 2 3 4 2" xfId="26105"/>
    <cellStyle name="Note 2 5 2 3 4 3" xfId="40558"/>
    <cellStyle name="Note 2 5 2 3 5" xfId="11090"/>
    <cellStyle name="Note 2 5 2 3 5 2" xfId="28525"/>
    <cellStyle name="Note 2 5 2 3 5 3" xfId="42978"/>
    <cellStyle name="Note 2 5 2 3 6" xfId="18097"/>
    <cellStyle name="Note 2 5 2 4" xfId="1257"/>
    <cellStyle name="Note 2 5 2 4 2" xfId="3768"/>
    <cellStyle name="Note 2 5 2 4 2 2" xfId="21204"/>
    <cellStyle name="Note 2 5 2 4 2 3" xfId="35657"/>
    <cellStyle name="Note 2 5 2 4 3" xfId="6230"/>
    <cellStyle name="Note 2 5 2 4 3 2" xfId="23665"/>
    <cellStyle name="Note 2 5 2 4 3 3" xfId="38118"/>
    <cellStyle name="Note 2 5 2 4 4" xfId="8671"/>
    <cellStyle name="Note 2 5 2 4 4 2" xfId="26106"/>
    <cellStyle name="Note 2 5 2 4 4 3" xfId="40559"/>
    <cellStyle name="Note 2 5 2 4 5" xfId="11091"/>
    <cellStyle name="Note 2 5 2 4 5 2" xfId="28526"/>
    <cellStyle name="Note 2 5 2 4 5 3" xfId="42979"/>
    <cellStyle name="Note 2 5 2 4 6" xfId="15084"/>
    <cellStyle name="Note 2 5 2 4 6 2" xfId="32519"/>
    <cellStyle name="Note 2 5 2 4 6 3" xfId="46972"/>
    <cellStyle name="Note 2 5 2 4 7" xfId="18098"/>
    <cellStyle name="Note 2 5 2 4 8" xfId="20246"/>
    <cellStyle name="Note 2 5 2 5" xfId="3765"/>
    <cellStyle name="Note 2 5 2 5 2" xfId="13449"/>
    <cellStyle name="Note 2 5 2 5 2 2" xfId="30884"/>
    <cellStyle name="Note 2 5 2 5 2 3" xfId="45337"/>
    <cellStyle name="Note 2 5 2 5 3" xfId="15910"/>
    <cellStyle name="Note 2 5 2 5 3 2" xfId="33345"/>
    <cellStyle name="Note 2 5 2 5 3 3" xfId="47798"/>
    <cellStyle name="Note 2 5 2 5 4" xfId="21201"/>
    <cellStyle name="Note 2 5 2 5 5" xfId="35654"/>
    <cellStyle name="Note 2 5 2 6" xfId="6227"/>
    <cellStyle name="Note 2 5 2 6 2" xfId="23662"/>
    <cellStyle name="Note 2 5 2 6 3" xfId="38115"/>
    <cellStyle name="Note 2 5 2 7" xfId="8668"/>
    <cellStyle name="Note 2 5 2 7 2" xfId="26103"/>
    <cellStyle name="Note 2 5 2 7 3" xfId="40556"/>
    <cellStyle name="Note 2 5 2 8" xfId="11088"/>
    <cellStyle name="Note 2 5 2 8 2" xfId="28523"/>
    <cellStyle name="Note 2 5 2 8 3" xfId="42976"/>
    <cellStyle name="Note 2 5 2 9" xfId="18095"/>
    <cellStyle name="Note 2 5 3" xfId="1258"/>
    <cellStyle name="Note 2 5 3 2" xfId="1259"/>
    <cellStyle name="Note 2 5 3 2 2" xfId="3770"/>
    <cellStyle name="Note 2 5 3 2 2 2" xfId="13453"/>
    <cellStyle name="Note 2 5 3 2 2 2 2" xfId="30888"/>
    <cellStyle name="Note 2 5 3 2 2 2 3" xfId="45341"/>
    <cellStyle name="Note 2 5 3 2 2 3" xfId="15914"/>
    <cellStyle name="Note 2 5 3 2 2 3 2" xfId="33349"/>
    <cellStyle name="Note 2 5 3 2 2 3 3" xfId="47802"/>
    <cellStyle name="Note 2 5 3 2 2 4" xfId="21206"/>
    <cellStyle name="Note 2 5 3 2 2 5" xfId="35659"/>
    <cellStyle name="Note 2 5 3 2 3" xfId="6232"/>
    <cellStyle name="Note 2 5 3 2 3 2" xfId="23667"/>
    <cellStyle name="Note 2 5 3 2 3 3" xfId="38120"/>
    <cellStyle name="Note 2 5 3 2 4" xfId="8673"/>
    <cellStyle name="Note 2 5 3 2 4 2" xfId="26108"/>
    <cellStyle name="Note 2 5 3 2 4 3" xfId="40561"/>
    <cellStyle name="Note 2 5 3 2 5" xfId="11093"/>
    <cellStyle name="Note 2 5 3 2 5 2" xfId="28528"/>
    <cellStyle name="Note 2 5 3 2 5 3" xfId="42981"/>
    <cellStyle name="Note 2 5 3 2 6" xfId="18100"/>
    <cellStyle name="Note 2 5 3 3" xfId="1260"/>
    <cellStyle name="Note 2 5 3 3 2" xfId="3771"/>
    <cellStyle name="Note 2 5 3 3 2 2" xfId="13454"/>
    <cellStyle name="Note 2 5 3 3 2 2 2" xfId="30889"/>
    <cellStyle name="Note 2 5 3 3 2 2 3" xfId="45342"/>
    <cellStyle name="Note 2 5 3 3 2 3" xfId="15915"/>
    <cellStyle name="Note 2 5 3 3 2 3 2" xfId="33350"/>
    <cellStyle name="Note 2 5 3 3 2 3 3" xfId="47803"/>
    <cellStyle name="Note 2 5 3 3 2 4" xfId="21207"/>
    <cellStyle name="Note 2 5 3 3 2 5" xfId="35660"/>
    <cellStyle name="Note 2 5 3 3 3" xfId="6233"/>
    <cellStyle name="Note 2 5 3 3 3 2" xfId="23668"/>
    <cellStyle name="Note 2 5 3 3 3 3" xfId="38121"/>
    <cellStyle name="Note 2 5 3 3 4" xfId="8674"/>
    <cellStyle name="Note 2 5 3 3 4 2" xfId="26109"/>
    <cellStyle name="Note 2 5 3 3 4 3" xfId="40562"/>
    <cellStyle name="Note 2 5 3 3 5" xfId="11094"/>
    <cellStyle name="Note 2 5 3 3 5 2" xfId="28529"/>
    <cellStyle name="Note 2 5 3 3 5 3" xfId="42982"/>
    <cellStyle name="Note 2 5 3 3 6" xfId="18101"/>
    <cellStyle name="Note 2 5 3 4" xfId="1261"/>
    <cellStyle name="Note 2 5 3 4 2" xfId="3772"/>
    <cellStyle name="Note 2 5 3 4 2 2" xfId="21208"/>
    <cellStyle name="Note 2 5 3 4 2 3" xfId="35661"/>
    <cellStyle name="Note 2 5 3 4 3" xfId="6234"/>
    <cellStyle name="Note 2 5 3 4 3 2" xfId="23669"/>
    <cellStyle name="Note 2 5 3 4 3 3" xfId="38122"/>
    <cellStyle name="Note 2 5 3 4 4" xfId="8675"/>
    <cellStyle name="Note 2 5 3 4 4 2" xfId="26110"/>
    <cellStyle name="Note 2 5 3 4 4 3" xfId="40563"/>
    <cellStyle name="Note 2 5 3 4 5" xfId="11095"/>
    <cellStyle name="Note 2 5 3 4 5 2" xfId="28530"/>
    <cellStyle name="Note 2 5 3 4 5 3" xfId="42983"/>
    <cellStyle name="Note 2 5 3 4 6" xfId="15085"/>
    <cellStyle name="Note 2 5 3 4 6 2" xfId="32520"/>
    <cellStyle name="Note 2 5 3 4 6 3" xfId="46973"/>
    <cellStyle name="Note 2 5 3 4 7" xfId="18102"/>
    <cellStyle name="Note 2 5 3 4 8" xfId="20247"/>
    <cellStyle name="Note 2 5 3 5" xfId="3769"/>
    <cellStyle name="Note 2 5 3 5 2" xfId="13452"/>
    <cellStyle name="Note 2 5 3 5 2 2" xfId="30887"/>
    <cellStyle name="Note 2 5 3 5 2 3" xfId="45340"/>
    <cellStyle name="Note 2 5 3 5 3" xfId="15913"/>
    <cellStyle name="Note 2 5 3 5 3 2" xfId="33348"/>
    <cellStyle name="Note 2 5 3 5 3 3" xfId="47801"/>
    <cellStyle name="Note 2 5 3 5 4" xfId="21205"/>
    <cellStyle name="Note 2 5 3 5 5" xfId="35658"/>
    <cellStyle name="Note 2 5 3 6" xfId="6231"/>
    <cellStyle name="Note 2 5 3 6 2" xfId="23666"/>
    <cellStyle name="Note 2 5 3 6 3" xfId="38119"/>
    <cellStyle name="Note 2 5 3 7" xfId="8672"/>
    <cellStyle name="Note 2 5 3 7 2" xfId="26107"/>
    <cellStyle name="Note 2 5 3 7 3" xfId="40560"/>
    <cellStyle name="Note 2 5 3 8" xfId="11092"/>
    <cellStyle name="Note 2 5 3 8 2" xfId="28527"/>
    <cellStyle name="Note 2 5 3 8 3" xfId="42980"/>
    <cellStyle name="Note 2 5 3 9" xfId="18099"/>
    <cellStyle name="Note 2 5 4" xfId="1262"/>
    <cellStyle name="Note 2 5 4 2" xfId="1263"/>
    <cellStyle name="Note 2 5 4 2 2" xfId="3774"/>
    <cellStyle name="Note 2 5 4 2 2 2" xfId="13456"/>
    <cellStyle name="Note 2 5 4 2 2 2 2" xfId="30891"/>
    <cellStyle name="Note 2 5 4 2 2 2 3" xfId="45344"/>
    <cellStyle name="Note 2 5 4 2 2 3" xfId="15917"/>
    <cellStyle name="Note 2 5 4 2 2 3 2" xfId="33352"/>
    <cellStyle name="Note 2 5 4 2 2 3 3" xfId="47805"/>
    <cellStyle name="Note 2 5 4 2 2 4" xfId="21210"/>
    <cellStyle name="Note 2 5 4 2 2 5" xfId="35663"/>
    <cellStyle name="Note 2 5 4 2 3" xfId="6236"/>
    <cellStyle name="Note 2 5 4 2 3 2" xfId="23671"/>
    <cellStyle name="Note 2 5 4 2 3 3" xfId="38124"/>
    <cellStyle name="Note 2 5 4 2 4" xfId="8677"/>
    <cellStyle name="Note 2 5 4 2 4 2" xfId="26112"/>
    <cellStyle name="Note 2 5 4 2 4 3" xfId="40565"/>
    <cellStyle name="Note 2 5 4 2 5" xfId="11097"/>
    <cellStyle name="Note 2 5 4 2 5 2" xfId="28532"/>
    <cellStyle name="Note 2 5 4 2 5 3" xfId="42985"/>
    <cellStyle name="Note 2 5 4 2 6" xfId="18104"/>
    <cellStyle name="Note 2 5 4 3" xfId="1264"/>
    <cellStyle name="Note 2 5 4 3 2" xfId="3775"/>
    <cellStyle name="Note 2 5 4 3 2 2" xfId="13457"/>
    <cellStyle name="Note 2 5 4 3 2 2 2" xfId="30892"/>
    <cellStyle name="Note 2 5 4 3 2 2 3" xfId="45345"/>
    <cellStyle name="Note 2 5 4 3 2 3" xfId="15918"/>
    <cellStyle name="Note 2 5 4 3 2 3 2" xfId="33353"/>
    <cellStyle name="Note 2 5 4 3 2 3 3" xfId="47806"/>
    <cellStyle name="Note 2 5 4 3 2 4" xfId="21211"/>
    <cellStyle name="Note 2 5 4 3 2 5" xfId="35664"/>
    <cellStyle name="Note 2 5 4 3 3" xfId="6237"/>
    <cellStyle name="Note 2 5 4 3 3 2" xfId="23672"/>
    <cellStyle name="Note 2 5 4 3 3 3" xfId="38125"/>
    <cellStyle name="Note 2 5 4 3 4" xfId="8678"/>
    <cellStyle name="Note 2 5 4 3 4 2" xfId="26113"/>
    <cellStyle name="Note 2 5 4 3 4 3" xfId="40566"/>
    <cellStyle name="Note 2 5 4 3 5" xfId="11098"/>
    <cellStyle name="Note 2 5 4 3 5 2" xfId="28533"/>
    <cellStyle name="Note 2 5 4 3 5 3" xfId="42986"/>
    <cellStyle name="Note 2 5 4 3 6" xfId="18105"/>
    <cellStyle name="Note 2 5 4 4" xfId="1265"/>
    <cellStyle name="Note 2 5 4 4 2" xfId="3776"/>
    <cellStyle name="Note 2 5 4 4 2 2" xfId="21212"/>
    <cellStyle name="Note 2 5 4 4 2 3" xfId="35665"/>
    <cellStyle name="Note 2 5 4 4 3" xfId="6238"/>
    <cellStyle name="Note 2 5 4 4 3 2" xfId="23673"/>
    <cellStyle name="Note 2 5 4 4 3 3" xfId="38126"/>
    <cellStyle name="Note 2 5 4 4 4" xfId="8679"/>
    <cellStyle name="Note 2 5 4 4 4 2" xfId="26114"/>
    <cellStyle name="Note 2 5 4 4 4 3" xfId="40567"/>
    <cellStyle name="Note 2 5 4 4 5" xfId="11099"/>
    <cellStyle name="Note 2 5 4 4 5 2" xfId="28534"/>
    <cellStyle name="Note 2 5 4 4 5 3" xfId="42987"/>
    <cellStyle name="Note 2 5 4 4 6" xfId="15086"/>
    <cellStyle name="Note 2 5 4 4 6 2" xfId="32521"/>
    <cellStyle name="Note 2 5 4 4 6 3" xfId="46974"/>
    <cellStyle name="Note 2 5 4 4 7" xfId="18106"/>
    <cellStyle name="Note 2 5 4 4 8" xfId="20248"/>
    <cellStyle name="Note 2 5 4 5" xfId="3773"/>
    <cellStyle name="Note 2 5 4 5 2" xfId="13455"/>
    <cellStyle name="Note 2 5 4 5 2 2" xfId="30890"/>
    <cellStyle name="Note 2 5 4 5 2 3" xfId="45343"/>
    <cellStyle name="Note 2 5 4 5 3" xfId="15916"/>
    <cellStyle name="Note 2 5 4 5 3 2" xfId="33351"/>
    <cellStyle name="Note 2 5 4 5 3 3" xfId="47804"/>
    <cellStyle name="Note 2 5 4 5 4" xfId="21209"/>
    <cellStyle name="Note 2 5 4 5 5" xfId="35662"/>
    <cellStyle name="Note 2 5 4 6" xfId="6235"/>
    <cellStyle name="Note 2 5 4 6 2" xfId="23670"/>
    <cellStyle name="Note 2 5 4 6 3" xfId="38123"/>
    <cellStyle name="Note 2 5 4 7" xfId="8676"/>
    <cellStyle name="Note 2 5 4 7 2" xfId="26111"/>
    <cellStyle name="Note 2 5 4 7 3" xfId="40564"/>
    <cellStyle name="Note 2 5 4 8" xfId="11096"/>
    <cellStyle name="Note 2 5 4 8 2" xfId="28531"/>
    <cellStyle name="Note 2 5 4 8 3" xfId="42984"/>
    <cellStyle name="Note 2 5 4 9" xfId="18103"/>
    <cellStyle name="Note 2 5 5" xfId="1266"/>
    <cellStyle name="Note 2 5 5 2" xfId="1267"/>
    <cellStyle name="Note 2 5 5 2 2" xfId="3778"/>
    <cellStyle name="Note 2 5 5 2 2 2" xfId="13459"/>
    <cellStyle name="Note 2 5 5 2 2 2 2" xfId="30894"/>
    <cellStyle name="Note 2 5 5 2 2 2 3" xfId="45347"/>
    <cellStyle name="Note 2 5 5 2 2 3" xfId="15920"/>
    <cellStyle name="Note 2 5 5 2 2 3 2" xfId="33355"/>
    <cellStyle name="Note 2 5 5 2 2 3 3" xfId="47808"/>
    <cellStyle name="Note 2 5 5 2 2 4" xfId="21214"/>
    <cellStyle name="Note 2 5 5 2 2 5" xfId="35667"/>
    <cellStyle name="Note 2 5 5 2 3" xfId="6240"/>
    <cellStyle name="Note 2 5 5 2 3 2" xfId="23675"/>
    <cellStyle name="Note 2 5 5 2 3 3" xfId="38128"/>
    <cellStyle name="Note 2 5 5 2 4" xfId="8681"/>
    <cellStyle name="Note 2 5 5 2 4 2" xfId="26116"/>
    <cellStyle name="Note 2 5 5 2 4 3" xfId="40569"/>
    <cellStyle name="Note 2 5 5 2 5" xfId="11101"/>
    <cellStyle name="Note 2 5 5 2 5 2" xfId="28536"/>
    <cellStyle name="Note 2 5 5 2 5 3" xfId="42989"/>
    <cellStyle name="Note 2 5 5 2 6" xfId="18108"/>
    <cellStyle name="Note 2 5 5 3" xfId="1268"/>
    <cellStyle name="Note 2 5 5 3 2" xfId="3779"/>
    <cellStyle name="Note 2 5 5 3 2 2" xfId="13460"/>
    <cellStyle name="Note 2 5 5 3 2 2 2" xfId="30895"/>
    <cellStyle name="Note 2 5 5 3 2 2 3" xfId="45348"/>
    <cellStyle name="Note 2 5 5 3 2 3" xfId="15921"/>
    <cellStyle name="Note 2 5 5 3 2 3 2" xfId="33356"/>
    <cellStyle name="Note 2 5 5 3 2 3 3" xfId="47809"/>
    <cellStyle name="Note 2 5 5 3 2 4" xfId="21215"/>
    <cellStyle name="Note 2 5 5 3 2 5" xfId="35668"/>
    <cellStyle name="Note 2 5 5 3 3" xfId="6241"/>
    <cellStyle name="Note 2 5 5 3 3 2" xfId="23676"/>
    <cellStyle name="Note 2 5 5 3 3 3" xfId="38129"/>
    <cellStyle name="Note 2 5 5 3 4" xfId="8682"/>
    <cellStyle name="Note 2 5 5 3 4 2" xfId="26117"/>
    <cellStyle name="Note 2 5 5 3 4 3" xfId="40570"/>
    <cellStyle name="Note 2 5 5 3 5" xfId="11102"/>
    <cellStyle name="Note 2 5 5 3 5 2" xfId="28537"/>
    <cellStyle name="Note 2 5 5 3 5 3" xfId="42990"/>
    <cellStyle name="Note 2 5 5 3 6" xfId="18109"/>
    <cellStyle name="Note 2 5 5 4" xfId="1269"/>
    <cellStyle name="Note 2 5 5 4 2" xfId="3780"/>
    <cellStyle name="Note 2 5 5 4 2 2" xfId="21216"/>
    <cellStyle name="Note 2 5 5 4 2 3" xfId="35669"/>
    <cellStyle name="Note 2 5 5 4 3" xfId="6242"/>
    <cellStyle name="Note 2 5 5 4 3 2" xfId="23677"/>
    <cellStyle name="Note 2 5 5 4 3 3" xfId="38130"/>
    <cellStyle name="Note 2 5 5 4 4" xfId="8683"/>
    <cellStyle name="Note 2 5 5 4 4 2" xfId="26118"/>
    <cellStyle name="Note 2 5 5 4 4 3" xfId="40571"/>
    <cellStyle name="Note 2 5 5 4 5" xfId="11103"/>
    <cellStyle name="Note 2 5 5 4 5 2" xfId="28538"/>
    <cellStyle name="Note 2 5 5 4 5 3" xfId="42991"/>
    <cellStyle name="Note 2 5 5 4 6" xfId="15087"/>
    <cellStyle name="Note 2 5 5 4 6 2" xfId="32522"/>
    <cellStyle name="Note 2 5 5 4 6 3" xfId="46975"/>
    <cellStyle name="Note 2 5 5 4 7" xfId="18110"/>
    <cellStyle name="Note 2 5 5 4 8" xfId="20249"/>
    <cellStyle name="Note 2 5 5 5" xfId="3777"/>
    <cellStyle name="Note 2 5 5 5 2" xfId="13458"/>
    <cellStyle name="Note 2 5 5 5 2 2" xfId="30893"/>
    <cellStyle name="Note 2 5 5 5 2 3" xfId="45346"/>
    <cellStyle name="Note 2 5 5 5 3" xfId="15919"/>
    <cellStyle name="Note 2 5 5 5 3 2" xfId="33354"/>
    <cellStyle name="Note 2 5 5 5 3 3" xfId="47807"/>
    <cellStyle name="Note 2 5 5 5 4" xfId="21213"/>
    <cellStyle name="Note 2 5 5 5 5" xfId="35666"/>
    <cellStyle name="Note 2 5 5 6" xfId="6239"/>
    <cellStyle name="Note 2 5 5 6 2" xfId="23674"/>
    <cellStyle name="Note 2 5 5 6 3" xfId="38127"/>
    <cellStyle name="Note 2 5 5 7" xfId="8680"/>
    <cellStyle name="Note 2 5 5 7 2" xfId="26115"/>
    <cellStyle name="Note 2 5 5 7 3" xfId="40568"/>
    <cellStyle name="Note 2 5 5 8" xfId="11100"/>
    <cellStyle name="Note 2 5 5 8 2" xfId="28535"/>
    <cellStyle name="Note 2 5 5 8 3" xfId="42988"/>
    <cellStyle name="Note 2 5 5 9" xfId="18107"/>
    <cellStyle name="Note 2 5 6" xfId="1270"/>
    <cellStyle name="Note 2 5 6 2" xfId="3781"/>
    <cellStyle name="Note 2 5 6 2 2" xfId="13461"/>
    <cellStyle name="Note 2 5 6 2 2 2" xfId="30896"/>
    <cellStyle name="Note 2 5 6 2 2 3" xfId="45349"/>
    <cellStyle name="Note 2 5 6 2 3" xfId="15922"/>
    <cellStyle name="Note 2 5 6 2 3 2" xfId="33357"/>
    <cellStyle name="Note 2 5 6 2 3 3" xfId="47810"/>
    <cellStyle name="Note 2 5 6 2 4" xfId="21217"/>
    <cellStyle name="Note 2 5 6 2 5" xfId="35670"/>
    <cellStyle name="Note 2 5 6 3" xfId="6243"/>
    <cellStyle name="Note 2 5 6 3 2" xfId="23678"/>
    <cellStyle name="Note 2 5 6 3 3" xfId="38131"/>
    <cellStyle name="Note 2 5 6 4" xfId="8684"/>
    <cellStyle name="Note 2 5 6 4 2" xfId="26119"/>
    <cellStyle name="Note 2 5 6 4 3" xfId="40572"/>
    <cellStyle name="Note 2 5 6 5" xfId="11104"/>
    <cellStyle name="Note 2 5 6 5 2" xfId="28539"/>
    <cellStyle name="Note 2 5 6 5 3" xfId="42992"/>
    <cellStyle name="Note 2 5 6 6" xfId="18111"/>
    <cellStyle name="Note 2 5 7" xfId="1271"/>
    <cellStyle name="Note 2 5 7 2" xfId="3782"/>
    <cellStyle name="Note 2 5 7 2 2" xfId="13462"/>
    <cellStyle name="Note 2 5 7 2 2 2" xfId="30897"/>
    <cellStyle name="Note 2 5 7 2 2 3" xfId="45350"/>
    <cellStyle name="Note 2 5 7 2 3" xfId="15923"/>
    <cellStyle name="Note 2 5 7 2 3 2" xfId="33358"/>
    <cellStyle name="Note 2 5 7 2 3 3" xfId="47811"/>
    <cellStyle name="Note 2 5 7 2 4" xfId="21218"/>
    <cellStyle name="Note 2 5 7 2 5" xfId="35671"/>
    <cellStyle name="Note 2 5 7 3" xfId="6244"/>
    <cellStyle name="Note 2 5 7 3 2" xfId="23679"/>
    <cellStyle name="Note 2 5 7 3 3" xfId="38132"/>
    <cellStyle name="Note 2 5 7 4" xfId="8685"/>
    <cellStyle name="Note 2 5 7 4 2" xfId="26120"/>
    <cellStyle name="Note 2 5 7 4 3" xfId="40573"/>
    <cellStyle name="Note 2 5 7 5" xfId="11105"/>
    <cellStyle name="Note 2 5 7 5 2" xfId="28540"/>
    <cellStyle name="Note 2 5 7 5 3" xfId="42993"/>
    <cellStyle name="Note 2 5 7 6" xfId="18112"/>
    <cellStyle name="Note 2 5 8" xfId="1272"/>
    <cellStyle name="Note 2 5 8 2" xfId="3783"/>
    <cellStyle name="Note 2 5 8 2 2" xfId="21219"/>
    <cellStyle name="Note 2 5 8 2 3" xfId="35672"/>
    <cellStyle name="Note 2 5 8 3" xfId="6245"/>
    <cellStyle name="Note 2 5 8 3 2" xfId="23680"/>
    <cellStyle name="Note 2 5 8 3 3" xfId="38133"/>
    <cellStyle name="Note 2 5 8 4" xfId="8686"/>
    <cellStyle name="Note 2 5 8 4 2" xfId="26121"/>
    <cellStyle name="Note 2 5 8 4 3" xfId="40574"/>
    <cellStyle name="Note 2 5 8 5" xfId="11106"/>
    <cellStyle name="Note 2 5 8 5 2" xfId="28541"/>
    <cellStyle name="Note 2 5 8 5 3" xfId="42994"/>
    <cellStyle name="Note 2 5 8 6" xfId="15088"/>
    <cellStyle name="Note 2 5 8 6 2" xfId="32523"/>
    <cellStyle name="Note 2 5 8 6 3" xfId="46976"/>
    <cellStyle name="Note 2 5 8 7" xfId="18113"/>
    <cellStyle name="Note 2 5 8 8" xfId="20250"/>
    <cellStyle name="Note 2 5 9" xfId="3764"/>
    <cellStyle name="Note 2 5 9 2" xfId="13448"/>
    <cellStyle name="Note 2 5 9 2 2" xfId="30883"/>
    <cellStyle name="Note 2 5 9 2 3" xfId="45336"/>
    <cellStyle name="Note 2 5 9 3" xfId="15909"/>
    <cellStyle name="Note 2 5 9 3 2" xfId="33344"/>
    <cellStyle name="Note 2 5 9 3 3" xfId="47797"/>
    <cellStyle name="Note 2 5 9 4" xfId="21200"/>
    <cellStyle name="Note 2 5 9 5" xfId="35653"/>
    <cellStyle name="Note 2 6" xfId="1273"/>
    <cellStyle name="Note 2 6 10" xfId="6246"/>
    <cellStyle name="Note 2 6 10 2" xfId="23681"/>
    <cellStyle name="Note 2 6 10 3" xfId="38134"/>
    <cellStyle name="Note 2 6 11" xfId="8687"/>
    <cellStyle name="Note 2 6 11 2" xfId="26122"/>
    <cellStyle name="Note 2 6 11 3" xfId="40575"/>
    <cellStyle name="Note 2 6 12" xfId="11107"/>
    <cellStyle name="Note 2 6 12 2" xfId="28542"/>
    <cellStyle name="Note 2 6 12 3" xfId="42995"/>
    <cellStyle name="Note 2 6 13" xfId="18114"/>
    <cellStyle name="Note 2 6 2" xfId="1274"/>
    <cellStyle name="Note 2 6 2 2" xfId="1275"/>
    <cellStyle name="Note 2 6 2 2 2" xfId="3786"/>
    <cellStyle name="Note 2 6 2 2 2 2" xfId="13465"/>
    <cellStyle name="Note 2 6 2 2 2 2 2" xfId="30900"/>
    <cellStyle name="Note 2 6 2 2 2 2 3" xfId="45353"/>
    <cellStyle name="Note 2 6 2 2 2 3" xfId="15926"/>
    <cellStyle name="Note 2 6 2 2 2 3 2" xfId="33361"/>
    <cellStyle name="Note 2 6 2 2 2 3 3" xfId="47814"/>
    <cellStyle name="Note 2 6 2 2 2 4" xfId="21222"/>
    <cellStyle name="Note 2 6 2 2 2 5" xfId="35675"/>
    <cellStyle name="Note 2 6 2 2 3" xfId="6248"/>
    <cellStyle name="Note 2 6 2 2 3 2" xfId="23683"/>
    <cellStyle name="Note 2 6 2 2 3 3" xfId="38136"/>
    <cellStyle name="Note 2 6 2 2 4" xfId="8689"/>
    <cellStyle name="Note 2 6 2 2 4 2" xfId="26124"/>
    <cellStyle name="Note 2 6 2 2 4 3" xfId="40577"/>
    <cellStyle name="Note 2 6 2 2 5" xfId="11109"/>
    <cellStyle name="Note 2 6 2 2 5 2" xfId="28544"/>
    <cellStyle name="Note 2 6 2 2 5 3" xfId="42997"/>
    <cellStyle name="Note 2 6 2 2 6" xfId="18116"/>
    <cellStyle name="Note 2 6 2 3" xfId="1276"/>
    <cellStyle name="Note 2 6 2 3 2" xfId="3787"/>
    <cellStyle name="Note 2 6 2 3 2 2" xfId="13466"/>
    <cellStyle name="Note 2 6 2 3 2 2 2" xfId="30901"/>
    <cellStyle name="Note 2 6 2 3 2 2 3" xfId="45354"/>
    <cellStyle name="Note 2 6 2 3 2 3" xfId="15927"/>
    <cellStyle name="Note 2 6 2 3 2 3 2" xfId="33362"/>
    <cellStyle name="Note 2 6 2 3 2 3 3" xfId="47815"/>
    <cellStyle name="Note 2 6 2 3 2 4" xfId="21223"/>
    <cellStyle name="Note 2 6 2 3 2 5" xfId="35676"/>
    <cellStyle name="Note 2 6 2 3 3" xfId="6249"/>
    <cellStyle name="Note 2 6 2 3 3 2" xfId="23684"/>
    <cellStyle name="Note 2 6 2 3 3 3" xfId="38137"/>
    <cellStyle name="Note 2 6 2 3 4" xfId="8690"/>
    <cellStyle name="Note 2 6 2 3 4 2" xfId="26125"/>
    <cellStyle name="Note 2 6 2 3 4 3" xfId="40578"/>
    <cellStyle name="Note 2 6 2 3 5" xfId="11110"/>
    <cellStyle name="Note 2 6 2 3 5 2" xfId="28545"/>
    <cellStyle name="Note 2 6 2 3 5 3" xfId="42998"/>
    <cellStyle name="Note 2 6 2 3 6" xfId="18117"/>
    <cellStyle name="Note 2 6 2 4" xfId="1277"/>
    <cellStyle name="Note 2 6 2 4 2" xfId="3788"/>
    <cellStyle name="Note 2 6 2 4 2 2" xfId="21224"/>
    <cellStyle name="Note 2 6 2 4 2 3" xfId="35677"/>
    <cellStyle name="Note 2 6 2 4 3" xfId="6250"/>
    <cellStyle name="Note 2 6 2 4 3 2" xfId="23685"/>
    <cellStyle name="Note 2 6 2 4 3 3" xfId="38138"/>
    <cellStyle name="Note 2 6 2 4 4" xfId="8691"/>
    <cellStyle name="Note 2 6 2 4 4 2" xfId="26126"/>
    <cellStyle name="Note 2 6 2 4 4 3" xfId="40579"/>
    <cellStyle name="Note 2 6 2 4 5" xfId="11111"/>
    <cellStyle name="Note 2 6 2 4 5 2" xfId="28546"/>
    <cellStyle name="Note 2 6 2 4 5 3" xfId="42999"/>
    <cellStyle name="Note 2 6 2 4 6" xfId="15089"/>
    <cellStyle name="Note 2 6 2 4 6 2" xfId="32524"/>
    <cellStyle name="Note 2 6 2 4 6 3" xfId="46977"/>
    <cellStyle name="Note 2 6 2 4 7" xfId="18118"/>
    <cellStyle name="Note 2 6 2 4 8" xfId="20251"/>
    <cellStyle name="Note 2 6 2 5" xfId="3785"/>
    <cellStyle name="Note 2 6 2 5 2" xfId="13464"/>
    <cellStyle name="Note 2 6 2 5 2 2" xfId="30899"/>
    <cellStyle name="Note 2 6 2 5 2 3" xfId="45352"/>
    <cellStyle name="Note 2 6 2 5 3" xfId="15925"/>
    <cellStyle name="Note 2 6 2 5 3 2" xfId="33360"/>
    <cellStyle name="Note 2 6 2 5 3 3" xfId="47813"/>
    <cellStyle name="Note 2 6 2 5 4" xfId="21221"/>
    <cellStyle name="Note 2 6 2 5 5" xfId="35674"/>
    <cellStyle name="Note 2 6 2 6" xfId="6247"/>
    <cellStyle name="Note 2 6 2 6 2" xfId="23682"/>
    <cellStyle name="Note 2 6 2 6 3" xfId="38135"/>
    <cellStyle name="Note 2 6 2 7" xfId="8688"/>
    <cellStyle name="Note 2 6 2 7 2" xfId="26123"/>
    <cellStyle name="Note 2 6 2 7 3" xfId="40576"/>
    <cellStyle name="Note 2 6 2 8" xfId="11108"/>
    <cellStyle name="Note 2 6 2 8 2" xfId="28543"/>
    <cellStyle name="Note 2 6 2 8 3" xfId="42996"/>
    <cellStyle name="Note 2 6 2 9" xfId="18115"/>
    <cellStyle name="Note 2 6 3" xfId="1278"/>
    <cellStyle name="Note 2 6 3 2" xfId="1279"/>
    <cellStyle name="Note 2 6 3 2 2" xfId="3790"/>
    <cellStyle name="Note 2 6 3 2 2 2" xfId="13468"/>
    <cellStyle name="Note 2 6 3 2 2 2 2" xfId="30903"/>
    <cellStyle name="Note 2 6 3 2 2 2 3" xfId="45356"/>
    <cellStyle name="Note 2 6 3 2 2 3" xfId="15929"/>
    <cellStyle name="Note 2 6 3 2 2 3 2" xfId="33364"/>
    <cellStyle name="Note 2 6 3 2 2 3 3" xfId="47817"/>
    <cellStyle name="Note 2 6 3 2 2 4" xfId="21226"/>
    <cellStyle name="Note 2 6 3 2 2 5" xfId="35679"/>
    <cellStyle name="Note 2 6 3 2 3" xfId="6252"/>
    <cellStyle name="Note 2 6 3 2 3 2" xfId="23687"/>
    <cellStyle name="Note 2 6 3 2 3 3" xfId="38140"/>
    <cellStyle name="Note 2 6 3 2 4" xfId="8693"/>
    <cellStyle name="Note 2 6 3 2 4 2" xfId="26128"/>
    <cellStyle name="Note 2 6 3 2 4 3" xfId="40581"/>
    <cellStyle name="Note 2 6 3 2 5" xfId="11113"/>
    <cellStyle name="Note 2 6 3 2 5 2" xfId="28548"/>
    <cellStyle name="Note 2 6 3 2 5 3" xfId="43001"/>
    <cellStyle name="Note 2 6 3 2 6" xfId="18120"/>
    <cellStyle name="Note 2 6 3 3" xfId="1280"/>
    <cellStyle name="Note 2 6 3 3 2" xfId="3791"/>
    <cellStyle name="Note 2 6 3 3 2 2" xfId="13469"/>
    <cellStyle name="Note 2 6 3 3 2 2 2" xfId="30904"/>
    <cellStyle name="Note 2 6 3 3 2 2 3" xfId="45357"/>
    <cellStyle name="Note 2 6 3 3 2 3" xfId="15930"/>
    <cellStyle name="Note 2 6 3 3 2 3 2" xfId="33365"/>
    <cellStyle name="Note 2 6 3 3 2 3 3" xfId="47818"/>
    <cellStyle name="Note 2 6 3 3 2 4" xfId="21227"/>
    <cellStyle name="Note 2 6 3 3 2 5" xfId="35680"/>
    <cellStyle name="Note 2 6 3 3 3" xfId="6253"/>
    <cellStyle name="Note 2 6 3 3 3 2" xfId="23688"/>
    <cellStyle name="Note 2 6 3 3 3 3" xfId="38141"/>
    <cellStyle name="Note 2 6 3 3 4" xfId="8694"/>
    <cellStyle name="Note 2 6 3 3 4 2" xfId="26129"/>
    <cellStyle name="Note 2 6 3 3 4 3" xfId="40582"/>
    <cellStyle name="Note 2 6 3 3 5" xfId="11114"/>
    <cellStyle name="Note 2 6 3 3 5 2" xfId="28549"/>
    <cellStyle name="Note 2 6 3 3 5 3" xfId="43002"/>
    <cellStyle name="Note 2 6 3 3 6" xfId="18121"/>
    <cellStyle name="Note 2 6 3 4" xfId="1281"/>
    <cellStyle name="Note 2 6 3 4 2" xfId="3792"/>
    <cellStyle name="Note 2 6 3 4 2 2" xfId="21228"/>
    <cellStyle name="Note 2 6 3 4 2 3" xfId="35681"/>
    <cellStyle name="Note 2 6 3 4 3" xfId="6254"/>
    <cellStyle name="Note 2 6 3 4 3 2" xfId="23689"/>
    <cellStyle name="Note 2 6 3 4 3 3" xfId="38142"/>
    <cellStyle name="Note 2 6 3 4 4" xfId="8695"/>
    <cellStyle name="Note 2 6 3 4 4 2" xfId="26130"/>
    <cellStyle name="Note 2 6 3 4 4 3" xfId="40583"/>
    <cellStyle name="Note 2 6 3 4 5" xfId="11115"/>
    <cellStyle name="Note 2 6 3 4 5 2" xfId="28550"/>
    <cellStyle name="Note 2 6 3 4 5 3" xfId="43003"/>
    <cellStyle name="Note 2 6 3 4 6" xfId="15090"/>
    <cellStyle name="Note 2 6 3 4 6 2" xfId="32525"/>
    <cellStyle name="Note 2 6 3 4 6 3" xfId="46978"/>
    <cellStyle name="Note 2 6 3 4 7" xfId="18122"/>
    <cellStyle name="Note 2 6 3 4 8" xfId="20252"/>
    <cellStyle name="Note 2 6 3 5" xfId="3789"/>
    <cellStyle name="Note 2 6 3 5 2" xfId="13467"/>
    <cellStyle name="Note 2 6 3 5 2 2" xfId="30902"/>
    <cellStyle name="Note 2 6 3 5 2 3" xfId="45355"/>
    <cellStyle name="Note 2 6 3 5 3" xfId="15928"/>
    <cellStyle name="Note 2 6 3 5 3 2" xfId="33363"/>
    <cellStyle name="Note 2 6 3 5 3 3" xfId="47816"/>
    <cellStyle name="Note 2 6 3 5 4" xfId="21225"/>
    <cellStyle name="Note 2 6 3 5 5" xfId="35678"/>
    <cellStyle name="Note 2 6 3 6" xfId="6251"/>
    <cellStyle name="Note 2 6 3 6 2" xfId="23686"/>
    <cellStyle name="Note 2 6 3 6 3" xfId="38139"/>
    <cellStyle name="Note 2 6 3 7" xfId="8692"/>
    <cellStyle name="Note 2 6 3 7 2" xfId="26127"/>
    <cellStyle name="Note 2 6 3 7 3" xfId="40580"/>
    <cellStyle name="Note 2 6 3 8" xfId="11112"/>
    <cellStyle name="Note 2 6 3 8 2" xfId="28547"/>
    <cellStyle name="Note 2 6 3 8 3" xfId="43000"/>
    <cellStyle name="Note 2 6 3 9" xfId="18119"/>
    <cellStyle name="Note 2 6 4" xfId="1282"/>
    <cellStyle name="Note 2 6 4 2" xfId="1283"/>
    <cellStyle name="Note 2 6 4 2 2" xfId="3794"/>
    <cellStyle name="Note 2 6 4 2 2 2" xfId="13471"/>
    <cellStyle name="Note 2 6 4 2 2 2 2" xfId="30906"/>
    <cellStyle name="Note 2 6 4 2 2 2 3" xfId="45359"/>
    <cellStyle name="Note 2 6 4 2 2 3" xfId="15932"/>
    <cellStyle name="Note 2 6 4 2 2 3 2" xfId="33367"/>
    <cellStyle name="Note 2 6 4 2 2 3 3" xfId="47820"/>
    <cellStyle name="Note 2 6 4 2 2 4" xfId="21230"/>
    <cellStyle name="Note 2 6 4 2 2 5" xfId="35683"/>
    <cellStyle name="Note 2 6 4 2 3" xfId="6256"/>
    <cellStyle name="Note 2 6 4 2 3 2" xfId="23691"/>
    <cellStyle name="Note 2 6 4 2 3 3" xfId="38144"/>
    <cellStyle name="Note 2 6 4 2 4" xfId="8697"/>
    <cellStyle name="Note 2 6 4 2 4 2" xfId="26132"/>
    <cellStyle name="Note 2 6 4 2 4 3" xfId="40585"/>
    <cellStyle name="Note 2 6 4 2 5" xfId="11117"/>
    <cellStyle name="Note 2 6 4 2 5 2" xfId="28552"/>
    <cellStyle name="Note 2 6 4 2 5 3" xfId="43005"/>
    <cellStyle name="Note 2 6 4 2 6" xfId="18124"/>
    <cellStyle name="Note 2 6 4 3" xfId="1284"/>
    <cellStyle name="Note 2 6 4 3 2" xfId="3795"/>
    <cellStyle name="Note 2 6 4 3 2 2" xfId="13472"/>
    <cellStyle name="Note 2 6 4 3 2 2 2" xfId="30907"/>
    <cellStyle name="Note 2 6 4 3 2 2 3" xfId="45360"/>
    <cellStyle name="Note 2 6 4 3 2 3" xfId="15933"/>
    <cellStyle name="Note 2 6 4 3 2 3 2" xfId="33368"/>
    <cellStyle name="Note 2 6 4 3 2 3 3" xfId="47821"/>
    <cellStyle name="Note 2 6 4 3 2 4" xfId="21231"/>
    <cellStyle name="Note 2 6 4 3 2 5" xfId="35684"/>
    <cellStyle name="Note 2 6 4 3 3" xfId="6257"/>
    <cellStyle name="Note 2 6 4 3 3 2" xfId="23692"/>
    <cellStyle name="Note 2 6 4 3 3 3" xfId="38145"/>
    <cellStyle name="Note 2 6 4 3 4" xfId="8698"/>
    <cellStyle name="Note 2 6 4 3 4 2" xfId="26133"/>
    <cellStyle name="Note 2 6 4 3 4 3" xfId="40586"/>
    <cellStyle name="Note 2 6 4 3 5" xfId="11118"/>
    <cellStyle name="Note 2 6 4 3 5 2" xfId="28553"/>
    <cellStyle name="Note 2 6 4 3 5 3" xfId="43006"/>
    <cellStyle name="Note 2 6 4 3 6" xfId="18125"/>
    <cellStyle name="Note 2 6 4 4" xfId="1285"/>
    <cellStyle name="Note 2 6 4 4 2" xfId="3796"/>
    <cellStyle name="Note 2 6 4 4 2 2" xfId="21232"/>
    <cellStyle name="Note 2 6 4 4 2 3" xfId="35685"/>
    <cellStyle name="Note 2 6 4 4 3" xfId="6258"/>
    <cellStyle name="Note 2 6 4 4 3 2" xfId="23693"/>
    <cellStyle name="Note 2 6 4 4 3 3" xfId="38146"/>
    <cellStyle name="Note 2 6 4 4 4" xfId="8699"/>
    <cellStyle name="Note 2 6 4 4 4 2" xfId="26134"/>
    <cellStyle name="Note 2 6 4 4 4 3" xfId="40587"/>
    <cellStyle name="Note 2 6 4 4 5" xfId="11119"/>
    <cellStyle name="Note 2 6 4 4 5 2" xfId="28554"/>
    <cellStyle name="Note 2 6 4 4 5 3" xfId="43007"/>
    <cellStyle name="Note 2 6 4 4 6" xfId="15091"/>
    <cellStyle name="Note 2 6 4 4 6 2" xfId="32526"/>
    <cellStyle name="Note 2 6 4 4 6 3" xfId="46979"/>
    <cellStyle name="Note 2 6 4 4 7" xfId="18126"/>
    <cellStyle name="Note 2 6 4 4 8" xfId="20253"/>
    <cellStyle name="Note 2 6 4 5" xfId="3793"/>
    <cellStyle name="Note 2 6 4 5 2" xfId="13470"/>
    <cellStyle name="Note 2 6 4 5 2 2" xfId="30905"/>
    <cellStyle name="Note 2 6 4 5 2 3" xfId="45358"/>
    <cellStyle name="Note 2 6 4 5 3" xfId="15931"/>
    <cellStyle name="Note 2 6 4 5 3 2" xfId="33366"/>
    <cellStyle name="Note 2 6 4 5 3 3" xfId="47819"/>
    <cellStyle name="Note 2 6 4 5 4" xfId="21229"/>
    <cellStyle name="Note 2 6 4 5 5" xfId="35682"/>
    <cellStyle name="Note 2 6 4 6" xfId="6255"/>
    <cellStyle name="Note 2 6 4 6 2" xfId="23690"/>
    <cellStyle name="Note 2 6 4 6 3" xfId="38143"/>
    <cellStyle name="Note 2 6 4 7" xfId="8696"/>
    <cellStyle name="Note 2 6 4 7 2" xfId="26131"/>
    <cellStyle name="Note 2 6 4 7 3" xfId="40584"/>
    <cellStyle name="Note 2 6 4 8" xfId="11116"/>
    <cellStyle name="Note 2 6 4 8 2" xfId="28551"/>
    <cellStyle name="Note 2 6 4 8 3" xfId="43004"/>
    <cellStyle name="Note 2 6 4 9" xfId="18123"/>
    <cellStyle name="Note 2 6 5" xfId="1286"/>
    <cellStyle name="Note 2 6 5 2" xfId="1287"/>
    <cellStyle name="Note 2 6 5 2 2" xfId="3798"/>
    <cellStyle name="Note 2 6 5 2 2 2" xfId="13474"/>
    <cellStyle name="Note 2 6 5 2 2 2 2" xfId="30909"/>
    <cellStyle name="Note 2 6 5 2 2 2 3" xfId="45362"/>
    <cellStyle name="Note 2 6 5 2 2 3" xfId="15935"/>
    <cellStyle name="Note 2 6 5 2 2 3 2" xfId="33370"/>
    <cellStyle name="Note 2 6 5 2 2 3 3" xfId="47823"/>
    <cellStyle name="Note 2 6 5 2 2 4" xfId="21234"/>
    <cellStyle name="Note 2 6 5 2 2 5" xfId="35687"/>
    <cellStyle name="Note 2 6 5 2 3" xfId="6260"/>
    <cellStyle name="Note 2 6 5 2 3 2" xfId="23695"/>
    <cellStyle name="Note 2 6 5 2 3 3" xfId="38148"/>
    <cellStyle name="Note 2 6 5 2 4" xfId="8701"/>
    <cellStyle name="Note 2 6 5 2 4 2" xfId="26136"/>
    <cellStyle name="Note 2 6 5 2 4 3" xfId="40589"/>
    <cellStyle name="Note 2 6 5 2 5" xfId="11121"/>
    <cellStyle name="Note 2 6 5 2 5 2" xfId="28556"/>
    <cellStyle name="Note 2 6 5 2 5 3" xfId="43009"/>
    <cellStyle name="Note 2 6 5 2 6" xfId="18128"/>
    <cellStyle name="Note 2 6 5 3" xfId="1288"/>
    <cellStyle name="Note 2 6 5 3 2" xfId="3799"/>
    <cellStyle name="Note 2 6 5 3 2 2" xfId="13475"/>
    <cellStyle name="Note 2 6 5 3 2 2 2" xfId="30910"/>
    <cellStyle name="Note 2 6 5 3 2 2 3" xfId="45363"/>
    <cellStyle name="Note 2 6 5 3 2 3" xfId="15936"/>
    <cellStyle name="Note 2 6 5 3 2 3 2" xfId="33371"/>
    <cellStyle name="Note 2 6 5 3 2 3 3" xfId="47824"/>
    <cellStyle name="Note 2 6 5 3 2 4" xfId="21235"/>
    <cellStyle name="Note 2 6 5 3 2 5" xfId="35688"/>
    <cellStyle name="Note 2 6 5 3 3" xfId="6261"/>
    <cellStyle name="Note 2 6 5 3 3 2" xfId="23696"/>
    <cellStyle name="Note 2 6 5 3 3 3" xfId="38149"/>
    <cellStyle name="Note 2 6 5 3 4" xfId="8702"/>
    <cellStyle name="Note 2 6 5 3 4 2" xfId="26137"/>
    <cellStyle name="Note 2 6 5 3 4 3" xfId="40590"/>
    <cellStyle name="Note 2 6 5 3 5" xfId="11122"/>
    <cellStyle name="Note 2 6 5 3 5 2" xfId="28557"/>
    <cellStyle name="Note 2 6 5 3 5 3" xfId="43010"/>
    <cellStyle name="Note 2 6 5 3 6" xfId="18129"/>
    <cellStyle name="Note 2 6 5 4" xfId="1289"/>
    <cellStyle name="Note 2 6 5 4 2" xfId="3800"/>
    <cellStyle name="Note 2 6 5 4 2 2" xfId="21236"/>
    <cellStyle name="Note 2 6 5 4 2 3" xfId="35689"/>
    <cellStyle name="Note 2 6 5 4 3" xfId="6262"/>
    <cellStyle name="Note 2 6 5 4 3 2" xfId="23697"/>
    <cellStyle name="Note 2 6 5 4 3 3" xfId="38150"/>
    <cellStyle name="Note 2 6 5 4 4" xfId="8703"/>
    <cellStyle name="Note 2 6 5 4 4 2" xfId="26138"/>
    <cellStyle name="Note 2 6 5 4 4 3" xfId="40591"/>
    <cellStyle name="Note 2 6 5 4 5" xfId="11123"/>
    <cellStyle name="Note 2 6 5 4 5 2" xfId="28558"/>
    <cellStyle name="Note 2 6 5 4 5 3" xfId="43011"/>
    <cellStyle name="Note 2 6 5 4 6" xfId="15092"/>
    <cellStyle name="Note 2 6 5 4 6 2" xfId="32527"/>
    <cellStyle name="Note 2 6 5 4 6 3" xfId="46980"/>
    <cellStyle name="Note 2 6 5 4 7" xfId="18130"/>
    <cellStyle name="Note 2 6 5 4 8" xfId="20254"/>
    <cellStyle name="Note 2 6 5 5" xfId="3797"/>
    <cellStyle name="Note 2 6 5 5 2" xfId="13473"/>
    <cellStyle name="Note 2 6 5 5 2 2" xfId="30908"/>
    <cellStyle name="Note 2 6 5 5 2 3" xfId="45361"/>
    <cellStyle name="Note 2 6 5 5 3" xfId="15934"/>
    <cellStyle name="Note 2 6 5 5 3 2" xfId="33369"/>
    <cellStyle name="Note 2 6 5 5 3 3" xfId="47822"/>
    <cellStyle name="Note 2 6 5 5 4" xfId="21233"/>
    <cellStyle name="Note 2 6 5 5 5" xfId="35686"/>
    <cellStyle name="Note 2 6 5 6" xfId="6259"/>
    <cellStyle name="Note 2 6 5 6 2" xfId="23694"/>
    <cellStyle name="Note 2 6 5 6 3" xfId="38147"/>
    <cellStyle name="Note 2 6 5 7" xfId="8700"/>
    <cellStyle name="Note 2 6 5 7 2" xfId="26135"/>
    <cellStyle name="Note 2 6 5 7 3" xfId="40588"/>
    <cellStyle name="Note 2 6 5 8" xfId="11120"/>
    <cellStyle name="Note 2 6 5 8 2" xfId="28555"/>
    <cellStyle name="Note 2 6 5 8 3" xfId="43008"/>
    <cellStyle name="Note 2 6 5 9" xfId="18127"/>
    <cellStyle name="Note 2 6 6" xfId="1290"/>
    <cellStyle name="Note 2 6 6 2" xfId="3801"/>
    <cellStyle name="Note 2 6 6 2 2" xfId="13476"/>
    <cellStyle name="Note 2 6 6 2 2 2" xfId="30911"/>
    <cellStyle name="Note 2 6 6 2 2 3" xfId="45364"/>
    <cellStyle name="Note 2 6 6 2 3" xfId="15937"/>
    <cellStyle name="Note 2 6 6 2 3 2" xfId="33372"/>
    <cellStyle name="Note 2 6 6 2 3 3" xfId="47825"/>
    <cellStyle name="Note 2 6 6 2 4" xfId="21237"/>
    <cellStyle name="Note 2 6 6 2 5" xfId="35690"/>
    <cellStyle name="Note 2 6 6 3" xfId="6263"/>
    <cellStyle name="Note 2 6 6 3 2" xfId="23698"/>
    <cellStyle name="Note 2 6 6 3 3" xfId="38151"/>
    <cellStyle name="Note 2 6 6 4" xfId="8704"/>
    <cellStyle name="Note 2 6 6 4 2" xfId="26139"/>
    <cellStyle name="Note 2 6 6 4 3" xfId="40592"/>
    <cellStyle name="Note 2 6 6 5" xfId="11124"/>
    <cellStyle name="Note 2 6 6 5 2" xfId="28559"/>
    <cellStyle name="Note 2 6 6 5 3" xfId="43012"/>
    <cellStyle name="Note 2 6 6 6" xfId="18131"/>
    <cellStyle name="Note 2 6 7" xfId="1291"/>
    <cellStyle name="Note 2 6 7 2" xfId="3802"/>
    <cellStyle name="Note 2 6 7 2 2" xfId="13477"/>
    <cellStyle name="Note 2 6 7 2 2 2" xfId="30912"/>
    <cellStyle name="Note 2 6 7 2 2 3" xfId="45365"/>
    <cellStyle name="Note 2 6 7 2 3" xfId="15938"/>
    <cellStyle name="Note 2 6 7 2 3 2" xfId="33373"/>
    <cellStyle name="Note 2 6 7 2 3 3" xfId="47826"/>
    <cellStyle name="Note 2 6 7 2 4" xfId="21238"/>
    <cellStyle name="Note 2 6 7 2 5" xfId="35691"/>
    <cellStyle name="Note 2 6 7 3" xfId="6264"/>
    <cellStyle name="Note 2 6 7 3 2" xfId="23699"/>
    <cellStyle name="Note 2 6 7 3 3" xfId="38152"/>
    <cellStyle name="Note 2 6 7 4" xfId="8705"/>
    <cellStyle name="Note 2 6 7 4 2" xfId="26140"/>
    <cellStyle name="Note 2 6 7 4 3" xfId="40593"/>
    <cellStyle name="Note 2 6 7 5" xfId="11125"/>
    <cellStyle name="Note 2 6 7 5 2" xfId="28560"/>
    <cellStyle name="Note 2 6 7 5 3" xfId="43013"/>
    <cellStyle name="Note 2 6 7 6" xfId="18132"/>
    <cellStyle name="Note 2 6 8" xfId="1292"/>
    <cellStyle name="Note 2 6 8 2" xfId="3803"/>
    <cellStyle name="Note 2 6 8 2 2" xfId="21239"/>
    <cellStyle name="Note 2 6 8 2 3" xfId="35692"/>
    <cellStyle name="Note 2 6 8 3" xfId="6265"/>
    <cellStyle name="Note 2 6 8 3 2" xfId="23700"/>
    <cellStyle name="Note 2 6 8 3 3" xfId="38153"/>
    <cellStyle name="Note 2 6 8 4" xfId="8706"/>
    <cellStyle name="Note 2 6 8 4 2" xfId="26141"/>
    <cellStyle name="Note 2 6 8 4 3" xfId="40594"/>
    <cellStyle name="Note 2 6 8 5" xfId="11126"/>
    <cellStyle name="Note 2 6 8 5 2" xfId="28561"/>
    <cellStyle name="Note 2 6 8 5 3" xfId="43014"/>
    <cellStyle name="Note 2 6 8 6" xfId="15093"/>
    <cellStyle name="Note 2 6 8 6 2" xfId="32528"/>
    <cellStyle name="Note 2 6 8 6 3" xfId="46981"/>
    <cellStyle name="Note 2 6 8 7" xfId="18133"/>
    <cellStyle name="Note 2 6 8 8" xfId="20255"/>
    <cellStyle name="Note 2 6 9" xfId="3784"/>
    <cellStyle name="Note 2 6 9 2" xfId="13463"/>
    <cellStyle name="Note 2 6 9 2 2" xfId="30898"/>
    <cellStyle name="Note 2 6 9 2 3" xfId="45351"/>
    <cellStyle name="Note 2 6 9 3" xfId="15924"/>
    <cellStyle name="Note 2 6 9 3 2" xfId="33359"/>
    <cellStyle name="Note 2 6 9 3 3" xfId="47812"/>
    <cellStyle name="Note 2 6 9 4" xfId="21220"/>
    <cellStyle name="Note 2 6 9 5" xfId="35673"/>
    <cellStyle name="Note 2 7" xfId="1293"/>
    <cellStyle name="Note 2 7 10" xfId="6266"/>
    <cellStyle name="Note 2 7 10 2" xfId="23701"/>
    <cellStyle name="Note 2 7 10 3" xfId="38154"/>
    <cellStyle name="Note 2 7 11" xfId="8707"/>
    <cellStyle name="Note 2 7 11 2" xfId="26142"/>
    <cellStyle name="Note 2 7 11 3" xfId="40595"/>
    <cellStyle name="Note 2 7 12" xfId="11127"/>
    <cellStyle name="Note 2 7 12 2" xfId="28562"/>
    <cellStyle name="Note 2 7 12 3" xfId="43015"/>
    <cellStyle name="Note 2 7 13" xfId="18134"/>
    <cellStyle name="Note 2 7 2" xfId="1294"/>
    <cellStyle name="Note 2 7 2 2" xfId="1295"/>
    <cellStyle name="Note 2 7 2 2 2" xfId="3806"/>
    <cellStyle name="Note 2 7 2 2 2 2" xfId="13480"/>
    <cellStyle name="Note 2 7 2 2 2 2 2" xfId="30915"/>
    <cellStyle name="Note 2 7 2 2 2 2 3" xfId="45368"/>
    <cellStyle name="Note 2 7 2 2 2 3" xfId="15941"/>
    <cellStyle name="Note 2 7 2 2 2 3 2" xfId="33376"/>
    <cellStyle name="Note 2 7 2 2 2 3 3" xfId="47829"/>
    <cellStyle name="Note 2 7 2 2 2 4" xfId="21242"/>
    <cellStyle name="Note 2 7 2 2 2 5" xfId="35695"/>
    <cellStyle name="Note 2 7 2 2 3" xfId="6268"/>
    <cellStyle name="Note 2 7 2 2 3 2" xfId="23703"/>
    <cellStyle name="Note 2 7 2 2 3 3" xfId="38156"/>
    <cellStyle name="Note 2 7 2 2 4" xfId="8709"/>
    <cellStyle name="Note 2 7 2 2 4 2" xfId="26144"/>
    <cellStyle name="Note 2 7 2 2 4 3" xfId="40597"/>
    <cellStyle name="Note 2 7 2 2 5" xfId="11129"/>
    <cellStyle name="Note 2 7 2 2 5 2" xfId="28564"/>
    <cellStyle name="Note 2 7 2 2 5 3" xfId="43017"/>
    <cellStyle name="Note 2 7 2 2 6" xfId="18136"/>
    <cellStyle name="Note 2 7 2 3" xfId="1296"/>
    <cellStyle name="Note 2 7 2 3 2" xfId="3807"/>
    <cellStyle name="Note 2 7 2 3 2 2" xfId="13481"/>
    <cellStyle name="Note 2 7 2 3 2 2 2" xfId="30916"/>
    <cellStyle name="Note 2 7 2 3 2 2 3" xfId="45369"/>
    <cellStyle name="Note 2 7 2 3 2 3" xfId="15942"/>
    <cellStyle name="Note 2 7 2 3 2 3 2" xfId="33377"/>
    <cellStyle name="Note 2 7 2 3 2 3 3" xfId="47830"/>
    <cellStyle name="Note 2 7 2 3 2 4" xfId="21243"/>
    <cellStyle name="Note 2 7 2 3 2 5" xfId="35696"/>
    <cellStyle name="Note 2 7 2 3 3" xfId="6269"/>
    <cellStyle name="Note 2 7 2 3 3 2" xfId="23704"/>
    <cellStyle name="Note 2 7 2 3 3 3" xfId="38157"/>
    <cellStyle name="Note 2 7 2 3 4" xfId="8710"/>
    <cellStyle name="Note 2 7 2 3 4 2" xfId="26145"/>
    <cellStyle name="Note 2 7 2 3 4 3" xfId="40598"/>
    <cellStyle name="Note 2 7 2 3 5" xfId="11130"/>
    <cellStyle name="Note 2 7 2 3 5 2" xfId="28565"/>
    <cellStyle name="Note 2 7 2 3 5 3" xfId="43018"/>
    <cellStyle name="Note 2 7 2 3 6" xfId="18137"/>
    <cellStyle name="Note 2 7 2 4" xfId="1297"/>
    <cellStyle name="Note 2 7 2 4 2" xfId="3808"/>
    <cellStyle name="Note 2 7 2 4 2 2" xfId="21244"/>
    <cellStyle name="Note 2 7 2 4 2 3" xfId="35697"/>
    <cellStyle name="Note 2 7 2 4 3" xfId="6270"/>
    <cellStyle name="Note 2 7 2 4 3 2" xfId="23705"/>
    <cellStyle name="Note 2 7 2 4 3 3" xfId="38158"/>
    <cellStyle name="Note 2 7 2 4 4" xfId="8711"/>
    <cellStyle name="Note 2 7 2 4 4 2" xfId="26146"/>
    <cellStyle name="Note 2 7 2 4 4 3" xfId="40599"/>
    <cellStyle name="Note 2 7 2 4 5" xfId="11131"/>
    <cellStyle name="Note 2 7 2 4 5 2" xfId="28566"/>
    <cellStyle name="Note 2 7 2 4 5 3" xfId="43019"/>
    <cellStyle name="Note 2 7 2 4 6" xfId="15094"/>
    <cellStyle name="Note 2 7 2 4 6 2" xfId="32529"/>
    <cellStyle name="Note 2 7 2 4 6 3" xfId="46982"/>
    <cellStyle name="Note 2 7 2 4 7" xfId="18138"/>
    <cellStyle name="Note 2 7 2 4 8" xfId="20256"/>
    <cellStyle name="Note 2 7 2 5" xfId="3805"/>
    <cellStyle name="Note 2 7 2 5 2" xfId="13479"/>
    <cellStyle name="Note 2 7 2 5 2 2" xfId="30914"/>
    <cellStyle name="Note 2 7 2 5 2 3" xfId="45367"/>
    <cellStyle name="Note 2 7 2 5 3" xfId="15940"/>
    <cellStyle name="Note 2 7 2 5 3 2" xfId="33375"/>
    <cellStyle name="Note 2 7 2 5 3 3" xfId="47828"/>
    <cellStyle name="Note 2 7 2 5 4" xfId="21241"/>
    <cellStyle name="Note 2 7 2 5 5" xfId="35694"/>
    <cellStyle name="Note 2 7 2 6" xfId="6267"/>
    <cellStyle name="Note 2 7 2 6 2" xfId="23702"/>
    <cellStyle name="Note 2 7 2 6 3" xfId="38155"/>
    <cellStyle name="Note 2 7 2 7" xfId="8708"/>
    <cellStyle name="Note 2 7 2 7 2" xfId="26143"/>
    <cellStyle name="Note 2 7 2 7 3" xfId="40596"/>
    <cellStyle name="Note 2 7 2 8" xfId="11128"/>
    <cellStyle name="Note 2 7 2 8 2" xfId="28563"/>
    <cellStyle name="Note 2 7 2 8 3" xfId="43016"/>
    <cellStyle name="Note 2 7 2 9" xfId="18135"/>
    <cellStyle name="Note 2 7 3" xfId="1298"/>
    <cellStyle name="Note 2 7 3 2" xfId="1299"/>
    <cellStyle name="Note 2 7 3 2 2" xfId="3810"/>
    <cellStyle name="Note 2 7 3 2 2 2" xfId="13483"/>
    <cellStyle name="Note 2 7 3 2 2 2 2" xfId="30918"/>
    <cellStyle name="Note 2 7 3 2 2 2 3" xfId="45371"/>
    <cellStyle name="Note 2 7 3 2 2 3" xfId="15944"/>
    <cellStyle name="Note 2 7 3 2 2 3 2" xfId="33379"/>
    <cellStyle name="Note 2 7 3 2 2 3 3" xfId="47832"/>
    <cellStyle name="Note 2 7 3 2 2 4" xfId="21246"/>
    <cellStyle name="Note 2 7 3 2 2 5" xfId="35699"/>
    <cellStyle name="Note 2 7 3 2 3" xfId="6272"/>
    <cellStyle name="Note 2 7 3 2 3 2" xfId="23707"/>
    <cellStyle name="Note 2 7 3 2 3 3" xfId="38160"/>
    <cellStyle name="Note 2 7 3 2 4" xfId="8713"/>
    <cellStyle name="Note 2 7 3 2 4 2" xfId="26148"/>
    <cellStyle name="Note 2 7 3 2 4 3" xfId="40601"/>
    <cellStyle name="Note 2 7 3 2 5" xfId="11133"/>
    <cellStyle name="Note 2 7 3 2 5 2" xfId="28568"/>
    <cellStyle name="Note 2 7 3 2 5 3" xfId="43021"/>
    <cellStyle name="Note 2 7 3 2 6" xfId="18140"/>
    <cellStyle name="Note 2 7 3 3" xfId="1300"/>
    <cellStyle name="Note 2 7 3 3 2" xfId="3811"/>
    <cellStyle name="Note 2 7 3 3 2 2" xfId="13484"/>
    <cellStyle name="Note 2 7 3 3 2 2 2" xfId="30919"/>
    <cellStyle name="Note 2 7 3 3 2 2 3" xfId="45372"/>
    <cellStyle name="Note 2 7 3 3 2 3" xfId="15945"/>
    <cellStyle name="Note 2 7 3 3 2 3 2" xfId="33380"/>
    <cellStyle name="Note 2 7 3 3 2 3 3" xfId="47833"/>
    <cellStyle name="Note 2 7 3 3 2 4" xfId="21247"/>
    <cellStyle name="Note 2 7 3 3 2 5" xfId="35700"/>
    <cellStyle name="Note 2 7 3 3 3" xfId="6273"/>
    <cellStyle name="Note 2 7 3 3 3 2" xfId="23708"/>
    <cellStyle name="Note 2 7 3 3 3 3" xfId="38161"/>
    <cellStyle name="Note 2 7 3 3 4" xfId="8714"/>
    <cellStyle name="Note 2 7 3 3 4 2" xfId="26149"/>
    <cellStyle name="Note 2 7 3 3 4 3" xfId="40602"/>
    <cellStyle name="Note 2 7 3 3 5" xfId="11134"/>
    <cellStyle name="Note 2 7 3 3 5 2" xfId="28569"/>
    <cellStyle name="Note 2 7 3 3 5 3" xfId="43022"/>
    <cellStyle name="Note 2 7 3 3 6" xfId="18141"/>
    <cellStyle name="Note 2 7 3 4" xfId="1301"/>
    <cellStyle name="Note 2 7 3 4 2" xfId="3812"/>
    <cellStyle name="Note 2 7 3 4 2 2" xfId="21248"/>
    <cellStyle name="Note 2 7 3 4 2 3" xfId="35701"/>
    <cellStyle name="Note 2 7 3 4 3" xfId="6274"/>
    <cellStyle name="Note 2 7 3 4 3 2" xfId="23709"/>
    <cellStyle name="Note 2 7 3 4 3 3" xfId="38162"/>
    <cellStyle name="Note 2 7 3 4 4" xfId="8715"/>
    <cellStyle name="Note 2 7 3 4 4 2" xfId="26150"/>
    <cellStyle name="Note 2 7 3 4 4 3" xfId="40603"/>
    <cellStyle name="Note 2 7 3 4 5" xfId="11135"/>
    <cellStyle name="Note 2 7 3 4 5 2" xfId="28570"/>
    <cellStyle name="Note 2 7 3 4 5 3" xfId="43023"/>
    <cellStyle name="Note 2 7 3 4 6" xfId="15095"/>
    <cellStyle name="Note 2 7 3 4 6 2" xfId="32530"/>
    <cellStyle name="Note 2 7 3 4 6 3" xfId="46983"/>
    <cellStyle name="Note 2 7 3 4 7" xfId="18142"/>
    <cellStyle name="Note 2 7 3 4 8" xfId="20257"/>
    <cellStyle name="Note 2 7 3 5" xfId="3809"/>
    <cellStyle name="Note 2 7 3 5 2" xfId="13482"/>
    <cellStyle name="Note 2 7 3 5 2 2" xfId="30917"/>
    <cellStyle name="Note 2 7 3 5 2 3" xfId="45370"/>
    <cellStyle name="Note 2 7 3 5 3" xfId="15943"/>
    <cellStyle name="Note 2 7 3 5 3 2" xfId="33378"/>
    <cellStyle name="Note 2 7 3 5 3 3" xfId="47831"/>
    <cellStyle name="Note 2 7 3 5 4" xfId="21245"/>
    <cellStyle name="Note 2 7 3 5 5" xfId="35698"/>
    <cellStyle name="Note 2 7 3 6" xfId="6271"/>
    <cellStyle name="Note 2 7 3 6 2" xfId="23706"/>
    <cellStyle name="Note 2 7 3 6 3" xfId="38159"/>
    <cellStyle name="Note 2 7 3 7" xfId="8712"/>
    <cellStyle name="Note 2 7 3 7 2" xfId="26147"/>
    <cellStyle name="Note 2 7 3 7 3" xfId="40600"/>
    <cellStyle name="Note 2 7 3 8" xfId="11132"/>
    <cellStyle name="Note 2 7 3 8 2" xfId="28567"/>
    <cellStyle name="Note 2 7 3 8 3" xfId="43020"/>
    <cellStyle name="Note 2 7 3 9" xfId="18139"/>
    <cellStyle name="Note 2 7 4" xfId="1302"/>
    <cellStyle name="Note 2 7 4 2" xfId="1303"/>
    <cellStyle name="Note 2 7 4 2 2" xfId="3814"/>
    <cellStyle name="Note 2 7 4 2 2 2" xfId="13486"/>
    <cellStyle name="Note 2 7 4 2 2 2 2" xfId="30921"/>
    <cellStyle name="Note 2 7 4 2 2 2 3" xfId="45374"/>
    <cellStyle name="Note 2 7 4 2 2 3" xfId="15947"/>
    <cellStyle name="Note 2 7 4 2 2 3 2" xfId="33382"/>
    <cellStyle name="Note 2 7 4 2 2 3 3" xfId="47835"/>
    <cellStyle name="Note 2 7 4 2 2 4" xfId="21250"/>
    <cellStyle name="Note 2 7 4 2 2 5" xfId="35703"/>
    <cellStyle name="Note 2 7 4 2 3" xfId="6276"/>
    <cellStyle name="Note 2 7 4 2 3 2" xfId="23711"/>
    <cellStyle name="Note 2 7 4 2 3 3" xfId="38164"/>
    <cellStyle name="Note 2 7 4 2 4" xfId="8717"/>
    <cellStyle name="Note 2 7 4 2 4 2" xfId="26152"/>
    <cellStyle name="Note 2 7 4 2 4 3" xfId="40605"/>
    <cellStyle name="Note 2 7 4 2 5" xfId="11137"/>
    <cellStyle name="Note 2 7 4 2 5 2" xfId="28572"/>
    <cellStyle name="Note 2 7 4 2 5 3" xfId="43025"/>
    <cellStyle name="Note 2 7 4 2 6" xfId="18144"/>
    <cellStyle name="Note 2 7 4 3" xfId="1304"/>
    <cellStyle name="Note 2 7 4 3 2" xfId="3815"/>
    <cellStyle name="Note 2 7 4 3 2 2" xfId="13487"/>
    <cellStyle name="Note 2 7 4 3 2 2 2" xfId="30922"/>
    <cellStyle name="Note 2 7 4 3 2 2 3" xfId="45375"/>
    <cellStyle name="Note 2 7 4 3 2 3" xfId="15948"/>
    <cellStyle name="Note 2 7 4 3 2 3 2" xfId="33383"/>
    <cellStyle name="Note 2 7 4 3 2 3 3" xfId="47836"/>
    <cellStyle name="Note 2 7 4 3 2 4" xfId="21251"/>
    <cellStyle name="Note 2 7 4 3 2 5" xfId="35704"/>
    <cellStyle name="Note 2 7 4 3 3" xfId="6277"/>
    <cellStyle name="Note 2 7 4 3 3 2" xfId="23712"/>
    <cellStyle name="Note 2 7 4 3 3 3" xfId="38165"/>
    <cellStyle name="Note 2 7 4 3 4" xfId="8718"/>
    <cellStyle name="Note 2 7 4 3 4 2" xfId="26153"/>
    <cellStyle name="Note 2 7 4 3 4 3" xfId="40606"/>
    <cellStyle name="Note 2 7 4 3 5" xfId="11138"/>
    <cellStyle name="Note 2 7 4 3 5 2" xfId="28573"/>
    <cellStyle name="Note 2 7 4 3 5 3" xfId="43026"/>
    <cellStyle name="Note 2 7 4 3 6" xfId="18145"/>
    <cellStyle name="Note 2 7 4 4" xfId="1305"/>
    <cellStyle name="Note 2 7 4 4 2" xfId="3816"/>
    <cellStyle name="Note 2 7 4 4 2 2" xfId="21252"/>
    <cellStyle name="Note 2 7 4 4 2 3" xfId="35705"/>
    <cellStyle name="Note 2 7 4 4 3" xfId="6278"/>
    <cellStyle name="Note 2 7 4 4 3 2" xfId="23713"/>
    <cellStyle name="Note 2 7 4 4 3 3" xfId="38166"/>
    <cellStyle name="Note 2 7 4 4 4" xfId="8719"/>
    <cellStyle name="Note 2 7 4 4 4 2" xfId="26154"/>
    <cellStyle name="Note 2 7 4 4 4 3" xfId="40607"/>
    <cellStyle name="Note 2 7 4 4 5" xfId="11139"/>
    <cellStyle name="Note 2 7 4 4 5 2" xfId="28574"/>
    <cellStyle name="Note 2 7 4 4 5 3" xfId="43027"/>
    <cellStyle name="Note 2 7 4 4 6" xfId="15096"/>
    <cellStyle name="Note 2 7 4 4 6 2" xfId="32531"/>
    <cellStyle name="Note 2 7 4 4 6 3" xfId="46984"/>
    <cellStyle name="Note 2 7 4 4 7" xfId="18146"/>
    <cellStyle name="Note 2 7 4 4 8" xfId="20258"/>
    <cellStyle name="Note 2 7 4 5" xfId="3813"/>
    <cellStyle name="Note 2 7 4 5 2" xfId="13485"/>
    <cellStyle name="Note 2 7 4 5 2 2" xfId="30920"/>
    <cellStyle name="Note 2 7 4 5 2 3" xfId="45373"/>
    <cellStyle name="Note 2 7 4 5 3" xfId="15946"/>
    <cellStyle name="Note 2 7 4 5 3 2" xfId="33381"/>
    <cellStyle name="Note 2 7 4 5 3 3" xfId="47834"/>
    <cellStyle name="Note 2 7 4 5 4" xfId="21249"/>
    <cellStyle name="Note 2 7 4 5 5" xfId="35702"/>
    <cellStyle name="Note 2 7 4 6" xfId="6275"/>
    <cellStyle name="Note 2 7 4 6 2" xfId="23710"/>
    <cellStyle name="Note 2 7 4 6 3" xfId="38163"/>
    <cellStyle name="Note 2 7 4 7" xfId="8716"/>
    <cellStyle name="Note 2 7 4 7 2" xfId="26151"/>
    <cellStyle name="Note 2 7 4 7 3" xfId="40604"/>
    <cellStyle name="Note 2 7 4 8" xfId="11136"/>
    <cellStyle name="Note 2 7 4 8 2" xfId="28571"/>
    <cellStyle name="Note 2 7 4 8 3" xfId="43024"/>
    <cellStyle name="Note 2 7 4 9" xfId="18143"/>
    <cellStyle name="Note 2 7 5" xfId="1306"/>
    <cellStyle name="Note 2 7 5 2" xfId="1307"/>
    <cellStyle name="Note 2 7 5 2 2" xfId="3818"/>
    <cellStyle name="Note 2 7 5 2 2 2" xfId="13489"/>
    <cellStyle name="Note 2 7 5 2 2 2 2" xfId="30924"/>
    <cellStyle name="Note 2 7 5 2 2 2 3" xfId="45377"/>
    <cellStyle name="Note 2 7 5 2 2 3" xfId="15950"/>
    <cellStyle name="Note 2 7 5 2 2 3 2" xfId="33385"/>
    <cellStyle name="Note 2 7 5 2 2 3 3" xfId="47838"/>
    <cellStyle name="Note 2 7 5 2 2 4" xfId="21254"/>
    <cellStyle name="Note 2 7 5 2 2 5" xfId="35707"/>
    <cellStyle name="Note 2 7 5 2 3" xfId="6280"/>
    <cellStyle name="Note 2 7 5 2 3 2" xfId="23715"/>
    <cellStyle name="Note 2 7 5 2 3 3" xfId="38168"/>
    <cellStyle name="Note 2 7 5 2 4" xfId="8721"/>
    <cellStyle name="Note 2 7 5 2 4 2" xfId="26156"/>
    <cellStyle name="Note 2 7 5 2 4 3" xfId="40609"/>
    <cellStyle name="Note 2 7 5 2 5" xfId="11141"/>
    <cellStyle name="Note 2 7 5 2 5 2" xfId="28576"/>
    <cellStyle name="Note 2 7 5 2 5 3" xfId="43029"/>
    <cellStyle name="Note 2 7 5 2 6" xfId="18148"/>
    <cellStyle name="Note 2 7 5 3" xfId="1308"/>
    <cellStyle name="Note 2 7 5 3 2" xfId="3819"/>
    <cellStyle name="Note 2 7 5 3 2 2" xfId="13490"/>
    <cellStyle name="Note 2 7 5 3 2 2 2" xfId="30925"/>
    <cellStyle name="Note 2 7 5 3 2 2 3" xfId="45378"/>
    <cellStyle name="Note 2 7 5 3 2 3" xfId="15951"/>
    <cellStyle name="Note 2 7 5 3 2 3 2" xfId="33386"/>
    <cellStyle name="Note 2 7 5 3 2 3 3" xfId="47839"/>
    <cellStyle name="Note 2 7 5 3 2 4" xfId="21255"/>
    <cellStyle name="Note 2 7 5 3 2 5" xfId="35708"/>
    <cellStyle name="Note 2 7 5 3 3" xfId="6281"/>
    <cellStyle name="Note 2 7 5 3 3 2" xfId="23716"/>
    <cellStyle name="Note 2 7 5 3 3 3" xfId="38169"/>
    <cellStyle name="Note 2 7 5 3 4" xfId="8722"/>
    <cellStyle name="Note 2 7 5 3 4 2" xfId="26157"/>
    <cellStyle name="Note 2 7 5 3 4 3" xfId="40610"/>
    <cellStyle name="Note 2 7 5 3 5" xfId="11142"/>
    <cellStyle name="Note 2 7 5 3 5 2" xfId="28577"/>
    <cellStyle name="Note 2 7 5 3 5 3" xfId="43030"/>
    <cellStyle name="Note 2 7 5 3 6" xfId="18149"/>
    <cellStyle name="Note 2 7 5 4" xfId="1309"/>
    <cellStyle name="Note 2 7 5 4 2" xfId="3820"/>
    <cellStyle name="Note 2 7 5 4 2 2" xfId="21256"/>
    <cellStyle name="Note 2 7 5 4 2 3" xfId="35709"/>
    <cellStyle name="Note 2 7 5 4 3" xfId="6282"/>
    <cellStyle name="Note 2 7 5 4 3 2" xfId="23717"/>
    <cellStyle name="Note 2 7 5 4 3 3" xfId="38170"/>
    <cellStyle name="Note 2 7 5 4 4" xfId="8723"/>
    <cellStyle name="Note 2 7 5 4 4 2" xfId="26158"/>
    <cellStyle name="Note 2 7 5 4 4 3" xfId="40611"/>
    <cellStyle name="Note 2 7 5 4 5" xfId="11143"/>
    <cellStyle name="Note 2 7 5 4 5 2" xfId="28578"/>
    <cellStyle name="Note 2 7 5 4 5 3" xfId="43031"/>
    <cellStyle name="Note 2 7 5 4 6" xfId="15097"/>
    <cellStyle name="Note 2 7 5 4 6 2" xfId="32532"/>
    <cellStyle name="Note 2 7 5 4 6 3" xfId="46985"/>
    <cellStyle name="Note 2 7 5 4 7" xfId="18150"/>
    <cellStyle name="Note 2 7 5 4 8" xfId="20259"/>
    <cellStyle name="Note 2 7 5 5" xfId="3817"/>
    <cellStyle name="Note 2 7 5 5 2" xfId="13488"/>
    <cellStyle name="Note 2 7 5 5 2 2" xfId="30923"/>
    <cellStyle name="Note 2 7 5 5 2 3" xfId="45376"/>
    <cellStyle name="Note 2 7 5 5 3" xfId="15949"/>
    <cellStyle name="Note 2 7 5 5 3 2" xfId="33384"/>
    <cellStyle name="Note 2 7 5 5 3 3" xfId="47837"/>
    <cellStyle name="Note 2 7 5 5 4" xfId="21253"/>
    <cellStyle name="Note 2 7 5 5 5" xfId="35706"/>
    <cellStyle name="Note 2 7 5 6" xfId="6279"/>
    <cellStyle name="Note 2 7 5 6 2" xfId="23714"/>
    <cellStyle name="Note 2 7 5 6 3" xfId="38167"/>
    <cellStyle name="Note 2 7 5 7" xfId="8720"/>
    <cellStyle name="Note 2 7 5 7 2" xfId="26155"/>
    <cellStyle name="Note 2 7 5 7 3" xfId="40608"/>
    <cellStyle name="Note 2 7 5 8" xfId="11140"/>
    <cellStyle name="Note 2 7 5 8 2" xfId="28575"/>
    <cellStyle name="Note 2 7 5 8 3" xfId="43028"/>
    <cellStyle name="Note 2 7 5 9" xfId="18147"/>
    <cellStyle name="Note 2 7 6" xfId="1310"/>
    <cellStyle name="Note 2 7 6 2" xfId="3821"/>
    <cellStyle name="Note 2 7 6 2 2" xfId="13491"/>
    <cellStyle name="Note 2 7 6 2 2 2" xfId="30926"/>
    <cellStyle name="Note 2 7 6 2 2 3" xfId="45379"/>
    <cellStyle name="Note 2 7 6 2 3" xfId="15952"/>
    <cellStyle name="Note 2 7 6 2 3 2" xfId="33387"/>
    <cellStyle name="Note 2 7 6 2 3 3" xfId="47840"/>
    <cellStyle name="Note 2 7 6 2 4" xfId="21257"/>
    <cellStyle name="Note 2 7 6 2 5" xfId="35710"/>
    <cellStyle name="Note 2 7 6 3" xfId="6283"/>
    <cellStyle name="Note 2 7 6 3 2" xfId="23718"/>
    <cellStyle name="Note 2 7 6 3 3" xfId="38171"/>
    <cellStyle name="Note 2 7 6 4" xfId="8724"/>
    <cellStyle name="Note 2 7 6 4 2" xfId="26159"/>
    <cellStyle name="Note 2 7 6 4 3" xfId="40612"/>
    <cellStyle name="Note 2 7 6 5" xfId="11144"/>
    <cellStyle name="Note 2 7 6 5 2" xfId="28579"/>
    <cellStyle name="Note 2 7 6 5 3" xfId="43032"/>
    <cellStyle name="Note 2 7 6 6" xfId="18151"/>
    <cellStyle name="Note 2 7 7" xfId="1311"/>
    <cellStyle name="Note 2 7 7 2" xfId="3822"/>
    <cellStyle name="Note 2 7 7 2 2" xfId="13492"/>
    <cellStyle name="Note 2 7 7 2 2 2" xfId="30927"/>
    <cellStyle name="Note 2 7 7 2 2 3" xfId="45380"/>
    <cellStyle name="Note 2 7 7 2 3" xfId="15953"/>
    <cellStyle name="Note 2 7 7 2 3 2" xfId="33388"/>
    <cellStyle name="Note 2 7 7 2 3 3" xfId="47841"/>
    <cellStyle name="Note 2 7 7 2 4" xfId="21258"/>
    <cellStyle name="Note 2 7 7 2 5" xfId="35711"/>
    <cellStyle name="Note 2 7 7 3" xfId="6284"/>
    <cellStyle name="Note 2 7 7 3 2" xfId="23719"/>
    <cellStyle name="Note 2 7 7 3 3" xfId="38172"/>
    <cellStyle name="Note 2 7 7 4" xfId="8725"/>
    <cellStyle name="Note 2 7 7 4 2" xfId="26160"/>
    <cellStyle name="Note 2 7 7 4 3" xfId="40613"/>
    <cellStyle name="Note 2 7 7 5" xfId="11145"/>
    <cellStyle name="Note 2 7 7 5 2" xfId="28580"/>
    <cellStyle name="Note 2 7 7 5 3" xfId="43033"/>
    <cellStyle name="Note 2 7 7 6" xfId="18152"/>
    <cellStyle name="Note 2 7 8" xfId="1312"/>
    <cellStyle name="Note 2 7 8 2" xfId="3823"/>
    <cellStyle name="Note 2 7 8 2 2" xfId="21259"/>
    <cellStyle name="Note 2 7 8 2 3" xfId="35712"/>
    <cellStyle name="Note 2 7 8 3" xfId="6285"/>
    <cellStyle name="Note 2 7 8 3 2" xfId="23720"/>
    <cellStyle name="Note 2 7 8 3 3" xfId="38173"/>
    <cellStyle name="Note 2 7 8 4" xfId="8726"/>
    <cellStyle name="Note 2 7 8 4 2" xfId="26161"/>
    <cellStyle name="Note 2 7 8 4 3" xfId="40614"/>
    <cellStyle name="Note 2 7 8 5" xfId="11146"/>
    <cellStyle name="Note 2 7 8 5 2" xfId="28581"/>
    <cellStyle name="Note 2 7 8 5 3" xfId="43034"/>
    <cellStyle name="Note 2 7 8 6" xfId="15098"/>
    <cellStyle name="Note 2 7 8 6 2" xfId="32533"/>
    <cellStyle name="Note 2 7 8 6 3" xfId="46986"/>
    <cellStyle name="Note 2 7 8 7" xfId="18153"/>
    <cellStyle name="Note 2 7 8 8" xfId="20260"/>
    <cellStyle name="Note 2 7 9" xfId="3804"/>
    <cellStyle name="Note 2 7 9 2" xfId="13478"/>
    <cellStyle name="Note 2 7 9 2 2" xfId="30913"/>
    <cellStyle name="Note 2 7 9 2 3" xfId="45366"/>
    <cellStyle name="Note 2 7 9 3" xfId="15939"/>
    <cellStyle name="Note 2 7 9 3 2" xfId="33374"/>
    <cellStyle name="Note 2 7 9 3 3" xfId="47827"/>
    <cellStyle name="Note 2 7 9 4" xfId="21240"/>
    <cellStyle name="Note 2 7 9 5" xfId="35693"/>
    <cellStyle name="Note 2 8" xfId="1313"/>
    <cellStyle name="Note 2 8 10" xfId="6286"/>
    <cellStyle name="Note 2 8 10 2" xfId="23721"/>
    <cellStyle name="Note 2 8 10 3" xfId="38174"/>
    <cellStyle name="Note 2 8 11" xfId="8727"/>
    <cellStyle name="Note 2 8 11 2" xfId="26162"/>
    <cellStyle name="Note 2 8 11 3" xfId="40615"/>
    <cellStyle name="Note 2 8 12" xfId="11147"/>
    <cellStyle name="Note 2 8 12 2" xfId="28582"/>
    <cellStyle name="Note 2 8 12 3" xfId="43035"/>
    <cellStyle name="Note 2 8 13" xfId="18154"/>
    <cellStyle name="Note 2 8 2" xfId="1314"/>
    <cellStyle name="Note 2 8 2 2" xfId="1315"/>
    <cellStyle name="Note 2 8 2 2 2" xfId="3826"/>
    <cellStyle name="Note 2 8 2 2 2 2" xfId="13495"/>
    <cellStyle name="Note 2 8 2 2 2 2 2" xfId="30930"/>
    <cellStyle name="Note 2 8 2 2 2 2 3" xfId="45383"/>
    <cellStyle name="Note 2 8 2 2 2 3" xfId="15956"/>
    <cellStyle name="Note 2 8 2 2 2 3 2" xfId="33391"/>
    <cellStyle name="Note 2 8 2 2 2 3 3" xfId="47844"/>
    <cellStyle name="Note 2 8 2 2 2 4" xfId="21262"/>
    <cellStyle name="Note 2 8 2 2 2 5" xfId="35715"/>
    <cellStyle name="Note 2 8 2 2 3" xfId="6288"/>
    <cellStyle name="Note 2 8 2 2 3 2" xfId="23723"/>
    <cellStyle name="Note 2 8 2 2 3 3" xfId="38176"/>
    <cellStyle name="Note 2 8 2 2 4" xfId="8729"/>
    <cellStyle name="Note 2 8 2 2 4 2" xfId="26164"/>
    <cellStyle name="Note 2 8 2 2 4 3" xfId="40617"/>
    <cellStyle name="Note 2 8 2 2 5" xfId="11149"/>
    <cellStyle name="Note 2 8 2 2 5 2" xfId="28584"/>
    <cellStyle name="Note 2 8 2 2 5 3" xfId="43037"/>
    <cellStyle name="Note 2 8 2 2 6" xfId="18156"/>
    <cellStyle name="Note 2 8 2 3" xfId="1316"/>
    <cellStyle name="Note 2 8 2 3 2" xfId="3827"/>
    <cellStyle name="Note 2 8 2 3 2 2" xfId="13496"/>
    <cellStyle name="Note 2 8 2 3 2 2 2" xfId="30931"/>
    <cellStyle name="Note 2 8 2 3 2 2 3" xfId="45384"/>
    <cellStyle name="Note 2 8 2 3 2 3" xfId="15957"/>
    <cellStyle name="Note 2 8 2 3 2 3 2" xfId="33392"/>
    <cellStyle name="Note 2 8 2 3 2 3 3" xfId="47845"/>
    <cellStyle name="Note 2 8 2 3 2 4" xfId="21263"/>
    <cellStyle name="Note 2 8 2 3 2 5" xfId="35716"/>
    <cellStyle name="Note 2 8 2 3 3" xfId="6289"/>
    <cellStyle name="Note 2 8 2 3 3 2" xfId="23724"/>
    <cellStyle name="Note 2 8 2 3 3 3" xfId="38177"/>
    <cellStyle name="Note 2 8 2 3 4" xfId="8730"/>
    <cellStyle name="Note 2 8 2 3 4 2" xfId="26165"/>
    <cellStyle name="Note 2 8 2 3 4 3" xfId="40618"/>
    <cellStyle name="Note 2 8 2 3 5" xfId="11150"/>
    <cellStyle name="Note 2 8 2 3 5 2" xfId="28585"/>
    <cellStyle name="Note 2 8 2 3 5 3" xfId="43038"/>
    <cellStyle name="Note 2 8 2 3 6" xfId="18157"/>
    <cellStyle name="Note 2 8 2 4" xfId="1317"/>
    <cellStyle name="Note 2 8 2 4 2" xfId="3828"/>
    <cellStyle name="Note 2 8 2 4 2 2" xfId="21264"/>
    <cellStyle name="Note 2 8 2 4 2 3" xfId="35717"/>
    <cellStyle name="Note 2 8 2 4 3" xfId="6290"/>
    <cellStyle name="Note 2 8 2 4 3 2" xfId="23725"/>
    <cellStyle name="Note 2 8 2 4 3 3" xfId="38178"/>
    <cellStyle name="Note 2 8 2 4 4" xfId="8731"/>
    <cellStyle name="Note 2 8 2 4 4 2" xfId="26166"/>
    <cellStyle name="Note 2 8 2 4 4 3" xfId="40619"/>
    <cellStyle name="Note 2 8 2 4 5" xfId="11151"/>
    <cellStyle name="Note 2 8 2 4 5 2" xfId="28586"/>
    <cellStyle name="Note 2 8 2 4 5 3" xfId="43039"/>
    <cellStyle name="Note 2 8 2 4 6" xfId="15099"/>
    <cellStyle name="Note 2 8 2 4 6 2" xfId="32534"/>
    <cellStyle name="Note 2 8 2 4 6 3" xfId="46987"/>
    <cellStyle name="Note 2 8 2 4 7" xfId="18158"/>
    <cellStyle name="Note 2 8 2 4 8" xfId="20261"/>
    <cellStyle name="Note 2 8 2 5" xfId="3825"/>
    <cellStyle name="Note 2 8 2 5 2" xfId="13494"/>
    <cellStyle name="Note 2 8 2 5 2 2" xfId="30929"/>
    <cellStyle name="Note 2 8 2 5 2 3" xfId="45382"/>
    <cellStyle name="Note 2 8 2 5 3" xfId="15955"/>
    <cellStyle name="Note 2 8 2 5 3 2" xfId="33390"/>
    <cellStyle name="Note 2 8 2 5 3 3" xfId="47843"/>
    <cellStyle name="Note 2 8 2 5 4" xfId="21261"/>
    <cellStyle name="Note 2 8 2 5 5" xfId="35714"/>
    <cellStyle name="Note 2 8 2 6" xfId="6287"/>
    <cellStyle name="Note 2 8 2 6 2" xfId="23722"/>
    <cellStyle name="Note 2 8 2 6 3" xfId="38175"/>
    <cellStyle name="Note 2 8 2 7" xfId="8728"/>
    <cellStyle name="Note 2 8 2 7 2" xfId="26163"/>
    <cellStyle name="Note 2 8 2 7 3" xfId="40616"/>
    <cellStyle name="Note 2 8 2 8" xfId="11148"/>
    <cellStyle name="Note 2 8 2 8 2" xfId="28583"/>
    <cellStyle name="Note 2 8 2 8 3" xfId="43036"/>
    <cellStyle name="Note 2 8 2 9" xfId="18155"/>
    <cellStyle name="Note 2 8 3" xfId="1318"/>
    <cellStyle name="Note 2 8 3 2" xfId="1319"/>
    <cellStyle name="Note 2 8 3 2 2" xfId="3830"/>
    <cellStyle name="Note 2 8 3 2 2 2" xfId="13498"/>
    <cellStyle name="Note 2 8 3 2 2 2 2" xfId="30933"/>
    <cellStyle name="Note 2 8 3 2 2 2 3" xfId="45386"/>
    <cellStyle name="Note 2 8 3 2 2 3" xfId="15959"/>
    <cellStyle name="Note 2 8 3 2 2 3 2" xfId="33394"/>
    <cellStyle name="Note 2 8 3 2 2 3 3" xfId="47847"/>
    <cellStyle name="Note 2 8 3 2 2 4" xfId="21266"/>
    <cellStyle name="Note 2 8 3 2 2 5" xfId="35719"/>
    <cellStyle name="Note 2 8 3 2 3" xfId="6292"/>
    <cellStyle name="Note 2 8 3 2 3 2" xfId="23727"/>
    <cellStyle name="Note 2 8 3 2 3 3" xfId="38180"/>
    <cellStyle name="Note 2 8 3 2 4" xfId="8733"/>
    <cellStyle name="Note 2 8 3 2 4 2" xfId="26168"/>
    <cellStyle name="Note 2 8 3 2 4 3" xfId="40621"/>
    <cellStyle name="Note 2 8 3 2 5" xfId="11153"/>
    <cellStyle name="Note 2 8 3 2 5 2" xfId="28588"/>
    <cellStyle name="Note 2 8 3 2 5 3" xfId="43041"/>
    <cellStyle name="Note 2 8 3 2 6" xfId="18160"/>
    <cellStyle name="Note 2 8 3 3" xfId="1320"/>
    <cellStyle name="Note 2 8 3 3 2" xfId="3831"/>
    <cellStyle name="Note 2 8 3 3 2 2" xfId="13499"/>
    <cellStyle name="Note 2 8 3 3 2 2 2" xfId="30934"/>
    <cellStyle name="Note 2 8 3 3 2 2 3" xfId="45387"/>
    <cellStyle name="Note 2 8 3 3 2 3" xfId="15960"/>
    <cellStyle name="Note 2 8 3 3 2 3 2" xfId="33395"/>
    <cellStyle name="Note 2 8 3 3 2 3 3" xfId="47848"/>
    <cellStyle name="Note 2 8 3 3 2 4" xfId="21267"/>
    <cellStyle name="Note 2 8 3 3 2 5" xfId="35720"/>
    <cellStyle name="Note 2 8 3 3 3" xfId="6293"/>
    <cellStyle name="Note 2 8 3 3 3 2" xfId="23728"/>
    <cellStyle name="Note 2 8 3 3 3 3" xfId="38181"/>
    <cellStyle name="Note 2 8 3 3 4" xfId="8734"/>
    <cellStyle name="Note 2 8 3 3 4 2" xfId="26169"/>
    <cellStyle name="Note 2 8 3 3 4 3" xfId="40622"/>
    <cellStyle name="Note 2 8 3 3 5" xfId="11154"/>
    <cellStyle name="Note 2 8 3 3 5 2" xfId="28589"/>
    <cellStyle name="Note 2 8 3 3 5 3" xfId="43042"/>
    <cellStyle name="Note 2 8 3 3 6" xfId="18161"/>
    <cellStyle name="Note 2 8 3 4" xfId="1321"/>
    <cellStyle name="Note 2 8 3 4 2" xfId="3832"/>
    <cellStyle name="Note 2 8 3 4 2 2" xfId="21268"/>
    <cellStyle name="Note 2 8 3 4 2 3" xfId="35721"/>
    <cellStyle name="Note 2 8 3 4 3" xfId="6294"/>
    <cellStyle name="Note 2 8 3 4 3 2" xfId="23729"/>
    <cellStyle name="Note 2 8 3 4 3 3" xfId="38182"/>
    <cellStyle name="Note 2 8 3 4 4" xfId="8735"/>
    <cellStyle name="Note 2 8 3 4 4 2" xfId="26170"/>
    <cellStyle name="Note 2 8 3 4 4 3" xfId="40623"/>
    <cellStyle name="Note 2 8 3 4 5" xfId="11155"/>
    <cellStyle name="Note 2 8 3 4 5 2" xfId="28590"/>
    <cellStyle name="Note 2 8 3 4 5 3" xfId="43043"/>
    <cellStyle name="Note 2 8 3 4 6" xfId="15100"/>
    <cellStyle name="Note 2 8 3 4 6 2" xfId="32535"/>
    <cellStyle name="Note 2 8 3 4 6 3" xfId="46988"/>
    <cellStyle name="Note 2 8 3 4 7" xfId="18162"/>
    <cellStyle name="Note 2 8 3 4 8" xfId="20262"/>
    <cellStyle name="Note 2 8 3 5" xfId="3829"/>
    <cellStyle name="Note 2 8 3 5 2" xfId="13497"/>
    <cellStyle name="Note 2 8 3 5 2 2" xfId="30932"/>
    <cellStyle name="Note 2 8 3 5 2 3" xfId="45385"/>
    <cellStyle name="Note 2 8 3 5 3" xfId="15958"/>
    <cellStyle name="Note 2 8 3 5 3 2" xfId="33393"/>
    <cellStyle name="Note 2 8 3 5 3 3" xfId="47846"/>
    <cellStyle name="Note 2 8 3 5 4" xfId="21265"/>
    <cellStyle name="Note 2 8 3 5 5" xfId="35718"/>
    <cellStyle name="Note 2 8 3 6" xfId="6291"/>
    <cellStyle name="Note 2 8 3 6 2" xfId="23726"/>
    <cellStyle name="Note 2 8 3 6 3" xfId="38179"/>
    <cellStyle name="Note 2 8 3 7" xfId="8732"/>
    <cellStyle name="Note 2 8 3 7 2" xfId="26167"/>
    <cellStyle name="Note 2 8 3 7 3" xfId="40620"/>
    <cellStyle name="Note 2 8 3 8" xfId="11152"/>
    <cellStyle name="Note 2 8 3 8 2" xfId="28587"/>
    <cellStyle name="Note 2 8 3 8 3" xfId="43040"/>
    <cellStyle name="Note 2 8 3 9" xfId="18159"/>
    <cellStyle name="Note 2 8 4" xfId="1322"/>
    <cellStyle name="Note 2 8 4 2" xfId="1323"/>
    <cellStyle name="Note 2 8 4 2 2" xfId="3834"/>
    <cellStyle name="Note 2 8 4 2 2 2" xfId="13501"/>
    <cellStyle name="Note 2 8 4 2 2 2 2" xfId="30936"/>
    <cellStyle name="Note 2 8 4 2 2 2 3" xfId="45389"/>
    <cellStyle name="Note 2 8 4 2 2 3" xfId="15962"/>
    <cellStyle name="Note 2 8 4 2 2 3 2" xfId="33397"/>
    <cellStyle name="Note 2 8 4 2 2 3 3" xfId="47850"/>
    <cellStyle name="Note 2 8 4 2 2 4" xfId="21270"/>
    <cellStyle name="Note 2 8 4 2 2 5" xfId="35723"/>
    <cellStyle name="Note 2 8 4 2 3" xfId="6296"/>
    <cellStyle name="Note 2 8 4 2 3 2" xfId="23731"/>
    <cellStyle name="Note 2 8 4 2 3 3" xfId="38184"/>
    <cellStyle name="Note 2 8 4 2 4" xfId="8737"/>
    <cellStyle name="Note 2 8 4 2 4 2" xfId="26172"/>
    <cellStyle name="Note 2 8 4 2 4 3" xfId="40625"/>
    <cellStyle name="Note 2 8 4 2 5" xfId="11157"/>
    <cellStyle name="Note 2 8 4 2 5 2" xfId="28592"/>
    <cellStyle name="Note 2 8 4 2 5 3" xfId="43045"/>
    <cellStyle name="Note 2 8 4 2 6" xfId="18164"/>
    <cellStyle name="Note 2 8 4 3" xfId="1324"/>
    <cellStyle name="Note 2 8 4 3 2" xfId="3835"/>
    <cellStyle name="Note 2 8 4 3 2 2" xfId="13502"/>
    <cellStyle name="Note 2 8 4 3 2 2 2" xfId="30937"/>
    <cellStyle name="Note 2 8 4 3 2 2 3" xfId="45390"/>
    <cellStyle name="Note 2 8 4 3 2 3" xfId="15963"/>
    <cellStyle name="Note 2 8 4 3 2 3 2" xfId="33398"/>
    <cellStyle name="Note 2 8 4 3 2 3 3" xfId="47851"/>
    <cellStyle name="Note 2 8 4 3 2 4" xfId="21271"/>
    <cellStyle name="Note 2 8 4 3 2 5" xfId="35724"/>
    <cellStyle name="Note 2 8 4 3 3" xfId="6297"/>
    <cellStyle name="Note 2 8 4 3 3 2" xfId="23732"/>
    <cellStyle name="Note 2 8 4 3 3 3" xfId="38185"/>
    <cellStyle name="Note 2 8 4 3 4" xfId="8738"/>
    <cellStyle name="Note 2 8 4 3 4 2" xfId="26173"/>
    <cellStyle name="Note 2 8 4 3 4 3" xfId="40626"/>
    <cellStyle name="Note 2 8 4 3 5" xfId="11158"/>
    <cellStyle name="Note 2 8 4 3 5 2" xfId="28593"/>
    <cellStyle name="Note 2 8 4 3 5 3" xfId="43046"/>
    <cellStyle name="Note 2 8 4 3 6" xfId="18165"/>
    <cellStyle name="Note 2 8 4 4" xfId="1325"/>
    <cellStyle name="Note 2 8 4 4 2" xfId="3836"/>
    <cellStyle name="Note 2 8 4 4 2 2" xfId="21272"/>
    <cellStyle name="Note 2 8 4 4 2 3" xfId="35725"/>
    <cellStyle name="Note 2 8 4 4 3" xfId="6298"/>
    <cellStyle name="Note 2 8 4 4 3 2" xfId="23733"/>
    <cellStyle name="Note 2 8 4 4 3 3" xfId="38186"/>
    <cellStyle name="Note 2 8 4 4 4" xfId="8739"/>
    <cellStyle name="Note 2 8 4 4 4 2" xfId="26174"/>
    <cellStyle name="Note 2 8 4 4 4 3" xfId="40627"/>
    <cellStyle name="Note 2 8 4 4 5" xfId="11159"/>
    <cellStyle name="Note 2 8 4 4 5 2" xfId="28594"/>
    <cellStyle name="Note 2 8 4 4 5 3" xfId="43047"/>
    <cellStyle name="Note 2 8 4 4 6" xfId="15101"/>
    <cellStyle name="Note 2 8 4 4 6 2" xfId="32536"/>
    <cellStyle name="Note 2 8 4 4 6 3" xfId="46989"/>
    <cellStyle name="Note 2 8 4 4 7" xfId="18166"/>
    <cellStyle name="Note 2 8 4 4 8" xfId="20263"/>
    <cellStyle name="Note 2 8 4 5" xfId="3833"/>
    <cellStyle name="Note 2 8 4 5 2" xfId="13500"/>
    <cellStyle name="Note 2 8 4 5 2 2" xfId="30935"/>
    <cellStyle name="Note 2 8 4 5 2 3" xfId="45388"/>
    <cellStyle name="Note 2 8 4 5 3" xfId="15961"/>
    <cellStyle name="Note 2 8 4 5 3 2" xfId="33396"/>
    <cellStyle name="Note 2 8 4 5 3 3" xfId="47849"/>
    <cellStyle name="Note 2 8 4 5 4" xfId="21269"/>
    <cellStyle name="Note 2 8 4 5 5" xfId="35722"/>
    <cellStyle name="Note 2 8 4 6" xfId="6295"/>
    <cellStyle name="Note 2 8 4 6 2" xfId="23730"/>
    <cellStyle name="Note 2 8 4 6 3" xfId="38183"/>
    <cellStyle name="Note 2 8 4 7" xfId="8736"/>
    <cellStyle name="Note 2 8 4 7 2" xfId="26171"/>
    <cellStyle name="Note 2 8 4 7 3" xfId="40624"/>
    <cellStyle name="Note 2 8 4 8" xfId="11156"/>
    <cellStyle name="Note 2 8 4 8 2" xfId="28591"/>
    <cellStyle name="Note 2 8 4 8 3" xfId="43044"/>
    <cellStyle name="Note 2 8 4 9" xfId="18163"/>
    <cellStyle name="Note 2 8 5" xfId="1326"/>
    <cellStyle name="Note 2 8 5 2" xfId="1327"/>
    <cellStyle name="Note 2 8 5 2 2" xfId="3838"/>
    <cellStyle name="Note 2 8 5 2 2 2" xfId="13504"/>
    <cellStyle name="Note 2 8 5 2 2 2 2" xfId="30939"/>
    <cellStyle name="Note 2 8 5 2 2 2 3" xfId="45392"/>
    <cellStyle name="Note 2 8 5 2 2 3" xfId="15965"/>
    <cellStyle name="Note 2 8 5 2 2 3 2" xfId="33400"/>
    <cellStyle name="Note 2 8 5 2 2 3 3" xfId="47853"/>
    <cellStyle name="Note 2 8 5 2 2 4" xfId="21274"/>
    <cellStyle name="Note 2 8 5 2 2 5" xfId="35727"/>
    <cellStyle name="Note 2 8 5 2 3" xfId="6300"/>
    <cellStyle name="Note 2 8 5 2 3 2" xfId="23735"/>
    <cellStyle name="Note 2 8 5 2 3 3" xfId="38188"/>
    <cellStyle name="Note 2 8 5 2 4" xfId="8741"/>
    <cellStyle name="Note 2 8 5 2 4 2" xfId="26176"/>
    <cellStyle name="Note 2 8 5 2 4 3" xfId="40629"/>
    <cellStyle name="Note 2 8 5 2 5" xfId="11161"/>
    <cellStyle name="Note 2 8 5 2 5 2" xfId="28596"/>
    <cellStyle name="Note 2 8 5 2 5 3" xfId="43049"/>
    <cellStyle name="Note 2 8 5 2 6" xfId="18168"/>
    <cellStyle name="Note 2 8 5 3" xfId="1328"/>
    <cellStyle name="Note 2 8 5 3 2" xfId="3839"/>
    <cellStyle name="Note 2 8 5 3 2 2" xfId="13505"/>
    <cellStyle name="Note 2 8 5 3 2 2 2" xfId="30940"/>
    <cellStyle name="Note 2 8 5 3 2 2 3" xfId="45393"/>
    <cellStyle name="Note 2 8 5 3 2 3" xfId="15966"/>
    <cellStyle name="Note 2 8 5 3 2 3 2" xfId="33401"/>
    <cellStyle name="Note 2 8 5 3 2 3 3" xfId="47854"/>
    <cellStyle name="Note 2 8 5 3 2 4" xfId="21275"/>
    <cellStyle name="Note 2 8 5 3 2 5" xfId="35728"/>
    <cellStyle name="Note 2 8 5 3 3" xfId="6301"/>
    <cellStyle name="Note 2 8 5 3 3 2" xfId="23736"/>
    <cellStyle name="Note 2 8 5 3 3 3" xfId="38189"/>
    <cellStyle name="Note 2 8 5 3 4" xfId="8742"/>
    <cellStyle name="Note 2 8 5 3 4 2" xfId="26177"/>
    <cellStyle name="Note 2 8 5 3 4 3" xfId="40630"/>
    <cellStyle name="Note 2 8 5 3 5" xfId="11162"/>
    <cellStyle name="Note 2 8 5 3 5 2" xfId="28597"/>
    <cellStyle name="Note 2 8 5 3 5 3" xfId="43050"/>
    <cellStyle name="Note 2 8 5 3 6" xfId="18169"/>
    <cellStyle name="Note 2 8 5 4" xfId="1329"/>
    <cellStyle name="Note 2 8 5 4 2" xfId="3840"/>
    <cellStyle name="Note 2 8 5 4 2 2" xfId="21276"/>
    <cellStyle name="Note 2 8 5 4 2 3" xfId="35729"/>
    <cellStyle name="Note 2 8 5 4 3" xfId="6302"/>
    <cellStyle name="Note 2 8 5 4 3 2" xfId="23737"/>
    <cellStyle name="Note 2 8 5 4 3 3" xfId="38190"/>
    <cellStyle name="Note 2 8 5 4 4" xfId="8743"/>
    <cellStyle name="Note 2 8 5 4 4 2" xfId="26178"/>
    <cellStyle name="Note 2 8 5 4 4 3" xfId="40631"/>
    <cellStyle name="Note 2 8 5 4 5" xfId="11163"/>
    <cellStyle name="Note 2 8 5 4 5 2" xfId="28598"/>
    <cellStyle name="Note 2 8 5 4 5 3" xfId="43051"/>
    <cellStyle name="Note 2 8 5 4 6" xfId="15102"/>
    <cellStyle name="Note 2 8 5 4 6 2" xfId="32537"/>
    <cellStyle name="Note 2 8 5 4 6 3" xfId="46990"/>
    <cellStyle name="Note 2 8 5 4 7" xfId="18170"/>
    <cellStyle name="Note 2 8 5 4 8" xfId="20264"/>
    <cellStyle name="Note 2 8 5 5" xfId="3837"/>
    <cellStyle name="Note 2 8 5 5 2" xfId="13503"/>
    <cellStyle name="Note 2 8 5 5 2 2" xfId="30938"/>
    <cellStyle name="Note 2 8 5 5 2 3" xfId="45391"/>
    <cellStyle name="Note 2 8 5 5 3" xfId="15964"/>
    <cellStyle name="Note 2 8 5 5 3 2" xfId="33399"/>
    <cellStyle name="Note 2 8 5 5 3 3" xfId="47852"/>
    <cellStyle name="Note 2 8 5 5 4" xfId="21273"/>
    <cellStyle name="Note 2 8 5 5 5" xfId="35726"/>
    <cellStyle name="Note 2 8 5 6" xfId="6299"/>
    <cellStyle name="Note 2 8 5 6 2" xfId="23734"/>
    <cellStyle name="Note 2 8 5 6 3" xfId="38187"/>
    <cellStyle name="Note 2 8 5 7" xfId="8740"/>
    <cellStyle name="Note 2 8 5 7 2" xfId="26175"/>
    <cellStyle name="Note 2 8 5 7 3" xfId="40628"/>
    <cellStyle name="Note 2 8 5 8" xfId="11160"/>
    <cellStyle name="Note 2 8 5 8 2" xfId="28595"/>
    <cellStyle name="Note 2 8 5 8 3" xfId="43048"/>
    <cellStyle name="Note 2 8 5 9" xfId="18167"/>
    <cellStyle name="Note 2 8 6" xfId="1330"/>
    <cellStyle name="Note 2 8 6 2" xfId="3841"/>
    <cellStyle name="Note 2 8 6 2 2" xfId="13506"/>
    <cellStyle name="Note 2 8 6 2 2 2" xfId="30941"/>
    <cellStyle name="Note 2 8 6 2 2 3" xfId="45394"/>
    <cellStyle name="Note 2 8 6 2 3" xfId="15967"/>
    <cellStyle name="Note 2 8 6 2 3 2" xfId="33402"/>
    <cellStyle name="Note 2 8 6 2 3 3" xfId="47855"/>
    <cellStyle name="Note 2 8 6 2 4" xfId="21277"/>
    <cellStyle name="Note 2 8 6 2 5" xfId="35730"/>
    <cellStyle name="Note 2 8 6 3" xfId="6303"/>
    <cellStyle name="Note 2 8 6 3 2" xfId="23738"/>
    <cellStyle name="Note 2 8 6 3 3" xfId="38191"/>
    <cellStyle name="Note 2 8 6 4" xfId="8744"/>
    <cellStyle name="Note 2 8 6 4 2" xfId="26179"/>
    <cellStyle name="Note 2 8 6 4 3" xfId="40632"/>
    <cellStyle name="Note 2 8 6 5" xfId="11164"/>
    <cellStyle name="Note 2 8 6 5 2" xfId="28599"/>
    <cellStyle name="Note 2 8 6 5 3" xfId="43052"/>
    <cellStyle name="Note 2 8 6 6" xfId="18171"/>
    <cellStyle name="Note 2 8 7" xfId="1331"/>
    <cellStyle name="Note 2 8 7 2" xfId="3842"/>
    <cellStyle name="Note 2 8 7 2 2" xfId="13507"/>
    <cellStyle name="Note 2 8 7 2 2 2" xfId="30942"/>
    <cellStyle name="Note 2 8 7 2 2 3" xfId="45395"/>
    <cellStyle name="Note 2 8 7 2 3" xfId="15968"/>
    <cellStyle name="Note 2 8 7 2 3 2" xfId="33403"/>
    <cellStyle name="Note 2 8 7 2 3 3" xfId="47856"/>
    <cellStyle name="Note 2 8 7 2 4" xfId="21278"/>
    <cellStyle name="Note 2 8 7 2 5" xfId="35731"/>
    <cellStyle name="Note 2 8 7 3" xfId="6304"/>
    <cellStyle name="Note 2 8 7 3 2" xfId="23739"/>
    <cellStyle name="Note 2 8 7 3 3" xfId="38192"/>
    <cellStyle name="Note 2 8 7 4" xfId="8745"/>
    <cellStyle name="Note 2 8 7 4 2" xfId="26180"/>
    <cellStyle name="Note 2 8 7 4 3" xfId="40633"/>
    <cellStyle name="Note 2 8 7 5" xfId="11165"/>
    <cellStyle name="Note 2 8 7 5 2" xfId="28600"/>
    <cellStyle name="Note 2 8 7 5 3" xfId="43053"/>
    <cellStyle name="Note 2 8 7 6" xfId="18172"/>
    <cellStyle name="Note 2 8 8" xfId="1332"/>
    <cellStyle name="Note 2 8 8 2" xfId="3843"/>
    <cellStyle name="Note 2 8 8 2 2" xfId="21279"/>
    <cellStyle name="Note 2 8 8 2 3" xfId="35732"/>
    <cellStyle name="Note 2 8 8 3" xfId="6305"/>
    <cellStyle name="Note 2 8 8 3 2" xfId="23740"/>
    <cellStyle name="Note 2 8 8 3 3" xfId="38193"/>
    <cellStyle name="Note 2 8 8 4" xfId="8746"/>
    <cellStyle name="Note 2 8 8 4 2" xfId="26181"/>
    <cellStyle name="Note 2 8 8 4 3" xfId="40634"/>
    <cellStyle name="Note 2 8 8 5" xfId="11166"/>
    <cellStyle name="Note 2 8 8 5 2" xfId="28601"/>
    <cellStyle name="Note 2 8 8 5 3" xfId="43054"/>
    <cellStyle name="Note 2 8 8 6" xfId="15103"/>
    <cellStyle name="Note 2 8 8 6 2" xfId="32538"/>
    <cellStyle name="Note 2 8 8 6 3" xfId="46991"/>
    <cellStyle name="Note 2 8 8 7" xfId="18173"/>
    <cellStyle name="Note 2 8 8 8" xfId="20265"/>
    <cellStyle name="Note 2 8 9" xfId="3824"/>
    <cellStyle name="Note 2 8 9 2" xfId="13493"/>
    <cellStyle name="Note 2 8 9 2 2" xfId="30928"/>
    <cellStyle name="Note 2 8 9 2 3" xfId="45381"/>
    <cellStyle name="Note 2 8 9 3" xfId="15954"/>
    <cellStyle name="Note 2 8 9 3 2" xfId="33389"/>
    <cellStyle name="Note 2 8 9 3 3" xfId="47842"/>
    <cellStyle name="Note 2 8 9 4" xfId="21260"/>
    <cellStyle name="Note 2 8 9 5" xfId="35713"/>
    <cellStyle name="Note 2 9" xfId="1333"/>
    <cellStyle name="Note 2 9 10" xfId="6306"/>
    <cellStyle name="Note 2 9 10 2" xfId="23741"/>
    <cellStyle name="Note 2 9 10 3" xfId="38194"/>
    <cellStyle name="Note 2 9 11" xfId="8747"/>
    <cellStyle name="Note 2 9 11 2" xfId="26182"/>
    <cellStyle name="Note 2 9 11 3" xfId="40635"/>
    <cellStyle name="Note 2 9 12" xfId="11167"/>
    <cellStyle name="Note 2 9 12 2" xfId="28602"/>
    <cellStyle name="Note 2 9 12 3" xfId="43055"/>
    <cellStyle name="Note 2 9 13" xfId="18174"/>
    <cellStyle name="Note 2 9 2" xfId="1334"/>
    <cellStyle name="Note 2 9 2 2" xfId="1335"/>
    <cellStyle name="Note 2 9 2 2 2" xfId="3846"/>
    <cellStyle name="Note 2 9 2 2 2 2" xfId="13510"/>
    <cellStyle name="Note 2 9 2 2 2 2 2" xfId="30945"/>
    <cellStyle name="Note 2 9 2 2 2 2 3" xfId="45398"/>
    <cellStyle name="Note 2 9 2 2 2 3" xfId="15971"/>
    <cellStyle name="Note 2 9 2 2 2 3 2" xfId="33406"/>
    <cellStyle name="Note 2 9 2 2 2 3 3" xfId="47859"/>
    <cellStyle name="Note 2 9 2 2 2 4" xfId="21282"/>
    <cellStyle name="Note 2 9 2 2 2 5" xfId="35735"/>
    <cellStyle name="Note 2 9 2 2 3" xfId="6308"/>
    <cellStyle name="Note 2 9 2 2 3 2" xfId="23743"/>
    <cellStyle name="Note 2 9 2 2 3 3" xfId="38196"/>
    <cellStyle name="Note 2 9 2 2 4" xfId="8749"/>
    <cellStyle name="Note 2 9 2 2 4 2" xfId="26184"/>
    <cellStyle name="Note 2 9 2 2 4 3" xfId="40637"/>
    <cellStyle name="Note 2 9 2 2 5" xfId="11169"/>
    <cellStyle name="Note 2 9 2 2 5 2" xfId="28604"/>
    <cellStyle name="Note 2 9 2 2 5 3" xfId="43057"/>
    <cellStyle name="Note 2 9 2 2 6" xfId="18176"/>
    <cellStyle name="Note 2 9 2 3" xfId="1336"/>
    <cellStyle name="Note 2 9 2 3 2" xfId="3847"/>
    <cellStyle name="Note 2 9 2 3 2 2" xfId="13511"/>
    <cellStyle name="Note 2 9 2 3 2 2 2" xfId="30946"/>
    <cellStyle name="Note 2 9 2 3 2 2 3" xfId="45399"/>
    <cellStyle name="Note 2 9 2 3 2 3" xfId="15972"/>
    <cellStyle name="Note 2 9 2 3 2 3 2" xfId="33407"/>
    <cellStyle name="Note 2 9 2 3 2 3 3" xfId="47860"/>
    <cellStyle name="Note 2 9 2 3 2 4" xfId="21283"/>
    <cellStyle name="Note 2 9 2 3 2 5" xfId="35736"/>
    <cellStyle name="Note 2 9 2 3 3" xfId="6309"/>
    <cellStyle name="Note 2 9 2 3 3 2" xfId="23744"/>
    <cellStyle name="Note 2 9 2 3 3 3" xfId="38197"/>
    <cellStyle name="Note 2 9 2 3 4" xfId="8750"/>
    <cellStyle name="Note 2 9 2 3 4 2" xfId="26185"/>
    <cellStyle name="Note 2 9 2 3 4 3" xfId="40638"/>
    <cellStyle name="Note 2 9 2 3 5" xfId="11170"/>
    <cellStyle name="Note 2 9 2 3 5 2" xfId="28605"/>
    <cellStyle name="Note 2 9 2 3 5 3" xfId="43058"/>
    <cellStyle name="Note 2 9 2 3 6" xfId="18177"/>
    <cellStyle name="Note 2 9 2 4" xfId="1337"/>
    <cellStyle name="Note 2 9 2 4 2" xfId="3848"/>
    <cellStyle name="Note 2 9 2 4 2 2" xfId="21284"/>
    <cellStyle name="Note 2 9 2 4 2 3" xfId="35737"/>
    <cellStyle name="Note 2 9 2 4 3" xfId="6310"/>
    <cellStyle name="Note 2 9 2 4 3 2" xfId="23745"/>
    <cellStyle name="Note 2 9 2 4 3 3" xfId="38198"/>
    <cellStyle name="Note 2 9 2 4 4" xfId="8751"/>
    <cellStyle name="Note 2 9 2 4 4 2" xfId="26186"/>
    <cellStyle name="Note 2 9 2 4 4 3" xfId="40639"/>
    <cellStyle name="Note 2 9 2 4 5" xfId="11171"/>
    <cellStyle name="Note 2 9 2 4 5 2" xfId="28606"/>
    <cellStyle name="Note 2 9 2 4 5 3" xfId="43059"/>
    <cellStyle name="Note 2 9 2 4 6" xfId="15104"/>
    <cellStyle name="Note 2 9 2 4 6 2" xfId="32539"/>
    <cellStyle name="Note 2 9 2 4 6 3" xfId="46992"/>
    <cellStyle name="Note 2 9 2 4 7" xfId="18178"/>
    <cellStyle name="Note 2 9 2 4 8" xfId="20266"/>
    <cellStyle name="Note 2 9 2 5" xfId="3845"/>
    <cellStyle name="Note 2 9 2 5 2" xfId="13509"/>
    <cellStyle name="Note 2 9 2 5 2 2" xfId="30944"/>
    <cellStyle name="Note 2 9 2 5 2 3" xfId="45397"/>
    <cellStyle name="Note 2 9 2 5 3" xfId="15970"/>
    <cellStyle name="Note 2 9 2 5 3 2" xfId="33405"/>
    <cellStyle name="Note 2 9 2 5 3 3" xfId="47858"/>
    <cellStyle name="Note 2 9 2 5 4" xfId="21281"/>
    <cellStyle name="Note 2 9 2 5 5" xfId="35734"/>
    <cellStyle name="Note 2 9 2 6" xfId="6307"/>
    <cellStyle name="Note 2 9 2 6 2" xfId="23742"/>
    <cellStyle name="Note 2 9 2 6 3" xfId="38195"/>
    <cellStyle name="Note 2 9 2 7" xfId="8748"/>
    <cellStyle name="Note 2 9 2 7 2" xfId="26183"/>
    <cellStyle name="Note 2 9 2 7 3" xfId="40636"/>
    <cellStyle name="Note 2 9 2 8" xfId="11168"/>
    <cellStyle name="Note 2 9 2 8 2" xfId="28603"/>
    <cellStyle name="Note 2 9 2 8 3" xfId="43056"/>
    <cellStyle name="Note 2 9 2 9" xfId="18175"/>
    <cellStyle name="Note 2 9 3" xfId="1338"/>
    <cellStyle name="Note 2 9 3 2" xfId="1339"/>
    <cellStyle name="Note 2 9 3 2 2" xfId="3850"/>
    <cellStyle name="Note 2 9 3 2 2 2" xfId="13513"/>
    <cellStyle name="Note 2 9 3 2 2 2 2" xfId="30948"/>
    <cellStyle name="Note 2 9 3 2 2 2 3" xfId="45401"/>
    <cellStyle name="Note 2 9 3 2 2 3" xfId="15974"/>
    <cellStyle name="Note 2 9 3 2 2 3 2" xfId="33409"/>
    <cellStyle name="Note 2 9 3 2 2 3 3" xfId="47862"/>
    <cellStyle name="Note 2 9 3 2 2 4" xfId="21286"/>
    <cellStyle name="Note 2 9 3 2 2 5" xfId="35739"/>
    <cellStyle name="Note 2 9 3 2 3" xfId="6312"/>
    <cellStyle name="Note 2 9 3 2 3 2" xfId="23747"/>
    <cellStyle name="Note 2 9 3 2 3 3" xfId="38200"/>
    <cellStyle name="Note 2 9 3 2 4" xfId="8753"/>
    <cellStyle name="Note 2 9 3 2 4 2" xfId="26188"/>
    <cellStyle name="Note 2 9 3 2 4 3" xfId="40641"/>
    <cellStyle name="Note 2 9 3 2 5" xfId="11173"/>
    <cellStyle name="Note 2 9 3 2 5 2" xfId="28608"/>
    <cellStyle name="Note 2 9 3 2 5 3" xfId="43061"/>
    <cellStyle name="Note 2 9 3 2 6" xfId="18180"/>
    <cellStyle name="Note 2 9 3 3" xfId="1340"/>
    <cellStyle name="Note 2 9 3 3 2" xfId="3851"/>
    <cellStyle name="Note 2 9 3 3 2 2" xfId="13514"/>
    <cellStyle name="Note 2 9 3 3 2 2 2" xfId="30949"/>
    <cellStyle name="Note 2 9 3 3 2 2 3" xfId="45402"/>
    <cellStyle name="Note 2 9 3 3 2 3" xfId="15975"/>
    <cellStyle name="Note 2 9 3 3 2 3 2" xfId="33410"/>
    <cellStyle name="Note 2 9 3 3 2 3 3" xfId="47863"/>
    <cellStyle name="Note 2 9 3 3 2 4" xfId="21287"/>
    <cellStyle name="Note 2 9 3 3 2 5" xfId="35740"/>
    <cellStyle name="Note 2 9 3 3 3" xfId="6313"/>
    <cellStyle name="Note 2 9 3 3 3 2" xfId="23748"/>
    <cellStyle name="Note 2 9 3 3 3 3" xfId="38201"/>
    <cellStyle name="Note 2 9 3 3 4" xfId="8754"/>
    <cellStyle name="Note 2 9 3 3 4 2" xfId="26189"/>
    <cellStyle name="Note 2 9 3 3 4 3" xfId="40642"/>
    <cellStyle name="Note 2 9 3 3 5" xfId="11174"/>
    <cellStyle name="Note 2 9 3 3 5 2" xfId="28609"/>
    <cellStyle name="Note 2 9 3 3 5 3" xfId="43062"/>
    <cellStyle name="Note 2 9 3 3 6" xfId="18181"/>
    <cellStyle name="Note 2 9 3 4" xfId="1341"/>
    <cellStyle name="Note 2 9 3 4 2" xfId="3852"/>
    <cellStyle name="Note 2 9 3 4 2 2" xfId="21288"/>
    <cellStyle name="Note 2 9 3 4 2 3" xfId="35741"/>
    <cellStyle name="Note 2 9 3 4 3" xfId="6314"/>
    <cellStyle name="Note 2 9 3 4 3 2" xfId="23749"/>
    <cellStyle name="Note 2 9 3 4 3 3" xfId="38202"/>
    <cellStyle name="Note 2 9 3 4 4" xfId="8755"/>
    <cellStyle name="Note 2 9 3 4 4 2" xfId="26190"/>
    <cellStyle name="Note 2 9 3 4 4 3" xfId="40643"/>
    <cellStyle name="Note 2 9 3 4 5" xfId="11175"/>
    <cellStyle name="Note 2 9 3 4 5 2" xfId="28610"/>
    <cellStyle name="Note 2 9 3 4 5 3" xfId="43063"/>
    <cellStyle name="Note 2 9 3 4 6" xfId="15105"/>
    <cellStyle name="Note 2 9 3 4 6 2" xfId="32540"/>
    <cellStyle name="Note 2 9 3 4 6 3" xfId="46993"/>
    <cellStyle name="Note 2 9 3 4 7" xfId="18182"/>
    <cellStyle name="Note 2 9 3 4 8" xfId="20267"/>
    <cellStyle name="Note 2 9 3 5" xfId="3849"/>
    <cellStyle name="Note 2 9 3 5 2" xfId="13512"/>
    <cellStyle name="Note 2 9 3 5 2 2" xfId="30947"/>
    <cellStyle name="Note 2 9 3 5 2 3" xfId="45400"/>
    <cellStyle name="Note 2 9 3 5 3" xfId="15973"/>
    <cellStyle name="Note 2 9 3 5 3 2" xfId="33408"/>
    <cellStyle name="Note 2 9 3 5 3 3" xfId="47861"/>
    <cellStyle name="Note 2 9 3 5 4" xfId="21285"/>
    <cellStyle name="Note 2 9 3 5 5" xfId="35738"/>
    <cellStyle name="Note 2 9 3 6" xfId="6311"/>
    <cellStyle name="Note 2 9 3 6 2" xfId="23746"/>
    <cellStyle name="Note 2 9 3 6 3" xfId="38199"/>
    <cellStyle name="Note 2 9 3 7" xfId="8752"/>
    <cellStyle name="Note 2 9 3 7 2" xfId="26187"/>
    <cellStyle name="Note 2 9 3 7 3" xfId="40640"/>
    <cellStyle name="Note 2 9 3 8" xfId="11172"/>
    <cellStyle name="Note 2 9 3 8 2" xfId="28607"/>
    <cellStyle name="Note 2 9 3 8 3" xfId="43060"/>
    <cellStyle name="Note 2 9 3 9" xfId="18179"/>
    <cellStyle name="Note 2 9 4" xfId="1342"/>
    <cellStyle name="Note 2 9 4 2" xfId="1343"/>
    <cellStyle name="Note 2 9 4 2 2" xfId="3854"/>
    <cellStyle name="Note 2 9 4 2 2 2" xfId="13516"/>
    <cellStyle name="Note 2 9 4 2 2 2 2" xfId="30951"/>
    <cellStyle name="Note 2 9 4 2 2 2 3" xfId="45404"/>
    <cellStyle name="Note 2 9 4 2 2 3" xfId="15977"/>
    <cellStyle name="Note 2 9 4 2 2 3 2" xfId="33412"/>
    <cellStyle name="Note 2 9 4 2 2 3 3" xfId="47865"/>
    <cellStyle name="Note 2 9 4 2 2 4" xfId="21290"/>
    <cellStyle name="Note 2 9 4 2 2 5" xfId="35743"/>
    <cellStyle name="Note 2 9 4 2 3" xfId="6316"/>
    <cellStyle name="Note 2 9 4 2 3 2" xfId="23751"/>
    <cellStyle name="Note 2 9 4 2 3 3" xfId="38204"/>
    <cellStyle name="Note 2 9 4 2 4" xfId="8757"/>
    <cellStyle name="Note 2 9 4 2 4 2" xfId="26192"/>
    <cellStyle name="Note 2 9 4 2 4 3" xfId="40645"/>
    <cellStyle name="Note 2 9 4 2 5" xfId="11177"/>
    <cellStyle name="Note 2 9 4 2 5 2" xfId="28612"/>
    <cellStyle name="Note 2 9 4 2 5 3" xfId="43065"/>
    <cellStyle name="Note 2 9 4 2 6" xfId="18184"/>
    <cellStyle name="Note 2 9 4 3" xfId="1344"/>
    <cellStyle name="Note 2 9 4 3 2" xfId="3855"/>
    <cellStyle name="Note 2 9 4 3 2 2" xfId="13517"/>
    <cellStyle name="Note 2 9 4 3 2 2 2" xfId="30952"/>
    <cellStyle name="Note 2 9 4 3 2 2 3" xfId="45405"/>
    <cellStyle name="Note 2 9 4 3 2 3" xfId="15978"/>
    <cellStyle name="Note 2 9 4 3 2 3 2" xfId="33413"/>
    <cellStyle name="Note 2 9 4 3 2 3 3" xfId="47866"/>
    <cellStyle name="Note 2 9 4 3 2 4" xfId="21291"/>
    <cellStyle name="Note 2 9 4 3 2 5" xfId="35744"/>
    <cellStyle name="Note 2 9 4 3 3" xfId="6317"/>
    <cellStyle name="Note 2 9 4 3 3 2" xfId="23752"/>
    <cellStyle name="Note 2 9 4 3 3 3" xfId="38205"/>
    <cellStyle name="Note 2 9 4 3 4" xfId="8758"/>
    <cellStyle name="Note 2 9 4 3 4 2" xfId="26193"/>
    <cellStyle name="Note 2 9 4 3 4 3" xfId="40646"/>
    <cellStyle name="Note 2 9 4 3 5" xfId="11178"/>
    <cellStyle name="Note 2 9 4 3 5 2" xfId="28613"/>
    <cellStyle name="Note 2 9 4 3 5 3" xfId="43066"/>
    <cellStyle name="Note 2 9 4 3 6" xfId="18185"/>
    <cellStyle name="Note 2 9 4 4" xfId="1345"/>
    <cellStyle name="Note 2 9 4 4 2" xfId="3856"/>
    <cellStyle name="Note 2 9 4 4 2 2" xfId="21292"/>
    <cellStyle name="Note 2 9 4 4 2 3" xfId="35745"/>
    <cellStyle name="Note 2 9 4 4 3" xfId="6318"/>
    <cellStyle name="Note 2 9 4 4 3 2" xfId="23753"/>
    <cellStyle name="Note 2 9 4 4 3 3" xfId="38206"/>
    <cellStyle name="Note 2 9 4 4 4" xfId="8759"/>
    <cellStyle name="Note 2 9 4 4 4 2" xfId="26194"/>
    <cellStyle name="Note 2 9 4 4 4 3" xfId="40647"/>
    <cellStyle name="Note 2 9 4 4 5" xfId="11179"/>
    <cellStyle name="Note 2 9 4 4 5 2" xfId="28614"/>
    <cellStyle name="Note 2 9 4 4 5 3" xfId="43067"/>
    <cellStyle name="Note 2 9 4 4 6" xfId="15106"/>
    <cellStyle name="Note 2 9 4 4 6 2" xfId="32541"/>
    <cellStyle name="Note 2 9 4 4 6 3" xfId="46994"/>
    <cellStyle name="Note 2 9 4 4 7" xfId="18186"/>
    <cellStyle name="Note 2 9 4 4 8" xfId="20268"/>
    <cellStyle name="Note 2 9 4 5" xfId="3853"/>
    <cellStyle name="Note 2 9 4 5 2" xfId="13515"/>
    <cellStyle name="Note 2 9 4 5 2 2" xfId="30950"/>
    <cellStyle name="Note 2 9 4 5 2 3" xfId="45403"/>
    <cellStyle name="Note 2 9 4 5 3" xfId="15976"/>
    <cellStyle name="Note 2 9 4 5 3 2" xfId="33411"/>
    <cellStyle name="Note 2 9 4 5 3 3" xfId="47864"/>
    <cellStyle name="Note 2 9 4 5 4" xfId="21289"/>
    <cellStyle name="Note 2 9 4 5 5" xfId="35742"/>
    <cellStyle name="Note 2 9 4 6" xfId="6315"/>
    <cellStyle name="Note 2 9 4 6 2" xfId="23750"/>
    <cellStyle name="Note 2 9 4 6 3" xfId="38203"/>
    <cellStyle name="Note 2 9 4 7" xfId="8756"/>
    <cellStyle name="Note 2 9 4 7 2" xfId="26191"/>
    <cellStyle name="Note 2 9 4 7 3" xfId="40644"/>
    <cellStyle name="Note 2 9 4 8" xfId="11176"/>
    <cellStyle name="Note 2 9 4 8 2" xfId="28611"/>
    <cellStyle name="Note 2 9 4 8 3" xfId="43064"/>
    <cellStyle name="Note 2 9 4 9" xfId="18183"/>
    <cellStyle name="Note 2 9 5" xfId="1346"/>
    <cellStyle name="Note 2 9 5 2" xfId="1347"/>
    <cellStyle name="Note 2 9 5 2 2" xfId="3858"/>
    <cellStyle name="Note 2 9 5 2 2 2" xfId="13519"/>
    <cellStyle name="Note 2 9 5 2 2 2 2" xfId="30954"/>
    <cellStyle name="Note 2 9 5 2 2 2 3" xfId="45407"/>
    <cellStyle name="Note 2 9 5 2 2 3" xfId="15980"/>
    <cellStyle name="Note 2 9 5 2 2 3 2" xfId="33415"/>
    <cellStyle name="Note 2 9 5 2 2 3 3" xfId="47868"/>
    <cellStyle name="Note 2 9 5 2 2 4" xfId="21294"/>
    <cellStyle name="Note 2 9 5 2 2 5" xfId="35747"/>
    <cellStyle name="Note 2 9 5 2 3" xfId="6320"/>
    <cellStyle name="Note 2 9 5 2 3 2" xfId="23755"/>
    <cellStyle name="Note 2 9 5 2 3 3" xfId="38208"/>
    <cellStyle name="Note 2 9 5 2 4" xfId="8761"/>
    <cellStyle name="Note 2 9 5 2 4 2" xfId="26196"/>
    <cellStyle name="Note 2 9 5 2 4 3" xfId="40649"/>
    <cellStyle name="Note 2 9 5 2 5" xfId="11181"/>
    <cellStyle name="Note 2 9 5 2 5 2" xfId="28616"/>
    <cellStyle name="Note 2 9 5 2 5 3" xfId="43069"/>
    <cellStyle name="Note 2 9 5 2 6" xfId="18188"/>
    <cellStyle name="Note 2 9 5 3" xfId="1348"/>
    <cellStyle name="Note 2 9 5 3 2" xfId="3859"/>
    <cellStyle name="Note 2 9 5 3 2 2" xfId="13520"/>
    <cellStyle name="Note 2 9 5 3 2 2 2" xfId="30955"/>
    <cellStyle name="Note 2 9 5 3 2 2 3" xfId="45408"/>
    <cellStyle name="Note 2 9 5 3 2 3" xfId="15981"/>
    <cellStyle name="Note 2 9 5 3 2 3 2" xfId="33416"/>
    <cellStyle name="Note 2 9 5 3 2 3 3" xfId="47869"/>
    <cellStyle name="Note 2 9 5 3 2 4" xfId="21295"/>
    <cellStyle name="Note 2 9 5 3 2 5" xfId="35748"/>
    <cellStyle name="Note 2 9 5 3 3" xfId="6321"/>
    <cellStyle name="Note 2 9 5 3 3 2" xfId="23756"/>
    <cellStyle name="Note 2 9 5 3 3 3" xfId="38209"/>
    <cellStyle name="Note 2 9 5 3 4" xfId="8762"/>
    <cellStyle name="Note 2 9 5 3 4 2" xfId="26197"/>
    <cellStyle name="Note 2 9 5 3 4 3" xfId="40650"/>
    <cellStyle name="Note 2 9 5 3 5" xfId="11182"/>
    <cellStyle name="Note 2 9 5 3 5 2" xfId="28617"/>
    <cellStyle name="Note 2 9 5 3 5 3" xfId="43070"/>
    <cellStyle name="Note 2 9 5 3 6" xfId="18189"/>
    <cellStyle name="Note 2 9 5 4" xfId="1349"/>
    <cellStyle name="Note 2 9 5 4 2" xfId="3860"/>
    <cellStyle name="Note 2 9 5 4 2 2" xfId="21296"/>
    <cellStyle name="Note 2 9 5 4 2 3" xfId="35749"/>
    <cellStyle name="Note 2 9 5 4 3" xfId="6322"/>
    <cellStyle name="Note 2 9 5 4 3 2" xfId="23757"/>
    <cellStyle name="Note 2 9 5 4 3 3" xfId="38210"/>
    <cellStyle name="Note 2 9 5 4 4" xfId="8763"/>
    <cellStyle name="Note 2 9 5 4 4 2" xfId="26198"/>
    <cellStyle name="Note 2 9 5 4 4 3" xfId="40651"/>
    <cellStyle name="Note 2 9 5 4 5" xfId="11183"/>
    <cellStyle name="Note 2 9 5 4 5 2" xfId="28618"/>
    <cellStyle name="Note 2 9 5 4 5 3" xfId="43071"/>
    <cellStyle name="Note 2 9 5 4 6" xfId="15107"/>
    <cellStyle name="Note 2 9 5 4 6 2" xfId="32542"/>
    <cellStyle name="Note 2 9 5 4 6 3" xfId="46995"/>
    <cellStyle name="Note 2 9 5 4 7" xfId="18190"/>
    <cellStyle name="Note 2 9 5 4 8" xfId="20269"/>
    <cellStyle name="Note 2 9 5 5" xfId="3857"/>
    <cellStyle name="Note 2 9 5 5 2" xfId="13518"/>
    <cellStyle name="Note 2 9 5 5 2 2" xfId="30953"/>
    <cellStyle name="Note 2 9 5 5 2 3" xfId="45406"/>
    <cellStyle name="Note 2 9 5 5 3" xfId="15979"/>
    <cellStyle name="Note 2 9 5 5 3 2" xfId="33414"/>
    <cellStyle name="Note 2 9 5 5 3 3" xfId="47867"/>
    <cellStyle name="Note 2 9 5 5 4" xfId="21293"/>
    <cellStyle name="Note 2 9 5 5 5" xfId="35746"/>
    <cellStyle name="Note 2 9 5 6" xfId="6319"/>
    <cellStyle name="Note 2 9 5 6 2" xfId="23754"/>
    <cellStyle name="Note 2 9 5 6 3" xfId="38207"/>
    <cellStyle name="Note 2 9 5 7" xfId="8760"/>
    <cellStyle name="Note 2 9 5 7 2" xfId="26195"/>
    <cellStyle name="Note 2 9 5 7 3" xfId="40648"/>
    <cellStyle name="Note 2 9 5 8" xfId="11180"/>
    <cellStyle name="Note 2 9 5 8 2" xfId="28615"/>
    <cellStyle name="Note 2 9 5 8 3" xfId="43068"/>
    <cellStyle name="Note 2 9 5 9" xfId="18187"/>
    <cellStyle name="Note 2 9 6" xfId="1350"/>
    <cellStyle name="Note 2 9 6 2" xfId="3861"/>
    <cellStyle name="Note 2 9 6 2 2" xfId="13521"/>
    <cellStyle name="Note 2 9 6 2 2 2" xfId="30956"/>
    <cellStyle name="Note 2 9 6 2 2 3" xfId="45409"/>
    <cellStyle name="Note 2 9 6 2 3" xfId="15982"/>
    <cellStyle name="Note 2 9 6 2 3 2" xfId="33417"/>
    <cellStyle name="Note 2 9 6 2 3 3" xfId="47870"/>
    <cellStyle name="Note 2 9 6 2 4" xfId="21297"/>
    <cellStyle name="Note 2 9 6 2 5" xfId="35750"/>
    <cellStyle name="Note 2 9 6 3" xfId="6323"/>
    <cellStyle name="Note 2 9 6 3 2" xfId="23758"/>
    <cellStyle name="Note 2 9 6 3 3" xfId="38211"/>
    <cellStyle name="Note 2 9 6 4" xfId="8764"/>
    <cellStyle name="Note 2 9 6 4 2" xfId="26199"/>
    <cellStyle name="Note 2 9 6 4 3" xfId="40652"/>
    <cellStyle name="Note 2 9 6 5" xfId="11184"/>
    <cellStyle name="Note 2 9 6 5 2" xfId="28619"/>
    <cellStyle name="Note 2 9 6 5 3" xfId="43072"/>
    <cellStyle name="Note 2 9 6 6" xfId="18191"/>
    <cellStyle name="Note 2 9 7" xfId="1351"/>
    <cellStyle name="Note 2 9 7 2" xfId="3862"/>
    <cellStyle name="Note 2 9 7 2 2" xfId="13522"/>
    <cellStyle name="Note 2 9 7 2 2 2" xfId="30957"/>
    <cellStyle name="Note 2 9 7 2 2 3" xfId="45410"/>
    <cellStyle name="Note 2 9 7 2 3" xfId="15983"/>
    <cellStyle name="Note 2 9 7 2 3 2" xfId="33418"/>
    <cellStyle name="Note 2 9 7 2 3 3" xfId="47871"/>
    <cellStyle name="Note 2 9 7 2 4" xfId="21298"/>
    <cellStyle name="Note 2 9 7 2 5" xfId="35751"/>
    <cellStyle name="Note 2 9 7 3" xfId="6324"/>
    <cellStyle name="Note 2 9 7 3 2" xfId="23759"/>
    <cellStyle name="Note 2 9 7 3 3" xfId="38212"/>
    <cellStyle name="Note 2 9 7 4" xfId="8765"/>
    <cellStyle name="Note 2 9 7 4 2" xfId="26200"/>
    <cellStyle name="Note 2 9 7 4 3" xfId="40653"/>
    <cellStyle name="Note 2 9 7 5" xfId="11185"/>
    <cellStyle name="Note 2 9 7 5 2" xfId="28620"/>
    <cellStyle name="Note 2 9 7 5 3" xfId="43073"/>
    <cellStyle name="Note 2 9 7 6" xfId="18192"/>
    <cellStyle name="Note 2 9 8" xfId="1352"/>
    <cellStyle name="Note 2 9 8 2" xfId="3863"/>
    <cellStyle name="Note 2 9 8 2 2" xfId="21299"/>
    <cellStyle name="Note 2 9 8 2 3" xfId="35752"/>
    <cellStyle name="Note 2 9 8 3" xfId="6325"/>
    <cellStyle name="Note 2 9 8 3 2" xfId="23760"/>
    <cellStyle name="Note 2 9 8 3 3" xfId="38213"/>
    <cellStyle name="Note 2 9 8 4" xfId="8766"/>
    <cellStyle name="Note 2 9 8 4 2" xfId="26201"/>
    <cellStyle name="Note 2 9 8 4 3" xfId="40654"/>
    <cellStyle name="Note 2 9 8 5" xfId="11186"/>
    <cellStyle name="Note 2 9 8 5 2" xfId="28621"/>
    <cellStyle name="Note 2 9 8 5 3" xfId="43074"/>
    <cellStyle name="Note 2 9 8 6" xfId="15108"/>
    <cellStyle name="Note 2 9 8 6 2" xfId="32543"/>
    <cellStyle name="Note 2 9 8 6 3" xfId="46996"/>
    <cellStyle name="Note 2 9 8 7" xfId="18193"/>
    <cellStyle name="Note 2 9 8 8" xfId="20270"/>
    <cellStyle name="Note 2 9 9" xfId="3844"/>
    <cellStyle name="Note 2 9 9 2" xfId="13508"/>
    <cellStyle name="Note 2 9 9 2 2" xfId="30943"/>
    <cellStyle name="Note 2 9 9 2 3" xfId="45396"/>
    <cellStyle name="Note 2 9 9 3" xfId="15969"/>
    <cellStyle name="Note 2 9 9 3 2" xfId="33404"/>
    <cellStyle name="Note 2 9 9 3 3" xfId="47857"/>
    <cellStyle name="Note 2 9 9 4" xfId="21280"/>
    <cellStyle name="Note 2 9 9 5" xfId="35733"/>
    <cellStyle name="Note 20" xfId="1353"/>
    <cellStyle name="Note 20 2" xfId="1354"/>
    <cellStyle name="Note 20 2 2" xfId="3865"/>
    <cellStyle name="Note 20 2 2 2" xfId="13524"/>
    <cellStyle name="Note 20 2 2 2 2" xfId="30959"/>
    <cellStyle name="Note 20 2 2 2 3" xfId="45412"/>
    <cellStyle name="Note 20 2 2 3" xfId="15985"/>
    <cellStyle name="Note 20 2 2 3 2" xfId="33420"/>
    <cellStyle name="Note 20 2 2 3 3" xfId="47873"/>
    <cellStyle name="Note 20 2 2 4" xfId="21301"/>
    <cellStyle name="Note 20 2 2 5" xfId="35754"/>
    <cellStyle name="Note 20 2 3" xfId="6327"/>
    <cellStyle name="Note 20 2 3 2" xfId="23762"/>
    <cellStyle name="Note 20 2 3 3" xfId="38215"/>
    <cellStyle name="Note 20 2 4" xfId="8768"/>
    <cellStyle name="Note 20 2 4 2" xfId="26203"/>
    <cellStyle name="Note 20 2 4 3" xfId="40656"/>
    <cellStyle name="Note 20 2 5" xfId="11188"/>
    <cellStyle name="Note 20 2 5 2" xfId="28623"/>
    <cellStyle name="Note 20 2 5 3" xfId="43076"/>
    <cellStyle name="Note 20 2 6" xfId="18195"/>
    <cellStyle name="Note 20 3" xfId="1355"/>
    <cellStyle name="Note 20 3 2" xfId="3866"/>
    <cellStyle name="Note 20 3 2 2" xfId="13525"/>
    <cellStyle name="Note 20 3 2 2 2" xfId="30960"/>
    <cellStyle name="Note 20 3 2 2 3" xfId="45413"/>
    <cellStyle name="Note 20 3 2 3" xfId="15986"/>
    <cellStyle name="Note 20 3 2 3 2" xfId="33421"/>
    <cellStyle name="Note 20 3 2 3 3" xfId="47874"/>
    <cellStyle name="Note 20 3 2 4" xfId="21302"/>
    <cellStyle name="Note 20 3 2 5" xfId="35755"/>
    <cellStyle name="Note 20 3 3" xfId="6328"/>
    <cellStyle name="Note 20 3 3 2" xfId="23763"/>
    <cellStyle name="Note 20 3 3 3" xfId="38216"/>
    <cellStyle name="Note 20 3 4" xfId="8769"/>
    <cellStyle name="Note 20 3 4 2" xfId="26204"/>
    <cellStyle name="Note 20 3 4 3" xfId="40657"/>
    <cellStyle name="Note 20 3 5" xfId="11189"/>
    <cellStyle name="Note 20 3 5 2" xfId="28624"/>
    <cellStyle name="Note 20 3 5 3" xfId="43077"/>
    <cellStyle name="Note 20 3 6" xfId="18196"/>
    <cellStyle name="Note 20 4" xfId="1356"/>
    <cellStyle name="Note 20 4 2" xfId="3867"/>
    <cellStyle name="Note 20 4 2 2" xfId="21303"/>
    <cellStyle name="Note 20 4 2 3" xfId="35756"/>
    <cellStyle name="Note 20 4 3" xfId="6329"/>
    <cellStyle name="Note 20 4 3 2" xfId="23764"/>
    <cellStyle name="Note 20 4 3 3" xfId="38217"/>
    <cellStyle name="Note 20 4 4" xfId="8770"/>
    <cellStyle name="Note 20 4 4 2" xfId="26205"/>
    <cellStyle name="Note 20 4 4 3" xfId="40658"/>
    <cellStyle name="Note 20 4 5" xfId="11190"/>
    <cellStyle name="Note 20 4 5 2" xfId="28625"/>
    <cellStyle name="Note 20 4 5 3" xfId="43078"/>
    <cellStyle name="Note 20 4 6" xfId="15109"/>
    <cellStyle name="Note 20 4 6 2" xfId="32544"/>
    <cellStyle name="Note 20 4 6 3" xfId="46997"/>
    <cellStyle name="Note 20 4 7" xfId="18197"/>
    <cellStyle name="Note 20 4 8" xfId="20271"/>
    <cellStyle name="Note 20 5" xfId="3864"/>
    <cellStyle name="Note 20 5 2" xfId="13523"/>
    <cellStyle name="Note 20 5 2 2" xfId="30958"/>
    <cellStyle name="Note 20 5 2 3" xfId="45411"/>
    <cellStyle name="Note 20 5 3" xfId="15984"/>
    <cellStyle name="Note 20 5 3 2" xfId="33419"/>
    <cellStyle name="Note 20 5 3 3" xfId="47872"/>
    <cellStyle name="Note 20 5 4" xfId="21300"/>
    <cellStyle name="Note 20 5 5" xfId="35753"/>
    <cellStyle name="Note 20 6" xfId="6326"/>
    <cellStyle name="Note 20 6 2" xfId="23761"/>
    <cellStyle name="Note 20 6 3" xfId="38214"/>
    <cellStyle name="Note 20 7" xfId="8767"/>
    <cellStyle name="Note 20 7 2" xfId="26202"/>
    <cellStyle name="Note 20 7 3" xfId="40655"/>
    <cellStyle name="Note 20 8" xfId="11187"/>
    <cellStyle name="Note 20 8 2" xfId="28622"/>
    <cellStyle name="Note 20 8 3" xfId="43075"/>
    <cellStyle name="Note 20 9" xfId="18194"/>
    <cellStyle name="Note 21" xfId="1357"/>
    <cellStyle name="Note 21 2" xfId="1358"/>
    <cellStyle name="Note 21 2 2" xfId="3869"/>
    <cellStyle name="Note 21 2 2 2" xfId="13527"/>
    <cellStyle name="Note 21 2 2 2 2" xfId="30962"/>
    <cellStyle name="Note 21 2 2 2 3" xfId="45415"/>
    <cellStyle name="Note 21 2 2 3" xfId="15988"/>
    <cellStyle name="Note 21 2 2 3 2" xfId="33423"/>
    <cellStyle name="Note 21 2 2 3 3" xfId="47876"/>
    <cellStyle name="Note 21 2 2 4" xfId="21305"/>
    <cellStyle name="Note 21 2 2 5" xfId="35758"/>
    <cellStyle name="Note 21 2 3" xfId="6331"/>
    <cellStyle name="Note 21 2 3 2" xfId="23766"/>
    <cellStyle name="Note 21 2 3 3" xfId="38219"/>
    <cellStyle name="Note 21 2 4" xfId="8772"/>
    <cellStyle name="Note 21 2 4 2" xfId="26207"/>
    <cellStyle name="Note 21 2 4 3" xfId="40660"/>
    <cellStyle name="Note 21 2 5" xfId="11192"/>
    <cellStyle name="Note 21 2 5 2" xfId="28627"/>
    <cellStyle name="Note 21 2 5 3" xfId="43080"/>
    <cellStyle name="Note 21 2 6" xfId="18199"/>
    <cellStyle name="Note 21 3" xfId="1359"/>
    <cellStyle name="Note 21 3 2" xfId="3870"/>
    <cellStyle name="Note 21 3 2 2" xfId="13528"/>
    <cellStyle name="Note 21 3 2 2 2" xfId="30963"/>
    <cellStyle name="Note 21 3 2 2 3" xfId="45416"/>
    <cellStyle name="Note 21 3 2 3" xfId="15989"/>
    <cellStyle name="Note 21 3 2 3 2" xfId="33424"/>
    <cellStyle name="Note 21 3 2 3 3" xfId="47877"/>
    <cellStyle name="Note 21 3 2 4" xfId="21306"/>
    <cellStyle name="Note 21 3 2 5" xfId="35759"/>
    <cellStyle name="Note 21 3 3" xfId="6332"/>
    <cellStyle name="Note 21 3 3 2" xfId="23767"/>
    <cellStyle name="Note 21 3 3 3" xfId="38220"/>
    <cellStyle name="Note 21 3 4" xfId="8773"/>
    <cellStyle name="Note 21 3 4 2" xfId="26208"/>
    <cellStyle name="Note 21 3 4 3" xfId="40661"/>
    <cellStyle name="Note 21 3 5" xfId="11193"/>
    <cellStyle name="Note 21 3 5 2" xfId="28628"/>
    <cellStyle name="Note 21 3 5 3" xfId="43081"/>
    <cellStyle name="Note 21 3 6" xfId="18200"/>
    <cellStyle name="Note 21 4" xfId="1360"/>
    <cellStyle name="Note 21 4 2" xfId="3871"/>
    <cellStyle name="Note 21 4 2 2" xfId="21307"/>
    <cellStyle name="Note 21 4 2 3" xfId="35760"/>
    <cellStyle name="Note 21 4 3" xfId="6333"/>
    <cellStyle name="Note 21 4 3 2" xfId="23768"/>
    <cellStyle name="Note 21 4 3 3" xfId="38221"/>
    <cellStyle name="Note 21 4 4" xfId="8774"/>
    <cellStyle name="Note 21 4 4 2" xfId="26209"/>
    <cellStyle name="Note 21 4 4 3" xfId="40662"/>
    <cellStyle name="Note 21 4 5" xfId="11194"/>
    <cellStyle name="Note 21 4 5 2" xfId="28629"/>
    <cellStyle name="Note 21 4 5 3" xfId="43082"/>
    <cellStyle name="Note 21 4 6" xfId="15110"/>
    <cellStyle name="Note 21 4 6 2" xfId="32545"/>
    <cellStyle name="Note 21 4 6 3" xfId="46998"/>
    <cellStyle name="Note 21 4 7" xfId="18201"/>
    <cellStyle name="Note 21 4 8" xfId="20272"/>
    <cellStyle name="Note 21 5" xfId="3868"/>
    <cellStyle name="Note 21 5 2" xfId="13526"/>
    <cellStyle name="Note 21 5 2 2" xfId="30961"/>
    <cellStyle name="Note 21 5 2 3" xfId="45414"/>
    <cellStyle name="Note 21 5 3" xfId="15987"/>
    <cellStyle name="Note 21 5 3 2" xfId="33422"/>
    <cellStyle name="Note 21 5 3 3" xfId="47875"/>
    <cellStyle name="Note 21 5 4" xfId="21304"/>
    <cellStyle name="Note 21 5 5" xfId="35757"/>
    <cellStyle name="Note 21 6" xfId="6330"/>
    <cellStyle name="Note 21 6 2" xfId="23765"/>
    <cellStyle name="Note 21 6 3" xfId="38218"/>
    <cellStyle name="Note 21 7" xfId="8771"/>
    <cellStyle name="Note 21 7 2" xfId="26206"/>
    <cellStyle name="Note 21 7 3" xfId="40659"/>
    <cellStyle name="Note 21 8" xfId="11191"/>
    <cellStyle name="Note 21 8 2" xfId="28626"/>
    <cellStyle name="Note 21 8 3" xfId="43079"/>
    <cellStyle name="Note 21 9" xfId="18198"/>
    <cellStyle name="Note 22" xfId="1361"/>
    <cellStyle name="Note 22 2" xfId="1362"/>
    <cellStyle name="Note 22 2 2" xfId="3873"/>
    <cellStyle name="Note 22 2 2 2" xfId="13530"/>
    <cellStyle name="Note 22 2 2 2 2" xfId="30965"/>
    <cellStyle name="Note 22 2 2 2 3" xfId="45418"/>
    <cellStyle name="Note 22 2 2 3" xfId="15991"/>
    <cellStyle name="Note 22 2 2 3 2" xfId="33426"/>
    <cellStyle name="Note 22 2 2 3 3" xfId="47879"/>
    <cellStyle name="Note 22 2 2 4" xfId="21309"/>
    <cellStyle name="Note 22 2 2 5" xfId="35762"/>
    <cellStyle name="Note 22 2 3" xfId="6335"/>
    <cellStyle name="Note 22 2 3 2" xfId="23770"/>
    <cellStyle name="Note 22 2 3 3" xfId="38223"/>
    <cellStyle name="Note 22 2 4" xfId="8776"/>
    <cellStyle name="Note 22 2 4 2" xfId="26211"/>
    <cellStyle name="Note 22 2 4 3" xfId="40664"/>
    <cellStyle name="Note 22 2 5" xfId="11196"/>
    <cellStyle name="Note 22 2 5 2" xfId="28631"/>
    <cellStyle name="Note 22 2 5 3" xfId="43084"/>
    <cellStyle name="Note 22 2 6" xfId="18203"/>
    <cellStyle name="Note 22 3" xfId="1363"/>
    <cellStyle name="Note 22 3 2" xfId="3874"/>
    <cellStyle name="Note 22 3 2 2" xfId="13531"/>
    <cellStyle name="Note 22 3 2 2 2" xfId="30966"/>
    <cellStyle name="Note 22 3 2 2 3" xfId="45419"/>
    <cellStyle name="Note 22 3 2 3" xfId="15992"/>
    <cellStyle name="Note 22 3 2 3 2" xfId="33427"/>
    <cellStyle name="Note 22 3 2 3 3" xfId="47880"/>
    <cellStyle name="Note 22 3 2 4" xfId="21310"/>
    <cellStyle name="Note 22 3 2 5" xfId="35763"/>
    <cellStyle name="Note 22 3 3" xfId="6336"/>
    <cellStyle name="Note 22 3 3 2" xfId="23771"/>
    <cellStyle name="Note 22 3 3 3" xfId="38224"/>
    <cellStyle name="Note 22 3 4" xfId="8777"/>
    <cellStyle name="Note 22 3 4 2" xfId="26212"/>
    <cellStyle name="Note 22 3 4 3" xfId="40665"/>
    <cellStyle name="Note 22 3 5" xfId="11197"/>
    <cellStyle name="Note 22 3 5 2" xfId="28632"/>
    <cellStyle name="Note 22 3 5 3" xfId="43085"/>
    <cellStyle name="Note 22 3 6" xfId="18204"/>
    <cellStyle name="Note 22 4" xfId="1364"/>
    <cellStyle name="Note 22 4 2" xfId="3875"/>
    <cellStyle name="Note 22 4 2 2" xfId="21311"/>
    <cellStyle name="Note 22 4 2 3" xfId="35764"/>
    <cellStyle name="Note 22 4 3" xfId="6337"/>
    <cellStyle name="Note 22 4 3 2" xfId="23772"/>
    <cellStyle name="Note 22 4 3 3" xfId="38225"/>
    <cellStyle name="Note 22 4 4" xfId="8778"/>
    <cellStyle name="Note 22 4 4 2" xfId="26213"/>
    <cellStyle name="Note 22 4 4 3" xfId="40666"/>
    <cellStyle name="Note 22 4 5" xfId="11198"/>
    <cellStyle name="Note 22 4 5 2" xfId="28633"/>
    <cellStyle name="Note 22 4 5 3" xfId="43086"/>
    <cellStyle name="Note 22 4 6" xfId="15111"/>
    <cellStyle name="Note 22 4 6 2" xfId="32546"/>
    <cellStyle name="Note 22 4 6 3" xfId="46999"/>
    <cellStyle name="Note 22 4 7" xfId="18205"/>
    <cellStyle name="Note 22 4 8" xfId="20273"/>
    <cellStyle name="Note 22 5" xfId="3872"/>
    <cellStyle name="Note 22 5 2" xfId="13529"/>
    <cellStyle name="Note 22 5 2 2" xfId="30964"/>
    <cellStyle name="Note 22 5 2 3" xfId="45417"/>
    <cellStyle name="Note 22 5 3" xfId="15990"/>
    <cellStyle name="Note 22 5 3 2" xfId="33425"/>
    <cellStyle name="Note 22 5 3 3" xfId="47878"/>
    <cellStyle name="Note 22 5 4" xfId="21308"/>
    <cellStyle name="Note 22 5 5" xfId="35761"/>
    <cellStyle name="Note 22 6" xfId="6334"/>
    <cellStyle name="Note 22 6 2" xfId="23769"/>
    <cellStyle name="Note 22 6 3" xfId="38222"/>
    <cellStyle name="Note 22 7" xfId="8775"/>
    <cellStyle name="Note 22 7 2" xfId="26210"/>
    <cellStyle name="Note 22 7 3" xfId="40663"/>
    <cellStyle name="Note 22 8" xfId="11195"/>
    <cellStyle name="Note 22 8 2" xfId="28630"/>
    <cellStyle name="Note 22 8 3" xfId="43083"/>
    <cellStyle name="Note 22 9" xfId="18202"/>
    <cellStyle name="Note 23" xfId="1365"/>
    <cellStyle name="Note 23 2" xfId="1366"/>
    <cellStyle name="Note 23 2 2" xfId="3877"/>
    <cellStyle name="Note 23 2 2 2" xfId="13533"/>
    <cellStyle name="Note 23 2 2 2 2" xfId="30968"/>
    <cellStyle name="Note 23 2 2 2 3" xfId="45421"/>
    <cellStyle name="Note 23 2 2 3" xfId="15994"/>
    <cellStyle name="Note 23 2 2 3 2" xfId="33429"/>
    <cellStyle name="Note 23 2 2 3 3" xfId="47882"/>
    <cellStyle name="Note 23 2 2 4" xfId="21313"/>
    <cellStyle name="Note 23 2 2 5" xfId="35766"/>
    <cellStyle name="Note 23 2 3" xfId="6339"/>
    <cellStyle name="Note 23 2 3 2" xfId="23774"/>
    <cellStyle name="Note 23 2 3 3" xfId="38227"/>
    <cellStyle name="Note 23 2 4" xfId="8780"/>
    <cellStyle name="Note 23 2 4 2" xfId="26215"/>
    <cellStyle name="Note 23 2 4 3" xfId="40668"/>
    <cellStyle name="Note 23 2 5" xfId="11200"/>
    <cellStyle name="Note 23 2 5 2" xfId="28635"/>
    <cellStyle name="Note 23 2 5 3" xfId="43088"/>
    <cellStyle name="Note 23 2 6" xfId="18207"/>
    <cellStyle name="Note 23 3" xfId="1367"/>
    <cellStyle name="Note 23 3 2" xfId="3878"/>
    <cellStyle name="Note 23 3 2 2" xfId="13534"/>
    <cellStyle name="Note 23 3 2 2 2" xfId="30969"/>
    <cellStyle name="Note 23 3 2 2 3" xfId="45422"/>
    <cellStyle name="Note 23 3 2 3" xfId="15995"/>
    <cellStyle name="Note 23 3 2 3 2" xfId="33430"/>
    <cellStyle name="Note 23 3 2 3 3" xfId="47883"/>
    <cellStyle name="Note 23 3 2 4" xfId="21314"/>
    <cellStyle name="Note 23 3 2 5" xfId="35767"/>
    <cellStyle name="Note 23 3 3" xfId="6340"/>
    <cellStyle name="Note 23 3 3 2" xfId="23775"/>
    <cellStyle name="Note 23 3 3 3" xfId="38228"/>
    <cellStyle name="Note 23 3 4" xfId="8781"/>
    <cellStyle name="Note 23 3 4 2" xfId="26216"/>
    <cellStyle name="Note 23 3 4 3" xfId="40669"/>
    <cellStyle name="Note 23 3 5" xfId="11201"/>
    <cellStyle name="Note 23 3 5 2" xfId="28636"/>
    <cellStyle name="Note 23 3 5 3" xfId="43089"/>
    <cellStyle name="Note 23 3 6" xfId="18208"/>
    <cellStyle name="Note 23 4" xfId="1368"/>
    <cellStyle name="Note 23 4 2" xfId="3879"/>
    <cellStyle name="Note 23 4 2 2" xfId="21315"/>
    <cellStyle name="Note 23 4 2 3" xfId="35768"/>
    <cellStyle name="Note 23 4 3" xfId="6341"/>
    <cellStyle name="Note 23 4 3 2" xfId="23776"/>
    <cellStyle name="Note 23 4 3 3" xfId="38229"/>
    <cellStyle name="Note 23 4 4" xfId="8782"/>
    <cellStyle name="Note 23 4 4 2" xfId="26217"/>
    <cellStyle name="Note 23 4 4 3" xfId="40670"/>
    <cellStyle name="Note 23 4 5" xfId="11202"/>
    <cellStyle name="Note 23 4 5 2" xfId="28637"/>
    <cellStyle name="Note 23 4 5 3" xfId="43090"/>
    <cellStyle name="Note 23 4 6" xfId="15112"/>
    <cellStyle name="Note 23 4 6 2" xfId="32547"/>
    <cellStyle name="Note 23 4 6 3" xfId="47000"/>
    <cellStyle name="Note 23 4 7" xfId="18209"/>
    <cellStyle name="Note 23 4 8" xfId="20274"/>
    <cellStyle name="Note 23 5" xfId="3876"/>
    <cellStyle name="Note 23 5 2" xfId="13532"/>
    <cellStyle name="Note 23 5 2 2" xfId="30967"/>
    <cellStyle name="Note 23 5 2 3" xfId="45420"/>
    <cellStyle name="Note 23 5 3" xfId="15993"/>
    <cellStyle name="Note 23 5 3 2" xfId="33428"/>
    <cellStyle name="Note 23 5 3 3" xfId="47881"/>
    <cellStyle name="Note 23 5 4" xfId="21312"/>
    <cellStyle name="Note 23 5 5" xfId="35765"/>
    <cellStyle name="Note 23 6" xfId="6338"/>
    <cellStyle name="Note 23 6 2" xfId="23773"/>
    <cellStyle name="Note 23 6 3" xfId="38226"/>
    <cellStyle name="Note 23 7" xfId="8779"/>
    <cellStyle name="Note 23 7 2" xfId="26214"/>
    <cellStyle name="Note 23 7 3" xfId="40667"/>
    <cellStyle name="Note 23 8" xfId="11199"/>
    <cellStyle name="Note 23 8 2" xfId="28634"/>
    <cellStyle name="Note 23 8 3" xfId="43087"/>
    <cellStyle name="Note 23 9" xfId="18206"/>
    <cellStyle name="Note 24" xfId="1369"/>
    <cellStyle name="Note 24 2" xfId="1370"/>
    <cellStyle name="Note 24 2 2" xfId="3881"/>
    <cellStyle name="Note 24 2 2 2" xfId="13536"/>
    <cellStyle name="Note 24 2 2 2 2" xfId="30971"/>
    <cellStyle name="Note 24 2 2 2 3" xfId="45424"/>
    <cellStyle name="Note 24 2 2 3" xfId="15997"/>
    <cellStyle name="Note 24 2 2 3 2" xfId="33432"/>
    <cellStyle name="Note 24 2 2 3 3" xfId="47885"/>
    <cellStyle name="Note 24 2 2 4" xfId="21317"/>
    <cellStyle name="Note 24 2 2 5" xfId="35770"/>
    <cellStyle name="Note 24 2 3" xfId="6343"/>
    <cellStyle name="Note 24 2 3 2" xfId="23778"/>
    <cellStyle name="Note 24 2 3 3" xfId="38231"/>
    <cellStyle name="Note 24 2 4" xfId="8784"/>
    <cellStyle name="Note 24 2 4 2" xfId="26219"/>
    <cellStyle name="Note 24 2 4 3" xfId="40672"/>
    <cellStyle name="Note 24 2 5" xfId="11204"/>
    <cellStyle name="Note 24 2 5 2" xfId="28639"/>
    <cellStyle name="Note 24 2 5 3" xfId="43092"/>
    <cellStyle name="Note 24 2 6" xfId="18211"/>
    <cellStyle name="Note 24 3" xfId="1371"/>
    <cellStyle name="Note 24 3 2" xfId="3882"/>
    <cellStyle name="Note 24 3 2 2" xfId="13537"/>
    <cellStyle name="Note 24 3 2 2 2" xfId="30972"/>
    <cellStyle name="Note 24 3 2 2 3" xfId="45425"/>
    <cellStyle name="Note 24 3 2 3" xfId="15998"/>
    <cellStyle name="Note 24 3 2 3 2" xfId="33433"/>
    <cellStyle name="Note 24 3 2 3 3" xfId="47886"/>
    <cellStyle name="Note 24 3 2 4" xfId="21318"/>
    <cellStyle name="Note 24 3 2 5" xfId="35771"/>
    <cellStyle name="Note 24 3 3" xfId="6344"/>
    <cellStyle name="Note 24 3 3 2" xfId="23779"/>
    <cellStyle name="Note 24 3 3 3" xfId="38232"/>
    <cellStyle name="Note 24 3 4" xfId="8785"/>
    <cellStyle name="Note 24 3 4 2" xfId="26220"/>
    <cellStyle name="Note 24 3 4 3" xfId="40673"/>
    <cellStyle name="Note 24 3 5" xfId="11205"/>
    <cellStyle name="Note 24 3 5 2" xfId="28640"/>
    <cellStyle name="Note 24 3 5 3" xfId="43093"/>
    <cellStyle name="Note 24 3 6" xfId="18212"/>
    <cellStyle name="Note 24 4" xfId="1372"/>
    <cellStyle name="Note 24 4 2" xfId="3883"/>
    <cellStyle name="Note 24 4 2 2" xfId="21319"/>
    <cellStyle name="Note 24 4 2 3" xfId="35772"/>
    <cellStyle name="Note 24 4 3" xfId="6345"/>
    <cellStyle name="Note 24 4 3 2" xfId="23780"/>
    <cellStyle name="Note 24 4 3 3" xfId="38233"/>
    <cellStyle name="Note 24 4 4" xfId="8786"/>
    <cellStyle name="Note 24 4 4 2" xfId="26221"/>
    <cellStyle name="Note 24 4 4 3" xfId="40674"/>
    <cellStyle name="Note 24 4 5" xfId="11206"/>
    <cellStyle name="Note 24 4 5 2" xfId="28641"/>
    <cellStyle name="Note 24 4 5 3" xfId="43094"/>
    <cellStyle name="Note 24 4 6" xfId="15113"/>
    <cellStyle name="Note 24 4 6 2" xfId="32548"/>
    <cellStyle name="Note 24 4 6 3" xfId="47001"/>
    <cellStyle name="Note 24 4 7" xfId="18213"/>
    <cellStyle name="Note 24 4 8" xfId="20275"/>
    <cellStyle name="Note 24 5" xfId="3880"/>
    <cellStyle name="Note 24 5 2" xfId="13535"/>
    <cellStyle name="Note 24 5 2 2" xfId="30970"/>
    <cellStyle name="Note 24 5 2 3" xfId="45423"/>
    <cellStyle name="Note 24 5 3" xfId="15996"/>
    <cellStyle name="Note 24 5 3 2" xfId="33431"/>
    <cellStyle name="Note 24 5 3 3" xfId="47884"/>
    <cellStyle name="Note 24 5 4" xfId="21316"/>
    <cellStyle name="Note 24 5 5" xfId="35769"/>
    <cellStyle name="Note 24 6" xfId="6342"/>
    <cellStyle name="Note 24 6 2" xfId="23777"/>
    <cellStyle name="Note 24 6 3" xfId="38230"/>
    <cellStyle name="Note 24 7" xfId="8783"/>
    <cellStyle name="Note 24 7 2" xfId="26218"/>
    <cellStyle name="Note 24 7 3" xfId="40671"/>
    <cellStyle name="Note 24 8" xfId="11203"/>
    <cellStyle name="Note 24 8 2" xfId="28638"/>
    <cellStyle name="Note 24 8 3" xfId="43091"/>
    <cellStyle name="Note 24 9" xfId="18210"/>
    <cellStyle name="Note 25" xfId="1373"/>
    <cellStyle name="Note 25 2" xfId="1374"/>
    <cellStyle name="Note 25 2 2" xfId="3885"/>
    <cellStyle name="Note 25 2 2 2" xfId="13539"/>
    <cellStyle name="Note 25 2 2 2 2" xfId="30974"/>
    <cellStyle name="Note 25 2 2 2 3" xfId="45427"/>
    <cellStyle name="Note 25 2 2 3" xfId="16000"/>
    <cellStyle name="Note 25 2 2 3 2" xfId="33435"/>
    <cellStyle name="Note 25 2 2 3 3" xfId="47888"/>
    <cellStyle name="Note 25 2 2 4" xfId="21321"/>
    <cellStyle name="Note 25 2 2 5" xfId="35774"/>
    <cellStyle name="Note 25 2 3" xfId="6347"/>
    <cellStyle name="Note 25 2 3 2" xfId="23782"/>
    <cellStyle name="Note 25 2 3 3" xfId="38235"/>
    <cellStyle name="Note 25 2 4" xfId="8788"/>
    <cellStyle name="Note 25 2 4 2" xfId="26223"/>
    <cellStyle name="Note 25 2 4 3" xfId="40676"/>
    <cellStyle name="Note 25 2 5" xfId="11208"/>
    <cellStyle name="Note 25 2 5 2" xfId="28643"/>
    <cellStyle name="Note 25 2 5 3" xfId="43096"/>
    <cellStyle name="Note 25 2 6" xfId="18215"/>
    <cellStyle name="Note 25 3" xfId="1375"/>
    <cellStyle name="Note 25 3 2" xfId="3886"/>
    <cellStyle name="Note 25 3 2 2" xfId="13540"/>
    <cellStyle name="Note 25 3 2 2 2" xfId="30975"/>
    <cellStyle name="Note 25 3 2 2 3" xfId="45428"/>
    <cellStyle name="Note 25 3 2 3" xfId="16001"/>
    <cellStyle name="Note 25 3 2 3 2" xfId="33436"/>
    <cellStyle name="Note 25 3 2 3 3" xfId="47889"/>
    <cellStyle name="Note 25 3 2 4" xfId="21322"/>
    <cellStyle name="Note 25 3 2 5" xfId="35775"/>
    <cellStyle name="Note 25 3 3" xfId="6348"/>
    <cellStyle name="Note 25 3 3 2" xfId="23783"/>
    <cellStyle name="Note 25 3 3 3" xfId="38236"/>
    <cellStyle name="Note 25 3 4" xfId="8789"/>
    <cellStyle name="Note 25 3 4 2" xfId="26224"/>
    <cellStyle name="Note 25 3 4 3" xfId="40677"/>
    <cellStyle name="Note 25 3 5" xfId="11209"/>
    <cellStyle name="Note 25 3 5 2" xfId="28644"/>
    <cellStyle name="Note 25 3 5 3" xfId="43097"/>
    <cellStyle name="Note 25 3 6" xfId="18216"/>
    <cellStyle name="Note 25 4" xfId="1376"/>
    <cellStyle name="Note 25 4 2" xfId="3887"/>
    <cellStyle name="Note 25 4 2 2" xfId="21323"/>
    <cellStyle name="Note 25 4 2 3" xfId="35776"/>
    <cellStyle name="Note 25 4 3" xfId="6349"/>
    <cellStyle name="Note 25 4 3 2" xfId="23784"/>
    <cellStyle name="Note 25 4 3 3" xfId="38237"/>
    <cellStyle name="Note 25 4 4" xfId="8790"/>
    <cellStyle name="Note 25 4 4 2" xfId="26225"/>
    <cellStyle name="Note 25 4 4 3" xfId="40678"/>
    <cellStyle name="Note 25 4 5" xfId="11210"/>
    <cellStyle name="Note 25 4 5 2" xfId="28645"/>
    <cellStyle name="Note 25 4 5 3" xfId="43098"/>
    <cellStyle name="Note 25 4 6" xfId="15114"/>
    <cellStyle name="Note 25 4 6 2" xfId="32549"/>
    <cellStyle name="Note 25 4 6 3" xfId="47002"/>
    <cellStyle name="Note 25 4 7" xfId="18217"/>
    <cellStyle name="Note 25 4 8" xfId="20276"/>
    <cellStyle name="Note 25 5" xfId="3884"/>
    <cellStyle name="Note 25 5 2" xfId="13538"/>
    <cellStyle name="Note 25 5 2 2" xfId="30973"/>
    <cellStyle name="Note 25 5 2 3" xfId="45426"/>
    <cellStyle name="Note 25 5 3" xfId="15999"/>
    <cellStyle name="Note 25 5 3 2" xfId="33434"/>
    <cellStyle name="Note 25 5 3 3" xfId="47887"/>
    <cellStyle name="Note 25 5 4" xfId="21320"/>
    <cellStyle name="Note 25 5 5" xfId="35773"/>
    <cellStyle name="Note 25 6" xfId="6346"/>
    <cellStyle name="Note 25 6 2" xfId="23781"/>
    <cellStyle name="Note 25 6 3" xfId="38234"/>
    <cellStyle name="Note 25 7" xfId="8787"/>
    <cellStyle name="Note 25 7 2" xfId="26222"/>
    <cellStyle name="Note 25 7 3" xfId="40675"/>
    <cellStyle name="Note 25 8" xfId="11207"/>
    <cellStyle name="Note 25 8 2" xfId="28642"/>
    <cellStyle name="Note 25 8 3" xfId="43095"/>
    <cellStyle name="Note 25 9" xfId="18214"/>
    <cellStyle name="Note 26" xfId="1377"/>
    <cellStyle name="Note 26 2" xfId="1378"/>
    <cellStyle name="Note 26 2 2" xfId="3889"/>
    <cellStyle name="Note 26 2 2 2" xfId="13542"/>
    <cellStyle name="Note 26 2 2 2 2" xfId="30977"/>
    <cellStyle name="Note 26 2 2 2 3" xfId="45430"/>
    <cellStyle name="Note 26 2 2 3" xfId="16003"/>
    <cellStyle name="Note 26 2 2 3 2" xfId="33438"/>
    <cellStyle name="Note 26 2 2 3 3" xfId="47891"/>
    <cellStyle name="Note 26 2 2 4" xfId="21325"/>
    <cellStyle name="Note 26 2 2 5" xfId="35778"/>
    <cellStyle name="Note 26 2 3" xfId="6351"/>
    <cellStyle name="Note 26 2 3 2" xfId="23786"/>
    <cellStyle name="Note 26 2 3 3" xfId="38239"/>
    <cellStyle name="Note 26 2 4" xfId="8792"/>
    <cellStyle name="Note 26 2 4 2" xfId="26227"/>
    <cellStyle name="Note 26 2 4 3" xfId="40680"/>
    <cellStyle name="Note 26 2 5" xfId="11212"/>
    <cellStyle name="Note 26 2 5 2" xfId="28647"/>
    <cellStyle name="Note 26 2 5 3" xfId="43100"/>
    <cellStyle name="Note 26 2 6" xfId="18219"/>
    <cellStyle name="Note 26 3" xfId="1379"/>
    <cellStyle name="Note 26 3 2" xfId="3890"/>
    <cellStyle name="Note 26 3 2 2" xfId="13543"/>
    <cellStyle name="Note 26 3 2 2 2" xfId="30978"/>
    <cellStyle name="Note 26 3 2 2 3" xfId="45431"/>
    <cellStyle name="Note 26 3 2 3" xfId="16004"/>
    <cellStyle name="Note 26 3 2 3 2" xfId="33439"/>
    <cellStyle name="Note 26 3 2 3 3" xfId="47892"/>
    <cellStyle name="Note 26 3 2 4" xfId="21326"/>
    <cellStyle name="Note 26 3 2 5" xfId="35779"/>
    <cellStyle name="Note 26 3 3" xfId="6352"/>
    <cellStyle name="Note 26 3 3 2" xfId="23787"/>
    <cellStyle name="Note 26 3 3 3" xfId="38240"/>
    <cellStyle name="Note 26 3 4" xfId="8793"/>
    <cellStyle name="Note 26 3 4 2" xfId="26228"/>
    <cellStyle name="Note 26 3 4 3" xfId="40681"/>
    <cellStyle name="Note 26 3 5" xfId="11213"/>
    <cellStyle name="Note 26 3 5 2" xfId="28648"/>
    <cellStyle name="Note 26 3 5 3" xfId="43101"/>
    <cellStyle name="Note 26 3 6" xfId="18220"/>
    <cellStyle name="Note 26 4" xfId="1380"/>
    <cellStyle name="Note 26 4 2" xfId="3891"/>
    <cellStyle name="Note 26 4 2 2" xfId="21327"/>
    <cellStyle name="Note 26 4 2 3" xfId="35780"/>
    <cellStyle name="Note 26 4 3" xfId="6353"/>
    <cellStyle name="Note 26 4 3 2" xfId="23788"/>
    <cellStyle name="Note 26 4 3 3" xfId="38241"/>
    <cellStyle name="Note 26 4 4" xfId="8794"/>
    <cellStyle name="Note 26 4 4 2" xfId="26229"/>
    <cellStyle name="Note 26 4 4 3" xfId="40682"/>
    <cellStyle name="Note 26 4 5" xfId="11214"/>
    <cellStyle name="Note 26 4 5 2" xfId="28649"/>
    <cellStyle name="Note 26 4 5 3" xfId="43102"/>
    <cellStyle name="Note 26 4 6" xfId="15115"/>
    <cellStyle name="Note 26 4 6 2" xfId="32550"/>
    <cellStyle name="Note 26 4 6 3" xfId="47003"/>
    <cellStyle name="Note 26 4 7" xfId="18221"/>
    <cellStyle name="Note 26 4 8" xfId="20277"/>
    <cellStyle name="Note 26 5" xfId="3888"/>
    <cellStyle name="Note 26 5 2" xfId="13541"/>
    <cellStyle name="Note 26 5 2 2" xfId="30976"/>
    <cellStyle name="Note 26 5 2 3" xfId="45429"/>
    <cellStyle name="Note 26 5 3" xfId="16002"/>
    <cellStyle name="Note 26 5 3 2" xfId="33437"/>
    <cellStyle name="Note 26 5 3 3" xfId="47890"/>
    <cellStyle name="Note 26 5 4" xfId="21324"/>
    <cellStyle name="Note 26 5 5" xfId="35777"/>
    <cellStyle name="Note 26 6" xfId="6350"/>
    <cellStyle name="Note 26 6 2" xfId="23785"/>
    <cellStyle name="Note 26 6 3" xfId="38238"/>
    <cellStyle name="Note 26 7" xfId="8791"/>
    <cellStyle name="Note 26 7 2" xfId="26226"/>
    <cellStyle name="Note 26 7 3" xfId="40679"/>
    <cellStyle name="Note 26 8" xfId="11211"/>
    <cellStyle name="Note 26 8 2" xfId="28646"/>
    <cellStyle name="Note 26 8 3" xfId="43099"/>
    <cellStyle name="Note 26 9" xfId="18218"/>
    <cellStyle name="Note 27" xfId="1381"/>
    <cellStyle name="Note 27 2" xfId="1382"/>
    <cellStyle name="Note 27 2 2" xfId="3893"/>
    <cellStyle name="Note 27 2 2 2" xfId="13545"/>
    <cellStyle name="Note 27 2 2 2 2" xfId="30980"/>
    <cellStyle name="Note 27 2 2 2 3" xfId="45433"/>
    <cellStyle name="Note 27 2 2 3" xfId="16006"/>
    <cellStyle name="Note 27 2 2 3 2" xfId="33441"/>
    <cellStyle name="Note 27 2 2 3 3" xfId="47894"/>
    <cellStyle name="Note 27 2 2 4" xfId="21329"/>
    <cellStyle name="Note 27 2 2 5" xfId="35782"/>
    <cellStyle name="Note 27 2 3" xfId="6355"/>
    <cellStyle name="Note 27 2 3 2" xfId="23790"/>
    <cellStyle name="Note 27 2 3 3" xfId="38243"/>
    <cellStyle name="Note 27 2 4" xfId="8796"/>
    <cellStyle name="Note 27 2 4 2" xfId="26231"/>
    <cellStyle name="Note 27 2 4 3" xfId="40684"/>
    <cellStyle name="Note 27 2 5" xfId="11216"/>
    <cellStyle name="Note 27 2 5 2" xfId="28651"/>
    <cellStyle name="Note 27 2 5 3" xfId="43104"/>
    <cellStyle name="Note 27 2 6" xfId="18223"/>
    <cellStyle name="Note 27 3" xfId="1383"/>
    <cellStyle name="Note 27 3 2" xfId="3894"/>
    <cellStyle name="Note 27 3 2 2" xfId="13546"/>
    <cellStyle name="Note 27 3 2 2 2" xfId="30981"/>
    <cellStyle name="Note 27 3 2 2 3" xfId="45434"/>
    <cellStyle name="Note 27 3 2 3" xfId="16007"/>
    <cellStyle name="Note 27 3 2 3 2" xfId="33442"/>
    <cellStyle name="Note 27 3 2 3 3" xfId="47895"/>
    <cellStyle name="Note 27 3 2 4" xfId="21330"/>
    <cellStyle name="Note 27 3 2 5" xfId="35783"/>
    <cellStyle name="Note 27 3 3" xfId="6356"/>
    <cellStyle name="Note 27 3 3 2" xfId="23791"/>
    <cellStyle name="Note 27 3 3 3" xfId="38244"/>
    <cellStyle name="Note 27 3 4" xfId="8797"/>
    <cellStyle name="Note 27 3 4 2" xfId="26232"/>
    <cellStyle name="Note 27 3 4 3" xfId="40685"/>
    <cellStyle name="Note 27 3 5" xfId="11217"/>
    <cellStyle name="Note 27 3 5 2" xfId="28652"/>
    <cellStyle name="Note 27 3 5 3" xfId="43105"/>
    <cellStyle name="Note 27 3 6" xfId="18224"/>
    <cellStyle name="Note 27 4" xfId="1384"/>
    <cellStyle name="Note 27 4 2" xfId="3895"/>
    <cellStyle name="Note 27 4 2 2" xfId="21331"/>
    <cellStyle name="Note 27 4 2 3" xfId="35784"/>
    <cellStyle name="Note 27 4 3" xfId="6357"/>
    <cellStyle name="Note 27 4 3 2" xfId="23792"/>
    <cellStyle name="Note 27 4 3 3" xfId="38245"/>
    <cellStyle name="Note 27 4 4" xfId="8798"/>
    <cellStyle name="Note 27 4 4 2" xfId="26233"/>
    <cellStyle name="Note 27 4 4 3" xfId="40686"/>
    <cellStyle name="Note 27 4 5" xfId="11218"/>
    <cellStyle name="Note 27 4 5 2" xfId="28653"/>
    <cellStyle name="Note 27 4 5 3" xfId="43106"/>
    <cellStyle name="Note 27 4 6" xfId="15116"/>
    <cellStyle name="Note 27 4 6 2" xfId="32551"/>
    <cellStyle name="Note 27 4 6 3" xfId="47004"/>
    <cellStyle name="Note 27 4 7" xfId="18225"/>
    <cellStyle name="Note 27 4 8" xfId="20278"/>
    <cellStyle name="Note 27 5" xfId="3892"/>
    <cellStyle name="Note 27 5 2" xfId="13544"/>
    <cellStyle name="Note 27 5 2 2" xfId="30979"/>
    <cellStyle name="Note 27 5 2 3" xfId="45432"/>
    <cellStyle name="Note 27 5 3" xfId="16005"/>
    <cellStyle name="Note 27 5 3 2" xfId="33440"/>
    <cellStyle name="Note 27 5 3 3" xfId="47893"/>
    <cellStyle name="Note 27 5 4" xfId="21328"/>
    <cellStyle name="Note 27 5 5" xfId="35781"/>
    <cellStyle name="Note 27 6" xfId="6354"/>
    <cellStyle name="Note 27 6 2" xfId="23789"/>
    <cellStyle name="Note 27 6 3" xfId="38242"/>
    <cellStyle name="Note 27 7" xfId="8795"/>
    <cellStyle name="Note 27 7 2" xfId="26230"/>
    <cellStyle name="Note 27 7 3" xfId="40683"/>
    <cellStyle name="Note 27 8" xfId="11215"/>
    <cellStyle name="Note 27 8 2" xfId="28650"/>
    <cellStyle name="Note 27 8 3" xfId="43103"/>
    <cellStyle name="Note 27 9" xfId="18222"/>
    <cellStyle name="Note 28" xfId="1385"/>
    <cellStyle name="Note 28 2" xfId="1386"/>
    <cellStyle name="Note 28 2 2" xfId="3897"/>
    <cellStyle name="Note 28 2 2 2" xfId="13548"/>
    <cellStyle name="Note 28 2 2 2 2" xfId="30983"/>
    <cellStyle name="Note 28 2 2 2 3" xfId="45436"/>
    <cellStyle name="Note 28 2 2 3" xfId="16009"/>
    <cellStyle name="Note 28 2 2 3 2" xfId="33444"/>
    <cellStyle name="Note 28 2 2 3 3" xfId="47897"/>
    <cellStyle name="Note 28 2 2 4" xfId="21333"/>
    <cellStyle name="Note 28 2 2 5" xfId="35786"/>
    <cellStyle name="Note 28 2 3" xfId="6359"/>
    <cellStyle name="Note 28 2 3 2" xfId="23794"/>
    <cellStyle name="Note 28 2 3 3" xfId="38247"/>
    <cellStyle name="Note 28 2 4" xfId="8800"/>
    <cellStyle name="Note 28 2 4 2" xfId="26235"/>
    <cellStyle name="Note 28 2 4 3" xfId="40688"/>
    <cellStyle name="Note 28 2 5" xfId="11220"/>
    <cellStyle name="Note 28 2 5 2" xfId="28655"/>
    <cellStyle name="Note 28 2 5 3" xfId="43108"/>
    <cellStyle name="Note 28 2 6" xfId="18227"/>
    <cellStyle name="Note 28 3" xfId="1387"/>
    <cellStyle name="Note 28 3 2" xfId="3898"/>
    <cellStyle name="Note 28 3 2 2" xfId="13549"/>
    <cellStyle name="Note 28 3 2 2 2" xfId="30984"/>
    <cellStyle name="Note 28 3 2 2 3" xfId="45437"/>
    <cellStyle name="Note 28 3 2 3" xfId="16010"/>
    <cellStyle name="Note 28 3 2 3 2" xfId="33445"/>
    <cellStyle name="Note 28 3 2 3 3" xfId="47898"/>
    <cellStyle name="Note 28 3 2 4" xfId="21334"/>
    <cellStyle name="Note 28 3 2 5" xfId="35787"/>
    <cellStyle name="Note 28 3 3" xfId="6360"/>
    <cellStyle name="Note 28 3 3 2" xfId="23795"/>
    <cellStyle name="Note 28 3 3 3" xfId="38248"/>
    <cellStyle name="Note 28 3 4" xfId="8801"/>
    <cellStyle name="Note 28 3 4 2" xfId="26236"/>
    <cellStyle name="Note 28 3 4 3" xfId="40689"/>
    <cellStyle name="Note 28 3 5" xfId="11221"/>
    <cellStyle name="Note 28 3 5 2" xfId="28656"/>
    <cellStyle name="Note 28 3 5 3" xfId="43109"/>
    <cellStyle name="Note 28 3 6" xfId="18228"/>
    <cellStyle name="Note 28 4" xfId="1388"/>
    <cellStyle name="Note 28 4 2" xfId="3899"/>
    <cellStyle name="Note 28 4 2 2" xfId="21335"/>
    <cellStyle name="Note 28 4 2 3" xfId="35788"/>
    <cellStyle name="Note 28 4 3" xfId="6361"/>
    <cellStyle name="Note 28 4 3 2" xfId="23796"/>
    <cellStyle name="Note 28 4 3 3" xfId="38249"/>
    <cellStyle name="Note 28 4 4" xfId="8802"/>
    <cellStyle name="Note 28 4 4 2" xfId="26237"/>
    <cellStyle name="Note 28 4 4 3" xfId="40690"/>
    <cellStyle name="Note 28 4 5" xfId="11222"/>
    <cellStyle name="Note 28 4 5 2" xfId="28657"/>
    <cellStyle name="Note 28 4 5 3" xfId="43110"/>
    <cellStyle name="Note 28 4 6" xfId="15117"/>
    <cellStyle name="Note 28 4 6 2" xfId="32552"/>
    <cellStyle name="Note 28 4 6 3" xfId="47005"/>
    <cellStyle name="Note 28 4 7" xfId="18229"/>
    <cellStyle name="Note 28 4 8" xfId="20279"/>
    <cellStyle name="Note 28 5" xfId="3896"/>
    <cellStyle name="Note 28 5 2" xfId="13547"/>
    <cellStyle name="Note 28 5 2 2" xfId="30982"/>
    <cellStyle name="Note 28 5 2 3" xfId="45435"/>
    <cellStyle name="Note 28 5 3" xfId="16008"/>
    <cellStyle name="Note 28 5 3 2" xfId="33443"/>
    <cellStyle name="Note 28 5 3 3" xfId="47896"/>
    <cellStyle name="Note 28 5 4" xfId="21332"/>
    <cellStyle name="Note 28 5 5" xfId="35785"/>
    <cellStyle name="Note 28 6" xfId="6358"/>
    <cellStyle name="Note 28 6 2" xfId="23793"/>
    <cellStyle name="Note 28 6 3" xfId="38246"/>
    <cellStyle name="Note 28 7" xfId="8799"/>
    <cellStyle name="Note 28 7 2" xfId="26234"/>
    <cellStyle name="Note 28 7 3" xfId="40687"/>
    <cellStyle name="Note 28 8" xfId="11219"/>
    <cellStyle name="Note 28 8 2" xfId="28654"/>
    <cellStyle name="Note 28 8 3" xfId="43107"/>
    <cellStyle name="Note 28 9" xfId="18226"/>
    <cellStyle name="Note 29" xfId="1389"/>
    <cellStyle name="Note 29 2" xfId="1390"/>
    <cellStyle name="Note 29 2 2" xfId="3901"/>
    <cellStyle name="Note 29 2 2 2" xfId="13551"/>
    <cellStyle name="Note 29 2 2 2 2" xfId="30986"/>
    <cellStyle name="Note 29 2 2 2 3" xfId="45439"/>
    <cellStyle name="Note 29 2 2 3" xfId="16012"/>
    <cellStyle name="Note 29 2 2 3 2" xfId="33447"/>
    <cellStyle name="Note 29 2 2 3 3" xfId="47900"/>
    <cellStyle name="Note 29 2 2 4" xfId="21337"/>
    <cellStyle name="Note 29 2 2 5" xfId="35790"/>
    <cellStyle name="Note 29 2 3" xfId="6363"/>
    <cellStyle name="Note 29 2 3 2" xfId="23798"/>
    <cellStyle name="Note 29 2 3 3" xfId="38251"/>
    <cellStyle name="Note 29 2 4" xfId="8804"/>
    <cellStyle name="Note 29 2 4 2" xfId="26239"/>
    <cellStyle name="Note 29 2 4 3" xfId="40692"/>
    <cellStyle name="Note 29 2 5" xfId="11224"/>
    <cellStyle name="Note 29 2 5 2" xfId="28659"/>
    <cellStyle name="Note 29 2 5 3" xfId="43112"/>
    <cellStyle name="Note 29 2 6" xfId="18231"/>
    <cellStyle name="Note 29 3" xfId="1391"/>
    <cellStyle name="Note 29 3 2" xfId="3902"/>
    <cellStyle name="Note 29 3 2 2" xfId="13552"/>
    <cellStyle name="Note 29 3 2 2 2" xfId="30987"/>
    <cellStyle name="Note 29 3 2 2 3" xfId="45440"/>
    <cellStyle name="Note 29 3 2 3" xfId="16013"/>
    <cellStyle name="Note 29 3 2 3 2" xfId="33448"/>
    <cellStyle name="Note 29 3 2 3 3" xfId="47901"/>
    <cellStyle name="Note 29 3 2 4" xfId="21338"/>
    <cellStyle name="Note 29 3 2 5" xfId="35791"/>
    <cellStyle name="Note 29 3 3" xfId="6364"/>
    <cellStyle name="Note 29 3 3 2" xfId="23799"/>
    <cellStyle name="Note 29 3 3 3" xfId="38252"/>
    <cellStyle name="Note 29 3 4" xfId="8805"/>
    <cellStyle name="Note 29 3 4 2" xfId="26240"/>
    <cellStyle name="Note 29 3 4 3" xfId="40693"/>
    <cellStyle name="Note 29 3 5" xfId="11225"/>
    <cellStyle name="Note 29 3 5 2" xfId="28660"/>
    <cellStyle name="Note 29 3 5 3" xfId="43113"/>
    <cellStyle name="Note 29 3 6" xfId="18232"/>
    <cellStyle name="Note 29 4" xfId="1392"/>
    <cellStyle name="Note 29 4 2" xfId="3903"/>
    <cellStyle name="Note 29 4 2 2" xfId="21339"/>
    <cellStyle name="Note 29 4 2 3" xfId="35792"/>
    <cellStyle name="Note 29 4 3" xfId="6365"/>
    <cellStyle name="Note 29 4 3 2" xfId="23800"/>
    <cellStyle name="Note 29 4 3 3" xfId="38253"/>
    <cellStyle name="Note 29 4 4" xfId="8806"/>
    <cellStyle name="Note 29 4 4 2" xfId="26241"/>
    <cellStyle name="Note 29 4 4 3" xfId="40694"/>
    <cellStyle name="Note 29 4 5" xfId="11226"/>
    <cellStyle name="Note 29 4 5 2" xfId="28661"/>
    <cellStyle name="Note 29 4 5 3" xfId="43114"/>
    <cellStyle name="Note 29 4 6" xfId="15118"/>
    <cellStyle name="Note 29 4 6 2" xfId="32553"/>
    <cellStyle name="Note 29 4 6 3" xfId="47006"/>
    <cellStyle name="Note 29 4 7" xfId="18233"/>
    <cellStyle name="Note 29 4 8" xfId="20280"/>
    <cellStyle name="Note 29 5" xfId="3900"/>
    <cellStyle name="Note 29 5 2" xfId="13550"/>
    <cellStyle name="Note 29 5 2 2" xfId="30985"/>
    <cellStyle name="Note 29 5 2 3" xfId="45438"/>
    <cellStyle name="Note 29 5 3" xfId="16011"/>
    <cellStyle name="Note 29 5 3 2" xfId="33446"/>
    <cellStyle name="Note 29 5 3 3" xfId="47899"/>
    <cellStyle name="Note 29 5 4" xfId="21336"/>
    <cellStyle name="Note 29 5 5" xfId="35789"/>
    <cellStyle name="Note 29 6" xfId="6362"/>
    <cellStyle name="Note 29 6 2" xfId="23797"/>
    <cellStyle name="Note 29 6 3" xfId="38250"/>
    <cellStyle name="Note 29 7" xfId="8803"/>
    <cellStyle name="Note 29 7 2" xfId="26238"/>
    <cellStyle name="Note 29 7 3" xfId="40691"/>
    <cellStyle name="Note 29 8" xfId="11223"/>
    <cellStyle name="Note 29 8 2" xfId="28658"/>
    <cellStyle name="Note 29 8 3" xfId="43111"/>
    <cellStyle name="Note 29 9" xfId="18230"/>
    <cellStyle name="Note 3" xfId="1393"/>
    <cellStyle name="Note 3 10" xfId="1394"/>
    <cellStyle name="Note 3 10 10" xfId="6367"/>
    <cellStyle name="Note 3 10 10 2" xfId="23802"/>
    <cellStyle name="Note 3 10 10 3" xfId="38255"/>
    <cellStyle name="Note 3 10 11" xfId="8808"/>
    <cellStyle name="Note 3 10 11 2" xfId="26243"/>
    <cellStyle name="Note 3 10 11 3" xfId="40696"/>
    <cellStyle name="Note 3 10 12" xfId="11228"/>
    <cellStyle name="Note 3 10 12 2" xfId="28663"/>
    <cellStyle name="Note 3 10 12 3" xfId="43116"/>
    <cellStyle name="Note 3 10 13" xfId="18235"/>
    <cellStyle name="Note 3 10 2" xfId="1395"/>
    <cellStyle name="Note 3 10 2 2" xfId="1396"/>
    <cellStyle name="Note 3 10 2 2 2" xfId="3907"/>
    <cellStyle name="Note 3 10 2 2 2 2" xfId="13556"/>
    <cellStyle name="Note 3 10 2 2 2 2 2" xfId="30991"/>
    <cellStyle name="Note 3 10 2 2 2 2 3" xfId="45444"/>
    <cellStyle name="Note 3 10 2 2 2 3" xfId="16017"/>
    <cellStyle name="Note 3 10 2 2 2 3 2" xfId="33452"/>
    <cellStyle name="Note 3 10 2 2 2 3 3" xfId="47905"/>
    <cellStyle name="Note 3 10 2 2 2 4" xfId="21343"/>
    <cellStyle name="Note 3 10 2 2 2 5" xfId="35796"/>
    <cellStyle name="Note 3 10 2 2 3" xfId="6369"/>
    <cellStyle name="Note 3 10 2 2 3 2" xfId="23804"/>
    <cellStyle name="Note 3 10 2 2 3 3" xfId="38257"/>
    <cellStyle name="Note 3 10 2 2 4" xfId="8810"/>
    <cellStyle name="Note 3 10 2 2 4 2" xfId="26245"/>
    <cellStyle name="Note 3 10 2 2 4 3" xfId="40698"/>
    <cellStyle name="Note 3 10 2 2 5" xfId="11230"/>
    <cellStyle name="Note 3 10 2 2 5 2" xfId="28665"/>
    <cellStyle name="Note 3 10 2 2 5 3" xfId="43118"/>
    <cellStyle name="Note 3 10 2 2 6" xfId="18237"/>
    <cellStyle name="Note 3 10 2 3" xfId="1397"/>
    <cellStyle name="Note 3 10 2 3 2" xfId="3908"/>
    <cellStyle name="Note 3 10 2 3 2 2" xfId="13557"/>
    <cellStyle name="Note 3 10 2 3 2 2 2" xfId="30992"/>
    <cellStyle name="Note 3 10 2 3 2 2 3" xfId="45445"/>
    <cellStyle name="Note 3 10 2 3 2 3" xfId="16018"/>
    <cellStyle name="Note 3 10 2 3 2 3 2" xfId="33453"/>
    <cellStyle name="Note 3 10 2 3 2 3 3" xfId="47906"/>
    <cellStyle name="Note 3 10 2 3 2 4" xfId="21344"/>
    <cellStyle name="Note 3 10 2 3 2 5" xfId="35797"/>
    <cellStyle name="Note 3 10 2 3 3" xfId="6370"/>
    <cellStyle name="Note 3 10 2 3 3 2" xfId="23805"/>
    <cellStyle name="Note 3 10 2 3 3 3" xfId="38258"/>
    <cellStyle name="Note 3 10 2 3 4" xfId="8811"/>
    <cellStyle name="Note 3 10 2 3 4 2" xfId="26246"/>
    <cellStyle name="Note 3 10 2 3 4 3" xfId="40699"/>
    <cellStyle name="Note 3 10 2 3 5" xfId="11231"/>
    <cellStyle name="Note 3 10 2 3 5 2" xfId="28666"/>
    <cellStyle name="Note 3 10 2 3 5 3" xfId="43119"/>
    <cellStyle name="Note 3 10 2 3 6" xfId="18238"/>
    <cellStyle name="Note 3 10 2 4" xfId="1398"/>
    <cellStyle name="Note 3 10 2 4 2" xfId="3909"/>
    <cellStyle name="Note 3 10 2 4 2 2" xfId="21345"/>
    <cellStyle name="Note 3 10 2 4 2 3" xfId="35798"/>
    <cellStyle name="Note 3 10 2 4 3" xfId="6371"/>
    <cellStyle name="Note 3 10 2 4 3 2" xfId="23806"/>
    <cellStyle name="Note 3 10 2 4 3 3" xfId="38259"/>
    <cellStyle name="Note 3 10 2 4 4" xfId="8812"/>
    <cellStyle name="Note 3 10 2 4 4 2" xfId="26247"/>
    <cellStyle name="Note 3 10 2 4 4 3" xfId="40700"/>
    <cellStyle name="Note 3 10 2 4 5" xfId="11232"/>
    <cellStyle name="Note 3 10 2 4 5 2" xfId="28667"/>
    <cellStyle name="Note 3 10 2 4 5 3" xfId="43120"/>
    <cellStyle name="Note 3 10 2 4 6" xfId="15119"/>
    <cellStyle name="Note 3 10 2 4 6 2" xfId="32554"/>
    <cellStyle name="Note 3 10 2 4 6 3" xfId="47007"/>
    <cellStyle name="Note 3 10 2 4 7" xfId="18239"/>
    <cellStyle name="Note 3 10 2 4 8" xfId="20281"/>
    <cellStyle name="Note 3 10 2 5" xfId="3906"/>
    <cellStyle name="Note 3 10 2 5 2" xfId="13555"/>
    <cellStyle name="Note 3 10 2 5 2 2" xfId="30990"/>
    <cellStyle name="Note 3 10 2 5 2 3" xfId="45443"/>
    <cellStyle name="Note 3 10 2 5 3" xfId="16016"/>
    <cellStyle name="Note 3 10 2 5 3 2" xfId="33451"/>
    <cellStyle name="Note 3 10 2 5 3 3" xfId="47904"/>
    <cellStyle name="Note 3 10 2 5 4" xfId="21342"/>
    <cellStyle name="Note 3 10 2 5 5" xfId="35795"/>
    <cellStyle name="Note 3 10 2 6" xfId="6368"/>
    <cellStyle name="Note 3 10 2 6 2" xfId="23803"/>
    <cellStyle name="Note 3 10 2 6 3" xfId="38256"/>
    <cellStyle name="Note 3 10 2 7" xfId="8809"/>
    <cellStyle name="Note 3 10 2 7 2" xfId="26244"/>
    <cellStyle name="Note 3 10 2 7 3" xfId="40697"/>
    <cellStyle name="Note 3 10 2 8" xfId="11229"/>
    <cellStyle name="Note 3 10 2 8 2" xfId="28664"/>
    <cellStyle name="Note 3 10 2 8 3" xfId="43117"/>
    <cellStyle name="Note 3 10 2 9" xfId="18236"/>
    <cellStyle name="Note 3 10 3" xfId="1399"/>
    <cellStyle name="Note 3 10 3 2" xfId="1400"/>
    <cellStyle name="Note 3 10 3 2 2" xfId="3911"/>
    <cellStyle name="Note 3 10 3 2 2 2" xfId="13559"/>
    <cellStyle name="Note 3 10 3 2 2 2 2" xfId="30994"/>
    <cellStyle name="Note 3 10 3 2 2 2 3" xfId="45447"/>
    <cellStyle name="Note 3 10 3 2 2 3" xfId="16020"/>
    <cellStyle name="Note 3 10 3 2 2 3 2" xfId="33455"/>
    <cellStyle name="Note 3 10 3 2 2 3 3" xfId="47908"/>
    <cellStyle name="Note 3 10 3 2 2 4" xfId="21347"/>
    <cellStyle name="Note 3 10 3 2 2 5" xfId="35800"/>
    <cellStyle name="Note 3 10 3 2 3" xfId="6373"/>
    <cellStyle name="Note 3 10 3 2 3 2" xfId="23808"/>
    <cellStyle name="Note 3 10 3 2 3 3" xfId="38261"/>
    <cellStyle name="Note 3 10 3 2 4" xfId="8814"/>
    <cellStyle name="Note 3 10 3 2 4 2" xfId="26249"/>
    <cellStyle name="Note 3 10 3 2 4 3" xfId="40702"/>
    <cellStyle name="Note 3 10 3 2 5" xfId="11234"/>
    <cellStyle name="Note 3 10 3 2 5 2" xfId="28669"/>
    <cellStyle name="Note 3 10 3 2 5 3" xfId="43122"/>
    <cellStyle name="Note 3 10 3 2 6" xfId="18241"/>
    <cellStyle name="Note 3 10 3 3" xfId="1401"/>
    <cellStyle name="Note 3 10 3 3 2" xfId="3912"/>
    <cellStyle name="Note 3 10 3 3 2 2" xfId="13560"/>
    <cellStyle name="Note 3 10 3 3 2 2 2" xfId="30995"/>
    <cellStyle name="Note 3 10 3 3 2 2 3" xfId="45448"/>
    <cellStyle name="Note 3 10 3 3 2 3" xfId="16021"/>
    <cellStyle name="Note 3 10 3 3 2 3 2" xfId="33456"/>
    <cellStyle name="Note 3 10 3 3 2 3 3" xfId="47909"/>
    <cellStyle name="Note 3 10 3 3 2 4" xfId="21348"/>
    <cellStyle name="Note 3 10 3 3 2 5" xfId="35801"/>
    <cellStyle name="Note 3 10 3 3 3" xfId="6374"/>
    <cellStyle name="Note 3 10 3 3 3 2" xfId="23809"/>
    <cellStyle name="Note 3 10 3 3 3 3" xfId="38262"/>
    <cellStyle name="Note 3 10 3 3 4" xfId="8815"/>
    <cellStyle name="Note 3 10 3 3 4 2" xfId="26250"/>
    <cellStyle name="Note 3 10 3 3 4 3" xfId="40703"/>
    <cellStyle name="Note 3 10 3 3 5" xfId="11235"/>
    <cellStyle name="Note 3 10 3 3 5 2" xfId="28670"/>
    <cellStyle name="Note 3 10 3 3 5 3" xfId="43123"/>
    <cellStyle name="Note 3 10 3 3 6" xfId="18242"/>
    <cellStyle name="Note 3 10 3 4" xfId="1402"/>
    <cellStyle name="Note 3 10 3 4 2" xfId="3913"/>
    <cellStyle name="Note 3 10 3 4 2 2" xfId="21349"/>
    <cellStyle name="Note 3 10 3 4 2 3" xfId="35802"/>
    <cellStyle name="Note 3 10 3 4 3" xfId="6375"/>
    <cellStyle name="Note 3 10 3 4 3 2" xfId="23810"/>
    <cellStyle name="Note 3 10 3 4 3 3" xfId="38263"/>
    <cellStyle name="Note 3 10 3 4 4" xfId="8816"/>
    <cellStyle name="Note 3 10 3 4 4 2" xfId="26251"/>
    <cellStyle name="Note 3 10 3 4 4 3" xfId="40704"/>
    <cellStyle name="Note 3 10 3 4 5" xfId="11236"/>
    <cellStyle name="Note 3 10 3 4 5 2" xfId="28671"/>
    <cellStyle name="Note 3 10 3 4 5 3" xfId="43124"/>
    <cellStyle name="Note 3 10 3 4 6" xfId="15120"/>
    <cellStyle name="Note 3 10 3 4 6 2" xfId="32555"/>
    <cellStyle name="Note 3 10 3 4 6 3" xfId="47008"/>
    <cellStyle name="Note 3 10 3 4 7" xfId="18243"/>
    <cellStyle name="Note 3 10 3 4 8" xfId="20282"/>
    <cellStyle name="Note 3 10 3 5" xfId="3910"/>
    <cellStyle name="Note 3 10 3 5 2" xfId="13558"/>
    <cellStyle name="Note 3 10 3 5 2 2" xfId="30993"/>
    <cellStyle name="Note 3 10 3 5 2 3" xfId="45446"/>
    <cellStyle name="Note 3 10 3 5 3" xfId="16019"/>
    <cellStyle name="Note 3 10 3 5 3 2" xfId="33454"/>
    <cellStyle name="Note 3 10 3 5 3 3" xfId="47907"/>
    <cellStyle name="Note 3 10 3 5 4" xfId="21346"/>
    <cellStyle name="Note 3 10 3 5 5" xfId="35799"/>
    <cellStyle name="Note 3 10 3 6" xfId="6372"/>
    <cellStyle name="Note 3 10 3 6 2" xfId="23807"/>
    <cellStyle name="Note 3 10 3 6 3" xfId="38260"/>
    <cellStyle name="Note 3 10 3 7" xfId="8813"/>
    <cellStyle name="Note 3 10 3 7 2" xfId="26248"/>
    <cellStyle name="Note 3 10 3 7 3" xfId="40701"/>
    <cellStyle name="Note 3 10 3 8" xfId="11233"/>
    <cellStyle name="Note 3 10 3 8 2" xfId="28668"/>
    <cellStyle name="Note 3 10 3 8 3" xfId="43121"/>
    <cellStyle name="Note 3 10 3 9" xfId="18240"/>
    <cellStyle name="Note 3 10 4" xfId="1403"/>
    <cellStyle name="Note 3 10 4 2" xfId="1404"/>
    <cellStyle name="Note 3 10 4 2 2" xfId="3915"/>
    <cellStyle name="Note 3 10 4 2 2 2" xfId="13562"/>
    <cellStyle name="Note 3 10 4 2 2 2 2" xfId="30997"/>
    <cellStyle name="Note 3 10 4 2 2 2 3" xfId="45450"/>
    <cellStyle name="Note 3 10 4 2 2 3" xfId="16023"/>
    <cellStyle name="Note 3 10 4 2 2 3 2" xfId="33458"/>
    <cellStyle name="Note 3 10 4 2 2 3 3" xfId="47911"/>
    <cellStyle name="Note 3 10 4 2 2 4" xfId="21351"/>
    <cellStyle name="Note 3 10 4 2 2 5" xfId="35804"/>
    <cellStyle name="Note 3 10 4 2 3" xfId="6377"/>
    <cellStyle name="Note 3 10 4 2 3 2" xfId="23812"/>
    <cellStyle name="Note 3 10 4 2 3 3" xfId="38265"/>
    <cellStyle name="Note 3 10 4 2 4" xfId="8818"/>
    <cellStyle name="Note 3 10 4 2 4 2" xfId="26253"/>
    <cellStyle name="Note 3 10 4 2 4 3" xfId="40706"/>
    <cellStyle name="Note 3 10 4 2 5" xfId="11238"/>
    <cellStyle name="Note 3 10 4 2 5 2" xfId="28673"/>
    <cellStyle name="Note 3 10 4 2 5 3" xfId="43126"/>
    <cellStyle name="Note 3 10 4 2 6" xfId="18245"/>
    <cellStyle name="Note 3 10 4 3" xfId="1405"/>
    <cellStyle name="Note 3 10 4 3 2" xfId="3916"/>
    <cellStyle name="Note 3 10 4 3 2 2" xfId="13563"/>
    <cellStyle name="Note 3 10 4 3 2 2 2" xfId="30998"/>
    <cellStyle name="Note 3 10 4 3 2 2 3" xfId="45451"/>
    <cellStyle name="Note 3 10 4 3 2 3" xfId="16024"/>
    <cellStyle name="Note 3 10 4 3 2 3 2" xfId="33459"/>
    <cellStyle name="Note 3 10 4 3 2 3 3" xfId="47912"/>
    <cellStyle name="Note 3 10 4 3 2 4" xfId="21352"/>
    <cellStyle name="Note 3 10 4 3 2 5" xfId="35805"/>
    <cellStyle name="Note 3 10 4 3 3" xfId="6378"/>
    <cellStyle name="Note 3 10 4 3 3 2" xfId="23813"/>
    <cellStyle name="Note 3 10 4 3 3 3" xfId="38266"/>
    <cellStyle name="Note 3 10 4 3 4" xfId="8819"/>
    <cellStyle name="Note 3 10 4 3 4 2" xfId="26254"/>
    <cellStyle name="Note 3 10 4 3 4 3" xfId="40707"/>
    <cellStyle name="Note 3 10 4 3 5" xfId="11239"/>
    <cellStyle name="Note 3 10 4 3 5 2" xfId="28674"/>
    <cellStyle name="Note 3 10 4 3 5 3" xfId="43127"/>
    <cellStyle name="Note 3 10 4 3 6" xfId="18246"/>
    <cellStyle name="Note 3 10 4 4" xfId="1406"/>
    <cellStyle name="Note 3 10 4 4 2" xfId="3917"/>
    <cellStyle name="Note 3 10 4 4 2 2" xfId="21353"/>
    <cellStyle name="Note 3 10 4 4 2 3" xfId="35806"/>
    <cellStyle name="Note 3 10 4 4 3" xfId="6379"/>
    <cellStyle name="Note 3 10 4 4 3 2" xfId="23814"/>
    <cellStyle name="Note 3 10 4 4 3 3" xfId="38267"/>
    <cellStyle name="Note 3 10 4 4 4" xfId="8820"/>
    <cellStyle name="Note 3 10 4 4 4 2" xfId="26255"/>
    <cellStyle name="Note 3 10 4 4 4 3" xfId="40708"/>
    <cellStyle name="Note 3 10 4 4 5" xfId="11240"/>
    <cellStyle name="Note 3 10 4 4 5 2" xfId="28675"/>
    <cellStyle name="Note 3 10 4 4 5 3" xfId="43128"/>
    <cellStyle name="Note 3 10 4 4 6" xfId="15121"/>
    <cellStyle name="Note 3 10 4 4 6 2" xfId="32556"/>
    <cellStyle name="Note 3 10 4 4 6 3" xfId="47009"/>
    <cellStyle name="Note 3 10 4 4 7" xfId="18247"/>
    <cellStyle name="Note 3 10 4 4 8" xfId="20283"/>
    <cellStyle name="Note 3 10 4 5" xfId="3914"/>
    <cellStyle name="Note 3 10 4 5 2" xfId="13561"/>
    <cellStyle name="Note 3 10 4 5 2 2" xfId="30996"/>
    <cellStyle name="Note 3 10 4 5 2 3" xfId="45449"/>
    <cellStyle name="Note 3 10 4 5 3" xfId="16022"/>
    <cellStyle name="Note 3 10 4 5 3 2" xfId="33457"/>
    <cellStyle name="Note 3 10 4 5 3 3" xfId="47910"/>
    <cellStyle name="Note 3 10 4 5 4" xfId="21350"/>
    <cellStyle name="Note 3 10 4 5 5" xfId="35803"/>
    <cellStyle name="Note 3 10 4 6" xfId="6376"/>
    <cellStyle name="Note 3 10 4 6 2" xfId="23811"/>
    <cellStyle name="Note 3 10 4 6 3" xfId="38264"/>
    <cellStyle name="Note 3 10 4 7" xfId="8817"/>
    <cellStyle name="Note 3 10 4 7 2" xfId="26252"/>
    <cellStyle name="Note 3 10 4 7 3" xfId="40705"/>
    <cellStyle name="Note 3 10 4 8" xfId="11237"/>
    <cellStyle name="Note 3 10 4 8 2" xfId="28672"/>
    <cellStyle name="Note 3 10 4 8 3" xfId="43125"/>
    <cellStyle name="Note 3 10 4 9" xfId="18244"/>
    <cellStyle name="Note 3 10 5" xfId="1407"/>
    <cellStyle name="Note 3 10 5 2" xfId="1408"/>
    <cellStyle name="Note 3 10 5 2 2" xfId="3919"/>
    <cellStyle name="Note 3 10 5 2 2 2" xfId="13565"/>
    <cellStyle name="Note 3 10 5 2 2 2 2" xfId="31000"/>
    <cellStyle name="Note 3 10 5 2 2 2 3" xfId="45453"/>
    <cellStyle name="Note 3 10 5 2 2 3" xfId="16026"/>
    <cellStyle name="Note 3 10 5 2 2 3 2" xfId="33461"/>
    <cellStyle name="Note 3 10 5 2 2 3 3" xfId="47914"/>
    <cellStyle name="Note 3 10 5 2 2 4" xfId="21355"/>
    <cellStyle name="Note 3 10 5 2 2 5" xfId="35808"/>
    <cellStyle name="Note 3 10 5 2 3" xfId="6381"/>
    <cellStyle name="Note 3 10 5 2 3 2" xfId="23816"/>
    <cellStyle name="Note 3 10 5 2 3 3" xfId="38269"/>
    <cellStyle name="Note 3 10 5 2 4" xfId="8822"/>
    <cellStyle name="Note 3 10 5 2 4 2" xfId="26257"/>
    <cellStyle name="Note 3 10 5 2 4 3" xfId="40710"/>
    <cellStyle name="Note 3 10 5 2 5" xfId="11242"/>
    <cellStyle name="Note 3 10 5 2 5 2" xfId="28677"/>
    <cellStyle name="Note 3 10 5 2 5 3" xfId="43130"/>
    <cellStyle name="Note 3 10 5 2 6" xfId="18249"/>
    <cellStyle name="Note 3 10 5 3" xfId="1409"/>
    <cellStyle name="Note 3 10 5 3 2" xfId="3920"/>
    <cellStyle name="Note 3 10 5 3 2 2" xfId="13566"/>
    <cellStyle name="Note 3 10 5 3 2 2 2" xfId="31001"/>
    <cellStyle name="Note 3 10 5 3 2 2 3" xfId="45454"/>
    <cellStyle name="Note 3 10 5 3 2 3" xfId="16027"/>
    <cellStyle name="Note 3 10 5 3 2 3 2" xfId="33462"/>
    <cellStyle name="Note 3 10 5 3 2 3 3" xfId="47915"/>
    <cellStyle name="Note 3 10 5 3 2 4" xfId="21356"/>
    <cellStyle name="Note 3 10 5 3 2 5" xfId="35809"/>
    <cellStyle name="Note 3 10 5 3 3" xfId="6382"/>
    <cellStyle name="Note 3 10 5 3 3 2" xfId="23817"/>
    <cellStyle name="Note 3 10 5 3 3 3" xfId="38270"/>
    <cellStyle name="Note 3 10 5 3 4" xfId="8823"/>
    <cellStyle name="Note 3 10 5 3 4 2" xfId="26258"/>
    <cellStyle name="Note 3 10 5 3 4 3" xfId="40711"/>
    <cellStyle name="Note 3 10 5 3 5" xfId="11243"/>
    <cellStyle name="Note 3 10 5 3 5 2" xfId="28678"/>
    <cellStyle name="Note 3 10 5 3 5 3" xfId="43131"/>
    <cellStyle name="Note 3 10 5 3 6" xfId="18250"/>
    <cellStyle name="Note 3 10 5 4" xfId="1410"/>
    <cellStyle name="Note 3 10 5 4 2" xfId="3921"/>
    <cellStyle name="Note 3 10 5 4 2 2" xfId="21357"/>
    <cellStyle name="Note 3 10 5 4 2 3" xfId="35810"/>
    <cellStyle name="Note 3 10 5 4 3" xfId="6383"/>
    <cellStyle name="Note 3 10 5 4 3 2" xfId="23818"/>
    <cellStyle name="Note 3 10 5 4 3 3" xfId="38271"/>
    <cellStyle name="Note 3 10 5 4 4" xfId="8824"/>
    <cellStyle name="Note 3 10 5 4 4 2" xfId="26259"/>
    <cellStyle name="Note 3 10 5 4 4 3" xfId="40712"/>
    <cellStyle name="Note 3 10 5 4 5" xfId="11244"/>
    <cellStyle name="Note 3 10 5 4 5 2" xfId="28679"/>
    <cellStyle name="Note 3 10 5 4 5 3" xfId="43132"/>
    <cellStyle name="Note 3 10 5 4 6" xfId="15122"/>
    <cellStyle name="Note 3 10 5 4 6 2" xfId="32557"/>
    <cellStyle name="Note 3 10 5 4 6 3" xfId="47010"/>
    <cellStyle name="Note 3 10 5 4 7" xfId="18251"/>
    <cellStyle name="Note 3 10 5 4 8" xfId="20284"/>
    <cellStyle name="Note 3 10 5 5" xfId="3918"/>
    <cellStyle name="Note 3 10 5 5 2" xfId="13564"/>
    <cellStyle name="Note 3 10 5 5 2 2" xfId="30999"/>
    <cellStyle name="Note 3 10 5 5 2 3" xfId="45452"/>
    <cellStyle name="Note 3 10 5 5 3" xfId="16025"/>
    <cellStyle name="Note 3 10 5 5 3 2" xfId="33460"/>
    <cellStyle name="Note 3 10 5 5 3 3" xfId="47913"/>
    <cellStyle name="Note 3 10 5 5 4" xfId="21354"/>
    <cellStyle name="Note 3 10 5 5 5" xfId="35807"/>
    <cellStyle name="Note 3 10 5 6" xfId="6380"/>
    <cellStyle name="Note 3 10 5 6 2" xfId="23815"/>
    <cellStyle name="Note 3 10 5 6 3" xfId="38268"/>
    <cellStyle name="Note 3 10 5 7" xfId="8821"/>
    <cellStyle name="Note 3 10 5 7 2" xfId="26256"/>
    <cellStyle name="Note 3 10 5 7 3" xfId="40709"/>
    <cellStyle name="Note 3 10 5 8" xfId="11241"/>
    <cellStyle name="Note 3 10 5 8 2" xfId="28676"/>
    <cellStyle name="Note 3 10 5 8 3" xfId="43129"/>
    <cellStyle name="Note 3 10 5 9" xfId="18248"/>
    <cellStyle name="Note 3 10 6" xfId="1411"/>
    <cellStyle name="Note 3 10 6 2" xfId="3922"/>
    <cellStyle name="Note 3 10 6 2 2" xfId="13567"/>
    <cellStyle name="Note 3 10 6 2 2 2" xfId="31002"/>
    <cellStyle name="Note 3 10 6 2 2 3" xfId="45455"/>
    <cellStyle name="Note 3 10 6 2 3" xfId="16028"/>
    <cellStyle name="Note 3 10 6 2 3 2" xfId="33463"/>
    <cellStyle name="Note 3 10 6 2 3 3" xfId="47916"/>
    <cellStyle name="Note 3 10 6 2 4" xfId="21358"/>
    <cellStyle name="Note 3 10 6 2 5" xfId="35811"/>
    <cellStyle name="Note 3 10 6 3" xfId="6384"/>
    <cellStyle name="Note 3 10 6 3 2" xfId="23819"/>
    <cellStyle name="Note 3 10 6 3 3" xfId="38272"/>
    <cellStyle name="Note 3 10 6 4" xfId="8825"/>
    <cellStyle name="Note 3 10 6 4 2" xfId="26260"/>
    <cellStyle name="Note 3 10 6 4 3" xfId="40713"/>
    <cellStyle name="Note 3 10 6 5" xfId="11245"/>
    <cellStyle name="Note 3 10 6 5 2" xfId="28680"/>
    <cellStyle name="Note 3 10 6 5 3" xfId="43133"/>
    <cellStyle name="Note 3 10 6 6" xfId="18252"/>
    <cellStyle name="Note 3 10 7" xfId="1412"/>
    <cellStyle name="Note 3 10 7 2" xfId="3923"/>
    <cellStyle name="Note 3 10 7 2 2" xfId="13568"/>
    <cellStyle name="Note 3 10 7 2 2 2" xfId="31003"/>
    <cellStyle name="Note 3 10 7 2 2 3" xfId="45456"/>
    <cellStyle name="Note 3 10 7 2 3" xfId="16029"/>
    <cellStyle name="Note 3 10 7 2 3 2" xfId="33464"/>
    <cellStyle name="Note 3 10 7 2 3 3" xfId="47917"/>
    <cellStyle name="Note 3 10 7 2 4" xfId="21359"/>
    <cellStyle name="Note 3 10 7 2 5" xfId="35812"/>
    <cellStyle name="Note 3 10 7 3" xfId="6385"/>
    <cellStyle name="Note 3 10 7 3 2" xfId="23820"/>
    <cellStyle name="Note 3 10 7 3 3" xfId="38273"/>
    <cellStyle name="Note 3 10 7 4" xfId="8826"/>
    <cellStyle name="Note 3 10 7 4 2" xfId="26261"/>
    <cellStyle name="Note 3 10 7 4 3" xfId="40714"/>
    <cellStyle name="Note 3 10 7 5" xfId="11246"/>
    <cellStyle name="Note 3 10 7 5 2" xfId="28681"/>
    <cellStyle name="Note 3 10 7 5 3" xfId="43134"/>
    <cellStyle name="Note 3 10 7 6" xfId="18253"/>
    <cellStyle name="Note 3 10 8" xfId="1413"/>
    <cellStyle name="Note 3 10 8 2" xfId="3924"/>
    <cellStyle name="Note 3 10 8 2 2" xfId="21360"/>
    <cellStyle name="Note 3 10 8 2 3" xfId="35813"/>
    <cellStyle name="Note 3 10 8 3" xfId="6386"/>
    <cellStyle name="Note 3 10 8 3 2" xfId="23821"/>
    <cellStyle name="Note 3 10 8 3 3" xfId="38274"/>
    <cellStyle name="Note 3 10 8 4" xfId="8827"/>
    <cellStyle name="Note 3 10 8 4 2" xfId="26262"/>
    <cellStyle name="Note 3 10 8 4 3" xfId="40715"/>
    <cellStyle name="Note 3 10 8 5" xfId="11247"/>
    <cellStyle name="Note 3 10 8 5 2" xfId="28682"/>
    <cellStyle name="Note 3 10 8 5 3" xfId="43135"/>
    <cellStyle name="Note 3 10 8 6" xfId="15123"/>
    <cellStyle name="Note 3 10 8 6 2" xfId="32558"/>
    <cellStyle name="Note 3 10 8 6 3" xfId="47011"/>
    <cellStyle name="Note 3 10 8 7" xfId="18254"/>
    <cellStyle name="Note 3 10 8 8" xfId="20285"/>
    <cellStyle name="Note 3 10 9" xfId="3905"/>
    <cellStyle name="Note 3 10 9 2" xfId="13554"/>
    <cellStyle name="Note 3 10 9 2 2" xfId="30989"/>
    <cellStyle name="Note 3 10 9 2 3" xfId="45442"/>
    <cellStyle name="Note 3 10 9 3" xfId="16015"/>
    <cellStyle name="Note 3 10 9 3 2" xfId="33450"/>
    <cellStyle name="Note 3 10 9 3 3" xfId="47903"/>
    <cellStyle name="Note 3 10 9 4" xfId="21341"/>
    <cellStyle name="Note 3 10 9 5" xfId="35794"/>
    <cellStyle name="Note 3 11" xfId="1414"/>
    <cellStyle name="Note 3 11 10" xfId="6387"/>
    <cellStyle name="Note 3 11 10 2" xfId="23822"/>
    <cellStyle name="Note 3 11 10 3" xfId="38275"/>
    <cellStyle name="Note 3 11 11" xfId="8828"/>
    <cellStyle name="Note 3 11 11 2" xfId="26263"/>
    <cellStyle name="Note 3 11 11 3" xfId="40716"/>
    <cellStyle name="Note 3 11 12" xfId="11248"/>
    <cellStyle name="Note 3 11 12 2" xfId="28683"/>
    <cellStyle name="Note 3 11 12 3" xfId="43136"/>
    <cellStyle name="Note 3 11 13" xfId="18255"/>
    <cellStyle name="Note 3 11 2" xfId="1415"/>
    <cellStyle name="Note 3 11 2 2" xfId="1416"/>
    <cellStyle name="Note 3 11 2 2 2" xfId="3927"/>
    <cellStyle name="Note 3 11 2 2 2 2" xfId="13571"/>
    <cellStyle name="Note 3 11 2 2 2 2 2" xfId="31006"/>
    <cellStyle name="Note 3 11 2 2 2 2 3" xfId="45459"/>
    <cellStyle name="Note 3 11 2 2 2 3" xfId="16032"/>
    <cellStyle name="Note 3 11 2 2 2 3 2" xfId="33467"/>
    <cellStyle name="Note 3 11 2 2 2 3 3" xfId="47920"/>
    <cellStyle name="Note 3 11 2 2 2 4" xfId="21363"/>
    <cellStyle name="Note 3 11 2 2 2 5" xfId="35816"/>
    <cellStyle name="Note 3 11 2 2 3" xfId="6389"/>
    <cellStyle name="Note 3 11 2 2 3 2" xfId="23824"/>
    <cellStyle name="Note 3 11 2 2 3 3" xfId="38277"/>
    <cellStyle name="Note 3 11 2 2 4" xfId="8830"/>
    <cellStyle name="Note 3 11 2 2 4 2" xfId="26265"/>
    <cellStyle name="Note 3 11 2 2 4 3" xfId="40718"/>
    <cellStyle name="Note 3 11 2 2 5" xfId="11250"/>
    <cellStyle name="Note 3 11 2 2 5 2" xfId="28685"/>
    <cellStyle name="Note 3 11 2 2 5 3" xfId="43138"/>
    <cellStyle name="Note 3 11 2 2 6" xfId="18257"/>
    <cellStyle name="Note 3 11 2 3" xfId="1417"/>
    <cellStyle name="Note 3 11 2 3 2" xfId="3928"/>
    <cellStyle name="Note 3 11 2 3 2 2" xfId="13572"/>
    <cellStyle name="Note 3 11 2 3 2 2 2" xfId="31007"/>
    <cellStyle name="Note 3 11 2 3 2 2 3" xfId="45460"/>
    <cellStyle name="Note 3 11 2 3 2 3" xfId="16033"/>
    <cellStyle name="Note 3 11 2 3 2 3 2" xfId="33468"/>
    <cellStyle name="Note 3 11 2 3 2 3 3" xfId="47921"/>
    <cellStyle name="Note 3 11 2 3 2 4" xfId="21364"/>
    <cellStyle name="Note 3 11 2 3 2 5" xfId="35817"/>
    <cellStyle name="Note 3 11 2 3 3" xfId="6390"/>
    <cellStyle name="Note 3 11 2 3 3 2" xfId="23825"/>
    <cellStyle name="Note 3 11 2 3 3 3" xfId="38278"/>
    <cellStyle name="Note 3 11 2 3 4" xfId="8831"/>
    <cellStyle name="Note 3 11 2 3 4 2" xfId="26266"/>
    <cellStyle name="Note 3 11 2 3 4 3" xfId="40719"/>
    <cellStyle name="Note 3 11 2 3 5" xfId="11251"/>
    <cellStyle name="Note 3 11 2 3 5 2" xfId="28686"/>
    <cellStyle name="Note 3 11 2 3 5 3" xfId="43139"/>
    <cellStyle name="Note 3 11 2 3 6" xfId="18258"/>
    <cellStyle name="Note 3 11 2 4" xfId="1418"/>
    <cellStyle name="Note 3 11 2 4 2" xfId="3929"/>
    <cellStyle name="Note 3 11 2 4 2 2" xfId="21365"/>
    <cellStyle name="Note 3 11 2 4 2 3" xfId="35818"/>
    <cellStyle name="Note 3 11 2 4 3" xfId="6391"/>
    <cellStyle name="Note 3 11 2 4 3 2" xfId="23826"/>
    <cellStyle name="Note 3 11 2 4 3 3" xfId="38279"/>
    <cellStyle name="Note 3 11 2 4 4" xfId="8832"/>
    <cellStyle name="Note 3 11 2 4 4 2" xfId="26267"/>
    <cellStyle name="Note 3 11 2 4 4 3" xfId="40720"/>
    <cellStyle name="Note 3 11 2 4 5" xfId="11252"/>
    <cellStyle name="Note 3 11 2 4 5 2" xfId="28687"/>
    <cellStyle name="Note 3 11 2 4 5 3" xfId="43140"/>
    <cellStyle name="Note 3 11 2 4 6" xfId="15124"/>
    <cellStyle name="Note 3 11 2 4 6 2" xfId="32559"/>
    <cellStyle name="Note 3 11 2 4 6 3" xfId="47012"/>
    <cellStyle name="Note 3 11 2 4 7" xfId="18259"/>
    <cellStyle name="Note 3 11 2 4 8" xfId="20286"/>
    <cellStyle name="Note 3 11 2 5" xfId="3926"/>
    <cellStyle name="Note 3 11 2 5 2" xfId="13570"/>
    <cellStyle name="Note 3 11 2 5 2 2" xfId="31005"/>
    <cellStyle name="Note 3 11 2 5 2 3" xfId="45458"/>
    <cellStyle name="Note 3 11 2 5 3" xfId="16031"/>
    <cellStyle name="Note 3 11 2 5 3 2" xfId="33466"/>
    <cellStyle name="Note 3 11 2 5 3 3" xfId="47919"/>
    <cellStyle name="Note 3 11 2 5 4" xfId="21362"/>
    <cellStyle name="Note 3 11 2 5 5" xfId="35815"/>
    <cellStyle name="Note 3 11 2 6" xfId="6388"/>
    <cellStyle name="Note 3 11 2 6 2" xfId="23823"/>
    <cellStyle name="Note 3 11 2 6 3" xfId="38276"/>
    <cellStyle name="Note 3 11 2 7" xfId="8829"/>
    <cellStyle name="Note 3 11 2 7 2" xfId="26264"/>
    <cellStyle name="Note 3 11 2 7 3" xfId="40717"/>
    <cellStyle name="Note 3 11 2 8" xfId="11249"/>
    <cellStyle name="Note 3 11 2 8 2" xfId="28684"/>
    <cellStyle name="Note 3 11 2 8 3" xfId="43137"/>
    <cellStyle name="Note 3 11 2 9" xfId="18256"/>
    <cellStyle name="Note 3 11 3" xfId="1419"/>
    <cellStyle name="Note 3 11 3 2" xfId="1420"/>
    <cellStyle name="Note 3 11 3 2 2" xfId="3931"/>
    <cellStyle name="Note 3 11 3 2 2 2" xfId="13574"/>
    <cellStyle name="Note 3 11 3 2 2 2 2" xfId="31009"/>
    <cellStyle name="Note 3 11 3 2 2 2 3" xfId="45462"/>
    <cellStyle name="Note 3 11 3 2 2 3" xfId="16035"/>
    <cellStyle name="Note 3 11 3 2 2 3 2" xfId="33470"/>
    <cellStyle name="Note 3 11 3 2 2 3 3" xfId="47923"/>
    <cellStyle name="Note 3 11 3 2 2 4" xfId="21367"/>
    <cellStyle name="Note 3 11 3 2 2 5" xfId="35820"/>
    <cellStyle name="Note 3 11 3 2 3" xfId="6393"/>
    <cellStyle name="Note 3 11 3 2 3 2" xfId="23828"/>
    <cellStyle name="Note 3 11 3 2 3 3" xfId="38281"/>
    <cellStyle name="Note 3 11 3 2 4" xfId="8834"/>
    <cellStyle name="Note 3 11 3 2 4 2" xfId="26269"/>
    <cellStyle name="Note 3 11 3 2 4 3" xfId="40722"/>
    <cellStyle name="Note 3 11 3 2 5" xfId="11254"/>
    <cellStyle name="Note 3 11 3 2 5 2" xfId="28689"/>
    <cellStyle name="Note 3 11 3 2 5 3" xfId="43142"/>
    <cellStyle name="Note 3 11 3 2 6" xfId="18261"/>
    <cellStyle name="Note 3 11 3 3" xfId="1421"/>
    <cellStyle name="Note 3 11 3 3 2" xfId="3932"/>
    <cellStyle name="Note 3 11 3 3 2 2" xfId="13575"/>
    <cellStyle name="Note 3 11 3 3 2 2 2" xfId="31010"/>
    <cellStyle name="Note 3 11 3 3 2 2 3" xfId="45463"/>
    <cellStyle name="Note 3 11 3 3 2 3" xfId="16036"/>
    <cellStyle name="Note 3 11 3 3 2 3 2" xfId="33471"/>
    <cellStyle name="Note 3 11 3 3 2 3 3" xfId="47924"/>
    <cellStyle name="Note 3 11 3 3 2 4" xfId="21368"/>
    <cellStyle name="Note 3 11 3 3 2 5" xfId="35821"/>
    <cellStyle name="Note 3 11 3 3 3" xfId="6394"/>
    <cellStyle name="Note 3 11 3 3 3 2" xfId="23829"/>
    <cellStyle name="Note 3 11 3 3 3 3" xfId="38282"/>
    <cellStyle name="Note 3 11 3 3 4" xfId="8835"/>
    <cellStyle name="Note 3 11 3 3 4 2" xfId="26270"/>
    <cellStyle name="Note 3 11 3 3 4 3" xfId="40723"/>
    <cellStyle name="Note 3 11 3 3 5" xfId="11255"/>
    <cellStyle name="Note 3 11 3 3 5 2" xfId="28690"/>
    <cellStyle name="Note 3 11 3 3 5 3" xfId="43143"/>
    <cellStyle name="Note 3 11 3 3 6" xfId="18262"/>
    <cellStyle name="Note 3 11 3 4" xfId="1422"/>
    <cellStyle name="Note 3 11 3 4 2" xfId="3933"/>
    <cellStyle name="Note 3 11 3 4 2 2" xfId="21369"/>
    <cellStyle name="Note 3 11 3 4 2 3" xfId="35822"/>
    <cellStyle name="Note 3 11 3 4 3" xfId="6395"/>
    <cellStyle name="Note 3 11 3 4 3 2" xfId="23830"/>
    <cellStyle name="Note 3 11 3 4 3 3" xfId="38283"/>
    <cellStyle name="Note 3 11 3 4 4" xfId="8836"/>
    <cellStyle name="Note 3 11 3 4 4 2" xfId="26271"/>
    <cellStyle name="Note 3 11 3 4 4 3" xfId="40724"/>
    <cellStyle name="Note 3 11 3 4 5" xfId="11256"/>
    <cellStyle name="Note 3 11 3 4 5 2" xfId="28691"/>
    <cellStyle name="Note 3 11 3 4 5 3" xfId="43144"/>
    <cellStyle name="Note 3 11 3 4 6" xfId="15125"/>
    <cellStyle name="Note 3 11 3 4 6 2" xfId="32560"/>
    <cellStyle name="Note 3 11 3 4 6 3" xfId="47013"/>
    <cellStyle name="Note 3 11 3 4 7" xfId="18263"/>
    <cellStyle name="Note 3 11 3 4 8" xfId="20287"/>
    <cellStyle name="Note 3 11 3 5" xfId="3930"/>
    <cellStyle name="Note 3 11 3 5 2" xfId="13573"/>
    <cellStyle name="Note 3 11 3 5 2 2" xfId="31008"/>
    <cellStyle name="Note 3 11 3 5 2 3" xfId="45461"/>
    <cellStyle name="Note 3 11 3 5 3" xfId="16034"/>
    <cellStyle name="Note 3 11 3 5 3 2" xfId="33469"/>
    <cellStyle name="Note 3 11 3 5 3 3" xfId="47922"/>
    <cellStyle name="Note 3 11 3 5 4" xfId="21366"/>
    <cellStyle name="Note 3 11 3 5 5" xfId="35819"/>
    <cellStyle name="Note 3 11 3 6" xfId="6392"/>
    <cellStyle name="Note 3 11 3 6 2" xfId="23827"/>
    <cellStyle name="Note 3 11 3 6 3" xfId="38280"/>
    <cellStyle name="Note 3 11 3 7" xfId="8833"/>
    <cellStyle name="Note 3 11 3 7 2" xfId="26268"/>
    <cellStyle name="Note 3 11 3 7 3" xfId="40721"/>
    <cellStyle name="Note 3 11 3 8" xfId="11253"/>
    <cellStyle name="Note 3 11 3 8 2" xfId="28688"/>
    <cellStyle name="Note 3 11 3 8 3" xfId="43141"/>
    <cellStyle name="Note 3 11 3 9" xfId="18260"/>
    <cellStyle name="Note 3 11 4" xfId="1423"/>
    <cellStyle name="Note 3 11 4 2" xfId="1424"/>
    <cellStyle name="Note 3 11 4 2 2" xfId="3935"/>
    <cellStyle name="Note 3 11 4 2 2 2" xfId="13577"/>
    <cellStyle name="Note 3 11 4 2 2 2 2" xfId="31012"/>
    <cellStyle name="Note 3 11 4 2 2 2 3" xfId="45465"/>
    <cellStyle name="Note 3 11 4 2 2 3" xfId="16038"/>
    <cellStyle name="Note 3 11 4 2 2 3 2" xfId="33473"/>
    <cellStyle name="Note 3 11 4 2 2 3 3" xfId="47926"/>
    <cellStyle name="Note 3 11 4 2 2 4" xfId="21371"/>
    <cellStyle name="Note 3 11 4 2 2 5" xfId="35824"/>
    <cellStyle name="Note 3 11 4 2 3" xfId="6397"/>
    <cellStyle name="Note 3 11 4 2 3 2" xfId="23832"/>
    <cellStyle name="Note 3 11 4 2 3 3" xfId="38285"/>
    <cellStyle name="Note 3 11 4 2 4" xfId="8838"/>
    <cellStyle name="Note 3 11 4 2 4 2" xfId="26273"/>
    <cellStyle name="Note 3 11 4 2 4 3" xfId="40726"/>
    <cellStyle name="Note 3 11 4 2 5" xfId="11258"/>
    <cellStyle name="Note 3 11 4 2 5 2" xfId="28693"/>
    <cellStyle name="Note 3 11 4 2 5 3" xfId="43146"/>
    <cellStyle name="Note 3 11 4 2 6" xfId="18265"/>
    <cellStyle name="Note 3 11 4 3" xfId="1425"/>
    <cellStyle name="Note 3 11 4 3 2" xfId="3936"/>
    <cellStyle name="Note 3 11 4 3 2 2" xfId="13578"/>
    <cellStyle name="Note 3 11 4 3 2 2 2" xfId="31013"/>
    <cellStyle name="Note 3 11 4 3 2 2 3" xfId="45466"/>
    <cellStyle name="Note 3 11 4 3 2 3" xfId="16039"/>
    <cellStyle name="Note 3 11 4 3 2 3 2" xfId="33474"/>
    <cellStyle name="Note 3 11 4 3 2 3 3" xfId="47927"/>
    <cellStyle name="Note 3 11 4 3 2 4" xfId="21372"/>
    <cellStyle name="Note 3 11 4 3 2 5" xfId="35825"/>
    <cellStyle name="Note 3 11 4 3 3" xfId="6398"/>
    <cellStyle name="Note 3 11 4 3 3 2" xfId="23833"/>
    <cellStyle name="Note 3 11 4 3 3 3" xfId="38286"/>
    <cellStyle name="Note 3 11 4 3 4" xfId="8839"/>
    <cellStyle name="Note 3 11 4 3 4 2" xfId="26274"/>
    <cellStyle name="Note 3 11 4 3 4 3" xfId="40727"/>
    <cellStyle name="Note 3 11 4 3 5" xfId="11259"/>
    <cellStyle name="Note 3 11 4 3 5 2" xfId="28694"/>
    <cellStyle name="Note 3 11 4 3 5 3" xfId="43147"/>
    <cellStyle name="Note 3 11 4 3 6" xfId="18266"/>
    <cellStyle name="Note 3 11 4 4" xfId="1426"/>
    <cellStyle name="Note 3 11 4 4 2" xfId="3937"/>
    <cellStyle name="Note 3 11 4 4 2 2" xfId="21373"/>
    <cellStyle name="Note 3 11 4 4 2 3" xfId="35826"/>
    <cellStyle name="Note 3 11 4 4 3" xfId="6399"/>
    <cellStyle name="Note 3 11 4 4 3 2" xfId="23834"/>
    <cellStyle name="Note 3 11 4 4 3 3" xfId="38287"/>
    <cellStyle name="Note 3 11 4 4 4" xfId="8840"/>
    <cellStyle name="Note 3 11 4 4 4 2" xfId="26275"/>
    <cellStyle name="Note 3 11 4 4 4 3" xfId="40728"/>
    <cellStyle name="Note 3 11 4 4 5" xfId="11260"/>
    <cellStyle name="Note 3 11 4 4 5 2" xfId="28695"/>
    <cellStyle name="Note 3 11 4 4 5 3" xfId="43148"/>
    <cellStyle name="Note 3 11 4 4 6" xfId="15126"/>
    <cellStyle name="Note 3 11 4 4 6 2" xfId="32561"/>
    <cellStyle name="Note 3 11 4 4 6 3" xfId="47014"/>
    <cellStyle name="Note 3 11 4 4 7" xfId="18267"/>
    <cellStyle name="Note 3 11 4 4 8" xfId="20288"/>
    <cellStyle name="Note 3 11 4 5" xfId="3934"/>
    <cellStyle name="Note 3 11 4 5 2" xfId="13576"/>
    <cellStyle name="Note 3 11 4 5 2 2" xfId="31011"/>
    <cellStyle name="Note 3 11 4 5 2 3" xfId="45464"/>
    <cellStyle name="Note 3 11 4 5 3" xfId="16037"/>
    <cellStyle name="Note 3 11 4 5 3 2" xfId="33472"/>
    <cellStyle name="Note 3 11 4 5 3 3" xfId="47925"/>
    <cellStyle name="Note 3 11 4 5 4" xfId="21370"/>
    <cellStyle name="Note 3 11 4 5 5" xfId="35823"/>
    <cellStyle name="Note 3 11 4 6" xfId="6396"/>
    <cellStyle name="Note 3 11 4 6 2" xfId="23831"/>
    <cellStyle name="Note 3 11 4 6 3" xfId="38284"/>
    <cellStyle name="Note 3 11 4 7" xfId="8837"/>
    <cellStyle name="Note 3 11 4 7 2" xfId="26272"/>
    <cellStyle name="Note 3 11 4 7 3" xfId="40725"/>
    <cellStyle name="Note 3 11 4 8" xfId="11257"/>
    <cellStyle name="Note 3 11 4 8 2" xfId="28692"/>
    <cellStyle name="Note 3 11 4 8 3" xfId="43145"/>
    <cellStyle name="Note 3 11 4 9" xfId="18264"/>
    <cellStyle name="Note 3 11 5" xfId="1427"/>
    <cellStyle name="Note 3 11 5 2" xfId="1428"/>
    <cellStyle name="Note 3 11 5 2 2" xfId="3939"/>
    <cellStyle name="Note 3 11 5 2 2 2" xfId="13580"/>
    <cellStyle name="Note 3 11 5 2 2 2 2" xfId="31015"/>
    <cellStyle name="Note 3 11 5 2 2 2 3" xfId="45468"/>
    <cellStyle name="Note 3 11 5 2 2 3" xfId="16041"/>
    <cellStyle name="Note 3 11 5 2 2 3 2" xfId="33476"/>
    <cellStyle name="Note 3 11 5 2 2 3 3" xfId="47929"/>
    <cellStyle name="Note 3 11 5 2 2 4" xfId="21375"/>
    <cellStyle name="Note 3 11 5 2 2 5" xfId="35828"/>
    <cellStyle name="Note 3 11 5 2 3" xfId="6401"/>
    <cellStyle name="Note 3 11 5 2 3 2" xfId="23836"/>
    <cellStyle name="Note 3 11 5 2 3 3" xfId="38289"/>
    <cellStyle name="Note 3 11 5 2 4" xfId="8842"/>
    <cellStyle name="Note 3 11 5 2 4 2" xfId="26277"/>
    <cellStyle name="Note 3 11 5 2 4 3" xfId="40730"/>
    <cellStyle name="Note 3 11 5 2 5" xfId="11262"/>
    <cellStyle name="Note 3 11 5 2 5 2" xfId="28697"/>
    <cellStyle name="Note 3 11 5 2 5 3" xfId="43150"/>
    <cellStyle name="Note 3 11 5 2 6" xfId="18269"/>
    <cellStyle name="Note 3 11 5 3" xfId="1429"/>
    <cellStyle name="Note 3 11 5 3 2" xfId="3940"/>
    <cellStyle name="Note 3 11 5 3 2 2" xfId="13581"/>
    <cellStyle name="Note 3 11 5 3 2 2 2" xfId="31016"/>
    <cellStyle name="Note 3 11 5 3 2 2 3" xfId="45469"/>
    <cellStyle name="Note 3 11 5 3 2 3" xfId="16042"/>
    <cellStyle name="Note 3 11 5 3 2 3 2" xfId="33477"/>
    <cellStyle name="Note 3 11 5 3 2 3 3" xfId="47930"/>
    <cellStyle name="Note 3 11 5 3 2 4" xfId="21376"/>
    <cellStyle name="Note 3 11 5 3 2 5" xfId="35829"/>
    <cellStyle name="Note 3 11 5 3 3" xfId="6402"/>
    <cellStyle name="Note 3 11 5 3 3 2" xfId="23837"/>
    <cellStyle name="Note 3 11 5 3 3 3" xfId="38290"/>
    <cellStyle name="Note 3 11 5 3 4" xfId="8843"/>
    <cellStyle name="Note 3 11 5 3 4 2" xfId="26278"/>
    <cellStyle name="Note 3 11 5 3 4 3" xfId="40731"/>
    <cellStyle name="Note 3 11 5 3 5" xfId="11263"/>
    <cellStyle name="Note 3 11 5 3 5 2" xfId="28698"/>
    <cellStyle name="Note 3 11 5 3 5 3" xfId="43151"/>
    <cellStyle name="Note 3 11 5 3 6" xfId="18270"/>
    <cellStyle name="Note 3 11 5 4" xfId="1430"/>
    <cellStyle name="Note 3 11 5 4 2" xfId="3941"/>
    <cellStyle name="Note 3 11 5 4 2 2" xfId="21377"/>
    <cellStyle name="Note 3 11 5 4 2 3" xfId="35830"/>
    <cellStyle name="Note 3 11 5 4 3" xfId="6403"/>
    <cellStyle name="Note 3 11 5 4 3 2" xfId="23838"/>
    <cellStyle name="Note 3 11 5 4 3 3" xfId="38291"/>
    <cellStyle name="Note 3 11 5 4 4" xfId="8844"/>
    <cellStyle name="Note 3 11 5 4 4 2" xfId="26279"/>
    <cellStyle name="Note 3 11 5 4 4 3" xfId="40732"/>
    <cellStyle name="Note 3 11 5 4 5" xfId="11264"/>
    <cellStyle name="Note 3 11 5 4 5 2" xfId="28699"/>
    <cellStyle name="Note 3 11 5 4 5 3" xfId="43152"/>
    <cellStyle name="Note 3 11 5 4 6" xfId="15127"/>
    <cellStyle name="Note 3 11 5 4 6 2" xfId="32562"/>
    <cellStyle name="Note 3 11 5 4 6 3" xfId="47015"/>
    <cellStyle name="Note 3 11 5 4 7" xfId="18271"/>
    <cellStyle name="Note 3 11 5 4 8" xfId="20289"/>
    <cellStyle name="Note 3 11 5 5" xfId="3938"/>
    <cellStyle name="Note 3 11 5 5 2" xfId="13579"/>
    <cellStyle name="Note 3 11 5 5 2 2" xfId="31014"/>
    <cellStyle name="Note 3 11 5 5 2 3" xfId="45467"/>
    <cellStyle name="Note 3 11 5 5 3" xfId="16040"/>
    <cellStyle name="Note 3 11 5 5 3 2" xfId="33475"/>
    <cellStyle name="Note 3 11 5 5 3 3" xfId="47928"/>
    <cellStyle name="Note 3 11 5 5 4" xfId="21374"/>
    <cellStyle name="Note 3 11 5 5 5" xfId="35827"/>
    <cellStyle name="Note 3 11 5 6" xfId="6400"/>
    <cellStyle name="Note 3 11 5 6 2" xfId="23835"/>
    <cellStyle name="Note 3 11 5 6 3" xfId="38288"/>
    <cellStyle name="Note 3 11 5 7" xfId="8841"/>
    <cellStyle name="Note 3 11 5 7 2" xfId="26276"/>
    <cellStyle name="Note 3 11 5 7 3" xfId="40729"/>
    <cellStyle name="Note 3 11 5 8" xfId="11261"/>
    <cellStyle name="Note 3 11 5 8 2" xfId="28696"/>
    <cellStyle name="Note 3 11 5 8 3" xfId="43149"/>
    <cellStyle name="Note 3 11 5 9" xfId="18268"/>
    <cellStyle name="Note 3 11 6" xfId="1431"/>
    <cellStyle name="Note 3 11 6 2" xfId="3942"/>
    <cellStyle name="Note 3 11 6 2 2" xfId="13582"/>
    <cellStyle name="Note 3 11 6 2 2 2" xfId="31017"/>
    <cellStyle name="Note 3 11 6 2 2 3" xfId="45470"/>
    <cellStyle name="Note 3 11 6 2 3" xfId="16043"/>
    <cellStyle name="Note 3 11 6 2 3 2" xfId="33478"/>
    <cellStyle name="Note 3 11 6 2 3 3" xfId="47931"/>
    <cellStyle name="Note 3 11 6 2 4" xfId="21378"/>
    <cellStyle name="Note 3 11 6 2 5" xfId="35831"/>
    <cellStyle name="Note 3 11 6 3" xfId="6404"/>
    <cellStyle name="Note 3 11 6 3 2" xfId="23839"/>
    <cellStyle name="Note 3 11 6 3 3" xfId="38292"/>
    <cellStyle name="Note 3 11 6 4" xfId="8845"/>
    <cellStyle name="Note 3 11 6 4 2" xfId="26280"/>
    <cellStyle name="Note 3 11 6 4 3" xfId="40733"/>
    <cellStyle name="Note 3 11 6 5" xfId="11265"/>
    <cellStyle name="Note 3 11 6 5 2" xfId="28700"/>
    <cellStyle name="Note 3 11 6 5 3" xfId="43153"/>
    <cellStyle name="Note 3 11 6 6" xfId="18272"/>
    <cellStyle name="Note 3 11 7" xfId="1432"/>
    <cellStyle name="Note 3 11 7 2" xfId="3943"/>
    <cellStyle name="Note 3 11 7 2 2" xfId="13583"/>
    <cellStyle name="Note 3 11 7 2 2 2" xfId="31018"/>
    <cellStyle name="Note 3 11 7 2 2 3" xfId="45471"/>
    <cellStyle name="Note 3 11 7 2 3" xfId="16044"/>
    <cellStyle name="Note 3 11 7 2 3 2" xfId="33479"/>
    <cellStyle name="Note 3 11 7 2 3 3" xfId="47932"/>
    <cellStyle name="Note 3 11 7 2 4" xfId="21379"/>
    <cellStyle name="Note 3 11 7 2 5" xfId="35832"/>
    <cellStyle name="Note 3 11 7 3" xfId="6405"/>
    <cellStyle name="Note 3 11 7 3 2" xfId="23840"/>
    <cellStyle name="Note 3 11 7 3 3" xfId="38293"/>
    <cellStyle name="Note 3 11 7 4" xfId="8846"/>
    <cellStyle name="Note 3 11 7 4 2" xfId="26281"/>
    <cellStyle name="Note 3 11 7 4 3" xfId="40734"/>
    <cellStyle name="Note 3 11 7 5" xfId="11266"/>
    <cellStyle name="Note 3 11 7 5 2" xfId="28701"/>
    <cellStyle name="Note 3 11 7 5 3" xfId="43154"/>
    <cellStyle name="Note 3 11 7 6" xfId="18273"/>
    <cellStyle name="Note 3 11 8" xfId="1433"/>
    <cellStyle name="Note 3 11 8 2" xfId="3944"/>
    <cellStyle name="Note 3 11 8 2 2" xfId="21380"/>
    <cellStyle name="Note 3 11 8 2 3" xfId="35833"/>
    <cellStyle name="Note 3 11 8 3" xfId="6406"/>
    <cellStyle name="Note 3 11 8 3 2" xfId="23841"/>
    <cellStyle name="Note 3 11 8 3 3" xfId="38294"/>
    <cellStyle name="Note 3 11 8 4" xfId="8847"/>
    <cellStyle name="Note 3 11 8 4 2" xfId="26282"/>
    <cellStyle name="Note 3 11 8 4 3" xfId="40735"/>
    <cellStyle name="Note 3 11 8 5" xfId="11267"/>
    <cellStyle name="Note 3 11 8 5 2" xfId="28702"/>
    <cellStyle name="Note 3 11 8 5 3" xfId="43155"/>
    <cellStyle name="Note 3 11 8 6" xfId="15128"/>
    <cellStyle name="Note 3 11 8 6 2" xfId="32563"/>
    <cellStyle name="Note 3 11 8 6 3" xfId="47016"/>
    <cellStyle name="Note 3 11 8 7" xfId="18274"/>
    <cellStyle name="Note 3 11 8 8" xfId="20290"/>
    <cellStyle name="Note 3 11 9" xfId="3925"/>
    <cellStyle name="Note 3 11 9 2" xfId="13569"/>
    <cellStyle name="Note 3 11 9 2 2" xfId="31004"/>
    <cellStyle name="Note 3 11 9 2 3" xfId="45457"/>
    <cellStyle name="Note 3 11 9 3" xfId="16030"/>
    <cellStyle name="Note 3 11 9 3 2" xfId="33465"/>
    <cellStyle name="Note 3 11 9 3 3" xfId="47918"/>
    <cellStyle name="Note 3 11 9 4" xfId="21361"/>
    <cellStyle name="Note 3 11 9 5" xfId="35814"/>
    <cellStyle name="Note 3 12" xfId="1434"/>
    <cellStyle name="Note 3 12 10" xfId="6407"/>
    <cellStyle name="Note 3 12 10 2" xfId="23842"/>
    <cellStyle name="Note 3 12 10 3" xfId="38295"/>
    <cellStyle name="Note 3 12 11" xfId="8848"/>
    <cellStyle name="Note 3 12 11 2" xfId="26283"/>
    <cellStyle name="Note 3 12 11 3" xfId="40736"/>
    <cellStyle name="Note 3 12 12" xfId="11268"/>
    <cellStyle name="Note 3 12 12 2" xfId="28703"/>
    <cellStyle name="Note 3 12 12 3" xfId="43156"/>
    <cellStyle name="Note 3 12 13" xfId="18275"/>
    <cellStyle name="Note 3 12 2" xfId="1435"/>
    <cellStyle name="Note 3 12 2 2" xfId="1436"/>
    <cellStyle name="Note 3 12 2 2 2" xfId="3947"/>
    <cellStyle name="Note 3 12 2 2 2 2" xfId="13586"/>
    <cellStyle name="Note 3 12 2 2 2 2 2" xfId="31021"/>
    <cellStyle name="Note 3 12 2 2 2 2 3" xfId="45474"/>
    <cellStyle name="Note 3 12 2 2 2 3" xfId="16047"/>
    <cellStyle name="Note 3 12 2 2 2 3 2" xfId="33482"/>
    <cellStyle name="Note 3 12 2 2 2 3 3" xfId="47935"/>
    <cellStyle name="Note 3 12 2 2 2 4" xfId="21383"/>
    <cellStyle name="Note 3 12 2 2 2 5" xfId="35836"/>
    <cellStyle name="Note 3 12 2 2 3" xfId="6409"/>
    <cellStyle name="Note 3 12 2 2 3 2" xfId="23844"/>
    <cellStyle name="Note 3 12 2 2 3 3" xfId="38297"/>
    <cellStyle name="Note 3 12 2 2 4" xfId="8850"/>
    <cellStyle name="Note 3 12 2 2 4 2" xfId="26285"/>
    <cellStyle name="Note 3 12 2 2 4 3" xfId="40738"/>
    <cellStyle name="Note 3 12 2 2 5" xfId="11270"/>
    <cellStyle name="Note 3 12 2 2 5 2" xfId="28705"/>
    <cellStyle name="Note 3 12 2 2 5 3" xfId="43158"/>
    <cellStyle name="Note 3 12 2 2 6" xfId="18277"/>
    <cellStyle name="Note 3 12 2 3" xfId="1437"/>
    <cellStyle name="Note 3 12 2 3 2" xfId="3948"/>
    <cellStyle name="Note 3 12 2 3 2 2" xfId="13587"/>
    <cellStyle name="Note 3 12 2 3 2 2 2" xfId="31022"/>
    <cellStyle name="Note 3 12 2 3 2 2 3" xfId="45475"/>
    <cellStyle name="Note 3 12 2 3 2 3" xfId="16048"/>
    <cellStyle name="Note 3 12 2 3 2 3 2" xfId="33483"/>
    <cellStyle name="Note 3 12 2 3 2 3 3" xfId="47936"/>
    <cellStyle name="Note 3 12 2 3 2 4" xfId="21384"/>
    <cellStyle name="Note 3 12 2 3 2 5" xfId="35837"/>
    <cellStyle name="Note 3 12 2 3 3" xfId="6410"/>
    <cellStyle name="Note 3 12 2 3 3 2" xfId="23845"/>
    <cellStyle name="Note 3 12 2 3 3 3" xfId="38298"/>
    <cellStyle name="Note 3 12 2 3 4" xfId="8851"/>
    <cellStyle name="Note 3 12 2 3 4 2" xfId="26286"/>
    <cellStyle name="Note 3 12 2 3 4 3" xfId="40739"/>
    <cellStyle name="Note 3 12 2 3 5" xfId="11271"/>
    <cellStyle name="Note 3 12 2 3 5 2" xfId="28706"/>
    <cellStyle name="Note 3 12 2 3 5 3" xfId="43159"/>
    <cellStyle name="Note 3 12 2 3 6" xfId="18278"/>
    <cellStyle name="Note 3 12 2 4" xfId="1438"/>
    <cellStyle name="Note 3 12 2 4 2" xfId="3949"/>
    <cellStyle name="Note 3 12 2 4 2 2" xfId="21385"/>
    <cellStyle name="Note 3 12 2 4 2 3" xfId="35838"/>
    <cellStyle name="Note 3 12 2 4 3" xfId="6411"/>
    <cellStyle name="Note 3 12 2 4 3 2" xfId="23846"/>
    <cellStyle name="Note 3 12 2 4 3 3" xfId="38299"/>
    <cellStyle name="Note 3 12 2 4 4" xfId="8852"/>
    <cellStyle name="Note 3 12 2 4 4 2" xfId="26287"/>
    <cellStyle name="Note 3 12 2 4 4 3" xfId="40740"/>
    <cellStyle name="Note 3 12 2 4 5" xfId="11272"/>
    <cellStyle name="Note 3 12 2 4 5 2" xfId="28707"/>
    <cellStyle name="Note 3 12 2 4 5 3" xfId="43160"/>
    <cellStyle name="Note 3 12 2 4 6" xfId="15129"/>
    <cellStyle name="Note 3 12 2 4 6 2" xfId="32564"/>
    <cellStyle name="Note 3 12 2 4 6 3" xfId="47017"/>
    <cellStyle name="Note 3 12 2 4 7" xfId="18279"/>
    <cellStyle name="Note 3 12 2 4 8" xfId="20291"/>
    <cellStyle name="Note 3 12 2 5" xfId="3946"/>
    <cellStyle name="Note 3 12 2 5 2" xfId="13585"/>
    <cellStyle name="Note 3 12 2 5 2 2" xfId="31020"/>
    <cellStyle name="Note 3 12 2 5 2 3" xfId="45473"/>
    <cellStyle name="Note 3 12 2 5 3" xfId="16046"/>
    <cellStyle name="Note 3 12 2 5 3 2" xfId="33481"/>
    <cellStyle name="Note 3 12 2 5 3 3" xfId="47934"/>
    <cellStyle name="Note 3 12 2 5 4" xfId="21382"/>
    <cellStyle name="Note 3 12 2 5 5" xfId="35835"/>
    <cellStyle name="Note 3 12 2 6" xfId="6408"/>
    <cellStyle name="Note 3 12 2 6 2" xfId="23843"/>
    <cellStyle name="Note 3 12 2 6 3" xfId="38296"/>
    <cellStyle name="Note 3 12 2 7" xfId="8849"/>
    <cellStyle name="Note 3 12 2 7 2" xfId="26284"/>
    <cellStyle name="Note 3 12 2 7 3" xfId="40737"/>
    <cellStyle name="Note 3 12 2 8" xfId="11269"/>
    <cellStyle name="Note 3 12 2 8 2" xfId="28704"/>
    <cellStyle name="Note 3 12 2 8 3" xfId="43157"/>
    <cellStyle name="Note 3 12 2 9" xfId="18276"/>
    <cellStyle name="Note 3 12 3" xfId="1439"/>
    <cellStyle name="Note 3 12 3 2" xfId="1440"/>
    <cellStyle name="Note 3 12 3 2 2" xfId="3951"/>
    <cellStyle name="Note 3 12 3 2 2 2" xfId="13589"/>
    <cellStyle name="Note 3 12 3 2 2 2 2" xfId="31024"/>
    <cellStyle name="Note 3 12 3 2 2 2 3" xfId="45477"/>
    <cellStyle name="Note 3 12 3 2 2 3" xfId="16050"/>
    <cellStyle name="Note 3 12 3 2 2 3 2" xfId="33485"/>
    <cellStyle name="Note 3 12 3 2 2 3 3" xfId="47938"/>
    <cellStyle name="Note 3 12 3 2 2 4" xfId="21387"/>
    <cellStyle name="Note 3 12 3 2 2 5" xfId="35840"/>
    <cellStyle name="Note 3 12 3 2 3" xfId="6413"/>
    <cellStyle name="Note 3 12 3 2 3 2" xfId="23848"/>
    <cellStyle name="Note 3 12 3 2 3 3" xfId="38301"/>
    <cellStyle name="Note 3 12 3 2 4" xfId="8854"/>
    <cellStyle name="Note 3 12 3 2 4 2" xfId="26289"/>
    <cellStyle name="Note 3 12 3 2 4 3" xfId="40742"/>
    <cellStyle name="Note 3 12 3 2 5" xfId="11274"/>
    <cellStyle name="Note 3 12 3 2 5 2" xfId="28709"/>
    <cellStyle name="Note 3 12 3 2 5 3" xfId="43162"/>
    <cellStyle name="Note 3 12 3 2 6" xfId="18281"/>
    <cellStyle name="Note 3 12 3 3" xfId="1441"/>
    <cellStyle name="Note 3 12 3 3 2" xfId="3952"/>
    <cellStyle name="Note 3 12 3 3 2 2" xfId="13590"/>
    <cellStyle name="Note 3 12 3 3 2 2 2" xfId="31025"/>
    <cellStyle name="Note 3 12 3 3 2 2 3" xfId="45478"/>
    <cellStyle name="Note 3 12 3 3 2 3" xfId="16051"/>
    <cellStyle name="Note 3 12 3 3 2 3 2" xfId="33486"/>
    <cellStyle name="Note 3 12 3 3 2 3 3" xfId="47939"/>
    <cellStyle name="Note 3 12 3 3 2 4" xfId="21388"/>
    <cellStyle name="Note 3 12 3 3 2 5" xfId="35841"/>
    <cellStyle name="Note 3 12 3 3 3" xfId="6414"/>
    <cellStyle name="Note 3 12 3 3 3 2" xfId="23849"/>
    <cellStyle name="Note 3 12 3 3 3 3" xfId="38302"/>
    <cellStyle name="Note 3 12 3 3 4" xfId="8855"/>
    <cellStyle name="Note 3 12 3 3 4 2" xfId="26290"/>
    <cellStyle name="Note 3 12 3 3 4 3" xfId="40743"/>
    <cellStyle name="Note 3 12 3 3 5" xfId="11275"/>
    <cellStyle name="Note 3 12 3 3 5 2" xfId="28710"/>
    <cellStyle name="Note 3 12 3 3 5 3" xfId="43163"/>
    <cellStyle name="Note 3 12 3 3 6" xfId="18282"/>
    <cellStyle name="Note 3 12 3 4" xfId="1442"/>
    <cellStyle name="Note 3 12 3 4 2" xfId="3953"/>
    <cellStyle name="Note 3 12 3 4 2 2" xfId="21389"/>
    <cellStyle name="Note 3 12 3 4 2 3" xfId="35842"/>
    <cellStyle name="Note 3 12 3 4 3" xfId="6415"/>
    <cellStyle name="Note 3 12 3 4 3 2" xfId="23850"/>
    <cellStyle name="Note 3 12 3 4 3 3" xfId="38303"/>
    <cellStyle name="Note 3 12 3 4 4" xfId="8856"/>
    <cellStyle name="Note 3 12 3 4 4 2" xfId="26291"/>
    <cellStyle name="Note 3 12 3 4 4 3" xfId="40744"/>
    <cellStyle name="Note 3 12 3 4 5" xfId="11276"/>
    <cellStyle name="Note 3 12 3 4 5 2" xfId="28711"/>
    <cellStyle name="Note 3 12 3 4 5 3" xfId="43164"/>
    <cellStyle name="Note 3 12 3 4 6" xfId="15130"/>
    <cellStyle name="Note 3 12 3 4 6 2" xfId="32565"/>
    <cellStyle name="Note 3 12 3 4 6 3" xfId="47018"/>
    <cellStyle name="Note 3 12 3 4 7" xfId="18283"/>
    <cellStyle name="Note 3 12 3 4 8" xfId="20292"/>
    <cellStyle name="Note 3 12 3 5" xfId="3950"/>
    <cellStyle name="Note 3 12 3 5 2" xfId="13588"/>
    <cellStyle name="Note 3 12 3 5 2 2" xfId="31023"/>
    <cellStyle name="Note 3 12 3 5 2 3" xfId="45476"/>
    <cellStyle name="Note 3 12 3 5 3" xfId="16049"/>
    <cellStyle name="Note 3 12 3 5 3 2" xfId="33484"/>
    <cellStyle name="Note 3 12 3 5 3 3" xfId="47937"/>
    <cellStyle name="Note 3 12 3 5 4" xfId="21386"/>
    <cellStyle name="Note 3 12 3 5 5" xfId="35839"/>
    <cellStyle name="Note 3 12 3 6" xfId="6412"/>
    <cellStyle name="Note 3 12 3 6 2" xfId="23847"/>
    <cellStyle name="Note 3 12 3 6 3" xfId="38300"/>
    <cellStyle name="Note 3 12 3 7" xfId="8853"/>
    <cellStyle name="Note 3 12 3 7 2" xfId="26288"/>
    <cellStyle name="Note 3 12 3 7 3" xfId="40741"/>
    <cellStyle name="Note 3 12 3 8" xfId="11273"/>
    <cellStyle name="Note 3 12 3 8 2" xfId="28708"/>
    <cellStyle name="Note 3 12 3 8 3" xfId="43161"/>
    <cellStyle name="Note 3 12 3 9" xfId="18280"/>
    <cellStyle name="Note 3 12 4" xfId="1443"/>
    <cellStyle name="Note 3 12 4 2" xfId="1444"/>
    <cellStyle name="Note 3 12 4 2 2" xfId="3955"/>
    <cellStyle name="Note 3 12 4 2 2 2" xfId="13592"/>
    <cellStyle name="Note 3 12 4 2 2 2 2" xfId="31027"/>
    <cellStyle name="Note 3 12 4 2 2 2 3" xfId="45480"/>
    <cellStyle name="Note 3 12 4 2 2 3" xfId="16053"/>
    <cellStyle name="Note 3 12 4 2 2 3 2" xfId="33488"/>
    <cellStyle name="Note 3 12 4 2 2 3 3" xfId="47941"/>
    <cellStyle name="Note 3 12 4 2 2 4" xfId="21391"/>
    <cellStyle name="Note 3 12 4 2 2 5" xfId="35844"/>
    <cellStyle name="Note 3 12 4 2 3" xfId="6417"/>
    <cellStyle name="Note 3 12 4 2 3 2" xfId="23852"/>
    <cellStyle name="Note 3 12 4 2 3 3" xfId="38305"/>
    <cellStyle name="Note 3 12 4 2 4" xfId="8858"/>
    <cellStyle name="Note 3 12 4 2 4 2" xfId="26293"/>
    <cellStyle name="Note 3 12 4 2 4 3" xfId="40746"/>
    <cellStyle name="Note 3 12 4 2 5" xfId="11278"/>
    <cellStyle name="Note 3 12 4 2 5 2" xfId="28713"/>
    <cellStyle name="Note 3 12 4 2 5 3" xfId="43166"/>
    <cellStyle name="Note 3 12 4 2 6" xfId="18285"/>
    <cellStyle name="Note 3 12 4 3" xfId="1445"/>
    <cellStyle name="Note 3 12 4 3 2" xfId="3956"/>
    <cellStyle name="Note 3 12 4 3 2 2" xfId="13593"/>
    <cellStyle name="Note 3 12 4 3 2 2 2" xfId="31028"/>
    <cellStyle name="Note 3 12 4 3 2 2 3" xfId="45481"/>
    <cellStyle name="Note 3 12 4 3 2 3" xfId="16054"/>
    <cellStyle name="Note 3 12 4 3 2 3 2" xfId="33489"/>
    <cellStyle name="Note 3 12 4 3 2 3 3" xfId="47942"/>
    <cellStyle name="Note 3 12 4 3 2 4" xfId="21392"/>
    <cellStyle name="Note 3 12 4 3 2 5" xfId="35845"/>
    <cellStyle name="Note 3 12 4 3 3" xfId="6418"/>
    <cellStyle name="Note 3 12 4 3 3 2" xfId="23853"/>
    <cellStyle name="Note 3 12 4 3 3 3" xfId="38306"/>
    <cellStyle name="Note 3 12 4 3 4" xfId="8859"/>
    <cellStyle name="Note 3 12 4 3 4 2" xfId="26294"/>
    <cellStyle name="Note 3 12 4 3 4 3" xfId="40747"/>
    <cellStyle name="Note 3 12 4 3 5" xfId="11279"/>
    <cellStyle name="Note 3 12 4 3 5 2" xfId="28714"/>
    <cellStyle name="Note 3 12 4 3 5 3" xfId="43167"/>
    <cellStyle name="Note 3 12 4 3 6" xfId="18286"/>
    <cellStyle name="Note 3 12 4 4" xfId="1446"/>
    <cellStyle name="Note 3 12 4 4 2" xfId="3957"/>
    <cellStyle name="Note 3 12 4 4 2 2" xfId="21393"/>
    <cellStyle name="Note 3 12 4 4 2 3" xfId="35846"/>
    <cellStyle name="Note 3 12 4 4 3" xfId="6419"/>
    <cellStyle name="Note 3 12 4 4 3 2" xfId="23854"/>
    <cellStyle name="Note 3 12 4 4 3 3" xfId="38307"/>
    <cellStyle name="Note 3 12 4 4 4" xfId="8860"/>
    <cellStyle name="Note 3 12 4 4 4 2" xfId="26295"/>
    <cellStyle name="Note 3 12 4 4 4 3" xfId="40748"/>
    <cellStyle name="Note 3 12 4 4 5" xfId="11280"/>
    <cellStyle name="Note 3 12 4 4 5 2" xfId="28715"/>
    <cellStyle name="Note 3 12 4 4 5 3" xfId="43168"/>
    <cellStyle name="Note 3 12 4 4 6" xfId="15131"/>
    <cellStyle name="Note 3 12 4 4 6 2" xfId="32566"/>
    <cellStyle name="Note 3 12 4 4 6 3" xfId="47019"/>
    <cellStyle name="Note 3 12 4 4 7" xfId="18287"/>
    <cellStyle name="Note 3 12 4 4 8" xfId="20293"/>
    <cellStyle name="Note 3 12 4 5" xfId="3954"/>
    <cellStyle name="Note 3 12 4 5 2" xfId="13591"/>
    <cellStyle name="Note 3 12 4 5 2 2" xfId="31026"/>
    <cellStyle name="Note 3 12 4 5 2 3" xfId="45479"/>
    <cellStyle name="Note 3 12 4 5 3" xfId="16052"/>
    <cellStyle name="Note 3 12 4 5 3 2" xfId="33487"/>
    <cellStyle name="Note 3 12 4 5 3 3" xfId="47940"/>
    <cellStyle name="Note 3 12 4 5 4" xfId="21390"/>
    <cellStyle name="Note 3 12 4 5 5" xfId="35843"/>
    <cellStyle name="Note 3 12 4 6" xfId="6416"/>
    <cellStyle name="Note 3 12 4 6 2" xfId="23851"/>
    <cellStyle name="Note 3 12 4 6 3" xfId="38304"/>
    <cellStyle name="Note 3 12 4 7" xfId="8857"/>
    <cellStyle name="Note 3 12 4 7 2" xfId="26292"/>
    <cellStyle name="Note 3 12 4 7 3" xfId="40745"/>
    <cellStyle name="Note 3 12 4 8" xfId="11277"/>
    <cellStyle name="Note 3 12 4 8 2" xfId="28712"/>
    <cellStyle name="Note 3 12 4 8 3" xfId="43165"/>
    <cellStyle name="Note 3 12 4 9" xfId="18284"/>
    <cellStyle name="Note 3 12 5" xfId="1447"/>
    <cellStyle name="Note 3 12 5 2" xfId="1448"/>
    <cellStyle name="Note 3 12 5 2 2" xfId="3959"/>
    <cellStyle name="Note 3 12 5 2 2 2" xfId="13595"/>
    <cellStyle name="Note 3 12 5 2 2 2 2" xfId="31030"/>
    <cellStyle name="Note 3 12 5 2 2 2 3" xfId="45483"/>
    <cellStyle name="Note 3 12 5 2 2 3" xfId="16056"/>
    <cellStyle name="Note 3 12 5 2 2 3 2" xfId="33491"/>
    <cellStyle name="Note 3 12 5 2 2 3 3" xfId="47944"/>
    <cellStyle name="Note 3 12 5 2 2 4" xfId="21395"/>
    <cellStyle name="Note 3 12 5 2 2 5" xfId="35848"/>
    <cellStyle name="Note 3 12 5 2 3" xfId="6421"/>
    <cellStyle name="Note 3 12 5 2 3 2" xfId="23856"/>
    <cellStyle name="Note 3 12 5 2 3 3" xfId="38309"/>
    <cellStyle name="Note 3 12 5 2 4" xfId="8862"/>
    <cellStyle name="Note 3 12 5 2 4 2" xfId="26297"/>
    <cellStyle name="Note 3 12 5 2 4 3" xfId="40750"/>
    <cellStyle name="Note 3 12 5 2 5" xfId="11282"/>
    <cellStyle name="Note 3 12 5 2 5 2" xfId="28717"/>
    <cellStyle name="Note 3 12 5 2 5 3" xfId="43170"/>
    <cellStyle name="Note 3 12 5 2 6" xfId="18289"/>
    <cellStyle name="Note 3 12 5 3" xfId="1449"/>
    <cellStyle name="Note 3 12 5 3 2" xfId="3960"/>
    <cellStyle name="Note 3 12 5 3 2 2" xfId="13596"/>
    <cellStyle name="Note 3 12 5 3 2 2 2" xfId="31031"/>
    <cellStyle name="Note 3 12 5 3 2 2 3" xfId="45484"/>
    <cellStyle name="Note 3 12 5 3 2 3" xfId="16057"/>
    <cellStyle name="Note 3 12 5 3 2 3 2" xfId="33492"/>
    <cellStyle name="Note 3 12 5 3 2 3 3" xfId="47945"/>
    <cellStyle name="Note 3 12 5 3 2 4" xfId="21396"/>
    <cellStyle name="Note 3 12 5 3 2 5" xfId="35849"/>
    <cellStyle name="Note 3 12 5 3 3" xfId="6422"/>
    <cellStyle name="Note 3 12 5 3 3 2" xfId="23857"/>
    <cellStyle name="Note 3 12 5 3 3 3" xfId="38310"/>
    <cellStyle name="Note 3 12 5 3 4" xfId="8863"/>
    <cellStyle name="Note 3 12 5 3 4 2" xfId="26298"/>
    <cellStyle name="Note 3 12 5 3 4 3" xfId="40751"/>
    <cellStyle name="Note 3 12 5 3 5" xfId="11283"/>
    <cellStyle name="Note 3 12 5 3 5 2" xfId="28718"/>
    <cellStyle name="Note 3 12 5 3 5 3" xfId="43171"/>
    <cellStyle name="Note 3 12 5 3 6" xfId="18290"/>
    <cellStyle name="Note 3 12 5 4" xfId="1450"/>
    <cellStyle name="Note 3 12 5 4 2" xfId="3961"/>
    <cellStyle name="Note 3 12 5 4 2 2" xfId="21397"/>
    <cellStyle name="Note 3 12 5 4 2 3" xfId="35850"/>
    <cellStyle name="Note 3 12 5 4 3" xfId="6423"/>
    <cellStyle name="Note 3 12 5 4 3 2" xfId="23858"/>
    <cellStyle name="Note 3 12 5 4 3 3" xfId="38311"/>
    <cellStyle name="Note 3 12 5 4 4" xfId="8864"/>
    <cellStyle name="Note 3 12 5 4 4 2" xfId="26299"/>
    <cellStyle name="Note 3 12 5 4 4 3" xfId="40752"/>
    <cellStyle name="Note 3 12 5 4 5" xfId="11284"/>
    <cellStyle name="Note 3 12 5 4 5 2" xfId="28719"/>
    <cellStyle name="Note 3 12 5 4 5 3" xfId="43172"/>
    <cellStyle name="Note 3 12 5 4 6" xfId="15132"/>
    <cellStyle name="Note 3 12 5 4 6 2" xfId="32567"/>
    <cellStyle name="Note 3 12 5 4 6 3" xfId="47020"/>
    <cellStyle name="Note 3 12 5 4 7" xfId="18291"/>
    <cellStyle name="Note 3 12 5 4 8" xfId="20294"/>
    <cellStyle name="Note 3 12 5 5" xfId="3958"/>
    <cellStyle name="Note 3 12 5 5 2" xfId="13594"/>
    <cellStyle name="Note 3 12 5 5 2 2" xfId="31029"/>
    <cellStyle name="Note 3 12 5 5 2 3" xfId="45482"/>
    <cellStyle name="Note 3 12 5 5 3" xfId="16055"/>
    <cellStyle name="Note 3 12 5 5 3 2" xfId="33490"/>
    <cellStyle name="Note 3 12 5 5 3 3" xfId="47943"/>
    <cellStyle name="Note 3 12 5 5 4" xfId="21394"/>
    <cellStyle name="Note 3 12 5 5 5" xfId="35847"/>
    <cellStyle name="Note 3 12 5 6" xfId="6420"/>
    <cellStyle name="Note 3 12 5 6 2" xfId="23855"/>
    <cellStyle name="Note 3 12 5 6 3" xfId="38308"/>
    <cellStyle name="Note 3 12 5 7" xfId="8861"/>
    <cellStyle name="Note 3 12 5 7 2" xfId="26296"/>
    <cellStyle name="Note 3 12 5 7 3" xfId="40749"/>
    <cellStyle name="Note 3 12 5 8" xfId="11281"/>
    <cellStyle name="Note 3 12 5 8 2" xfId="28716"/>
    <cellStyle name="Note 3 12 5 8 3" xfId="43169"/>
    <cellStyle name="Note 3 12 5 9" xfId="18288"/>
    <cellStyle name="Note 3 12 6" xfId="1451"/>
    <cellStyle name="Note 3 12 6 2" xfId="3962"/>
    <cellStyle name="Note 3 12 6 2 2" xfId="13597"/>
    <cellStyle name="Note 3 12 6 2 2 2" xfId="31032"/>
    <cellStyle name="Note 3 12 6 2 2 3" xfId="45485"/>
    <cellStyle name="Note 3 12 6 2 3" xfId="16058"/>
    <cellStyle name="Note 3 12 6 2 3 2" xfId="33493"/>
    <cellStyle name="Note 3 12 6 2 3 3" xfId="47946"/>
    <cellStyle name="Note 3 12 6 2 4" xfId="21398"/>
    <cellStyle name="Note 3 12 6 2 5" xfId="35851"/>
    <cellStyle name="Note 3 12 6 3" xfId="6424"/>
    <cellStyle name="Note 3 12 6 3 2" xfId="23859"/>
    <cellStyle name="Note 3 12 6 3 3" xfId="38312"/>
    <cellStyle name="Note 3 12 6 4" xfId="8865"/>
    <cellStyle name="Note 3 12 6 4 2" xfId="26300"/>
    <cellStyle name="Note 3 12 6 4 3" xfId="40753"/>
    <cellStyle name="Note 3 12 6 5" xfId="11285"/>
    <cellStyle name="Note 3 12 6 5 2" xfId="28720"/>
    <cellStyle name="Note 3 12 6 5 3" xfId="43173"/>
    <cellStyle name="Note 3 12 6 6" xfId="18292"/>
    <cellStyle name="Note 3 12 7" xfId="1452"/>
    <cellStyle name="Note 3 12 7 2" xfId="3963"/>
    <cellStyle name="Note 3 12 7 2 2" xfId="13598"/>
    <cellStyle name="Note 3 12 7 2 2 2" xfId="31033"/>
    <cellStyle name="Note 3 12 7 2 2 3" xfId="45486"/>
    <cellStyle name="Note 3 12 7 2 3" xfId="16059"/>
    <cellStyle name="Note 3 12 7 2 3 2" xfId="33494"/>
    <cellStyle name="Note 3 12 7 2 3 3" xfId="47947"/>
    <cellStyle name="Note 3 12 7 2 4" xfId="21399"/>
    <cellStyle name="Note 3 12 7 2 5" xfId="35852"/>
    <cellStyle name="Note 3 12 7 3" xfId="6425"/>
    <cellStyle name="Note 3 12 7 3 2" xfId="23860"/>
    <cellStyle name="Note 3 12 7 3 3" xfId="38313"/>
    <cellStyle name="Note 3 12 7 4" xfId="8866"/>
    <cellStyle name="Note 3 12 7 4 2" xfId="26301"/>
    <cellStyle name="Note 3 12 7 4 3" xfId="40754"/>
    <cellStyle name="Note 3 12 7 5" xfId="11286"/>
    <cellStyle name="Note 3 12 7 5 2" xfId="28721"/>
    <cellStyle name="Note 3 12 7 5 3" xfId="43174"/>
    <cellStyle name="Note 3 12 7 6" xfId="18293"/>
    <cellStyle name="Note 3 12 8" xfId="1453"/>
    <cellStyle name="Note 3 12 8 2" xfId="3964"/>
    <cellStyle name="Note 3 12 8 2 2" xfId="21400"/>
    <cellStyle name="Note 3 12 8 2 3" xfId="35853"/>
    <cellStyle name="Note 3 12 8 3" xfId="6426"/>
    <cellStyle name="Note 3 12 8 3 2" xfId="23861"/>
    <cellStyle name="Note 3 12 8 3 3" xfId="38314"/>
    <cellStyle name="Note 3 12 8 4" xfId="8867"/>
    <cellStyle name="Note 3 12 8 4 2" xfId="26302"/>
    <cellStyle name="Note 3 12 8 4 3" xfId="40755"/>
    <cellStyle name="Note 3 12 8 5" xfId="11287"/>
    <cellStyle name="Note 3 12 8 5 2" xfId="28722"/>
    <cellStyle name="Note 3 12 8 5 3" xfId="43175"/>
    <cellStyle name="Note 3 12 8 6" xfId="15133"/>
    <cellStyle name="Note 3 12 8 6 2" xfId="32568"/>
    <cellStyle name="Note 3 12 8 6 3" xfId="47021"/>
    <cellStyle name="Note 3 12 8 7" xfId="18294"/>
    <cellStyle name="Note 3 12 8 8" xfId="20295"/>
    <cellStyle name="Note 3 12 9" xfId="3945"/>
    <cellStyle name="Note 3 12 9 2" xfId="13584"/>
    <cellStyle name="Note 3 12 9 2 2" xfId="31019"/>
    <cellStyle name="Note 3 12 9 2 3" xfId="45472"/>
    <cellStyle name="Note 3 12 9 3" xfId="16045"/>
    <cellStyle name="Note 3 12 9 3 2" xfId="33480"/>
    <cellStyle name="Note 3 12 9 3 3" xfId="47933"/>
    <cellStyle name="Note 3 12 9 4" xfId="21381"/>
    <cellStyle name="Note 3 12 9 5" xfId="35834"/>
    <cellStyle name="Note 3 13" xfId="1454"/>
    <cellStyle name="Note 3 13 10" xfId="6427"/>
    <cellStyle name="Note 3 13 10 2" xfId="23862"/>
    <cellStyle name="Note 3 13 10 3" xfId="38315"/>
    <cellStyle name="Note 3 13 11" xfId="8868"/>
    <cellStyle name="Note 3 13 11 2" xfId="26303"/>
    <cellStyle name="Note 3 13 11 3" xfId="40756"/>
    <cellStyle name="Note 3 13 12" xfId="11288"/>
    <cellStyle name="Note 3 13 12 2" xfId="28723"/>
    <cellStyle name="Note 3 13 12 3" xfId="43176"/>
    <cellStyle name="Note 3 13 13" xfId="18295"/>
    <cellStyle name="Note 3 13 2" xfId="1455"/>
    <cellStyle name="Note 3 13 2 2" xfId="1456"/>
    <cellStyle name="Note 3 13 2 2 2" xfId="3967"/>
    <cellStyle name="Note 3 13 2 2 2 2" xfId="13601"/>
    <cellStyle name="Note 3 13 2 2 2 2 2" xfId="31036"/>
    <cellStyle name="Note 3 13 2 2 2 2 3" xfId="45489"/>
    <cellStyle name="Note 3 13 2 2 2 3" xfId="16062"/>
    <cellStyle name="Note 3 13 2 2 2 3 2" xfId="33497"/>
    <cellStyle name="Note 3 13 2 2 2 3 3" xfId="47950"/>
    <cellStyle name="Note 3 13 2 2 2 4" xfId="21403"/>
    <cellStyle name="Note 3 13 2 2 2 5" xfId="35856"/>
    <cellStyle name="Note 3 13 2 2 3" xfId="6429"/>
    <cellStyle name="Note 3 13 2 2 3 2" xfId="23864"/>
    <cellStyle name="Note 3 13 2 2 3 3" xfId="38317"/>
    <cellStyle name="Note 3 13 2 2 4" xfId="8870"/>
    <cellStyle name="Note 3 13 2 2 4 2" xfId="26305"/>
    <cellStyle name="Note 3 13 2 2 4 3" xfId="40758"/>
    <cellStyle name="Note 3 13 2 2 5" xfId="11290"/>
    <cellStyle name="Note 3 13 2 2 5 2" xfId="28725"/>
    <cellStyle name="Note 3 13 2 2 5 3" xfId="43178"/>
    <cellStyle name="Note 3 13 2 2 6" xfId="18297"/>
    <cellStyle name="Note 3 13 2 3" xfId="1457"/>
    <cellStyle name="Note 3 13 2 3 2" xfId="3968"/>
    <cellStyle name="Note 3 13 2 3 2 2" xfId="13602"/>
    <cellStyle name="Note 3 13 2 3 2 2 2" xfId="31037"/>
    <cellStyle name="Note 3 13 2 3 2 2 3" xfId="45490"/>
    <cellStyle name="Note 3 13 2 3 2 3" xfId="16063"/>
    <cellStyle name="Note 3 13 2 3 2 3 2" xfId="33498"/>
    <cellStyle name="Note 3 13 2 3 2 3 3" xfId="47951"/>
    <cellStyle name="Note 3 13 2 3 2 4" xfId="21404"/>
    <cellStyle name="Note 3 13 2 3 2 5" xfId="35857"/>
    <cellStyle name="Note 3 13 2 3 3" xfId="6430"/>
    <cellStyle name="Note 3 13 2 3 3 2" xfId="23865"/>
    <cellStyle name="Note 3 13 2 3 3 3" xfId="38318"/>
    <cellStyle name="Note 3 13 2 3 4" xfId="8871"/>
    <cellStyle name="Note 3 13 2 3 4 2" xfId="26306"/>
    <cellStyle name="Note 3 13 2 3 4 3" xfId="40759"/>
    <cellStyle name="Note 3 13 2 3 5" xfId="11291"/>
    <cellStyle name="Note 3 13 2 3 5 2" xfId="28726"/>
    <cellStyle name="Note 3 13 2 3 5 3" xfId="43179"/>
    <cellStyle name="Note 3 13 2 3 6" xfId="18298"/>
    <cellStyle name="Note 3 13 2 4" xfId="1458"/>
    <cellStyle name="Note 3 13 2 4 2" xfId="3969"/>
    <cellStyle name="Note 3 13 2 4 2 2" xfId="21405"/>
    <cellStyle name="Note 3 13 2 4 2 3" xfId="35858"/>
    <cellStyle name="Note 3 13 2 4 3" xfId="6431"/>
    <cellStyle name="Note 3 13 2 4 3 2" xfId="23866"/>
    <cellStyle name="Note 3 13 2 4 3 3" xfId="38319"/>
    <cellStyle name="Note 3 13 2 4 4" xfId="8872"/>
    <cellStyle name="Note 3 13 2 4 4 2" xfId="26307"/>
    <cellStyle name="Note 3 13 2 4 4 3" xfId="40760"/>
    <cellStyle name="Note 3 13 2 4 5" xfId="11292"/>
    <cellStyle name="Note 3 13 2 4 5 2" xfId="28727"/>
    <cellStyle name="Note 3 13 2 4 5 3" xfId="43180"/>
    <cellStyle name="Note 3 13 2 4 6" xfId="15134"/>
    <cellStyle name="Note 3 13 2 4 6 2" xfId="32569"/>
    <cellStyle name="Note 3 13 2 4 6 3" xfId="47022"/>
    <cellStyle name="Note 3 13 2 4 7" xfId="18299"/>
    <cellStyle name="Note 3 13 2 4 8" xfId="20296"/>
    <cellStyle name="Note 3 13 2 5" xfId="3966"/>
    <cellStyle name="Note 3 13 2 5 2" xfId="13600"/>
    <cellStyle name="Note 3 13 2 5 2 2" xfId="31035"/>
    <cellStyle name="Note 3 13 2 5 2 3" xfId="45488"/>
    <cellStyle name="Note 3 13 2 5 3" xfId="16061"/>
    <cellStyle name="Note 3 13 2 5 3 2" xfId="33496"/>
    <cellStyle name="Note 3 13 2 5 3 3" xfId="47949"/>
    <cellStyle name="Note 3 13 2 5 4" xfId="21402"/>
    <cellStyle name="Note 3 13 2 5 5" xfId="35855"/>
    <cellStyle name="Note 3 13 2 6" xfId="6428"/>
    <cellStyle name="Note 3 13 2 6 2" xfId="23863"/>
    <cellStyle name="Note 3 13 2 6 3" xfId="38316"/>
    <cellStyle name="Note 3 13 2 7" xfId="8869"/>
    <cellStyle name="Note 3 13 2 7 2" xfId="26304"/>
    <cellStyle name="Note 3 13 2 7 3" xfId="40757"/>
    <cellStyle name="Note 3 13 2 8" xfId="11289"/>
    <cellStyle name="Note 3 13 2 8 2" xfId="28724"/>
    <cellStyle name="Note 3 13 2 8 3" xfId="43177"/>
    <cellStyle name="Note 3 13 2 9" xfId="18296"/>
    <cellStyle name="Note 3 13 3" xfId="1459"/>
    <cellStyle name="Note 3 13 3 2" xfId="1460"/>
    <cellStyle name="Note 3 13 3 2 2" xfId="3971"/>
    <cellStyle name="Note 3 13 3 2 2 2" xfId="13604"/>
    <cellStyle name="Note 3 13 3 2 2 2 2" xfId="31039"/>
    <cellStyle name="Note 3 13 3 2 2 2 3" xfId="45492"/>
    <cellStyle name="Note 3 13 3 2 2 3" xfId="16065"/>
    <cellStyle name="Note 3 13 3 2 2 3 2" xfId="33500"/>
    <cellStyle name="Note 3 13 3 2 2 3 3" xfId="47953"/>
    <cellStyle name="Note 3 13 3 2 2 4" xfId="21407"/>
    <cellStyle name="Note 3 13 3 2 2 5" xfId="35860"/>
    <cellStyle name="Note 3 13 3 2 3" xfId="6433"/>
    <cellStyle name="Note 3 13 3 2 3 2" xfId="23868"/>
    <cellStyle name="Note 3 13 3 2 3 3" xfId="38321"/>
    <cellStyle name="Note 3 13 3 2 4" xfId="8874"/>
    <cellStyle name="Note 3 13 3 2 4 2" xfId="26309"/>
    <cellStyle name="Note 3 13 3 2 4 3" xfId="40762"/>
    <cellStyle name="Note 3 13 3 2 5" xfId="11294"/>
    <cellStyle name="Note 3 13 3 2 5 2" xfId="28729"/>
    <cellStyle name="Note 3 13 3 2 5 3" xfId="43182"/>
    <cellStyle name="Note 3 13 3 2 6" xfId="18301"/>
    <cellStyle name="Note 3 13 3 3" xfId="1461"/>
    <cellStyle name="Note 3 13 3 3 2" xfId="3972"/>
    <cellStyle name="Note 3 13 3 3 2 2" xfId="13605"/>
    <cellStyle name="Note 3 13 3 3 2 2 2" xfId="31040"/>
    <cellStyle name="Note 3 13 3 3 2 2 3" xfId="45493"/>
    <cellStyle name="Note 3 13 3 3 2 3" xfId="16066"/>
    <cellStyle name="Note 3 13 3 3 2 3 2" xfId="33501"/>
    <cellStyle name="Note 3 13 3 3 2 3 3" xfId="47954"/>
    <cellStyle name="Note 3 13 3 3 2 4" xfId="21408"/>
    <cellStyle name="Note 3 13 3 3 2 5" xfId="35861"/>
    <cellStyle name="Note 3 13 3 3 3" xfId="6434"/>
    <cellStyle name="Note 3 13 3 3 3 2" xfId="23869"/>
    <cellStyle name="Note 3 13 3 3 3 3" xfId="38322"/>
    <cellStyle name="Note 3 13 3 3 4" xfId="8875"/>
    <cellStyle name="Note 3 13 3 3 4 2" xfId="26310"/>
    <cellStyle name="Note 3 13 3 3 4 3" xfId="40763"/>
    <cellStyle name="Note 3 13 3 3 5" xfId="11295"/>
    <cellStyle name="Note 3 13 3 3 5 2" xfId="28730"/>
    <cellStyle name="Note 3 13 3 3 5 3" xfId="43183"/>
    <cellStyle name="Note 3 13 3 3 6" xfId="18302"/>
    <cellStyle name="Note 3 13 3 4" xfId="1462"/>
    <cellStyle name="Note 3 13 3 4 2" xfId="3973"/>
    <cellStyle name="Note 3 13 3 4 2 2" xfId="21409"/>
    <cellStyle name="Note 3 13 3 4 2 3" xfId="35862"/>
    <cellStyle name="Note 3 13 3 4 3" xfId="6435"/>
    <cellStyle name="Note 3 13 3 4 3 2" xfId="23870"/>
    <cellStyle name="Note 3 13 3 4 3 3" xfId="38323"/>
    <cellStyle name="Note 3 13 3 4 4" xfId="8876"/>
    <cellStyle name="Note 3 13 3 4 4 2" xfId="26311"/>
    <cellStyle name="Note 3 13 3 4 4 3" xfId="40764"/>
    <cellStyle name="Note 3 13 3 4 5" xfId="11296"/>
    <cellStyle name="Note 3 13 3 4 5 2" xfId="28731"/>
    <cellStyle name="Note 3 13 3 4 5 3" xfId="43184"/>
    <cellStyle name="Note 3 13 3 4 6" xfId="15135"/>
    <cellStyle name="Note 3 13 3 4 6 2" xfId="32570"/>
    <cellStyle name="Note 3 13 3 4 6 3" xfId="47023"/>
    <cellStyle name="Note 3 13 3 4 7" xfId="18303"/>
    <cellStyle name="Note 3 13 3 4 8" xfId="20297"/>
    <cellStyle name="Note 3 13 3 5" xfId="3970"/>
    <cellStyle name="Note 3 13 3 5 2" xfId="13603"/>
    <cellStyle name="Note 3 13 3 5 2 2" xfId="31038"/>
    <cellStyle name="Note 3 13 3 5 2 3" xfId="45491"/>
    <cellStyle name="Note 3 13 3 5 3" xfId="16064"/>
    <cellStyle name="Note 3 13 3 5 3 2" xfId="33499"/>
    <cellStyle name="Note 3 13 3 5 3 3" xfId="47952"/>
    <cellStyle name="Note 3 13 3 5 4" xfId="21406"/>
    <cellStyle name="Note 3 13 3 5 5" xfId="35859"/>
    <cellStyle name="Note 3 13 3 6" xfId="6432"/>
    <cellStyle name="Note 3 13 3 6 2" xfId="23867"/>
    <cellStyle name="Note 3 13 3 6 3" xfId="38320"/>
    <cellStyle name="Note 3 13 3 7" xfId="8873"/>
    <cellStyle name="Note 3 13 3 7 2" xfId="26308"/>
    <cellStyle name="Note 3 13 3 7 3" xfId="40761"/>
    <cellStyle name="Note 3 13 3 8" xfId="11293"/>
    <cellStyle name="Note 3 13 3 8 2" xfId="28728"/>
    <cellStyle name="Note 3 13 3 8 3" xfId="43181"/>
    <cellStyle name="Note 3 13 3 9" xfId="18300"/>
    <cellStyle name="Note 3 13 4" xfId="1463"/>
    <cellStyle name="Note 3 13 4 2" xfId="1464"/>
    <cellStyle name="Note 3 13 4 2 2" xfId="3975"/>
    <cellStyle name="Note 3 13 4 2 2 2" xfId="13607"/>
    <cellStyle name="Note 3 13 4 2 2 2 2" xfId="31042"/>
    <cellStyle name="Note 3 13 4 2 2 2 3" xfId="45495"/>
    <cellStyle name="Note 3 13 4 2 2 3" xfId="16068"/>
    <cellStyle name="Note 3 13 4 2 2 3 2" xfId="33503"/>
    <cellStyle name="Note 3 13 4 2 2 3 3" xfId="47956"/>
    <cellStyle name="Note 3 13 4 2 2 4" xfId="21411"/>
    <cellStyle name="Note 3 13 4 2 2 5" xfId="35864"/>
    <cellStyle name="Note 3 13 4 2 3" xfId="6437"/>
    <cellStyle name="Note 3 13 4 2 3 2" xfId="23872"/>
    <cellStyle name="Note 3 13 4 2 3 3" xfId="38325"/>
    <cellStyle name="Note 3 13 4 2 4" xfId="8878"/>
    <cellStyle name="Note 3 13 4 2 4 2" xfId="26313"/>
    <cellStyle name="Note 3 13 4 2 4 3" xfId="40766"/>
    <cellStyle name="Note 3 13 4 2 5" xfId="11298"/>
    <cellStyle name="Note 3 13 4 2 5 2" xfId="28733"/>
    <cellStyle name="Note 3 13 4 2 5 3" xfId="43186"/>
    <cellStyle name="Note 3 13 4 2 6" xfId="18305"/>
    <cellStyle name="Note 3 13 4 3" xfId="1465"/>
    <cellStyle name="Note 3 13 4 3 2" xfId="3976"/>
    <cellStyle name="Note 3 13 4 3 2 2" xfId="13608"/>
    <cellStyle name="Note 3 13 4 3 2 2 2" xfId="31043"/>
    <cellStyle name="Note 3 13 4 3 2 2 3" xfId="45496"/>
    <cellStyle name="Note 3 13 4 3 2 3" xfId="16069"/>
    <cellStyle name="Note 3 13 4 3 2 3 2" xfId="33504"/>
    <cellStyle name="Note 3 13 4 3 2 3 3" xfId="47957"/>
    <cellStyle name="Note 3 13 4 3 2 4" xfId="21412"/>
    <cellStyle name="Note 3 13 4 3 2 5" xfId="35865"/>
    <cellStyle name="Note 3 13 4 3 3" xfId="6438"/>
    <cellStyle name="Note 3 13 4 3 3 2" xfId="23873"/>
    <cellStyle name="Note 3 13 4 3 3 3" xfId="38326"/>
    <cellStyle name="Note 3 13 4 3 4" xfId="8879"/>
    <cellStyle name="Note 3 13 4 3 4 2" xfId="26314"/>
    <cellStyle name="Note 3 13 4 3 4 3" xfId="40767"/>
    <cellStyle name="Note 3 13 4 3 5" xfId="11299"/>
    <cellStyle name="Note 3 13 4 3 5 2" xfId="28734"/>
    <cellStyle name="Note 3 13 4 3 5 3" xfId="43187"/>
    <cellStyle name="Note 3 13 4 3 6" xfId="18306"/>
    <cellStyle name="Note 3 13 4 4" xfId="1466"/>
    <cellStyle name="Note 3 13 4 4 2" xfId="3977"/>
    <cellStyle name="Note 3 13 4 4 2 2" xfId="21413"/>
    <cellStyle name="Note 3 13 4 4 2 3" xfId="35866"/>
    <cellStyle name="Note 3 13 4 4 3" xfId="6439"/>
    <cellStyle name="Note 3 13 4 4 3 2" xfId="23874"/>
    <cellStyle name="Note 3 13 4 4 3 3" xfId="38327"/>
    <cellStyle name="Note 3 13 4 4 4" xfId="8880"/>
    <cellStyle name="Note 3 13 4 4 4 2" xfId="26315"/>
    <cellStyle name="Note 3 13 4 4 4 3" xfId="40768"/>
    <cellStyle name="Note 3 13 4 4 5" xfId="11300"/>
    <cellStyle name="Note 3 13 4 4 5 2" xfId="28735"/>
    <cellStyle name="Note 3 13 4 4 5 3" xfId="43188"/>
    <cellStyle name="Note 3 13 4 4 6" xfId="15136"/>
    <cellStyle name="Note 3 13 4 4 6 2" xfId="32571"/>
    <cellStyle name="Note 3 13 4 4 6 3" xfId="47024"/>
    <cellStyle name="Note 3 13 4 4 7" xfId="18307"/>
    <cellStyle name="Note 3 13 4 4 8" xfId="20298"/>
    <cellStyle name="Note 3 13 4 5" xfId="3974"/>
    <cellStyle name="Note 3 13 4 5 2" xfId="13606"/>
    <cellStyle name="Note 3 13 4 5 2 2" xfId="31041"/>
    <cellStyle name="Note 3 13 4 5 2 3" xfId="45494"/>
    <cellStyle name="Note 3 13 4 5 3" xfId="16067"/>
    <cellStyle name="Note 3 13 4 5 3 2" xfId="33502"/>
    <cellStyle name="Note 3 13 4 5 3 3" xfId="47955"/>
    <cellStyle name="Note 3 13 4 5 4" xfId="21410"/>
    <cellStyle name="Note 3 13 4 5 5" xfId="35863"/>
    <cellStyle name="Note 3 13 4 6" xfId="6436"/>
    <cellStyle name="Note 3 13 4 6 2" xfId="23871"/>
    <cellStyle name="Note 3 13 4 6 3" xfId="38324"/>
    <cellStyle name="Note 3 13 4 7" xfId="8877"/>
    <cellStyle name="Note 3 13 4 7 2" xfId="26312"/>
    <cellStyle name="Note 3 13 4 7 3" xfId="40765"/>
    <cellStyle name="Note 3 13 4 8" xfId="11297"/>
    <cellStyle name="Note 3 13 4 8 2" xfId="28732"/>
    <cellStyle name="Note 3 13 4 8 3" xfId="43185"/>
    <cellStyle name="Note 3 13 4 9" xfId="18304"/>
    <cellStyle name="Note 3 13 5" xfId="1467"/>
    <cellStyle name="Note 3 13 5 2" xfId="1468"/>
    <cellStyle name="Note 3 13 5 2 2" xfId="3979"/>
    <cellStyle name="Note 3 13 5 2 2 2" xfId="13610"/>
    <cellStyle name="Note 3 13 5 2 2 2 2" xfId="31045"/>
    <cellStyle name="Note 3 13 5 2 2 2 3" xfId="45498"/>
    <cellStyle name="Note 3 13 5 2 2 3" xfId="16071"/>
    <cellStyle name="Note 3 13 5 2 2 3 2" xfId="33506"/>
    <cellStyle name="Note 3 13 5 2 2 3 3" xfId="47959"/>
    <cellStyle name="Note 3 13 5 2 2 4" xfId="21415"/>
    <cellStyle name="Note 3 13 5 2 2 5" xfId="35868"/>
    <cellStyle name="Note 3 13 5 2 3" xfId="6441"/>
    <cellStyle name="Note 3 13 5 2 3 2" xfId="23876"/>
    <cellStyle name="Note 3 13 5 2 3 3" xfId="38329"/>
    <cellStyle name="Note 3 13 5 2 4" xfId="8882"/>
    <cellStyle name="Note 3 13 5 2 4 2" xfId="26317"/>
    <cellStyle name="Note 3 13 5 2 4 3" xfId="40770"/>
    <cellStyle name="Note 3 13 5 2 5" xfId="11302"/>
    <cellStyle name="Note 3 13 5 2 5 2" xfId="28737"/>
    <cellStyle name="Note 3 13 5 2 5 3" xfId="43190"/>
    <cellStyle name="Note 3 13 5 2 6" xfId="18309"/>
    <cellStyle name="Note 3 13 5 3" xfId="1469"/>
    <cellStyle name="Note 3 13 5 3 2" xfId="3980"/>
    <cellStyle name="Note 3 13 5 3 2 2" xfId="13611"/>
    <cellStyle name="Note 3 13 5 3 2 2 2" xfId="31046"/>
    <cellStyle name="Note 3 13 5 3 2 2 3" xfId="45499"/>
    <cellStyle name="Note 3 13 5 3 2 3" xfId="16072"/>
    <cellStyle name="Note 3 13 5 3 2 3 2" xfId="33507"/>
    <cellStyle name="Note 3 13 5 3 2 3 3" xfId="47960"/>
    <cellStyle name="Note 3 13 5 3 2 4" xfId="21416"/>
    <cellStyle name="Note 3 13 5 3 2 5" xfId="35869"/>
    <cellStyle name="Note 3 13 5 3 3" xfId="6442"/>
    <cellStyle name="Note 3 13 5 3 3 2" xfId="23877"/>
    <cellStyle name="Note 3 13 5 3 3 3" xfId="38330"/>
    <cellStyle name="Note 3 13 5 3 4" xfId="8883"/>
    <cellStyle name="Note 3 13 5 3 4 2" xfId="26318"/>
    <cellStyle name="Note 3 13 5 3 4 3" xfId="40771"/>
    <cellStyle name="Note 3 13 5 3 5" xfId="11303"/>
    <cellStyle name="Note 3 13 5 3 5 2" xfId="28738"/>
    <cellStyle name="Note 3 13 5 3 5 3" xfId="43191"/>
    <cellStyle name="Note 3 13 5 3 6" xfId="18310"/>
    <cellStyle name="Note 3 13 5 4" xfId="1470"/>
    <cellStyle name="Note 3 13 5 4 2" xfId="3981"/>
    <cellStyle name="Note 3 13 5 4 2 2" xfId="21417"/>
    <cellStyle name="Note 3 13 5 4 2 3" xfId="35870"/>
    <cellStyle name="Note 3 13 5 4 3" xfId="6443"/>
    <cellStyle name="Note 3 13 5 4 3 2" xfId="23878"/>
    <cellStyle name="Note 3 13 5 4 3 3" xfId="38331"/>
    <cellStyle name="Note 3 13 5 4 4" xfId="8884"/>
    <cellStyle name="Note 3 13 5 4 4 2" xfId="26319"/>
    <cellStyle name="Note 3 13 5 4 4 3" xfId="40772"/>
    <cellStyle name="Note 3 13 5 4 5" xfId="11304"/>
    <cellStyle name="Note 3 13 5 4 5 2" xfId="28739"/>
    <cellStyle name="Note 3 13 5 4 5 3" xfId="43192"/>
    <cellStyle name="Note 3 13 5 4 6" xfId="15137"/>
    <cellStyle name="Note 3 13 5 4 6 2" xfId="32572"/>
    <cellStyle name="Note 3 13 5 4 6 3" xfId="47025"/>
    <cellStyle name="Note 3 13 5 4 7" xfId="18311"/>
    <cellStyle name="Note 3 13 5 4 8" xfId="20299"/>
    <cellStyle name="Note 3 13 5 5" xfId="3978"/>
    <cellStyle name="Note 3 13 5 5 2" xfId="13609"/>
    <cellStyle name="Note 3 13 5 5 2 2" xfId="31044"/>
    <cellStyle name="Note 3 13 5 5 2 3" xfId="45497"/>
    <cellStyle name="Note 3 13 5 5 3" xfId="16070"/>
    <cellStyle name="Note 3 13 5 5 3 2" xfId="33505"/>
    <cellStyle name="Note 3 13 5 5 3 3" xfId="47958"/>
    <cellStyle name="Note 3 13 5 5 4" xfId="21414"/>
    <cellStyle name="Note 3 13 5 5 5" xfId="35867"/>
    <cellStyle name="Note 3 13 5 6" xfId="6440"/>
    <cellStyle name="Note 3 13 5 6 2" xfId="23875"/>
    <cellStyle name="Note 3 13 5 6 3" xfId="38328"/>
    <cellStyle name="Note 3 13 5 7" xfId="8881"/>
    <cellStyle name="Note 3 13 5 7 2" xfId="26316"/>
    <cellStyle name="Note 3 13 5 7 3" xfId="40769"/>
    <cellStyle name="Note 3 13 5 8" xfId="11301"/>
    <cellStyle name="Note 3 13 5 8 2" xfId="28736"/>
    <cellStyle name="Note 3 13 5 8 3" xfId="43189"/>
    <cellStyle name="Note 3 13 5 9" xfId="18308"/>
    <cellStyle name="Note 3 13 6" xfId="1471"/>
    <cellStyle name="Note 3 13 6 2" xfId="3982"/>
    <cellStyle name="Note 3 13 6 2 2" xfId="13612"/>
    <cellStyle name="Note 3 13 6 2 2 2" xfId="31047"/>
    <cellStyle name="Note 3 13 6 2 2 3" xfId="45500"/>
    <cellStyle name="Note 3 13 6 2 3" xfId="16073"/>
    <cellStyle name="Note 3 13 6 2 3 2" xfId="33508"/>
    <cellStyle name="Note 3 13 6 2 3 3" xfId="47961"/>
    <cellStyle name="Note 3 13 6 2 4" xfId="21418"/>
    <cellStyle name="Note 3 13 6 2 5" xfId="35871"/>
    <cellStyle name="Note 3 13 6 3" xfId="6444"/>
    <cellStyle name="Note 3 13 6 3 2" xfId="23879"/>
    <cellStyle name="Note 3 13 6 3 3" xfId="38332"/>
    <cellStyle name="Note 3 13 6 4" xfId="8885"/>
    <cellStyle name="Note 3 13 6 4 2" xfId="26320"/>
    <cellStyle name="Note 3 13 6 4 3" xfId="40773"/>
    <cellStyle name="Note 3 13 6 5" xfId="11305"/>
    <cellStyle name="Note 3 13 6 5 2" xfId="28740"/>
    <cellStyle name="Note 3 13 6 5 3" xfId="43193"/>
    <cellStyle name="Note 3 13 6 6" xfId="18312"/>
    <cellStyle name="Note 3 13 7" xfId="1472"/>
    <cellStyle name="Note 3 13 7 2" xfId="3983"/>
    <cellStyle name="Note 3 13 7 2 2" xfId="13613"/>
    <cellStyle name="Note 3 13 7 2 2 2" xfId="31048"/>
    <cellStyle name="Note 3 13 7 2 2 3" xfId="45501"/>
    <cellStyle name="Note 3 13 7 2 3" xfId="16074"/>
    <cellStyle name="Note 3 13 7 2 3 2" xfId="33509"/>
    <cellStyle name="Note 3 13 7 2 3 3" xfId="47962"/>
    <cellStyle name="Note 3 13 7 2 4" xfId="21419"/>
    <cellStyle name="Note 3 13 7 2 5" xfId="35872"/>
    <cellStyle name="Note 3 13 7 3" xfId="6445"/>
    <cellStyle name="Note 3 13 7 3 2" xfId="23880"/>
    <cellStyle name="Note 3 13 7 3 3" xfId="38333"/>
    <cellStyle name="Note 3 13 7 4" xfId="8886"/>
    <cellStyle name="Note 3 13 7 4 2" xfId="26321"/>
    <cellStyle name="Note 3 13 7 4 3" xfId="40774"/>
    <cellStyle name="Note 3 13 7 5" xfId="11306"/>
    <cellStyle name="Note 3 13 7 5 2" xfId="28741"/>
    <cellStyle name="Note 3 13 7 5 3" xfId="43194"/>
    <cellStyle name="Note 3 13 7 6" xfId="18313"/>
    <cellStyle name="Note 3 13 8" xfId="1473"/>
    <cellStyle name="Note 3 13 8 2" xfId="3984"/>
    <cellStyle name="Note 3 13 8 2 2" xfId="21420"/>
    <cellStyle name="Note 3 13 8 2 3" xfId="35873"/>
    <cellStyle name="Note 3 13 8 3" xfId="6446"/>
    <cellStyle name="Note 3 13 8 3 2" xfId="23881"/>
    <cellStyle name="Note 3 13 8 3 3" xfId="38334"/>
    <cellStyle name="Note 3 13 8 4" xfId="8887"/>
    <cellStyle name="Note 3 13 8 4 2" xfId="26322"/>
    <cellStyle name="Note 3 13 8 4 3" xfId="40775"/>
    <cellStyle name="Note 3 13 8 5" xfId="11307"/>
    <cellStyle name="Note 3 13 8 5 2" xfId="28742"/>
    <cellStyle name="Note 3 13 8 5 3" xfId="43195"/>
    <cellStyle name="Note 3 13 8 6" xfId="15138"/>
    <cellStyle name="Note 3 13 8 6 2" xfId="32573"/>
    <cellStyle name="Note 3 13 8 6 3" xfId="47026"/>
    <cellStyle name="Note 3 13 8 7" xfId="18314"/>
    <cellStyle name="Note 3 13 8 8" xfId="20300"/>
    <cellStyle name="Note 3 13 9" xfId="3965"/>
    <cellStyle name="Note 3 13 9 2" xfId="13599"/>
    <cellStyle name="Note 3 13 9 2 2" xfId="31034"/>
    <cellStyle name="Note 3 13 9 2 3" xfId="45487"/>
    <cellStyle name="Note 3 13 9 3" xfId="16060"/>
    <cellStyle name="Note 3 13 9 3 2" xfId="33495"/>
    <cellStyle name="Note 3 13 9 3 3" xfId="47948"/>
    <cellStyle name="Note 3 13 9 4" xfId="21401"/>
    <cellStyle name="Note 3 13 9 5" xfId="35854"/>
    <cellStyle name="Note 3 14" xfId="1474"/>
    <cellStyle name="Note 3 14 10" xfId="6447"/>
    <cellStyle name="Note 3 14 10 2" xfId="23882"/>
    <cellStyle name="Note 3 14 10 3" xfId="38335"/>
    <cellStyle name="Note 3 14 11" xfId="8888"/>
    <cellStyle name="Note 3 14 11 2" xfId="26323"/>
    <cellStyle name="Note 3 14 11 3" xfId="40776"/>
    <cellStyle name="Note 3 14 12" xfId="11308"/>
    <cellStyle name="Note 3 14 12 2" xfId="28743"/>
    <cellStyle name="Note 3 14 12 3" xfId="43196"/>
    <cellStyle name="Note 3 14 13" xfId="18315"/>
    <cellStyle name="Note 3 14 2" xfId="1475"/>
    <cellStyle name="Note 3 14 2 2" xfId="1476"/>
    <cellStyle name="Note 3 14 2 2 2" xfId="3987"/>
    <cellStyle name="Note 3 14 2 2 2 2" xfId="13616"/>
    <cellStyle name="Note 3 14 2 2 2 2 2" xfId="31051"/>
    <cellStyle name="Note 3 14 2 2 2 2 3" xfId="45504"/>
    <cellStyle name="Note 3 14 2 2 2 3" xfId="16077"/>
    <cellStyle name="Note 3 14 2 2 2 3 2" xfId="33512"/>
    <cellStyle name="Note 3 14 2 2 2 3 3" xfId="47965"/>
    <cellStyle name="Note 3 14 2 2 2 4" xfId="21423"/>
    <cellStyle name="Note 3 14 2 2 2 5" xfId="35876"/>
    <cellStyle name="Note 3 14 2 2 3" xfId="6449"/>
    <cellStyle name="Note 3 14 2 2 3 2" xfId="23884"/>
    <cellStyle name="Note 3 14 2 2 3 3" xfId="38337"/>
    <cellStyle name="Note 3 14 2 2 4" xfId="8890"/>
    <cellStyle name="Note 3 14 2 2 4 2" xfId="26325"/>
    <cellStyle name="Note 3 14 2 2 4 3" xfId="40778"/>
    <cellStyle name="Note 3 14 2 2 5" xfId="11310"/>
    <cellStyle name="Note 3 14 2 2 5 2" xfId="28745"/>
    <cellStyle name="Note 3 14 2 2 5 3" xfId="43198"/>
    <cellStyle name="Note 3 14 2 2 6" xfId="18317"/>
    <cellStyle name="Note 3 14 2 3" xfId="1477"/>
    <cellStyle name="Note 3 14 2 3 2" xfId="3988"/>
    <cellStyle name="Note 3 14 2 3 2 2" xfId="13617"/>
    <cellStyle name="Note 3 14 2 3 2 2 2" xfId="31052"/>
    <cellStyle name="Note 3 14 2 3 2 2 3" xfId="45505"/>
    <cellStyle name="Note 3 14 2 3 2 3" xfId="16078"/>
    <cellStyle name="Note 3 14 2 3 2 3 2" xfId="33513"/>
    <cellStyle name="Note 3 14 2 3 2 3 3" xfId="47966"/>
    <cellStyle name="Note 3 14 2 3 2 4" xfId="21424"/>
    <cellStyle name="Note 3 14 2 3 2 5" xfId="35877"/>
    <cellStyle name="Note 3 14 2 3 3" xfId="6450"/>
    <cellStyle name="Note 3 14 2 3 3 2" xfId="23885"/>
    <cellStyle name="Note 3 14 2 3 3 3" xfId="38338"/>
    <cellStyle name="Note 3 14 2 3 4" xfId="8891"/>
    <cellStyle name="Note 3 14 2 3 4 2" xfId="26326"/>
    <cellStyle name="Note 3 14 2 3 4 3" xfId="40779"/>
    <cellStyle name="Note 3 14 2 3 5" xfId="11311"/>
    <cellStyle name="Note 3 14 2 3 5 2" xfId="28746"/>
    <cellStyle name="Note 3 14 2 3 5 3" xfId="43199"/>
    <cellStyle name="Note 3 14 2 3 6" xfId="18318"/>
    <cellStyle name="Note 3 14 2 4" xfId="1478"/>
    <cellStyle name="Note 3 14 2 4 2" xfId="3989"/>
    <cellStyle name="Note 3 14 2 4 2 2" xfId="21425"/>
    <cellStyle name="Note 3 14 2 4 2 3" xfId="35878"/>
    <cellStyle name="Note 3 14 2 4 3" xfId="6451"/>
    <cellStyle name="Note 3 14 2 4 3 2" xfId="23886"/>
    <cellStyle name="Note 3 14 2 4 3 3" xfId="38339"/>
    <cellStyle name="Note 3 14 2 4 4" xfId="8892"/>
    <cellStyle name="Note 3 14 2 4 4 2" xfId="26327"/>
    <cellStyle name="Note 3 14 2 4 4 3" xfId="40780"/>
    <cellStyle name="Note 3 14 2 4 5" xfId="11312"/>
    <cellStyle name="Note 3 14 2 4 5 2" xfId="28747"/>
    <cellStyle name="Note 3 14 2 4 5 3" xfId="43200"/>
    <cellStyle name="Note 3 14 2 4 6" xfId="15139"/>
    <cellStyle name="Note 3 14 2 4 6 2" xfId="32574"/>
    <cellStyle name="Note 3 14 2 4 6 3" xfId="47027"/>
    <cellStyle name="Note 3 14 2 4 7" xfId="18319"/>
    <cellStyle name="Note 3 14 2 4 8" xfId="20301"/>
    <cellStyle name="Note 3 14 2 5" xfId="3986"/>
    <cellStyle name="Note 3 14 2 5 2" xfId="13615"/>
    <cellStyle name="Note 3 14 2 5 2 2" xfId="31050"/>
    <cellStyle name="Note 3 14 2 5 2 3" xfId="45503"/>
    <cellStyle name="Note 3 14 2 5 3" xfId="16076"/>
    <cellStyle name="Note 3 14 2 5 3 2" xfId="33511"/>
    <cellStyle name="Note 3 14 2 5 3 3" xfId="47964"/>
    <cellStyle name="Note 3 14 2 5 4" xfId="21422"/>
    <cellStyle name="Note 3 14 2 5 5" xfId="35875"/>
    <cellStyle name="Note 3 14 2 6" xfId="6448"/>
    <cellStyle name="Note 3 14 2 6 2" xfId="23883"/>
    <cellStyle name="Note 3 14 2 6 3" xfId="38336"/>
    <cellStyle name="Note 3 14 2 7" xfId="8889"/>
    <cellStyle name="Note 3 14 2 7 2" xfId="26324"/>
    <cellStyle name="Note 3 14 2 7 3" xfId="40777"/>
    <cellStyle name="Note 3 14 2 8" xfId="11309"/>
    <cellStyle name="Note 3 14 2 8 2" xfId="28744"/>
    <cellStyle name="Note 3 14 2 8 3" xfId="43197"/>
    <cellStyle name="Note 3 14 2 9" xfId="18316"/>
    <cellStyle name="Note 3 14 3" xfId="1479"/>
    <cellStyle name="Note 3 14 3 2" xfId="1480"/>
    <cellStyle name="Note 3 14 3 2 2" xfId="3991"/>
    <cellStyle name="Note 3 14 3 2 2 2" xfId="13619"/>
    <cellStyle name="Note 3 14 3 2 2 2 2" xfId="31054"/>
    <cellStyle name="Note 3 14 3 2 2 2 3" xfId="45507"/>
    <cellStyle name="Note 3 14 3 2 2 3" xfId="16080"/>
    <cellStyle name="Note 3 14 3 2 2 3 2" xfId="33515"/>
    <cellStyle name="Note 3 14 3 2 2 3 3" xfId="47968"/>
    <cellStyle name="Note 3 14 3 2 2 4" xfId="21427"/>
    <cellStyle name="Note 3 14 3 2 2 5" xfId="35880"/>
    <cellStyle name="Note 3 14 3 2 3" xfId="6453"/>
    <cellStyle name="Note 3 14 3 2 3 2" xfId="23888"/>
    <cellStyle name="Note 3 14 3 2 3 3" xfId="38341"/>
    <cellStyle name="Note 3 14 3 2 4" xfId="8894"/>
    <cellStyle name="Note 3 14 3 2 4 2" xfId="26329"/>
    <cellStyle name="Note 3 14 3 2 4 3" xfId="40782"/>
    <cellStyle name="Note 3 14 3 2 5" xfId="11314"/>
    <cellStyle name="Note 3 14 3 2 5 2" xfId="28749"/>
    <cellStyle name="Note 3 14 3 2 5 3" xfId="43202"/>
    <cellStyle name="Note 3 14 3 2 6" xfId="18321"/>
    <cellStyle name="Note 3 14 3 3" xfId="1481"/>
    <cellStyle name="Note 3 14 3 3 2" xfId="3992"/>
    <cellStyle name="Note 3 14 3 3 2 2" xfId="13620"/>
    <cellStyle name="Note 3 14 3 3 2 2 2" xfId="31055"/>
    <cellStyle name="Note 3 14 3 3 2 2 3" xfId="45508"/>
    <cellStyle name="Note 3 14 3 3 2 3" xfId="16081"/>
    <cellStyle name="Note 3 14 3 3 2 3 2" xfId="33516"/>
    <cellStyle name="Note 3 14 3 3 2 3 3" xfId="47969"/>
    <cellStyle name="Note 3 14 3 3 2 4" xfId="21428"/>
    <cellStyle name="Note 3 14 3 3 2 5" xfId="35881"/>
    <cellStyle name="Note 3 14 3 3 3" xfId="6454"/>
    <cellStyle name="Note 3 14 3 3 3 2" xfId="23889"/>
    <cellStyle name="Note 3 14 3 3 3 3" xfId="38342"/>
    <cellStyle name="Note 3 14 3 3 4" xfId="8895"/>
    <cellStyle name="Note 3 14 3 3 4 2" xfId="26330"/>
    <cellStyle name="Note 3 14 3 3 4 3" xfId="40783"/>
    <cellStyle name="Note 3 14 3 3 5" xfId="11315"/>
    <cellStyle name="Note 3 14 3 3 5 2" xfId="28750"/>
    <cellStyle name="Note 3 14 3 3 5 3" xfId="43203"/>
    <cellStyle name="Note 3 14 3 3 6" xfId="18322"/>
    <cellStyle name="Note 3 14 3 4" xfId="1482"/>
    <cellStyle name="Note 3 14 3 4 2" xfId="3993"/>
    <cellStyle name="Note 3 14 3 4 2 2" xfId="21429"/>
    <cellStyle name="Note 3 14 3 4 2 3" xfId="35882"/>
    <cellStyle name="Note 3 14 3 4 3" xfId="6455"/>
    <cellStyle name="Note 3 14 3 4 3 2" xfId="23890"/>
    <cellStyle name="Note 3 14 3 4 3 3" xfId="38343"/>
    <cellStyle name="Note 3 14 3 4 4" xfId="8896"/>
    <cellStyle name="Note 3 14 3 4 4 2" xfId="26331"/>
    <cellStyle name="Note 3 14 3 4 4 3" xfId="40784"/>
    <cellStyle name="Note 3 14 3 4 5" xfId="11316"/>
    <cellStyle name="Note 3 14 3 4 5 2" xfId="28751"/>
    <cellStyle name="Note 3 14 3 4 5 3" xfId="43204"/>
    <cellStyle name="Note 3 14 3 4 6" xfId="15140"/>
    <cellStyle name="Note 3 14 3 4 6 2" xfId="32575"/>
    <cellStyle name="Note 3 14 3 4 6 3" xfId="47028"/>
    <cellStyle name="Note 3 14 3 4 7" xfId="18323"/>
    <cellStyle name="Note 3 14 3 4 8" xfId="20302"/>
    <cellStyle name="Note 3 14 3 5" xfId="3990"/>
    <cellStyle name="Note 3 14 3 5 2" xfId="13618"/>
    <cellStyle name="Note 3 14 3 5 2 2" xfId="31053"/>
    <cellStyle name="Note 3 14 3 5 2 3" xfId="45506"/>
    <cellStyle name="Note 3 14 3 5 3" xfId="16079"/>
    <cellStyle name="Note 3 14 3 5 3 2" xfId="33514"/>
    <cellStyle name="Note 3 14 3 5 3 3" xfId="47967"/>
    <cellStyle name="Note 3 14 3 5 4" xfId="21426"/>
    <cellStyle name="Note 3 14 3 5 5" xfId="35879"/>
    <cellStyle name="Note 3 14 3 6" xfId="6452"/>
    <cellStyle name="Note 3 14 3 6 2" xfId="23887"/>
    <cellStyle name="Note 3 14 3 6 3" xfId="38340"/>
    <cellStyle name="Note 3 14 3 7" xfId="8893"/>
    <cellStyle name="Note 3 14 3 7 2" xfId="26328"/>
    <cellStyle name="Note 3 14 3 7 3" xfId="40781"/>
    <cellStyle name="Note 3 14 3 8" xfId="11313"/>
    <cellStyle name="Note 3 14 3 8 2" xfId="28748"/>
    <cellStyle name="Note 3 14 3 8 3" xfId="43201"/>
    <cellStyle name="Note 3 14 3 9" xfId="18320"/>
    <cellStyle name="Note 3 14 4" xfId="1483"/>
    <cellStyle name="Note 3 14 4 2" xfId="1484"/>
    <cellStyle name="Note 3 14 4 2 2" xfId="3995"/>
    <cellStyle name="Note 3 14 4 2 2 2" xfId="13622"/>
    <cellStyle name="Note 3 14 4 2 2 2 2" xfId="31057"/>
    <cellStyle name="Note 3 14 4 2 2 2 3" xfId="45510"/>
    <cellStyle name="Note 3 14 4 2 2 3" xfId="16083"/>
    <cellStyle name="Note 3 14 4 2 2 3 2" xfId="33518"/>
    <cellStyle name="Note 3 14 4 2 2 3 3" xfId="47971"/>
    <cellStyle name="Note 3 14 4 2 2 4" xfId="21431"/>
    <cellStyle name="Note 3 14 4 2 2 5" xfId="35884"/>
    <cellStyle name="Note 3 14 4 2 3" xfId="6457"/>
    <cellStyle name="Note 3 14 4 2 3 2" xfId="23892"/>
    <cellStyle name="Note 3 14 4 2 3 3" xfId="38345"/>
    <cellStyle name="Note 3 14 4 2 4" xfId="8898"/>
    <cellStyle name="Note 3 14 4 2 4 2" xfId="26333"/>
    <cellStyle name="Note 3 14 4 2 4 3" xfId="40786"/>
    <cellStyle name="Note 3 14 4 2 5" xfId="11318"/>
    <cellStyle name="Note 3 14 4 2 5 2" xfId="28753"/>
    <cellStyle name="Note 3 14 4 2 5 3" xfId="43206"/>
    <cellStyle name="Note 3 14 4 2 6" xfId="18325"/>
    <cellStyle name="Note 3 14 4 3" xfId="1485"/>
    <cellStyle name="Note 3 14 4 3 2" xfId="3996"/>
    <cellStyle name="Note 3 14 4 3 2 2" xfId="13623"/>
    <cellStyle name="Note 3 14 4 3 2 2 2" xfId="31058"/>
    <cellStyle name="Note 3 14 4 3 2 2 3" xfId="45511"/>
    <cellStyle name="Note 3 14 4 3 2 3" xfId="16084"/>
    <cellStyle name="Note 3 14 4 3 2 3 2" xfId="33519"/>
    <cellStyle name="Note 3 14 4 3 2 3 3" xfId="47972"/>
    <cellStyle name="Note 3 14 4 3 2 4" xfId="21432"/>
    <cellStyle name="Note 3 14 4 3 2 5" xfId="35885"/>
    <cellStyle name="Note 3 14 4 3 3" xfId="6458"/>
    <cellStyle name="Note 3 14 4 3 3 2" xfId="23893"/>
    <cellStyle name="Note 3 14 4 3 3 3" xfId="38346"/>
    <cellStyle name="Note 3 14 4 3 4" xfId="8899"/>
    <cellStyle name="Note 3 14 4 3 4 2" xfId="26334"/>
    <cellStyle name="Note 3 14 4 3 4 3" xfId="40787"/>
    <cellStyle name="Note 3 14 4 3 5" xfId="11319"/>
    <cellStyle name="Note 3 14 4 3 5 2" xfId="28754"/>
    <cellStyle name="Note 3 14 4 3 5 3" xfId="43207"/>
    <cellStyle name="Note 3 14 4 3 6" xfId="18326"/>
    <cellStyle name="Note 3 14 4 4" xfId="1486"/>
    <cellStyle name="Note 3 14 4 4 2" xfId="3997"/>
    <cellStyle name="Note 3 14 4 4 2 2" xfId="21433"/>
    <cellStyle name="Note 3 14 4 4 2 3" xfId="35886"/>
    <cellStyle name="Note 3 14 4 4 3" xfId="6459"/>
    <cellStyle name="Note 3 14 4 4 3 2" xfId="23894"/>
    <cellStyle name="Note 3 14 4 4 3 3" xfId="38347"/>
    <cellStyle name="Note 3 14 4 4 4" xfId="8900"/>
    <cellStyle name="Note 3 14 4 4 4 2" xfId="26335"/>
    <cellStyle name="Note 3 14 4 4 4 3" xfId="40788"/>
    <cellStyle name="Note 3 14 4 4 5" xfId="11320"/>
    <cellStyle name="Note 3 14 4 4 5 2" xfId="28755"/>
    <cellStyle name="Note 3 14 4 4 5 3" xfId="43208"/>
    <cellStyle name="Note 3 14 4 4 6" xfId="15141"/>
    <cellStyle name="Note 3 14 4 4 6 2" xfId="32576"/>
    <cellStyle name="Note 3 14 4 4 6 3" xfId="47029"/>
    <cellStyle name="Note 3 14 4 4 7" xfId="18327"/>
    <cellStyle name="Note 3 14 4 4 8" xfId="20303"/>
    <cellStyle name="Note 3 14 4 5" xfId="3994"/>
    <cellStyle name="Note 3 14 4 5 2" xfId="13621"/>
    <cellStyle name="Note 3 14 4 5 2 2" xfId="31056"/>
    <cellStyle name="Note 3 14 4 5 2 3" xfId="45509"/>
    <cellStyle name="Note 3 14 4 5 3" xfId="16082"/>
    <cellStyle name="Note 3 14 4 5 3 2" xfId="33517"/>
    <cellStyle name="Note 3 14 4 5 3 3" xfId="47970"/>
    <cellStyle name="Note 3 14 4 5 4" xfId="21430"/>
    <cellStyle name="Note 3 14 4 5 5" xfId="35883"/>
    <cellStyle name="Note 3 14 4 6" xfId="6456"/>
    <cellStyle name="Note 3 14 4 6 2" xfId="23891"/>
    <cellStyle name="Note 3 14 4 6 3" xfId="38344"/>
    <cellStyle name="Note 3 14 4 7" xfId="8897"/>
    <cellStyle name="Note 3 14 4 7 2" xfId="26332"/>
    <cellStyle name="Note 3 14 4 7 3" xfId="40785"/>
    <cellStyle name="Note 3 14 4 8" xfId="11317"/>
    <cellStyle name="Note 3 14 4 8 2" xfId="28752"/>
    <cellStyle name="Note 3 14 4 8 3" xfId="43205"/>
    <cellStyle name="Note 3 14 4 9" xfId="18324"/>
    <cellStyle name="Note 3 14 5" xfId="1487"/>
    <cellStyle name="Note 3 14 5 2" xfId="1488"/>
    <cellStyle name="Note 3 14 5 2 2" xfId="3999"/>
    <cellStyle name="Note 3 14 5 2 2 2" xfId="13625"/>
    <cellStyle name="Note 3 14 5 2 2 2 2" xfId="31060"/>
    <cellStyle name="Note 3 14 5 2 2 2 3" xfId="45513"/>
    <cellStyle name="Note 3 14 5 2 2 3" xfId="16086"/>
    <cellStyle name="Note 3 14 5 2 2 3 2" xfId="33521"/>
    <cellStyle name="Note 3 14 5 2 2 3 3" xfId="47974"/>
    <cellStyle name="Note 3 14 5 2 2 4" xfId="21435"/>
    <cellStyle name="Note 3 14 5 2 2 5" xfId="35888"/>
    <cellStyle name="Note 3 14 5 2 3" xfId="6461"/>
    <cellStyle name="Note 3 14 5 2 3 2" xfId="23896"/>
    <cellStyle name="Note 3 14 5 2 3 3" xfId="38349"/>
    <cellStyle name="Note 3 14 5 2 4" xfId="8902"/>
    <cellStyle name="Note 3 14 5 2 4 2" xfId="26337"/>
    <cellStyle name="Note 3 14 5 2 4 3" xfId="40790"/>
    <cellStyle name="Note 3 14 5 2 5" xfId="11322"/>
    <cellStyle name="Note 3 14 5 2 5 2" xfId="28757"/>
    <cellStyle name="Note 3 14 5 2 5 3" xfId="43210"/>
    <cellStyle name="Note 3 14 5 2 6" xfId="18329"/>
    <cellStyle name="Note 3 14 5 3" xfId="1489"/>
    <cellStyle name="Note 3 14 5 3 2" xfId="4000"/>
    <cellStyle name="Note 3 14 5 3 2 2" xfId="13626"/>
    <cellStyle name="Note 3 14 5 3 2 2 2" xfId="31061"/>
    <cellStyle name="Note 3 14 5 3 2 2 3" xfId="45514"/>
    <cellStyle name="Note 3 14 5 3 2 3" xfId="16087"/>
    <cellStyle name="Note 3 14 5 3 2 3 2" xfId="33522"/>
    <cellStyle name="Note 3 14 5 3 2 3 3" xfId="47975"/>
    <cellStyle name="Note 3 14 5 3 2 4" xfId="21436"/>
    <cellStyle name="Note 3 14 5 3 2 5" xfId="35889"/>
    <cellStyle name="Note 3 14 5 3 3" xfId="6462"/>
    <cellStyle name="Note 3 14 5 3 3 2" xfId="23897"/>
    <cellStyle name="Note 3 14 5 3 3 3" xfId="38350"/>
    <cellStyle name="Note 3 14 5 3 4" xfId="8903"/>
    <cellStyle name="Note 3 14 5 3 4 2" xfId="26338"/>
    <cellStyle name="Note 3 14 5 3 4 3" xfId="40791"/>
    <cellStyle name="Note 3 14 5 3 5" xfId="11323"/>
    <cellStyle name="Note 3 14 5 3 5 2" xfId="28758"/>
    <cellStyle name="Note 3 14 5 3 5 3" xfId="43211"/>
    <cellStyle name="Note 3 14 5 3 6" xfId="18330"/>
    <cellStyle name="Note 3 14 5 4" xfId="1490"/>
    <cellStyle name="Note 3 14 5 4 2" xfId="4001"/>
    <cellStyle name="Note 3 14 5 4 2 2" xfId="21437"/>
    <cellStyle name="Note 3 14 5 4 2 3" xfId="35890"/>
    <cellStyle name="Note 3 14 5 4 3" xfId="6463"/>
    <cellStyle name="Note 3 14 5 4 3 2" xfId="23898"/>
    <cellStyle name="Note 3 14 5 4 3 3" xfId="38351"/>
    <cellStyle name="Note 3 14 5 4 4" xfId="8904"/>
    <cellStyle name="Note 3 14 5 4 4 2" xfId="26339"/>
    <cellStyle name="Note 3 14 5 4 4 3" xfId="40792"/>
    <cellStyle name="Note 3 14 5 4 5" xfId="11324"/>
    <cellStyle name="Note 3 14 5 4 5 2" xfId="28759"/>
    <cellStyle name="Note 3 14 5 4 5 3" xfId="43212"/>
    <cellStyle name="Note 3 14 5 4 6" xfId="15142"/>
    <cellStyle name="Note 3 14 5 4 6 2" xfId="32577"/>
    <cellStyle name="Note 3 14 5 4 6 3" xfId="47030"/>
    <cellStyle name="Note 3 14 5 4 7" xfId="18331"/>
    <cellStyle name="Note 3 14 5 4 8" xfId="20304"/>
    <cellStyle name="Note 3 14 5 5" xfId="3998"/>
    <cellStyle name="Note 3 14 5 5 2" xfId="13624"/>
    <cellStyle name="Note 3 14 5 5 2 2" xfId="31059"/>
    <cellStyle name="Note 3 14 5 5 2 3" xfId="45512"/>
    <cellStyle name="Note 3 14 5 5 3" xfId="16085"/>
    <cellStyle name="Note 3 14 5 5 3 2" xfId="33520"/>
    <cellStyle name="Note 3 14 5 5 3 3" xfId="47973"/>
    <cellStyle name="Note 3 14 5 5 4" xfId="21434"/>
    <cellStyle name="Note 3 14 5 5 5" xfId="35887"/>
    <cellStyle name="Note 3 14 5 6" xfId="6460"/>
    <cellStyle name="Note 3 14 5 6 2" xfId="23895"/>
    <cellStyle name="Note 3 14 5 6 3" xfId="38348"/>
    <cellStyle name="Note 3 14 5 7" xfId="8901"/>
    <cellStyle name="Note 3 14 5 7 2" xfId="26336"/>
    <cellStyle name="Note 3 14 5 7 3" xfId="40789"/>
    <cellStyle name="Note 3 14 5 8" xfId="11321"/>
    <cellStyle name="Note 3 14 5 8 2" xfId="28756"/>
    <cellStyle name="Note 3 14 5 8 3" xfId="43209"/>
    <cellStyle name="Note 3 14 5 9" xfId="18328"/>
    <cellStyle name="Note 3 14 6" xfId="1491"/>
    <cellStyle name="Note 3 14 6 2" xfId="4002"/>
    <cellStyle name="Note 3 14 6 2 2" xfId="13627"/>
    <cellStyle name="Note 3 14 6 2 2 2" xfId="31062"/>
    <cellStyle name="Note 3 14 6 2 2 3" xfId="45515"/>
    <cellStyle name="Note 3 14 6 2 3" xfId="16088"/>
    <cellStyle name="Note 3 14 6 2 3 2" xfId="33523"/>
    <cellStyle name="Note 3 14 6 2 3 3" xfId="47976"/>
    <cellStyle name="Note 3 14 6 2 4" xfId="21438"/>
    <cellStyle name="Note 3 14 6 2 5" xfId="35891"/>
    <cellStyle name="Note 3 14 6 3" xfId="6464"/>
    <cellStyle name="Note 3 14 6 3 2" xfId="23899"/>
    <cellStyle name="Note 3 14 6 3 3" xfId="38352"/>
    <cellStyle name="Note 3 14 6 4" xfId="8905"/>
    <cellStyle name="Note 3 14 6 4 2" xfId="26340"/>
    <cellStyle name="Note 3 14 6 4 3" xfId="40793"/>
    <cellStyle name="Note 3 14 6 5" xfId="11325"/>
    <cellStyle name="Note 3 14 6 5 2" xfId="28760"/>
    <cellStyle name="Note 3 14 6 5 3" xfId="43213"/>
    <cellStyle name="Note 3 14 6 6" xfId="18332"/>
    <cellStyle name="Note 3 14 7" xfId="1492"/>
    <cellStyle name="Note 3 14 7 2" xfId="4003"/>
    <cellStyle name="Note 3 14 7 2 2" xfId="13628"/>
    <cellStyle name="Note 3 14 7 2 2 2" xfId="31063"/>
    <cellStyle name="Note 3 14 7 2 2 3" xfId="45516"/>
    <cellStyle name="Note 3 14 7 2 3" xfId="16089"/>
    <cellStyle name="Note 3 14 7 2 3 2" xfId="33524"/>
    <cellStyle name="Note 3 14 7 2 3 3" xfId="47977"/>
    <cellStyle name="Note 3 14 7 2 4" xfId="21439"/>
    <cellStyle name="Note 3 14 7 2 5" xfId="35892"/>
    <cellStyle name="Note 3 14 7 3" xfId="6465"/>
    <cellStyle name="Note 3 14 7 3 2" xfId="23900"/>
    <cellStyle name="Note 3 14 7 3 3" xfId="38353"/>
    <cellStyle name="Note 3 14 7 4" xfId="8906"/>
    <cellStyle name="Note 3 14 7 4 2" xfId="26341"/>
    <cellStyle name="Note 3 14 7 4 3" xfId="40794"/>
    <cellStyle name="Note 3 14 7 5" xfId="11326"/>
    <cellStyle name="Note 3 14 7 5 2" xfId="28761"/>
    <cellStyle name="Note 3 14 7 5 3" xfId="43214"/>
    <cellStyle name="Note 3 14 7 6" xfId="18333"/>
    <cellStyle name="Note 3 14 8" xfId="1493"/>
    <cellStyle name="Note 3 14 8 2" xfId="4004"/>
    <cellStyle name="Note 3 14 8 2 2" xfId="21440"/>
    <cellStyle name="Note 3 14 8 2 3" xfId="35893"/>
    <cellStyle name="Note 3 14 8 3" xfId="6466"/>
    <cellStyle name="Note 3 14 8 3 2" xfId="23901"/>
    <cellStyle name="Note 3 14 8 3 3" xfId="38354"/>
    <cellStyle name="Note 3 14 8 4" xfId="8907"/>
    <cellStyle name="Note 3 14 8 4 2" xfId="26342"/>
    <cellStyle name="Note 3 14 8 4 3" xfId="40795"/>
    <cellStyle name="Note 3 14 8 5" xfId="11327"/>
    <cellStyle name="Note 3 14 8 5 2" xfId="28762"/>
    <cellStyle name="Note 3 14 8 5 3" xfId="43215"/>
    <cellStyle name="Note 3 14 8 6" xfId="15143"/>
    <cellStyle name="Note 3 14 8 6 2" xfId="32578"/>
    <cellStyle name="Note 3 14 8 6 3" xfId="47031"/>
    <cellStyle name="Note 3 14 8 7" xfId="18334"/>
    <cellStyle name="Note 3 14 8 8" xfId="20305"/>
    <cellStyle name="Note 3 14 9" xfId="3985"/>
    <cellStyle name="Note 3 14 9 2" xfId="13614"/>
    <cellStyle name="Note 3 14 9 2 2" xfId="31049"/>
    <cellStyle name="Note 3 14 9 2 3" xfId="45502"/>
    <cellStyle name="Note 3 14 9 3" xfId="16075"/>
    <cellStyle name="Note 3 14 9 3 2" xfId="33510"/>
    <cellStyle name="Note 3 14 9 3 3" xfId="47963"/>
    <cellStyle name="Note 3 14 9 4" xfId="21421"/>
    <cellStyle name="Note 3 14 9 5" xfId="35874"/>
    <cellStyle name="Note 3 15" xfId="1494"/>
    <cellStyle name="Note 3 15 10" xfId="6467"/>
    <cellStyle name="Note 3 15 10 2" xfId="23902"/>
    <cellStyle name="Note 3 15 10 3" xfId="38355"/>
    <cellStyle name="Note 3 15 11" xfId="8908"/>
    <cellStyle name="Note 3 15 11 2" xfId="26343"/>
    <cellStyle name="Note 3 15 11 3" xfId="40796"/>
    <cellStyle name="Note 3 15 12" xfId="11328"/>
    <cellStyle name="Note 3 15 12 2" xfId="28763"/>
    <cellStyle name="Note 3 15 12 3" xfId="43216"/>
    <cellStyle name="Note 3 15 13" xfId="18335"/>
    <cellStyle name="Note 3 15 2" xfId="1495"/>
    <cellStyle name="Note 3 15 2 2" xfId="1496"/>
    <cellStyle name="Note 3 15 2 2 2" xfId="4007"/>
    <cellStyle name="Note 3 15 2 2 2 2" xfId="13631"/>
    <cellStyle name="Note 3 15 2 2 2 2 2" xfId="31066"/>
    <cellStyle name="Note 3 15 2 2 2 2 3" xfId="45519"/>
    <cellStyle name="Note 3 15 2 2 2 3" xfId="16092"/>
    <cellStyle name="Note 3 15 2 2 2 3 2" xfId="33527"/>
    <cellStyle name="Note 3 15 2 2 2 3 3" xfId="47980"/>
    <cellStyle name="Note 3 15 2 2 2 4" xfId="21443"/>
    <cellStyle name="Note 3 15 2 2 2 5" xfId="35896"/>
    <cellStyle name="Note 3 15 2 2 3" xfId="6469"/>
    <cellStyle name="Note 3 15 2 2 3 2" xfId="23904"/>
    <cellStyle name="Note 3 15 2 2 3 3" xfId="38357"/>
    <cellStyle name="Note 3 15 2 2 4" xfId="8910"/>
    <cellStyle name="Note 3 15 2 2 4 2" xfId="26345"/>
    <cellStyle name="Note 3 15 2 2 4 3" xfId="40798"/>
    <cellStyle name="Note 3 15 2 2 5" xfId="11330"/>
    <cellStyle name="Note 3 15 2 2 5 2" xfId="28765"/>
    <cellStyle name="Note 3 15 2 2 5 3" xfId="43218"/>
    <cellStyle name="Note 3 15 2 2 6" xfId="18337"/>
    <cellStyle name="Note 3 15 2 3" xfId="1497"/>
    <cellStyle name="Note 3 15 2 3 2" xfId="4008"/>
    <cellStyle name="Note 3 15 2 3 2 2" xfId="13632"/>
    <cellStyle name="Note 3 15 2 3 2 2 2" xfId="31067"/>
    <cellStyle name="Note 3 15 2 3 2 2 3" xfId="45520"/>
    <cellStyle name="Note 3 15 2 3 2 3" xfId="16093"/>
    <cellStyle name="Note 3 15 2 3 2 3 2" xfId="33528"/>
    <cellStyle name="Note 3 15 2 3 2 3 3" xfId="47981"/>
    <cellStyle name="Note 3 15 2 3 2 4" xfId="21444"/>
    <cellStyle name="Note 3 15 2 3 2 5" xfId="35897"/>
    <cellStyle name="Note 3 15 2 3 3" xfId="6470"/>
    <cellStyle name="Note 3 15 2 3 3 2" xfId="23905"/>
    <cellStyle name="Note 3 15 2 3 3 3" xfId="38358"/>
    <cellStyle name="Note 3 15 2 3 4" xfId="8911"/>
    <cellStyle name="Note 3 15 2 3 4 2" xfId="26346"/>
    <cellStyle name="Note 3 15 2 3 4 3" xfId="40799"/>
    <cellStyle name="Note 3 15 2 3 5" xfId="11331"/>
    <cellStyle name="Note 3 15 2 3 5 2" xfId="28766"/>
    <cellStyle name="Note 3 15 2 3 5 3" xfId="43219"/>
    <cellStyle name="Note 3 15 2 3 6" xfId="18338"/>
    <cellStyle name="Note 3 15 2 4" xfId="1498"/>
    <cellStyle name="Note 3 15 2 4 2" xfId="4009"/>
    <cellStyle name="Note 3 15 2 4 2 2" xfId="21445"/>
    <cellStyle name="Note 3 15 2 4 2 3" xfId="35898"/>
    <cellStyle name="Note 3 15 2 4 3" xfId="6471"/>
    <cellStyle name="Note 3 15 2 4 3 2" xfId="23906"/>
    <cellStyle name="Note 3 15 2 4 3 3" xfId="38359"/>
    <cellStyle name="Note 3 15 2 4 4" xfId="8912"/>
    <cellStyle name="Note 3 15 2 4 4 2" xfId="26347"/>
    <cellStyle name="Note 3 15 2 4 4 3" xfId="40800"/>
    <cellStyle name="Note 3 15 2 4 5" xfId="11332"/>
    <cellStyle name="Note 3 15 2 4 5 2" xfId="28767"/>
    <cellStyle name="Note 3 15 2 4 5 3" xfId="43220"/>
    <cellStyle name="Note 3 15 2 4 6" xfId="15144"/>
    <cellStyle name="Note 3 15 2 4 6 2" xfId="32579"/>
    <cellStyle name="Note 3 15 2 4 6 3" xfId="47032"/>
    <cellStyle name="Note 3 15 2 4 7" xfId="18339"/>
    <cellStyle name="Note 3 15 2 4 8" xfId="20306"/>
    <cellStyle name="Note 3 15 2 5" xfId="4006"/>
    <cellStyle name="Note 3 15 2 5 2" xfId="13630"/>
    <cellStyle name="Note 3 15 2 5 2 2" xfId="31065"/>
    <cellStyle name="Note 3 15 2 5 2 3" xfId="45518"/>
    <cellStyle name="Note 3 15 2 5 3" xfId="16091"/>
    <cellStyle name="Note 3 15 2 5 3 2" xfId="33526"/>
    <cellStyle name="Note 3 15 2 5 3 3" xfId="47979"/>
    <cellStyle name="Note 3 15 2 5 4" xfId="21442"/>
    <cellStyle name="Note 3 15 2 5 5" xfId="35895"/>
    <cellStyle name="Note 3 15 2 6" xfId="6468"/>
    <cellStyle name="Note 3 15 2 6 2" xfId="23903"/>
    <cellStyle name="Note 3 15 2 6 3" xfId="38356"/>
    <cellStyle name="Note 3 15 2 7" xfId="8909"/>
    <cellStyle name="Note 3 15 2 7 2" xfId="26344"/>
    <cellStyle name="Note 3 15 2 7 3" xfId="40797"/>
    <cellStyle name="Note 3 15 2 8" xfId="11329"/>
    <cellStyle name="Note 3 15 2 8 2" xfId="28764"/>
    <cellStyle name="Note 3 15 2 8 3" xfId="43217"/>
    <cellStyle name="Note 3 15 2 9" xfId="18336"/>
    <cellStyle name="Note 3 15 3" xfId="1499"/>
    <cellStyle name="Note 3 15 3 2" xfId="1500"/>
    <cellStyle name="Note 3 15 3 2 2" xfId="4011"/>
    <cellStyle name="Note 3 15 3 2 2 2" xfId="13634"/>
    <cellStyle name="Note 3 15 3 2 2 2 2" xfId="31069"/>
    <cellStyle name="Note 3 15 3 2 2 2 3" xfId="45522"/>
    <cellStyle name="Note 3 15 3 2 2 3" xfId="16095"/>
    <cellStyle name="Note 3 15 3 2 2 3 2" xfId="33530"/>
    <cellStyle name="Note 3 15 3 2 2 3 3" xfId="47983"/>
    <cellStyle name="Note 3 15 3 2 2 4" xfId="21447"/>
    <cellStyle name="Note 3 15 3 2 2 5" xfId="35900"/>
    <cellStyle name="Note 3 15 3 2 3" xfId="6473"/>
    <cellStyle name="Note 3 15 3 2 3 2" xfId="23908"/>
    <cellStyle name="Note 3 15 3 2 3 3" xfId="38361"/>
    <cellStyle name="Note 3 15 3 2 4" xfId="8914"/>
    <cellStyle name="Note 3 15 3 2 4 2" xfId="26349"/>
    <cellStyle name="Note 3 15 3 2 4 3" xfId="40802"/>
    <cellStyle name="Note 3 15 3 2 5" xfId="11334"/>
    <cellStyle name="Note 3 15 3 2 5 2" xfId="28769"/>
    <cellStyle name="Note 3 15 3 2 5 3" xfId="43222"/>
    <cellStyle name="Note 3 15 3 2 6" xfId="18341"/>
    <cellStyle name="Note 3 15 3 3" xfId="1501"/>
    <cellStyle name="Note 3 15 3 3 2" xfId="4012"/>
    <cellStyle name="Note 3 15 3 3 2 2" xfId="13635"/>
    <cellStyle name="Note 3 15 3 3 2 2 2" xfId="31070"/>
    <cellStyle name="Note 3 15 3 3 2 2 3" xfId="45523"/>
    <cellStyle name="Note 3 15 3 3 2 3" xfId="16096"/>
    <cellStyle name="Note 3 15 3 3 2 3 2" xfId="33531"/>
    <cellStyle name="Note 3 15 3 3 2 3 3" xfId="47984"/>
    <cellStyle name="Note 3 15 3 3 2 4" xfId="21448"/>
    <cellStyle name="Note 3 15 3 3 2 5" xfId="35901"/>
    <cellStyle name="Note 3 15 3 3 3" xfId="6474"/>
    <cellStyle name="Note 3 15 3 3 3 2" xfId="23909"/>
    <cellStyle name="Note 3 15 3 3 3 3" xfId="38362"/>
    <cellStyle name="Note 3 15 3 3 4" xfId="8915"/>
    <cellStyle name="Note 3 15 3 3 4 2" xfId="26350"/>
    <cellStyle name="Note 3 15 3 3 4 3" xfId="40803"/>
    <cellStyle name="Note 3 15 3 3 5" xfId="11335"/>
    <cellStyle name="Note 3 15 3 3 5 2" xfId="28770"/>
    <cellStyle name="Note 3 15 3 3 5 3" xfId="43223"/>
    <cellStyle name="Note 3 15 3 3 6" xfId="18342"/>
    <cellStyle name="Note 3 15 3 4" xfId="1502"/>
    <cellStyle name="Note 3 15 3 4 2" xfId="4013"/>
    <cellStyle name="Note 3 15 3 4 2 2" xfId="21449"/>
    <cellStyle name="Note 3 15 3 4 2 3" xfId="35902"/>
    <cellStyle name="Note 3 15 3 4 3" xfId="6475"/>
    <cellStyle name="Note 3 15 3 4 3 2" xfId="23910"/>
    <cellStyle name="Note 3 15 3 4 3 3" xfId="38363"/>
    <cellStyle name="Note 3 15 3 4 4" xfId="8916"/>
    <cellStyle name="Note 3 15 3 4 4 2" xfId="26351"/>
    <cellStyle name="Note 3 15 3 4 4 3" xfId="40804"/>
    <cellStyle name="Note 3 15 3 4 5" xfId="11336"/>
    <cellStyle name="Note 3 15 3 4 5 2" xfId="28771"/>
    <cellStyle name="Note 3 15 3 4 5 3" xfId="43224"/>
    <cellStyle name="Note 3 15 3 4 6" xfId="15145"/>
    <cellStyle name="Note 3 15 3 4 6 2" xfId="32580"/>
    <cellStyle name="Note 3 15 3 4 6 3" xfId="47033"/>
    <cellStyle name="Note 3 15 3 4 7" xfId="18343"/>
    <cellStyle name="Note 3 15 3 4 8" xfId="20307"/>
    <cellStyle name="Note 3 15 3 5" xfId="4010"/>
    <cellStyle name="Note 3 15 3 5 2" xfId="13633"/>
    <cellStyle name="Note 3 15 3 5 2 2" xfId="31068"/>
    <cellStyle name="Note 3 15 3 5 2 3" xfId="45521"/>
    <cellStyle name="Note 3 15 3 5 3" xfId="16094"/>
    <cellStyle name="Note 3 15 3 5 3 2" xfId="33529"/>
    <cellStyle name="Note 3 15 3 5 3 3" xfId="47982"/>
    <cellStyle name="Note 3 15 3 5 4" xfId="21446"/>
    <cellStyle name="Note 3 15 3 5 5" xfId="35899"/>
    <cellStyle name="Note 3 15 3 6" xfId="6472"/>
    <cellStyle name="Note 3 15 3 6 2" xfId="23907"/>
    <cellStyle name="Note 3 15 3 6 3" xfId="38360"/>
    <cellStyle name="Note 3 15 3 7" xfId="8913"/>
    <cellStyle name="Note 3 15 3 7 2" xfId="26348"/>
    <cellStyle name="Note 3 15 3 7 3" xfId="40801"/>
    <cellStyle name="Note 3 15 3 8" xfId="11333"/>
    <cellStyle name="Note 3 15 3 8 2" xfId="28768"/>
    <cellStyle name="Note 3 15 3 8 3" xfId="43221"/>
    <cellStyle name="Note 3 15 3 9" xfId="18340"/>
    <cellStyle name="Note 3 15 4" xfId="1503"/>
    <cellStyle name="Note 3 15 4 2" xfId="1504"/>
    <cellStyle name="Note 3 15 4 2 2" xfId="4015"/>
    <cellStyle name="Note 3 15 4 2 2 2" xfId="13637"/>
    <cellStyle name="Note 3 15 4 2 2 2 2" xfId="31072"/>
    <cellStyle name="Note 3 15 4 2 2 2 3" xfId="45525"/>
    <cellStyle name="Note 3 15 4 2 2 3" xfId="16098"/>
    <cellStyle name="Note 3 15 4 2 2 3 2" xfId="33533"/>
    <cellStyle name="Note 3 15 4 2 2 3 3" xfId="47986"/>
    <cellStyle name="Note 3 15 4 2 2 4" xfId="21451"/>
    <cellStyle name="Note 3 15 4 2 2 5" xfId="35904"/>
    <cellStyle name="Note 3 15 4 2 3" xfId="6477"/>
    <cellStyle name="Note 3 15 4 2 3 2" xfId="23912"/>
    <cellStyle name="Note 3 15 4 2 3 3" xfId="38365"/>
    <cellStyle name="Note 3 15 4 2 4" xfId="8918"/>
    <cellStyle name="Note 3 15 4 2 4 2" xfId="26353"/>
    <cellStyle name="Note 3 15 4 2 4 3" xfId="40806"/>
    <cellStyle name="Note 3 15 4 2 5" xfId="11338"/>
    <cellStyle name="Note 3 15 4 2 5 2" xfId="28773"/>
    <cellStyle name="Note 3 15 4 2 5 3" xfId="43226"/>
    <cellStyle name="Note 3 15 4 2 6" xfId="18345"/>
    <cellStyle name="Note 3 15 4 3" xfId="1505"/>
    <cellStyle name="Note 3 15 4 3 2" xfId="4016"/>
    <cellStyle name="Note 3 15 4 3 2 2" xfId="13638"/>
    <cellStyle name="Note 3 15 4 3 2 2 2" xfId="31073"/>
    <cellStyle name="Note 3 15 4 3 2 2 3" xfId="45526"/>
    <cellStyle name="Note 3 15 4 3 2 3" xfId="16099"/>
    <cellStyle name="Note 3 15 4 3 2 3 2" xfId="33534"/>
    <cellStyle name="Note 3 15 4 3 2 3 3" xfId="47987"/>
    <cellStyle name="Note 3 15 4 3 2 4" xfId="21452"/>
    <cellStyle name="Note 3 15 4 3 2 5" xfId="35905"/>
    <cellStyle name="Note 3 15 4 3 3" xfId="6478"/>
    <cellStyle name="Note 3 15 4 3 3 2" xfId="23913"/>
    <cellStyle name="Note 3 15 4 3 3 3" xfId="38366"/>
    <cellStyle name="Note 3 15 4 3 4" xfId="8919"/>
    <cellStyle name="Note 3 15 4 3 4 2" xfId="26354"/>
    <cellStyle name="Note 3 15 4 3 4 3" xfId="40807"/>
    <cellStyle name="Note 3 15 4 3 5" xfId="11339"/>
    <cellStyle name="Note 3 15 4 3 5 2" xfId="28774"/>
    <cellStyle name="Note 3 15 4 3 5 3" xfId="43227"/>
    <cellStyle name="Note 3 15 4 3 6" xfId="18346"/>
    <cellStyle name="Note 3 15 4 4" xfId="1506"/>
    <cellStyle name="Note 3 15 4 4 2" xfId="4017"/>
    <cellStyle name="Note 3 15 4 4 2 2" xfId="21453"/>
    <cellStyle name="Note 3 15 4 4 2 3" xfId="35906"/>
    <cellStyle name="Note 3 15 4 4 3" xfId="6479"/>
    <cellStyle name="Note 3 15 4 4 3 2" xfId="23914"/>
    <cellStyle name="Note 3 15 4 4 3 3" xfId="38367"/>
    <cellStyle name="Note 3 15 4 4 4" xfId="8920"/>
    <cellStyle name="Note 3 15 4 4 4 2" xfId="26355"/>
    <cellStyle name="Note 3 15 4 4 4 3" xfId="40808"/>
    <cellStyle name="Note 3 15 4 4 5" xfId="11340"/>
    <cellStyle name="Note 3 15 4 4 5 2" xfId="28775"/>
    <cellStyle name="Note 3 15 4 4 5 3" xfId="43228"/>
    <cellStyle name="Note 3 15 4 4 6" xfId="15146"/>
    <cellStyle name="Note 3 15 4 4 6 2" xfId="32581"/>
    <cellStyle name="Note 3 15 4 4 6 3" xfId="47034"/>
    <cellStyle name="Note 3 15 4 4 7" xfId="18347"/>
    <cellStyle name="Note 3 15 4 4 8" xfId="20308"/>
    <cellStyle name="Note 3 15 4 5" xfId="4014"/>
    <cellStyle name="Note 3 15 4 5 2" xfId="13636"/>
    <cellStyle name="Note 3 15 4 5 2 2" xfId="31071"/>
    <cellStyle name="Note 3 15 4 5 2 3" xfId="45524"/>
    <cellStyle name="Note 3 15 4 5 3" xfId="16097"/>
    <cellStyle name="Note 3 15 4 5 3 2" xfId="33532"/>
    <cellStyle name="Note 3 15 4 5 3 3" xfId="47985"/>
    <cellStyle name="Note 3 15 4 5 4" xfId="21450"/>
    <cellStyle name="Note 3 15 4 5 5" xfId="35903"/>
    <cellStyle name="Note 3 15 4 6" xfId="6476"/>
    <cellStyle name="Note 3 15 4 6 2" xfId="23911"/>
    <cellStyle name="Note 3 15 4 6 3" xfId="38364"/>
    <cellStyle name="Note 3 15 4 7" xfId="8917"/>
    <cellStyle name="Note 3 15 4 7 2" xfId="26352"/>
    <cellStyle name="Note 3 15 4 7 3" xfId="40805"/>
    <cellStyle name="Note 3 15 4 8" xfId="11337"/>
    <cellStyle name="Note 3 15 4 8 2" xfId="28772"/>
    <cellStyle name="Note 3 15 4 8 3" xfId="43225"/>
    <cellStyle name="Note 3 15 4 9" xfId="18344"/>
    <cellStyle name="Note 3 15 5" xfId="1507"/>
    <cellStyle name="Note 3 15 5 2" xfId="1508"/>
    <cellStyle name="Note 3 15 5 2 2" xfId="4019"/>
    <cellStyle name="Note 3 15 5 2 2 2" xfId="13640"/>
    <cellStyle name="Note 3 15 5 2 2 2 2" xfId="31075"/>
    <cellStyle name="Note 3 15 5 2 2 2 3" xfId="45528"/>
    <cellStyle name="Note 3 15 5 2 2 3" xfId="16101"/>
    <cellStyle name="Note 3 15 5 2 2 3 2" xfId="33536"/>
    <cellStyle name="Note 3 15 5 2 2 3 3" xfId="47989"/>
    <cellStyle name="Note 3 15 5 2 2 4" xfId="21455"/>
    <cellStyle name="Note 3 15 5 2 2 5" xfId="35908"/>
    <cellStyle name="Note 3 15 5 2 3" xfId="6481"/>
    <cellStyle name="Note 3 15 5 2 3 2" xfId="23916"/>
    <cellStyle name="Note 3 15 5 2 3 3" xfId="38369"/>
    <cellStyle name="Note 3 15 5 2 4" xfId="8922"/>
    <cellStyle name="Note 3 15 5 2 4 2" xfId="26357"/>
    <cellStyle name="Note 3 15 5 2 4 3" xfId="40810"/>
    <cellStyle name="Note 3 15 5 2 5" xfId="11342"/>
    <cellStyle name="Note 3 15 5 2 5 2" xfId="28777"/>
    <cellStyle name="Note 3 15 5 2 5 3" xfId="43230"/>
    <cellStyle name="Note 3 15 5 2 6" xfId="18349"/>
    <cellStyle name="Note 3 15 5 3" xfId="1509"/>
    <cellStyle name="Note 3 15 5 3 2" xfId="4020"/>
    <cellStyle name="Note 3 15 5 3 2 2" xfId="13641"/>
    <cellStyle name="Note 3 15 5 3 2 2 2" xfId="31076"/>
    <cellStyle name="Note 3 15 5 3 2 2 3" xfId="45529"/>
    <cellStyle name="Note 3 15 5 3 2 3" xfId="16102"/>
    <cellStyle name="Note 3 15 5 3 2 3 2" xfId="33537"/>
    <cellStyle name="Note 3 15 5 3 2 3 3" xfId="47990"/>
    <cellStyle name="Note 3 15 5 3 2 4" xfId="21456"/>
    <cellStyle name="Note 3 15 5 3 2 5" xfId="35909"/>
    <cellStyle name="Note 3 15 5 3 3" xfId="6482"/>
    <cellStyle name="Note 3 15 5 3 3 2" xfId="23917"/>
    <cellStyle name="Note 3 15 5 3 3 3" xfId="38370"/>
    <cellStyle name="Note 3 15 5 3 4" xfId="8923"/>
    <cellStyle name="Note 3 15 5 3 4 2" xfId="26358"/>
    <cellStyle name="Note 3 15 5 3 4 3" xfId="40811"/>
    <cellStyle name="Note 3 15 5 3 5" xfId="11343"/>
    <cellStyle name="Note 3 15 5 3 5 2" xfId="28778"/>
    <cellStyle name="Note 3 15 5 3 5 3" xfId="43231"/>
    <cellStyle name="Note 3 15 5 3 6" xfId="18350"/>
    <cellStyle name="Note 3 15 5 4" xfId="1510"/>
    <cellStyle name="Note 3 15 5 4 2" xfId="4021"/>
    <cellStyle name="Note 3 15 5 4 2 2" xfId="21457"/>
    <cellStyle name="Note 3 15 5 4 2 3" xfId="35910"/>
    <cellStyle name="Note 3 15 5 4 3" xfId="6483"/>
    <cellStyle name="Note 3 15 5 4 3 2" xfId="23918"/>
    <cellStyle name="Note 3 15 5 4 3 3" xfId="38371"/>
    <cellStyle name="Note 3 15 5 4 4" xfId="8924"/>
    <cellStyle name="Note 3 15 5 4 4 2" xfId="26359"/>
    <cellStyle name="Note 3 15 5 4 4 3" xfId="40812"/>
    <cellStyle name="Note 3 15 5 4 5" xfId="11344"/>
    <cellStyle name="Note 3 15 5 4 5 2" xfId="28779"/>
    <cellStyle name="Note 3 15 5 4 5 3" xfId="43232"/>
    <cellStyle name="Note 3 15 5 4 6" xfId="15147"/>
    <cellStyle name="Note 3 15 5 4 6 2" xfId="32582"/>
    <cellStyle name="Note 3 15 5 4 6 3" xfId="47035"/>
    <cellStyle name="Note 3 15 5 4 7" xfId="18351"/>
    <cellStyle name="Note 3 15 5 4 8" xfId="20309"/>
    <cellStyle name="Note 3 15 5 5" xfId="4018"/>
    <cellStyle name="Note 3 15 5 5 2" xfId="13639"/>
    <cellStyle name="Note 3 15 5 5 2 2" xfId="31074"/>
    <cellStyle name="Note 3 15 5 5 2 3" xfId="45527"/>
    <cellStyle name="Note 3 15 5 5 3" xfId="16100"/>
    <cellStyle name="Note 3 15 5 5 3 2" xfId="33535"/>
    <cellStyle name="Note 3 15 5 5 3 3" xfId="47988"/>
    <cellStyle name="Note 3 15 5 5 4" xfId="21454"/>
    <cellStyle name="Note 3 15 5 5 5" xfId="35907"/>
    <cellStyle name="Note 3 15 5 6" xfId="6480"/>
    <cellStyle name="Note 3 15 5 6 2" xfId="23915"/>
    <cellStyle name="Note 3 15 5 6 3" xfId="38368"/>
    <cellStyle name="Note 3 15 5 7" xfId="8921"/>
    <cellStyle name="Note 3 15 5 7 2" xfId="26356"/>
    <cellStyle name="Note 3 15 5 7 3" xfId="40809"/>
    <cellStyle name="Note 3 15 5 8" xfId="11341"/>
    <cellStyle name="Note 3 15 5 8 2" xfId="28776"/>
    <cellStyle name="Note 3 15 5 8 3" xfId="43229"/>
    <cellStyle name="Note 3 15 5 9" xfId="18348"/>
    <cellStyle name="Note 3 15 6" xfId="1511"/>
    <cellStyle name="Note 3 15 6 2" xfId="4022"/>
    <cellStyle name="Note 3 15 6 2 2" xfId="13642"/>
    <cellStyle name="Note 3 15 6 2 2 2" xfId="31077"/>
    <cellStyle name="Note 3 15 6 2 2 3" xfId="45530"/>
    <cellStyle name="Note 3 15 6 2 3" xfId="16103"/>
    <cellStyle name="Note 3 15 6 2 3 2" xfId="33538"/>
    <cellStyle name="Note 3 15 6 2 3 3" xfId="47991"/>
    <cellStyle name="Note 3 15 6 2 4" xfId="21458"/>
    <cellStyle name="Note 3 15 6 2 5" xfId="35911"/>
    <cellStyle name="Note 3 15 6 3" xfId="6484"/>
    <cellStyle name="Note 3 15 6 3 2" xfId="23919"/>
    <cellStyle name="Note 3 15 6 3 3" xfId="38372"/>
    <cellStyle name="Note 3 15 6 4" xfId="8925"/>
    <cellStyle name="Note 3 15 6 4 2" xfId="26360"/>
    <cellStyle name="Note 3 15 6 4 3" xfId="40813"/>
    <cellStyle name="Note 3 15 6 5" xfId="11345"/>
    <cellStyle name="Note 3 15 6 5 2" xfId="28780"/>
    <cellStyle name="Note 3 15 6 5 3" xfId="43233"/>
    <cellStyle name="Note 3 15 6 6" xfId="18352"/>
    <cellStyle name="Note 3 15 7" xfId="1512"/>
    <cellStyle name="Note 3 15 7 2" xfId="4023"/>
    <cellStyle name="Note 3 15 7 2 2" xfId="13643"/>
    <cellStyle name="Note 3 15 7 2 2 2" xfId="31078"/>
    <cellStyle name="Note 3 15 7 2 2 3" xfId="45531"/>
    <cellStyle name="Note 3 15 7 2 3" xfId="16104"/>
    <cellStyle name="Note 3 15 7 2 3 2" xfId="33539"/>
    <cellStyle name="Note 3 15 7 2 3 3" xfId="47992"/>
    <cellStyle name="Note 3 15 7 2 4" xfId="21459"/>
    <cellStyle name="Note 3 15 7 2 5" xfId="35912"/>
    <cellStyle name="Note 3 15 7 3" xfId="6485"/>
    <cellStyle name="Note 3 15 7 3 2" xfId="23920"/>
    <cellStyle name="Note 3 15 7 3 3" xfId="38373"/>
    <cellStyle name="Note 3 15 7 4" xfId="8926"/>
    <cellStyle name="Note 3 15 7 4 2" xfId="26361"/>
    <cellStyle name="Note 3 15 7 4 3" xfId="40814"/>
    <cellStyle name="Note 3 15 7 5" xfId="11346"/>
    <cellStyle name="Note 3 15 7 5 2" xfId="28781"/>
    <cellStyle name="Note 3 15 7 5 3" xfId="43234"/>
    <cellStyle name="Note 3 15 7 6" xfId="18353"/>
    <cellStyle name="Note 3 15 8" xfId="1513"/>
    <cellStyle name="Note 3 15 8 2" xfId="4024"/>
    <cellStyle name="Note 3 15 8 2 2" xfId="21460"/>
    <cellStyle name="Note 3 15 8 2 3" xfId="35913"/>
    <cellStyle name="Note 3 15 8 3" xfId="6486"/>
    <cellStyle name="Note 3 15 8 3 2" xfId="23921"/>
    <cellStyle name="Note 3 15 8 3 3" xfId="38374"/>
    <cellStyle name="Note 3 15 8 4" xfId="8927"/>
    <cellStyle name="Note 3 15 8 4 2" xfId="26362"/>
    <cellStyle name="Note 3 15 8 4 3" xfId="40815"/>
    <cellStyle name="Note 3 15 8 5" xfId="11347"/>
    <cellStyle name="Note 3 15 8 5 2" xfId="28782"/>
    <cellStyle name="Note 3 15 8 5 3" xfId="43235"/>
    <cellStyle name="Note 3 15 8 6" xfId="15148"/>
    <cellStyle name="Note 3 15 8 6 2" xfId="32583"/>
    <cellStyle name="Note 3 15 8 6 3" xfId="47036"/>
    <cellStyle name="Note 3 15 8 7" xfId="18354"/>
    <cellStyle name="Note 3 15 8 8" xfId="20310"/>
    <cellStyle name="Note 3 15 9" xfId="4005"/>
    <cellStyle name="Note 3 15 9 2" xfId="13629"/>
    <cellStyle name="Note 3 15 9 2 2" xfId="31064"/>
    <cellStyle name="Note 3 15 9 2 3" xfId="45517"/>
    <cellStyle name="Note 3 15 9 3" xfId="16090"/>
    <cellStyle name="Note 3 15 9 3 2" xfId="33525"/>
    <cellStyle name="Note 3 15 9 3 3" xfId="47978"/>
    <cellStyle name="Note 3 15 9 4" xfId="21441"/>
    <cellStyle name="Note 3 15 9 5" xfId="35894"/>
    <cellStyle name="Note 3 16" xfId="1514"/>
    <cellStyle name="Note 3 16 10" xfId="6487"/>
    <cellStyle name="Note 3 16 10 2" xfId="23922"/>
    <cellStyle name="Note 3 16 10 3" xfId="38375"/>
    <cellStyle name="Note 3 16 11" xfId="8928"/>
    <cellStyle name="Note 3 16 11 2" xfId="26363"/>
    <cellStyle name="Note 3 16 11 3" xfId="40816"/>
    <cellStyle name="Note 3 16 12" xfId="11348"/>
    <cellStyle name="Note 3 16 12 2" xfId="28783"/>
    <cellStyle name="Note 3 16 12 3" xfId="43236"/>
    <cellStyle name="Note 3 16 13" xfId="18355"/>
    <cellStyle name="Note 3 16 2" xfId="1515"/>
    <cellStyle name="Note 3 16 2 2" xfId="1516"/>
    <cellStyle name="Note 3 16 2 2 2" xfId="4027"/>
    <cellStyle name="Note 3 16 2 2 2 2" xfId="13646"/>
    <cellStyle name="Note 3 16 2 2 2 2 2" xfId="31081"/>
    <cellStyle name="Note 3 16 2 2 2 2 3" xfId="45534"/>
    <cellStyle name="Note 3 16 2 2 2 3" xfId="16107"/>
    <cellStyle name="Note 3 16 2 2 2 3 2" xfId="33542"/>
    <cellStyle name="Note 3 16 2 2 2 3 3" xfId="47995"/>
    <cellStyle name="Note 3 16 2 2 2 4" xfId="21463"/>
    <cellStyle name="Note 3 16 2 2 2 5" xfId="35916"/>
    <cellStyle name="Note 3 16 2 2 3" xfId="6489"/>
    <cellStyle name="Note 3 16 2 2 3 2" xfId="23924"/>
    <cellStyle name="Note 3 16 2 2 3 3" xfId="38377"/>
    <cellStyle name="Note 3 16 2 2 4" xfId="8930"/>
    <cellStyle name="Note 3 16 2 2 4 2" xfId="26365"/>
    <cellStyle name="Note 3 16 2 2 4 3" xfId="40818"/>
    <cellStyle name="Note 3 16 2 2 5" xfId="11350"/>
    <cellStyle name="Note 3 16 2 2 5 2" xfId="28785"/>
    <cellStyle name="Note 3 16 2 2 5 3" xfId="43238"/>
    <cellStyle name="Note 3 16 2 2 6" xfId="18357"/>
    <cellStyle name="Note 3 16 2 3" xfId="1517"/>
    <cellStyle name="Note 3 16 2 3 2" xfId="4028"/>
    <cellStyle name="Note 3 16 2 3 2 2" xfId="13647"/>
    <cellStyle name="Note 3 16 2 3 2 2 2" xfId="31082"/>
    <cellStyle name="Note 3 16 2 3 2 2 3" xfId="45535"/>
    <cellStyle name="Note 3 16 2 3 2 3" xfId="16108"/>
    <cellStyle name="Note 3 16 2 3 2 3 2" xfId="33543"/>
    <cellStyle name="Note 3 16 2 3 2 3 3" xfId="47996"/>
    <cellStyle name="Note 3 16 2 3 2 4" xfId="21464"/>
    <cellStyle name="Note 3 16 2 3 2 5" xfId="35917"/>
    <cellStyle name="Note 3 16 2 3 3" xfId="6490"/>
    <cellStyle name="Note 3 16 2 3 3 2" xfId="23925"/>
    <cellStyle name="Note 3 16 2 3 3 3" xfId="38378"/>
    <cellStyle name="Note 3 16 2 3 4" xfId="8931"/>
    <cellStyle name="Note 3 16 2 3 4 2" xfId="26366"/>
    <cellStyle name="Note 3 16 2 3 4 3" xfId="40819"/>
    <cellStyle name="Note 3 16 2 3 5" xfId="11351"/>
    <cellStyle name="Note 3 16 2 3 5 2" xfId="28786"/>
    <cellStyle name="Note 3 16 2 3 5 3" xfId="43239"/>
    <cellStyle name="Note 3 16 2 3 6" xfId="18358"/>
    <cellStyle name="Note 3 16 2 4" xfId="1518"/>
    <cellStyle name="Note 3 16 2 4 2" xfId="4029"/>
    <cellStyle name="Note 3 16 2 4 2 2" xfId="21465"/>
    <cellStyle name="Note 3 16 2 4 2 3" xfId="35918"/>
    <cellStyle name="Note 3 16 2 4 3" xfId="6491"/>
    <cellStyle name="Note 3 16 2 4 3 2" xfId="23926"/>
    <cellStyle name="Note 3 16 2 4 3 3" xfId="38379"/>
    <cellStyle name="Note 3 16 2 4 4" xfId="8932"/>
    <cellStyle name="Note 3 16 2 4 4 2" xfId="26367"/>
    <cellStyle name="Note 3 16 2 4 4 3" xfId="40820"/>
    <cellStyle name="Note 3 16 2 4 5" xfId="11352"/>
    <cellStyle name="Note 3 16 2 4 5 2" xfId="28787"/>
    <cellStyle name="Note 3 16 2 4 5 3" xfId="43240"/>
    <cellStyle name="Note 3 16 2 4 6" xfId="15149"/>
    <cellStyle name="Note 3 16 2 4 6 2" xfId="32584"/>
    <cellStyle name="Note 3 16 2 4 6 3" xfId="47037"/>
    <cellStyle name="Note 3 16 2 4 7" xfId="18359"/>
    <cellStyle name="Note 3 16 2 4 8" xfId="20311"/>
    <cellStyle name="Note 3 16 2 5" xfId="4026"/>
    <cellStyle name="Note 3 16 2 5 2" xfId="13645"/>
    <cellStyle name="Note 3 16 2 5 2 2" xfId="31080"/>
    <cellStyle name="Note 3 16 2 5 2 3" xfId="45533"/>
    <cellStyle name="Note 3 16 2 5 3" xfId="16106"/>
    <cellStyle name="Note 3 16 2 5 3 2" xfId="33541"/>
    <cellStyle name="Note 3 16 2 5 3 3" xfId="47994"/>
    <cellStyle name="Note 3 16 2 5 4" xfId="21462"/>
    <cellStyle name="Note 3 16 2 5 5" xfId="35915"/>
    <cellStyle name="Note 3 16 2 6" xfId="6488"/>
    <cellStyle name="Note 3 16 2 6 2" xfId="23923"/>
    <cellStyle name="Note 3 16 2 6 3" xfId="38376"/>
    <cellStyle name="Note 3 16 2 7" xfId="8929"/>
    <cellStyle name="Note 3 16 2 7 2" xfId="26364"/>
    <cellStyle name="Note 3 16 2 7 3" xfId="40817"/>
    <cellStyle name="Note 3 16 2 8" xfId="11349"/>
    <cellStyle name="Note 3 16 2 8 2" xfId="28784"/>
    <cellStyle name="Note 3 16 2 8 3" xfId="43237"/>
    <cellStyle name="Note 3 16 2 9" xfId="18356"/>
    <cellStyle name="Note 3 16 3" xfId="1519"/>
    <cellStyle name="Note 3 16 3 2" xfId="1520"/>
    <cellStyle name="Note 3 16 3 2 2" xfId="4031"/>
    <cellStyle name="Note 3 16 3 2 2 2" xfId="13649"/>
    <cellStyle name="Note 3 16 3 2 2 2 2" xfId="31084"/>
    <cellStyle name="Note 3 16 3 2 2 2 3" xfId="45537"/>
    <cellStyle name="Note 3 16 3 2 2 3" xfId="16110"/>
    <cellStyle name="Note 3 16 3 2 2 3 2" xfId="33545"/>
    <cellStyle name="Note 3 16 3 2 2 3 3" xfId="47998"/>
    <cellStyle name="Note 3 16 3 2 2 4" xfId="21467"/>
    <cellStyle name="Note 3 16 3 2 2 5" xfId="35920"/>
    <cellStyle name="Note 3 16 3 2 3" xfId="6493"/>
    <cellStyle name="Note 3 16 3 2 3 2" xfId="23928"/>
    <cellStyle name="Note 3 16 3 2 3 3" xfId="38381"/>
    <cellStyle name="Note 3 16 3 2 4" xfId="8934"/>
    <cellStyle name="Note 3 16 3 2 4 2" xfId="26369"/>
    <cellStyle name="Note 3 16 3 2 4 3" xfId="40822"/>
    <cellStyle name="Note 3 16 3 2 5" xfId="11354"/>
    <cellStyle name="Note 3 16 3 2 5 2" xfId="28789"/>
    <cellStyle name="Note 3 16 3 2 5 3" xfId="43242"/>
    <cellStyle name="Note 3 16 3 2 6" xfId="18361"/>
    <cellStyle name="Note 3 16 3 3" xfId="1521"/>
    <cellStyle name="Note 3 16 3 3 2" xfId="4032"/>
    <cellStyle name="Note 3 16 3 3 2 2" xfId="13650"/>
    <cellStyle name="Note 3 16 3 3 2 2 2" xfId="31085"/>
    <cellStyle name="Note 3 16 3 3 2 2 3" xfId="45538"/>
    <cellStyle name="Note 3 16 3 3 2 3" xfId="16111"/>
    <cellStyle name="Note 3 16 3 3 2 3 2" xfId="33546"/>
    <cellStyle name="Note 3 16 3 3 2 3 3" xfId="47999"/>
    <cellStyle name="Note 3 16 3 3 2 4" xfId="21468"/>
    <cellStyle name="Note 3 16 3 3 2 5" xfId="35921"/>
    <cellStyle name="Note 3 16 3 3 3" xfId="6494"/>
    <cellStyle name="Note 3 16 3 3 3 2" xfId="23929"/>
    <cellStyle name="Note 3 16 3 3 3 3" xfId="38382"/>
    <cellStyle name="Note 3 16 3 3 4" xfId="8935"/>
    <cellStyle name="Note 3 16 3 3 4 2" xfId="26370"/>
    <cellStyle name="Note 3 16 3 3 4 3" xfId="40823"/>
    <cellStyle name="Note 3 16 3 3 5" xfId="11355"/>
    <cellStyle name="Note 3 16 3 3 5 2" xfId="28790"/>
    <cellStyle name="Note 3 16 3 3 5 3" xfId="43243"/>
    <cellStyle name="Note 3 16 3 3 6" xfId="18362"/>
    <cellStyle name="Note 3 16 3 4" xfId="1522"/>
    <cellStyle name="Note 3 16 3 4 2" xfId="4033"/>
    <cellStyle name="Note 3 16 3 4 2 2" xfId="21469"/>
    <cellStyle name="Note 3 16 3 4 2 3" xfId="35922"/>
    <cellStyle name="Note 3 16 3 4 3" xfId="6495"/>
    <cellStyle name="Note 3 16 3 4 3 2" xfId="23930"/>
    <cellStyle name="Note 3 16 3 4 3 3" xfId="38383"/>
    <cellStyle name="Note 3 16 3 4 4" xfId="8936"/>
    <cellStyle name="Note 3 16 3 4 4 2" xfId="26371"/>
    <cellStyle name="Note 3 16 3 4 4 3" xfId="40824"/>
    <cellStyle name="Note 3 16 3 4 5" xfId="11356"/>
    <cellStyle name="Note 3 16 3 4 5 2" xfId="28791"/>
    <cellStyle name="Note 3 16 3 4 5 3" xfId="43244"/>
    <cellStyle name="Note 3 16 3 4 6" xfId="15150"/>
    <cellStyle name="Note 3 16 3 4 6 2" xfId="32585"/>
    <cellStyle name="Note 3 16 3 4 6 3" xfId="47038"/>
    <cellStyle name="Note 3 16 3 4 7" xfId="18363"/>
    <cellStyle name="Note 3 16 3 4 8" xfId="20312"/>
    <cellStyle name="Note 3 16 3 5" xfId="4030"/>
    <cellStyle name="Note 3 16 3 5 2" xfId="13648"/>
    <cellStyle name="Note 3 16 3 5 2 2" xfId="31083"/>
    <cellStyle name="Note 3 16 3 5 2 3" xfId="45536"/>
    <cellStyle name="Note 3 16 3 5 3" xfId="16109"/>
    <cellStyle name="Note 3 16 3 5 3 2" xfId="33544"/>
    <cellStyle name="Note 3 16 3 5 3 3" xfId="47997"/>
    <cellStyle name="Note 3 16 3 5 4" xfId="21466"/>
    <cellStyle name="Note 3 16 3 5 5" xfId="35919"/>
    <cellStyle name="Note 3 16 3 6" xfId="6492"/>
    <cellStyle name="Note 3 16 3 6 2" xfId="23927"/>
    <cellStyle name="Note 3 16 3 6 3" xfId="38380"/>
    <cellStyle name="Note 3 16 3 7" xfId="8933"/>
    <cellStyle name="Note 3 16 3 7 2" xfId="26368"/>
    <cellStyle name="Note 3 16 3 7 3" xfId="40821"/>
    <cellStyle name="Note 3 16 3 8" xfId="11353"/>
    <cellStyle name="Note 3 16 3 8 2" xfId="28788"/>
    <cellStyle name="Note 3 16 3 8 3" xfId="43241"/>
    <cellStyle name="Note 3 16 3 9" xfId="18360"/>
    <cellStyle name="Note 3 16 4" xfId="1523"/>
    <cellStyle name="Note 3 16 4 2" xfId="1524"/>
    <cellStyle name="Note 3 16 4 2 2" xfId="4035"/>
    <cellStyle name="Note 3 16 4 2 2 2" xfId="13652"/>
    <cellStyle name="Note 3 16 4 2 2 2 2" xfId="31087"/>
    <cellStyle name="Note 3 16 4 2 2 2 3" xfId="45540"/>
    <cellStyle name="Note 3 16 4 2 2 3" xfId="16113"/>
    <cellStyle name="Note 3 16 4 2 2 3 2" xfId="33548"/>
    <cellStyle name="Note 3 16 4 2 2 3 3" xfId="48001"/>
    <cellStyle name="Note 3 16 4 2 2 4" xfId="21471"/>
    <cellStyle name="Note 3 16 4 2 2 5" xfId="35924"/>
    <cellStyle name="Note 3 16 4 2 3" xfId="6497"/>
    <cellStyle name="Note 3 16 4 2 3 2" xfId="23932"/>
    <cellStyle name="Note 3 16 4 2 3 3" xfId="38385"/>
    <cellStyle name="Note 3 16 4 2 4" xfId="8938"/>
    <cellStyle name="Note 3 16 4 2 4 2" xfId="26373"/>
    <cellStyle name="Note 3 16 4 2 4 3" xfId="40826"/>
    <cellStyle name="Note 3 16 4 2 5" xfId="11358"/>
    <cellStyle name="Note 3 16 4 2 5 2" xfId="28793"/>
    <cellStyle name="Note 3 16 4 2 5 3" xfId="43246"/>
    <cellStyle name="Note 3 16 4 2 6" xfId="18365"/>
    <cellStyle name="Note 3 16 4 3" xfId="1525"/>
    <cellStyle name="Note 3 16 4 3 2" xfId="4036"/>
    <cellStyle name="Note 3 16 4 3 2 2" xfId="13653"/>
    <cellStyle name="Note 3 16 4 3 2 2 2" xfId="31088"/>
    <cellStyle name="Note 3 16 4 3 2 2 3" xfId="45541"/>
    <cellStyle name="Note 3 16 4 3 2 3" xfId="16114"/>
    <cellStyle name="Note 3 16 4 3 2 3 2" xfId="33549"/>
    <cellStyle name="Note 3 16 4 3 2 3 3" xfId="48002"/>
    <cellStyle name="Note 3 16 4 3 2 4" xfId="21472"/>
    <cellStyle name="Note 3 16 4 3 2 5" xfId="35925"/>
    <cellStyle name="Note 3 16 4 3 3" xfId="6498"/>
    <cellStyle name="Note 3 16 4 3 3 2" xfId="23933"/>
    <cellStyle name="Note 3 16 4 3 3 3" xfId="38386"/>
    <cellStyle name="Note 3 16 4 3 4" xfId="8939"/>
    <cellStyle name="Note 3 16 4 3 4 2" xfId="26374"/>
    <cellStyle name="Note 3 16 4 3 4 3" xfId="40827"/>
    <cellStyle name="Note 3 16 4 3 5" xfId="11359"/>
    <cellStyle name="Note 3 16 4 3 5 2" xfId="28794"/>
    <cellStyle name="Note 3 16 4 3 5 3" xfId="43247"/>
    <cellStyle name="Note 3 16 4 3 6" xfId="18366"/>
    <cellStyle name="Note 3 16 4 4" xfId="1526"/>
    <cellStyle name="Note 3 16 4 4 2" xfId="4037"/>
    <cellStyle name="Note 3 16 4 4 2 2" xfId="21473"/>
    <cellStyle name="Note 3 16 4 4 2 3" xfId="35926"/>
    <cellStyle name="Note 3 16 4 4 3" xfId="6499"/>
    <cellStyle name="Note 3 16 4 4 3 2" xfId="23934"/>
    <cellStyle name="Note 3 16 4 4 3 3" xfId="38387"/>
    <cellStyle name="Note 3 16 4 4 4" xfId="8940"/>
    <cellStyle name="Note 3 16 4 4 4 2" xfId="26375"/>
    <cellStyle name="Note 3 16 4 4 4 3" xfId="40828"/>
    <cellStyle name="Note 3 16 4 4 5" xfId="11360"/>
    <cellStyle name="Note 3 16 4 4 5 2" xfId="28795"/>
    <cellStyle name="Note 3 16 4 4 5 3" xfId="43248"/>
    <cellStyle name="Note 3 16 4 4 6" xfId="15151"/>
    <cellStyle name="Note 3 16 4 4 6 2" xfId="32586"/>
    <cellStyle name="Note 3 16 4 4 6 3" xfId="47039"/>
    <cellStyle name="Note 3 16 4 4 7" xfId="18367"/>
    <cellStyle name="Note 3 16 4 4 8" xfId="20313"/>
    <cellStyle name="Note 3 16 4 5" xfId="4034"/>
    <cellStyle name="Note 3 16 4 5 2" xfId="13651"/>
    <cellStyle name="Note 3 16 4 5 2 2" xfId="31086"/>
    <cellStyle name="Note 3 16 4 5 2 3" xfId="45539"/>
    <cellStyle name="Note 3 16 4 5 3" xfId="16112"/>
    <cellStyle name="Note 3 16 4 5 3 2" xfId="33547"/>
    <cellStyle name="Note 3 16 4 5 3 3" xfId="48000"/>
    <cellStyle name="Note 3 16 4 5 4" xfId="21470"/>
    <cellStyle name="Note 3 16 4 5 5" xfId="35923"/>
    <cellStyle name="Note 3 16 4 6" xfId="6496"/>
    <cellStyle name="Note 3 16 4 6 2" xfId="23931"/>
    <cellStyle name="Note 3 16 4 6 3" xfId="38384"/>
    <cellStyle name="Note 3 16 4 7" xfId="8937"/>
    <cellStyle name="Note 3 16 4 7 2" xfId="26372"/>
    <cellStyle name="Note 3 16 4 7 3" xfId="40825"/>
    <cellStyle name="Note 3 16 4 8" xfId="11357"/>
    <cellStyle name="Note 3 16 4 8 2" xfId="28792"/>
    <cellStyle name="Note 3 16 4 8 3" xfId="43245"/>
    <cellStyle name="Note 3 16 4 9" xfId="18364"/>
    <cellStyle name="Note 3 16 5" xfId="1527"/>
    <cellStyle name="Note 3 16 5 2" xfId="1528"/>
    <cellStyle name="Note 3 16 5 2 2" xfId="4039"/>
    <cellStyle name="Note 3 16 5 2 2 2" xfId="13655"/>
    <cellStyle name="Note 3 16 5 2 2 2 2" xfId="31090"/>
    <cellStyle name="Note 3 16 5 2 2 2 3" xfId="45543"/>
    <cellStyle name="Note 3 16 5 2 2 3" xfId="16116"/>
    <cellStyle name="Note 3 16 5 2 2 3 2" xfId="33551"/>
    <cellStyle name="Note 3 16 5 2 2 3 3" xfId="48004"/>
    <cellStyle name="Note 3 16 5 2 2 4" xfId="21475"/>
    <cellStyle name="Note 3 16 5 2 2 5" xfId="35928"/>
    <cellStyle name="Note 3 16 5 2 3" xfId="6501"/>
    <cellStyle name="Note 3 16 5 2 3 2" xfId="23936"/>
    <cellStyle name="Note 3 16 5 2 3 3" xfId="38389"/>
    <cellStyle name="Note 3 16 5 2 4" xfId="8942"/>
    <cellStyle name="Note 3 16 5 2 4 2" xfId="26377"/>
    <cellStyle name="Note 3 16 5 2 4 3" xfId="40830"/>
    <cellStyle name="Note 3 16 5 2 5" xfId="11362"/>
    <cellStyle name="Note 3 16 5 2 5 2" xfId="28797"/>
    <cellStyle name="Note 3 16 5 2 5 3" xfId="43250"/>
    <cellStyle name="Note 3 16 5 2 6" xfId="18369"/>
    <cellStyle name="Note 3 16 5 3" xfId="1529"/>
    <cellStyle name="Note 3 16 5 3 2" xfId="4040"/>
    <cellStyle name="Note 3 16 5 3 2 2" xfId="13656"/>
    <cellStyle name="Note 3 16 5 3 2 2 2" xfId="31091"/>
    <cellStyle name="Note 3 16 5 3 2 2 3" xfId="45544"/>
    <cellStyle name="Note 3 16 5 3 2 3" xfId="16117"/>
    <cellStyle name="Note 3 16 5 3 2 3 2" xfId="33552"/>
    <cellStyle name="Note 3 16 5 3 2 3 3" xfId="48005"/>
    <cellStyle name="Note 3 16 5 3 2 4" xfId="21476"/>
    <cellStyle name="Note 3 16 5 3 2 5" xfId="35929"/>
    <cellStyle name="Note 3 16 5 3 3" xfId="6502"/>
    <cellStyle name="Note 3 16 5 3 3 2" xfId="23937"/>
    <cellStyle name="Note 3 16 5 3 3 3" xfId="38390"/>
    <cellStyle name="Note 3 16 5 3 4" xfId="8943"/>
    <cellStyle name="Note 3 16 5 3 4 2" xfId="26378"/>
    <cellStyle name="Note 3 16 5 3 4 3" xfId="40831"/>
    <cellStyle name="Note 3 16 5 3 5" xfId="11363"/>
    <cellStyle name="Note 3 16 5 3 5 2" xfId="28798"/>
    <cellStyle name="Note 3 16 5 3 5 3" xfId="43251"/>
    <cellStyle name="Note 3 16 5 3 6" xfId="18370"/>
    <cellStyle name="Note 3 16 5 4" xfId="1530"/>
    <cellStyle name="Note 3 16 5 4 2" xfId="4041"/>
    <cellStyle name="Note 3 16 5 4 2 2" xfId="21477"/>
    <cellStyle name="Note 3 16 5 4 2 3" xfId="35930"/>
    <cellStyle name="Note 3 16 5 4 3" xfId="6503"/>
    <cellStyle name="Note 3 16 5 4 3 2" xfId="23938"/>
    <cellStyle name="Note 3 16 5 4 3 3" xfId="38391"/>
    <cellStyle name="Note 3 16 5 4 4" xfId="8944"/>
    <cellStyle name="Note 3 16 5 4 4 2" xfId="26379"/>
    <cellStyle name="Note 3 16 5 4 4 3" xfId="40832"/>
    <cellStyle name="Note 3 16 5 4 5" xfId="11364"/>
    <cellStyle name="Note 3 16 5 4 5 2" xfId="28799"/>
    <cellStyle name="Note 3 16 5 4 5 3" xfId="43252"/>
    <cellStyle name="Note 3 16 5 4 6" xfId="15152"/>
    <cellStyle name="Note 3 16 5 4 6 2" xfId="32587"/>
    <cellStyle name="Note 3 16 5 4 6 3" xfId="47040"/>
    <cellStyle name="Note 3 16 5 4 7" xfId="18371"/>
    <cellStyle name="Note 3 16 5 4 8" xfId="20314"/>
    <cellStyle name="Note 3 16 5 5" xfId="4038"/>
    <cellStyle name="Note 3 16 5 5 2" xfId="13654"/>
    <cellStyle name="Note 3 16 5 5 2 2" xfId="31089"/>
    <cellStyle name="Note 3 16 5 5 2 3" xfId="45542"/>
    <cellStyle name="Note 3 16 5 5 3" xfId="16115"/>
    <cellStyle name="Note 3 16 5 5 3 2" xfId="33550"/>
    <cellStyle name="Note 3 16 5 5 3 3" xfId="48003"/>
    <cellStyle name="Note 3 16 5 5 4" xfId="21474"/>
    <cellStyle name="Note 3 16 5 5 5" xfId="35927"/>
    <cellStyle name="Note 3 16 5 6" xfId="6500"/>
    <cellStyle name="Note 3 16 5 6 2" xfId="23935"/>
    <cellStyle name="Note 3 16 5 6 3" xfId="38388"/>
    <cellStyle name="Note 3 16 5 7" xfId="8941"/>
    <cellStyle name="Note 3 16 5 7 2" xfId="26376"/>
    <cellStyle name="Note 3 16 5 7 3" xfId="40829"/>
    <cellStyle name="Note 3 16 5 8" xfId="11361"/>
    <cellStyle name="Note 3 16 5 8 2" xfId="28796"/>
    <cellStyle name="Note 3 16 5 8 3" xfId="43249"/>
    <cellStyle name="Note 3 16 5 9" xfId="18368"/>
    <cellStyle name="Note 3 16 6" xfId="1531"/>
    <cellStyle name="Note 3 16 6 2" xfId="4042"/>
    <cellStyle name="Note 3 16 6 2 2" xfId="13657"/>
    <cellStyle name="Note 3 16 6 2 2 2" xfId="31092"/>
    <cellStyle name="Note 3 16 6 2 2 3" xfId="45545"/>
    <cellStyle name="Note 3 16 6 2 3" xfId="16118"/>
    <cellStyle name="Note 3 16 6 2 3 2" xfId="33553"/>
    <cellStyle name="Note 3 16 6 2 3 3" xfId="48006"/>
    <cellStyle name="Note 3 16 6 2 4" xfId="21478"/>
    <cellStyle name="Note 3 16 6 2 5" xfId="35931"/>
    <cellStyle name="Note 3 16 6 3" xfId="6504"/>
    <cellStyle name="Note 3 16 6 3 2" xfId="23939"/>
    <cellStyle name="Note 3 16 6 3 3" xfId="38392"/>
    <cellStyle name="Note 3 16 6 4" xfId="8945"/>
    <cellStyle name="Note 3 16 6 4 2" xfId="26380"/>
    <cellStyle name="Note 3 16 6 4 3" xfId="40833"/>
    <cellStyle name="Note 3 16 6 5" xfId="11365"/>
    <cellStyle name="Note 3 16 6 5 2" xfId="28800"/>
    <cellStyle name="Note 3 16 6 5 3" xfId="43253"/>
    <cellStyle name="Note 3 16 6 6" xfId="18372"/>
    <cellStyle name="Note 3 16 7" xfId="1532"/>
    <cellStyle name="Note 3 16 7 2" xfId="4043"/>
    <cellStyle name="Note 3 16 7 2 2" xfId="13658"/>
    <cellStyle name="Note 3 16 7 2 2 2" xfId="31093"/>
    <cellStyle name="Note 3 16 7 2 2 3" xfId="45546"/>
    <cellStyle name="Note 3 16 7 2 3" xfId="16119"/>
    <cellStyle name="Note 3 16 7 2 3 2" xfId="33554"/>
    <cellStyle name="Note 3 16 7 2 3 3" xfId="48007"/>
    <cellStyle name="Note 3 16 7 2 4" xfId="21479"/>
    <cellStyle name="Note 3 16 7 2 5" xfId="35932"/>
    <cellStyle name="Note 3 16 7 3" xfId="6505"/>
    <cellStyle name="Note 3 16 7 3 2" xfId="23940"/>
    <cellStyle name="Note 3 16 7 3 3" xfId="38393"/>
    <cellStyle name="Note 3 16 7 4" xfId="8946"/>
    <cellStyle name="Note 3 16 7 4 2" xfId="26381"/>
    <cellStyle name="Note 3 16 7 4 3" xfId="40834"/>
    <cellStyle name="Note 3 16 7 5" xfId="11366"/>
    <cellStyle name="Note 3 16 7 5 2" xfId="28801"/>
    <cellStyle name="Note 3 16 7 5 3" xfId="43254"/>
    <cellStyle name="Note 3 16 7 6" xfId="18373"/>
    <cellStyle name="Note 3 16 8" xfId="1533"/>
    <cellStyle name="Note 3 16 8 2" xfId="4044"/>
    <cellStyle name="Note 3 16 8 2 2" xfId="21480"/>
    <cellStyle name="Note 3 16 8 2 3" xfId="35933"/>
    <cellStyle name="Note 3 16 8 3" xfId="6506"/>
    <cellStyle name="Note 3 16 8 3 2" xfId="23941"/>
    <cellStyle name="Note 3 16 8 3 3" xfId="38394"/>
    <cellStyle name="Note 3 16 8 4" xfId="8947"/>
    <cellStyle name="Note 3 16 8 4 2" xfId="26382"/>
    <cellStyle name="Note 3 16 8 4 3" xfId="40835"/>
    <cellStyle name="Note 3 16 8 5" xfId="11367"/>
    <cellStyle name="Note 3 16 8 5 2" xfId="28802"/>
    <cellStyle name="Note 3 16 8 5 3" xfId="43255"/>
    <cellStyle name="Note 3 16 8 6" xfId="15153"/>
    <cellStyle name="Note 3 16 8 6 2" xfId="32588"/>
    <cellStyle name="Note 3 16 8 6 3" xfId="47041"/>
    <cellStyle name="Note 3 16 8 7" xfId="18374"/>
    <cellStyle name="Note 3 16 8 8" xfId="20315"/>
    <cellStyle name="Note 3 16 9" xfId="4025"/>
    <cellStyle name="Note 3 16 9 2" xfId="13644"/>
    <cellStyle name="Note 3 16 9 2 2" xfId="31079"/>
    <cellStyle name="Note 3 16 9 2 3" xfId="45532"/>
    <cellStyle name="Note 3 16 9 3" xfId="16105"/>
    <cellStyle name="Note 3 16 9 3 2" xfId="33540"/>
    <cellStyle name="Note 3 16 9 3 3" xfId="47993"/>
    <cellStyle name="Note 3 16 9 4" xfId="21461"/>
    <cellStyle name="Note 3 16 9 5" xfId="35914"/>
    <cellStyle name="Note 3 17" xfId="1534"/>
    <cellStyle name="Note 3 17 10" xfId="6507"/>
    <cellStyle name="Note 3 17 10 2" xfId="23942"/>
    <cellStyle name="Note 3 17 10 3" xfId="38395"/>
    <cellStyle name="Note 3 17 11" xfId="8948"/>
    <cellStyle name="Note 3 17 11 2" xfId="26383"/>
    <cellStyle name="Note 3 17 11 3" xfId="40836"/>
    <cellStyle name="Note 3 17 12" xfId="11368"/>
    <cellStyle name="Note 3 17 12 2" xfId="28803"/>
    <cellStyle name="Note 3 17 12 3" xfId="43256"/>
    <cellStyle name="Note 3 17 13" xfId="18375"/>
    <cellStyle name="Note 3 17 2" xfId="1535"/>
    <cellStyle name="Note 3 17 2 2" xfId="1536"/>
    <cellStyle name="Note 3 17 2 2 2" xfId="4047"/>
    <cellStyle name="Note 3 17 2 2 2 2" xfId="13661"/>
    <cellStyle name="Note 3 17 2 2 2 2 2" xfId="31096"/>
    <cellStyle name="Note 3 17 2 2 2 2 3" xfId="45549"/>
    <cellStyle name="Note 3 17 2 2 2 3" xfId="16122"/>
    <cellStyle name="Note 3 17 2 2 2 3 2" xfId="33557"/>
    <cellStyle name="Note 3 17 2 2 2 3 3" xfId="48010"/>
    <cellStyle name="Note 3 17 2 2 2 4" xfId="21483"/>
    <cellStyle name="Note 3 17 2 2 2 5" xfId="35936"/>
    <cellStyle name="Note 3 17 2 2 3" xfId="6509"/>
    <cellStyle name="Note 3 17 2 2 3 2" xfId="23944"/>
    <cellStyle name="Note 3 17 2 2 3 3" xfId="38397"/>
    <cellStyle name="Note 3 17 2 2 4" xfId="8950"/>
    <cellStyle name="Note 3 17 2 2 4 2" xfId="26385"/>
    <cellStyle name="Note 3 17 2 2 4 3" xfId="40838"/>
    <cellStyle name="Note 3 17 2 2 5" xfId="11370"/>
    <cellStyle name="Note 3 17 2 2 5 2" xfId="28805"/>
    <cellStyle name="Note 3 17 2 2 5 3" xfId="43258"/>
    <cellStyle name="Note 3 17 2 2 6" xfId="18377"/>
    <cellStyle name="Note 3 17 2 3" xfId="1537"/>
    <cellStyle name="Note 3 17 2 3 2" xfId="4048"/>
    <cellStyle name="Note 3 17 2 3 2 2" xfId="13662"/>
    <cellStyle name="Note 3 17 2 3 2 2 2" xfId="31097"/>
    <cellStyle name="Note 3 17 2 3 2 2 3" xfId="45550"/>
    <cellStyle name="Note 3 17 2 3 2 3" xfId="16123"/>
    <cellStyle name="Note 3 17 2 3 2 3 2" xfId="33558"/>
    <cellStyle name="Note 3 17 2 3 2 3 3" xfId="48011"/>
    <cellStyle name="Note 3 17 2 3 2 4" xfId="21484"/>
    <cellStyle name="Note 3 17 2 3 2 5" xfId="35937"/>
    <cellStyle name="Note 3 17 2 3 3" xfId="6510"/>
    <cellStyle name="Note 3 17 2 3 3 2" xfId="23945"/>
    <cellStyle name="Note 3 17 2 3 3 3" xfId="38398"/>
    <cellStyle name="Note 3 17 2 3 4" xfId="8951"/>
    <cellStyle name="Note 3 17 2 3 4 2" xfId="26386"/>
    <cellStyle name="Note 3 17 2 3 4 3" xfId="40839"/>
    <cellStyle name="Note 3 17 2 3 5" xfId="11371"/>
    <cellStyle name="Note 3 17 2 3 5 2" xfId="28806"/>
    <cellStyle name="Note 3 17 2 3 5 3" xfId="43259"/>
    <cellStyle name="Note 3 17 2 3 6" xfId="18378"/>
    <cellStyle name="Note 3 17 2 4" xfId="1538"/>
    <cellStyle name="Note 3 17 2 4 2" xfId="4049"/>
    <cellStyle name="Note 3 17 2 4 2 2" xfId="21485"/>
    <cellStyle name="Note 3 17 2 4 2 3" xfId="35938"/>
    <cellStyle name="Note 3 17 2 4 3" xfId="6511"/>
    <cellStyle name="Note 3 17 2 4 3 2" xfId="23946"/>
    <cellStyle name="Note 3 17 2 4 3 3" xfId="38399"/>
    <cellStyle name="Note 3 17 2 4 4" xfId="8952"/>
    <cellStyle name="Note 3 17 2 4 4 2" xfId="26387"/>
    <cellStyle name="Note 3 17 2 4 4 3" xfId="40840"/>
    <cellStyle name="Note 3 17 2 4 5" xfId="11372"/>
    <cellStyle name="Note 3 17 2 4 5 2" xfId="28807"/>
    <cellStyle name="Note 3 17 2 4 5 3" xfId="43260"/>
    <cellStyle name="Note 3 17 2 4 6" xfId="15154"/>
    <cellStyle name="Note 3 17 2 4 6 2" xfId="32589"/>
    <cellStyle name="Note 3 17 2 4 6 3" xfId="47042"/>
    <cellStyle name="Note 3 17 2 4 7" xfId="18379"/>
    <cellStyle name="Note 3 17 2 4 8" xfId="20316"/>
    <cellStyle name="Note 3 17 2 5" xfId="4046"/>
    <cellStyle name="Note 3 17 2 5 2" xfId="13660"/>
    <cellStyle name="Note 3 17 2 5 2 2" xfId="31095"/>
    <cellStyle name="Note 3 17 2 5 2 3" xfId="45548"/>
    <cellStyle name="Note 3 17 2 5 3" xfId="16121"/>
    <cellStyle name="Note 3 17 2 5 3 2" xfId="33556"/>
    <cellStyle name="Note 3 17 2 5 3 3" xfId="48009"/>
    <cellStyle name="Note 3 17 2 5 4" xfId="21482"/>
    <cellStyle name="Note 3 17 2 5 5" xfId="35935"/>
    <cellStyle name="Note 3 17 2 6" xfId="6508"/>
    <cellStyle name="Note 3 17 2 6 2" xfId="23943"/>
    <cellStyle name="Note 3 17 2 6 3" xfId="38396"/>
    <cellStyle name="Note 3 17 2 7" xfId="8949"/>
    <cellStyle name="Note 3 17 2 7 2" xfId="26384"/>
    <cellStyle name="Note 3 17 2 7 3" xfId="40837"/>
    <cellStyle name="Note 3 17 2 8" xfId="11369"/>
    <cellStyle name="Note 3 17 2 8 2" xfId="28804"/>
    <cellStyle name="Note 3 17 2 8 3" xfId="43257"/>
    <cellStyle name="Note 3 17 2 9" xfId="18376"/>
    <cellStyle name="Note 3 17 3" xfId="1539"/>
    <cellStyle name="Note 3 17 3 2" xfId="1540"/>
    <cellStyle name="Note 3 17 3 2 2" xfId="4051"/>
    <cellStyle name="Note 3 17 3 2 2 2" xfId="13664"/>
    <cellStyle name="Note 3 17 3 2 2 2 2" xfId="31099"/>
    <cellStyle name="Note 3 17 3 2 2 2 3" xfId="45552"/>
    <cellStyle name="Note 3 17 3 2 2 3" xfId="16125"/>
    <cellStyle name="Note 3 17 3 2 2 3 2" xfId="33560"/>
    <cellStyle name="Note 3 17 3 2 2 3 3" xfId="48013"/>
    <cellStyle name="Note 3 17 3 2 2 4" xfId="21487"/>
    <cellStyle name="Note 3 17 3 2 2 5" xfId="35940"/>
    <cellStyle name="Note 3 17 3 2 3" xfId="6513"/>
    <cellStyle name="Note 3 17 3 2 3 2" xfId="23948"/>
    <cellStyle name="Note 3 17 3 2 3 3" xfId="38401"/>
    <cellStyle name="Note 3 17 3 2 4" xfId="8954"/>
    <cellStyle name="Note 3 17 3 2 4 2" xfId="26389"/>
    <cellStyle name="Note 3 17 3 2 4 3" xfId="40842"/>
    <cellStyle name="Note 3 17 3 2 5" xfId="11374"/>
    <cellStyle name="Note 3 17 3 2 5 2" xfId="28809"/>
    <cellStyle name="Note 3 17 3 2 5 3" xfId="43262"/>
    <cellStyle name="Note 3 17 3 2 6" xfId="18381"/>
    <cellStyle name="Note 3 17 3 3" xfId="1541"/>
    <cellStyle name="Note 3 17 3 3 2" xfId="4052"/>
    <cellStyle name="Note 3 17 3 3 2 2" xfId="13665"/>
    <cellStyle name="Note 3 17 3 3 2 2 2" xfId="31100"/>
    <cellStyle name="Note 3 17 3 3 2 2 3" xfId="45553"/>
    <cellStyle name="Note 3 17 3 3 2 3" xfId="16126"/>
    <cellStyle name="Note 3 17 3 3 2 3 2" xfId="33561"/>
    <cellStyle name="Note 3 17 3 3 2 3 3" xfId="48014"/>
    <cellStyle name="Note 3 17 3 3 2 4" xfId="21488"/>
    <cellStyle name="Note 3 17 3 3 2 5" xfId="35941"/>
    <cellStyle name="Note 3 17 3 3 3" xfId="6514"/>
    <cellStyle name="Note 3 17 3 3 3 2" xfId="23949"/>
    <cellStyle name="Note 3 17 3 3 3 3" xfId="38402"/>
    <cellStyle name="Note 3 17 3 3 4" xfId="8955"/>
    <cellStyle name="Note 3 17 3 3 4 2" xfId="26390"/>
    <cellStyle name="Note 3 17 3 3 4 3" xfId="40843"/>
    <cellStyle name="Note 3 17 3 3 5" xfId="11375"/>
    <cellStyle name="Note 3 17 3 3 5 2" xfId="28810"/>
    <cellStyle name="Note 3 17 3 3 5 3" xfId="43263"/>
    <cellStyle name="Note 3 17 3 3 6" xfId="18382"/>
    <cellStyle name="Note 3 17 3 4" xfId="1542"/>
    <cellStyle name="Note 3 17 3 4 2" xfId="4053"/>
    <cellStyle name="Note 3 17 3 4 2 2" xfId="21489"/>
    <cellStyle name="Note 3 17 3 4 2 3" xfId="35942"/>
    <cellStyle name="Note 3 17 3 4 3" xfId="6515"/>
    <cellStyle name="Note 3 17 3 4 3 2" xfId="23950"/>
    <cellStyle name="Note 3 17 3 4 3 3" xfId="38403"/>
    <cellStyle name="Note 3 17 3 4 4" xfId="8956"/>
    <cellStyle name="Note 3 17 3 4 4 2" xfId="26391"/>
    <cellStyle name="Note 3 17 3 4 4 3" xfId="40844"/>
    <cellStyle name="Note 3 17 3 4 5" xfId="11376"/>
    <cellStyle name="Note 3 17 3 4 5 2" xfId="28811"/>
    <cellStyle name="Note 3 17 3 4 5 3" xfId="43264"/>
    <cellStyle name="Note 3 17 3 4 6" xfId="15155"/>
    <cellStyle name="Note 3 17 3 4 6 2" xfId="32590"/>
    <cellStyle name="Note 3 17 3 4 6 3" xfId="47043"/>
    <cellStyle name="Note 3 17 3 4 7" xfId="18383"/>
    <cellStyle name="Note 3 17 3 4 8" xfId="20317"/>
    <cellStyle name="Note 3 17 3 5" xfId="4050"/>
    <cellStyle name="Note 3 17 3 5 2" xfId="13663"/>
    <cellStyle name="Note 3 17 3 5 2 2" xfId="31098"/>
    <cellStyle name="Note 3 17 3 5 2 3" xfId="45551"/>
    <cellStyle name="Note 3 17 3 5 3" xfId="16124"/>
    <cellStyle name="Note 3 17 3 5 3 2" xfId="33559"/>
    <cellStyle name="Note 3 17 3 5 3 3" xfId="48012"/>
    <cellStyle name="Note 3 17 3 5 4" xfId="21486"/>
    <cellStyle name="Note 3 17 3 5 5" xfId="35939"/>
    <cellStyle name="Note 3 17 3 6" xfId="6512"/>
    <cellStyle name="Note 3 17 3 6 2" xfId="23947"/>
    <cellStyle name="Note 3 17 3 6 3" xfId="38400"/>
    <cellStyle name="Note 3 17 3 7" xfId="8953"/>
    <cellStyle name="Note 3 17 3 7 2" xfId="26388"/>
    <cellStyle name="Note 3 17 3 7 3" xfId="40841"/>
    <cellStyle name="Note 3 17 3 8" xfId="11373"/>
    <cellStyle name="Note 3 17 3 8 2" xfId="28808"/>
    <cellStyle name="Note 3 17 3 8 3" xfId="43261"/>
    <cellStyle name="Note 3 17 3 9" xfId="18380"/>
    <cellStyle name="Note 3 17 4" xfId="1543"/>
    <cellStyle name="Note 3 17 4 2" xfId="1544"/>
    <cellStyle name="Note 3 17 4 2 2" xfId="4055"/>
    <cellStyle name="Note 3 17 4 2 2 2" xfId="13667"/>
    <cellStyle name="Note 3 17 4 2 2 2 2" xfId="31102"/>
    <cellStyle name="Note 3 17 4 2 2 2 3" xfId="45555"/>
    <cellStyle name="Note 3 17 4 2 2 3" xfId="16128"/>
    <cellStyle name="Note 3 17 4 2 2 3 2" xfId="33563"/>
    <cellStyle name="Note 3 17 4 2 2 3 3" xfId="48016"/>
    <cellStyle name="Note 3 17 4 2 2 4" xfId="21491"/>
    <cellStyle name="Note 3 17 4 2 2 5" xfId="35944"/>
    <cellStyle name="Note 3 17 4 2 3" xfId="6517"/>
    <cellStyle name="Note 3 17 4 2 3 2" xfId="23952"/>
    <cellStyle name="Note 3 17 4 2 3 3" xfId="38405"/>
    <cellStyle name="Note 3 17 4 2 4" xfId="8958"/>
    <cellStyle name="Note 3 17 4 2 4 2" xfId="26393"/>
    <cellStyle name="Note 3 17 4 2 4 3" xfId="40846"/>
    <cellStyle name="Note 3 17 4 2 5" xfId="11378"/>
    <cellStyle name="Note 3 17 4 2 5 2" xfId="28813"/>
    <cellStyle name="Note 3 17 4 2 5 3" xfId="43266"/>
    <cellStyle name="Note 3 17 4 2 6" xfId="18385"/>
    <cellStyle name="Note 3 17 4 3" xfId="1545"/>
    <cellStyle name="Note 3 17 4 3 2" xfId="4056"/>
    <cellStyle name="Note 3 17 4 3 2 2" xfId="13668"/>
    <cellStyle name="Note 3 17 4 3 2 2 2" xfId="31103"/>
    <cellStyle name="Note 3 17 4 3 2 2 3" xfId="45556"/>
    <cellStyle name="Note 3 17 4 3 2 3" xfId="16129"/>
    <cellStyle name="Note 3 17 4 3 2 3 2" xfId="33564"/>
    <cellStyle name="Note 3 17 4 3 2 3 3" xfId="48017"/>
    <cellStyle name="Note 3 17 4 3 2 4" xfId="21492"/>
    <cellStyle name="Note 3 17 4 3 2 5" xfId="35945"/>
    <cellStyle name="Note 3 17 4 3 3" xfId="6518"/>
    <cellStyle name="Note 3 17 4 3 3 2" xfId="23953"/>
    <cellStyle name="Note 3 17 4 3 3 3" xfId="38406"/>
    <cellStyle name="Note 3 17 4 3 4" xfId="8959"/>
    <cellStyle name="Note 3 17 4 3 4 2" xfId="26394"/>
    <cellStyle name="Note 3 17 4 3 4 3" xfId="40847"/>
    <cellStyle name="Note 3 17 4 3 5" xfId="11379"/>
    <cellStyle name="Note 3 17 4 3 5 2" xfId="28814"/>
    <cellStyle name="Note 3 17 4 3 5 3" xfId="43267"/>
    <cellStyle name="Note 3 17 4 3 6" xfId="18386"/>
    <cellStyle name="Note 3 17 4 4" xfId="1546"/>
    <cellStyle name="Note 3 17 4 4 2" xfId="4057"/>
    <cellStyle name="Note 3 17 4 4 2 2" xfId="21493"/>
    <cellStyle name="Note 3 17 4 4 2 3" xfId="35946"/>
    <cellStyle name="Note 3 17 4 4 3" xfId="6519"/>
    <cellStyle name="Note 3 17 4 4 3 2" xfId="23954"/>
    <cellStyle name="Note 3 17 4 4 3 3" xfId="38407"/>
    <cellStyle name="Note 3 17 4 4 4" xfId="8960"/>
    <cellStyle name="Note 3 17 4 4 4 2" xfId="26395"/>
    <cellStyle name="Note 3 17 4 4 4 3" xfId="40848"/>
    <cellStyle name="Note 3 17 4 4 5" xfId="11380"/>
    <cellStyle name="Note 3 17 4 4 5 2" xfId="28815"/>
    <cellStyle name="Note 3 17 4 4 5 3" xfId="43268"/>
    <cellStyle name="Note 3 17 4 4 6" xfId="15156"/>
    <cellStyle name="Note 3 17 4 4 6 2" xfId="32591"/>
    <cellStyle name="Note 3 17 4 4 6 3" xfId="47044"/>
    <cellStyle name="Note 3 17 4 4 7" xfId="18387"/>
    <cellStyle name="Note 3 17 4 4 8" xfId="20318"/>
    <cellStyle name="Note 3 17 4 5" xfId="4054"/>
    <cellStyle name="Note 3 17 4 5 2" xfId="13666"/>
    <cellStyle name="Note 3 17 4 5 2 2" xfId="31101"/>
    <cellStyle name="Note 3 17 4 5 2 3" xfId="45554"/>
    <cellStyle name="Note 3 17 4 5 3" xfId="16127"/>
    <cellStyle name="Note 3 17 4 5 3 2" xfId="33562"/>
    <cellStyle name="Note 3 17 4 5 3 3" xfId="48015"/>
    <cellStyle name="Note 3 17 4 5 4" xfId="21490"/>
    <cellStyle name="Note 3 17 4 5 5" xfId="35943"/>
    <cellStyle name="Note 3 17 4 6" xfId="6516"/>
    <cellStyle name="Note 3 17 4 6 2" xfId="23951"/>
    <cellStyle name="Note 3 17 4 6 3" xfId="38404"/>
    <cellStyle name="Note 3 17 4 7" xfId="8957"/>
    <cellStyle name="Note 3 17 4 7 2" xfId="26392"/>
    <cellStyle name="Note 3 17 4 7 3" xfId="40845"/>
    <cellStyle name="Note 3 17 4 8" xfId="11377"/>
    <cellStyle name="Note 3 17 4 8 2" xfId="28812"/>
    <cellStyle name="Note 3 17 4 8 3" xfId="43265"/>
    <cellStyle name="Note 3 17 4 9" xfId="18384"/>
    <cellStyle name="Note 3 17 5" xfId="1547"/>
    <cellStyle name="Note 3 17 5 2" xfId="1548"/>
    <cellStyle name="Note 3 17 5 2 2" xfId="4059"/>
    <cellStyle name="Note 3 17 5 2 2 2" xfId="13670"/>
    <cellStyle name="Note 3 17 5 2 2 2 2" xfId="31105"/>
    <cellStyle name="Note 3 17 5 2 2 2 3" xfId="45558"/>
    <cellStyle name="Note 3 17 5 2 2 3" xfId="16131"/>
    <cellStyle name="Note 3 17 5 2 2 3 2" xfId="33566"/>
    <cellStyle name="Note 3 17 5 2 2 3 3" xfId="48019"/>
    <cellStyle name="Note 3 17 5 2 2 4" xfId="21495"/>
    <cellStyle name="Note 3 17 5 2 2 5" xfId="35948"/>
    <cellStyle name="Note 3 17 5 2 3" xfId="6521"/>
    <cellStyle name="Note 3 17 5 2 3 2" xfId="23956"/>
    <cellStyle name="Note 3 17 5 2 3 3" xfId="38409"/>
    <cellStyle name="Note 3 17 5 2 4" xfId="8962"/>
    <cellStyle name="Note 3 17 5 2 4 2" xfId="26397"/>
    <cellStyle name="Note 3 17 5 2 4 3" xfId="40850"/>
    <cellStyle name="Note 3 17 5 2 5" xfId="11382"/>
    <cellStyle name="Note 3 17 5 2 5 2" xfId="28817"/>
    <cellStyle name="Note 3 17 5 2 5 3" xfId="43270"/>
    <cellStyle name="Note 3 17 5 2 6" xfId="18389"/>
    <cellStyle name="Note 3 17 5 3" xfId="1549"/>
    <cellStyle name="Note 3 17 5 3 2" xfId="4060"/>
    <cellStyle name="Note 3 17 5 3 2 2" xfId="13671"/>
    <cellStyle name="Note 3 17 5 3 2 2 2" xfId="31106"/>
    <cellStyle name="Note 3 17 5 3 2 2 3" xfId="45559"/>
    <cellStyle name="Note 3 17 5 3 2 3" xfId="16132"/>
    <cellStyle name="Note 3 17 5 3 2 3 2" xfId="33567"/>
    <cellStyle name="Note 3 17 5 3 2 3 3" xfId="48020"/>
    <cellStyle name="Note 3 17 5 3 2 4" xfId="21496"/>
    <cellStyle name="Note 3 17 5 3 2 5" xfId="35949"/>
    <cellStyle name="Note 3 17 5 3 3" xfId="6522"/>
    <cellStyle name="Note 3 17 5 3 3 2" xfId="23957"/>
    <cellStyle name="Note 3 17 5 3 3 3" xfId="38410"/>
    <cellStyle name="Note 3 17 5 3 4" xfId="8963"/>
    <cellStyle name="Note 3 17 5 3 4 2" xfId="26398"/>
    <cellStyle name="Note 3 17 5 3 4 3" xfId="40851"/>
    <cellStyle name="Note 3 17 5 3 5" xfId="11383"/>
    <cellStyle name="Note 3 17 5 3 5 2" xfId="28818"/>
    <cellStyle name="Note 3 17 5 3 5 3" xfId="43271"/>
    <cellStyle name="Note 3 17 5 3 6" xfId="18390"/>
    <cellStyle name="Note 3 17 5 4" xfId="1550"/>
    <cellStyle name="Note 3 17 5 4 2" xfId="4061"/>
    <cellStyle name="Note 3 17 5 4 2 2" xfId="21497"/>
    <cellStyle name="Note 3 17 5 4 2 3" xfId="35950"/>
    <cellStyle name="Note 3 17 5 4 3" xfId="6523"/>
    <cellStyle name="Note 3 17 5 4 3 2" xfId="23958"/>
    <cellStyle name="Note 3 17 5 4 3 3" xfId="38411"/>
    <cellStyle name="Note 3 17 5 4 4" xfId="8964"/>
    <cellStyle name="Note 3 17 5 4 4 2" xfId="26399"/>
    <cellStyle name="Note 3 17 5 4 4 3" xfId="40852"/>
    <cellStyle name="Note 3 17 5 4 5" xfId="11384"/>
    <cellStyle name="Note 3 17 5 4 5 2" xfId="28819"/>
    <cellStyle name="Note 3 17 5 4 5 3" xfId="43272"/>
    <cellStyle name="Note 3 17 5 4 6" xfId="15157"/>
    <cellStyle name="Note 3 17 5 4 6 2" xfId="32592"/>
    <cellStyle name="Note 3 17 5 4 6 3" xfId="47045"/>
    <cellStyle name="Note 3 17 5 4 7" xfId="18391"/>
    <cellStyle name="Note 3 17 5 4 8" xfId="20319"/>
    <cellStyle name="Note 3 17 5 5" xfId="4058"/>
    <cellStyle name="Note 3 17 5 5 2" xfId="13669"/>
    <cellStyle name="Note 3 17 5 5 2 2" xfId="31104"/>
    <cellStyle name="Note 3 17 5 5 2 3" xfId="45557"/>
    <cellStyle name="Note 3 17 5 5 3" xfId="16130"/>
    <cellStyle name="Note 3 17 5 5 3 2" xfId="33565"/>
    <cellStyle name="Note 3 17 5 5 3 3" xfId="48018"/>
    <cellStyle name="Note 3 17 5 5 4" xfId="21494"/>
    <cellStyle name="Note 3 17 5 5 5" xfId="35947"/>
    <cellStyle name="Note 3 17 5 6" xfId="6520"/>
    <cellStyle name="Note 3 17 5 6 2" xfId="23955"/>
    <cellStyle name="Note 3 17 5 6 3" xfId="38408"/>
    <cellStyle name="Note 3 17 5 7" xfId="8961"/>
    <cellStyle name="Note 3 17 5 7 2" xfId="26396"/>
    <cellStyle name="Note 3 17 5 7 3" xfId="40849"/>
    <cellStyle name="Note 3 17 5 8" xfId="11381"/>
    <cellStyle name="Note 3 17 5 8 2" xfId="28816"/>
    <cellStyle name="Note 3 17 5 8 3" xfId="43269"/>
    <cellStyle name="Note 3 17 5 9" xfId="18388"/>
    <cellStyle name="Note 3 17 6" xfId="1551"/>
    <cellStyle name="Note 3 17 6 2" xfId="4062"/>
    <cellStyle name="Note 3 17 6 2 2" xfId="13672"/>
    <cellStyle name="Note 3 17 6 2 2 2" xfId="31107"/>
    <cellStyle name="Note 3 17 6 2 2 3" xfId="45560"/>
    <cellStyle name="Note 3 17 6 2 3" xfId="16133"/>
    <cellStyle name="Note 3 17 6 2 3 2" xfId="33568"/>
    <cellStyle name="Note 3 17 6 2 3 3" xfId="48021"/>
    <cellStyle name="Note 3 17 6 2 4" xfId="21498"/>
    <cellStyle name="Note 3 17 6 2 5" xfId="35951"/>
    <cellStyle name="Note 3 17 6 3" xfId="6524"/>
    <cellStyle name="Note 3 17 6 3 2" xfId="23959"/>
    <cellStyle name="Note 3 17 6 3 3" xfId="38412"/>
    <cellStyle name="Note 3 17 6 4" xfId="8965"/>
    <cellStyle name="Note 3 17 6 4 2" xfId="26400"/>
    <cellStyle name="Note 3 17 6 4 3" xfId="40853"/>
    <cellStyle name="Note 3 17 6 5" xfId="11385"/>
    <cellStyle name="Note 3 17 6 5 2" xfId="28820"/>
    <cellStyle name="Note 3 17 6 5 3" xfId="43273"/>
    <cellStyle name="Note 3 17 6 6" xfId="18392"/>
    <cellStyle name="Note 3 17 7" xfId="1552"/>
    <cellStyle name="Note 3 17 7 2" xfId="4063"/>
    <cellStyle name="Note 3 17 7 2 2" xfId="13673"/>
    <cellStyle name="Note 3 17 7 2 2 2" xfId="31108"/>
    <cellStyle name="Note 3 17 7 2 2 3" xfId="45561"/>
    <cellStyle name="Note 3 17 7 2 3" xfId="16134"/>
    <cellStyle name="Note 3 17 7 2 3 2" xfId="33569"/>
    <cellStyle name="Note 3 17 7 2 3 3" xfId="48022"/>
    <cellStyle name="Note 3 17 7 2 4" xfId="21499"/>
    <cellStyle name="Note 3 17 7 2 5" xfId="35952"/>
    <cellStyle name="Note 3 17 7 3" xfId="6525"/>
    <cellStyle name="Note 3 17 7 3 2" xfId="23960"/>
    <cellStyle name="Note 3 17 7 3 3" xfId="38413"/>
    <cellStyle name="Note 3 17 7 4" xfId="8966"/>
    <cellStyle name="Note 3 17 7 4 2" xfId="26401"/>
    <cellStyle name="Note 3 17 7 4 3" xfId="40854"/>
    <cellStyle name="Note 3 17 7 5" xfId="11386"/>
    <cellStyle name="Note 3 17 7 5 2" xfId="28821"/>
    <cellStyle name="Note 3 17 7 5 3" xfId="43274"/>
    <cellStyle name="Note 3 17 7 6" xfId="18393"/>
    <cellStyle name="Note 3 17 8" xfId="1553"/>
    <cellStyle name="Note 3 17 8 2" xfId="4064"/>
    <cellStyle name="Note 3 17 8 2 2" xfId="21500"/>
    <cellStyle name="Note 3 17 8 2 3" xfId="35953"/>
    <cellStyle name="Note 3 17 8 3" xfId="6526"/>
    <cellStyle name="Note 3 17 8 3 2" xfId="23961"/>
    <cellStyle name="Note 3 17 8 3 3" xfId="38414"/>
    <cellStyle name="Note 3 17 8 4" xfId="8967"/>
    <cellStyle name="Note 3 17 8 4 2" xfId="26402"/>
    <cellStyle name="Note 3 17 8 4 3" xfId="40855"/>
    <cellStyle name="Note 3 17 8 5" xfId="11387"/>
    <cellStyle name="Note 3 17 8 5 2" xfId="28822"/>
    <cellStyle name="Note 3 17 8 5 3" xfId="43275"/>
    <cellStyle name="Note 3 17 8 6" xfId="15158"/>
    <cellStyle name="Note 3 17 8 6 2" xfId="32593"/>
    <cellStyle name="Note 3 17 8 6 3" xfId="47046"/>
    <cellStyle name="Note 3 17 8 7" xfId="18394"/>
    <cellStyle name="Note 3 17 8 8" xfId="20320"/>
    <cellStyle name="Note 3 17 9" xfId="4045"/>
    <cellStyle name="Note 3 17 9 2" xfId="13659"/>
    <cellStyle name="Note 3 17 9 2 2" xfId="31094"/>
    <cellStyle name="Note 3 17 9 2 3" xfId="45547"/>
    <cellStyle name="Note 3 17 9 3" xfId="16120"/>
    <cellStyle name="Note 3 17 9 3 2" xfId="33555"/>
    <cellStyle name="Note 3 17 9 3 3" xfId="48008"/>
    <cellStyle name="Note 3 17 9 4" xfId="21481"/>
    <cellStyle name="Note 3 17 9 5" xfId="35934"/>
    <cellStyle name="Note 3 18" xfId="1554"/>
    <cellStyle name="Note 3 18 10" xfId="6527"/>
    <cellStyle name="Note 3 18 10 2" xfId="23962"/>
    <cellStyle name="Note 3 18 10 3" xfId="38415"/>
    <cellStyle name="Note 3 18 11" xfId="8968"/>
    <cellStyle name="Note 3 18 11 2" xfId="26403"/>
    <cellStyle name="Note 3 18 11 3" xfId="40856"/>
    <cellStyle name="Note 3 18 12" xfId="11388"/>
    <cellStyle name="Note 3 18 12 2" xfId="28823"/>
    <cellStyle name="Note 3 18 12 3" xfId="43276"/>
    <cellStyle name="Note 3 18 13" xfId="18395"/>
    <cellStyle name="Note 3 18 2" xfId="1555"/>
    <cellStyle name="Note 3 18 2 2" xfId="1556"/>
    <cellStyle name="Note 3 18 2 2 2" xfId="4067"/>
    <cellStyle name="Note 3 18 2 2 2 2" xfId="13676"/>
    <cellStyle name="Note 3 18 2 2 2 2 2" xfId="31111"/>
    <cellStyle name="Note 3 18 2 2 2 2 3" xfId="45564"/>
    <cellStyle name="Note 3 18 2 2 2 3" xfId="16137"/>
    <cellStyle name="Note 3 18 2 2 2 3 2" xfId="33572"/>
    <cellStyle name="Note 3 18 2 2 2 3 3" xfId="48025"/>
    <cellStyle name="Note 3 18 2 2 2 4" xfId="21503"/>
    <cellStyle name="Note 3 18 2 2 2 5" xfId="35956"/>
    <cellStyle name="Note 3 18 2 2 3" xfId="6529"/>
    <cellStyle name="Note 3 18 2 2 3 2" xfId="23964"/>
    <cellStyle name="Note 3 18 2 2 3 3" xfId="38417"/>
    <cellStyle name="Note 3 18 2 2 4" xfId="8970"/>
    <cellStyle name="Note 3 18 2 2 4 2" xfId="26405"/>
    <cellStyle name="Note 3 18 2 2 4 3" xfId="40858"/>
    <cellStyle name="Note 3 18 2 2 5" xfId="11390"/>
    <cellStyle name="Note 3 18 2 2 5 2" xfId="28825"/>
    <cellStyle name="Note 3 18 2 2 5 3" xfId="43278"/>
    <cellStyle name="Note 3 18 2 2 6" xfId="18397"/>
    <cellStyle name="Note 3 18 2 3" xfId="1557"/>
    <cellStyle name="Note 3 18 2 3 2" xfId="4068"/>
    <cellStyle name="Note 3 18 2 3 2 2" xfId="13677"/>
    <cellStyle name="Note 3 18 2 3 2 2 2" xfId="31112"/>
    <cellStyle name="Note 3 18 2 3 2 2 3" xfId="45565"/>
    <cellStyle name="Note 3 18 2 3 2 3" xfId="16138"/>
    <cellStyle name="Note 3 18 2 3 2 3 2" xfId="33573"/>
    <cellStyle name="Note 3 18 2 3 2 3 3" xfId="48026"/>
    <cellStyle name="Note 3 18 2 3 2 4" xfId="21504"/>
    <cellStyle name="Note 3 18 2 3 2 5" xfId="35957"/>
    <cellStyle name="Note 3 18 2 3 3" xfId="6530"/>
    <cellStyle name="Note 3 18 2 3 3 2" xfId="23965"/>
    <cellStyle name="Note 3 18 2 3 3 3" xfId="38418"/>
    <cellStyle name="Note 3 18 2 3 4" xfId="8971"/>
    <cellStyle name="Note 3 18 2 3 4 2" xfId="26406"/>
    <cellStyle name="Note 3 18 2 3 4 3" xfId="40859"/>
    <cellStyle name="Note 3 18 2 3 5" xfId="11391"/>
    <cellStyle name="Note 3 18 2 3 5 2" xfId="28826"/>
    <cellStyle name="Note 3 18 2 3 5 3" xfId="43279"/>
    <cellStyle name="Note 3 18 2 3 6" xfId="18398"/>
    <cellStyle name="Note 3 18 2 4" xfId="1558"/>
    <cellStyle name="Note 3 18 2 4 2" xfId="4069"/>
    <cellStyle name="Note 3 18 2 4 2 2" xfId="21505"/>
    <cellStyle name="Note 3 18 2 4 2 3" xfId="35958"/>
    <cellStyle name="Note 3 18 2 4 3" xfId="6531"/>
    <cellStyle name="Note 3 18 2 4 3 2" xfId="23966"/>
    <cellStyle name="Note 3 18 2 4 3 3" xfId="38419"/>
    <cellStyle name="Note 3 18 2 4 4" xfId="8972"/>
    <cellStyle name="Note 3 18 2 4 4 2" xfId="26407"/>
    <cellStyle name="Note 3 18 2 4 4 3" xfId="40860"/>
    <cellStyle name="Note 3 18 2 4 5" xfId="11392"/>
    <cellStyle name="Note 3 18 2 4 5 2" xfId="28827"/>
    <cellStyle name="Note 3 18 2 4 5 3" xfId="43280"/>
    <cellStyle name="Note 3 18 2 4 6" xfId="15159"/>
    <cellStyle name="Note 3 18 2 4 6 2" xfId="32594"/>
    <cellStyle name="Note 3 18 2 4 6 3" xfId="47047"/>
    <cellStyle name="Note 3 18 2 4 7" xfId="18399"/>
    <cellStyle name="Note 3 18 2 4 8" xfId="20321"/>
    <cellStyle name="Note 3 18 2 5" xfId="4066"/>
    <cellStyle name="Note 3 18 2 5 2" xfId="13675"/>
    <cellStyle name="Note 3 18 2 5 2 2" xfId="31110"/>
    <cellStyle name="Note 3 18 2 5 2 3" xfId="45563"/>
    <cellStyle name="Note 3 18 2 5 3" xfId="16136"/>
    <cellStyle name="Note 3 18 2 5 3 2" xfId="33571"/>
    <cellStyle name="Note 3 18 2 5 3 3" xfId="48024"/>
    <cellStyle name="Note 3 18 2 5 4" xfId="21502"/>
    <cellStyle name="Note 3 18 2 5 5" xfId="35955"/>
    <cellStyle name="Note 3 18 2 6" xfId="6528"/>
    <cellStyle name="Note 3 18 2 6 2" xfId="23963"/>
    <cellStyle name="Note 3 18 2 6 3" xfId="38416"/>
    <cellStyle name="Note 3 18 2 7" xfId="8969"/>
    <cellStyle name="Note 3 18 2 7 2" xfId="26404"/>
    <cellStyle name="Note 3 18 2 7 3" xfId="40857"/>
    <cellStyle name="Note 3 18 2 8" xfId="11389"/>
    <cellStyle name="Note 3 18 2 8 2" xfId="28824"/>
    <cellStyle name="Note 3 18 2 8 3" xfId="43277"/>
    <cellStyle name="Note 3 18 2 9" xfId="18396"/>
    <cellStyle name="Note 3 18 3" xfId="1559"/>
    <cellStyle name="Note 3 18 3 2" xfId="1560"/>
    <cellStyle name="Note 3 18 3 2 2" xfId="4071"/>
    <cellStyle name="Note 3 18 3 2 2 2" xfId="13679"/>
    <cellStyle name="Note 3 18 3 2 2 2 2" xfId="31114"/>
    <cellStyle name="Note 3 18 3 2 2 2 3" xfId="45567"/>
    <cellStyle name="Note 3 18 3 2 2 3" xfId="16140"/>
    <cellStyle name="Note 3 18 3 2 2 3 2" xfId="33575"/>
    <cellStyle name="Note 3 18 3 2 2 3 3" xfId="48028"/>
    <cellStyle name="Note 3 18 3 2 2 4" xfId="21507"/>
    <cellStyle name="Note 3 18 3 2 2 5" xfId="35960"/>
    <cellStyle name="Note 3 18 3 2 3" xfId="6533"/>
    <cellStyle name="Note 3 18 3 2 3 2" xfId="23968"/>
    <cellStyle name="Note 3 18 3 2 3 3" xfId="38421"/>
    <cellStyle name="Note 3 18 3 2 4" xfId="8974"/>
    <cellStyle name="Note 3 18 3 2 4 2" xfId="26409"/>
    <cellStyle name="Note 3 18 3 2 4 3" xfId="40862"/>
    <cellStyle name="Note 3 18 3 2 5" xfId="11394"/>
    <cellStyle name="Note 3 18 3 2 5 2" xfId="28829"/>
    <cellStyle name="Note 3 18 3 2 5 3" xfId="43282"/>
    <cellStyle name="Note 3 18 3 2 6" xfId="18401"/>
    <cellStyle name="Note 3 18 3 3" xfId="1561"/>
    <cellStyle name="Note 3 18 3 3 2" xfId="4072"/>
    <cellStyle name="Note 3 18 3 3 2 2" xfId="13680"/>
    <cellStyle name="Note 3 18 3 3 2 2 2" xfId="31115"/>
    <cellStyle name="Note 3 18 3 3 2 2 3" xfId="45568"/>
    <cellStyle name="Note 3 18 3 3 2 3" xfId="16141"/>
    <cellStyle name="Note 3 18 3 3 2 3 2" xfId="33576"/>
    <cellStyle name="Note 3 18 3 3 2 3 3" xfId="48029"/>
    <cellStyle name="Note 3 18 3 3 2 4" xfId="21508"/>
    <cellStyle name="Note 3 18 3 3 2 5" xfId="35961"/>
    <cellStyle name="Note 3 18 3 3 3" xfId="6534"/>
    <cellStyle name="Note 3 18 3 3 3 2" xfId="23969"/>
    <cellStyle name="Note 3 18 3 3 3 3" xfId="38422"/>
    <cellStyle name="Note 3 18 3 3 4" xfId="8975"/>
    <cellStyle name="Note 3 18 3 3 4 2" xfId="26410"/>
    <cellStyle name="Note 3 18 3 3 4 3" xfId="40863"/>
    <cellStyle name="Note 3 18 3 3 5" xfId="11395"/>
    <cellStyle name="Note 3 18 3 3 5 2" xfId="28830"/>
    <cellStyle name="Note 3 18 3 3 5 3" xfId="43283"/>
    <cellStyle name="Note 3 18 3 3 6" xfId="18402"/>
    <cellStyle name="Note 3 18 3 4" xfId="1562"/>
    <cellStyle name="Note 3 18 3 4 2" xfId="4073"/>
    <cellStyle name="Note 3 18 3 4 2 2" xfId="21509"/>
    <cellStyle name="Note 3 18 3 4 2 3" xfId="35962"/>
    <cellStyle name="Note 3 18 3 4 3" xfId="6535"/>
    <cellStyle name="Note 3 18 3 4 3 2" xfId="23970"/>
    <cellStyle name="Note 3 18 3 4 3 3" xfId="38423"/>
    <cellStyle name="Note 3 18 3 4 4" xfId="8976"/>
    <cellStyle name="Note 3 18 3 4 4 2" xfId="26411"/>
    <cellStyle name="Note 3 18 3 4 4 3" xfId="40864"/>
    <cellStyle name="Note 3 18 3 4 5" xfId="11396"/>
    <cellStyle name="Note 3 18 3 4 5 2" xfId="28831"/>
    <cellStyle name="Note 3 18 3 4 5 3" xfId="43284"/>
    <cellStyle name="Note 3 18 3 4 6" xfId="15160"/>
    <cellStyle name="Note 3 18 3 4 6 2" xfId="32595"/>
    <cellStyle name="Note 3 18 3 4 6 3" xfId="47048"/>
    <cellStyle name="Note 3 18 3 4 7" xfId="18403"/>
    <cellStyle name="Note 3 18 3 4 8" xfId="20322"/>
    <cellStyle name="Note 3 18 3 5" xfId="4070"/>
    <cellStyle name="Note 3 18 3 5 2" xfId="13678"/>
    <cellStyle name="Note 3 18 3 5 2 2" xfId="31113"/>
    <cellStyle name="Note 3 18 3 5 2 3" xfId="45566"/>
    <cellStyle name="Note 3 18 3 5 3" xfId="16139"/>
    <cellStyle name="Note 3 18 3 5 3 2" xfId="33574"/>
    <cellStyle name="Note 3 18 3 5 3 3" xfId="48027"/>
    <cellStyle name="Note 3 18 3 5 4" xfId="21506"/>
    <cellStyle name="Note 3 18 3 5 5" xfId="35959"/>
    <cellStyle name="Note 3 18 3 6" xfId="6532"/>
    <cellStyle name="Note 3 18 3 6 2" xfId="23967"/>
    <cellStyle name="Note 3 18 3 6 3" xfId="38420"/>
    <cellStyle name="Note 3 18 3 7" xfId="8973"/>
    <cellStyle name="Note 3 18 3 7 2" xfId="26408"/>
    <cellStyle name="Note 3 18 3 7 3" xfId="40861"/>
    <cellStyle name="Note 3 18 3 8" xfId="11393"/>
    <cellStyle name="Note 3 18 3 8 2" xfId="28828"/>
    <cellStyle name="Note 3 18 3 8 3" xfId="43281"/>
    <cellStyle name="Note 3 18 3 9" xfId="18400"/>
    <cellStyle name="Note 3 18 4" xfId="1563"/>
    <cellStyle name="Note 3 18 4 2" xfId="1564"/>
    <cellStyle name="Note 3 18 4 2 2" xfId="4075"/>
    <cellStyle name="Note 3 18 4 2 2 2" xfId="13682"/>
    <cellStyle name="Note 3 18 4 2 2 2 2" xfId="31117"/>
    <cellStyle name="Note 3 18 4 2 2 2 3" xfId="45570"/>
    <cellStyle name="Note 3 18 4 2 2 3" xfId="16143"/>
    <cellStyle name="Note 3 18 4 2 2 3 2" xfId="33578"/>
    <cellStyle name="Note 3 18 4 2 2 3 3" xfId="48031"/>
    <cellStyle name="Note 3 18 4 2 2 4" xfId="21511"/>
    <cellStyle name="Note 3 18 4 2 2 5" xfId="35964"/>
    <cellStyle name="Note 3 18 4 2 3" xfId="6537"/>
    <cellStyle name="Note 3 18 4 2 3 2" xfId="23972"/>
    <cellStyle name="Note 3 18 4 2 3 3" xfId="38425"/>
    <cellStyle name="Note 3 18 4 2 4" xfId="8978"/>
    <cellStyle name="Note 3 18 4 2 4 2" xfId="26413"/>
    <cellStyle name="Note 3 18 4 2 4 3" xfId="40866"/>
    <cellStyle name="Note 3 18 4 2 5" xfId="11398"/>
    <cellStyle name="Note 3 18 4 2 5 2" xfId="28833"/>
    <cellStyle name="Note 3 18 4 2 5 3" xfId="43286"/>
    <cellStyle name="Note 3 18 4 2 6" xfId="18405"/>
    <cellStyle name="Note 3 18 4 3" xfId="1565"/>
    <cellStyle name="Note 3 18 4 3 2" xfId="4076"/>
    <cellStyle name="Note 3 18 4 3 2 2" xfId="13683"/>
    <cellStyle name="Note 3 18 4 3 2 2 2" xfId="31118"/>
    <cellStyle name="Note 3 18 4 3 2 2 3" xfId="45571"/>
    <cellStyle name="Note 3 18 4 3 2 3" xfId="16144"/>
    <cellStyle name="Note 3 18 4 3 2 3 2" xfId="33579"/>
    <cellStyle name="Note 3 18 4 3 2 3 3" xfId="48032"/>
    <cellStyle name="Note 3 18 4 3 2 4" xfId="21512"/>
    <cellStyle name="Note 3 18 4 3 2 5" xfId="35965"/>
    <cellStyle name="Note 3 18 4 3 3" xfId="6538"/>
    <cellStyle name="Note 3 18 4 3 3 2" xfId="23973"/>
    <cellStyle name="Note 3 18 4 3 3 3" xfId="38426"/>
    <cellStyle name="Note 3 18 4 3 4" xfId="8979"/>
    <cellStyle name="Note 3 18 4 3 4 2" xfId="26414"/>
    <cellStyle name="Note 3 18 4 3 4 3" xfId="40867"/>
    <cellStyle name="Note 3 18 4 3 5" xfId="11399"/>
    <cellStyle name="Note 3 18 4 3 5 2" xfId="28834"/>
    <cellStyle name="Note 3 18 4 3 5 3" xfId="43287"/>
    <cellStyle name="Note 3 18 4 3 6" xfId="18406"/>
    <cellStyle name="Note 3 18 4 4" xfId="1566"/>
    <cellStyle name="Note 3 18 4 4 2" xfId="4077"/>
    <cellStyle name="Note 3 18 4 4 2 2" xfId="21513"/>
    <cellStyle name="Note 3 18 4 4 2 3" xfId="35966"/>
    <cellStyle name="Note 3 18 4 4 3" xfId="6539"/>
    <cellStyle name="Note 3 18 4 4 3 2" xfId="23974"/>
    <cellStyle name="Note 3 18 4 4 3 3" xfId="38427"/>
    <cellStyle name="Note 3 18 4 4 4" xfId="8980"/>
    <cellStyle name="Note 3 18 4 4 4 2" xfId="26415"/>
    <cellStyle name="Note 3 18 4 4 4 3" xfId="40868"/>
    <cellStyle name="Note 3 18 4 4 5" xfId="11400"/>
    <cellStyle name="Note 3 18 4 4 5 2" xfId="28835"/>
    <cellStyle name="Note 3 18 4 4 5 3" xfId="43288"/>
    <cellStyle name="Note 3 18 4 4 6" xfId="15161"/>
    <cellStyle name="Note 3 18 4 4 6 2" xfId="32596"/>
    <cellStyle name="Note 3 18 4 4 6 3" xfId="47049"/>
    <cellStyle name="Note 3 18 4 4 7" xfId="18407"/>
    <cellStyle name="Note 3 18 4 4 8" xfId="20323"/>
    <cellStyle name="Note 3 18 4 5" xfId="4074"/>
    <cellStyle name="Note 3 18 4 5 2" xfId="13681"/>
    <cellStyle name="Note 3 18 4 5 2 2" xfId="31116"/>
    <cellStyle name="Note 3 18 4 5 2 3" xfId="45569"/>
    <cellStyle name="Note 3 18 4 5 3" xfId="16142"/>
    <cellStyle name="Note 3 18 4 5 3 2" xfId="33577"/>
    <cellStyle name="Note 3 18 4 5 3 3" xfId="48030"/>
    <cellStyle name="Note 3 18 4 5 4" xfId="21510"/>
    <cellStyle name="Note 3 18 4 5 5" xfId="35963"/>
    <cellStyle name="Note 3 18 4 6" xfId="6536"/>
    <cellStyle name="Note 3 18 4 6 2" xfId="23971"/>
    <cellStyle name="Note 3 18 4 6 3" xfId="38424"/>
    <cellStyle name="Note 3 18 4 7" xfId="8977"/>
    <cellStyle name="Note 3 18 4 7 2" xfId="26412"/>
    <cellStyle name="Note 3 18 4 7 3" xfId="40865"/>
    <cellStyle name="Note 3 18 4 8" xfId="11397"/>
    <cellStyle name="Note 3 18 4 8 2" xfId="28832"/>
    <cellStyle name="Note 3 18 4 8 3" xfId="43285"/>
    <cellStyle name="Note 3 18 4 9" xfId="18404"/>
    <cellStyle name="Note 3 18 5" xfId="1567"/>
    <cellStyle name="Note 3 18 5 2" xfId="1568"/>
    <cellStyle name="Note 3 18 5 2 2" xfId="4079"/>
    <cellStyle name="Note 3 18 5 2 2 2" xfId="13685"/>
    <cellStyle name="Note 3 18 5 2 2 2 2" xfId="31120"/>
    <cellStyle name="Note 3 18 5 2 2 2 3" xfId="45573"/>
    <cellStyle name="Note 3 18 5 2 2 3" xfId="16146"/>
    <cellStyle name="Note 3 18 5 2 2 3 2" xfId="33581"/>
    <cellStyle name="Note 3 18 5 2 2 3 3" xfId="48034"/>
    <cellStyle name="Note 3 18 5 2 2 4" xfId="21515"/>
    <cellStyle name="Note 3 18 5 2 2 5" xfId="35968"/>
    <cellStyle name="Note 3 18 5 2 3" xfId="6541"/>
    <cellStyle name="Note 3 18 5 2 3 2" xfId="23976"/>
    <cellStyle name="Note 3 18 5 2 3 3" xfId="38429"/>
    <cellStyle name="Note 3 18 5 2 4" xfId="8982"/>
    <cellStyle name="Note 3 18 5 2 4 2" xfId="26417"/>
    <cellStyle name="Note 3 18 5 2 4 3" xfId="40870"/>
    <cellStyle name="Note 3 18 5 2 5" xfId="11402"/>
    <cellStyle name="Note 3 18 5 2 5 2" xfId="28837"/>
    <cellStyle name="Note 3 18 5 2 5 3" xfId="43290"/>
    <cellStyle name="Note 3 18 5 2 6" xfId="18409"/>
    <cellStyle name="Note 3 18 5 3" xfId="1569"/>
    <cellStyle name="Note 3 18 5 3 2" xfId="4080"/>
    <cellStyle name="Note 3 18 5 3 2 2" xfId="13686"/>
    <cellStyle name="Note 3 18 5 3 2 2 2" xfId="31121"/>
    <cellStyle name="Note 3 18 5 3 2 2 3" xfId="45574"/>
    <cellStyle name="Note 3 18 5 3 2 3" xfId="16147"/>
    <cellStyle name="Note 3 18 5 3 2 3 2" xfId="33582"/>
    <cellStyle name="Note 3 18 5 3 2 3 3" xfId="48035"/>
    <cellStyle name="Note 3 18 5 3 2 4" xfId="21516"/>
    <cellStyle name="Note 3 18 5 3 2 5" xfId="35969"/>
    <cellStyle name="Note 3 18 5 3 3" xfId="6542"/>
    <cellStyle name="Note 3 18 5 3 3 2" xfId="23977"/>
    <cellStyle name="Note 3 18 5 3 3 3" xfId="38430"/>
    <cellStyle name="Note 3 18 5 3 4" xfId="8983"/>
    <cellStyle name="Note 3 18 5 3 4 2" xfId="26418"/>
    <cellStyle name="Note 3 18 5 3 4 3" xfId="40871"/>
    <cellStyle name="Note 3 18 5 3 5" xfId="11403"/>
    <cellStyle name="Note 3 18 5 3 5 2" xfId="28838"/>
    <cellStyle name="Note 3 18 5 3 5 3" xfId="43291"/>
    <cellStyle name="Note 3 18 5 3 6" xfId="18410"/>
    <cellStyle name="Note 3 18 5 4" xfId="1570"/>
    <cellStyle name="Note 3 18 5 4 2" xfId="4081"/>
    <cellStyle name="Note 3 18 5 4 2 2" xfId="21517"/>
    <cellStyle name="Note 3 18 5 4 2 3" xfId="35970"/>
    <cellStyle name="Note 3 18 5 4 3" xfId="6543"/>
    <cellStyle name="Note 3 18 5 4 3 2" xfId="23978"/>
    <cellStyle name="Note 3 18 5 4 3 3" xfId="38431"/>
    <cellStyle name="Note 3 18 5 4 4" xfId="8984"/>
    <cellStyle name="Note 3 18 5 4 4 2" xfId="26419"/>
    <cellStyle name="Note 3 18 5 4 4 3" xfId="40872"/>
    <cellStyle name="Note 3 18 5 4 5" xfId="11404"/>
    <cellStyle name="Note 3 18 5 4 5 2" xfId="28839"/>
    <cellStyle name="Note 3 18 5 4 5 3" xfId="43292"/>
    <cellStyle name="Note 3 18 5 4 6" xfId="15162"/>
    <cellStyle name="Note 3 18 5 4 6 2" xfId="32597"/>
    <cellStyle name="Note 3 18 5 4 6 3" xfId="47050"/>
    <cellStyle name="Note 3 18 5 4 7" xfId="18411"/>
    <cellStyle name="Note 3 18 5 4 8" xfId="20324"/>
    <cellStyle name="Note 3 18 5 5" xfId="4078"/>
    <cellStyle name="Note 3 18 5 5 2" xfId="13684"/>
    <cellStyle name="Note 3 18 5 5 2 2" xfId="31119"/>
    <cellStyle name="Note 3 18 5 5 2 3" xfId="45572"/>
    <cellStyle name="Note 3 18 5 5 3" xfId="16145"/>
    <cellStyle name="Note 3 18 5 5 3 2" xfId="33580"/>
    <cellStyle name="Note 3 18 5 5 3 3" xfId="48033"/>
    <cellStyle name="Note 3 18 5 5 4" xfId="21514"/>
    <cellStyle name="Note 3 18 5 5 5" xfId="35967"/>
    <cellStyle name="Note 3 18 5 6" xfId="6540"/>
    <cellStyle name="Note 3 18 5 6 2" xfId="23975"/>
    <cellStyle name="Note 3 18 5 6 3" xfId="38428"/>
    <cellStyle name="Note 3 18 5 7" xfId="8981"/>
    <cellStyle name="Note 3 18 5 7 2" xfId="26416"/>
    <cellStyle name="Note 3 18 5 7 3" xfId="40869"/>
    <cellStyle name="Note 3 18 5 8" xfId="11401"/>
    <cellStyle name="Note 3 18 5 8 2" xfId="28836"/>
    <cellStyle name="Note 3 18 5 8 3" xfId="43289"/>
    <cellStyle name="Note 3 18 5 9" xfId="18408"/>
    <cellStyle name="Note 3 18 6" xfId="1571"/>
    <cellStyle name="Note 3 18 6 2" xfId="4082"/>
    <cellStyle name="Note 3 18 6 2 2" xfId="13687"/>
    <cellStyle name="Note 3 18 6 2 2 2" xfId="31122"/>
    <cellStyle name="Note 3 18 6 2 2 3" xfId="45575"/>
    <cellStyle name="Note 3 18 6 2 3" xfId="16148"/>
    <cellStyle name="Note 3 18 6 2 3 2" xfId="33583"/>
    <cellStyle name="Note 3 18 6 2 3 3" xfId="48036"/>
    <cellStyle name="Note 3 18 6 2 4" xfId="21518"/>
    <cellStyle name="Note 3 18 6 2 5" xfId="35971"/>
    <cellStyle name="Note 3 18 6 3" xfId="6544"/>
    <cellStyle name="Note 3 18 6 3 2" xfId="23979"/>
    <cellStyle name="Note 3 18 6 3 3" xfId="38432"/>
    <cellStyle name="Note 3 18 6 4" xfId="8985"/>
    <cellStyle name="Note 3 18 6 4 2" xfId="26420"/>
    <cellStyle name="Note 3 18 6 4 3" xfId="40873"/>
    <cellStyle name="Note 3 18 6 5" xfId="11405"/>
    <cellStyle name="Note 3 18 6 5 2" xfId="28840"/>
    <cellStyle name="Note 3 18 6 5 3" xfId="43293"/>
    <cellStyle name="Note 3 18 6 6" xfId="18412"/>
    <cellStyle name="Note 3 18 7" xfId="1572"/>
    <cellStyle name="Note 3 18 7 2" xfId="4083"/>
    <cellStyle name="Note 3 18 7 2 2" xfId="13688"/>
    <cellStyle name="Note 3 18 7 2 2 2" xfId="31123"/>
    <cellStyle name="Note 3 18 7 2 2 3" xfId="45576"/>
    <cellStyle name="Note 3 18 7 2 3" xfId="16149"/>
    <cellStyle name="Note 3 18 7 2 3 2" xfId="33584"/>
    <cellStyle name="Note 3 18 7 2 3 3" xfId="48037"/>
    <cellStyle name="Note 3 18 7 2 4" xfId="21519"/>
    <cellStyle name="Note 3 18 7 2 5" xfId="35972"/>
    <cellStyle name="Note 3 18 7 3" xfId="6545"/>
    <cellStyle name="Note 3 18 7 3 2" xfId="23980"/>
    <cellStyle name="Note 3 18 7 3 3" xfId="38433"/>
    <cellStyle name="Note 3 18 7 4" xfId="8986"/>
    <cellStyle name="Note 3 18 7 4 2" xfId="26421"/>
    <cellStyle name="Note 3 18 7 4 3" xfId="40874"/>
    <cellStyle name="Note 3 18 7 5" xfId="11406"/>
    <cellStyle name="Note 3 18 7 5 2" xfId="28841"/>
    <cellStyle name="Note 3 18 7 5 3" xfId="43294"/>
    <cellStyle name="Note 3 18 7 6" xfId="18413"/>
    <cellStyle name="Note 3 18 8" xfId="1573"/>
    <cellStyle name="Note 3 18 8 2" xfId="4084"/>
    <cellStyle name="Note 3 18 8 2 2" xfId="21520"/>
    <cellStyle name="Note 3 18 8 2 3" xfId="35973"/>
    <cellStyle name="Note 3 18 8 3" xfId="6546"/>
    <cellStyle name="Note 3 18 8 3 2" xfId="23981"/>
    <cellStyle name="Note 3 18 8 3 3" xfId="38434"/>
    <cellStyle name="Note 3 18 8 4" xfId="8987"/>
    <cellStyle name="Note 3 18 8 4 2" xfId="26422"/>
    <cellStyle name="Note 3 18 8 4 3" xfId="40875"/>
    <cellStyle name="Note 3 18 8 5" xfId="11407"/>
    <cellStyle name="Note 3 18 8 5 2" xfId="28842"/>
    <cellStyle name="Note 3 18 8 5 3" xfId="43295"/>
    <cellStyle name="Note 3 18 8 6" xfId="15163"/>
    <cellStyle name="Note 3 18 8 6 2" xfId="32598"/>
    <cellStyle name="Note 3 18 8 6 3" xfId="47051"/>
    <cellStyle name="Note 3 18 8 7" xfId="18414"/>
    <cellStyle name="Note 3 18 8 8" xfId="20325"/>
    <cellStyle name="Note 3 18 9" xfId="4065"/>
    <cellStyle name="Note 3 18 9 2" xfId="13674"/>
    <cellStyle name="Note 3 18 9 2 2" xfId="31109"/>
    <cellStyle name="Note 3 18 9 2 3" xfId="45562"/>
    <cellStyle name="Note 3 18 9 3" xfId="16135"/>
    <cellStyle name="Note 3 18 9 3 2" xfId="33570"/>
    <cellStyle name="Note 3 18 9 3 3" xfId="48023"/>
    <cellStyle name="Note 3 18 9 4" xfId="21501"/>
    <cellStyle name="Note 3 18 9 5" xfId="35954"/>
    <cellStyle name="Note 3 19" xfId="1574"/>
    <cellStyle name="Note 3 19 10" xfId="6547"/>
    <cellStyle name="Note 3 19 10 2" xfId="23982"/>
    <cellStyle name="Note 3 19 10 3" xfId="38435"/>
    <cellStyle name="Note 3 19 11" xfId="8988"/>
    <cellStyle name="Note 3 19 11 2" xfId="26423"/>
    <cellStyle name="Note 3 19 11 3" xfId="40876"/>
    <cellStyle name="Note 3 19 12" xfId="11408"/>
    <cellStyle name="Note 3 19 12 2" xfId="28843"/>
    <cellStyle name="Note 3 19 12 3" xfId="43296"/>
    <cellStyle name="Note 3 19 13" xfId="18415"/>
    <cellStyle name="Note 3 19 2" xfId="1575"/>
    <cellStyle name="Note 3 19 2 2" xfId="1576"/>
    <cellStyle name="Note 3 19 2 2 2" xfId="4087"/>
    <cellStyle name="Note 3 19 2 2 2 2" xfId="13691"/>
    <cellStyle name="Note 3 19 2 2 2 2 2" xfId="31126"/>
    <cellStyle name="Note 3 19 2 2 2 2 3" xfId="45579"/>
    <cellStyle name="Note 3 19 2 2 2 3" xfId="16152"/>
    <cellStyle name="Note 3 19 2 2 2 3 2" xfId="33587"/>
    <cellStyle name="Note 3 19 2 2 2 3 3" xfId="48040"/>
    <cellStyle name="Note 3 19 2 2 2 4" xfId="21523"/>
    <cellStyle name="Note 3 19 2 2 2 5" xfId="35976"/>
    <cellStyle name="Note 3 19 2 2 3" xfId="6549"/>
    <cellStyle name="Note 3 19 2 2 3 2" xfId="23984"/>
    <cellStyle name="Note 3 19 2 2 3 3" xfId="38437"/>
    <cellStyle name="Note 3 19 2 2 4" xfId="8990"/>
    <cellStyle name="Note 3 19 2 2 4 2" xfId="26425"/>
    <cellStyle name="Note 3 19 2 2 4 3" xfId="40878"/>
    <cellStyle name="Note 3 19 2 2 5" xfId="11410"/>
    <cellStyle name="Note 3 19 2 2 5 2" xfId="28845"/>
    <cellStyle name="Note 3 19 2 2 5 3" xfId="43298"/>
    <cellStyle name="Note 3 19 2 2 6" xfId="18417"/>
    <cellStyle name="Note 3 19 2 3" xfId="1577"/>
    <cellStyle name="Note 3 19 2 3 2" xfId="4088"/>
    <cellStyle name="Note 3 19 2 3 2 2" xfId="13692"/>
    <cellStyle name="Note 3 19 2 3 2 2 2" xfId="31127"/>
    <cellStyle name="Note 3 19 2 3 2 2 3" xfId="45580"/>
    <cellStyle name="Note 3 19 2 3 2 3" xfId="16153"/>
    <cellStyle name="Note 3 19 2 3 2 3 2" xfId="33588"/>
    <cellStyle name="Note 3 19 2 3 2 3 3" xfId="48041"/>
    <cellStyle name="Note 3 19 2 3 2 4" xfId="21524"/>
    <cellStyle name="Note 3 19 2 3 2 5" xfId="35977"/>
    <cellStyle name="Note 3 19 2 3 3" xfId="6550"/>
    <cellStyle name="Note 3 19 2 3 3 2" xfId="23985"/>
    <cellStyle name="Note 3 19 2 3 3 3" xfId="38438"/>
    <cellStyle name="Note 3 19 2 3 4" xfId="8991"/>
    <cellStyle name="Note 3 19 2 3 4 2" xfId="26426"/>
    <cellStyle name="Note 3 19 2 3 4 3" xfId="40879"/>
    <cellStyle name="Note 3 19 2 3 5" xfId="11411"/>
    <cellStyle name="Note 3 19 2 3 5 2" xfId="28846"/>
    <cellStyle name="Note 3 19 2 3 5 3" xfId="43299"/>
    <cellStyle name="Note 3 19 2 3 6" xfId="18418"/>
    <cellStyle name="Note 3 19 2 4" xfId="1578"/>
    <cellStyle name="Note 3 19 2 4 2" xfId="4089"/>
    <cellStyle name="Note 3 19 2 4 2 2" xfId="21525"/>
    <cellStyle name="Note 3 19 2 4 2 3" xfId="35978"/>
    <cellStyle name="Note 3 19 2 4 3" xfId="6551"/>
    <cellStyle name="Note 3 19 2 4 3 2" xfId="23986"/>
    <cellStyle name="Note 3 19 2 4 3 3" xfId="38439"/>
    <cellStyle name="Note 3 19 2 4 4" xfId="8992"/>
    <cellStyle name="Note 3 19 2 4 4 2" xfId="26427"/>
    <cellStyle name="Note 3 19 2 4 4 3" xfId="40880"/>
    <cellStyle name="Note 3 19 2 4 5" xfId="11412"/>
    <cellStyle name="Note 3 19 2 4 5 2" xfId="28847"/>
    <cellStyle name="Note 3 19 2 4 5 3" xfId="43300"/>
    <cellStyle name="Note 3 19 2 4 6" xfId="15164"/>
    <cellStyle name="Note 3 19 2 4 6 2" xfId="32599"/>
    <cellStyle name="Note 3 19 2 4 6 3" xfId="47052"/>
    <cellStyle name="Note 3 19 2 4 7" xfId="18419"/>
    <cellStyle name="Note 3 19 2 4 8" xfId="20326"/>
    <cellStyle name="Note 3 19 2 5" xfId="4086"/>
    <cellStyle name="Note 3 19 2 5 2" xfId="13690"/>
    <cellStyle name="Note 3 19 2 5 2 2" xfId="31125"/>
    <cellStyle name="Note 3 19 2 5 2 3" xfId="45578"/>
    <cellStyle name="Note 3 19 2 5 3" xfId="16151"/>
    <cellStyle name="Note 3 19 2 5 3 2" xfId="33586"/>
    <cellStyle name="Note 3 19 2 5 3 3" xfId="48039"/>
    <cellStyle name="Note 3 19 2 5 4" xfId="21522"/>
    <cellStyle name="Note 3 19 2 5 5" xfId="35975"/>
    <cellStyle name="Note 3 19 2 6" xfId="6548"/>
    <cellStyle name="Note 3 19 2 6 2" xfId="23983"/>
    <cellStyle name="Note 3 19 2 6 3" xfId="38436"/>
    <cellStyle name="Note 3 19 2 7" xfId="8989"/>
    <cellStyle name="Note 3 19 2 7 2" xfId="26424"/>
    <cellStyle name="Note 3 19 2 7 3" xfId="40877"/>
    <cellStyle name="Note 3 19 2 8" xfId="11409"/>
    <cellStyle name="Note 3 19 2 8 2" xfId="28844"/>
    <cellStyle name="Note 3 19 2 8 3" xfId="43297"/>
    <cellStyle name="Note 3 19 2 9" xfId="18416"/>
    <cellStyle name="Note 3 19 3" xfId="1579"/>
    <cellStyle name="Note 3 19 3 2" xfId="1580"/>
    <cellStyle name="Note 3 19 3 2 2" xfId="4091"/>
    <cellStyle name="Note 3 19 3 2 2 2" xfId="13694"/>
    <cellStyle name="Note 3 19 3 2 2 2 2" xfId="31129"/>
    <cellStyle name="Note 3 19 3 2 2 2 3" xfId="45582"/>
    <cellStyle name="Note 3 19 3 2 2 3" xfId="16155"/>
    <cellStyle name="Note 3 19 3 2 2 3 2" xfId="33590"/>
    <cellStyle name="Note 3 19 3 2 2 3 3" xfId="48043"/>
    <cellStyle name="Note 3 19 3 2 2 4" xfId="21527"/>
    <cellStyle name="Note 3 19 3 2 2 5" xfId="35980"/>
    <cellStyle name="Note 3 19 3 2 3" xfId="6553"/>
    <cellStyle name="Note 3 19 3 2 3 2" xfId="23988"/>
    <cellStyle name="Note 3 19 3 2 3 3" xfId="38441"/>
    <cellStyle name="Note 3 19 3 2 4" xfId="8994"/>
    <cellStyle name="Note 3 19 3 2 4 2" xfId="26429"/>
    <cellStyle name="Note 3 19 3 2 4 3" xfId="40882"/>
    <cellStyle name="Note 3 19 3 2 5" xfId="11414"/>
    <cellStyle name="Note 3 19 3 2 5 2" xfId="28849"/>
    <cellStyle name="Note 3 19 3 2 5 3" xfId="43302"/>
    <cellStyle name="Note 3 19 3 2 6" xfId="18421"/>
    <cellStyle name="Note 3 19 3 3" xfId="1581"/>
    <cellStyle name="Note 3 19 3 3 2" xfId="4092"/>
    <cellStyle name="Note 3 19 3 3 2 2" xfId="13695"/>
    <cellStyle name="Note 3 19 3 3 2 2 2" xfId="31130"/>
    <cellStyle name="Note 3 19 3 3 2 2 3" xfId="45583"/>
    <cellStyle name="Note 3 19 3 3 2 3" xfId="16156"/>
    <cellStyle name="Note 3 19 3 3 2 3 2" xfId="33591"/>
    <cellStyle name="Note 3 19 3 3 2 3 3" xfId="48044"/>
    <cellStyle name="Note 3 19 3 3 2 4" xfId="21528"/>
    <cellStyle name="Note 3 19 3 3 2 5" xfId="35981"/>
    <cellStyle name="Note 3 19 3 3 3" xfId="6554"/>
    <cellStyle name="Note 3 19 3 3 3 2" xfId="23989"/>
    <cellStyle name="Note 3 19 3 3 3 3" xfId="38442"/>
    <cellStyle name="Note 3 19 3 3 4" xfId="8995"/>
    <cellStyle name="Note 3 19 3 3 4 2" xfId="26430"/>
    <cellStyle name="Note 3 19 3 3 4 3" xfId="40883"/>
    <cellStyle name="Note 3 19 3 3 5" xfId="11415"/>
    <cellStyle name="Note 3 19 3 3 5 2" xfId="28850"/>
    <cellStyle name="Note 3 19 3 3 5 3" xfId="43303"/>
    <cellStyle name="Note 3 19 3 3 6" xfId="18422"/>
    <cellStyle name="Note 3 19 3 4" xfId="1582"/>
    <cellStyle name="Note 3 19 3 4 2" xfId="4093"/>
    <cellStyle name="Note 3 19 3 4 2 2" xfId="21529"/>
    <cellStyle name="Note 3 19 3 4 2 3" xfId="35982"/>
    <cellStyle name="Note 3 19 3 4 3" xfId="6555"/>
    <cellStyle name="Note 3 19 3 4 3 2" xfId="23990"/>
    <cellStyle name="Note 3 19 3 4 3 3" xfId="38443"/>
    <cellStyle name="Note 3 19 3 4 4" xfId="8996"/>
    <cellStyle name="Note 3 19 3 4 4 2" xfId="26431"/>
    <cellStyle name="Note 3 19 3 4 4 3" xfId="40884"/>
    <cellStyle name="Note 3 19 3 4 5" xfId="11416"/>
    <cellStyle name="Note 3 19 3 4 5 2" xfId="28851"/>
    <cellStyle name="Note 3 19 3 4 5 3" xfId="43304"/>
    <cellStyle name="Note 3 19 3 4 6" xfId="15165"/>
    <cellStyle name="Note 3 19 3 4 6 2" xfId="32600"/>
    <cellStyle name="Note 3 19 3 4 6 3" xfId="47053"/>
    <cellStyle name="Note 3 19 3 4 7" xfId="18423"/>
    <cellStyle name="Note 3 19 3 4 8" xfId="20327"/>
    <cellStyle name="Note 3 19 3 5" xfId="4090"/>
    <cellStyle name="Note 3 19 3 5 2" xfId="13693"/>
    <cellStyle name="Note 3 19 3 5 2 2" xfId="31128"/>
    <cellStyle name="Note 3 19 3 5 2 3" xfId="45581"/>
    <cellStyle name="Note 3 19 3 5 3" xfId="16154"/>
    <cellStyle name="Note 3 19 3 5 3 2" xfId="33589"/>
    <cellStyle name="Note 3 19 3 5 3 3" xfId="48042"/>
    <cellStyle name="Note 3 19 3 5 4" xfId="21526"/>
    <cellStyle name="Note 3 19 3 5 5" xfId="35979"/>
    <cellStyle name="Note 3 19 3 6" xfId="6552"/>
    <cellStyle name="Note 3 19 3 6 2" xfId="23987"/>
    <cellStyle name="Note 3 19 3 6 3" xfId="38440"/>
    <cellStyle name="Note 3 19 3 7" xfId="8993"/>
    <cellStyle name="Note 3 19 3 7 2" xfId="26428"/>
    <cellStyle name="Note 3 19 3 7 3" xfId="40881"/>
    <cellStyle name="Note 3 19 3 8" xfId="11413"/>
    <cellStyle name="Note 3 19 3 8 2" xfId="28848"/>
    <cellStyle name="Note 3 19 3 8 3" xfId="43301"/>
    <cellStyle name="Note 3 19 3 9" xfId="18420"/>
    <cellStyle name="Note 3 19 4" xfId="1583"/>
    <cellStyle name="Note 3 19 4 2" xfId="1584"/>
    <cellStyle name="Note 3 19 4 2 2" xfId="4095"/>
    <cellStyle name="Note 3 19 4 2 2 2" xfId="13697"/>
    <cellStyle name="Note 3 19 4 2 2 2 2" xfId="31132"/>
    <cellStyle name="Note 3 19 4 2 2 2 3" xfId="45585"/>
    <cellStyle name="Note 3 19 4 2 2 3" xfId="16158"/>
    <cellStyle name="Note 3 19 4 2 2 3 2" xfId="33593"/>
    <cellStyle name="Note 3 19 4 2 2 3 3" xfId="48046"/>
    <cellStyle name="Note 3 19 4 2 2 4" xfId="21531"/>
    <cellStyle name="Note 3 19 4 2 2 5" xfId="35984"/>
    <cellStyle name="Note 3 19 4 2 3" xfId="6557"/>
    <cellStyle name="Note 3 19 4 2 3 2" xfId="23992"/>
    <cellStyle name="Note 3 19 4 2 3 3" xfId="38445"/>
    <cellStyle name="Note 3 19 4 2 4" xfId="8998"/>
    <cellStyle name="Note 3 19 4 2 4 2" xfId="26433"/>
    <cellStyle name="Note 3 19 4 2 4 3" xfId="40886"/>
    <cellStyle name="Note 3 19 4 2 5" xfId="11418"/>
    <cellStyle name="Note 3 19 4 2 5 2" xfId="28853"/>
    <cellStyle name="Note 3 19 4 2 5 3" xfId="43306"/>
    <cellStyle name="Note 3 19 4 2 6" xfId="18425"/>
    <cellStyle name="Note 3 19 4 3" xfId="1585"/>
    <cellStyle name="Note 3 19 4 3 2" xfId="4096"/>
    <cellStyle name="Note 3 19 4 3 2 2" xfId="13698"/>
    <cellStyle name="Note 3 19 4 3 2 2 2" xfId="31133"/>
    <cellStyle name="Note 3 19 4 3 2 2 3" xfId="45586"/>
    <cellStyle name="Note 3 19 4 3 2 3" xfId="16159"/>
    <cellStyle name="Note 3 19 4 3 2 3 2" xfId="33594"/>
    <cellStyle name="Note 3 19 4 3 2 3 3" xfId="48047"/>
    <cellStyle name="Note 3 19 4 3 2 4" xfId="21532"/>
    <cellStyle name="Note 3 19 4 3 2 5" xfId="35985"/>
    <cellStyle name="Note 3 19 4 3 3" xfId="6558"/>
    <cellStyle name="Note 3 19 4 3 3 2" xfId="23993"/>
    <cellStyle name="Note 3 19 4 3 3 3" xfId="38446"/>
    <cellStyle name="Note 3 19 4 3 4" xfId="8999"/>
    <cellStyle name="Note 3 19 4 3 4 2" xfId="26434"/>
    <cellStyle name="Note 3 19 4 3 4 3" xfId="40887"/>
    <cellStyle name="Note 3 19 4 3 5" xfId="11419"/>
    <cellStyle name="Note 3 19 4 3 5 2" xfId="28854"/>
    <cellStyle name="Note 3 19 4 3 5 3" xfId="43307"/>
    <cellStyle name="Note 3 19 4 3 6" xfId="18426"/>
    <cellStyle name="Note 3 19 4 4" xfId="1586"/>
    <cellStyle name="Note 3 19 4 4 2" xfId="4097"/>
    <cellStyle name="Note 3 19 4 4 2 2" xfId="21533"/>
    <cellStyle name="Note 3 19 4 4 2 3" xfId="35986"/>
    <cellStyle name="Note 3 19 4 4 3" xfId="6559"/>
    <cellStyle name="Note 3 19 4 4 3 2" xfId="23994"/>
    <cellStyle name="Note 3 19 4 4 3 3" xfId="38447"/>
    <cellStyle name="Note 3 19 4 4 4" xfId="9000"/>
    <cellStyle name="Note 3 19 4 4 4 2" xfId="26435"/>
    <cellStyle name="Note 3 19 4 4 4 3" xfId="40888"/>
    <cellStyle name="Note 3 19 4 4 5" xfId="11420"/>
    <cellStyle name="Note 3 19 4 4 5 2" xfId="28855"/>
    <cellStyle name="Note 3 19 4 4 5 3" xfId="43308"/>
    <cellStyle name="Note 3 19 4 4 6" xfId="15166"/>
    <cellStyle name="Note 3 19 4 4 6 2" xfId="32601"/>
    <cellStyle name="Note 3 19 4 4 6 3" xfId="47054"/>
    <cellStyle name="Note 3 19 4 4 7" xfId="18427"/>
    <cellStyle name="Note 3 19 4 4 8" xfId="20328"/>
    <cellStyle name="Note 3 19 4 5" xfId="4094"/>
    <cellStyle name="Note 3 19 4 5 2" xfId="13696"/>
    <cellStyle name="Note 3 19 4 5 2 2" xfId="31131"/>
    <cellStyle name="Note 3 19 4 5 2 3" xfId="45584"/>
    <cellStyle name="Note 3 19 4 5 3" xfId="16157"/>
    <cellStyle name="Note 3 19 4 5 3 2" xfId="33592"/>
    <cellStyle name="Note 3 19 4 5 3 3" xfId="48045"/>
    <cellStyle name="Note 3 19 4 5 4" xfId="21530"/>
    <cellStyle name="Note 3 19 4 5 5" xfId="35983"/>
    <cellStyle name="Note 3 19 4 6" xfId="6556"/>
    <cellStyle name="Note 3 19 4 6 2" xfId="23991"/>
    <cellStyle name="Note 3 19 4 6 3" xfId="38444"/>
    <cellStyle name="Note 3 19 4 7" xfId="8997"/>
    <cellStyle name="Note 3 19 4 7 2" xfId="26432"/>
    <cellStyle name="Note 3 19 4 7 3" xfId="40885"/>
    <cellStyle name="Note 3 19 4 8" xfId="11417"/>
    <cellStyle name="Note 3 19 4 8 2" xfId="28852"/>
    <cellStyle name="Note 3 19 4 8 3" xfId="43305"/>
    <cellStyle name="Note 3 19 4 9" xfId="18424"/>
    <cellStyle name="Note 3 19 5" xfId="1587"/>
    <cellStyle name="Note 3 19 5 2" xfId="1588"/>
    <cellStyle name="Note 3 19 5 2 2" xfId="4099"/>
    <cellStyle name="Note 3 19 5 2 2 2" xfId="13700"/>
    <cellStyle name="Note 3 19 5 2 2 2 2" xfId="31135"/>
    <cellStyle name="Note 3 19 5 2 2 2 3" xfId="45588"/>
    <cellStyle name="Note 3 19 5 2 2 3" xfId="16161"/>
    <cellStyle name="Note 3 19 5 2 2 3 2" xfId="33596"/>
    <cellStyle name="Note 3 19 5 2 2 3 3" xfId="48049"/>
    <cellStyle name="Note 3 19 5 2 2 4" xfId="21535"/>
    <cellStyle name="Note 3 19 5 2 2 5" xfId="35988"/>
    <cellStyle name="Note 3 19 5 2 3" xfId="6561"/>
    <cellStyle name="Note 3 19 5 2 3 2" xfId="23996"/>
    <cellStyle name="Note 3 19 5 2 3 3" xfId="38449"/>
    <cellStyle name="Note 3 19 5 2 4" xfId="9002"/>
    <cellStyle name="Note 3 19 5 2 4 2" xfId="26437"/>
    <cellStyle name="Note 3 19 5 2 4 3" xfId="40890"/>
    <cellStyle name="Note 3 19 5 2 5" xfId="11422"/>
    <cellStyle name="Note 3 19 5 2 5 2" xfId="28857"/>
    <cellStyle name="Note 3 19 5 2 5 3" xfId="43310"/>
    <cellStyle name="Note 3 19 5 2 6" xfId="18429"/>
    <cellStyle name="Note 3 19 5 3" xfId="1589"/>
    <cellStyle name="Note 3 19 5 3 2" xfId="4100"/>
    <cellStyle name="Note 3 19 5 3 2 2" xfId="13701"/>
    <cellStyle name="Note 3 19 5 3 2 2 2" xfId="31136"/>
    <cellStyle name="Note 3 19 5 3 2 2 3" xfId="45589"/>
    <cellStyle name="Note 3 19 5 3 2 3" xfId="16162"/>
    <cellStyle name="Note 3 19 5 3 2 3 2" xfId="33597"/>
    <cellStyle name="Note 3 19 5 3 2 3 3" xfId="48050"/>
    <cellStyle name="Note 3 19 5 3 2 4" xfId="21536"/>
    <cellStyle name="Note 3 19 5 3 2 5" xfId="35989"/>
    <cellStyle name="Note 3 19 5 3 3" xfId="6562"/>
    <cellStyle name="Note 3 19 5 3 3 2" xfId="23997"/>
    <cellStyle name="Note 3 19 5 3 3 3" xfId="38450"/>
    <cellStyle name="Note 3 19 5 3 4" xfId="9003"/>
    <cellStyle name="Note 3 19 5 3 4 2" xfId="26438"/>
    <cellStyle name="Note 3 19 5 3 4 3" xfId="40891"/>
    <cellStyle name="Note 3 19 5 3 5" xfId="11423"/>
    <cellStyle name="Note 3 19 5 3 5 2" xfId="28858"/>
    <cellStyle name="Note 3 19 5 3 5 3" xfId="43311"/>
    <cellStyle name="Note 3 19 5 3 6" xfId="18430"/>
    <cellStyle name="Note 3 19 5 4" xfId="1590"/>
    <cellStyle name="Note 3 19 5 4 2" xfId="4101"/>
    <cellStyle name="Note 3 19 5 4 2 2" xfId="21537"/>
    <cellStyle name="Note 3 19 5 4 2 3" xfId="35990"/>
    <cellStyle name="Note 3 19 5 4 3" xfId="6563"/>
    <cellStyle name="Note 3 19 5 4 3 2" xfId="23998"/>
    <cellStyle name="Note 3 19 5 4 3 3" xfId="38451"/>
    <cellStyle name="Note 3 19 5 4 4" xfId="9004"/>
    <cellStyle name="Note 3 19 5 4 4 2" xfId="26439"/>
    <cellStyle name="Note 3 19 5 4 4 3" xfId="40892"/>
    <cellStyle name="Note 3 19 5 4 5" xfId="11424"/>
    <cellStyle name="Note 3 19 5 4 5 2" xfId="28859"/>
    <cellStyle name="Note 3 19 5 4 5 3" xfId="43312"/>
    <cellStyle name="Note 3 19 5 4 6" xfId="15167"/>
    <cellStyle name="Note 3 19 5 4 6 2" xfId="32602"/>
    <cellStyle name="Note 3 19 5 4 6 3" xfId="47055"/>
    <cellStyle name="Note 3 19 5 4 7" xfId="18431"/>
    <cellStyle name="Note 3 19 5 4 8" xfId="20329"/>
    <cellStyle name="Note 3 19 5 5" xfId="4098"/>
    <cellStyle name="Note 3 19 5 5 2" xfId="13699"/>
    <cellStyle name="Note 3 19 5 5 2 2" xfId="31134"/>
    <cellStyle name="Note 3 19 5 5 2 3" xfId="45587"/>
    <cellStyle name="Note 3 19 5 5 3" xfId="16160"/>
    <cellStyle name="Note 3 19 5 5 3 2" xfId="33595"/>
    <cellStyle name="Note 3 19 5 5 3 3" xfId="48048"/>
    <cellStyle name="Note 3 19 5 5 4" xfId="21534"/>
    <cellStyle name="Note 3 19 5 5 5" xfId="35987"/>
    <cellStyle name="Note 3 19 5 6" xfId="6560"/>
    <cellStyle name="Note 3 19 5 6 2" xfId="23995"/>
    <cellStyle name="Note 3 19 5 6 3" xfId="38448"/>
    <cellStyle name="Note 3 19 5 7" xfId="9001"/>
    <cellStyle name="Note 3 19 5 7 2" xfId="26436"/>
    <cellStyle name="Note 3 19 5 7 3" xfId="40889"/>
    <cellStyle name="Note 3 19 5 8" xfId="11421"/>
    <cellStyle name="Note 3 19 5 8 2" xfId="28856"/>
    <cellStyle name="Note 3 19 5 8 3" xfId="43309"/>
    <cellStyle name="Note 3 19 5 9" xfId="18428"/>
    <cellStyle name="Note 3 19 6" xfId="1591"/>
    <cellStyle name="Note 3 19 6 2" xfId="4102"/>
    <cellStyle name="Note 3 19 6 2 2" xfId="13702"/>
    <cellStyle name="Note 3 19 6 2 2 2" xfId="31137"/>
    <cellStyle name="Note 3 19 6 2 2 3" xfId="45590"/>
    <cellStyle name="Note 3 19 6 2 3" xfId="16163"/>
    <cellStyle name="Note 3 19 6 2 3 2" xfId="33598"/>
    <cellStyle name="Note 3 19 6 2 3 3" xfId="48051"/>
    <cellStyle name="Note 3 19 6 2 4" xfId="21538"/>
    <cellStyle name="Note 3 19 6 2 5" xfId="35991"/>
    <cellStyle name="Note 3 19 6 3" xfId="6564"/>
    <cellStyle name="Note 3 19 6 3 2" xfId="23999"/>
    <cellStyle name="Note 3 19 6 3 3" xfId="38452"/>
    <cellStyle name="Note 3 19 6 4" xfId="9005"/>
    <cellStyle name="Note 3 19 6 4 2" xfId="26440"/>
    <cellStyle name="Note 3 19 6 4 3" xfId="40893"/>
    <cellStyle name="Note 3 19 6 5" xfId="11425"/>
    <cellStyle name="Note 3 19 6 5 2" xfId="28860"/>
    <cellStyle name="Note 3 19 6 5 3" xfId="43313"/>
    <cellStyle name="Note 3 19 6 6" xfId="18432"/>
    <cellStyle name="Note 3 19 7" xfId="1592"/>
    <cellStyle name="Note 3 19 7 2" xfId="4103"/>
    <cellStyle name="Note 3 19 7 2 2" xfId="13703"/>
    <cellStyle name="Note 3 19 7 2 2 2" xfId="31138"/>
    <cellStyle name="Note 3 19 7 2 2 3" xfId="45591"/>
    <cellStyle name="Note 3 19 7 2 3" xfId="16164"/>
    <cellStyle name="Note 3 19 7 2 3 2" xfId="33599"/>
    <cellStyle name="Note 3 19 7 2 3 3" xfId="48052"/>
    <cellStyle name="Note 3 19 7 2 4" xfId="21539"/>
    <cellStyle name="Note 3 19 7 2 5" xfId="35992"/>
    <cellStyle name="Note 3 19 7 3" xfId="6565"/>
    <cellStyle name="Note 3 19 7 3 2" xfId="24000"/>
    <cellStyle name="Note 3 19 7 3 3" xfId="38453"/>
    <cellStyle name="Note 3 19 7 4" xfId="9006"/>
    <cellStyle name="Note 3 19 7 4 2" xfId="26441"/>
    <cellStyle name="Note 3 19 7 4 3" xfId="40894"/>
    <cellStyle name="Note 3 19 7 5" xfId="11426"/>
    <cellStyle name="Note 3 19 7 5 2" xfId="28861"/>
    <cellStyle name="Note 3 19 7 5 3" xfId="43314"/>
    <cellStyle name="Note 3 19 7 6" xfId="18433"/>
    <cellStyle name="Note 3 19 8" xfId="1593"/>
    <cellStyle name="Note 3 19 8 2" xfId="4104"/>
    <cellStyle name="Note 3 19 8 2 2" xfId="21540"/>
    <cellStyle name="Note 3 19 8 2 3" xfId="35993"/>
    <cellStyle name="Note 3 19 8 3" xfId="6566"/>
    <cellStyle name="Note 3 19 8 3 2" xfId="24001"/>
    <cellStyle name="Note 3 19 8 3 3" xfId="38454"/>
    <cellStyle name="Note 3 19 8 4" xfId="9007"/>
    <cellStyle name="Note 3 19 8 4 2" xfId="26442"/>
    <cellStyle name="Note 3 19 8 4 3" xfId="40895"/>
    <cellStyle name="Note 3 19 8 5" xfId="11427"/>
    <cellStyle name="Note 3 19 8 5 2" xfId="28862"/>
    <cellStyle name="Note 3 19 8 5 3" xfId="43315"/>
    <cellStyle name="Note 3 19 8 6" xfId="15168"/>
    <cellStyle name="Note 3 19 8 6 2" xfId="32603"/>
    <cellStyle name="Note 3 19 8 6 3" xfId="47056"/>
    <cellStyle name="Note 3 19 8 7" xfId="18434"/>
    <cellStyle name="Note 3 19 8 8" xfId="20330"/>
    <cellStyle name="Note 3 19 9" xfId="4085"/>
    <cellStyle name="Note 3 19 9 2" xfId="13689"/>
    <cellStyle name="Note 3 19 9 2 2" xfId="31124"/>
    <cellStyle name="Note 3 19 9 2 3" xfId="45577"/>
    <cellStyle name="Note 3 19 9 3" xfId="16150"/>
    <cellStyle name="Note 3 19 9 3 2" xfId="33585"/>
    <cellStyle name="Note 3 19 9 3 3" xfId="48038"/>
    <cellStyle name="Note 3 19 9 4" xfId="21521"/>
    <cellStyle name="Note 3 19 9 5" xfId="35974"/>
    <cellStyle name="Note 3 2" xfId="1594"/>
    <cellStyle name="Note 3 2 10" xfId="6567"/>
    <cellStyle name="Note 3 2 10 2" xfId="24002"/>
    <cellStyle name="Note 3 2 10 3" xfId="38455"/>
    <cellStyle name="Note 3 2 11" xfId="9008"/>
    <cellStyle name="Note 3 2 11 2" xfId="26443"/>
    <cellStyle name="Note 3 2 11 3" xfId="40896"/>
    <cellStyle name="Note 3 2 12" xfId="11428"/>
    <cellStyle name="Note 3 2 12 2" xfId="28863"/>
    <cellStyle name="Note 3 2 12 3" xfId="43316"/>
    <cellStyle name="Note 3 2 13" xfId="18435"/>
    <cellStyle name="Note 3 2 2" xfId="1595"/>
    <cellStyle name="Note 3 2 2 2" xfId="1596"/>
    <cellStyle name="Note 3 2 2 2 2" xfId="4107"/>
    <cellStyle name="Note 3 2 2 2 2 2" xfId="13706"/>
    <cellStyle name="Note 3 2 2 2 2 2 2" xfId="31141"/>
    <cellStyle name="Note 3 2 2 2 2 2 3" xfId="45594"/>
    <cellStyle name="Note 3 2 2 2 2 3" xfId="16167"/>
    <cellStyle name="Note 3 2 2 2 2 3 2" xfId="33602"/>
    <cellStyle name="Note 3 2 2 2 2 3 3" xfId="48055"/>
    <cellStyle name="Note 3 2 2 2 2 4" xfId="21543"/>
    <cellStyle name="Note 3 2 2 2 2 5" xfId="35996"/>
    <cellStyle name="Note 3 2 2 2 3" xfId="6569"/>
    <cellStyle name="Note 3 2 2 2 3 2" xfId="24004"/>
    <cellStyle name="Note 3 2 2 2 3 3" xfId="38457"/>
    <cellStyle name="Note 3 2 2 2 4" xfId="9010"/>
    <cellStyle name="Note 3 2 2 2 4 2" xfId="26445"/>
    <cellStyle name="Note 3 2 2 2 4 3" xfId="40898"/>
    <cellStyle name="Note 3 2 2 2 5" xfId="11430"/>
    <cellStyle name="Note 3 2 2 2 5 2" xfId="28865"/>
    <cellStyle name="Note 3 2 2 2 5 3" xfId="43318"/>
    <cellStyle name="Note 3 2 2 2 6" xfId="18437"/>
    <cellStyle name="Note 3 2 2 3" xfId="1597"/>
    <cellStyle name="Note 3 2 2 3 2" xfId="4108"/>
    <cellStyle name="Note 3 2 2 3 2 2" xfId="13707"/>
    <cellStyle name="Note 3 2 2 3 2 2 2" xfId="31142"/>
    <cellStyle name="Note 3 2 2 3 2 2 3" xfId="45595"/>
    <cellStyle name="Note 3 2 2 3 2 3" xfId="16168"/>
    <cellStyle name="Note 3 2 2 3 2 3 2" xfId="33603"/>
    <cellStyle name="Note 3 2 2 3 2 3 3" xfId="48056"/>
    <cellStyle name="Note 3 2 2 3 2 4" xfId="21544"/>
    <cellStyle name="Note 3 2 2 3 2 5" xfId="35997"/>
    <cellStyle name="Note 3 2 2 3 3" xfId="6570"/>
    <cellStyle name="Note 3 2 2 3 3 2" xfId="24005"/>
    <cellStyle name="Note 3 2 2 3 3 3" xfId="38458"/>
    <cellStyle name="Note 3 2 2 3 4" xfId="9011"/>
    <cellStyle name="Note 3 2 2 3 4 2" xfId="26446"/>
    <cellStyle name="Note 3 2 2 3 4 3" xfId="40899"/>
    <cellStyle name="Note 3 2 2 3 5" xfId="11431"/>
    <cellStyle name="Note 3 2 2 3 5 2" xfId="28866"/>
    <cellStyle name="Note 3 2 2 3 5 3" xfId="43319"/>
    <cellStyle name="Note 3 2 2 3 6" xfId="18438"/>
    <cellStyle name="Note 3 2 2 4" xfId="1598"/>
    <cellStyle name="Note 3 2 2 4 2" xfId="4109"/>
    <cellStyle name="Note 3 2 2 4 2 2" xfId="21545"/>
    <cellStyle name="Note 3 2 2 4 2 3" xfId="35998"/>
    <cellStyle name="Note 3 2 2 4 3" xfId="6571"/>
    <cellStyle name="Note 3 2 2 4 3 2" xfId="24006"/>
    <cellStyle name="Note 3 2 2 4 3 3" xfId="38459"/>
    <cellStyle name="Note 3 2 2 4 4" xfId="9012"/>
    <cellStyle name="Note 3 2 2 4 4 2" xfId="26447"/>
    <cellStyle name="Note 3 2 2 4 4 3" xfId="40900"/>
    <cellStyle name="Note 3 2 2 4 5" xfId="11432"/>
    <cellStyle name="Note 3 2 2 4 5 2" xfId="28867"/>
    <cellStyle name="Note 3 2 2 4 5 3" xfId="43320"/>
    <cellStyle name="Note 3 2 2 4 6" xfId="15169"/>
    <cellStyle name="Note 3 2 2 4 6 2" xfId="32604"/>
    <cellStyle name="Note 3 2 2 4 6 3" xfId="47057"/>
    <cellStyle name="Note 3 2 2 4 7" xfId="18439"/>
    <cellStyle name="Note 3 2 2 4 8" xfId="20331"/>
    <cellStyle name="Note 3 2 2 5" xfId="4106"/>
    <cellStyle name="Note 3 2 2 5 2" xfId="13705"/>
    <cellStyle name="Note 3 2 2 5 2 2" xfId="31140"/>
    <cellStyle name="Note 3 2 2 5 2 3" xfId="45593"/>
    <cellStyle name="Note 3 2 2 5 3" xfId="16166"/>
    <cellStyle name="Note 3 2 2 5 3 2" xfId="33601"/>
    <cellStyle name="Note 3 2 2 5 3 3" xfId="48054"/>
    <cellStyle name="Note 3 2 2 5 4" xfId="21542"/>
    <cellStyle name="Note 3 2 2 5 5" xfId="35995"/>
    <cellStyle name="Note 3 2 2 6" xfId="6568"/>
    <cellStyle name="Note 3 2 2 6 2" xfId="24003"/>
    <cellStyle name="Note 3 2 2 6 3" xfId="38456"/>
    <cellStyle name="Note 3 2 2 7" xfId="9009"/>
    <cellStyle name="Note 3 2 2 7 2" xfId="26444"/>
    <cellStyle name="Note 3 2 2 7 3" xfId="40897"/>
    <cellStyle name="Note 3 2 2 8" xfId="11429"/>
    <cellStyle name="Note 3 2 2 8 2" xfId="28864"/>
    <cellStyle name="Note 3 2 2 8 3" xfId="43317"/>
    <cellStyle name="Note 3 2 2 9" xfId="18436"/>
    <cellStyle name="Note 3 2 3" xfId="1599"/>
    <cellStyle name="Note 3 2 3 2" xfId="1600"/>
    <cellStyle name="Note 3 2 3 2 2" xfId="4111"/>
    <cellStyle name="Note 3 2 3 2 2 2" xfId="13709"/>
    <cellStyle name="Note 3 2 3 2 2 2 2" xfId="31144"/>
    <cellStyle name="Note 3 2 3 2 2 2 3" xfId="45597"/>
    <cellStyle name="Note 3 2 3 2 2 3" xfId="16170"/>
    <cellStyle name="Note 3 2 3 2 2 3 2" xfId="33605"/>
    <cellStyle name="Note 3 2 3 2 2 3 3" xfId="48058"/>
    <cellStyle name="Note 3 2 3 2 2 4" xfId="21547"/>
    <cellStyle name="Note 3 2 3 2 2 5" xfId="36000"/>
    <cellStyle name="Note 3 2 3 2 3" xfId="6573"/>
    <cellStyle name="Note 3 2 3 2 3 2" xfId="24008"/>
    <cellStyle name="Note 3 2 3 2 3 3" xfId="38461"/>
    <cellStyle name="Note 3 2 3 2 4" xfId="9014"/>
    <cellStyle name="Note 3 2 3 2 4 2" xfId="26449"/>
    <cellStyle name="Note 3 2 3 2 4 3" xfId="40902"/>
    <cellStyle name="Note 3 2 3 2 5" xfId="11434"/>
    <cellStyle name="Note 3 2 3 2 5 2" xfId="28869"/>
    <cellStyle name="Note 3 2 3 2 5 3" xfId="43322"/>
    <cellStyle name="Note 3 2 3 2 6" xfId="18441"/>
    <cellStyle name="Note 3 2 3 3" xfId="1601"/>
    <cellStyle name="Note 3 2 3 3 2" xfId="4112"/>
    <cellStyle name="Note 3 2 3 3 2 2" xfId="13710"/>
    <cellStyle name="Note 3 2 3 3 2 2 2" xfId="31145"/>
    <cellStyle name="Note 3 2 3 3 2 2 3" xfId="45598"/>
    <cellStyle name="Note 3 2 3 3 2 3" xfId="16171"/>
    <cellStyle name="Note 3 2 3 3 2 3 2" xfId="33606"/>
    <cellStyle name="Note 3 2 3 3 2 3 3" xfId="48059"/>
    <cellStyle name="Note 3 2 3 3 2 4" xfId="21548"/>
    <cellStyle name="Note 3 2 3 3 2 5" xfId="36001"/>
    <cellStyle name="Note 3 2 3 3 3" xfId="6574"/>
    <cellStyle name="Note 3 2 3 3 3 2" xfId="24009"/>
    <cellStyle name="Note 3 2 3 3 3 3" xfId="38462"/>
    <cellStyle name="Note 3 2 3 3 4" xfId="9015"/>
    <cellStyle name="Note 3 2 3 3 4 2" xfId="26450"/>
    <cellStyle name="Note 3 2 3 3 4 3" xfId="40903"/>
    <cellStyle name="Note 3 2 3 3 5" xfId="11435"/>
    <cellStyle name="Note 3 2 3 3 5 2" xfId="28870"/>
    <cellStyle name="Note 3 2 3 3 5 3" xfId="43323"/>
    <cellStyle name="Note 3 2 3 3 6" xfId="18442"/>
    <cellStyle name="Note 3 2 3 4" xfId="1602"/>
    <cellStyle name="Note 3 2 3 4 2" xfId="4113"/>
    <cellStyle name="Note 3 2 3 4 2 2" xfId="21549"/>
    <cellStyle name="Note 3 2 3 4 2 3" xfId="36002"/>
    <cellStyle name="Note 3 2 3 4 3" xfId="6575"/>
    <cellStyle name="Note 3 2 3 4 3 2" xfId="24010"/>
    <cellStyle name="Note 3 2 3 4 3 3" xfId="38463"/>
    <cellStyle name="Note 3 2 3 4 4" xfId="9016"/>
    <cellStyle name="Note 3 2 3 4 4 2" xfId="26451"/>
    <cellStyle name="Note 3 2 3 4 4 3" xfId="40904"/>
    <cellStyle name="Note 3 2 3 4 5" xfId="11436"/>
    <cellStyle name="Note 3 2 3 4 5 2" xfId="28871"/>
    <cellStyle name="Note 3 2 3 4 5 3" xfId="43324"/>
    <cellStyle name="Note 3 2 3 4 6" xfId="15170"/>
    <cellStyle name="Note 3 2 3 4 6 2" xfId="32605"/>
    <cellStyle name="Note 3 2 3 4 6 3" xfId="47058"/>
    <cellStyle name="Note 3 2 3 4 7" xfId="18443"/>
    <cellStyle name="Note 3 2 3 4 8" xfId="20332"/>
    <cellStyle name="Note 3 2 3 5" xfId="4110"/>
    <cellStyle name="Note 3 2 3 5 2" xfId="13708"/>
    <cellStyle name="Note 3 2 3 5 2 2" xfId="31143"/>
    <cellStyle name="Note 3 2 3 5 2 3" xfId="45596"/>
    <cellStyle name="Note 3 2 3 5 3" xfId="16169"/>
    <cellStyle name="Note 3 2 3 5 3 2" xfId="33604"/>
    <cellStyle name="Note 3 2 3 5 3 3" xfId="48057"/>
    <cellStyle name="Note 3 2 3 5 4" xfId="21546"/>
    <cellStyle name="Note 3 2 3 5 5" xfId="35999"/>
    <cellStyle name="Note 3 2 3 6" xfId="6572"/>
    <cellStyle name="Note 3 2 3 6 2" xfId="24007"/>
    <cellStyle name="Note 3 2 3 6 3" xfId="38460"/>
    <cellStyle name="Note 3 2 3 7" xfId="9013"/>
    <cellStyle name="Note 3 2 3 7 2" xfId="26448"/>
    <cellStyle name="Note 3 2 3 7 3" xfId="40901"/>
    <cellStyle name="Note 3 2 3 8" xfId="11433"/>
    <cellStyle name="Note 3 2 3 8 2" xfId="28868"/>
    <cellStyle name="Note 3 2 3 8 3" xfId="43321"/>
    <cellStyle name="Note 3 2 3 9" xfId="18440"/>
    <cellStyle name="Note 3 2 4" xfId="1603"/>
    <cellStyle name="Note 3 2 4 2" xfId="1604"/>
    <cellStyle name="Note 3 2 4 2 2" xfId="4115"/>
    <cellStyle name="Note 3 2 4 2 2 2" xfId="13712"/>
    <cellStyle name="Note 3 2 4 2 2 2 2" xfId="31147"/>
    <cellStyle name="Note 3 2 4 2 2 2 3" xfId="45600"/>
    <cellStyle name="Note 3 2 4 2 2 3" xfId="16173"/>
    <cellStyle name="Note 3 2 4 2 2 3 2" xfId="33608"/>
    <cellStyle name="Note 3 2 4 2 2 3 3" xfId="48061"/>
    <cellStyle name="Note 3 2 4 2 2 4" xfId="21551"/>
    <cellStyle name="Note 3 2 4 2 2 5" xfId="36004"/>
    <cellStyle name="Note 3 2 4 2 3" xfId="6577"/>
    <cellStyle name="Note 3 2 4 2 3 2" xfId="24012"/>
    <cellStyle name="Note 3 2 4 2 3 3" xfId="38465"/>
    <cellStyle name="Note 3 2 4 2 4" xfId="9018"/>
    <cellStyle name="Note 3 2 4 2 4 2" xfId="26453"/>
    <cellStyle name="Note 3 2 4 2 4 3" xfId="40906"/>
    <cellStyle name="Note 3 2 4 2 5" xfId="11438"/>
    <cellStyle name="Note 3 2 4 2 5 2" xfId="28873"/>
    <cellStyle name="Note 3 2 4 2 5 3" xfId="43326"/>
    <cellStyle name="Note 3 2 4 2 6" xfId="18445"/>
    <cellStyle name="Note 3 2 4 3" xfId="1605"/>
    <cellStyle name="Note 3 2 4 3 2" xfId="4116"/>
    <cellStyle name="Note 3 2 4 3 2 2" xfId="13713"/>
    <cellStyle name="Note 3 2 4 3 2 2 2" xfId="31148"/>
    <cellStyle name="Note 3 2 4 3 2 2 3" xfId="45601"/>
    <cellStyle name="Note 3 2 4 3 2 3" xfId="16174"/>
    <cellStyle name="Note 3 2 4 3 2 3 2" xfId="33609"/>
    <cellStyle name="Note 3 2 4 3 2 3 3" xfId="48062"/>
    <cellStyle name="Note 3 2 4 3 2 4" xfId="21552"/>
    <cellStyle name="Note 3 2 4 3 2 5" xfId="36005"/>
    <cellStyle name="Note 3 2 4 3 3" xfId="6578"/>
    <cellStyle name="Note 3 2 4 3 3 2" xfId="24013"/>
    <cellStyle name="Note 3 2 4 3 3 3" xfId="38466"/>
    <cellStyle name="Note 3 2 4 3 4" xfId="9019"/>
    <cellStyle name="Note 3 2 4 3 4 2" xfId="26454"/>
    <cellStyle name="Note 3 2 4 3 4 3" xfId="40907"/>
    <cellStyle name="Note 3 2 4 3 5" xfId="11439"/>
    <cellStyle name="Note 3 2 4 3 5 2" xfId="28874"/>
    <cellStyle name="Note 3 2 4 3 5 3" xfId="43327"/>
    <cellStyle name="Note 3 2 4 3 6" xfId="18446"/>
    <cellStyle name="Note 3 2 4 4" xfId="1606"/>
    <cellStyle name="Note 3 2 4 4 2" xfId="4117"/>
    <cellStyle name="Note 3 2 4 4 2 2" xfId="21553"/>
    <cellStyle name="Note 3 2 4 4 2 3" xfId="36006"/>
    <cellStyle name="Note 3 2 4 4 3" xfId="6579"/>
    <cellStyle name="Note 3 2 4 4 3 2" xfId="24014"/>
    <cellStyle name="Note 3 2 4 4 3 3" xfId="38467"/>
    <cellStyle name="Note 3 2 4 4 4" xfId="9020"/>
    <cellStyle name="Note 3 2 4 4 4 2" xfId="26455"/>
    <cellStyle name="Note 3 2 4 4 4 3" xfId="40908"/>
    <cellStyle name="Note 3 2 4 4 5" xfId="11440"/>
    <cellStyle name="Note 3 2 4 4 5 2" xfId="28875"/>
    <cellStyle name="Note 3 2 4 4 5 3" xfId="43328"/>
    <cellStyle name="Note 3 2 4 4 6" xfId="15171"/>
    <cellStyle name="Note 3 2 4 4 6 2" xfId="32606"/>
    <cellStyle name="Note 3 2 4 4 6 3" xfId="47059"/>
    <cellStyle name="Note 3 2 4 4 7" xfId="18447"/>
    <cellStyle name="Note 3 2 4 4 8" xfId="20333"/>
    <cellStyle name="Note 3 2 4 5" xfId="4114"/>
    <cellStyle name="Note 3 2 4 5 2" xfId="13711"/>
    <cellStyle name="Note 3 2 4 5 2 2" xfId="31146"/>
    <cellStyle name="Note 3 2 4 5 2 3" xfId="45599"/>
    <cellStyle name="Note 3 2 4 5 3" xfId="16172"/>
    <cellStyle name="Note 3 2 4 5 3 2" xfId="33607"/>
    <cellStyle name="Note 3 2 4 5 3 3" xfId="48060"/>
    <cellStyle name="Note 3 2 4 5 4" xfId="21550"/>
    <cellStyle name="Note 3 2 4 5 5" xfId="36003"/>
    <cellStyle name="Note 3 2 4 6" xfId="6576"/>
    <cellStyle name="Note 3 2 4 6 2" xfId="24011"/>
    <cellStyle name="Note 3 2 4 6 3" xfId="38464"/>
    <cellStyle name="Note 3 2 4 7" xfId="9017"/>
    <cellStyle name="Note 3 2 4 7 2" xfId="26452"/>
    <cellStyle name="Note 3 2 4 7 3" xfId="40905"/>
    <cellStyle name="Note 3 2 4 8" xfId="11437"/>
    <cellStyle name="Note 3 2 4 8 2" xfId="28872"/>
    <cellStyle name="Note 3 2 4 8 3" xfId="43325"/>
    <cellStyle name="Note 3 2 4 9" xfId="18444"/>
    <cellStyle name="Note 3 2 5" xfId="1607"/>
    <cellStyle name="Note 3 2 5 2" xfId="1608"/>
    <cellStyle name="Note 3 2 5 2 2" xfId="4119"/>
    <cellStyle name="Note 3 2 5 2 2 2" xfId="13715"/>
    <cellStyle name="Note 3 2 5 2 2 2 2" xfId="31150"/>
    <cellStyle name="Note 3 2 5 2 2 2 3" xfId="45603"/>
    <cellStyle name="Note 3 2 5 2 2 3" xfId="16176"/>
    <cellStyle name="Note 3 2 5 2 2 3 2" xfId="33611"/>
    <cellStyle name="Note 3 2 5 2 2 3 3" xfId="48064"/>
    <cellStyle name="Note 3 2 5 2 2 4" xfId="21555"/>
    <cellStyle name="Note 3 2 5 2 2 5" xfId="36008"/>
    <cellStyle name="Note 3 2 5 2 3" xfId="6581"/>
    <cellStyle name="Note 3 2 5 2 3 2" xfId="24016"/>
    <cellStyle name="Note 3 2 5 2 3 3" xfId="38469"/>
    <cellStyle name="Note 3 2 5 2 4" xfId="9022"/>
    <cellStyle name="Note 3 2 5 2 4 2" xfId="26457"/>
    <cellStyle name="Note 3 2 5 2 4 3" xfId="40910"/>
    <cellStyle name="Note 3 2 5 2 5" xfId="11442"/>
    <cellStyle name="Note 3 2 5 2 5 2" xfId="28877"/>
    <cellStyle name="Note 3 2 5 2 5 3" xfId="43330"/>
    <cellStyle name="Note 3 2 5 2 6" xfId="18449"/>
    <cellStyle name="Note 3 2 5 3" xfId="1609"/>
    <cellStyle name="Note 3 2 5 3 2" xfId="4120"/>
    <cellStyle name="Note 3 2 5 3 2 2" xfId="13716"/>
    <cellStyle name="Note 3 2 5 3 2 2 2" xfId="31151"/>
    <cellStyle name="Note 3 2 5 3 2 2 3" xfId="45604"/>
    <cellStyle name="Note 3 2 5 3 2 3" xfId="16177"/>
    <cellStyle name="Note 3 2 5 3 2 3 2" xfId="33612"/>
    <cellStyle name="Note 3 2 5 3 2 3 3" xfId="48065"/>
    <cellStyle name="Note 3 2 5 3 2 4" xfId="21556"/>
    <cellStyle name="Note 3 2 5 3 2 5" xfId="36009"/>
    <cellStyle name="Note 3 2 5 3 3" xfId="6582"/>
    <cellStyle name="Note 3 2 5 3 3 2" xfId="24017"/>
    <cellStyle name="Note 3 2 5 3 3 3" xfId="38470"/>
    <cellStyle name="Note 3 2 5 3 4" xfId="9023"/>
    <cellStyle name="Note 3 2 5 3 4 2" xfId="26458"/>
    <cellStyle name="Note 3 2 5 3 4 3" xfId="40911"/>
    <cellStyle name="Note 3 2 5 3 5" xfId="11443"/>
    <cellStyle name="Note 3 2 5 3 5 2" xfId="28878"/>
    <cellStyle name="Note 3 2 5 3 5 3" xfId="43331"/>
    <cellStyle name="Note 3 2 5 3 6" xfId="18450"/>
    <cellStyle name="Note 3 2 5 4" xfId="1610"/>
    <cellStyle name="Note 3 2 5 4 2" xfId="4121"/>
    <cellStyle name="Note 3 2 5 4 2 2" xfId="21557"/>
    <cellStyle name="Note 3 2 5 4 2 3" xfId="36010"/>
    <cellStyle name="Note 3 2 5 4 3" xfId="6583"/>
    <cellStyle name="Note 3 2 5 4 3 2" xfId="24018"/>
    <cellStyle name="Note 3 2 5 4 3 3" xfId="38471"/>
    <cellStyle name="Note 3 2 5 4 4" xfId="9024"/>
    <cellStyle name="Note 3 2 5 4 4 2" xfId="26459"/>
    <cellStyle name="Note 3 2 5 4 4 3" xfId="40912"/>
    <cellStyle name="Note 3 2 5 4 5" xfId="11444"/>
    <cellStyle name="Note 3 2 5 4 5 2" xfId="28879"/>
    <cellStyle name="Note 3 2 5 4 5 3" xfId="43332"/>
    <cellStyle name="Note 3 2 5 4 6" xfId="15172"/>
    <cellStyle name="Note 3 2 5 4 6 2" xfId="32607"/>
    <cellStyle name="Note 3 2 5 4 6 3" xfId="47060"/>
    <cellStyle name="Note 3 2 5 4 7" xfId="18451"/>
    <cellStyle name="Note 3 2 5 4 8" xfId="20334"/>
    <cellStyle name="Note 3 2 5 5" xfId="4118"/>
    <cellStyle name="Note 3 2 5 5 2" xfId="13714"/>
    <cellStyle name="Note 3 2 5 5 2 2" xfId="31149"/>
    <cellStyle name="Note 3 2 5 5 2 3" xfId="45602"/>
    <cellStyle name="Note 3 2 5 5 3" xfId="16175"/>
    <cellStyle name="Note 3 2 5 5 3 2" xfId="33610"/>
    <cellStyle name="Note 3 2 5 5 3 3" xfId="48063"/>
    <cellStyle name="Note 3 2 5 5 4" xfId="21554"/>
    <cellStyle name="Note 3 2 5 5 5" xfId="36007"/>
    <cellStyle name="Note 3 2 5 6" xfId="6580"/>
    <cellStyle name="Note 3 2 5 6 2" xfId="24015"/>
    <cellStyle name="Note 3 2 5 6 3" xfId="38468"/>
    <cellStyle name="Note 3 2 5 7" xfId="9021"/>
    <cellStyle name="Note 3 2 5 7 2" xfId="26456"/>
    <cellStyle name="Note 3 2 5 7 3" xfId="40909"/>
    <cellStyle name="Note 3 2 5 8" xfId="11441"/>
    <cellStyle name="Note 3 2 5 8 2" xfId="28876"/>
    <cellStyle name="Note 3 2 5 8 3" xfId="43329"/>
    <cellStyle name="Note 3 2 5 9" xfId="18448"/>
    <cellStyle name="Note 3 2 6" xfId="1611"/>
    <cellStyle name="Note 3 2 6 2" xfId="4122"/>
    <cellStyle name="Note 3 2 6 2 2" xfId="13717"/>
    <cellStyle name="Note 3 2 6 2 2 2" xfId="31152"/>
    <cellStyle name="Note 3 2 6 2 2 3" xfId="45605"/>
    <cellStyle name="Note 3 2 6 2 3" xfId="16178"/>
    <cellStyle name="Note 3 2 6 2 3 2" xfId="33613"/>
    <cellStyle name="Note 3 2 6 2 3 3" xfId="48066"/>
    <cellStyle name="Note 3 2 6 2 4" xfId="21558"/>
    <cellStyle name="Note 3 2 6 2 5" xfId="36011"/>
    <cellStyle name="Note 3 2 6 3" xfId="6584"/>
    <cellStyle name="Note 3 2 6 3 2" xfId="24019"/>
    <cellStyle name="Note 3 2 6 3 3" xfId="38472"/>
    <cellStyle name="Note 3 2 6 4" xfId="9025"/>
    <cellStyle name="Note 3 2 6 4 2" xfId="26460"/>
    <cellStyle name="Note 3 2 6 4 3" xfId="40913"/>
    <cellStyle name="Note 3 2 6 5" xfId="11445"/>
    <cellStyle name="Note 3 2 6 5 2" xfId="28880"/>
    <cellStyle name="Note 3 2 6 5 3" xfId="43333"/>
    <cellStyle name="Note 3 2 6 6" xfId="18452"/>
    <cellStyle name="Note 3 2 7" xfId="1612"/>
    <cellStyle name="Note 3 2 7 2" xfId="4123"/>
    <cellStyle name="Note 3 2 7 2 2" xfId="13718"/>
    <cellStyle name="Note 3 2 7 2 2 2" xfId="31153"/>
    <cellStyle name="Note 3 2 7 2 2 3" xfId="45606"/>
    <cellStyle name="Note 3 2 7 2 3" xfId="16179"/>
    <cellStyle name="Note 3 2 7 2 3 2" xfId="33614"/>
    <cellStyle name="Note 3 2 7 2 3 3" xfId="48067"/>
    <cellStyle name="Note 3 2 7 2 4" xfId="21559"/>
    <cellStyle name="Note 3 2 7 2 5" xfId="36012"/>
    <cellStyle name="Note 3 2 7 3" xfId="6585"/>
    <cellStyle name="Note 3 2 7 3 2" xfId="24020"/>
    <cellStyle name="Note 3 2 7 3 3" xfId="38473"/>
    <cellStyle name="Note 3 2 7 4" xfId="9026"/>
    <cellStyle name="Note 3 2 7 4 2" xfId="26461"/>
    <cellStyle name="Note 3 2 7 4 3" xfId="40914"/>
    <cellStyle name="Note 3 2 7 5" xfId="11446"/>
    <cellStyle name="Note 3 2 7 5 2" xfId="28881"/>
    <cellStyle name="Note 3 2 7 5 3" xfId="43334"/>
    <cellStyle name="Note 3 2 7 6" xfId="18453"/>
    <cellStyle name="Note 3 2 8" xfId="1613"/>
    <cellStyle name="Note 3 2 8 2" xfId="4124"/>
    <cellStyle name="Note 3 2 8 2 2" xfId="21560"/>
    <cellStyle name="Note 3 2 8 2 3" xfId="36013"/>
    <cellStyle name="Note 3 2 8 3" xfId="6586"/>
    <cellStyle name="Note 3 2 8 3 2" xfId="24021"/>
    <cellStyle name="Note 3 2 8 3 3" xfId="38474"/>
    <cellStyle name="Note 3 2 8 4" xfId="9027"/>
    <cellStyle name="Note 3 2 8 4 2" xfId="26462"/>
    <cellStyle name="Note 3 2 8 4 3" xfId="40915"/>
    <cellStyle name="Note 3 2 8 5" xfId="11447"/>
    <cellStyle name="Note 3 2 8 5 2" xfId="28882"/>
    <cellStyle name="Note 3 2 8 5 3" xfId="43335"/>
    <cellStyle name="Note 3 2 8 6" xfId="15173"/>
    <cellStyle name="Note 3 2 8 6 2" xfId="32608"/>
    <cellStyle name="Note 3 2 8 6 3" xfId="47061"/>
    <cellStyle name="Note 3 2 8 7" xfId="18454"/>
    <cellStyle name="Note 3 2 8 8" xfId="20335"/>
    <cellStyle name="Note 3 2 9" xfId="4105"/>
    <cellStyle name="Note 3 2 9 2" xfId="13704"/>
    <cellStyle name="Note 3 2 9 2 2" xfId="31139"/>
    <cellStyle name="Note 3 2 9 2 3" xfId="45592"/>
    <cellStyle name="Note 3 2 9 3" xfId="16165"/>
    <cellStyle name="Note 3 2 9 3 2" xfId="33600"/>
    <cellStyle name="Note 3 2 9 3 3" xfId="48053"/>
    <cellStyle name="Note 3 2 9 4" xfId="21541"/>
    <cellStyle name="Note 3 2 9 5" xfId="35994"/>
    <cellStyle name="Note 3 20" xfId="1614"/>
    <cellStyle name="Note 3 20 10" xfId="18455"/>
    <cellStyle name="Note 3 20 2" xfId="1615"/>
    <cellStyle name="Note 3 20 2 10" xfId="9029"/>
    <cellStyle name="Note 3 20 2 10 2" xfId="26464"/>
    <cellStyle name="Note 3 20 2 10 3" xfId="40917"/>
    <cellStyle name="Note 3 20 2 11" xfId="11449"/>
    <cellStyle name="Note 3 20 2 11 2" xfId="28884"/>
    <cellStyle name="Note 3 20 2 11 3" xfId="43337"/>
    <cellStyle name="Note 3 20 2 12" xfId="18456"/>
    <cellStyle name="Note 3 20 2 2" xfId="1616"/>
    <cellStyle name="Note 3 20 2 2 2" xfId="1617"/>
    <cellStyle name="Note 3 20 2 2 2 2" xfId="4128"/>
    <cellStyle name="Note 3 20 2 2 2 2 2" xfId="13722"/>
    <cellStyle name="Note 3 20 2 2 2 2 2 2" xfId="31157"/>
    <cellStyle name="Note 3 20 2 2 2 2 2 3" xfId="45610"/>
    <cellStyle name="Note 3 20 2 2 2 2 3" xfId="16183"/>
    <cellStyle name="Note 3 20 2 2 2 2 3 2" xfId="33618"/>
    <cellStyle name="Note 3 20 2 2 2 2 3 3" xfId="48071"/>
    <cellStyle name="Note 3 20 2 2 2 2 4" xfId="21564"/>
    <cellStyle name="Note 3 20 2 2 2 2 5" xfId="36017"/>
    <cellStyle name="Note 3 20 2 2 2 3" xfId="6590"/>
    <cellStyle name="Note 3 20 2 2 2 3 2" xfId="24025"/>
    <cellStyle name="Note 3 20 2 2 2 3 3" xfId="38478"/>
    <cellStyle name="Note 3 20 2 2 2 4" xfId="9031"/>
    <cellStyle name="Note 3 20 2 2 2 4 2" xfId="26466"/>
    <cellStyle name="Note 3 20 2 2 2 4 3" xfId="40919"/>
    <cellStyle name="Note 3 20 2 2 2 5" xfId="11451"/>
    <cellStyle name="Note 3 20 2 2 2 5 2" xfId="28886"/>
    <cellStyle name="Note 3 20 2 2 2 5 3" xfId="43339"/>
    <cellStyle name="Note 3 20 2 2 2 6" xfId="18458"/>
    <cellStyle name="Note 3 20 2 2 3" xfId="1618"/>
    <cellStyle name="Note 3 20 2 2 3 2" xfId="4129"/>
    <cellStyle name="Note 3 20 2 2 3 2 2" xfId="13723"/>
    <cellStyle name="Note 3 20 2 2 3 2 2 2" xfId="31158"/>
    <cellStyle name="Note 3 20 2 2 3 2 2 3" xfId="45611"/>
    <cellStyle name="Note 3 20 2 2 3 2 3" xfId="16184"/>
    <cellStyle name="Note 3 20 2 2 3 2 3 2" xfId="33619"/>
    <cellStyle name="Note 3 20 2 2 3 2 3 3" xfId="48072"/>
    <cellStyle name="Note 3 20 2 2 3 2 4" xfId="21565"/>
    <cellStyle name="Note 3 20 2 2 3 2 5" xfId="36018"/>
    <cellStyle name="Note 3 20 2 2 3 3" xfId="6591"/>
    <cellStyle name="Note 3 20 2 2 3 3 2" xfId="24026"/>
    <cellStyle name="Note 3 20 2 2 3 3 3" xfId="38479"/>
    <cellStyle name="Note 3 20 2 2 3 4" xfId="9032"/>
    <cellStyle name="Note 3 20 2 2 3 4 2" xfId="26467"/>
    <cellStyle name="Note 3 20 2 2 3 4 3" xfId="40920"/>
    <cellStyle name="Note 3 20 2 2 3 5" xfId="11452"/>
    <cellStyle name="Note 3 20 2 2 3 5 2" xfId="28887"/>
    <cellStyle name="Note 3 20 2 2 3 5 3" xfId="43340"/>
    <cellStyle name="Note 3 20 2 2 3 6" xfId="18459"/>
    <cellStyle name="Note 3 20 2 2 4" xfId="1619"/>
    <cellStyle name="Note 3 20 2 2 4 2" xfId="4130"/>
    <cellStyle name="Note 3 20 2 2 4 2 2" xfId="21566"/>
    <cellStyle name="Note 3 20 2 2 4 2 3" xfId="36019"/>
    <cellStyle name="Note 3 20 2 2 4 3" xfId="6592"/>
    <cellStyle name="Note 3 20 2 2 4 3 2" xfId="24027"/>
    <cellStyle name="Note 3 20 2 2 4 3 3" xfId="38480"/>
    <cellStyle name="Note 3 20 2 2 4 4" xfId="9033"/>
    <cellStyle name="Note 3 20 2 2 4 4 2" xfId="26468"/>
    <cellStyle name="Note 3 20 2 2 4 4 3" xfId="40921"/>
    <cellStyle name="Note 3 20 2 2 4 5" xfId="11453"/>
    <cellStyle name="Note 3 20 2 2 4 5 2" xfId="28888"/>
    <cellStyle name="Note 3 20 2 2 4 5 3" xfId="43341"/>
    <cellStyle name="Note 3 20 2 2 4 6" xfId="15174"/>
    <cellStyle name="Note 3 20 2 2 4 6 2" xfId="32609"/>
    <cellStyle name="Note 3 20 2 2 4 6 3" xfId="47062"/>
    <cellStyle name="Note 3 20 2 2 4 7" xfId="18460"/>
    <cellStyle name="Note 3 20 2 2 4 8" xfId="20336"/>
    <cellStyle name="Note 3 20 2 2 5" xfId="4127"/>
    <cellStyle name="Note 3 20 2 2 5 2" xfId="13721"/>
    <cellStyle name="Note 3 20 2 2 5 2 2" xfId="31156"/>
    <cellStyle name="Note 3 20 2 2 5 2 3" xfId="45609"/>
    <cellStyle name="Note 3 20 2 2 5 3" xfId="16182"/>
    <cellStyle name="Note 3 20 2 2 5 3 2" xfId="33617"/>
    <cellStyle name="Note 3 20 2 2 5 3 3" xfId="48070"/>
    <cellStyle name="Note 3 20 2 2 5 4" xfId="21563"/>
    <cellStyle name="Note 3 20 2 2 5 5" xfId="36016"/>
    <cellStyle name="Note 3 20 2 2 6" xfId="6589"/>
    <cellStyle name="Note 3 20 2 2 6 2" xfId="24024"/>
    <cellStyle name="Note 3 20 2 2 6 3" xfId="38477"/>
    <cellStyle name="Note 3 20 2 2 7" xfId="9030"/>
    <cellStyle name="Note 3 20 2 2 7 2" xfId="26465"/>
    <cellStyle name="Note 3 20 2 2 7 3" xfId="40918"/>
    <cellStyle name="Note 3 20 2 2 8" xfId="11450"/>
    <cellStyle name="Note 3 20 2 2 8 2" xfId="28885"/>
    <cellStyle name="Note 3 20 2 2 8 3" xfId="43338"/>
    <cellStyle name="Note 3 20 2 2 9" xfId="18457"/>
    <cellStyle name="Note 3 20 2 3" xfId="1620"/>
    <cellStyle name="Note 3 20 2 3 2" xfId="1621"/>
    <cellStyle name="Note 3 20 2 3 2 2" xfId="4132"/>
    <cellStyle name="Note 3 20 2 3 2 2 2" xfId="13725"/>
    <cellStyle name="Note 3 20 2 3 2 2 2 2" xfId="31160"/>
    <cellStyle name="Note 3 20 2 3 2 2 2 3" xfId="45613"/>
    <cellStyle name="Note 3 20 2 3 2 2 3" xfId="16186"/>
    <cellStyle name="Note 3 20 2 3 2 2 3 2" xfId="33621"/>
    <cellStyle name="Note 3 20 2 3 2 2 3 3" xfId="48074"/>
    <cellStyle name="Note 3 20 2 3 2 2 4" xfId="21568"/>
    <cellStyle name="Note 3 20 2 3 2 2 5" xfId="36021"/>
    <cellStyle name="Note 3 20 2 3 2 3" xfId="6594"/>
    <cellStyle name="Note 3 20 2 3 2 3 2" xfId="24029"/>
    <cellStyle name="Note 3 20 2 3 2 3 3" xfId="38482"/>
    <cellStyle name="Note 3 20 2 3 2 4" xfId="9035"/>
    <cellStyle name="Note 3 20 2 3 2 4 2" xfId="26470"/>
    <cellStyle name="Note 3 20 2 3 2 4 3" xfId="40923"/>
    <cellStyle name="Note 3 20 2 3 2 5" xfId="11455"/>
    <cellStyle name="Note 3 20 2 3 2 5 2" xfId="28890"/>
    <cellStyle name="Note 3 20 2 3 2 5 3" xfId="43343"/>
    <cellStyle name="Note 3 20 2 3 2 6" xfId="18462"/>
    <cellStyle name="Note 3 20 2 3 3" xfId="1622"/>
    <cellStyle name="Note 3 20 2 3 3 2" xfId="4133"/>
    <cellStyle name="Note 3 20 2 3 3 2 2" xfId="13726"/>
    <cellStyle name="Note 3 20 2 3 3 2 2 2" xfId="31161"/>
    <cellStyle name="Note 3 20 2 3 3 2 2 3" xfId="45614"/>
    <cellStyle name="Note 3 20 2 3 3 2 3" xfId="16187"/>
    <cellStyle name="Note 3 20 2 3 3 2 3 2" xfId="33622"/>
    <cellStyle name="Note 3 20 2 3 3 2 3 3" xfId="48075"/>
    <cellStyle name="Note 3 20 2 3 3 2 4" xfId="21569"/>
    <cellStyle name="Note 3 20 2 3 3 2 5" xfId="36022"/>
    <cellStyle name="Note 3 20 2 3 3 3" xfId="6595"/>
    <cellStyle name="Note 3 20 2 3 3 3 2" xfId="24030"/>
    <cellStyle name="Note 3 20 2 3 3 3 3" xfId="38483"/>
    <cellStyle name="Note 3 20 2 3 3 4" xfId="9036"/>
    <cellStyle name="Note 3 20 2 3 3 4 2" xfId="26471"/>
    <cellStyle name="Note 3 20 2 3 3 4 3" xfId="40924"/>
    <cellStyle name="Note 3 20 2 3 3 5" xfId="11456"/>
    <cellStyle name="Note 3 20 2 3 3 5 2" xfId="28891"/>
    <cellStyle name="Note 3 20 2 3 3 5 3" xfId="43344"/>
    <cellStyle name="Note 3 20 2 3 3 6" xfId="18463"/>
    <cellStyle name="Note 3 20 2 3 4" xfId="1623"/>
    <cellStyle name="Note 3 20 2 3 4 2" xfId="4134"/>
    <cellStyle name="Note 3 20 2 3 4 2 2" xfId="21570"/>
    <cellStyle name="Note 3 20 2 3 4 2 3" xfId="36023"/>
    <cellStyle name="Note 3 20 2 3 4 3" xfId="6596"/>
    <cellStyle name="Note 3 20 2 3 4 3 2" xfId="24031"/>
    <cellStyle name="Note 3 20 2 3 4 3 3" xfId="38484"/>
    <cellStyle name="Note 3 20 2 3 4 4" xfId="9037"/>
    <cellStyle name="Note 3 20 2 3 4 4 2" xfId="26472"/>
    <cellStyle name="Note 3 20 2 3 4 4 3" xfId="40925"/>
    <cellStyle name="Note 3 20 2 3 4 5" xfId="11457"/>
    <cellStyle name="Note 3 20 2 3 4 5 2" xfId="28892"/>
    <cellStyle name="Note 3 20 2 3 4 5 3" xfId="43345"/>
    <cellStyle name="Note 3 20 2 3 4 6" xfId="15175"/>
    <cellStyle name="Note 3 20 2 3 4 6 2" xfId="32610"/>
    <cellStyle name="Note 3 20 2 3 4 6 3" xfId="47063"/>
    <cellStyle name="Note 3 20 2 3 4 7" xfId="18464"/>
    <cellStyle name="Note 3 20 2 3 4 8" xfId="20337"/>
    <cellStyle name="Note 3 20 2 3 5" xfId="4131"/>
    <cellStyle name="Note 3 20 2 3 5 2" xfId="13724"/>
    <cellStyle name="Note 3 20 2 3 5 2 2" xfId="31159"/>
    <cellStyle name="Note 3 20 2 3 5 2 3" xfId="45612"/>
    <cellStyle name="Note 3 20 2 3 5 3" xfId="16185"/>
    <cellStyle name="Note 3 20 2 3 5 3 2" xfId="33620"/>
    <cellStyle name="Note 3 20 2 3 5 3 3" xfId="48073"/>
    <cellStyle name="Note 3 20 2 3 5 4" xfId="21567"/>
    <cellStyle name="Note 3 20 2 3 5 5" xfId="36020"/>
    <cellStyle name="Note 3 20 2 3 6" xfId="6593"/>
    <cellStyle name="Note 3 20 2 3 6 2" xfId="24028"/>
    <cellStyle name="Note 3 20 2 3 6 3" xfId="38481"/>
    <cellStyle name="Note 3 20 2 3 7" xfId="9034"/>
    <cellStyle name="Note 3 20 2 3 7 2" xfId="26469"/>
    <cellStyle name="Note 3 20 2 3 7 3" xfId="40922"/>
    <cellStyle name="Note 3 20 2 3 8" xfId="11454"/>
    <cellStyle name="Note 3 20 2 3 8 2" xfId="28889"/>
    <cellStyle name="Note 3 20 2 3 8 3" xfId="43342"/>
    <cellStyle name="Note 3 20 2 3 9" xfId="18461"/>
    <cellStyle name="Note 3 20 2 4" xfId="1624"/>
    <cellStyle name="Note 3 20 2 4 2" xfId="1625"/>
    <cellStyle name="Note 3 20 2 4 2 2" xfId="4136"/>
    <cellStyle name="Note 3 20 2 4 2 2 2" xfId="13728"/>
    <cellStyle name="Note 3 20 2 4 2 2 2 2" xfId="31163"/>
    <cellStyle name="Note 3 20 2 4 2 2 2 3" xfId="45616"/>
    <cellStyle name="Note 3 20 2 4 2 2 3" xfId="16189"/>
    <cellStyle name="Note 3 20 2 4 2 2 3 2" xfId="33624"/>
    <cellStyle name="Note 3 20 2 4 2 2 3 3" xfId="48077"/>
    <cellStyle name="Note 3 20 2 4 2 2 4" xfId="21572"/>
    <cellStyle name="Note 3 20 2 4 2 2 5" xfId="36025"/>
    <cellStyle name="Note 3 20 2 4 2 3" xfId="6598"/>
    <cellStyle name="Note 3 20 2 4 2 3 2" xfId="24033"/>
    <cellStyle name="Note 3 20 2 4 2 3 3" xfId="38486"/>
    <cellStyle name="Note 3 20 2 4 2 4" xfId="9039"/>
    <cellStyle name="Note 3 20 2 4 2 4 2" xfId="26474"/>
    <cellStyle name="Note 3 20 2 4 2 4 3" xfId="40927"/>
    <cellStyle name="Note 3 20 2 4 2 5" xfId="11459"/>
    <cellStyle name="Note 3 20 2 4 2 5 2" xfId="28894"/>
    <cellStyle name="Note 3 20 2 4 2 5 3" xfId="43347"/>
    <cellStyle name="Note 3 20 2 4 2 6" xfId="18466"/>
    <cellStyle name="Note 3 20 2 4 3" xfId="1626"/>
    <cellStyle name="Note 3 20 2 4 3 2" xfId="4137"/>
    <cellStyle name="Note 3 20 2 4 3 2 2" xfId="13729"/>
    <cellStyle name="Note 3 20 2 4 3 2 2 2" xfId="31164"/>
    <cellStyle name="Note 3 20 2 4 3 2 2 3" xfId="45617"/>
    <cellStyle name="Note 3 20 2 4 3 2 3" xfId="16190"/>
    <cellStyle name="Note 3 20 2 4 3 2 3 2" xfId="33625"/>
    <cellStyle name="Note 3 20 2 4 3 2 3 3" xfId="48078"/>
    <cellStyle name="Note 3 20 2 4 3 2 4" xfId="21573"/>
    <cellStyle name="Note 3 20 2 4 3 2 5" xfId="36026"/>
    <cellStyle name="Note 3 20 2 4 3 3" xfId="6599"/>
    <cellStyle name="Note 3 20 2 4 3 3 2" xfId="24034"/>
    <cellStyle name="Note 3 20 2 4 3 3 3" xfId="38487"/>
    <cellStyle name="Note 3 20 2 4 3 4" xfId="9040"/>
    <cellStyle name="Note 3 20 2 4 3 4 2" xfId="26475"/>
    <cellStyle name="Note 3 20 2 4 3 4 3" xfId="40928"/>
    <cellStyle name="Note 3 20 2 4 3 5" xfId="11460"/>
    <cellStyle name="Note 3 20 2 4 3 5 2" xfId="28895"/>
    <cellStyle name="Note 3 20 2 4 3 5 3" xfId="43348"/>
    <cellStyle name="Note 3 20 2 4 3 6" xfId="18467"/>
    <cellStyle name="Note 3 20 2 4 4" xfId="1627"/>
    <cellStyle name="Note 3 20 2 4 4 2" xfId="4138"/>
    <cellStyle name="Note 3 20 2 4 4 2 2" xfId="21574"/>
    <cellStyle name="Note 3 20 2 4 4 2 3" xfId="36027"/>
    <cellStyle name="Note 3 20 2 4 4 3" xfId="6600"/>
    <cellStyle name="Note 3 20 2 4 4 3 2" xfId="24035"/>
    <cellStyle name="Note 3 20 2 4 4 3 3" xfId="38488"/>
    <cellStyle name="Note 3 20 2 4 4 4" xfId="9041"/>
    <cellStyle name="Note 3 20 2 4 4 4 2" xfId="26476"/>
    <cellStyle name="Note 3 20 2 4 4 4 3" xfId="40929"/>
    <cellStyle name="Note 3 20 2 4 4 5" xfId="11461"/>
    <cellStyle name="Note 3 20 2 4 4 5 2" xfId="28896"/>
    <cellStyle name="Note 3 20 2 4 4 5 3" xfId="43349"/>
    <cellStyle name="Note 3 20 2 4 4 6" xfId="15176"/>
    <cellStyle name="Note 3 20 2 4 4 6 2" xfId="32611"/>
    <cellStyle name="Note 3 20 2 4 4 6 3" xfId="47064"/>
    <cellStyle name="Note 3 20 2 4 4 7" xfId="18468"/>
    <cellStyle name="Note 3 20 2 4 4 8" xfId="20338"/>
    <cellStyle name="Note 3 20 2 4 5" xfId="4135"/>
    <cellStyle name="Note 3 20 2 4 5 2" xfId="13727"/>
    <cellStyle name="Note 3 20 2 4 5 2 2" xfId="31162"/>
    <cellStyle name="Note 3 20 2 4 5 2 3" xfId="45615"/>
    <cellStyle name="Note 3 20 2 4 5 3" xfId="16188"/>
    <cellStyle name="Note 3 20 2 4 5 3 2" xfId="33623"/>
    <cellStyle name="Note 3 20 2 4 5 3 3" xfId="48076"/>
    <cellStyle name="Note 3 20 2 4 5 4" xfId="21571"/>
    <cellStyle name="Note 3 20 2 4 5 5" xfId="36024"/>
    <cellStyle name="Note 3 20 2 4 6" xfId="6597"/>
    <cellStyle name="Note 3 20 2 4 6 2" xfId="24032"/>
    <cellStyle name="Note 3 20 2 4 6 3" xfId="38485"/>
    <cellStyle name="Note 3 20 2 4 7" xfId="9038"/>
    <cellStyle name="Note 3 20 2 4 7 2" xfId="26473"/>
    <cellStyle name="Note 3 20 2 4 7 3" xfId="40926"/>
    <cellStyle name="Note 3 20 2 4 8" xfId="11458"/>
    <cellStyle name="Note 3 20 2 4 8 2" xfId="28893"/>
    <cellStyle name="Note 3 20 2 4 8 3" xfId="43346"/>
    <cellStyle name="Note 3 20 2 4 9" xfId="18465"/>
    <cellStyle name="Note 3 20 2 5" xfId="1628"/>
    <cellStyle name="Note 3 20 2 5 2" xfId="4139"/>
    <cellStyle name="Note 3 20 2 5 2 2" xfId="13730"/>
    <cellStyle name="Note 3 20 2 5 2 2 2" xfId="31165"/>
    <cellStyle name="Note 3 20 2 5 2 2 3" xfId="45618"/>
    <cellStyle name="Note 3 20 2 5 2 3" xfId="16191"/>
    <cellStyle name="Note 3 20 2 5 2 3 2" xfId="33626"/>
    <cellStyle name="Note 3 20 2 5 2 3 3" xfId="48079"/>
    <cellStyle name="Note 3 20 2 5 2 4" xfId="21575"/>
    <cellStyle name="Note 3 20 2 5 2 5" xfId="36028"/>
    <cellStyle name="Note 3 20 2 5 3" xfId="6601"/>
    <cellStyle name="Note 3 20 2 5 3 2" xfId="24036"/>
    <cellStyle name="Note 3 20 2 5 3 3" xfId="38489"/>
    <cellStyle name="Note 3 20 2 5 4" xfId="9042"/>
    <cellStyle name="Note 3 20 2 5 4 2" xfId="26477"/>
    <cellStyle name="Note 3 20 2 5 4 3" xfId="40930"/>
    <cellStyle name="Note 3 20 2 5 5" xfId="11462"/>
    <cellStyle name="Note 3 20 2 5 5 2" xfId="28897"/>
    <cellStyle name="Note 3 20 2 5 5 3" xfId="43350"/>
    <cellStyle name="Note 3 20 2 5 6" xfId="18469"/>
    <cellStyle name="Note 3 20 2 6" xfId="1629"/>
    <cellStyle name="Note 3 20 2 6 2" xfId="4140"/>
    <cellStyle name="Note 3 20 2 6 2 2" xfId="13731"/>
    <cellStyle name="Note 3 20 2 6 2 2 2" xfId="31166"/>
    <cellStyle name="Note 3 20 2 6 2 2 3" xfId="45619"/>
    <cellStyle name="Note 3 20 2 6 2 3" xfId="16192"/>
    <cellStyle name="Note 3 20 2 6 2 3 2" xfId="33627"/>
    <cellStyle name="Note 3 20 2 6 2 3 3" xfId="48080"/>
    <cellStyle name="Note 3 20 2 6 2 4" xfId="21576"/>
    <cellStyle name="Note 3 20 2 6 2 5" xfId="36029"/>
    <cellStyle name="Note 3 20 2 6 3" xfId="6602"/>
    <cellStyle name="Note 3 20 2 6 3 2" xfId="24037"/>
    <cellStyle name="Note 3 20 2 6 3 3" xfId="38490"/>
    <cellStyle name="Note 3 20 2 6 4" xfId="9043"/>
    <cellStyle name="Note 3 20 2 6 4 2" xfId="26478"/>
    <cellStyle name="Note 3 20 2 6 4 3" xfId="40931"/>
    <cellStyle name="Note 3 20 2 6 5" xfId="11463"/>
    <cellStyle name="Note 3 20 2 6 5 2" xfId="28898"/>
    <cellStyle name="Note 3 20 2 6 5 3" xfId="43351"/>
    <cellStyle name="Note 3 20 2 6 6" xfId="18470"/>
    <cellStyle name="Note 3 20 2 7" xfId="1630"/>
    <cellStyle name="Note 3 20 2 7 2" xfId="4141"/>
    <cellStyle name="Note 3 20 2 7 2 2" xfId="21577"/>
    <cellStyle name="Note 3 20 2 7 2 3" xfId="36030"/>
    <cellStyle name="Note 3 20 2 7 3" xfId="6603"/>
    <cellStyle name="Note 3 20 2 7 3 2" xfId="24038"/>
    <cellStyle name="Note 3 20 2 7 3 3" xfId="38491"/>
    <cellStyle name="Note 3 20 2 7 4" xfId="9044"/>
    <cellStyle name="Note 3 20 2 7 4 2" xfId="26479"/>
    <cellStyle name="Note 3 20 2 7 4 3" xfId="40932"/>
    <cellStyle name="Note 3 20 2 7 5" xfId="11464"/>
    <cellStyle name="Note 3 20 2 7 5 2" xfId="28899"/>
    <cellStyle name="Note 3 20 2 7 5 3" xfId="43352"/>
    <cellStyle name="Note 3 20 2 7 6" xfId="15177"/>
    <cellStyle name="Note 3 20 2 7 6 2" xfId="32612"/>
    <cellStyle name="Note 3 20 2 7 6 3" xfId="47065"/>
    <cellStyle name="Note 3 20 2 7 7" xfId="18471"/>
    <cellStyle name="Note 3 20 2 7 8" xfId="20339"/>
    <cellStyle name="Note 3 20 2 8" xfId="4126"/>
    <cellStyle name="Note 3 20 2 8 2" xfId="13720"/>
    <cellStyle name="Note 3 20 2 8 2 2" xfId="31155"/>
    <cellStyle name="Note 3 20 2 8 2 3" xfId="45608"/>
    <cellStyle name="Note 3 20 2 8 3" xfId="16181"/>
    <cellStyle name="Note 3 20 2 8 3 2" xfId="33616"/>
    <cellStyle name="Note 3 20 2 8 3 3" xfId="48069"/>
    <cellStyle name="Note 3 20 2 8 4" xfId="21562"/>
    <cellStyle name="Note 3 20 2 8 5" xfId="36015"/>
    <cellStyle name="Note 3 20 2 9" xfId="6588"/>
    <cellStyle name="Note 3 20 2 9 2" xfId="24023"/>
    <cellStyle name="Note 3 20 2 9 3" xfId="38476"/>
    <cellStyle name="Note 3 20 3" xfId="1631"/>
    <cellStyle name="Note 3 20 3 2" xfId="4142"/>
    <cellStyle name="Note 3 20 3 2 2" xfId="13732"/>
    <cellStyle name="Note 3 20 3 2 2 2" xfId="31167"/>
    <cellStyle name="Note 3 20 3 2 2 3" xfId="45620"/>
    <cellStyle name="Note 3 20 3 2 3" xfId="16193"/>
    <cellStyle name="Note 3 20 3 2 3 2" xfId="33628"/>
    <cellStyle name="Note 3 20 3 2 3 3" xfId="48081"/>
    <cellStyle name="Note 3 20 3 2 4" xfId="21578"/>
    <cellStyle name="Note 3 20 3 2 5" xfId="36031"/>
    <cellStyle name="Note 3 20 3 3" xfId="6604"/>
    <cellStyle name="Note 3 20 3 3 2" xfId="24039"/>
    <cellStyle name="Note 3 20 3 3 3" xfId="38492"/>
    <cellStyle name="Note 3 20 3 4" xfId="9045"/>
    <cellStyle name="Note 3 20 3 4 2" xfId="26480"/>
    <cellStyle name="Note 3 20 3 4 3" xfId="40933"/>
    <cellStyle name="Note 3 20 3 5" xfId="11465"/>
    <cellStyle name="Note 3 20 3 5 2" xfId="28900"/>
    <cellStyle name="Note 3 20 3 5 3" xfId="43353"/>
    <cellStyle name="Note 3 20 3 6" xfId="18472"/>
    <cellStyle name="Note 3 20 4" xfId="1632"/>
    <cellStyle name="Note 3 20 4 2" xfId="4143"/>
    <cellStyle name="Note 3 20 4 2 2" xfId="13733"/>
    <cellStyle name="Note 3 20 4 2 2 2" xfId="31168"/>
    <cellStyle name="Note 3 20 4 2 2 3" xfId="45621"/>
    <cellStyle name="Note 3 20 4 2 3" xfId="16194"/>
    <cellStyle name="Note 3 20 4 2 3 2" xfId="33629"/>
    <cellStyle name="Note 3 20 4 2 3 3" xfId="48082"/>
    <cellStyle name="Note 3 20 4 2 4" xfId="21579"/>
    <cellStyle name="Note 3 20 4 2 5" xfId="36032"/>
    <cellStyle name="Note 3 20 4 3" xfId="6605"/>
    <cellStyle name="Note 3 20 4 3 2" xfId="24040"/>
    <cellStyle name="Note 3 20 4 3 3" xfId="38493"/>
    <cellStyle name="Note 3 20 4 4" xfId="9046"/>
    <cellStyle name="Note 3 20 4 4 2" xfId="26481"/>
    <cellStyle name="Note 3 20 4 4 3" xfId="40934"/>
    <cellStyle name="Note 3 20 4 5" xfId="11466"/>
    <cellStyle name="Note 3 20 4 5 2" xfId="28901"/>
    <cellStyle name="Note 3 20 4 5 3" xfId="43354"/>
    <cellStyle name="Note 3 20 4 6" xfId="18473"/>
    <cellStyle name="Note 3 20 5" xfId="1633"/>
    <cellStyle name="Note 3 20 5 2" xfId="4144"/>
    <cellStyle name="Note 3 20 5 2 2" xfId="21580"/>
    <cellStyle name="Note 3 20 5 2 3" xfId="36033"/>
    <cellStyle name="Note 3 20 5 3" xfId="6606"/>
    <cellStyle name="Note 3 20 5 3 2" xfId="24041"/>
    <cellStyle name="Note 3 20 5 3 3" xfId="38494"/>
    <cellStyle name="Note 3 20 5 4" xfId="9047"/>
    <cellStyle name="Note 3 20 5 4 2" xfId="26482"/>
    <cellStyle name="Note 3 20 5 4 3" xfId="40935"/>
    <cellStyle name="Note 3 20 5 5" xfId="11467"/>
    <cellStyle name="Note 3 20 5 5 2" xfId="28902"/>
    <cellStyle name="Note 3 20 5 5 3" xfId="43355"/>
    <cellStyle name="Note 3 20 5 6" xfId="15178"/>
    <cellStyle name="Note 3 20 5 6 2" xfId="32613"/>
    <cellStyle name="Note 3 20 5 6 3" xfId="47066"/>
    <cellStyle name="Note 3 20 5 7" xfId="18474"/>
    <cellStyle name="Note 3 20 5 8" xfId="20340"/>
    <cellStyle name="Note 3 20 6" xfId="4125"/>
    <cellStyle name="Note 3 20 6 2" xfId="13719"/>
    <cellStyle name="Note 3 20 6 2 2" xfId="31154"/>
    <cellStyle name="Note 3 20 6 2 3" xfId="45607"/>
    <cellStyle name="Note 3 20 6 3" xfId="16180"/>
    <cellStyle name="Note 3 20 6 3 2" xfId="33615"/>
    <cellStyle name="Note 3 20 6 3 3" xfId="48068"/>
    <cellStyle name="Note 3 20 6 4" xfId="21561"/>
    <cellStyle name="Note 3 20 6 5" xfId="36014"/>
    <cellStyle name="Note 3 20 7" xfId="6587"/>
    <cellStyle name="Note 3 20 7 2" xfId="24022"/>
    <cellStyle name="Note 3 20 7 3" xfId="38475"/>
    <cellStyle name="Note 3 20 8" xfId="9028"/>
    <cellStyle name="Note 3 20 8 2" xfId="26463"/>
    <cellStyle name="Note 3 20 8 3" xfId="40916"/>
    <cellStyle name="Note 3 20 9" xfId="11448"/>
    <cellStyle name="Note 3 20 9 2" xfId="28883"/>
    <cellStyle name="Note 3 20 9 3" xfId="43336"/>
    <cellStyle name="Note 3 21" xfId="1634"/>
    <cellStyle name="Note 3 21 10" xfId="9048"/>
    <cellStyle name="Note 3 21 10 2" xfId="26483"/>
    <cellStyle name="Note 3 21 10 3" xfId="40936"/>
    <cellStyle name="Note 3 21 11" xfId="11468"/>
    <cellStyle name="Note 3 21 11 2" xfId="28903"/>
    <cellStyle name="Note 3 21 11 3" xfId="43356"/>
    <cellStyle name="Note 3 21 12" xfId="18475"/>
    <cellStyle name="Note 3 21 2" xfId="1635"/>
    <cellStyle name="Note 3 21 2 2" xfId="1636"/>
    <cellStyle name="Note 3 21 2 2 2" xfId="4147"/>
    <cellStyle name="Note 3 21 2 2 2 2" xfId="13736"/>
    <cellStyle name="Note 3 21 2 2 2 2 2" xfId="31171"/>
    <cellStyle name="Note 3 21 2 2 2 2 3" xfId="45624"/>
    <cellStyle name="Note 3 21 2 2 2 3" xfId="16197"/>
    <cellStyle name="Note 3 21 2 2 2 3 2" xfId="33632"/>
    <cellStyle name="Note 3 21 2 2 2 3 3" xfId="48085"/>
    <cellStyle name="Note 3 21 2 2 2 4" xfId="21583"/>
    <cellStyle name="Note 3 21 2 2 2 5" xfId="36036"/>
    <cellStyle name="Note 3 21 2 2 3" xfId="6609"/>
    <cellStyle name="Note 3 21 2 2 3 2" xfId="24044"/>
    <cellStyle name="Note 3 21 2 2 3 3" xfId="38497"/>
    <cellStyle name="Note 3 21 2 2 4" xfId="9050"/>
    <cellStyle name="Note 3 21 2 2 4 2" xfId="26485"/>
    <cellStyle name="Note 3 21 2 2 4 3" xfId="40938"/>
    <cellStyle name="Note 3 21 2 2 5" xfId="11470"/>
    <cellStyle name="Note 3 21 2 2 5 2" xfId="28905"/>
    <cellStyle name="Note 3 21 2 2 5 3" xfId="43358"/>
    <cellStyle name="Note 3 21 2 2 6" xfId="18477"/>
    <cellStyle name="Note 3 21 2 3" xfId="1637"/>
    <cellStyle name="Note 3 21 2 3 2" xfId="4148"/>
    <cellStyle name="Note 3 21 2 3 2 2" xfId="13737"/>
    <cellStyle name="Note 3 21 2 3 2 2 2" xfId="31172"/>
    <cellStyle name="Note 3 21 2 3 2 2 3" xfId="45625"/>
    <cellStyle name="Note 3 21 2 3 2 3" xfId="16198"/>
    <cellStyle name="Note 3 21 2 3 2 3 2" xfId="33633"/>
    <cellStyle name="Note 3 21 2 3 2 3 3" xfId="48086"/>
    <cellStyle name="Note 3 21 2 3 2 4" xfId="21584"/>
    <cellStyle name="Note 3 21 2 3 2 5" xfId="36037"/>
    <cellStyle name="Note 3 21 2 3 3" xfId="6610"/>
    <cellStyle name="Note 3 21 2 3 3 2" xfId="24045"/>
    <cellStyle name="Note 3 21 2 3 3 3" xfId="38498"/>
    <cellStyle name="Note 3 21 2 3 4" xfId="9051"/>
    <cellStyle name="Note 3 21 2 3 4 2" xfId="26486"/>
    <cellStyle name="Note 3 21 2 3 4 3" xfId="40939"/>
    <cellStyle name="Note 3 21 2 3 5" xfId="11471"/>
    <cellStyle name="Note 3 21 2 3 5 2" xfId="28906"/>
    <cellStyle name="Note 3 21 2 3 5 3" xfId="43359"/>
    <cellStyle name="Note 3 21 2 3 6" xfId="18478"/>
    <cellStyle name="Note 3 21 2 4" xfId="1638"/>
    <cellStyle name="Note 3 21 2 4 2" xfId="4149"/>
    <cellStyle name="Note 3 21 2 4 2 2" xfId="21585"/>
    <cellStyle name="Note 3 21 2 4 2 3" xfId="36038"/>
    <cellStyle name="Note 3 21 2 4 3" xfId="6611"/>
    <cellStyle name="Note 3 21 2 4 3 2" xfId="24046"/>
    <cellStyle name="Note 3 21 2 4 3 3" xfId="38499"/>
    <cellStyle name="Note 3 21 2 4 4" xfId="9052"/>
    <cellStyle name="Note 3 21 2 4 4 2" xfId="26487"/>
    <cellStyle name="Note 3 21 2 4 4 3" xfId="40940"/>
    <cellStyle name="Note 3 21 2 4 5" xfId="11472"/>
    <cellStyle name="Note 3 21 2 4 5 2" xfId="28907"/>
    <cellStyle name="Note 3 21 2 4 5 3" xfId="43360"/>
    <cellStyle name="Note 3 21 2 4 6" xfId="15179"/>
    <cellStyle name="Note 3 21 2 4 6 2" xfId="32614"/>
    <cellStyle name="Note 3 21 2 4 6 3" xfId="47067"/>
    <cellStyle name="Note 3 21 2 4 7" xfId="18479"/>
    <cellStyle name="Note 3 21 2 4 8" xfId="20341"/>
    <cellStyle name="Note 3 21 2 5" xfId="4146"/>
    <cellStyle name="Note 3 21 2 5 2" xfId="13735"/>
    <cellStyle name="Note 3 21 2 5 2 2" xfId="31170"/>
    <cellStyle name="Note 3 21 2 5 2 3" xfId="45623"/>
    <cellStyle name="Note 3 21 2 5 3" xfId="16196"/>
    <cellStyle name="Note 3 21 2 5 3 2" xfId="33631"/>
    <cellStyle name="Note 3 21 2 5 3 3" xfId="48084"/>
    <cellStyle name="Note 3 21 2 5 4" xfId="21582"/>
    <cellStyle name="Note 3 21 2 5 5" xfId="36035"/>
    <cellStyle name="Note 3 21 2 6" xfId="6608"/>
    <cellStyle name="Note 3 21 2 6 2" xfId="24043"/>
    <cellStyle name="Note 3 21 2 6 3" xfId="38496"/>
    <cellStyle name="Note 3 21 2 7" xfId="9049"/>
    <cellStyle name="Note 3 21 2 7 2" xfId="26484"/>
    <cellStyle name="Note 3 21 2 7 3" xfId="40937"/>
    <cellStyle name="Note 3 21 2 8" xfId="11469"/>
    <cellStyle name="Note 3 21 2 8 2" xfId="28904"/>
    <cellStyle name="Note 3 21 2 8 3" xfId="43357"/>
    <cellStyle name="Note 3 21 2 9" xfId="18476"/>
    <cellStyle name="Note 3 21 3" xfId="1639"/>
    <cellStyle name="Note 3 21 3 2" xfId="1640"/>
    <cellStyle name="Note 3 21 3 2 2" xfId="4151"/>
    <cellStyle name="Note 3 21 3 2 2 2" xfId="13739"/>
    <cellStyle name="Note 3 21 3 2 2 2 2" xfId="31174"/>
    <cellStyle name="Note 3 21 3 2 2 2 3" xfId="45627"/>
    <cellStyle name="Note 3 21 3 2 2 3" xfId="16200"/>
    <cellStyle name="Note 3 21 3 2 2 3 2" xfId="33635"/>
    <cellStyle name="Note 3 21 3 2 2 3 3" xfId="48088"/>
    <cellStyle name="Note 3 21 3 2 2 4" xfId="21587"/>
    <cellStyle name="Note 3 21 3 2 2 5" xfId="36040"/>
    <cellStyle name="Note 3 21 3 2 3" xfId="6613"/>
    <cellStyle name="Note 3 21 3 2 3 2" xfId="24048"/>
    <cellStyle name="Note 3 21 3 2 3 3" xfId="38501"/>
    <cellStyle name="Note 3 21 3 2 4" xfId="9054"/>
    <cellStyle name="Note 3 21 3 2 4 2" xfId="26489"/>
    <cellStyle name="Note 3 21 3 2 4 3" xfId="40942"/>
    <cellStyle name="Note 3 21 3 2 5" xfId="11474"/>
    <cellStyle name="Note 3 21 3 2 5 2" xfId="28909"/>
    <cellStyle name="Note 3 21 3 2 5 3" xfId="43362"/>
    <cellStyle name="Note 3 21 3 2 6" xfId="18481"/>
    <cellStyle name="Note 3 21 3 3" xfId="1641"/>
    <cellStyle name="Note 3 21 3 3 2" xfId="4152"/>
    <cellStyle name="Note 3 21 3 3 2 2" xfId="13740"/>
    <cellStyle name="Note 3 21 3 3 2 2 2" xfId="31175"/>
    <cellStyle name="Note 3 21 3 3 2 2 3" xfId="45628"/>
    <cellStyle name="Note 3 21 3 3 2 3" xfId="16201"/>
    <cellStyle name="Note 3 21 3 3 2 3 2" xfId="33636"/>
    <cellStyle name="Note 3 21 3 3 2 3 3" xfId="48089"/>
    <cellStyle name="Note 3 21 3 3 2 4" xfId="21588"/>
    <cellStyle name="Note 3 21 3 3 2 5" xfId="36041"/>
    <cellStyle name="Note 3 21 3 3 3" xfId="6614"/>
    <cellStyle name="Note 3 21 3 3 3 2" xfId="24049"/>
    <cellStyle name="Note 3 21 3 3 3 3" xfId="38502"/>
    <cellStyle name="Note 3 21 3 3 4" xfId="9055"/>
    <cellStyle name="Note 3 21 3 3 4 2" xfId="26490"/>
    <cellStyle name="Note 3 21 3 3 4 3" xfId="40943"/>
    <cellStyle name="Note 3 21 3 3 5" xfId="11475"/>
    <cellStyle name="Note 3 21 3 3 5 2" xfId="28910"/>
    <cellStyle name="Note 3 21 3 3 5 3" xfId="43363"/>
    <cellStyle name="Note 3 21 3 3 6" xfId="18482"/>
    <cellStyle name="Note 3 21 3 4" xfId="1642"/>
    <cellStyle name="Note 3 21 3 4 2" xfId="4153"/>
    <cellStyle name="Note 3 21 3 4 2 2" xfId="21589"/>
    <cellStyle name="Note 3 21 3 4 2 3" xfId="36042"/>
    <cellStyle name="Note 3 21 3 4 3" xfId="6615"/>
    <cellStyle name="Note 3 21 3 4 3 2" xfId="24050"/>
    <cellStyle name="Note 3 21 3 4 3 3" xfId="38503"/>
    <cellStyle name="Note 3 21 3 4 4" xfId="9056"/>
    <cellStyle name="Note 3 21 3 4 4 2" xfId="26491"/>
    <cellStyle name="Note 3 21 3 4 4 3" xfId="40944"/>
    <cellStyle name="Note 3 21 3 4 5" xfId="11476"/>
    <cellStyle name="Note 3 21 3 4 5 2" xfId="28911"/>
    <cellStyle name="Note 3 21 3 4 5 3" xfId="43364"/>
    <cellStyle name="Note 3 21 3 4 6" xfId="15180"/>
    <cellStyle name="Note 3 21 3 4 6 2" xfId="32615"/>
    <cellStyle name="Note 3 21 3 4 6 3" xfId="47068"/>
    <cellStyle name="Note 3 21 3 4 7" xfId="18483"/>
    <cellStyle name="Note 3 21 3 4 8" xfId="20342"/>
    <cellStyle name="Note 3 21 3 5" xfId="4150"/>
    <cellStyle name="Note 3 21 3 5 2" xfId="13738"/>
    <cellStyle name="Note 3 21 3 5 2 2" xfId="31173"/>
    <cellStyle name="Note 3 21 3 5 2 3" xfId="45626"/>
    <cellStyle name="Note 3 21 3 5 3" xfId="16199"/>
    <cellStyle name="Note 3 21 3 5 3 2" xfId="33634"/>
    <cellStyle name="Note 3 21 3 5 3 3" xfId="48087"/>
    <cellStyle name="Note 3 21 3 5 4" xfId="21586"/>
    <cellStyle name="Note 3 21 3 5 5" xfId="36039"/>
    <cellStyle name="Note 3 21 3 6" xfId="6612"/>
    <cellStyle name="Note 3 21 3 6 2" xfId="24047"/>
    <cellStyle name="Note 3 21 3 6 3" xfId="38500"/>
    <cellStyle name="Note 3 21 3 7" xfId="9053"/>
    <cellStyle name="Note 3 21 3 7 2" xfId="26488"/>
    <cellStyle name="Note 3 21 3 7 3" xfId="40941"/>
    <cellStyle name="Note 3 21 3 8" xfId="11473"/>
    <cellStyle name="Note 3 21 3 8 2" xfId="28908"/>
    <cellStyle name="Note 3 21 3 8 3" xfId="43361"/>
    <cellStyle name="Note 3 21 3 9" xfId="18480"/>
    <cellStyle name="Note 3 21 4" xfId="1643"/>
    <cellStyle name="Note 3 21 4 2" xfId="1644"/>
    <cellStyle name="Note 3 21 4 2 2" xfId="4155"/>
    <cellStyle name="Note 3 21 4 2 2 2" xfId="13742"/>
    <cellStyle name="Note 3 21 4 2 2 2 2" xfId="31177"/>
    <cellStyle name="Note 3 21 4 2 2 2 3" xfId="45630"/>
    <cellStyle name="Note 3 21 4 2 2 3" xfId="16203"/>
    <cellStyle name="Note 3 21 4 2 2 3 2" xfId="33638"/>
    <cellStyle name="Note 3 21 4 2 2 3 3" xfId="48091"/>
    <cellStyle name="Note 3 21 4 2 2 4" xfId="21591"/>
    <cellStyle name="Note 3 21 4 2 2 5" xfId="36044"/>
    <cellStyle name="Note 3 21 4 2 3" xfId="6617"/>
    <cellStyle name="Note 3 21 4 2 3 2" xfId="24052"/>
    <cellStyle name="Note 3 21 4 2 3 3" xfId="38505"/>
    <cellStyle name="Note 3 21 4 2 4" xfId="9058"/>
    <cellStyle name="Note 3 21 4 2 4 2" xfId="26493"/>
    <cellStyle name="Note 3 21 4 2 4 3" xfId="40946"/>
    <cellStyle name="Note 3 21 4 2 5" xfId="11478"/>
    <cellStyle name="Note 3 21 4 2 5 2" xfId="28913"/>
    <cellStyle name="Note 3 21 4 2 5 3" xfId="43366"/>
    <cellStyle name="Note 3 21 4 2 6" xfId="18485"/>
    <cellStyle name="Note 3 21 4 3" xfId="1645"/>
    <cellStyle name="Note 3 21 4 3 2" xfId="4156"/>
    <cellStyle name="Note 3 21 4 3 2 2" xfId="13743"/>
    <cellStyle name="Note 3 21 4 3 2 2 2" xfId="31178"/>
    <cellStyle name="Note 3 21 4 3 2 2 3" xfId="45631"/>
    <cellStyle name="Note 3 21 4 3 2 3" xfId="16204"/>
    <cellStyle name="Note 3 21 4 3 2 3 2" xfId="33639"/>
    <cellStyle name="Note 3 21 4 3 2 3 3" xfId="48092"/>
    <cellStyle name="Note 3 21 4 3 2 4" xfId="21592"/>
    <cellStyle name="Note 3 21 4 3 2 5" xfId="36045"/>
    <cellStyle name="Note 3 21 4 3 3" xfId="6618"/>
    <cellStyle name="Note 3 21 4 3 3 2" xfId="24053"/>
    <cellStyle name="Note 3 21 4 3 3 3" xfId="38506"/>
    <cellStyle name="Note 3 21 4 3 4" xfId="9059"/>
    <cellStyle name="Note 3 21 4 3 4 2" xfId="26494"/>
    <cellStyle name="Note 3 21 4 3 4 3" xfId="40947"/>
    <cellStyle name="Note 3 21 4 3 5" xfId="11479"/>
    <cellStyle name="Note 3 21 4 3 5 2" xfId="28914"/>
    <cellStyle name="Note 3 21 4 3 5 3" xfId="43367"/>
    <cellStyle name="Note 3 21 4 3 6" xfId="18486"/>
    <cellStyle name="Note 3 21 4 4" xfId="1646"/>
    <cellStyle name="Note 3 21 4 4 2" xfId="4157"/>
    <cellStyle name="Note 3 21 4 4 2 2" xfId="21593"/>
    <cellStyle name="Note 3 21 4 4 2 3" xfId="36046"/>
    <cellStyle name="Note 3 21 4 4 3" xfId="6619"/>
    <cellStyle name="Note 3 21 4 4 3 2" xfId="24054"/>
    <cellStyle name="Note 3 21 4 4 3 3" xfId="38507"/>
    <cellStyle name="Note 3 21 4 4 4" xfId="9060"/>
    <cellStyle name="Note 3 21 4 4 4 2" xfId="26495"/>
    <cellStyle name="Note 3 21 4 4 4 3" xfId="40948"/>
    <cellStyle name="Note 3 21 4 4 5" xfId="11480"/>
    <cellStyle name="Note 3 21 4 4 5 2" xfId="28915"/>
    <cellStyle name="Note 3 21 4 4 5 3" xfId="43368"/>
    <cellStyle name="Note 3 21 4 4 6" xfId="15181"/>
    <cellStyle name="Note 3 21 4 4 6 2" xfId="32616"/>
    <cellStyle name="Note 3 21 4 4 6 3" xfId="47069"/>
    <cellStyle name="Note 3 21 4 4 7" xfId="18487"/>
    <cellStyle name="Note 3 21 4 4 8" xfId="20343"/>
    <cellStyle name="Note 3 21 4 5" xfId="4154"/>
    <cellStyle name="Note 3 21 4 5 2" xfId="13741"/>
    <cellStyle name="Note 3 21 4 5 2 2" xfId="31176"/>
    <cellStyle name="Note 3 21 4 5 2 3" xfId="45629"/>
    <cellStyle name="Note 3 21 4 5 3" xfId="16202"/>
    <cellStyle name="Note 3 21 4 5 3 2" xfId="33637"/>
    <cellStyle name="Note 3 21 4 5 3 3" xfId="48090"/>
    <cellStyle name="Note 3 21 4 5 4" xfId="21590"/>
    <cellStyle name="Note 3 21 4 5 5" xfId="36043"/>
    <cellStyle name="Note 3 21 4 6" xfId="6616"/>
    <cellStyle name="Note 3 21 4 6 2" xfId="24051"/>
    <cellStyle name="Note 3 21 4 6 3" xfId="38504"/>
    <cellStyle name="Note 3 21 4 7" xfId="9057"/>
    <cellStyle name="Note 3 21 4 7 2" xfId="26492"/>
    <cellStyle name="Note 3 21 4 7 3" xfId="40945"/>
    <cellStyle name="Note 3 21 4 8" xfId="11477"/>
    <cellStyle name="Note 3 21 4 8 2" xfId="28912"/>
    <cellStyle name="Note 3 21 4 8 3" xfId="43365"/>
    <cellStyle name="Note 3 21 4 9" xfId="18484"/>
    <cellStyle name="Note 3 21 5" xfId="1647"/>
    <cellStyle name="Note 3 21 5 2" xfId="4158"/>
    <cellStyle name="Note 3 21 5 2 2" xfId="13744"/>
    <cellStyle name="Note 3 21 5 2 2 2" xfId="31179"/>
    <cellStyle name="Note 3 21 5 2 2 3" xfId="45632"/>
    <cellStyle name="Note 3 21 5 2 3" xfId="16205"/>
    <cellStyle name="Note 3 21 5 2 3 2" xfId="33640"/>
    <cellStyle name="Note 3 21 5 2 3 3" xfId="48093"/>
    <cellStyle name="Note 3 21 5 2 4" xfId="21594"/>
    <cellStyle name="Note 3 21 5 2 5" xfId="36047"/>
    <cellStyle name="Note 3 21 5 3" xfId="6620"/>
    <cellStyle name="Note 3 21 5 3 2" xfId="24055"/>
    <cellStyle name="Note 3 21 5 3 3" xfId="38508"/>
    <cellStyle name="Note 3 21 5 4" xfId="9061"/>
    <cellStyle name="Note 3 21 5 4 2" xfId="26496"/>
    <cellStyle name="Note 3 21 5 4 3" xfId="40949"/>
    <cellStyle name="Note 3 21 5 5" xfId="11481"/>
    <cellStyle name="Note 3 21 5 5 2" xfId="28916"/>
    <cellStyle name="Note 3 21 5 5 3" xfId="43369"/>
    <cellStyle name="Note 3 21 5 6" xfId="18488"/>
    <cellStyle name="Note 3 21 6" xfId="1648"/>
    <cellStyle name="Note 3 21 6 2" xfId="4159"/>
    <cellStyle name="Note 3 21 6 2 2" xfId="13745"/>
    <cellStyle name="Note 3 21 6 2 2 2" xfId="31180"/>
    <cellStyle name="Note 3 21 6 2 2 3" xfId="45633"/>
    <cellStyle name="Note 3 21 6 2 3" xfId="16206"/>
    <cellStyle name="Note 3 21 6 2 3 2" xfId="33641"/>
    <cellStyle name="Note 3 21 6 2 3 3" xfId="48094"/>
    <cellStyle name="Note 3 21 6 2 4" xfId="21595"/>
    <cellStyle name="Note 3 21 6 2 5" xfId="36048"/>
    <cellStyle name="Note 3 21 6 3" xfId="6621"/>
    <cellStyle name="Note 3 21 6 3 2" xfId="24056"/>
    <cellStyle name="Note 3 21 6 3 3" xfId="38509"/>
    <cellStyle name="Note 3 21 6 4" xfId="9062"/>
    <cellStyle name="Note 3 21 6 4 2" xfId="26497"/>
    <cellStyle name="Note 3 21 6 4 3" xfId="40950"/>
    <cellStyle name="Note 3 21 6 5" xfId="11482"/>
    <cellStyle name="Note 3 21 6 5 2" xfId="28917"/>
    <cellStyle name="Note 3 21 6 5 3" xfId="43370"/>
    <cellStyle name="Note 3 21 6 6" xfId="18489"/>
    <cellStyle name="Note 3 21 7" xfId="1649"/>
    <cellStyle name="Note 3 21 7 2" xfId="4160"/>
    <cellStyle name="Note 3 21 7 2 2" xfId="21596"/>
    <cellStyle name="Note 3 21 7 2 3" xfId="36049"/>
    <cellStyle name="Note 3 21 7 3" xfId="6622"/>
    <cellStyle name="Note 3 21 7 3 2" xfId="24057"/>
    <cellStyle name="Note 3 21 7 3 3" xfId="38510"/>
    <cellStyle name="Note 3 21 7 4" xfId="9063"/>
    <cellStyle name="Note 3 21 7 4 2" xfId="26498"/>
    <cellStyle name="Note 3 21 7 4 3" xfId="40951"/>
    <cellStyle name="Note 3 21 7 5" xfId="11483"/>
    <cellStyle name="Note 3 21 7 5 2" xfId="28918"/>
    <cellStyle name="Note 3 21 7 5 3" xfId="43371"/>
    <cellStyle name="Note 3 21 7 6" xfId="15182"/>
    <cellStyle name="Note 3 21 7 6 2" xfId="32617"/>
    <cellStyle name="Note 3 21 7 6 3" xfId="47070"/>
    <cellStyle name="Note 3 21 7 7" xfId="18490"/>
    <cellStyle name="Note 3 21 7 8" xfId="20344"/>
    <cellStyle name="Note 3 21 8" xfId="4145"/>
    <cellStyle name="Note 3 21 8 2" xfId="13734"/>
    <cellStyle name="Note 3 21 8 2 2" xfId="31169"/>
    <cellStyle name="Note 3 21 8 2 3" xfId="45622"/>
    <cellStyle name="Note 3 21 8 3" xfId="16195"/>
    <cellStyle name="Note 3 21 8 3 2" xfId="33630"/>
    <cellStyle name="Note 3 21 8 3 3" xfId="48083"/>
    <cellStyle name="Note 3 21 8 4" xfId="21581"/>
    <cellStyle name="Note 3 21 8 5" xfId="36034"/>
    <cellStyle name="Note 3 21 9" xfId="6607"/>
    <cellStyle name="Note 3 21 9 2" xfId="24042"/>
    <cellStyle name="Note 3 21 9 3" xfId="38495"/>
    <cellStyle name="Note 3 22" xfId="1650"/>
    <cellStyle name="Note 3 22 10" xfId="9064"/>
    <cellStyle name="Note 3 22 10 2" xfId="26499"/>
    <cellStyle name="Note 3 22 10 3" xfId="40952"/>
    <cellStyle name="Note 3 22 11" xfId="11484"/>
    <cellStyle name="Note 3 22 11 2" xfId="28919"/>
    <cellStyle name="Note 3 22 11 3" xfId="43372"/>
    <cellStyle name="Note 3 22 12" xfId="18491"/>
    <cellStyle name="Note 3 22 2" xfId="1651"/>
    <cellStyle name="Note 3 22 2 2" xfId="1652"/>
    <cellStyle name="Note 3 22 2 2 2" xfId="4163"/>
    <cellStyle name="Note 3 22 2 2 2 2" xfId="13748"/>
    <cellStyle name="Note 3 22 2 2 2 2 2" xfId="31183"/>
    <cellStyle name="Note 3 22 2 2 2 2 3" xfId="45636"/>
    <cellStyle name="Note 3 22 2 2 2 3" xfId="16209"/>
    <cellStyle name="Note 3 22 2 2 2 3 2" xfId="33644"/>
    <cellStyle name="Note 3 22 2 2 2 3 3" xfId="48097"/>
    <cellStyle name="Note 3 22 2 2 2 4" xfId="21599"/>
    <cellStyle name="Note 3 22 2 2 2 5" xfId="36052"/>
    <cellStyle name="Note 3 22 2 2 3" xfId="6625"/>
    <cellStyle name="Note 3 22 2 2 3 2" xfId="24060"/>
    <cellStyle name="Note 3 22 2 2 3 3" xfId="38513"/>
    <cellStyle name="Note 3 22 2 2 4" xfId="9066"/>
    <cellStyle name="Note 3 22 2 2 4 2" xfId="26501"/>
    <cellStyle name="Note 3 22 2 2 4 3" xfId="40954"/>
    <cellStyle name="Note 3 22 2 2 5" xfId="11486"/>
    <cellStyle name="Note 3 22 2 2 5 2" xfId="28921"/>
    <cellStyle name="Note 3 22 2 2 5 3" xfId="43374"/>
    <cellStyle name="Note 3 22 2 2 6" xfId="18493"/>
    <cellStyle name="Note 3 22 2 3" xfId="1653"/>
    <cellStyle name="Note 3 22 2 3 2" xfId="4164"/>
    <cellStyle name="Note 3 22 2 3 2 2" xfId="13749"/>
    <cellStyle name="Note 3 22 2 3 2 2 2" xfId="31184"/>
    <cellStyle name="Note 3 22 2 3 2 2 3" xfId="45637"/>
    <cellStyle name="Note 3 22 2 3 2 3" xfId="16210"/>
    <cellStyle name="Note 3 22 2 3 2 3 2" xfId="33645"/>
    <cellStyle name="Note 3 22 2 3 2 3 3" xfId="48098"/>
    <cellStyle name="Note 3 22 2 3 2 4" xfId="21600"/>
    <cellStyle name="Note 3 22 2 3 2 5" xfId="36053"/>
    <cellStyle name="Note 3 22 2 3 3" xfId="6626"/>
    <cellStyle name="Note 3 22 2 3 3 2" xfId="24061"/>
    <cellStyle name="Note 3 22 2 3 3 3" xfId="38514"/>
    <cellStyle name="Note 3 22 2 3 4" xfId="9067"/>
    <cellStyle name="Note 3 22 2 3 4 2" xfId="26502"/>
    <cellStyle name="Note 3 22 2 3 4 3" xfId="40955"/>
    <cellStyle name="Note 3 22 2 3 5" xfId="11487"/>
    <cellStyle name="Note 3 22 2 3 5 2" xfId="28922"/>
    <cellStyle name="Note 3 22 2 3 5 3" xfId="43375"/>
    <cellStyle name="Note 3 22 2 3 6" xfId="18494"/>
    <cellStyle name="Note 3 22 2 4" xfId="1654"/>
    <cellStyle name="Note 3 22 2 4 2" xfId="4165"/>
    <cellStyle name="Note 3 22 2 4 2 2" xfId="21601"/>
    <cellStyle name="Note 3 22 2 4 2 3" xfId="36054"/>
    <cellStyle name="Note 3 22 2 4 3" xfId="6627"/>
    <cellStyle name="Note 3 22 2 4 3 2" xfId="24062"/>
    <cellStyle name="Note 3 22 2 4 3 3" xfId="38515"/>
    <cellStyle name="Note 3 22 2 4 4" xfId="9068"/>
    <cellStyle name="Note 3 22 2 4 4 2" xfId="26503"/>
    <cellStyle name="Note 3 22 2 4 4 3" xfId="40956"/>
    <cellStyle name="Note 3 22 2 4 5" xfId="11488"/>
    <cellStyle name="Note 3 22 2 4 5 2" xfId="28923"/>
    <cellStyle name="Note 3 22 2 4 5 3" xfId="43376"/>
    <cellStyle name="Note 3 22 2 4 6" xfId="15183"/>
    <cellStyle name="Note 3 22 2 4 6 2" xfId="32618"/>
    <cellStyle name="Note 3 22 2 4 6 3" xfId="47071"/>
    <cellStyle name="Note 3 22 2 4 7" xfId="18495"/>
    <cellStyle name="Note 3 22 2 4 8" xfId="20345"/>
    <cellStyle name="Note 3 22 2 5" xfId="4162"/>
    <cellStyle name="Note 3 22 2 5 2" xfId="13747"/>
    <cellStyle name="Note 3 22 2 5 2 2" xfId="31182"/>
    <cellStyle name="Note 3 22 2 5 2 3" xfId="45635"/>
    <cellStyle name="Note 3 22 2 5 3" xfId="16208"/>
    <cellStyle name="Note 3 22 2 5 3 2" xfId="33643"/>
    <cellStyle name="Note 3 22 2 5 3 3" xfId="48096"/>
    <cellStyle name="Note 3 22 2 5 4" xfId="21598"/>
    <cellStyle name="Note 3 22 2 5 5" xfId="36051"/>
    <cellStyle name="Note 3 22 2 6" xfId="6624"/>
    <cellStyle name="Note 3 22 2 6 2" xfId="24059"/>
    <cellStyle name="Note 3 22 2 6 3" xfId="38512"/>
    <cellStyle name="Note 3 22 2 7" xfId="9065"/>
    <cellStyle name="Note 3 22 2 7 2" xfId="26500"/>
    <cellStyle name="Note 3 22 2 7 3" xfId="40953"/>
    <cellStyle name="Note 3 22 2 8" xfId="11485"/>
    <cellStyle name="Note 3 22 2 8 2" xfId="28920"/>
    <cellStyle name="Note 3 22 2 8 3" xfId="43373"/>
    <cellStyle name="Note 3 22 2 9" xfId="18492"/>
    <cellStyle name="Note 3 22 3" xfId="1655"/>
    <cellStyle name="Note 3 22 3 2" xfId="1656"/>
    <cellStyle name="Note 3 22 3 2 2" xfId="4167"/>
    <cellStyle name="Note 3 22 3 2 2 2" xfId="13751"/>
    <cellStyle name="Note 3 22 3 2 2 2 2" xfId="31186"/>
    <cellStyle name="Note 3 22 3 2 2 2 3" xfId="45639"/>
    <cellStyle name="Note 3 22 3 2 2 3" xfId="16212"/>
    <cellStyle name="Note 3 22 3 2 2 3 2" xfId="33647"/>
    <cellStyle name="Note 3 22 3 2 2 3 3" xfId="48100"/>
    <cellStyle name="Note 3 22 3 2 2 4" xfId="21603"/>
    <cellStyle name="Note 3 22 3 2 2 5" xfId="36056"/>
    <cellStyle name="Note 3 22 3 2 3" xfId="6629"/>
    <cellStyle name="Note 3 22 3 2 3 2" xfId="24064"/>
    <cellStyle name="Note 3 22 3 2 3 3" xfId="38517"/>
    <cellStyle name="Note 3 22 3 2 4" xfId="9070"/>
    <cellStyle name="Note 3 22 3 2 4 2" xfId="26505"/>
    <cellStyle name="Note 3 22 3 2 4 3" xfId="40958"/>
    <cellStyle name="Note 3 22 3 2 5" xfId="11490"/>
    <cellStyle name="Note 3 22 3 2 5 2" xfId="28925"/>
    <cellStyle name="Note 3 22 3 2 5 3" xfId="43378"/>
    <cellStyle name="Note 3 22 3 2 6" xfId="18497"/>
    <cellStyle name="Note 3 22 3 3" xfId="1657"/>
    <cellStyle name="Note 3 22 3 3 2" xfId="4168"/>
    <cellStyle name="Note 3 22 3 3 2 2" xfId="13752"/>
    <cellStyle name="Note 3 22 3 3 2 2 2" xfId="31187"/>
    <cellStyle name="Note 3 22 3 3 2 2 3" xfId="45640"/>
    <cellStyle name="Note 3 22 3 3 2 3" xfId="16213"/>
    <cellStyle name="Note 3 22 3 3 2 3 2" xfId="33648"/>
    <cellStyle name="Note 3 22 3 3 2 3 3" xfId="48101"/>
    <cellStyle name="Note 3 22 3 3 2 4" xfId="21604"/>
    <cellStyle name="Note 3 22 3 3 2 5" xfId="36057"/>
    <cellStyle name="Note 3 22 3 3 3" xfId="6630"/>
    <cellStyle name="Note 3 22 3 3 3 2" xfId="24065"/>
    <cellStyle name="Note 3 22 3 3 3 3" xfId="38518"/>
    <cellStyle name="Note 3 22 3 3 4" xfId="9071"/>
    <cellStyle name="Note 3 22 3 3 4 2" xfId="26506"/>
    <cellStyle name="Note 3 22 3 3 4 3" xfId="40959"/>
    <cellStyle name="Note 3 22 3 3 5" xfId="11491"/>
    <cellStyle name="Note 3 22 3 3 5 2" xfId="28926"/>
    <cellStyle name="Note 3 22 3 3 5 3" xfId="43379"/>
    <cellStyle name="Note 3 22 3 3 6" xfId="18498"/>
    <cellStyle name="Note 3 22 3 4" xfId="1658"/>
    <cellStyle name="Note 3 22 3 4 2" xfId="4169"/>
    <cellStyle name="Note 3 22 3 4 2 2" xfId="21605"/>
    <cellStyle name="Note 3 22 3 4 2 3" xfId="36058"/>
    <cellStyle name="Note 3 22 3 4 3" xfId="6631"/>
    <cellStyle name="Note 3 22 3 4 3 2" xfId="24066"/>
    <cellStyle name="Note 3 22 3 4 3 3" xfId="38519"/>
    <cellStyle name="Note 3 22 3 4 4" xfId="9072"/>
    <cellStyle name="Note 3 22 3 4 4 2" xfId="26507"/>
    <cellStyle name="Note 3 22 3 4 4 3" xfId="40960"/>
    <cellStyle name="Note 3 22 3 4 5" xfId="11492"/>
    <cellStyle name="Note 3 22 3 4 5 2" xfId="28927"/>
    <cellStyle name="Note 3 22 3 4 5 3" xfId="43380"/>
    <cellStyle name="Note 3 22 3 4 6" xfId="15184"/>
    <cellStyle name="Note 3 22 3 4 6 2" xfId="32619"/>
    <cellStyle name="Note 3 22 3 4 6 3" xfId="47072"/>
    <cellStyle name="Note 3 22 3 4 7" xfId="18499"/>
    <cellStyle name="Note 3 22 3 4 8" xfId="20346"/>
    <cellStyle name="Note 3 22 3 5" xfId="4166"/>
    <cellStyle name="Note 3 22 3 5 2" xfId="13750"/>
    <cellStyle name="Note 3 22 3 5 2 2" xfId="31185"/>
    <cellStyle name="Note 3 22 3 5 2 3" xfId="45638"/>
    <cellStyle name="Note 3 22 3 5 3" xfId="16211"/>
    <cellStyle name="Note 3 22 3 5 3 2" xfId="33646"/>
    <cellStyle name="Note 3 22 3 5 3 3" xfId="48099"/>
    <cellStyle name="Note 3 22 3 5 4" xfId="21602"/>
    <cellStyle name="Note 3 22 3 5 5" xfId="36055"/>
    <cellStyle name="Note 3 22 3 6" xfId="6628"/>
    <cellStyle name="Note 3 22 3 6 2" xfId="24063"/>
    <cellStyle name="Note 3 22 3 6 3" xfId="38516"/>
    <cellStyle name="Note 3 22 3 7" xfId="9069"/>
    <cellStyle name="Note 3 22 3 7 2" xfId="26504"/>
    <cellStyle name="Note 3 22 3 7 3" xfId="40957"/>
    <cellStyle name="Note 3 22 3 8" xfId="11489"/>
    <cellStyle name="Note 3 22 3 8 2" xfId="28924"/>
    <cellStyle name="Note 3 22 3 8 3" xfId="43377"/>
    <cellStyle name="Note 3 22 3 9" xfId="18496"/>
    <cellStyle name="Note 3 22 4" xfId="1659"/>
    <cellStyle name="Note 3 22 4 2" xfId="1660"/>
    <cellStyle name="Note 3 22 4 2 2" xfId="4171"/>
    <cellStyle name="Note 3 22 4 2 2 2" xfId="13754"/>
    <cellStyle name="Note 3 22 4 2 2 2 2" xfId="31189"/>
    <cellStyle name="Note 3 22 4 2 2 2 3" xfId="45642"/>
    <cellStyle name="Note 3 22 4 2 2 3" xfId="16215"/>
    <cellStyle name="Note 3 22 4 2 2 3 2" xfId="33650"/>
    <cellStyle name="Note 3 22 4 2 2 3 3" xfId="48103"/>
    <cellStyle name="Note 3 22 4 2 2 4" xfId="21607"/>
    <cellStyle name="Note 3 22 4 2 2 5" xfId="36060"/>
    <cellStyle name="Note 3 22 4 2 3" xfId="6633"/>
    <cellStyle name="Note 3 22 4 2 3 2" xfId="24068"/>
    <cellStyle name="Note 3 22 4 2 3 3" xfId="38521"/>
    <cellStyle name="Note 3 22 4 2 4" xfId="9074"/>
    <cellStyle name="Note 3 22 4 2 4 2" xfId="26509"/>
    <cellStyle name="Note 3 22 4 2 4 3" xfId="40962"/>
    <cellStyle name="Note 3 22 4 2 5" xfId="11494"/>
    <cellStyle name="Note 3 22 4 2 5 2" xfId="28929"/>
    <cellStyle name="Note 3 22 4 2 5 3" xfId="43382"/>
    <cellStyle name="Note 3 22 4 2 6" xfId="18501"/>
    <cellStyle name="Note 3 22 4 3" xfId="1661"/>
    <cellStyle name="Note 3 22 4 3 2" xfId="4172"/>
    <cellStyle name="Note 3 22 4 3 2 2" xfId="13755"/>
    <cellStyle name="Note 3 22 4 3 2 2 2" xfId="31190"/>
    <cellStyle name="Note 3 22 4 3 2 2 3" xfId="45643"/>
    <cellStyle name="Note 3 22 4 3 2 3" xfId="16216"/>
    <cellStyle name="Note 3 22 4 3 2 3 2" xfId="33651"/>
    <cellStyle name="Note 3 22 4 3 2 3 3" xfId="48104"/>
    <cellStyle name="Note 3 22 4 3 2 4" xfId="21608"/>
    <cellStyle name="Note 3 22 4 3 2 5" xfId="36061"/>
    <cellStyle name="Note 3 22 4 3 3" xfId="6634"/>
    <cellStyle name="Note 3 22 4 3 3 2" xfId="24069"/>
    <cellStyle name="Note 3 22 4 3 3 3" xfId="38522"/>
    <cellStyle name="Note 3 22 4 3 4" xfId="9075"/>
    <cellStyle name="Note 3 22 4 3 4 2" xfId="26510"/>
    <cellStyle name="Note 3 22 4 3 4 3" xfId="40963"/>
    <cellStyle name="Note 3 22 4 3 5" xfId="11495"/>
    <cellStyle name="Note 3 22 4 3 5 2" xfId="28930"/>
    <cellStyle name="Note 3 22 4 3 5 3" xfId="43383"/>
    <cellStyle name="Note 3 22 4 3 6" xfId="18502"/>
    <cellStyle name="Note 3 22 4 4" xfId="1662"/>
    <cellStyle name="Note 3 22 4 4 2" xfId="4173"/>
    <cellStyle name="Note 3 22 4 4 2 2" xfId="21609"/>
    <cellStyle name="Note 3 22 4 4 2 3" xfId="36062"/>
    <cellStyle name="Note 3 22 4 4 3" xfId="6635"/>
    <cellStyle name="Note 3 22 4 4 3 2" xfId="24070"/>
    <cellStyle name="Note 3 22 4 4 3 3" xfId="38523"/>
    <cellStyle name="Note 3 22 4 4 4" xfId="9076"/>
    <cellStyle name="Note 3 22 4 4 4 2" xfId="26511"/>
    <cellStyle name="Note 3 22 4 4 4 3" xfId="40964"/>
    <cellStyle name="Note 3 22 4 4 5" xfId="11496"/>
    <cellStyle name="Note 3 22 4 4 5 2" xfId="28931"/>
    <cellStyle name="Note 3 22 4 4 5 3" xfId="43384"/>
    <cellStyle name="Note 3 22 4 4 6" xfId="15185"/>
    <cellStyle name="Note 3 22 4 4 6 2" xfId="32620"/>
    <cellStyle name="Note 3 22 4 4 6 3" xfId="47073"/>
    <cellStyle name="Note 3 22 4 4 7" xfId="18503"/>
    <cellStyle name="Note 3 22 4 4 8" xfId="20347"/>
    <cellStyle name="Note 3 22 4 5" xfId="4170"/>
    <cellStyle name="Note 3 22 4 5 2" xfId="13753"/>
    <cellStyle name="Note 3 22 4 5 2 2" xfId="31188"/>
    <cellStyle name="Note 3 22 4 5 2 3" xfId="45641"/>
    <cellStyle name="Note 3 22 4 5 3" xfId="16214"/>
    <cellStyle name="Note 3 22 4 5 3 2" xfId="33649"/>
    <cellStyle name="Note 3 22 4 5 3 3" xfId="48102"/>
    <cellStyle name="Note 3 22 4 5 4" xfId="21606"/>
    <cellStyle name="Note 3 22 4 5 5" xfId="36059"/>
    <cellStyle name="Note 3 22 4 6" xfId="6632"/>
    <cellStyle name="Note 3 22 4 6 2" xfId="24067"/>
    <cellStyle name="Note 3 22 4 6 3" xfId="38520"/>
    <cellStyle name="Note 3 22 4 7" xfId="9073"/>
    <cellStyle name="Note 3 22 4 7 2" xfId="26508"/>
    <cellStyle name="Note 3 22 4 7 3" xfId="40961"/>
    <cellStyle name="Note 3 22 4 8" xfId="11493"/>
    <cellStyle name="Note 3 22 4 8 2" xfId="28928"/>
    <cellStyle name="Note 3 22 4 8 3" xfId="43381"/>
    <cellStyle name="Note 3 22 4 9" xfId="18500"/>
    <cellStyle name="Note 3 22 5" xfId="1663"/>
    <cellStyle name="Note 3 22 5 2" xfId="4174"/>
    <cellStyle name="Note 3 22 5 2 2" xfId="13756"/>
    <cellStyle name="Note 3 22 5 2 2 2" xfId="31191"/>
    <cellStyle name="Note 3 22 5 2 2 3" xfId="45644"/>
    <cellStyle name="Note 3 22 5 2 3" xfId="16217"/>
    <cellStyle name="Note 3 22 5 2 3 2" xfId="33652"/>
    <cellStyle name="Note 3 22 5 2 3 3" xfId="48105"/>
    <cellStyle name="Note 3 22 5 2 4" xfId="21610"/>
    <cellStyle name="Note 3 22 5 2 5" xfId="36063"/>
    <cellStyle name="Note 3 22 5 3" xfId="6636"/>
    <cellStyle name="Note 3 22 5 3 2" xfId="24071"/>
    <cellStyle name="Note 3 22 5 3 3" xfId="38524"/>
    <cellStyle name="Note 3 22 5 4" xfId="9077"/>
    <cellStyle name="Note 3 22 5 4 2" xfId="26512"/>
    <cellStyle name="Note 3 22 5 4 3" xfId="40965"/>
    <cellStyle name="Note 3 22 5 5" xfId="11497"/>
    <cellStyle name="Note 3 22 5 5 2" xfId="28932"/>
    <cellStyle name="Note 3 22 5 5 3" xfId="43385"/>
    <cellStyle name="Note 3 22 5 6" xfId="18504"/>
    <cellStyle name="Note 3 22 6" xfId="1664"/>
    <cellStyle name="Note 3 22 6 2" xfId="4175"/>
    <cellStyle name="Note 3 22 6 2 2" xfId="13757"/>
    <cellStyle name="Note 3 22 6 2 2 2" xfId="31192"/>
    <cellStyle name="Note 3 22 6 2 2 3" xfId="45645"/>
    <cellStyle name="Note 3 22 6 2 3" xfId="16218"/>
    <cellStyle name="Note 3 22 6 2 3 2" xfId="33653"/>
    <cellStyle name="Note 3 22 6 2 3 3" xfId="48106"/>
    <cellStyle name="Note 3 22 6 2 4" xfId="21611"/>
    <cellStyle name="Note 3 22 6 2 5" xfId="36064"/>
    <cellStyle name="Note 3 22 6 3" xfId="6637"/>
    <cellStyle name="Note 3 22 6 3 2" xfId="24072"/>
    <cellStyle name="Note 3 22 6 3 3" xfId="38525"/>
    <cellStyle name="Note 3 22 6 4" xfId="9078"/>
    <cellStyle name="Note 3 22 6 4 2" xfId="26513"/>
    <cellStyle name="Note 3 22 6 4 3" xfId="40966"/>
    <cellStyle name="Note 3 22 6 5" xfId="11498"/>
    <cellStyle name="Note 3 22 6 5 2" xfId="28933"/>
    <cellStyle name="Note 3 22 6 5 3" xfId="43386"/>
    <cellStyle name="Note 3 22 6 6" xfId="18505"/>
    <cellStyle name="Note 3 22 7" xfId="1665"/>
    <cellStyle name="Note 3 22 7 2" xfId="4176"/>
    <cellStyle name="Note 3 22 7 2 2" xfId="21612"/>
    <cellStyle name="Note 3 22 7 2 3" xfId="36065"/>
    <cellStyle name="Note 3 22 7 3" xfId="6638"/>
    <cellStyle name="Note 3 22 7 3 2" xfId="24073"/>
    <cellStyle name="Note 3 22 7 3 3" xfId="38526"/>
    <cellStyle name="Note 3 22 7 4" xfId="9079"/>
    <cellStyle name="Note 3 22 7 4 2" xfId="26514"/>
    <cellStyle name="Note 3 22 7 4 3" xfId="40967"/>
    <cellStyle name="Note 3 22 7 5" xfId="11499"/>
    <cellStyle name="Note 3 22 7 5 2" xfId="28934"/>
    <cellStyle name="Note 3 22 7 5 3" xfId="43387"/>
    <cellStyle name="Note 3 22 7 6" xfId="15186"/>
    <cellStyle name="Note 3 22 7 6 2" xfId="32621"/>
    <cellStyle name="Note 3 22 7 6 3" xfId="47074"/>
    <cellStyle name="Note 3 22 7 7" xfId="18506"/>
    <cellStyle name="Note 3 22 7 8" xfId="20348"/>
    <cellStyle name="Note 3 22 8" xfId="4161"/>
    <cellStyle name="Note 3 22 8 2" xfId="13746"/>
    <cellStyle name="Note 3 22 8 2 2" xfId="31181"/>
    <cellStyle name="Note 3 22 8 2 3" xfId="45634"/>
    <cellStyle name="Note 3 22 8 3" xfId="16207"/>
    <cellStyle name="Note 3 22 8 3 2" xfId="33642"/>
    <cellStyle name="Note 3 22 8 3 3" xfId="48095"/>
    <cellStyle name="Note 3 22 8 4" xfId="21597"/>
    <cellStyle name="Note 3 22 8 5" xfId="36050"/>
    <cellStyle name="Note 3 22 9" xfId="6623"/>
    <cellStyle name="Note 3 22 9 2" xfId="24058"/>
    <cellStyle name="Note 3 22 9 3" xfId="38511"/>
    <cellStyle name="Note 3 23" xfId="1666"/>
    <cellStyle name="Note 3 23 10" xfId="9080"/>
    <cellStyle name="Note 3 23 10 2" xfId="26515"/>
    <cellStyle name="Note 3 23 10 3" xfId="40968"/>
    <cellStyle name="Note 3 23 11" xfId="11500"/>
    <cellStyle name="Note 3 23 11 2" xfId="28935"/>
    <cellStyle name="Note 3 23 11 3" xfId="43388"/>
    <cellStyle name="Note 3 23 12" xfId="18507"/>
    <cellStyle name="Note 3 23 2" xfId="1667"/>
    <cellStyle name="Note 3 23 2 2" xfId="1668"/>
    <cellStyle name="Note 3 23 2 2 2" xfId="4179"/>
    <cellStyle name="Note 3 23 2 2 2 2" xfId="13760"/>
    <cellStyle name="Note 3 23 2 2 2 2 2" xfId="31195"/>
    <cellStyle name="Note 3 23 2 2 2 2 3" xfId="45648"/>
    <cellStyle name="Note 3 23 2 2 2 3" xfId="16221"/>
    <cellStyle name="Note 3 23 2 2 2 3 2" xfId="33656"/>
    <cellStyle name="Note 3 23 2 2 2 3 3" xfId="48109"/>
    <cellStyle name="Note 3 23 2 2 2 4" xfId="21615"/>
    <cellStyle name="Note 3 23 2 2 2 5" xfId="36068"/>
    <cellStyle name="Note 3 23 2 2 3" xfId="6641"/>
    <cellStyle name="Note 3 23 2 2 3 2" xfId="24076"/>
    <cellStyle name="Note 3 23 2 2 3 3" xfId="38529"/>
    <cellStyle name="Note 3 23 2 2 4" xfId="9082"/>
    <cellStyle name="Note 3 23 2 2 4 2" xfId="26517"/>
    <cellStyle name="Note 3 23 2 2 4 3" xfId="40970"/>
    <cellStyle name="Note 3 23 2 2 5" xfId="11502"/>
    <cellStyle name="Note 3 23 2 2 5 2" xfId="28937"/>
    <cellStyle name="Note 3 23 2 2 5 3" xfId="43390"/>
    <cellStyle name="Note 3 23 2 2 6" xfId="18509"/>
    <cellStyle name="Note 3 23 2 3" xfId="1669"/>
    <cellStyle name="Note 3 23 2 3 2" xfId="4180"/>
    <cellStyle name="Note 3 23 2 3 2 2" xfId="13761"/>
    <cellStyle name="Note 3 23 2 3 2 2 2" xfId="31196"/>
    <cellStyle name="Note 3 23 2 3 2 2 3" xfId="45649"/>
    <cellStyle name="Note 3 23 2 3 2 3" xfId="16222"/>
    <cellStyle name="Note 3 23 2 3 2 3 2" xfId="33657"/>
    <cellStyle name="Note 3 23 2 3 2 3 3" xfId="48110"/>
    <cellStyle name="Note 3 23 2 3 2 4" xfId="21616"/>
    <cellStyle name="Note 3 23 2 3 2 5" xfId="36069"/>
    <cellStyle name="Note 3 23 2 3 3" xfId="6642"/>
    <cellStyle name="Note 3 23 2 3 3 2" xfId="24077"/>
    <cellStyle name="Note 3 23 2 3 3 3" xfId="38530"/>
    <cellStyle name="Note 3 23 2 3 4" xfId="9083"/>
    <cellStyle name="Note 3 23 2 3 4 2" xfId="26518"/>
    <cellStyle name="Note 3 23 2 3 4 3" xfId="40971"/>
    <cellStyle name="Note 3 23 2 3 5" xfId="11503"/>
    <cellStyle name="Note 3 23 2 3 5 2" xfId="28938"/>
    <cellStyle name="Note 3 23 2 3 5 3" xfId="43391"/>
    <cellStyle name="Note 3 23 2 3 6" xfId="18510"/>
    <cellStyle name="Note 3 23 2 4" xfId="1670"/>
    <cellStyle name="Note 3 23 2 4 2" xfId="4181"/>
    <cellStyle name="Note 3 23 2 4 2 2" xfId="21617"/>
    <cellStyle name="Note 3 23 2 4 2 3" xfId="36070"/>
    <cellStyle name="Note 3 23 2 4 3" xfId="6643"/>
    <cellStyle name="Note 3 23 2 4 3 2" xfId="24078"/>
    <cellStyle name="Note 3 23 2 4 3 3" xfId="38531"/>
    <cellStyle name="Note 3 23 2 4 4" xfId="9084"/>
    <cellStyle name="Note 3 23 2 4 4 2" xfId="26519"/>
    <cellStyle name="Note 3 23 2 4 4 3" xfId="40972"/>
    <cellStyle name="Note 3 23 2 4 5" xfId="11504"/>
    <cellStyle name="Note 3 23 2 4 5 2" xfId="28939"/>
    <cellStyle name="Note 3 23 2 4 5 3" xfId="43392"/>
    <cellStyle name="Note 3 23 2 4 6" xfId="15187"/>
    <cellStyle name="Note 3 23 2 4 6 2" xfId="32622"/>
    <cellStyle name="Note 3 23 2 4 6 3" xfId="47075"/>
    <cellStyle name="Note 3 23 2 4 7" xfId="18511"/>
    <cellStyle name="Note 3 23 2 4 8" xfId="20349"/>
    <cellStyle name="Note 3 23 2 5" xfId="4178"/>
    <cellStyle name="Note 3 23 2 5 2" xfId="13759"/>
    <cellStyle name="Note 3 23 2 5 2 2" xfId="31194"/>
    <cellStyle name="Note 3 23 2 5 2 3" xfId="45647"/>
    <cellStyle name="Note 3 23 2 5 3" xfId="16220"/>
    <cellStyle name="Note 3 23 2 5 3 2" xfId="33655"/>
    <cellStyle name="Note 3 23 2 5 3 3" xfId="48108"/>
    <cellStyle name="Note 3 23 2 5 4" xfId="21614"/>
    <cellStyle name="Note 3 23 2 5 5" xfId="36067"/>
    <cellStyle name="Note 3 23 2 6" xfId="6640"/>
    <cellStyle name="Note 3 23 2 6 2" xfId="24075"/>
    <cellStyle name="Note 3 23 2 6 3" xfId="38528"/>
    <cellStyle name="Note 3 23 2 7" xfId="9081"/>
    <cellStyle name="Note 3 23 2 7 2" xfId="26516"/>
    <cellStyle name="Note 3 23 2 7 3" xfId="40969"/>
    <cellStyle name="Note 3 23 2 8" xfId="11501"/>
    <cellStyle name="Note 3 23 2 8 2" xfId="28936"/>
    <cellStyle name="Note 3 23 2 8 3" xfId="43389"/>
    <cellStyle name="Note 3 23 2 9" xfId="18508"/>
    <cellStyle name="Note 3 23 3" xfId="1671"/>
    <cellStyle name="Note 3 23 3 2" xfId="1672"/>
    <cellStyle name="Note 3 23 3 2 2" xfId="4183"/>
    <cellStyle name="Note 3 23 3 2 2 2" xfId="13763"/>
    <cellStyle name="Note 3 23 3 2 2 2 2" xfId="31198"/>
    <cellStyle name="Note 3 23 3 2 2 2 3" xfId="45651"/>
    <cellStyle name="Note 3 23 3 2 2 3" xfId="16224"/>
    <cellStyle name="Note 3 23 3 2 2 3 2" xfId="33659"/>
    <cellStyle name="Note 3 23 3 2 2 3 3" xfId="48112"/>
    <cellStyle name="Note 3 23 3 2 2 4" xfId="21619"/>
    <cellStyle name="Note 3 23 3 2 2 5" xfId="36072"/>
    <cellStyle name="Note 3 23 3 2 3" xfId="6645"/>
    <cellStyle name="Note 3 23 3 2 3 2" xfId="24080"/>
    <cellStyle name="Note 3 23 3 2 3 3" xfId="38533"/>
    <cellStyle name="Note 3 23 3 2 4" xfId="9086"/>
    <cellStyle name="Note 3 23 3 2 4 2" xfId="26521"/>
    <cellStyle name="Note 3 23 3 2 4 3" xfId="40974"/>
    <cellStyle name="Note 3 23 3 2 5" xfId="11506"/>
    <cellStyle name="Note 3 23 3 2 5 2" xfId="28941"/>
    <cellStyle name="Note 3 23 3 2 5 3" xfId="43394"/>
    <cellStyle name="Note 3 23 3 2 6" xfId="18513"/>
    <cellStyle name="Note 3 23 3 3" xfId="1673"/>
    <cellStyle name="Note 3 23 3 3 2" xfId="4184"/>
    <cellStyle name="Note 3 23 3 3 2 2" xfId="13764"/>
    <cellStyle name="Note 3 23 3 3 2 2 2" xfId="31199"/>
    <cellStyle name="Note 3 23 3 3 2 2 3" xfId="45652"/>
    <cellStyle name="Note 3 23 3 3 2 3" xfId="16225"/>
    <cellStyle name="Note 3 23 3 3 2 3 2" xfId="33660"/>
    <cellStyle name="Note 3 23 3 3 2 3 3" xfId="48113"/>
    <cellStyle name="Note 3 23 3 3 2 4" xfId="21620"/>
    <cellStyle name="Note 3 23 3 3 2 5" xfId="36073"/>
    <cellStyle name="Note 3 23 3 3 3" xfId="6646"/>
    <cellStyle name="Note 3 23 3 3 3 2" xfId="24081"/>
    <cellStyle name="Note 3 23 3 3 3 3" xfId="38534"/>
    <cellStyle name="Note 3 23 3 3 4" xfId="9087"/>
    <cellStyle name="Note 3 23 3 3 4 2" xfId="26522"/>
    <cellStyle name="Note 3 23 3 3 4 3" xfId="40975"/>
    <cellStyle name="Note 3 23 3 3 5" xfId="11507"/>
    <cellStyle name="Note 3 23 3 3 5 2" xfId="28942"/>
    <cellStyle name="Note 3 23 3 3 5 3" xfId="43395"/>
    <cellStyle name="Note 3 23 3 3 6" xfId="18514"/>
    <cellStyle name="Note 3 23 3 4" xfId="1674"/>
    <cellStyle name="Note 3 23 3 4 2" xfId="4185"/>
    <cellStyle name="Note 3 23 3 4 2 2" xfId="21621"/>
    <cellStyle name="Note 3 23 3 4 2 3" xfId="36074"/>
    <cellStyle name="Note 3 23 3 4 3" xfId="6647"/>
    <cellStyle name="Note 3 23 3 4 3 2" xfId="24082"/>
    <cellStyle name="Note 3 23 3 4 3 3" xfId="38535"/>
    <cellStyle name="Note 3 23 3 4 4" xfId="9088"/>
    <cellStyle name="Note 3 23 3 4 4 2" xfId="26523"/>
    <cellStyle name="Note 3 23 3 4 4 3" xfId="40976"/>
    <cellStyle name="Note 3 23 3 4 5" xfId="11508"/>
    <cellStyle name="Note 3 23 3 4 5 2" xfId="28943"/>
    <cellStyle name="Note 3 23 3 4 5 3" xfId="43396"/>
    <cellStyle name="Note 3 23 3 4 6" xfId="15188"/>
    <cellStyle name="Note 3 23 3 4 6 2" xfId="32623"/>
    <cellStyle name="Note 3 23 3 4 6 3" xfId="47076"/>
    <cellStyle name="Note 3 23 3 4 7" xfId="18515"/>
    <cellStyle name="Note 3 23 3 4 8" xfId="20350"/>
    <cellStyle name="Note 3 23 3 5" xfId="4182"/>
    <cellStyle name="Note 3 23 3 5 2" xfId="13762"/>
    <cellStyle name="Note 3 23 3 5 2 2" xfId="31197"/>
    <cellStyle name="Note 3 23 3 5 2 3" xfId="45650"/>
    <cellStyle name="Note 3 23 3 5 3" xfId="16223"/>
    <cellStyle name="Note 3 23 3 5 3 2" xfId="33658"/>
    <cellStyle name="Note 3 23 3 5 3 3" xfId="48111"/>
    <cellStyle name="Note 3 23 3 5 4" xfId="21618"/>
    <cellStyle name="Note 3 23 3 5 5" xfId="36071"/>
    <cellStyle name="Note 3 23 3 6" xfId="6644"/>
    <cellStyle name="Note 3 23 3 6 2" xfId="24079"/>
    <cellStyle name="Note 3 23 3 6 3" xfId="38532"/>
    <cellStyle name="Note 3 23 3 7" xfId="9085"/>
    <cellStyle name="Note 3 23 3 7 2" xfId="26520"/>
    <cellStyle name="Note 3 23 3 7 3" xfId="40973"/>
    <cellStyle name="Note 3 23 3 8" xfId="11505"/>
    <cellStyle name="Note 3 23 3 8 2" xfId="28940"/>
    <cellStyle name="Note 3 23 3 8 3" xfId="43393"/>
    <cellStyle name="Note 3 23 3 9" xfId="18512"/>
    <cellStyle name="Note 3 23 4" xfId="1675"/>
    <cellStyle name="Note 3 23 4 2" xfId="1676"/>
    <cellStyle name="Note 3 23 4 2 2" xfId="4187"/>
    <cellStyle name="Note 3 23 4 2 2 2" xfId="13766"/>
    <cellStyle name="Note 3 23 4 2 2 2 2" xfId="31201"/>
    <cellStyle name="Note 3 23 4 2 2 2 3" xfId="45654"/>
    <cellStyle name="Note 3 23 4 2 2 3" xfId="16227"/>
    <cellStyle name="Note 3 23 4 2 2 3 2" xfId="33662"/>
    <cellStyle name="Note 3 23 4 2 2 3 3" xfId="48115"/>
    <cellStyle name="Note 3 23 4 2 2 4" xfId="21623"/>
    <cellStyle name="Note 3 23 4 2 2 5" xfId="36076"/>
    <cellStyle name="Note 3 23 4 2 3" xfId="6649"/>
    <cellStyle name="Note 3 23 4 2 3 2" xfId="24084"/>
    <cellStyle name="Note 3 23 4 2 3 3" xfId="38537"/>
    <cellStyle name="Note 3 23 4 2 4" xfId="9090"/>
    <cellStyle name="Note 3 23 4 2 4 2" xfId="26525"/>
    <cellStyle name="Note 3 23 4 2 4 3" xfId="40978"/>
    <cellStyle name="Note 3 23 4 2 5" xfId="11510"/>
    <cellStyle name="Note 3 23 4 2 5 2" xfId="28945"/>
    <cellStyle name="Note 3 23 4 2 5 3" xfId="43398"/>
    <cellStyle name="Note 3 23 4 2 6" xfId="18517"/>
    <cellStyle name="Note 3 23 4 3" xfId="1677"/>
    <cellStyle name="Note 3 23 4 3 2" xfId="4188"/>
    <cellStyle name="Note 3 23 4 3 2 2" xfId="13767"/>
    <cellStyle name="Note 3 23 4 3 2 2 2" xfId="31202"/>
    <cellStyle name="Note 3 23 4 3 2 2 3" xfId="45655"/>
    <cellStyle name="Note 3 23 4 3 2 3" xfId="16228"/>
    <cellStyle name="Note 3 23 4 3 2 3 2" xfId="33663"/>
    <cellStyle name="Note 3 23 4 3 2 3 3" xfId="48116"/>
    <cellStyle name="Note 3 23 4 3 2 4" xfId="21624"/>
    <cellStyle name="Note 3 23 4 3 2 5" xfId="36077"/>
    <cellStyle name="Note 3 23 4 3 3" xfId="6650"/>
    <cellStyle name="Note 3 23 4 3 3 2" xfId="24085"/>
    <cellStyle name="Note 3 23 4 3 3 3" xfId="38538"/>
    <cellStyle name="Note 3 23 4 3 4" xfId="9091"/>
    <cellStyle name="Note 3 23 4 3 4 2" xfId="26526"/>
    <cellStyle name="Note 3 23 4 3 4 3" xfId="40979"/>
    <cellStyle name="Note 3 23 4 3 5" xfId="11511"/>
    <cellStyle name="Note 3 23 4 3 5 2" xfId="28946"/>
    <cellStyle name="Note 3 23 4 3 5 3" xfId="43399"/>
    <cellStyle name="Note 3 23 4 3 6" xfId="18518"/>
    <cellStyle name="Note 3 23 4 4" xfId="1678"/>
    <cellStyle name="Note 3 23 4 4 2" xfId="4189"/>
    <cellStyle name="Note 3 23 4 4 2 2" xfId="21625"/>
    <cellStyle name="Note 3 23 4 4 2 3" xfId="36078"/>
    <cellStyle name="Note 3 23 4 4 3" xfId="6651"/>
    <cellStyle name="Note 3 23 4 4 3 2" xfId="24086"/>
    <cellStyle name="Note 3 23 4 4 3 3" xfId="38539"/>
    <cellStyle name="Note 3 23 4 4 4" xfId="9092"/>
    <cellStyle name="Note 3 23 4 4 4 2" xfId="26527"/>
    <cellStyle name="Note 3 23 4 4 4 3" xfId="40980"/>
    <cellStyle name="Note 3 23 4 4 5" xfId="11512"/>
    <cellStyle name="Note 3 23 4 4 5 2" xfId="28947"/>
    <cellStyle name="Note 3 23 4 4 5 3" xfId="43400"/>
    <cellStyle name="Note 3 23 4 4 6" xfId="15189"/>
    <cellStyle name="Note 3 23 4 4 6 2" xfId="32624"/>
    <cellStyle name="Note 3 23 4 4 6 3" xfId="47077"/>
    <cellStyle name="Note 3 23 4 4 7" xfId="18519"/>
    <cellStyle name="Note 3 23 4 4 8" xfId="20351"/>
    <cellStyle name="Note 3 23 4 5" xfId="4186"/>
    <cellStyle name="Note 3 23 4 5 2" xfId="13765"/>
    <cellStyle name="Note 3 23 4 5 2 2" xfId="31200"/>
    <cellStyle name="Note 3 23 4 5 2 3" xfId="45653"/>
    <cellStyle name="Note 3 23 4 5 3" xfId="16226"/>
    <cellStyle name="Note 3 23 4 5 3 2" xfId="33661"/>
    <cellStyle name="Note 3 23 4 5 3 3" xfId="48114"/>
    <cellStyle name="Note 3 23 4 5 4" xfId="21622"/>
    <cellStyle name="Note 3 23 4 5 5" xfId="36075"/>
    <cellStyle name="Note 3 23 4 6" xfId="6648"/>
    <cellStyle name="Note 3 23 4 6 2" xfId="24083"/>
    <cellStyle name="Note 3 23 4 6 3" xfId="38536"/>
    <cellStyle name="Note 3 23 4 7" xfId="9089"/>
    <cellStyle name="Note 3 23 4 7 2" xfId="26524"/>
    <cellStyle name="Note 3 23 4 7 3" xfId="40977"/>
    <cellStyle name="Note 3 23 4 8" xfId="11509"/>
    <cellStyle name="Note 3 23 4 8 2" xfId="28944"/>
    <cellStyle name="Note 3 23 4 8 3" xfId="43397"/>
    <cellStyle name="Note 3 23 4 9" xfId="18516"/>
    <cellStyle name="Note 3 23 5" xfId="1679"/>
    <cellStyle name="Note 3 23 5 2" xfId="4190"/>
    <cellStyle name="Note 3 23 5 2 2" xfId="13768"/>
    <cellStyle name="Note 3 23 5 2 2 2" xfId="31203"/>
    <cellStyle name="Note 3 23 5 2 2 3" xfId="45656"/>
    <cellStyle name="Note 3 23 5 2 3" xfId="16229"/>
    <cellStyle name="Note 3 23 5 2 3 2" xfId="33664"/>
    <cellStyle name="Note 3 23 5 2 3 3" xfId="48117"/>
    <cellStyle name="Note 3 23 5 2 4" xfId="21626"/>
    <cellStyle name="Note 3 23 5 2 5" xfId="36079"/>
    <cellStyle name="Note 3 23 5 3" xfId="6652"/>
    <cellStyle name="Note 3 23 5 3 2" xfId="24087"/>
    <cellStyle name="Note 3 23 5 3 3" xfId="38540"/>
    <cellStyle name="Note 3 23 5 4" xfId="9093"/>
    <cellStyle name="Note 3 23 5 4 2" xfId="26528"/>
    <cellStyle name="Note 3 23 5 4 3" xfId="40981"/>
    <cellStyle name="Note 3 23 5 5" xfId="11513"/>
    <cellStyle name="Note 3 23 5 5 2" xfId="28948"/>
    <cellStyle name="Note 3 23 5 5 3" xfId="43401"/>
    <cellStyle name="Note 3 23 5 6" xfId="18520"/>
    <cellStyle name="Note 3 23 6" xfId="1680"/>
    <cellStyle name="Note 3 23 6 2" xfId="4191"/>
    <cellStyle name="Note 3 23 6 2 2" xfId="13769"/>
    <cellStyle name="Note 3 23 6 2 2 2" xfId="31204"/>
    <cellStyle name="Note 3 23 6 2 2 3" xfId="45657"/>
    <cellStyle name="Note 3 23 6 2 3" xfId="16230"/>
    <cellStyle name="Note 3 23 6 2 3 2" xfId="33665"/>
    <cellStyle name="Note 3 23 6 2 3 3" xfId="48118"/>
    <cellStyle name="Note 3 23 6 2 4" xfId="21627"/>
    <cellStyle name="Note 3 23 6 2 5" xfId="36080"/>
    <cellStyle name="Note 3 23 6 3" xfId="6653"/>
    <cellStyle name="Note 3 23 6 3 2" xfId="24088"/>
    <cellStyle name="Note 3 23 6 3 3" xfId="38541"/>
    <cellStyle name="Note 3 23 6 4" xfId="9094"/>
    <cellStyle name="Note 3 23 6 4 2" xfId="26529"/>
    <cellStyle name="Note 3 23 6 4 3" xfId="40982"/>
    <cellStyle name="Note 3 23 6 5" xfId="11514"/>
    <cellStyle name="Note 3 23 6 5 2" xfId="28949"/>
    <cellStyle name="Note 3 23 6 5 3" xfId="43402"/>
    <cellStyle name="Note 3 23 6 6" xfId="18521"/>
    <cellStyle name="Note 3 23 7" xfId="1681"/>
    <cellStyle name="Note 3 23 7 2" xfId="4192"/>
    <cellStyle name="Note 3 23 7 2 2" xfId="21628"/>
    <cellStyle name="Note 3 23 7 2 3" xfId="36081"/>
    <cellStyle name="Note 3 23 7 3" xfId="6654"/>
    <cellStyle name="Note 3 23 7 3 2" xfId="24089"/>
    <cellStyle name="Note 3 23 7 3 3" xfId="38542"/>
    <cellStyle name="Note 3 23 7 4" xfId="9095"/>
    <cellStyle name="Note 3 23 7 4 2" xfId="26530"/>
    <cellStyle name="Note 3 23 7 4 3" xfId="40983"/>
    <cellStyle name="Note 3 23 7 5" xfId="11515"/>
    <cellStyle name="Note 3 23 7 5 2" xfId="28950"/>
    <cellStyle name="Note 3 23 7 5 3" xfId="43403"/>
    <cellStyle name="Note 3 23 7 6" xfId="15190"/>
    <cellStyle name="Note 3 23 7 6 2" xfId="32625"/>
    <cellStyle name="Note 3 23 7 6 3" xfId="47078"/>
    <cellStyle name="Note 3 23 7 7" xfId="18522"/>
    <cellStyle name="Note 3 23 7 8" xfId="20352"/>
    <cellStyle name="Note 3 23 8" xfId="4177"/>
    <cellStyle name="Note 3 23 8 2" xfId="13758"/>
    <cellStyle name="Note 3 23 8 2 2" xfId="31193"/>
    <cellStyle name="Note 3 23 8 2 3" xfId="45646"/>
    <cellStyle name="Note 3 23 8 3" xfId="16219"/>
    <cellStyle name="Note 3 23 8 3 2" xfId="33654"/>
    <cellStyle name="Note 3 23 8 3 3" xfId="48107"/>
    <cellStyle name="Note 3 23 8 4" xfId="21613"/>
    <cellStyle name="Note 3 23 8 5" xfId="36066"/>
    <cellStyle name="Note 3 23 9" xfId="6639"/>
    <cellStyle name="Note 3 23 9 2" xfId="24074"/>
    <cellStyle name="Note 3 23 9 3" xfId="38527"/>
    <cellStyle name="Note 3 24" xfId="1682"/>
    <cellStyle name="Note 3 24 10" xfId="9096"/>
    <cellStyle name="Note 3 24 10 2" xfId="26531"/>
    <cellStyle name="Note 3 24 10 3" xfId="40984"/>
    <cellStyle name="Note 3 24 11" xfId="11516"/>
    <cellStyle name="Note 3 24 11 2" xfId="28951"/>
    <cellStyle name="Note 3 24 11 3" xfId="43404"/>
    <cellStyle name="Note 3 24 12" xfId="18523"/>
    <cellStyle name="Note 3 24 2" xfId="1683"/>
    <cellStyle name="Note 3 24 2 2" xfId="1684"/>
    <cellStyle name="Note 3 24 2 2 2" xfId="4195"/>
    <cellStyle name="Note 3 24 2 2 2 2" xfId="13772"/>
    <cellStyle name="Note 3 24 2 2 2 2 2" xfId="31207"/>
    <cellStyle name="Note 3 24 2 2 2 2 3" xfId="45660"/>
    <cellStyle name="Note 3 24 2 2 2 3" xfId="16233"/>
    <cellStyle name="Note 3 24 2 2 2 3 2" xfId="33668"/>
    <cellStyle name="Note 3 24 2 2 2 3 3" xfId="48121"/>
    <cellStyle name="Note 3 24 2 2 2 4" xfId="21631"/>
    <cellStyle name="Note 3 24 2 2 2 5" xfId="36084"/>
    <cellStyle name="Note 3 24 2 2 3" xfId="6657"/>
    <cellStyle name="Note 3 24 2 2 3 2" xfId="24092"/>
    <cellStyle name="Note 3 24 2 2 3 3" xfId="38545"/>
    <cellStyle name="Note 3 24 2 2 4" xfId="9098"/>
    <cellStyle name="Note 3 24 2 2 4 2" xfId="26533"/>
    <cellStyle name="Note 3 24 2 2 4 3" xfId="40986"/>
    <cellStyle name="Note 3 24 2 2 5" xfId="11518"/>
    <cellStyle name="Note 3 24 2 2 5 2" xfId="28953"/>
    <cellStyle name="Note 3 24 2 2 5 3" xfId="43406"/>
    <cellStyle name="Note 3 24 2 2 6" xfId="18525"/>
    <cellStyle name="Note 3 24 2 3" xfId="1685"/>
    <cellStyle name="Note 3 24 2 3 2" xfId="4196"/>
    <cellStyle name="Note 3 24 2 3 2 2" xfId="13773"/>
    <cellStyle name="Note 3 24 2 3 2 2 2" xfId="31208"/>
    <cellStyle name="Note 3 24 2 3 2 2 3" xfId="45661"/>
    <cellStyle name="Note 3 24 2 3 2 3" xfId="16234"/>
    <cellStyle name="Note 3 24 2 3 2 3 2" xfId="33669"/>
    <cellStyle name="Note 3 24 2 3 2 3 3" xfId="48122"/>
    <cellStyle name="Note 3 24 2 3 2 4" xfId="21632"/>
    <cellStyle name="Note 3 24 2 3 2 5" xfId="36085"/>
    <cellStyle name="Note 3 24 2 3 3" xfId="6658"/>
    <cellStyle name="Note 3 24 2 3 3 2" xfId="24093"/>
    <cellStyle name="Note 3 24 2 3 3 3" xfId="38546"/>
    <cellStyle name="Note 3 24 2 3 4" xfId="9099"/>
    <cellStyle name="Note 3 24 2 3 4 2" xfId="26534"/>
    <cellStyle name="Note 3 24 2 3 4 3" xfId="40987"/>
    <cellStyle name="Note 3 24 2 3 5" xfId="11519"/>
    <cellStyle name="Note 3 24 2 3 5 2" xfId="28954"/>
    <cellStyle name="Note 3 24 2 3 5 3" xfId="43407"/>
    <cellStyle name="Note 3 24 2 3 6" xfId="18526"/>
    <cellStyle name="Note 3 24 2 4" xfId="1686"/>
    <cellStyle name="Note 3 24 2 4 2" xfId="4197"/>
    <cellStyle name="Note 3 24 2 4 2 2" xfId="21633"/>
    <cellStyle name="Note 3 24 2 4 2 3" xfId="36086"/>
    <cellStyle name="Note 3 24 2 4 3" xfId="6659"/>
    <cellStyle name="Note 3 24 2 4 3 2" xfId="24094"/>
    <cellStyle name="Note 3 24 2 4 3 3" xfId="38547"/>
    <cellStyle name="Note 3 24 2 4 4" xfId="9100"/>
    <cellStyle name="Note 3 24 2 4 4 2" xfId="26535"/>
    <cellStyle name="Note 3 24 2 4 4 3" xfId="40988"/>
    <cellStyle name="Note 3 24 2 4 5" xfId="11520"/>
    <cellStyle name="Note 3 24 2 4 5 2" xfId="28955"/>
    <cellStyle name="Note 3 24 2 4 5 3" xfId="43408"/>
    <cellStyle name="Note 3 24 2 4 6" xfId="15191"/>
    <cellStyle name="Note 3 24 2 4 6 2" xfId="32626"/>
    <cellStyle name="Note 3 24 2 4 6 3" xfId="47079"/>
    <cellStyle name="Note 3 24 2 4 7" xfId="18527"/>
    <cellStyle name="Note 3 24 2 4 8" xfId="20353"/>
    <cellStyle name="Note 3 24 2 5" xfId="4194"/>
    <cellStyle name="Note 3 24 2 5 2" xfId="13771"/>
    <cellStyle name="Note 3 24 2 5 2 2" xfId="31206"/>
    <cellStyle name="Note 3 24 2 5 2 3" xfId="45659"/>
    <cellStyle name="Note 3 24 2 5 3" xfId="16232"/>
    <cellStyle name="Note 3 24 2 5 3 2" xfId="33667"/>
    <cellStyle name="Note 3 24 2 5 3 3" xfId="48120"/>
    <cellStyle name="Note 3 24 2 5 4" xfId="21630"/>
    <cellStyle name="Note 3 24 2 5 5" xfId="36083"/>
    <cellStyle name="Note 3 24 2 6" xfId="6656"/>
    <cellStyle name="Note 3 24 2 6 2" xfId="24091"/>
    <cellStyle name="Note 3 24 2 6 3" xfId="38544"/>
    <cellStyle name="Note 3 24 2 7" xfId="9097"/>
    <cellStyle name="Note 3 24 2 7 2" xfId="26532"/>
    <cellStyle name="Note 3 24 2 7 3" xfId="40985"/>
    <cellStyle name="Note 3 24 2 8" xfId="11517"/>
    <cellStyle name="Note 3 24 2 8 2" xfId="28952"/>
    <cellStyle name="Note 3 24 2 8 3" xfId="43405"/>
    <cellStyle name="Note 3 24 2 9" xfId="18524"/>
    <cellStyle name="Note 3 24 3" xfId="1687"/>
    <cellStyle name="Note 3 24 3 2" xfId="1688"/>
    <cellStyle name="Note 3 24 3 2 2" xfId="4199"/>
    <cellStyle name="Note 3 24 3 2 2 2" xfId="13775"/>
    <cellStyle name="Note 3 24 3 2 2 2 2" xfId="31210"/>
    <cellStyle name="Note 3 24 3 2 2 2 3" xfId="45663"/>
    <cellStyle name="Note 3 24 3 2 2 3" xfId="16236"/>
    <cellStyle name="Note 3 24 3 2 2 3 2" xfId="33671"/>
    <cellStyle name="Note 3 24 3 2 2 3 3" xfId="48124"/>
    <cellStyle name="Note 3 24 3 2 2 4" xfId="21635"/>
    <cellStyle name="Note 3 24 3 2 2 5" xfId="36088"/>
    <cellStyle name="Note 3 24 3 2 3" xfId="6661"/>
    <cellStyle name="Note 3 24 3 2 3 2" xfId="24096"/>
    <cellStyle name="Note 3 24 3 2 3 3" xfId="38549"/>
    <cellStyle name="Note 3 24 3 2 4" xfId="9102"/>
    <cellStyle name="Note 3 24 3 2 4 2" xfId="26537"/>
    <cellStyle name="Note 3 24 3 2 4 3" xfId="40990"/>
    <cellStyle name="Note 3 24 3 2 5" xfId="11522"/>
    <cellStyle name="Note 3 24 3 2 5 2" xfId="28957"/>
    <cellStyle name="Note 3 24 3 2 5 3" xfId="43410"/>
    <cellStyle name="Note 3 24 3 2 6" xfId="18529"/>
    <cellStyle name="Note 3 24 3 3" xfId="1689"/>
    <cellStyle name="Note 3 24 3 3 2" xfId="4200"/>
    <cellStyle name="Note 3 24 3 3 2 2" xfId="13776"/>
    <cellStyle name="Note 3 24 3 3 2 2 2" xfId="31211"/>
    <cellStyle name="Note 3 24 3 3 2 2 3" xfId="45664"/>
    <cellStyle name="Note 3 24 3 3 2 3" xfId="16237"/>
    <cellStyle name="Note 3 24 3 3 2 3 2" xfId="33672"/>
    <cellStyle name="Note 3 24 3 3 2 3 3" xfId="48125"/>
    <cellStyle name="Note 3 24 3 3 2 4" xfId="21636"/>
    <cellStyle name="Note 3 24 3 3 2 5" xfId="36089"/>
    <cellStyle name="Note 3 24 3 3 3" xfId="6662"/>
    <cellStyle name="Note 3 24 3 3 3 2" xfId="24097"/>
    <cellStyle name="Note 3 24 3 3 3 3" xfId="38550"/>
    <cellStyle name="Note 3 24 3 3 4" xfId="9103"/>
    <cellStyle name="Note 3 24 3 3 4 2" xfId="26538"/>
    <cellStyle name="Note 3 24 3 3 4 3" xfId="40991"/>
    <cellStyle name="Note 3 24 3 3 5" xfId="11523"/>
    <cellStyle name="Note 3 24 3 3 5 2" xfId="28958"/>
    <cellStyle name="Note 3 24 3 3 5 3" xfId="43411"/>
    <cellStyle name="Note 3 24 3 3 6" xfId="18530"/>
    <cellStyle name="Note 3 24 3 4" xfId="1690"/>
    <cellStyle name="Note 3 24 3 4 2" xfId="4201"/>
    <cellStyle name="Note 3 24 3 4 2 2" xfId="21637"/>
    <cellStyle name="Note 3 24 3 4 2 3" xfId="36090"/>
    <cellStyle name="Note 3 24 3 4 3" xfId="6663"/>
    <cellStyle name="Note 3 24 3 4 3 2" xfId="24098"/>
    <cellStyle name="Note 3 24 3 4 3 3" xfId="38551"/>
    <cellStyle name="Note 3 24 3 4 4" xfId="9104"/>
    <cellStyle name="Note 3 24 3 4 4 2" xfId="26539"/>
    <cellStyle name="Note 3 24 3 4 4 3" xfId="40992"/>
    <cellStyle name="Note 3 24 3 4 5" xfId="11524"/>
    <cellStyle name="Note 3 24 3 4 5 2" xfId="28959"/>
    <cellStyle name="Note 3 24 3 4 5 3" xfId="43412"/>
    <cellStyle name="Note 3 24 3 4 6" xfId="15192"/>
    <cellStyle name="Note 3 24 3 4 6 2" xfId="32627"/>
    <cellStyle name="Note 3 24 3 4 6 3" xfId="47080"/>
    <cellStyle name="Note 3 24 3 4 7" xfId="18531"/>
    <cellStyle name="Note 3 24 3 4 8" xfId="20354"/>
    <cellStyle name="Note 3 24 3 5" xfId="4198"/>
    <cellStyle name="Note 3 24 3 5 2" xfId="13774"/>
    <cellStyle name="Note 3 24 3 5 2 2" xfId="31209"/>
    <cellStyle name="Note 3 24 3 5 2 3" xfId="45662"/>
    <cellStyle name="Note 3 24 3 5 3" xfId="16235"/>
    <cellStyle name="Note 3 24 3 5 3 2" xfId="33670"/>
    <cellStyle name="Note 3 24 3 5 3 3" xfId="48123"/>
    <cellStyle name="Note 3 24 3 5 4" xfId="21634"/>
    <cellStyle name="Note 3 24 3 5 5" xfId="36087"/>
    <cellStyle name="Note 3 24 3 6" xfId="6660"/>
    <cellStyle name="Note 3 24 3 6 2" xfId="24095"/>
    <cellStyle name="Note 3 24 3 6 3" xfId="38548"/>
    <cellStyle name="Note 3 24 3 7" xfId="9101"/>
    <cellStyle name="Note 3 24 3 7 2" xfId="26536"/>
    <cellStyle name="Note 3 24 3 7 3" xfId="40989"/>
    <cellStyle name="Note 3 24 3 8" xfId="11521"/>
    <cellStyle name="Note 3 24 3 8 2" xfId="28956"/>
    <cellStyle name="Note 3 24 3 8 3" xfId="43409"/>
    <cellStyle name="Note 3 24 3 9" xfId="18528"/>
    <cellStyle name="Note 3 24 4" xfId="1691"/>
    <cellStyle name="Note 3 24 4 2" xfId="1692"/>
    <cellStyle name="Note 3 24 4 2 2" xfId="4203"/>
    <cellStyle name="Note 3 24 4 2 2 2" xfId="13778"/>
    <cellStyle name="Note 3 24 4 2 2 2 2" xfId="31213"/>
    <cellStyle name="Note 3 24 4 2 2 2 3" xfId="45666"/>
    <cellStyle name="Note 3 24 4 2 2 3" xfId="16239"/>
    <cellStyle name="Note 3 24 4 2 2 3 2" xfId="33674"/>
    <cellStyle name="Note 3 24 4 2 2 3 3" xfId="48127"/>
    <cellStyle name="Note 3 24 4 2 2 4" xfId="21639"/>
    <cellStyle name="Note 3 24 4 2 2 5" xfId="36092"/>
    <cellStyle name="Note 3 24 4 2 3" xfId="6665"/>
    <cellStyle name="Note 3 24 4 2 3 2" xfId="24100"/>
    <cellStyle name="Note 3 24 4 2 3 3" xfId="38553"/>
    <cellStyle name="Note 3 24 4 2 4" xfId="9106"/>
    <cellStyle name="Note 3 24 4 2 4 2" xfId="26541"/>
    <cellStyle name="Note 3 24 4 2 4 3" xfId="40994"/>
    <cellStyle name="Note 3 24 4 2 5" xfId="11526"/>
    <cellStyle name="Note 3 24 4 2 5 2" xfId="28961"/>
    <cellStyle name="Note 3 24 4 2 5 3" xfId="43414"/>
    <cellStyle name="Note 3 24 4 2 6" xfId="18533"/>
    <cellStyle name="Note 3 24 4 3" xfId="1693"/>
    <cellStyle name="Note 3 24 4 3 2" xfId="4204"/>
    <cellStyle name="Note 3 24 4 3 2 2" xfId="13779"/>
    <cellStyle name="Note 3 24 4 3 2 2 2" xfId="31214"/>
    <cellStyle name="Note 3 24 4 3 2 2 3" xfId="45667"/>
    <cellStyle name="Note 3 24 4 3 2 3" xfId="16240"/>
    <cellStyle name="Note 3 24 4 3 2 3 2" xfId="33675"/>
    <cellStyle name="Note 3 24 4 3 2 3 3" xfId="48128"/>
    <cellStyle name="Note 3 24 4 3 2 4" xfId="21640"/>
    <cellStyle name="Note 3 24 4 3 2 5" xfId="36093"/>
    <cellStyle name="Note 3 24 4 3 3" xfId="6666"/>
    <cellStyle name="Note 3 24 4 3 3 2" xfId="24101"/>
    <cellStyle name="Note 3 24 4 3 3 3" xfId="38554"/>
    <cellStyle name="Note 3 24 4 3 4" xfId="9107"/>
    <cellStyle name="Note 3 24 4 3 4 2" xfId="26542"/>
    <cellStyle name="Note 3 24 4 3 4 3" xfId="40995"/>
    <cellStyle name="Note 3 24 4 3 5" xfId="11527"/>
    <cellStyle name="Note 3 24 4 3 5 2" xfId="28962"/>
    <cellStyle name="Note 3 24 4 3 5 3" xfId="43415"/>
    <cellStyle name="Note 3 24 4 3 6" xfId="18534"/>
    <cellStyle name="Note 3 24 4 4" xfId="1694"/>
    <cellStyle name="Note 3 24 4 4 2" xfId="4205"/>
    <cellStyle name="Note 3 24 4 4 2 2" xfId="21641"/>
    <cellStyle name="Note 3 24 4 4 2 3" xfId="36094"/>
    <cellStyle name="Note 3 24 4 4 3" xfId="6667"/>
    <cellStyle name="Note 3 24 4 4 3 2" xfId="24102"/>
    <cellStyle name="Note 3 24 4 4 3 3" xfId="38555"/>
    <cellStyle name="Note 3 24 4 4 4" xfId="9108"/>
    <cellStyle name="Note 3 24 4 4 4 2" xfId="26543"/>
    <cellStyle name="Note 3 24 4 4 4 3" xfId="40996"/>
    <cellStyle name="Note 3 24 4 4 5" xfId="11528"/>
    <cellStyle name="Note 3 24 4 4 5 2" xfId="28963"/>
    <cellStyle name="Note 3 24 4 4 5 3" xfId="43416"/>
    <cellStyle name="Note 3 24 4 4 6" xfId="15193"/>
    <cellStyle name="Note 3 24 4 4 6 2" xfId="32628"/>
    <cellStyle name="Note 3 24 4 4 6 3" xfId="47081"/>
    <cellStyle name="Note 3 24 4 4 7" xfId="18535"/>
    <cellStyle name="Note 3 24 4 4 8" xfId="20355"/>
    <cellStyle name="Note 3 24 4 5" xfId="4202"/>
    <cellStyle name="Note 3 24 4 5 2" xfId="13777"/>
    <cellStyle name="Note 3 24 4 5 2 2" xfId="31212"/>
    <cellStyle name="Note 3 24 4 5 2 3" xfId="45665"/>
    <cellStyle name="Note 3 24 4 5 3" xfId="16238"/>
    <cellStyle name="Note 3 24 4 5 3 2" xfId="33673"/>
    <cellStyle name="Note 3 24 4 5 3 3" xfId="48126"/>
    <cellStyle name="Note 3 24 4 5 4" xfId="21638"/>
    <cellStyle name="Note 3 24 4 5 5" xfId="36091"/>
    <cellStyle name="Note 3 24 4 6" xfId="6664"/>
    <cellStyle name="Note 3 24 4 6 2" xfId="24099"/>
    <cellStyle name="Note 3 24 4 6 3" xfId="38552"/>
    <cellStyle name="Note 3 24 4 7" xfId="9105"/>
    <cellStyle name="Note 3 24 4 7 2" xfId="26540"/>
    <cellStyle name="Note 3 24 4 7 3" xfId="40993"/>
    <cellStyle name="Note 3 24 4 8" xfId="11525"/>
    <cellStyle name="Note 3 24 4 8 2" xfId="28960"/>
    <cellStyle name="Note 3 24 4 8 3" xfId="43413"/>
    <cellStyle name="Note 3 24 4 9" xfId="18532"/>
    <cellStyle name="Note 3 24 5" xfId="1695"/>
    <cellStyle name="Note 3 24 5 2" xfId="4206"/>
    <cellStyle name="Note 3 24 5 2 2" xfId="13780"/>
    <cellStyle name="Note 3 24 5 2 2 2" xfId="31215"/>
    <cellStyle name="Note 3 24 5 2 2 3" xfId="45668"/>
    <cellStyle name="Note 3 24 5 2 3" xfId="16241"/>
    <cellStyle name="Note 3 24 5 2 3 2" xfId="33676"/>
    <cellStyle name="Note 3 24 5 2 3 3" xfId="48129"/>
    <cellStyle name="Note 3 24 5 2 4" xfId="21642"/>
    <cellStyle name="Note 3 24 5 2 5" xfId="36095"/>
    <cellStyle name="Note 3 24 5 3" xfId="6668"/>
    <cellStyle name="Note 3 24 5 3 2" xfId="24103"/>
    <cellStyle name="Note 3 24 5 3 3" xfId="38556"/>
    <cellStyle name="Note 3 24 5 4" xfId="9109"/>
    <cellStyle name="Note 3 24 5 4 2" xfId="26544"/>
    <cellStyle name="Note 3 24 5 4 3" xfId="40997"/>
    <cellStyle name="Note 3 24 5 5" xfId="11529"/>
    <cellStyle name="Note 3 24 5 5 2" xfId="28964"/>
    <cellStyle name="Note 3 24 5 5 3" xfId="43417"/>
    <cellStyle name="Note 3 24 5 6" xfId="18536"/>
    <cellStyle name="Note 3 24 6" xfId="1696"/>
    <cellStyle name="Note 3 24 6 2" xfId="4207"/>
    <cellStyle name="Note 3 24 6 2 2" xfId="13781"/>
    <cellStyle name="Note 3 24 6 2 2 2" xfId="31216"/>
    <cellStyle name="Note 3 24 6 2 2 3" xfId="45669"/>
    <cellStyle name="Note 3 24 6 2 3" xfId="16242"/>
    <cellStyle name="Note 3 24 6 2 3 2" xfId="33677"/>
    <cellStyle name="Note 3 24 6 2 3 3" xfId="48130"/>
    <cellStyle name="Note 3 24 6 2 4" xfId="21643"/>
    <cellStyle name="Note 3 24 6 2 5" xfId="36096"/>
    <cellStyle name="Note 3 24 6 3" xfId="6669"/>
    <cellStyle name="Note 3 24 6 3 2" xfId="24104"/>
    <cellStyle name="Note 3 24 6 3 3" xfId="38557"/>
    <cellStyle name="Note 3 24 6 4" xfId="9110"/>
    <cellStyle name="Note 3 24 6 4 2" xfId="26545"/>
    <cellStyle name="Note 3 24 6 4 3" xfId="40998"/>
    <cellStyle name="Note 3 24 6 5" xfId="11530"/>
    <cellStyle name="Note 3 24 6 5 2" xfId="28965"/>
    <cellStyle name="Note 3 24 6 5 3" xfId="43418"/>
    <cellStyle name="Note 3 24 6 6" xfId="18537"/>
    <cellStyle name="Note 3 24 7" xfId="1697"/>
    <cellStyle name="Note 3 24 7 2" xfId="4208"/>
    <cellStyle name="Note 3 24 7 2 2" xfId="21644"/>
    <cellStyle name="Note 3 24 7 2 3" xfId="36097"/>
    <cellStyle name="Note 3 24 7 3" xfId="6670"/>
    <cellStyle name="Note 3 24 7 3 2" xfId="24105"/>
    <cellStyle name="Note 3 24 7 3 3" xfId="38558"/>
    <cellStyle name="Note 3 24 7 4" xfId="9111"/>
    <cellStyle name="Note 3 24 7 4 2" xfId="26546"/>
    <cellStyle name="Note 3 24 7 4 3" xfId="40999"/>
    <cellStyle name="Note 3 24 7 5" xfId="11531"/>
    <cellStyle name="Note 3 24 7 5 2" xfId="28966"/>
    <cellStyle name="Note 3 24 7 5 3" xfId="43419"/>
    <cellStyle name="Note 3 24 7 6" xfId="15194"/>
    <cellStyle name="Note 3 24 7 6 2" xfId="32629"/>
    <cellStyle name="Note 3 24 7 6 3" xfId="47082"/>
    <cellStyle name="Note 3 24 7 7" xfId="18538"/>
    <cellStyle name="Note 3 24 7 8" xfId="20356"/>
    <cellStyle name="Note 3 24 8" xfId="4193"/>
    <cellStyle name="Note 3 24 8 2" xfId="13770"/>
    <cellStyle name="Note 3 24 8 2 2" xfId="31205"/>
    <cellStyle name="Note 3 24 8 2 3" xfId="45658"/>
    <cellStyle name="Note 3 24 8 3" xfId="16231"/>
    <cellStyle name="Note 3 24 8 3 2" xfId="33666"/>
    <cellStyle name="Note 3 24 8 3 3" xfId="48119"/>
    <cellStyle name="Note 3 24 8 4" xfId="21629"/>
    <cellStyle name="Note 3 24 8 5" xfId="36082"/>
    <cellStyle name="Note 3 24 9" xfId="6655"/>
    <cellStyle name="Note 3 24 9 2" xfId="24090"/>
    <cellStyle name="Note 3 24 9 3" xfId="38543"/>
    <cellStyle name="Note 3 25" xfId="1698"/>
    <cellStyle name="Note 3 25 2" xfId="1699"/>
    <cellStyle name="Note 3 25 2 2" xfId="4210"/>
    <cellStyle name="Note 3 25 2 2 2" xfId="13783"/>
    <cellStyle name="Note 3 25 2 2 2 2" xfId="31218"/>
    <cellStyle name="Note 3 25 2 2 2 3" xfId="45671"/>
    <cellStyle name="Note 3 25 2 2 3" xfId="16244"/>
    <cellStyle name="Note 3 25 2 2 3 2" xfId="33679"/>
    <cellStyle name="Note 3 25 2 2 3 3" xfId="48132"/>
    <cellStyle name="Note 3 25 2 2 4" xfId="21646"/>
    <cellStyle name="Note 3 25 2 2 5" xfId="36099"/>
    <cellStyle name="Note 3 25 2 3" xfId="6672"/>
    <cellStyle name="Note 3 25 2 3 2" xfId="24107"/>
    <cellStyle name="Note 3 25 2 3 3" xfId="38560"/>
    <cellStyle name="Note 3 25 2 4" xfId="9113"/>
    <cellStyle name="Note 3 25 2 4 2" xfId="26548"/>
    <cellStyle name="Note 3 25 2 4 3" xfId="41001"/>
    <cellStyle name="Note 3 25 2 5" xfId="11533"/>
    <cellStyle name="Note 3 25 2 5 2" xfId="28968"/>
    <cellStyle name="Note 3 25 2 5 3" xfId="43421"/>
    <cellStyle name="Note 3 25 2 6" xfId="18540"/>
    <cellStyle name="Note 3 25 3" xfId="1700"/>
    <cellStyle name="Note 3 25 3 2" xfId="4211"/>
    <cellStyle name="Note 3 25 3 2 2" xfId="13784"/>
    <cellStyle name="Note 3 25 3 2 2 2" xfId="31219"/>
    <cellStyle name="Note 3 25 3 2 2 3" xfId="45672"/>
    <cellStyle name="Note 3 25 3 2 3" xfId="16245"/>
    <cellStyle name="Note 3 25 3 2 3 2" xfId="33680"/>
    <cellStyle name="Note 3 25 3 2 3 3" xfId="48133"/>
    <cellStyle name="Note 3 25 3 2 4" xfId="21647"/>
    <cellStyle name="Note 3 25 3 2 5" xfId="36100"/>
    <cellStyle name="Note 3 25 3 3" xfId="6673"/>
    <cellStyle name="Note 3 25 3 3 2" xfId="24108"/>
    <cellStyle name="Note 3 25 3 3 3" xfId="38561"/>
    <cellStyle name="Note 3 25 3 4" xfId="9114"/>
    <cellStyle name="Note 3 25 3 4 2" xfId="26549"/>
    <cellStyle name="Note 3 25 3 4 3" xfId="41002"/>
    <cellStyle name="Note 3 25 3 5" xfId="11534"/>
    <cellStyle name="Note 3 25 3 5 2" xfId="28969"/>
    <cellStyle name="Note 3 25 3 5 3" xfId="43422"/>
    <cellStyle name="Note 3 25 3 6" xfId="18541"/>
    <cellStyle name="Note 3 25 4" xfId="1701"/>
    <cellStyle name="Note 3 25 4 2" xfId="4212"/>
    <cellStyle name="Note 3 25 4 2 2" xfId="21648"/>
    <cellStyle name="Note 3 25 4 2 3" xfId="36101"/>
    <cellStyle name="Note 3 25 4 3" xfId="6674"/>
    <cellStyle name="Note 3 25 4 3 2" xfId="24109"/>
    <cellStyle name="Note 3 25 4 3 3" xfId="38562"/>
    <cellStyle name="Note 3 25 4 4" xfId="9115"/>
    <cellStyle name="Note 3 25 4 4 2" xfId="26550"/>
    <cellStyle name="Note 3 25 4 4 3" xfId="41003"/>
    <cellStyle name="Note 3 25 4 5" xfId="11535"/>
    <cellStyle name="Note 3 25 4 5 2" xfId="28970"/>
    <cellStyle name="Note 3 25 4 5 3" xfId="43423"/>
    <cellStyle name="Note 3 25 4 6" xfId="15195"/>
    <cellStyle name="Note 3 25 4 6 2" xfId="32630"/>
    <cellStyle name="Note 3 25 4 6 3" xfId="47083"/>
    <cellStyle name="Note 3 25 4 7" xfId="18542"/>
    <cellStyle name="Note 3 25 4 8" xfId="20357"/>
    <cellStyle name="Note 3 25 5" xfId="4209"/>
    <cellStyle name="Note 3 25 5 2" xfId="13782"/>
    <cellStyle name="Note 3 25 5 2 2" xfId="31217"/>
    <cellStyle name="Note 3 25 5 2 3" xfId="45670"/>
    <cellStyle name="Note 3 25 5 3" xfId="16243"/>
    <cellStyle name="Note 3 25 5 3 2" xfId="33678"/>
    <cellStyle name="Note 3 25 5 3 3" xfId="48131"/>
    <cellStyle name="Note 3 25 5 4" xfId="21645"/>
    <cellStyle name="Note 3 25 5 5" xfId="36098"/>
    <cellStyle name="Note 3 25 6" xfId="6671"/>
    <cellStyle name="Note 3 25 6 2" xfId="24106"/>
    <cellStyle name="Note 3 25 6 3" xfId="38559"/>
    <cellStyle name="Note 3 25 7" xfId="9112"/>
    <cellStyle name="Note 3 25 7 2" xfId="26547"/>
    <cellStyle name="Note 3 25 7 3" xfId="41000"/>
    <cellStyle name="Note 3 25 8" xfId="11532"/>
    <cellStyle name="Note 3 25 8 2" xfId="28967"/>
    <cellStyle name="Note 3 25 8 3" xfId="43420"/>
    <cellStyle name="Note 3 25 9" xfId="18539"/>
    <cellStyle name="Note 3 26" xfId="1702"/>
    <cellStyle name="Note 3 26 2" xfId="1703"/>
    <cellStyle name="Note 3 26 2 2" xfId="4214"/>
    <cellStyle name="Note 3 26 2 2 2" xfId="13786"/>
    <cellStyle name="Note 3 26 2 2 2 2" xfId="31221"/>
    <cellStyle name="Note 3 26 2 2 2 3" xfId="45674"/>
    <cellStyle name="Note 3 26 2 2 3" xfId="16247"/>
    <cellStyle name="Note 3 26 2 2 3 2" xfId="33682"/>
    <cellStyle name="Note 3 26 2 2 3 3" xfId="48135"/>
    <cellStyle name="Note 3 26 2 2 4" xfId="21650"/>
    <cellStyle name="Note 3 26 2 2 5" xfId="36103"/>
    <cellStyle name="Note 3 26 2 3" xfId="6676"/>
    <cellStyle name="Note 3 26 2 3 2" xfId="24111"/>
    <cellStyle name="Note 3 26 2 3 3" xfId="38564"/>
    <cellStyle name="Note 3 26 2 4" xfId="9117"/>
    <cellStyle name="Note 3 26 2 4 2" xfId="26552"/>
    <cellStyle name="Note 3 26 2 4 3" xfId="41005"/>
    <cellStyle name="Note 3 26 2 5" xfId="11537"/>
    <cellStyle name="Note 3 26 2 5 2" xfId="28972"/>
    <cellStyle name="Note 3 26 2 5 3" xfId="43425"/>
    <cellStyle name="Note 3 26 2 6" xfId="18544"/>
    <cellStyle name="Note 3 26 3" xfId="1704"/>
    <cellStyle name="Note 3 26 3 2" xfId="4215"/>
    <cellStyle name="Note 3 26 3 2 2" xfId="13787"/>
    <cellStyle name="Note 3 26 3 2 2 2" xfId="31222"/>
    <cellStyle name="Note 3 26 3 2 2 3" xfId="45675"/>
    <cellStyle name="Note 3 26 3 2 3" xfId="16248"/>
    <cellStyle name="Note 3 26 3 2 3 2" xfId="33683"/>
    <cellStyle name="Note 3 26 3 2 3 3" xfId="48136"/>
    <cellStyle name="Note 3 26 3 2 4" xfId="21651"/>
    <cellStyle name="Note 3 26 3 2 5" xfId="36104"/>
    <cellStyle name="Note 3 26 3 3" xfId="6677"/>
    <cellStyle name="Note 3 26 3 3 2" xfId="24112"/>
    <cellStyle name="Note 3 26 3 3 3" xfId="38565"/>
    <cellStyle name="Note 3 26 3 4" xfId="9118"/>
    <cellStyle name="Note 3 26 3 4 2" xfId="26553"/>
    <cellStyle name="Note 3 26 3 4 3" xfId="41006"/>
    <cellStyle name="Note 3 26 3 5" xfId="11538"/>
    <cellStyle name="Note 3 26 3 5 2" xfId="28973"/>
    <cellStyle name="Note 3 26 3 5 3" xfId="43426"/>
    <cellStyle name="Note 3 26 3 6" xfId="18545"/>
    <cellStyle name="Note 3 26 4" xfId="1705"/>
    <cellStyle name="Note 3 26 4 2" xfId="4216"/>
    <cellStyle name="Note 3 26 4 2 2" xfId="21652"/>
    <cellStyle name="Note 3 26 4 2 3" xfId="36105"/>
    <cellStyle name="Note 3 26 4 3" xfId="6678"/>
    <cellStyle name="Note 3 26 4 3 2" xfId="24113"/>
    <cellStyle name="Note 3 26 4 3 3" xfId="38566"/>
    <cellStyle name="Note 3 26 4 4" xfId="9119"/>
    <cellStyle name="Note 3 26 4 4 2" xfId="26554"/>
    <cellStyle name="Note 3 26 4 4 3" xfId="41007"/>
    <cellStyle name="Note 3 26 4 5" xfId="11539"/>
    <cellStyle name="Note 3 26 4 5 2" xfId="28974"/>
    <cellStyle name="Note 3 26 4 5 3" xfId="43427"/>
    <cellStyle name="Note 3 26 4 6" xfId="15196"/>
    <cellStyle name="Note 3 26 4 6 2" xfId="32631"/>
    <cellStyle name="Note 3 26 4 6 3" xfId="47084"/>
    <cellStyle name="Note 3 26 4 7" xfId="18546"/>
    <cellStyle name="Note 3 26 4 8" xfId="20358"/>
    <cellStyle name="Note 3 26 5" xfId="4213"/>
    <cellStyle name="Note 3 26 5 2" xfId="13785"/>
    <cellStyle name="Note 3 26 5 2 2" xfId="31220"/>
    <cellStyle name="Note 3 26 5 2 3" xfId="45673"/>
    <cellStyle name="Note 3 26 5 3" xfId="16246"/>
    <cellStyle name="Note 3 26 5 3 2" xfId="33681"/>
    <cellStyle name="Note 3 26 5 3 3" xfId="48134"/>
    <cellStyle name="Note 3 26 5 4" xfId="21649"/>
    <cellStyle name="Note 3 26 5 5" xfId="36102"/>
    <cellStyle name="Note 3 26 6" xfId="6675"/>
    <cellStyle name="Note 3 26 6 2" xfId="24110"/>
    <cellStyle name="Note 3 26 6 3" xfId="38563"/>
    <cellStyle name="Note 3 26 7" xfId="9116"/>
    <cellStyle name="Note 3 26 7 2" xfId="26551"/>
    <cellStyle name="Note 3 26 7 3" xfId="41004"/>
    <cellStyle name="Note 3 26 8" xfId="11536"/>
    <cellStyle name="Note 3 26 8 2" xfId="28971"/>
    <cellStyle name="Note 3 26 8 3" xfId="43424"/>
    <cellStyle name="Note 3 26 9" xfId="18543"/>
    <cellStyle name="Note 3 27" xfId="1706"/>
    <cellStyle name="Note 3 27 2" xfId="1707"/>
    <cellStyle name="Note 3 27 2 2" xfId="4218"/>
    <cellStyle name="Note 3 27 2 2 2" xfId="13789"/>
    <cellStyle name="Note 3 27 2 2 2 2" xfId="31224"/>
    <cellStyle name="Note 3 27 2 2 2 3" xfId="45677"/>
    <cellStyle name="Note 3 27 2 2 3" xfId="16250"/>
    <cellStyle name="Note 3 27 2 2 3 2" xfId="33685"/>
    <cellStyle name="Note 3 27 2 2 3 3" xfId="48138"/>
    <cellStyle name="Note 3 27 2 2 4" xfId="21654"/>
    <cellStyle name="Note 3 27 2 2 5" xfId="36107"/>
    <cellStyle name="Note 3 27 2 3" xfId="6680"/>
    <cellStyle name="Note 3 27 2 3 2" xfId="24115"/>
    <cellStyle name="Note 3 27 2 3 3" xfId="38568"/>
    <cellStyle name="Note 3 27 2 4" xfId="9121"/>
    <cellStyle name="Note 3 27 2 4 2" xfId="26556"/>
    <cellStyle name="Note 3 27 2 4 3" xfId="41009"/>
    <cellStyle name="Note 3 27 2 5" xfId="11541"/>
    <cellStyle name="Note 3 27 2 5 2" xfId="28976"/>
    <cellStyle name="Note 3 27 2 5 3" xfId="43429"/>
    <cellStyle name="Note 3 27 2 6" xfId="18548"/>
    <cellStyle name="Note 3 27 3" xfId="1708"/>
    <cellStyle name="Note 3 27 3 2" xfId="4219"/>
    <cellStyle name="Note 3 27 3 2 2" xfId="13790"/>
    <cellStyle name="Note 3 27 3 2 2 2" xfId="31225"/>
    <cellStyle name="Note 3 27 3 2 2 3" xfId="45678"/>
    <cellStyle name="Note 3 27 3 2 3" xfId="16251"/>
    <cellStyle name="Note 3 27 3 2 3 2" xfId="33686"/>
    <cellStyle name="Note 3 27 3 2 3 3" xfId="48139"/>
    <cellStyle name="Note 3 27 3 2 4" xfId="21655"/>
    <cellStyle name="Note 3 27 3 2 5" xfId="36108"/>
    <cellStyle name="Note 3 27 3 3" xfId="6681"/>
    <cellStyle name="Note 3 27 3 3 2" xfId="24116"/>
    <cellStyle name="Note 3 27 3 3 3" xfId="38569"/>
    <cellStyle name="Note 3 27 3 4" xfId="9122"/>
    <cellStyle name="Note 3 27 3 4 2" xfId="26557"/>
    <cellStyle name="Note 3 27 3 4 3" xfId="41010"/>
    <cellStyle name="Note 3 27 3 5" xfId="11542"/>
    <cellStyle name="Note 3 27 3 5 2" xfId="28977"/>
    <cellStyle name="Note 3 27 3 5 3" xfId="43430"/>
    <cellStyle name="Note 3 27 3 6" xfId="18549"/>
    <cellStyle name="Note 3 27 4" xfId="1709"/>
    <cellStyle name="Note 3 27 4 2" xfId="4220"/>
    <cellStyle name="Note 3 27 4 2 2" xfId="21656"/>
    <cellStyle name="Note 3 27 4 2 3" xfId="36109"/>
    <cellStyle name="Note 3 27 4 3" xfId="6682"/>
    <cellStyle name="Note 3 27 4 3 2" xfId="24117"/>
    <cellStyle name="Note 3 27 4 3 3" xfId="38570"/>
    <cellStyle name="Note 3 27 4 4" xfId="9123"/>
    <cellStyle name="Note 3 27 4 4 2" xfId="26558"/>
    <cellStyle name="Note 3 27 4 4 3" xfId="41011"/>
    <cellStyle name="Note 3 27 4 5" xfId="11543"/>
    <cellStyle name="Note 3 27 4 5 2" xfId="28978"/>
    <cellStyle name="Note 3 27 4 5 3" xfId="43431"/>
    <cellStyle name="Note 3 27 4 6" xfId="15197"/>
    <cellStyle name="Note 3 27 4 6 2" xfId="32632"/>
    <cellStyle name="Note 3 27 4 6 3" xfId="47085"/>
    <cellStyle name="Note 3 27 4 7" xfId="18550"/>
    <cellStyle name="Note 3 27 4 8" xfId="20359"/>
    <cellStyle name="Note 3 27 5" xfId="4217"/>
    <cellStyle name="Note 3 27 5 2" xfId="13788"/>
    <cellStyle name="Note 3 27 5 2 2" xfId="31223"/>
    <cellStyle name="Note 3 27 5 2 3" xfId="45676"/>
    <cellStyle name="Note 3 27 5 3" xfId="16249"/>
    <cellStyle name="Note 3 27 5 3 2" xfId="33684"/>
    <cellStyle name="Note 3 27 5 3 3" xfId="48137"/>
    <cellStyle name="Note 3 27 5 4" xfId="21653"/>
    <cellStyle name="Note 3 27 5 5" xfId="36106"/>
    <cellStyle name="Note 3 27 6" xfId="6679"/>
    <cellStyle name="Note 3 27 6 2" xfId="24114"/>
    <cellStyle name="Note 3 27 6 3" xfId="38567"/>
    <cellStyle name="Note 3 27 7" xfId="9120"/>
    <cellStyle name="Note 3 27 7 2" xfId="26555"/>
    <cellStyle name="Note 3 27 7 3" xfId="41008"/>
    <cellStyle name="Note 3 27 8" xfId="11540"/>
    <cellStyle name="Note 3 27 8 2" xfId="28975"/>
    <cellStyle name="Note 3 27 8 3" xfId="43428"/>
    <cellStyle name="Note 3 27 9" xfId="18547"/>
    <cellStyle name="Note 3 28" xfId="1710"/>
    <cellStyle name="Note 3 28 2" xfId="4221"/>
    <cellStyle name="Note 3 28 2 2" xfId="13791"/>
    <cellStyle name="Note 3 28 2 2 2" xfId="31226"/>
    <cellStyle name="Note 3 28 2 2 3" xfId="45679"/>
    <cellStyle name="Note 3 28 2 3" xfId="16252"/>
    <cellStyle name="Note 3 28 2 3 2" xfId="33687"/>
    <cellStyle name="Note 3 28 2 3 3" xfId="48140"/>
    <cellStyle name="Note 3 28 2 4" xfId="21657"/>
    <cellStyle name="Note 3 28 2 5" xfId="36110"/>
    <cellStyle name="Note 3 28 3" xfId="6683"/>
    <cellStyle name="Note 3 28 3 2" xfId="24118"/>
    <cellStyle name="Note 3 28 3 3" xfId="38571"/>
    <cellStyle name="Note 3 28 4" xfId="9124"/>
    <cellStyle name="Note 3 28 4 2" xfId="26559"/>
    <cellStyle name="Note 3 28 4 3" xfId="41012"/>
    <cellStyle name="Note 3 28 5" xfId="11544"/>
    <cellStyle name="Note 3 28 5 2" xfId="28979"/>
    <cellStyle name="Note 3 28 5 3" xfId="43432"/>
    <cellStyle name="Note 3 28 6" xfId="18551"/>
    <cellStyle name="Note 3 29" xfId="1711"/>
    <cellStyle name="Note 3 29 2" xfId="4222"/>
    <cellStyle name="Note 3 29 2 2" xfId="13792"/>
    <cellStyle name="Note 3 29 2 2 2" xfId="31227"/>
    <cellStyle name="Note 3 29 2 2 3" xfId="45680"/>
    <cellStyle name="Note 3 29 2 3" xfId="16253"/>
    <cellStyle name="Note 3 29 2 3 2" xfId="33688"/>
    <cellStyle name="Note 3 29 2 3 3" xfId="48141"/>
    <cellStyle name="Note 3 29 2 4" xfId="21658"/>
    <cellStyle name="Note 3 29 2 5" xfId="36111"/>
    <cellStyle name="Note 3 29 3" xfId="6684"/>
    <cellStyle name="Note 3 29 3 2" xfId="24119"/>
    <cellStyle name="Note 3 29 3 3" xfId="38572"/>
    <cellStyle name="Note 3 29 4" xfId="9125"/>
    <cellStyle name="Note 3 29 4 2" xfId="26560"/>
    <cellStyle name="Note 3 29 4 3" xfId="41013"/>
    <cellStyle name="Note 3 29 5" xfId="11545"/>
    <cellStyle name="Note 3 29 5 2" xfId="28980"/>
    <cellStyle name="Note 3 29 5 3" xfId="43433"/>
    <cellStyle name="Note 3 29 6" xfId="18552"/>
    <cellStyle name="Note 3 3" xfId="1712"/>
    <cellStyle name="Note 3 3 10" xfId="6685"/>
    <cellStyle name="Note 3 3 10 2" xfId="24120"/>
    <cellStyle name="Note 3 3 10 3" xfId="38573"/>
    <cellStyle name="Note 3 3 11" xfId="9126"/>
    <cellStyle name="Note 3 3 11 2" xfId="26561"/>
    <cellStyle name="Note 3 3 11 3" xfId="41014"/>
    <cellStyle name="Note 3 3 12" xfId="11546"/>
    <cellStyle name="Note 3 3 12 2" xfId="28981"/>
    <cellStyle name="Note 3 3 12 3" xfId="43434"/>
    <cellStyle name="Note 3 3 13" xfId="18553"/>
    <cellStyle name="Note 3 3 2" xfId="1713"/>
    <cellStyle name="Note 3 3 2 2" xfId="1714"/>
    <cellStyle name="Note 3 3 2 2 2" xfId="4225"/>
    <cellStyle name="Note 3 3 2 2 2 2" xfId="13795"/>
    <cellStyle name="Note 3 3 2 2 2 2 2" xfId="31230"/>
    <cellStyle name="Note 3 3 2 2 2 2 3" xfId="45683"/>
    <cellStyle name="Note 3 3 2 2 2 3" xfId="16256"/>
    <cellStyle name="Note 3 3 2 2 2 3 2" xfId="33691"/>
    <cellStyle name="Note 3 3 2 2 2 3 3" xfId="48144"/>
    <cellStyle name="Note 3 3 2 2 2 4" xfId="21661"/>
    <cellStyle name="Note 3 3 2 2 2 5" xfId="36114"/>
    <cellStyle name="Note 3 3 2 2 3" xfId="6687"/>
    <cellStyle name="Note 3 3 2 2 3 2" xfId="24122"/>
    <cellStyle name="Note 3 3 2 2 3 3" xfId="38575"/>
    <cellStyle name="Note 3 3 2 2 4" xfId="9128"/>
    <cellStyle name="Note 3 3 2 2 4 2" xfId="26563"/>
    <cellStyle name="Note 3 3 2 2 4 3" xfId="41016"/>
    <cellStyle name="Note 3 3 2 2 5" xfId="11548"/>
    <cellStyle name="Note 3 3 2 2 5 2" xfId="28983"/>
    <cellStyle name="Note 3 3 2 2 5 3" xfId="43436"/>
    <cellStyle name="Note 3 3 2 2 6" xfId="18555"/>
    <cellStyle name="Note 3 3 2 3" xfId="1715"/>
    <cellStyle name="Note 3 3 2 3 2" xfId="4226"/>
    <cellStyle name="Note 3 3 2 3 2 2" xfId="13796"/>
    <cellStyle name="Note 3 3 2 3 2 2 2" xfId="31231"/>
    <cellStyle name="Note 3 3 2 3 2 2 3" xfId="45684"/>
    <cellStyle name="Note 3 3 2 3 2 3" xfId="16257"/>
    <cellStyle name="Note 3 3 2 3 2 3 2" xfId="33692"/>
    <cellStyle name="Note 3 3 2 3 2 3 3" xfId="48145"/>
    <cellStyle name="Note 3 3 2 3 2 4" xfId="21662"/>
    <cellStyle name="Note 3 3 2 3 2 5" xfId="36115"/>
    <cellStyle name="Note 3 3 2 3 3" xfId="6688"/>
    <cellStyle name="Note 3 3 2 3 3 2" xfId="24123"/>
    <cellStyle name="Note 3 3 2 3 3 3" xfId="38576"/>
    <cellStyle name="Note 3 3 2 3 4" xfId="9129"/>
    <cellStyle name="Note 3 3 2 3 4 2" xfId="26564"/>
    <cellStyle name="Note 3 3 2 3 4 3" xfId="41017"/>
    <cellStyle name="Note 3 3 2 3 5" xfId="11549"/>
    <cellStyle name="Note 3 3 2 3 5 2" xfId="28984"/>
    <cellStyle name="Note 3 3 2 3 5 3" xfId="43437"/>
    <cellStyle name="Note 3 3 2 3 6" xfId="18556"/>
    <cellStyle name="Note 3 3 2 4" xfId="1716"/>
    <cellStyle name="Note 3 3 2 4 2" xfId="4227"/>
    <cellStyle name="Note 3 3 2 4 2 2" xfId="21663"/>
    <cellStyle name="Note 3 3 2 4 2 3" xfId="36116"/>
    <cellStyle name="Note 3 3 2 4 3" xfId="6689"/>
    <cellStyle name="Note 3 3 2 4 3 2" xfId="24124"/>
    <cellStyle name="Note 3 3 2 4 3 3" xfId="38577"/>
    <cellStyle name="Note 3 3 2 4 4" xfId="9130"/>
    <cellStyle name="Note 3 3 2 4 4 2" xfId="26565"/>
    <cellStyle name="Note 3 3 2 4 4 3" xfId="41018"/>
    <cellStyle name="Note 3 3 2 4 5" xfId="11550"/>
    <cellStyle name="Note 3 3 2 4 5 2" xfId="28985"/>
    <cellStyle name="Note 3 3 2 4 5 3" xfId="43438"/>
    <cellStyle name="Note 3 3 2 4 6" xfId="15198"/>
    <cellStyle name="Note 3 3 2 4 6 2" xfId="32633"/>
    <cellStyle name="Note 3 3 2 4 6 3" xfId="47086"/>
    <cellStyle name="Note 3 3 2 4 7" xfId="18557"/>
    <cellStyle name="Note 3 3 2 4 8" xfId="20360"/>
    <cellStyle name="Note 3 3 2 5" xfId="4224"/>
    <cellStyle name="Note 3 3 2 5 2" xfId="13794"/>
    <cellStyle name="Note 3 3 2 5 2 2" xfId="31229"/>
    <cellStyle name="Note 3 3 2 5 2 3" xfId="45682"/>
    <cellStyle name="Note 3 3 2 5 3" xfId="16255"/>
    <cellStyle name="Note 3 3 2 5 3 2" xfId="33690"/>
    <cellStyle name="Note 3 3 2 5 3 3" xfId="48143"/>
    <cellStyle name="Note 3 3 2 5 4" xfId="21660"/>
    <cellStyle name="Note 3 3 2 5 5" xfId="36113"/>
    <cellStyle name="Note 3 3 2 6" xfId="6686"/>
    <cellStyle name="Note 3 3 2 6 2" xfId="24121"/>
    <cellStyle name="Note 3 3 2 6 3" xfId="38574"/>
    <cellStyle name="Note 3 3 2 7" xfId="9127"/>
    <cellStyle name="Note 3 3 2 7 2" xfId="26562"/>
    <cellStyle name="Note 3 3 2 7 3" xfId="41015"/>
    <cellStyle name="Note 3 3 2 8" xfId="11547"/>
    <cellStyle name="Note 3 3 2 8 2" xfId="28982"/>
    <cellStyle name="Note 3 3 2 8 3" xfId="43435"/>
    <cellStyle name="Note 3 3 2 9" xfId="18554"/>
    <cellStyle name="Note 3 3 3" xfId="1717"/>
    <cellStyle name="Note 3 3 3 2" xfId="1718"/>
    <cellStyle name="Note 3 3 3 2 2" xfId="4229"/>
    <cellStyle name="Note 3 3 3 2 2 2" xfId="13798"/>
    <cellStyle name="Note 3 3 3 2 2 2 2" xfId="31233"/>
    <cellStyle name="Note 3 3 3 2 2 2 3" xfId="45686"/>
    <cellStyle name="Note 3 3 3 2 2 3" xfId="16259"/>
    <cellStyle name="Note 3 3 3 2 2 3 2" xfId="33694"/>
    <cellStyle name="Note 3 3 3 2 2 3 3" xfId="48147"/>
    <cellStyle name="Note 3 3 3 2 2 4" xfId="21665"/>
    <cellStyle name="Note 3 3 3 2 2 5" xfId="36118"/>
    <cellStyle name="Note 3 3 3 2 3" xfId="6691"/>
    <cellStyle name="Note 3 3 3 2 3 2" xfId="24126"/>
    <cellStyle name="Note 3 3 3 2 3 3" xfId="38579"/>
    <cellStyle name="Note 3 3 3 2 4" xfId="9132"/>
    <cellStyle name="Note 3 3 3 2 4 2" xfId="26567"/>
    <cellStyle name="Note 3 3 3 2 4 3" xfId="41020"/>
    <cellStyle name="Note 3 3 3 2 5" xfId="11552"/>
    <cellStyle name="Note 3 3 3 2 5 2" xfId="28987"/>
    <cellStyle name="Note 3 3 3 2 5 3" xfId="43440"/>
    <cellStyle name="Note 3 3 3 2 6" xfId="18559"/>
    <cellStyle name="Note 3 3 3 3" xfId="1719"/>
    <cellStyle name="Note 3 3 3 3 2" xfId="4230"/>
    <cellStyle name="Note 3 3 3 3 2 2" xfId="13799"/>
    <cellStyle name="Note 3 3 3 3 2 2 2" xfId="31234"/>
    <cellStyle name="Note 3 3 3 3 2 2 3" xfId="45687"/>
    <cellStyle name="Note 3 3 3 3 2 3" xfId="16260"/>
    <cellStyle name="Note 3 3 3 3 2 3 2" xfId="33695"/>
    <cellStyle name="Note 3 3 3 3 2 3 3" xfId="48148"/>
    <cellStyle name="Note 3 3 3 3 2 4" xfId="21666"/>
    <cellStyle name="Note 3 3 3 3 2 5" xfId="36119"/>
    <cellStyle name="Note 3 3 3 3 3" xfId="6692"/>
    <cellStyle name="Note 3 3 3 3 3 2" xfId="24127"/>
    <cellStyle name="Note 3 3 3 3 3 3" xfId="38580"/>
    <cellStyle name="Note 3 3 3 3 4" xfId="9133"/>
    <cellStyle name="Note 3 3 3 3 4 2" xfId="26568"/>
    <cellStyle name="Note 3 3 3 3 4 3" xfId="41021"/>
    <cellStyle name="Note 3 3 3 3 5" xfId="11553"/>
    <cellStyle name="Note 3 3 3 3 5 2" xfId="28988"/>
    <cellStyle name="Note 3 3 3 3 5 3" xfId="43441"/>
    <cellStyle name="Note 3 3 3 3 6" xfId="18560"/>
    <cellStyle name="Note 3 3 3 4" xfId="1720"/>
    <cellStyle name="Note 3 3 3 4 2" xfId="4231"/>
    <cellStyle name="Note 3 3 3 4 2 2" xfId="21667"/>
    <cellStyle name="Note 3 3 3 4 2 3" xfId="36120"/>
    <cellStyle name="Note 3 3 3 4 3" xfId="6693"/>
    <cellStyle name="Note 3 3 3 4 3 2" xfId="24128"/>
    <cellStyle name="Note 3 3 3 4 3 3" xfId="38581"/>
    <cellStyle name="Note 3 3 3 4 4" xfId="9134"/>
    <cellStyle name="Note 3 3 3 4 4 2" xfId="26569"/>
    <cellStyle name="Note 3 3 3 4 4 3" xfId="41022"/>
    <cellStyle name="Note 3 3 3 4 5" xfId="11554"/>
    <cellStyle name="Note 3 3 3 4 5 2" xfId="28989"/>
    <cellStyle name="Note 3 3 3 4 5 3" xfId="43442"/>
    <cellStyle name="Note 3 3 3 4 6" xfId="15199"/>
    <cellStyle name="Note 3 3 3 4 6 2" xfId="32634"/>
    <cellStyle name="Note 3 3 3 4 6 3" xfId="47087"/>
    <cellStyle name="Note 3 3 3 4 7" xfId="18561"/>
    <cellStyle name="Note 3 3 3 4 8" xfId="20361"/>
    <cellStyle name="Note 3 3 3 5" xfId="4228"/>
    <cellStyle name="Note 3 3 3 5 2" xfId="13797"/>
    <cellStyle name="Note 3 3 3 5 2 2" xfId="31232"/>
    <cellStyle name="Note 3 3 3 5 2 3" xfId="45685"/>
    <cellStyle name="Note 3 3 3 5 3" xfId="16258"/>
    <cellStyle name="Note 3 3 3 5 3 2" xfId="33693"/>
    <cellStyle name="Note 3 3 3 5 3 3" xfId="48146"/>
    <cellStyle name="Note 3 3 3 5 4" xfId="21664"/>
    <cellStyle name="Note 3 3 3 5 5" xfId="36117"/>
    <cellStyle name="Note 3 3 3 6" xfId="6690"/>
    <cellStyle name="Note 3 3 3 6 2" xfId="24125"/>
    <cellStyle name="Note 3 3 3 6 3" xfId="38578"/>
    <cellStyle name="Note 3 3 3 7" xfId="9131"/>
    <cellStyle name="Note 3 3 3 7 2" xfId="26566"/>
    <cellStyle name="Note 3 3 3 7 3" xfId="41019"/>
    <cellStyle name="Note 3 3 3 8" xfId="11551"/>
    <cellStyle name="Note 3 3 3 8 2" xfId="28986"/>
    <cellStyle name="Note 3 3 3 8 3" xfId="43439"/>
    <cellStyle name="Note 3 3 3 9" xfId="18558"/>
    <cellStyle name="Note 3 3 4" xfId="1721"/>
    <cellStyle name="Note 3 3 4 2" xfId="1722"/>
    <cellStyle name="Note 3 3 4 2 2" xfId="4233"/>
    <cellStyle name="Note 3 3 4 2 2 2" xfId="13801"/>
    <cellStyle name="Note 3 3 4 2 2 2 2" xfId="31236"/>
    <cellStyle name="Note 3 3 4 2 2 2 3" xfId="45689"/>
    <cellStyle name="Note 3 3 4 2 2 3" xfId="16262"/>
    <cellStyle name="Note 3 3 4 2 2 3 2" xfId="33697"/>
    <cellStyle name="Note 3 3 4 2 2 3 3" xfId="48150"/>
    <cellStyle name="Note 3 3 4 2 2 4" xfId="21669"/>
    <cellStyle name="Note 3 3 4 2 2 5" xfId="36122"/>
    <cellStyle name="Note 3 3 4 2 3" xfId="6695"/>
    <cellStyle name="Note 3 3 4 2 3 2" xfId="24130"/>
    <cellStyle name="Note 3 3 4 2 3 3" xfId="38583"/>
    <cellStyle name="Note 3 3 4 2 4" xfId="9136"/>
    <cellStyle name="Note 3 3 4 2 4 2" xfId="26571"/>
    <cellStyle name="Note 3 3 4 2 4 3" xfId="41024"/>
    <cellStyle name="Note 3 3 4 2 5" xfId="11556"/>
    <cellStyle name="Note 3 3 4 2 5 2" xfId="28991"/>
    <cellStyle name="Note 3 3 4 2 5 3" xfId="43444"/>
    <cellStyle name="Note 3 3 4 2 6" xfId="18563"/>
    <cellStyle name="Note 3 3 4 3" xfId="1723"/>
    <cellStyle name="Note 3 3 4 3 2" xfId="4234"/>
    <cellStyle name="Note 3 3 4 3 2 2" xfId="13802"/>
    <cellStyle name="Note 3 3 4 3 2 2 2" xfId="31237"/>
    <cellStyle name="Note 3 3 4 3 2 2 3" xfId="45690"/>
    <cellStyle name="Note 3 3 4 3 2 3" xfId="16263"/>
    <cellStyle name="Note 3 3 4 3 2 3 2" xfId="33698"/>
    <cellStyle name="Note 3 3 4 3 2 3 3" xfId="48151"/>
    <cellStyle name="Note 3 3 4 3 2 4" xfId="21670"/>
    <cellStyle name="Note 3 3 4 3 2 5" xfId="36123"/>
    <cellStyle name="Note 3 3 4 3 3" xfId="6696"/>
    <cellStyle name="Note 3 3 4 3 3 2" xfId="24131"/>
    <cellStyle name="Note 3 3 4 3 3 3" xfId="38584"/>
    <cellStyle name="Note 3 3 4 3 4" xfId="9137"/>
    <cellStyle name="Note 3 3 4 3 4 2" xfId="26572"/>
    <cellStyle name="Note 3 3 4 3 4 3" xfId="41025"/>
    <cellStyle name="Note 3 3 4 3 5" xfId="11557"/>
    <cellStyle name="Note 3 3 4 3 5 2" xfId="28992"/>
    <cellStyle name="Note 3 3 4 3 5 3" xfId="43445"/>
    <cellStyle name="Note 3 3 4 3 6" xfId="18564"/>
    <cellStyle name="Note 3 3 4 4" xfId="1724"/>
    <cellStyle name="Note 3 3 4 4 2" xfId="4235"/>
    <cellStyle name="Note 3 3 4 4 2 2" xfId="21671"/>
    <cellStyle name="Note 3 3 4 4 2 3" xfId="36124"/>
    <cellStyle name="Note 3 3 4 4 3" xfId="6697"/>
    <cellStyle name="Note 3 3 4 4 3 2" xfId="24132"/>
    <cellStyle name="Note 3 3 4 4 3 3" xfId="38585"/>
    <cellStyle name="Note 3 3 4 4 4" xfId="9138"/>
    <cellStyle name="Note 3 3 4 4 4 2" xfId="26573"/>
    <cellStyle name="Note 3 3 4 4 4 3" xfId="41026"/>
    <cellStyle name="Note 3 3 4 4 5" xfId="11558"/>
    <cellStyle name="Note 3 3 4 4 5 2" xfId="28993"/>
    <cellStyle name="Note 3 3 4 4 5 3" xfId="43446"/>
    <cellStyle name="Note 3 3 4 4 6" xfId="15200"/>
    <cellStyle name="Note 3 3 4 4 6 2" xfId="32635"/>
    <cellStyle name="Note 3 3 4 4 6 3" xfId="47088"/>
    <cellStyle name="Note 3 3 4 4 7" xfId="18565"/>
    <cellStyle name="Note 3 3 4 4 8" xfId="20362"/>
    <cellStyle name="Note 3 3 4 5" xfId="4232"/>
    <cellStyle name="Note 3 3 4 5 2" xfId="13800"/>
    <cellStyle name="Note 3 3 4 5 2 2" xfId="31235"/>
    <cellStyle name="Note 3 3 4 5 2 3" xfId="45688"/>
    <cellStyle name="Note 3 3 4 5 3" xfId="16261"/>
    <cellStyle name="Note 3 3 4 5 3 2" xfId="33696"/>
    <cellStyle name="Note 3 3 4 5 3 3" xfId="48149"/>
    <cellStyle name="Note 3 3 4 5 4" xfId="21668"/>
    <cellStyle name="Note 3 3 4 5 5" xfId="36121"/>
    <cellStyle name="Note 3 3 4 6" xfId="6694"/>
    <cellStyle name="Note 3 3 4 6 2" xfId="24129"/>
    <cellStyle name="Note 3 3 4 6 3" xfId="38582"/>
    <cellStyle name="Note 3 3 4 7" xfId="9135"/>
    <cellStyle name="Note 3 3 4 7 2" xfId="26570"/>
    <cellStyle name="Note 3 3 4 7 3" xfId="41023"/>
    <cellStyle name="Note 3 3 4 8" xfId="11555"/>
    <cellStyle name="Note 3 3 4 8 2" xfId="28990"/>
    <cellStyle name="Note 3 3 4 8 3" xfId="43443"/>
    <cellStyle name="Note 3 3 4 9" xfId="18562"/>
    <cellStyle name="Note 3 3 5" xfId="1725"/>
    <cellStyle name="Note 3 3 5 2" xfId="1726"/>
    <cellStyle name="Note 3 3 5 2 2" xfId="4237"/>
    <cellStyle name="Note 3 3 5 2 2 2" xfId="13804"/>
    <cellStyle name="Note 3 3 5 2 2 2 2" xfId="31239"/>
    <cellStyle name="Note 3 3 5 2 2 2 3" xfId="45692"/>
    <cellStyle name="Note 3 3 5 2 2 3" xfId="16265"/>
    <cellStyle name="Note 3 3 5 2 2 3 2" xfId="33700"/>
    <cellStyle name="Note 3 3 5 2 2 3 3" xfId="48153"/>
    <cellStyle name="Note 3 3 5 2 2 4" xfId="21673"/>
    <cellStyle name="Note 3 3 5 2 2 5" xfId="36126"/>
    <cellStyle name="Note 3 3 5 2 3" xfId="6699"/>
    <cellStyle name="Note 3 3 5 2 3 2" xfId="24134"/>
    <cellStyle name="Note 3 3 5 2 3 3" xfId="38587"/>
    <cellStyle name="Note 3 3 5 2 4" xfId="9140"/>
    <cellStyle name="Note 3 3 5 2 4 2" xfId="26575"/>
    <cellStyle name="Note 3 3 5 2 4 3" xfId="41028"/>
    <cellStyle name="Note 3 3 5 2 5" xfId="11560"/>
    <cellStyle name="Note 3 3 5 2 5 2" xfId="28995"/>
    <cellStyle name="Note 3 3 5 2 5 3" xfId="43448"/>
    <cellStyle name="Note 3 3 5 2 6" xfId="18567"/>
    <cellStyle name="Note 3 3 5 3" xfId="1727"/>
    <cellStyle name="Note 3 3 5 3 2" xfId="4238"/>
    <cellStyle name="Note 3 3 5 3 2 2" xfId="13805"/>
    <cellStyle name="Note 3 3 5 3 2 2 2" xfId="31240"/>
    <cellStyle name="Note 3 3 5 3 2 2 3" xfId="45693"/>
    <cellStyle name="Note 3 3 5 3 2 3" xfId="16266"/>
    <cellStyle name="Note 3 3 5 3 2 3 2" xfId="33701"/>
    <cellStyle name="Note 3 3 5 3 2 3 3" xfId="48154"/>
    <cellStyle name="Note 3 3 5 3 2 4" xfId="21674"/>
    <cellStyle name="Note 3 3 5 3 2 5" xfId="36127"/>
    <cellStyle name="Note 3 3 5 3 3" xfId="6700"/>
    <cellStyle name="Note 3 3 5 3 3 2" xfId="24135"/>
    <cellStyle name="Note 3 3 5 3 3 3" xfId="38588"/>
    <cellStyle name="Note 3 3 5 3 4" xfId="9141"/>
    <cellStyle name="Note 3 3 5 3 4 2" xfId="26576"/>
    <cellStyle name="Note 3 3 5 3 4 3" xfId="41029"/>
    <cellStyle name="Note 3 3 5 3 5" xfId="11561"/>
    <cellStyle name="Note 3 3 5 3 5 2" xfId="28996"/>
    <cellStyle name="Note 3 3 5 3 5 3" xfId="43449"/>
    <cellStyle name="Note 3 3 5 3 6" xfId="18568"/>
    <cellStyle name="Note 3 3 5 4" xfId="1728"/>
    <cellStyle name="Note 3 3 5 4 2" xfId="4239"/>
    <cellStyle name="Note 3 3 5 4 2 2" xfId="21675"/>
    <cellStyle name="Note 3 3 5 4 2 3" xfId="36128"/>
    <cellStyle name="Note 3 3 5 4 3" xfId="6701"/>
    <cellStyle name="Note 3 3 5 4 3 2" xfId="24136"/>
    <cellStyle name="Note 3 3 5 4 3 3" xfId="38589"/>
    <cellStyle name="Note 3 3 5 4 4" xfId="9142"/>
    <cellStyle name="Note 3 3 5 4 4 2" xfId="26577"/>
    <cellStyle name="Note 3 3 5 4 4 3" xfId="41030"/>
    <cellStyle name="Note 3 3 5 4 5" xfId="11562"/>
    <cellStyle name="Note 3 3 5 4 5 2" xfId="28997"/>
    <cellStyle name="Note 3 3 5 4 5 3" xfId="43450"/>
    <cellStyle name="Note 3 3 5 4 6" xfId="15201"/>
    <cellStyle name="Note 3 3 5 4 6 2" xfId="32636"/>
    <cellStyle name="Note 3 3 5 4 6 3" xfId="47089"/>
    <cellStyle name="Note 3 3 5 4 7" xfId="18569"/>
    <cellStyle name="Note 3 3 5 4 8" xfId="20363"/>
    <cellStyle name="Note 3 3 5 5" xfId="4236"/>
    <cellStyle name="Note 3 3 5 5 2" xfId="13803"/>
    <cellStyle name="Note 3 3 5 5 2 2" xfId="31238"/>
    <cellStyle name="Note 3 3 5 5 2 3" xfId="45691"/>
    <cellStyle name="Note 3 3 5 5 3" xfId="16264"/>
    <cellStyle name="Note 3 3 5 5 3 2" xfId="33699"/>
    <cellStyle name="Note 3 3 5 5 3 3" xfId="48152"/>
    <cellStyle name="Note 3 3 5 5 4" xfId="21672"/>
    <cellStyle name="Note 3 3 5 5 5" xfId="36125"/>
    <cellStyle name="Note 3 3 5 6" xfId="6698"/>
    <cellStyle name="Note 3 3 5 6 2" xfId="24133"/>
    <cellStyle name="Note 3 3 5 6 3" xfId="38586"/>
    <cellStyle name="Note 3 3 5 7" xfId="9139"/>
    <cellStyle name="Note 3 3 5 7 2" xfId="26574"/>
    <cellStyle name="Note 3 3 5 7 3" xfId="41027"/>
    <cellStyle name="Note 3 3 5 8" xfId="11559"/>
    <cellStyle name="Note 3 3 5 8 2" xfId="28994"/>
    <cellStyle name="Note 3 3 5 8 3" xfId="43447"/>
    <cellStyle name="Note 3 3 5 9" xfId="18566"/>
    <cellStyle name="Note 3 3 6" xfId="1729"/>
    <cellStyle name="Note 3 3 6 2" xfId="4240"/>
    <cellStyle name="Note 3 3 6 2 2" xfId="13806"/>
    <cellStyle name="Note 3 3 6 2 2 2" xfId="31241"/>
    <cellStyle name="Note 3 3 6 2 2 3" xfId="45694"/>
    <cellStyle name="Note 3 3 6 2 3" xfId="16267"/>
    <cellStyle name="Note 3 3 6 2 3 2" xfId="33702"/>
    <cellStyle name="Note 3 3 6 2 3 3" xfId="48155"/>
    <cellStyle name="Note 3 3 6 2 4" xfId="21676"/>
    <cellStyle name="Note 3 3 6 2 5" xfId="36129"/>
    <cellStyle name="Note 3 3 6 3" xfId="6702"/>
    <cellStyle name="Note 3 3 6 3 2" xfId="24137"/>
    <cellStyle name="Note 3 3 6 3 3" xfId="38590"/>
    <cellStyle name="Note 3 3 6 4" xfId="9143"/>
    <cellStyle name="Note 3 3 6 4 2" xfId="26578"/>
    <cellStyle name="Note 3 3 6 4 3" xfId="41031"/>
    <cellStyle name="Note 3 3 6 5" xfId="11563"/>
    <cellStyle name="Note 3 3 6 5 2" xfId="28998"/>
    <cellStyle name="Note 3 3 6 5 3" xfId="43451"/>
    <cellStyle name="Note 3 3 6 6" xfId="18570"/>
    <cellStyle name="Note 3 3 7" xfId="1730"/>
    <cellStyle name="Note 3 3 7 2" xfId="4241"/>
    <cellStyle name="Note 3 3 7 2 2" xfId="13807"/>
    <cellStyle name="Note 3 3 7 2 2 2" xfId="31242"/>
    <cellStyle name="Note 3 3 7 2 2 3" xfId="45695"/>
    <cellStyle name="Note 3 3 7 2 3" xfId="16268"/>
    <cellStyle name="Note 3 3 7 2 3 2" xfId="33703"/>
    <cellStyle name="Note 3 3 7 2 3 3" xfId="48156"/>
    <cellStyle name="Note 3 3 7 2 4" xfId="21677"/>
    <cellStyle name="Note 3 3 7 2 5" xfId="36130"/>
    <cellStyle name="Note 3 3 7 3" xfId="6703"/>
    <cellStyle name="Note 3 3 7 3 2" xfId="24138"/>
    <cellStyle name="Note 3 3 7 3 3" xfId="38591"/>
    <cellStyle name="Note 3 3 7 4" xfId="9144"/>
    <cellStyle name="Note 3 3 7 4 2" xfId="26579"/>
    <cellStyle name="Note 3 3 7 4 3" xfId="41032"/>
    <cellStyle name="Note 3 3 7 5" xfId="11564"/>
    <cellStyle name="Note 3 3 7 5 2" xfId="28999"/>
    <cellStyle name="Note 3 3 7 5 3" xfId="43452"/>
    <cellStyle name="Note 3 3 7 6" xfId="18571"/>
    <cellStyle name="Note 3 3 8" xfId="1731"/>
    <cellStyle name="Note 3 3 8 2" xfId="4242"/>
    <cellStyle name="Note 3 3 8 2 2" xfId="21678"/>
    <cellStyle name="Note 3 3 8 2 3" xfId="36131"/>
    <cellStyle name="Note 3 3 8 3" xfId="6704"/>
    <cellStyle name="Note 3 3 8 3 2" xfId="24139"/>
    <cellStyle name="Note 3 3 8 3 3" xfId="38592"/>
    <cellStyle name="Note 3 3 8 4" xfId="9145"/>
    <cellStyle name="Note 3 3 8 4 2" xfId="26580"/>
    <cellStyle name="Note 3 3 8 4 3" xfId="41033"/>
    <cellStyle name="Note 3 3 8 5" xfId="11565"/>
    <cellStyle name="Note 3 3 8 5 2" xfId="29000"/>
    <cellStyle name="Note 3 3 8 5 3" xfId="43453"/>
    <cellStyle name="Note 3 3 8 6" xfId="15202"/>
    <cellStyle name="Note 3 3 8 6 2" xfId="32637"/>
    <cellStyle name="Note 3 3 8 6 3" xfId="47090"/>
    <cellStyle name="Note 3 3 8 7" xfId="18572"/>
    <cellStyle name="Note 3 3 8 8" xfId="20364"/>
    <cellStyle name="Note 3 3 9" xfId="4223"/>
    <cellStyle name="Note 3 3 9 2" xfId="13793"/>
    <cellStyle name="Note 3 3 9 2 2" xfId="31228"/>
    <cellStyle name="Note 3 3 9 2 3" xfId="45681"/>
    <cellStyle name="Note 3 3 9 3" xfId="16254"/>
    <cellStyle name="Note 3 3 9 3 2" xfId="33689"/>
    <cellStyle name="Note 3 3 9 3 3" xfId="48142"/>
    <cellStyle name="Note 3 3 9 4" xfId="21659"/>
    <cellStyle name="Note 3 3 9 5" xfId="36112"/>
    <cellStyle name="Note 3 30" xfId="1732"/>
    <cellStyle name="Note 3 30 2" xfId="4243"/>
    <cellStyle name="Note 3 30 2 2" xfId="21679"/>
    <cellStyle name="Note 3 30 2 3" xfId="36132"/>
    <cellStyle name="Note 3 30 3" xfId="6705"/>
    <cellStyle name="Note 3 30 3 2" xfId="24140"/>
    <cellStyle name="Note 3 30 3 3" xfId="38593"/>
    <cellStyle name="Note 3 30 4" xfId="9146"/>
    <cellStyle name="Note 3 30 4 2" xfId="26581"/>
    <cellStyle name="Note 3 30 4 3" xfId="41034"/>
    <cellStyle name="Note 3 30 5" xfId="11566"/>
    <cellStyle name="Note 3 30 5 2" xfId="29001"/>
    <cellStyle name="Note 3 30 5 3" xfId="43454"/>
    <cellStyle name="Note 3 30 6" xfId="15203"/>
    <cellStyle name="Note 3 30 6 2" xfId="32638"/>
    <cellStyle name="Note 3 30 6 3" xfId="47091"/>
    <cellStyle name="Note 3 30 7" xfId="18573"/>
    <cellStyle name="Note 3 30 8" xfId="20365"/>
    <cellStyle name="Note 3 31" xfId="3904"/>
    <cellStyle name="Note 3 31 2" xfId="13553"/>
    <cellStyle name="Note 3 31 2 2" xfId="30988"/>
    <cellStyle name="Note 3 31 2 3" xfId="45441"/>
    <cellStyle name="Note 3 31 3" xfId="16014"/>
    <cellStyle name="Note 3 31 3 2" xfId="33449"/>
    <cellStyle name="Note 3 31 3 3" xfId="47902"/>
    <cellStyle name="Note 3 31 4" xfId="21340"/>
    <cellStyle name="Note 3 31 5" xfId="35793"/>
    <cellStyle name="Note 3 32" xfId="6366"/>
    <cellStyle name="Note 3 32 2" xfId="23801"/>
    <cellStyle name="Note 3 32 3" xfId="38254"/>
    <cellStyle name="Note 3 33" xfId="8807"/>
    <cellStyle name="Note 3 33 2" xfId="26242"/>
    <cellStyle name="Note 3 33 3" xfId="40695"/>
    <cellStyle name="Note 3 34" xfId="11227"/>
    <cellStyle name="Note 3 34 2" xfId="28662"/>
    <cellStyle name="Note 3 34 3" xfId="43115"/>
    <cellStyle name="Note 3 35" xfId="18234"/>
    <cellStyle name="Note 3 4" xfId="1733"/>
    <cellStyle name="Note 3 4 10" xfId="6706"/>
    <cellStyle name="Note 3 4 10 2" xfId="24141"/>
    <cellStyle name="Note 3 4 10 3" xfId="38594"/>
    <cellStyle name="Note 3 4 11" xfId="9147"/>
    <cellStyle name="Note 3 4 11 2" xfId="26582"/>
    <cellStyle name="Note 3 4 11 3" xfId="41035"/>
    <cellStyle name="Note 3 4 12" xfId="11567"/>
    <cellStyle name="Note 3 4 12 2" xfId="29002"/>
    <cellStyle name="Note 3 4 12 3" xfId="43455"/>
    <cellStyle name="Note 3 4 13" xfId="18574"/>
    <cellStyle name="Note 3 4 2" xfId="1734"/>
    <cellStyle name="Note 3 4 2 2" xfId="1735"/>
    <cellStyle name="Note 3 4 2 2 2" xfId="4246"/>
    <cellStyle name="Note 3 4 2 2 2 2" xfId="13810"/>
    <cellStyle name="Note 3 4 2 2 2 2 2" xfId="31245"/>
    <cellStyle name="Note 3 4 2 2 2 2 3" xfId="45698"/>
    <cellStyle name="Note 3 4 2 2 2 3" xfId="16271"/>
    <cellStyle name="Note 3 4 2 2 2 3 2" xfId="33706"/>
    <cellStyle name="Note 3 4 2 2 2 3 3" xfId="48159"/>
    <cellStyle name="Note 3 4 2 2 2 4" xfId="21682"/>
    <cellStyle name="Note 3 4 2 2 2 5" xfId="36135"/>
    <cellStyle name="Note 3 4 2 2 3" xfId="6708"/>
    <cellStyle name="Note 3 4 2 2 3 2" xfId="24143"/>
    <cellStyle name="Note 3 4 2 2 3 3" xfId="38596"/>
    <cellStyle name="Note 3 4 2 2 4" xfId="9149"/>
    <cellStyle name="Note 3 4 2 2 4 2" xfId="26584"/>
    <cellStyle name="Note 3 4 2 2 4 3" xfId="41037"/>
    <cellStyle name="Note 3 4 2 2 5" xfId="11569"/>
    <cellStyle name="Note 3 4 2 2 5 2" xfId="29004"/>
    <cellStyle name="Note 3 4 2 2 5 3" xfId="43457"/>
    <cellStyle name="Note 3 4 2 2 6" xfId="18576"/>
    <cellStyle name="Note 3 4 2 3" xfId="1736"/>
    <cellStyle name="Note 3 4 2 3 2" xfId="4247"/>
    <cellStyle name="Note 3 4 2 3 2 2" xfId="13811"/>
    <cellStyle name="Note 3 4 2 3 2 2 2" xfId="31246"/>
    <cellStyle name="Note 3 4 2 3 2 2 3" xfId="45699"/>
    <cellStyle name="Note 3 4 2 3 2 3" xfId="16272"/>
    <cellStyle name="Note 3 4 2 3 2 3 2" xfId="33707"/>
    <cellStyle name="Note 3 4 2 3 2 3 3" xfId="48160"/>
    <cellStyle name="Note 3 4 2 3 2 4" xfId="21683"/>
    <cellStyle name="Note 3 4 2 3 2 5" xfId="36136"/>
    <cellStyle name="Note 3 4 2 3 3" xfId="6709"/>
    <cellStyle name="Note 3 4 2 3 3 2" xfId="24144"/>
    <cellStyle name="Note 3 4 2 3 3 3" xfId="38597"/>
    <cellStyle name="Note 3 4 2 3 4" xfId="9150"/>
    <cellStyle name="Note 3 4 2 3 4 2" xfId="26585"/>
    <cellStyle name="Note 3 4 2 3 4 3" xfId="41038"/>
    <cellStyle name="Note 3 4 2 3 5" xfId="11570"/>
    <cellStyle name="Note 3 4 2 3 5 2" xfId="29005"/>
    <cellStyle name="Note 3 4 2 3 5 3" xfId="43458"/>
    <cellStyle name="Note 3 4 2 3 6" xfId="18577"/>
    <cellStyle name="Note 3 4 2 4" xfId="1737"/>
    <cellStyle name="Note 3 4 2 4 2" xfId="4248"/>
    <cellStyle name="Note 3 4 2 4 2 2" xfId="21684"/>
    <cellStyle name="Note 3 4 2 4 2 3" xfId="36137"/>
    <cellStyle name="Note 3 4 2 4 3" xfId="6710"/>
    <cellStyle name="Note 3 4 2 4 3 2" xfId="24145"/>
    <cellStyle name="Note 3 4 2 4 3 3" xfId="38598"/>
    <cellStyle name="Note 3 4 2 4 4" xfId="9151"/>
    <cellStyle name="Note 3 4 2 4 4 2" xfId="26586"/>
    <cellStyle name="Note 3 4 2 4 4 3" xfId="41039"/>
    <cellStyle name="Note 3 4 2 4 5" xfId="11571"/>
    <cellStyle name="Note 3 4 2 4 5 2" xfId="29006"/>
    <cellStyle name="Note 3 4 2 4 5 3" xfId="43459"/>
    <cellStyle name="Note 3 4 2 4 6" xfId="15204"/>
    <cellStyle name="Note 3 4 2 4 6 2" xfId="32639"/>
    <cellStyle name="Note 3 4 2 4 6 3" xfId="47092"/>
    <cellStyle name="Note 3 4 2 4 7" xfId="18578"/>
    <cellStyle name="Note 3 4 2 4 8" xfId="20366"/>
    <cellStyle name="Note 3 4 2 5" xfId="4245"/>
    <cellStyle name="Note 3 4 2 5 2" xfId="13809"/>
    <cellStyle name="Note 3 4 2 5 2 2" xfId="31244"/>
    <cellStyle name="Note 3 4 2 5 2 3" xfId="45697"/>
    <cellStyle name="Note 3 4 2 5 3" xfId="16270"/>
    <cellStyle name="Note 3 4 2 5 3 2" xfId="33705"/>
    <cellStyle name="Note 3 4 2 5 3 3" xfId="48158"/>
    <cellStyle name="Note 3 4 2 5 4" xfId="21681"/>
    <cellStyle name="Note 3 4 2 5 5" xfId="36134"/>
    <cellStyle name="Note 3 4 2 6" xfId="6707"/>
    <cellStyle name="Note 3 4 2 6 2" xfId="24142"/>
    <cellStyle name="Note 3 4 2 6 3" xfId="38595"/>
    <cellStyle name="Note 3 4 2 7" xfId="9148"/>
    <cellStyle name="Note 3 4 2 7 2" xfId="26583"/>
    <cellStyle name="Note 3 4 2 7 3" xfId="41036"/>
    <cellStyle name="Note 3 4 2 8" xfId="11568"/>
    <cellStyle name="Note 3 4 2 8 2" xfId="29003"/>
    <cellStyle name="Note 3 4 2 8 3" xfId="43456"/>
    <cellStyle name="Note 3 4 2 9" xfId="18575"/>
    <cellStyle name="Note 3 4 3" xfId="1738"/>
    <cellStyle name="Note 3 4 3 2" xfId="1739"/>
    <cellStyle name="Note 3 4 3 2 2" xfId="4250"/>
    <cellStyle name="Note 3 4 3 2 2 2" xfId="13813"/>
    <cellStyle name="Note 3 4 3 2 2 2 2" xfId="31248"/>
    <cellStyle name="Note 3 4 3 2 2 2 3" xfId="45701"/>
    <cellStyle name="Note 3 4 3 2 2 3" xfId="16274"/>
    <cellStyle name="Note 3 4 3 2 2 3 2" xfId="33709"/>
    <cellStyle name="Note 3 4 3 2 2 3 3" xfId="48162"/>
    <cellStyle name="Note 3 4 3 2 2 4" xfId="21686"/>
    <cellStyle name="Note 3 4 3 2 2 5" xfId="36139"/>
    <cellStyle name="Note 3 4 3 2 3" xfId="6712"/>
    <cellStyle name="Note 3 4 3 2 3 2" xfId="24147"/>
    <cellStyle name="Note 3 4 3 2 3 3" xfId="38600"/>
    <cellStyle name="Note 3 4 3 2 4" xfId="9153"/>
    <cellStyle name="Note 3 4 3 2 4 2" xfId="26588"/>
    <cellStyle name="Note 3 4 3 2 4 3" xfId="41041"/>
    <cellStyle name="Note 3 4 3 2 5" xfId="11573"/>
    <cellStyle name="Note 3 4 3 2 5 2" xfId="29008"/>
    <cellStyle name="Note 3 4 3 2 5 3" xfId="43461"/>
    <cellStyle name="Note 3 4 3 2 6" xfId="18580"/>
    <cellStyle name="Note 3 4 3 3" xfId="1740"/>
    <cellStyle name="Note 3 4 3 3 2" xfId="4251"/>
    <cellStyle name="Note 3 4 3 3 2 2" xfId="13814"/>
    <cellStyle name="Note 3 4 3 3 2 2 2" xfId="31249"/>
    <cellStyle name="Note 3 4 3 3 2 2 3" xfId="45702"/>
    <cellStyle name="Note 3 4 3 3 2 3" xfId="16275"/>
    <cellStyle name="Note 3 4 3 3 2 3 2" xfId="33710"/>
    <cellStyle name="Note 3 4 3 3 2 3 3" xfId="48163"/>
    <cellStyle name="Note 3 4 3 3 2 4" xfId="21687"/>
    <cellStyle name="Note 3 4 3 3 2 5" xfId="36140"/>
    <cellStyle name="Note 3 4 3 3 3" xfId="6713"/>
    <cellStyle name="Note 3 4 3 3 3 2" xfId="24148"/>
    <cellStyle name="Note 3 4 3 3 3 3" xfId="38601"/>
    <cellStyle name="Note 3 4 3 3 4" xfId="9154"/>
    <cellStyle name="Note 3 4 3 3 4 2" xfId="26589"/>
    <cellStyle name="Note 3 4 3 3 4 3" xfId="41042"/>
    <cellStyle name="Note 3 4 3 3 5" xfId="11574"/>
    <cellStyle name="Note 3 4 3 3 5 2" xfId="29009"/>
    <cellStyle name="Note 3 4 3 3 5 3" xfId="43462"/>
    <cellStyle name="Note 3 4 3 3 6" xfId="18581"/>
    <cellStyle name="Note 3 4 3 4" xfId="1741"/>
    <cellStyle name="Note 3 4 3 4 2" xfId="4252"/>
    <cellStyle name="Note 3 4 3 4 2 2" xfId="21688"/>
    <cellStyle name="Note 3 4 3 4 2 3" xfId="36141"/>
    <cellStyle name="Note 3 4 3 4 3" xfId="6714"/>
    <cellStyle name="Note 3 4 3 4 3 2" xfId="24149"/>
    <cellStyle name="Note 3 4 3 4 3 3" xfId="38602"/>
    <cellStyle name="Note 3 4 3 4 4" xfId="9155"/>
    <cellStyle name="Note 3 4 3 4 4 2" xfId="26590"/>
    <cellStyle name="Note 3 4 3 4 4 3" xfId="41043"/>
    <cellStyle name="Note 3 4 3 4 5" xfId="11575"/>
    <cellStyle name="Note 3 4 3 4 5 2" xfId="29010"/>
    <cellStyle name="Note 3 4 3 4 5 3" xfId="43463"/>
    <cellStyle name="Note 3 4 3 4 6" xfId="15205"/>
    <cellStyle name="Note 3 4 3 4 6 2" xfId="32640"/>
    <cellStyle name="Note 3 4 3 4 6 3" xfId="47093"/>
    <cellStyle name="Note 3 4 3 4 7" xfId="18582"/>
    <cellStyle name="Note 3 4 3 4 8" xfId="20367"/>
    <cellStyle name="Note 3 4 3 5" xfId="4249"/>
    <cellStyle name="Note 3 4 3 5 2" xfId="13812"/>
    <cellStyle name="Note 3 4 3 5 2 2" xfId="31247"/>
    <cellStyle name="Note 3 4 3 5 2 3" xfId="45700"/>
    <cellStyle name="Note 3 4 3 5 3" xfId="16273"/>
    <cellStyle name="Note 3 4 3 5 3 2" xfId="33708"/>
    <cellStyle name="Note 3 4 3 5 3 3" xfId="48161"/>
    <cellStyle name="Note 3 4 3 5 4" xfId="21685"/>
    <cellStyle name="Note 3 4 3 5 5" xfId="36138"/>
    <cellStyle name="Note 3 4 3 6" xfId="6711"/>
    <cellStyle name="Note 3 4 3 6 2" xfId="24146"/>
    <cellStyle name="Note 3 4 3 6 3" xfId="38599"/>
    <cellStyle name="Note 3 4 3 7" xfId="9152"/>
    <cellStyle name="Note 3 4 3 7 2" xfId="26587"/>
    <cellStyle name="Note 3 4 3 7 3" xfId="41040"/>
    <cellStyle name="Note 3 4 3 8" xfId="11572"/>
    <cellStyle name="Note 3 4 3 8 2" xfId="29007"/>
    <cellStyle name="Note 3 4 3 8 3" xfId="43460"/>
    <cellStyle name="Note 3 4 3 9" xfId="18579"/>
    <cellStyle name="Note 3 4 4" xfId="1742"/>
    <cellStyle name="Note 3 4 4 2" xfId="1743"/>
    <cellStyle name="Note 3 4 4 2 2" xfId="4254"/>
    <cellStyle name="Note 3 4 4 2 2 2" xfId="13816"/>
    <cellStyle name="Note 3 4 4 2 2 2 2" xfId="31251"/>
    <cellStyle name="Note 3 4 4 2 2 2 3" xfId="45704"/>
    <cellStyle name="Note 3 4 4 2 2 3" xfId="16277"/>
    <cellStyle name="Note 3 4 4 2 2 3 2" xfId="33712"/>
    <cellStyle name="Note 3 4 4 2 2 3 3" xfId="48165"/>
    <cellStyle name="Note 3 4 4 2 2 4" xfId="21690"/>
    <cellStyle name="Note 3 4 4 2 2 5" xfId="36143"/>
    <cellStyle name="Note 3 4 4 2 3" xfId="6716"/>
    <cellStyle name="Note 3 4 4 2 3 2" xfId="24151"/>
    <cellStyle name="Note 3 4 4 2 3 3" xfId="38604"/>
    <cellStyle name="Note 3 4 4 2 4" xfId="9157"/>
    <cellStyle name="Note 3 4 4 2 4 2" xfId="26592"/>
    <cellStyle name="Note 3 4 4 2 4 3" xfId="41045"/>
    <cellStyle name="Note 3 4 4 2 5" xfId="11577"/>
    <cellStyle name="Note 3 4 4 2 5 2" xfId="29012"/>
    <cellStyle name="Note 3 4 4 2 5 3" xfId="43465"/>
    <cellStyle name="Note 3 4 4 2 6" xfId="18584"/>
    <cellStyle name="Note 3 4 4 3" xfId="1744"/>
    <cellStyle name="Note 3 4 4 3 2" xfId="4255"/>
    <cellStyle name="Note 3 4 4 3 2 2" xfId="13817"/>
    <cellStyle name="Note 3 4 4 3 2 2 2" xfId="31252"/>
    <cellStyle name="Note 3 4 4 3 2 2 3" xfId="45705"/>
    <cellStyle name="Note 3 4 4 3 2 3" xfId="16278"/>
    <cellStyle name="Note 3 4 4 3 2 3 2" xfId="33713"/>
    <cellStyle name="Note 3 4 4 3 2 3 3" xfId="48166"/>
    <cellStyle name="Note 3 4 4 3 2 4" xfId="21691"/>
    <cellStyle name="Note 3 4 4 3 2 5" xfId="36144"/>
    <cellStyle name="Note 3 4 4 3 3" xfId="6717"/>
    <cellStyle name="Note 3 4 4 3 3 2" xfId="24152"/>
    <cellStyle name="Note 3 4 4 3 3 3" xfId="38605"/>
    <cellStyle name="Note 3 4 4 3 4" xfId="9158"/>
    <cellStyle name="Note 3 4 4 3 4 2" xfId="26593"/>
    <cellStyle name="Note 3 4 4 3 4 3" xfId="41046"/>
    <cellStyle name="Note 3 4 4 3 5" xfId="11578"/>
    <cellStyle name="Note 3 4 4 3 5 2" xfId="29013"/>
    <cellStyle name="Note 3 4 4 3 5 3" xfId="43466"/>
    <cellStyle name="Note 3 4 4 3 6" xfId="18585"/>
    <cellStyle name="Note 3 4 4 4" xfId="1745"/>
    <cellStyle name="Note 3 4 4 4 2" xfId="4256"/>
    <cellStyle name="Note 3 4 4 4 2 2" xfId="21692"/>
    <cellStyle name="Note 3 4 4 4 2 3" xfId="36145"/>
    <cellStyle name="Note 3 4 4 4 3" xfId="6718"/>
    <cellStyle name="Note 3 4 4 4 3 2" xfId="24153"/>
    <cellStyle name="Note 3 4 4 4 3 3" xfId="38606"/>
    <cellStyle name="Note 3 4 4 4 4" xfId="9159"/>
    <cellStyle name="Note 3 4 4 4 4 2" xfId="26594"/>
    <cellStyle name="Note 3 4 4 4 4 3" xfId="41047"/>
    <cellStyle name="Note 3 4 4 4 5" xfId="11579"/>
    <cellStyle name="Note 3 4 4 4 5 2" xfId="29014"/>
    <cellStyle name="Note 3 4 4 4 5 3" xfId="43467"/>
    <cellStyle name="Note 3 4 4 4 6" xfId="15206"/>
    <cellStyle name="Note 3 4 4 4 6 2" xfId="32641"/>
    <cellStyle name="Note 3 4 4 4 6 3" xfId="47094"/>
    <cellStyle name="Note 3 4 4 4 7" xfId="18586"/>
    <cellStyle name="Note 3 4 4 4 8" xfId="20368"/>
    <cellStyle name="Note 3 4 4 5" xfId="4253"/>
    <cellStyle name="Note 3 4 4 5 2" xfId="13815"/>
    <cellStyle name="Note 3 4 4 5 2 2" xfId="31250"/>
    <cellStyle name="Note 3 4 4 5 2 3" xfId="45703"/>
    <cellStyle name="Note 3 4 4 5 3" xfId="16276"/>
    <cellStyle name="Note 3 4 4 5 3 2" xfId="33711"/>
    <cellStyle name="Note 3 4 4 5 3 3" xfId="48164"/>
    <cellStyle name="Note 3 4 4 5 4" xfId="21689"/>
    <cellStyle name="Note 3 4 4 5 5" xfId="36142"/>
    <cellStyle name="Note 3 4 4 6" xfId="6715"/>
    <cellStyle name="Note 3 4 4 6 2" xfId="24150"/>
    <cellStyle name="Note 3 4 4 6 3" xfId="38603"/>
    <cellStyle name="Note 3 4 4 7" xfId="9156"/>
    <cellStyle name="Note 3 4 4 7 2" xfId="26591"/>
    <cellStyle name="Note 3 4 4 7 3" xfId="41044"/>
    <cellStyle name="Note 3 4 4 8" xfId="11576"/>
    <cellStyle name="Note 3 4 4 8 2" xfId="29011"/>
    <cellStyle name="Note 3 4 4 8 3" xfId="43464"/>
    <cellStyle name="Note 3 4 4 9" xfId="18583"/>
    <cellStyle name="Note 3 4 5" xfId="1746"/>
    <cellStyle name="Note 3 4 5 2" xfId="1747"/>
    <cellStyle name="Note 3 4 5 2 2" xfId="4258"/>
    <cellStyle name="Note 3 4 5 2 2 2" xfId="13819"/>
    <cellStyle name="Note 3 4 5 2 2 2 2" xfId="31254"/>
    <cellStyle name="Note 3 4 5 2 2 2 3" xfId="45707"/>
    <cellStyle name="Note 3 4 5 2 2 3" xfId="16280"/>
    <cellStyle name="Note 3 4 5 2 2 3 2" xfId="33715"/>
    <cellStyle name="Note 3 4 5 2 2 3 3" xfId="48168"/>
    <cellStyle name="Note 3 4 5 2 2 4" xfId="21694"/>
    <cellStyle name="Note 3 4 5 2 2 5" xfId="36147"/>
    <cellStyle name="Note 3 4 5 2 3" xfId="6720"/>
    <cellStyle name="Note 3 4 5 2 3 2" xfId="24155"/>
    <cellStyle name="Note 3 4 5 2 3 3" xfId="38608"/>
    <cellStyle name="Note 3 4 5 2 4" xfId="9161"/>
    <cellStyle name="Note 3 4 5 2 4 2" xfId="26596"/>
    <cellStyle name="Note 3 4 5 2 4 3" xfId="41049"/>
    <cellStyle name="Note 3 4 5 2 5" xfId="11581"/>
    <cellStyle name="Note 3 4 5 2 5 2" xfId="29016"/>
    <cellStyle name="Note 3 4 5 2 5 3" xfId="43469"/>
    <cellStyle name="Note 3 4 5 2 6" xfId="18588"/>
    <cellStyle name="Note 3 4 5 3" xfId="1748"/>
    <cellStyle name="Note 3 4 5 3 2" xfId="4259"/>
    <cellStyle name="Note 3 4 5 3 2 2" xfId="13820"/>
    <cellStyle name="Note 3 4 5 3 2 2 2" xfId="31255"/>
    <cellStyle name="Note 3 4 5 3 2 2 3" xfId="45708"/>
    <cellStyle name="Note 3 4 5 3 2 3" xfId="16281"/>
    <cellStyle name="Note 3 4 5 3 2 3 2" xfId="33716"/>
    <cellStyle name="Note 3 4 5 3 2 3 3" xfId="48169"/>
    <cellStyle name="Note 3 4 5 3 2 4" xfId="21695"/>
    <cellStyle name="Note 3 4 5 3 2 5" xfId="36148"/>
    <cellStyle name="Note 3 4 5 3 3" xfId="6721"/>
    <cellStyle name="Note 3 4 5 3 3 2" xfId="24156"/>
    <cellStyle name="Note 3 4 5 3 3 3" xfId="38609"/>
    <cellStyle name="Note 3 4 5 3 4" xfId="9162"/>
    <cellStyle name="Note 3 4 5 3 4 2" xfId="26597"/>
    <cellStyle name="Note 3 4 5 3 4 3" xfId="41050"/>
    <cellStyle name="Note 3 4 5 3 5" xfId="11582"/>
    <cellStyle name="Note 3 4 5 3 5 2" xfId="29017"/>
    <cellStyle name="Note 3 4 5 3 5 3" xfId="43470"/>
    <cellStyle name="Note 3 4 5 3 6" xfId="18589"/>
    <cellStyle name="Note 3 4 5 4" xfId="1749"/>
    <cellStyle name="Note 3 4 5 4 2" xfId="4260"/>
    <cellStyle name="Note 3 4 5 4 2 2" xfId="21696"/>
    <cellStyle name="Note 3 4 5 4 2 3" xfId="36149"/>
    <cellStyle name="Note 3 4 5 4 3" xfId="6722"/>
    <cellStyle name="Note 3 4 5 4 3 2" xfId="24157"/>
    <cellStyle name="Note 3 4 5 4 3 3" xfId="38610"/>
    <cellStyle name="Note 3 4 5 4 4" xfId="9163"/>
    <cellStyle name="Note 3 4 5 4 4 2" xfId="26598"/>
    <cellStyle name="Note 3 4 5 4 4 3" xfId="41051"/>
    <cellStyle name="Note 3 4 5 4 5" xfId="11583"/>
    <cellStyle name="Note 3 4 5 4 5 2" xfId="29018"/>
    <cellStyle name="Note 3 4 5 4 5 3" xfId="43471"/>
    <cellStyle name="Note 3 4 5 4 6" xfId="15207"/>
    <cellStyle name="Note 3 4 5 4 6 2" xfId="32642"/>
    <cellStyle name="Note 3 4 5 4 6 3" xfId="47095"/>
    <cellStyle name="Note 3 4 5 4 7" xfId="18590"/>
    <cellStyle name="Note 3 4 5 4 8" xfId="20369"/>
    <cellStyle name="Note 3 4 5 5" xfId="4257"/>
    <cellStyle name="Note 3 4 5 5 2" xfId="13818"/>
    <cellStyle name="Note 3 4 5 5 2 2" xfId="31253"/>
    <cellStyle name="Note 3 4 5 5 2 3" xfId="45706"/>
    <cellStyle name="Note 3 4 5 5 3" xfId="16279"/>
    <cellStyle name="Note 3 4 5 5 3 2" xfId="33714"/>
    <cellStyle name="Note 3 4 5 5 3 3" xfId="48167"/>
    <cellStyle name="Note 3 4 5 5 4" xfId="21693"/>
    <cellStyle name="Note 3 4 5 5 5" xfId="36146"/>
    <cellStyle name="Note 3 4 5 6" xfId="6719"/>
    <cellStyle name="Note 3 4 5 6 2" xfId="24154"/>
    <cellStyle name="Note 3 4 5 6 3" xfId="38607"/>
    <cellStyle name="Note 3 4 5 7" xfId="9160"/>
    <cellStyle name="Note 3 4 5 7 2" xfId="26595"/>
    <cellStyle name="Note 3 4 5 7 3" xfId="41048"/>
    <cellStyle name="Note 3 4 5 8" xfId="11580"/>
    <cellStyle name="Note 3 4 5 8 2" xfId="29015"/>
    <cellStyle name="Note 3 4 5 8 3" xfId="43468"/>
    <cellStyle name="Note 3 4 5 9" xfId="18587"/>
    <cellStyle name="Note 3 4 6" xfId="1750"/>
    <cellStyle name="Note 3 4 6 2" xfId="4261"/>
    <cellStyle name="Note 3 4 6 2 2" xfId="13821"/>
    <cellStyle name="Note 3 4 6 2 2 2" xfId="31256"/>
    <cellStyle name="Note 3 4 6 2 2 3" xfId="45709"/>
    <cellStyle name="Note 3 4 6 2 3" xfId="16282"/>
    <cellStyle name="Note 3 4 6 2 3 2" xfId="33717"/>
    <cellStyle name="Note 3 4 6 2 3 3" xfId="48170"/>
    <cellStyle name="Note 3 4 6 2 4" xfId="21697"/>
    <cellStyle name="Note 3 4 6 2 5" xfId="36150"/>
    <cellStyle name="Note 3 4 6 3" xfId="6723"/>
    <cellStyle name="Note 3 4 6 3 2" xfId="24158"/>
    <cellStyle name="Note 3 4 6 3 3" xfId="38611"/>
    <cellStyle name="Note 3 4 6 4" xfId="9164"/>
    <cellStyle name="Note 3 4 6 4 2" xfId="26599"/>
    <cellStyle name="Note 3 4 6 4 3" xfId="41052"/>
    <cellStyle name="Note 3 4 6 5" xfId="11584"/>
    <cellStyle name="Note 3 4 6 5 2" xfId="29019"/>
    <cellStyle name="Note 3 4 6 5 3" xfId="43472"/>
    <cellStyle name="Note 3 4 6 6" xfId="18591"/>
    <cellStyle name="Note 3 4 7" xfId="1751"/>
    <cellStyle name="Note 3 4 7 2" xfId="4262"/>
    <cellStyle name="Note 3 4 7 2 2" xfId="13822"/>
    <cellStyle name="Note 3 4 7 2 2 2" xfId="31257"/>
    <cellStyle name="Note 3 4 7 2 2 3" xfId="45710"/>
    <cellStyle name="Note 3 4 7 2 3" xfId="16283"/>
    <cellStyle name="Note 3 4 7 2 3 2" xfId="33718"/>
    <cellStyle name="Note 3 4 7 2 3 3" xfId="48171"/>
    <cellStyle name="Note 3 4 7 2 4" xfId="21698"/>
    <cellStyle name="Note 3 4 7 2 5" xfId="36151"/>
    <cellStyle name="Note 3 4 7 3" xfId="6724"/>
    <cellStyle name="Note 3 4 7 3 2" xfId="24159"/>
    <cellStyle name="Note 3 4 7 3 3" xfId="38612"/>
    <cellStyle name="Note 3 4 7 4" xfId="9165"/>
    <cellStyle name="Note 3 4 7 4 2" xfId="26600"/>
    <cellStyle name="Note 3 4 7 4 3" xfId="41053"/>
    <cellStyle name="Note 3 4 7 5" xfId="11585"/>
    <cellStyle name="Note 3 4 7 5 2" xfId="29020"/>
    <cellStyle name="Note 3 4 7 5 3" xfId="43473"/>
    <cellStyle name="Note 3 4 7 6" xfId="18592"/>
    <cellStyle name="Note 3 4 8" xfId="1752"/>
    <cellStyle name="Note 3 4 8 2" xfId="4263"/>
    <cellStyle name="Note 3 4 8 2 2" xfId="21699"/>
    <cellStyle name="Note 3 4 8 2 3" xfId="36152"/>
    <cellStyle name="Note 3 4 8 3" xfId="6725"/>
    <cellStyle name="Note 3 4 8 3 2" xfId="24160"/>
    <cellStyle name="Note 3 4 8 3 3" xfId="38613"/>
    <cellStyle name="Note 3 4 8 4" xfId="9166"/>
    <cellStyle name="Note 3 4 8 4 2" xfId="26601"/>
    <cellStyle name="Note 3 4 8 4 3" xfId="41054"/>
    <cellStyle name="Note 3 4 8 5" xfId="11586"/>
    <cellStyle name="Note 3 4 8 5 2" xfId="29021"/>
    <cellStyle name="Note 3 4 8 5 3" xfId="43474"/>
    <cellStyle name="Note 3 4 8 6" xfId="15208"/>
    <cellStyle name="Note 3 4 8 6 2" xfId="32643"/>
    <cellStyle name="Note 3 4 8 6 3" xfId="47096"/>
    <cellStyle name="Note 3 4 8 7" xfId="18593"/>
    <cellStyle name="Note 3 4 8 8" xfId="20370"/>
    <cellStyle name="Note 3 4 9" xfId="4244"/>
    <cellStyle name="Note 3 4 9 2" xfId="13808"/>
    <cellStyle name="Note 3 4 9 2 2" xfId="31243"/>
    <cellStyle name="Note 3 4 9 2 3" xfId="45696"/>
    <cellStyle name="Note 3 4 9 3" xfId="16269"/>
    <cellStyle name="Note 3 4 9 3 2" xfId="33704"/>
    <cellStyle name="Note 3 4 9 3 3" xfId="48157"/>
    <cellStyle name="Note 3 4 9 4" xfId="21680"/>
    <cellStyle name="Note 3 4 9 5" xfId="36133"/>
    <cellStyle name="Note 3 5" xfId="1753"/>
    <cellStyle name="Note 3 5 10" xfId="6726"/>
    <cellStyle name="Note 3 5 10 2" xfId="24161"/>
    <cellStyle name="Note 3 5 10 3" xfId="38614"/>
    <cellStyle name="Note 3 5 11" xfId="9167"/>
    <cellStyle name="Note 3 5 11 2" xfId="26602"/>
    <cellStyle name="Note 3 5 11 3" xfId="41055"/>
    <cellStyle name="Note 3 5 12" xfId="11587"/>
    <cellStyle name="Note 3 5 12 2" xfId="29022"/>
    <cellStyle name="Note 3 5 12 3" xfId="43475"/>
    <cellStyle name="Note 3 5 13" xfId="18594"/>
    <cellStyle name="Note 3 5 2" xfId="1754"/>
    <cellStyle name="Note 3 5 2 2" xfId="1755"/>
    <cellStyle name="Note 3 5 2 2 2" xfId="4266"/>
    <cellStyle name="Note 3 5 2 2 2 2" xfId="13825"/>
    <cellStyle name="Note 3 5 2 2 2 2 2" xfId="31260"/>
    <cellStyle name="Note 3 5 2 2 2 2 3" xfId="45713"/>
    <cellStyle name="Note 3 5 2 2 2 3" xfId="16286"/>
    <cellStyle name="Note 3 5 2 2 2 3 2" xfId="33721"/>
    <cellStyle name="Note 3 5 2 2 2 3 3" xfId="48174"/>
    <cellStyle name="Note 3 5 2 2 2 4" xfId="21702"/>
    <cellStyle name="Note 3 5 2 2 2 5" xfId="36155"/>
    <cellStyle name="Note 3 5 2 2 3" xfId="6728"/>
    <cellStyle name="Note 3 5 2 2 3 2" xfId="24163"/>
    <cellStyle name="Note 3 5 2 2 3 3" xfId="38616"/>
    <cellStyle name="Note 3 5 2 2 4" xfId="9169"/>
    <cellStyle name="Note 3 5 2 2 4 2" xfId="26604"/>
    <cellStyle name="Note 3 5 2 2 4 3" xfId="41057"/>
    <cellStyle name="Note 3 5 2 2 5" xfId="11589"/>
    <cellStyle name="Note 3 5 2 2 5 2" xfId="29024"/>
    <cellStyle name="Note 3 5 2 2 5 3" xfId="43477"/>
    <cellStyle name="Note 3 5 2 2 6" xfId="18596"/>
    <cellStyle name="Note 3 5 2 3" xfId="1756"/>
    <cellStyle name="Note 3 5 2 3 2" xfId="4267"/>
    <cellStyle name="Note 3 5 2 3 2 2" xfId="13826"/>
    <cellStyle name="Note 3 5 2 3 2 2 2" xfId="31261"/>
    <cellStyle name="Note 3 5 2 3 2 2 3" xfId="45714"/>
    <cellStyle name="Note 3 5 2 3 2 3" xfId="16287"/>
    <cellStyle name="Note 3 5 2 3 2 3 2" xfId="33722"/>
    <cellStyle name="Note 3 5 2 3 2 3 3" xfId="48175"/>
    <cellStyle name="Note 3 5 2 3 2 4" xfId="21703"/>
    <cellStyle name="Note 3 5 2 3 2 5" xfId="36156"/>
    <cellStyle name="Note 3 5 2 3 3" xfId="6729"/>
    <cellStyle name="Note 3 5 2 3 3 2" xfId="24164"/>
    <cellStyle name="Note 3 5 2 3 3 3" xfId="38617"/>
    <cellStyle name="Note 3 5 2 3 4" xfId="9170"/>
    <cellStyle name="Note 3 5 2 3 4 2" xfId="26605"/>
    <cellStyle name="Note 3 5 2 3 4 3" xfId="41058"/>
    <cellStyle name="Note 3 5 2 3 5" xfId="11590"/>
    <cellStyle name="Note 3 5 2 3 5 2" xfId="29025"/>
    <cellStyle name="Note 3 5 2 3 5 3" xfId="43478"/>
    <cellStyle name="Note 3 5 2 3 6" xfId="18597"/>
    <cellStyle name="Note 3 5 2 4" xfId="1757"/>
    <cellStyle name="Note 3 5 2 4 2" xfId="4268"/>
    <cellStyle name="Note 3 5 2 4 2 2" xfId="21704"/>
    <cellStyle name="Note 3 5 2 4 2 3" xfId="36157"/>
    <cellStyle name="Note 3 5 2 4 3" xfId="6730"/>
    <cellStyle name="Note 3 5 2 4 3 2" xfId="24165"/>
    <cellStyle name="Note 3 5 2 4 3 3" xfId="38618"/>
    <cellStyle name="Note 3 5 2 4 4" xfId="9171"/>
    <cellStyle name="Note 3 5 2 4 4 2" xfId="26606"/>
    <cellStyle name="Note 3 5 2 4 4 3" xfId="41059"/>
    <cellStyle name="Note 3 5 2 4 5" xfId="11591"/>
    <cellStyle name="Note 3 5 2 4 5 2" xfId="29026"/>
    <cellStyle name="Note 3 5 2 4 5 3" xfId="43479"/>
    <cellStyle name="Note 3 5 2 4 6" xfId="15209"/>
    <cellStyle name="Note 3 5 2 4 6 2" xfId="32644"/>
    <cellStyle name="Note 3 5 2 4 6 3" xfId="47097"/>
    <cellStyle name="Note 3 5 2 4 7" xfId="18598"/>
    <cellStyle name="Note 3 5 2 4 8" xfId="20371"/>
    <cellStyle name="Note 3 5 2 5" xfId="4265"/>
    <cellStyle name="Note 3 5 2 5 2" xfId="13824"/>
    <cellStyle name="Note 3 5 2 5 2 2" xfId="31259"/>
    <cellStyle name="Note 3 5 2 5 2 3" xfId="45712"/>
    <cellStyle name="Note 3 5 2 5 3" xfId="16285"/>
    <cellStyle name="Note 3 5 2 5 3 2" xfId="33720"/>
    <cellStyle name="Note 3 5 2 5 3 3" xfId="48173"/>
    <cellStyle name="Note 3 5 2 5 4" xfId="21701"/>
    <cellStyle name="Note 3 5 2 5 5" xfId="36154"/>
    <cellStyle name="Note 3 5 2 6" xfId="6727"/>
    <cellStyle name="Note 3 5 2 6 2" xfId="24162"/>
    <cellStyle name="Note 3 5 2 6 3" xfId="38615"/>
    <cellStyle name="Note 3 5 2 7" xfId="9168"/>
    <cellStyle name="Note 3 5 2 7 2" xfId="26603"/>
    <cellStyle name="Note 3 5 2 7 3" xfId="41056"/>
    <cellStyle name="Note 3 5 2 8" xfId="11588"/>
    <cellStyle name="Note 3 5 2 8 2" xfId="29023"/>
    <cellStyle name="Note 3 5 2 8 3" xfId="43476"/>
    <cellStyle name="Note 3 5 2 9" xfId="18595"/>
    <cellStyle name="Note 3 5 3" xfId="1758"/>
    <cellStyle name="Note 3 5 3 2" xfId="1759"/>
    <cellStyle name="Note 3 5 3 2 2" xfId="4270"/>
    <cellStyle name="Note 3 5 3 2 2 2" xfId="13828"/>
    <cellStyle name="Note 3 5 3 2 2 2 2" xfId="31263"/>
    <cellStyle name="Note 3 5 3 2 2 2 3" xfId="45716"/>
    <cellStyle name="Note 3 5 3 2 2 3" xfId="16289"/>
    <cellStyle name="Note 3 5 3 2 2 3 2" xfId="33724"/>
    <cellStyle name="Note 3 5 3 2 2 3 3" xfId="48177"/>
    <cellStyle name="Note 3 5 3 2 2 4" xfId="21706"/>
    <cellStyle name="Note 3 5 3 2 2 5" xfId="36159"/>
    <cellStyle name="Note 3 5 3 2 3" xfId="6732"/>
    <cellStyle name="Note 3 5 3 2 3 2" xfId="24167"/>
    <cellStyle name="Note 3 5 3 2 3 3" xfId="38620"/>
    <cellStyle name="Note 3 5 3 2 4" xfId="9173"/>
    <cellStyle name="Note 3 5 3 2 4 2" xfId="26608"/>
    <cellStyle name="Note 3 5 3 2 4 3" xfId="41061"/>
    <cellStyle name="Note 3 5 3 2 5" xfId="11593"/>
    <cellStyle name="Note 3 5 3 2 5 2" xfId="29028"/>
    <cellStyle name="Note 3 5 3 2 5 3" xfId="43481"/>
    <cellStyle name="Note 3 5 3 2 6" xfId="18600"/>
    <cellStyle name="Note 3 5 3 3" xfId="1760"/>
    <cellStyle name="Note 3 5 3 3 2" xfId="4271"/>
    <cellStyle name="Note 3 5 3 3 2 2" xfId="13829"/>
    <cellStyle name="Note 3 5 3 3 2 2 2" xfId="31264"/>
    <cellStyle name="Note 3 5 3 3 2 2 3" xfId="45717"/>
    <cellStyle name="Note 3 5 3 3 2 3" xfId="16290"/>
    <cellStyle name="Note 3 5 3 3 2 3 2" xfId="33725"/>
    <cellStyle name="Note 3 5 3 3 2 3 3" xfId="48178"/>
    <cellStyle name="Note 3 5 3 3 2 4" xfId="21707"/>
    <cellStyle name="Note 3 5 3 3 2 5" xfId="36160"/>
    <cellStyle name="Note 3 5 3 3 3" xfId="6733"/>
    <cellStyle name="Note 3 5 3 3 3 2" xfId="24168"/>
    <cellStyle name="Note 3 5 3 3 3 3" xfId="38621"/>
    <cellStyle name="Note 3 5 3 3 4" xfId="9174"/>
    <cellStyle name="Note 3 5 3 3 4 2" xfId="26609"/>
    <cellStyle name="Note 3 5 3 3 4 3" xfId="41062"/>
    <cellStyle name="Note 3 5 3 3 5" xfId="11594"/>
    <cellStyle name="Note 3 5 3 3 5 2" xfId="29029"/>
    <cellStyle name="Note 3 5 3 3 5 3" xfId="43482"/>
    <cellStyle name="Note 3 5 3 3 6" xfId="18601"/>
    <cellStyle name="Note 3 5 3 4" xfId="1761"/>
    <cellStyle name="Note 3 5 3 4 2" xfId="4272"/>
    <cellStyle name="Note 3 5 3 4 2 2" xfId="21708"/>
    <cellStyle name="Note 3 5 3 4 2 3" xfId="36161"/>
    <cellStyle name="Note 3 5 3 4 3" xfId="6734"/>
    <cellStyle name="Note 3 5 3 4 3 2" xfId="24169"/>
    <cellStyle name="Note 3 5 3 4 3 3" xfId="38622"/>
    <cellStyle name="Note 3 5 3 4 4" xfId="9175"/>
    <cellStyle name="Note 3 5 3 4 4 2" xfId="26610"/>
    <cellStyle name="Note 3 5 3 4 4 3" xfId="41063"/>
    <cellStyle name="Note 3 5 3 4 5" xfId="11595"/>
    <cellStyle name="Note 3 5 3 4 5 2" xfId="29030"/>
    <cellStyle name="Note 3 5 3 4 5 3" xfId="43483"/>
    <cellStyle name="Note 3 5 3 4 6" xfId="15210"/>
    <cellStyle name="Note 3 5 3 4 6 2" xfId="32645"/>
    <cellStyle name="Note 3 5 3 4 6 3" xfId="47098"/>
    <cellStyle name="Note 3 5 3 4 7" xfId="18602"/>
    <cellStyle name="Note 3 5 3 4 8" xfId="20372"/>
    <cellStyle name="Note 3 5 3 5" xfId="4269"/>
    <cellStyle name="Note 3 5 3 5 2" xfId="13827"/>
    <cellStyle name="Note 3 5 3 5 2 2" xfId="31262"/>
    <cellStyle name="Note 3 5 3 5 2 3" xfId="45715"/>
    <cellStyle name="Note 3 5 3 5 3" xfId="16288"/>
    <cellStyle name="Note 3 5 3 5 3 2" xfId="33723"/>
    <cellStyle name="Note 3 5 3 5 3 3" xfId="48176"/>
    <cellStyle name="Note 3 5 3 5 4" xfId="21705"/>
    <cellStyle name="Note 3 5 3 5 5" xfId="36158"/>
    <cellStyle name="Note 3 5 3 6" xfId="6731"/>
    <cellStyle name="Note 3 5 3 6 2" xfId="24166"/>
    <cellStyle name="Note 3 5 3 6 3" xfId="38619"/>
    <cellStyle name="Note 3 5 3 7" xfId="9172"/>
    <cellStyle name="Note 3 5 3 7 2" xfId="26607"/>
    <cellStyle name="Note 3 5 3 7 3" xfId="41060"/>
    <cellStyle name="Note 3 5 3 8" xfId="11592"/>
    <cellStyle name="Note 3 5 3 8 2" xfId="29027"/>
    <cellStyle name="Note 3 5 3 8 3" xfId="43480"/>
    <cellStyle name="Note 3 5 3 9" xfId="18599"/>
    <cellStyle name="Note 3 5 4" xfId="1762"/>
    <cellStyle name="Note 3 5 4 2" xfId="1763"/>
    <cellStyle name="Note 3 5 4 2 2" xfId="4274"/>
    <cellStyle name="Note 3 5 4 2 2 2" xfId="13831"/>
    <cellStyle name="Note 3 5 4 2 2 2 2" xfId="31266"/>
    <cellStyle name="Note 3 5 4 2 2 2 3" xfId="45719"/>
    <cellStyle name="Note 3 5 4 2 2 3" xfId="16292"/>
    <cellStyle name="Note 3 5 4 2 2 3 2" xfId="33727"/>
    <cellStyle name="Note 3 5 4 2 2 3 3" xfId="48180"/>
    <cellStyle name="Note 3 5 4 2 2 4" xfId="21710"/>
    <cellStyle name="Note 3 5 4 2 2 5" xfId="36163"/>
    <cellStyle name="Note 3 5 4 2 3" xfId="6736"/>
    <cellStyle name="Note 3 5 4 2 3 2" xfId="24171"/>
    <cellStyle name="Note 3 5 4 2 3 3" xfId="38624"/>
    <cellStyle name="Note 3 5 4 2 4" xfId="9177"/>
    <cellStyle name="Note 3 5 4 2 4 2" xfId="26612"/>
    <cellStyle name="Note 3 5 4 2 4 3" xfId="41065"/>
    <cellStyle name="Note 3 5 4 2 5" xfId="11597"/>
    <cellStyle name="Note 3 5 4 2 5 2" xfId="29032"/>
    <cellStyle name="Note 3 5 4 2 5 3" xfId="43485"/>
    <cellStyle name="Note 3 5 4 2 6" xfId="18604"/>
    <cellStyle name="Note 3 5 4 3" xfId="1764"/>
    <cellStyle name="Note 3 5 4 3 2" xfId="4275"/>
    <cellStyle name="Note 3 5 4 3 2 2" xfId="13832"/>
    <cellStyle name="Note 3 5 4 3 2 2 2" xfId="31267"/>
    <cellStyle name="Note 3 5 4 3 2 2 3" xfId="45720"/>
    <cellStyle name="Note 3 5 4 3 2 3" xfId="16293"/>
    <cellStyle name="Note 3 5 4 3 2 3 2" xfId="33728"/>
    <cellStyle name="Note 3 5 4 3 2 3 3" xfId="48181"/>
    <cellStyle name="Note 3 5 4 3 2 4" xfId="21711"/>
    <cellStyle name="Note 3 5 4 3 2 5" xfId="36164"/>
    <cellStyle name="Note 3 5 4 3 3" xfId="6737"/>
    <cellStyle name="Note 3 5 4 3 3 2" xfId="24172"/>
    <cellStyle name="Note 3 5 4 3 3 3" xfId="38625"/>
    <cellStyle name="Note 3 5 4 3 4" xfId="9178"/>
    <cellStyle name="Note 3 5 4 3 4 2" xfId="26613"/>
    <cellStyle name="Note 3 5 4 3 4 3" xfId="41066"/>
    <cellStyle name="Note 3 5 4 3 5" xfId="11598"/>
    <cellStyle name="Note 3 5 4 3 5 2" xfId="29033"/>
    <cellStyle name="Note 3 5 4 3 5 3" xfId="43486"/>
    <cellStyle name="Note 3 5 4 3 6" xfId="18605"/>
    <cellStyle name="Note 3 5 4 4" xfId="1765"/>
    <cellStyle name="Note 3 5 4 4 2" xfId="4276"/>
    <cellStyle name="Note 3 5 4 4 2 2" xfId="21712"/>
    <cellStyle name="Note 3 5 4 4 2 3" xfId="36165"/>
    <cellStyle name="Note 3 5 4 4 3" xfId="6738"/>
    <cellStyle name="Note 3 5 4 4 3 2" xfId="24173"/>
    <cellStyle name="Note 3 5 4 4 3 3" xfId="38626"/>
    <cellStyle name="Note 3 5 4 4 4" xfId="9179"/>
    <cellStyle name="Note 3 5 4 4 4 2" xfId="26614"/>
    <cellStyle name="Note 3 5 4 4 4 3" xfId="41067"/>
    <cellStyle name="Note 3 5 4 4 5" xfId="11599"/>
    <cellStyle name="Note 3 5 4 4 5 2" xfId="29034"/>
    <cellStyle name="Note 3 5 4 4 5 3" xfId="43487"/>
    <cellStyle name="Note 3 5 4 4 6" xfId="15211"/>
    <cellStyle name="Note 3 5 4 4 6 2" xfId="32646"/>
    <cellStyle name="Note 3 5 4 4 6 3" xfId="47099"/>
    <cellStyle name="Note 3 5 4 4 7" xfId="18606"/>
    <cellStyle name="Note 3 5 4 4 8" xfId="20373"/>
    <cellStyle name="Note 3 5 4 5" xfId="4273"/>
    <cellStyle name="Note 3 5 4 5 2" xfId="13830"/>
    <cellStyle name="Note 3 5 4 5 2 2" xfId="31265"/>
    <cellStyle name="Note 3 5 4 5 2 3" xfId="45718"/>
    <cellStyle name="Note 3 5 4 5 3" xfId="16291"/>
    <cellStyle name="Note 3 5 4 5 3 2" xfId="33726"/>
    <cellStyle name="Note 3 5 4 5 3 3" xfId="48179"/>
    <cellStyle name="Note 3 5 4 5 4" xfId="21709"/>
    <cellStyle name="Note 3 5 4 5 5" xfId="36162"/>
    <cellStyle name="Note 3 5 4 6" xfId="6735"/>
    <cellStyle name="Note 3 5 4 6 2" xfId="24170"/>
    <cellStyle name="Note 3 5 4 6 3" xfId="38623"/>
    <cellStyle name="Note 3 5 4 7" xfId="9176"/>
    <cellStyle name="Note 3 5 4 7 2" xfId="26611"/>
    <cellStyle name="Note 3 5 4 7 3" xfId="41064"/>
    <cellStyle name="Note 3 5 4 8" xfId="11596"/>
    <cellStyle name="Note 3 5 4 8 2" xfId="29031"/>
    <cellStyle name="Note 3 5 4 8 3" xfId="43484"/>
    <cellStyle name="Note 3 5 4 9" xfId="18603"/>
    <cellStyle name="Note 3 5 5" xfId="1766"/>
    <cellStyle name="Note 3 5 5 2" xfId="1767"/>
    <cellStyle name="Note 3 5 5 2 2" xfId="4278"/>
    <cellStyle name="Note 3 5 5 2 2 2" xfId="13834"/>
    <cellStyle name="Note 3 5 5 2 2 2 2" xfId="31269"/>
    <cellStyle name="Note 3 5 5 2 2 2 3" xfId="45722"/>
    <cellStyle name="Note 3 5 5 2 2 3" xfId="16295"/>
    <cellStyle name="Note 3 5 5 2 2 3 2" xfId="33730"/>
    <cellStyle name="Note 3 5 5 2 2 3 3" xfId="48183"/>
    <cellStyle name="Note 3 5 5 2 2 4" xfId="21714"/>
    <cellStyle name="Note 3 5 5 2 2 5" xfId="36167"/>
    <cellStyle name="Note 3 5 5 2 3" xfId="6740"/>
    <cellStyle name="Note 3 5 5 2 3 2" xfId="24175"/>
    <cellStyle name="Note 3 5 5 2 3 3" xfId="38628"/>
    <cellStyle name="Note 3 5 5 2 4" xfId="9181"/>
    <cellStyle name="Note 3 5 5 2 4 2" xfId="26616"/>
    <cellStyle name="Note 3 5 5 2 4 3" xfId="41069"/>
    <cellStyle name="Note 3 5 5 2 5" xfId="11601"/>
    <cellStyle name="Note 3 5 5 2 5 2" xfId="29036"/>
    <cellStyle name="Note 3 5 5 2 5 3" xfId="43489"/>
    <cellStyle name="Note 3 5 5 2 6" xfId="18608"/>
    <cellStyle name="Note 3 5 5 3" xfId="1768"/>
    <cellStyle name="Note 3 5 5 3 2" xfId="4279"/>
    <cellStyle name="Note 3 5 5 3 2 2" xfId="13835"/>
    <cellStyle name="Note 3 5 5 3 2 2 2" xfId="31270"/>
    <cellStyle name="Note 3 5 5 3 2 2 3" xfId="45723"/>
    <cellStyle name="Note 3 5 5 3 2 3" xfId="16296"/>
    <cellStyle name="Note 3 5 5 3 2 3 2" xfId="33731"/>
    <cellStyle name="Note 3 5 5 3 2 3 3" xfId="48184"/>
    <cellStyle name="Note 3 5 5 3 2 4" xfId="21715"/>
    <cellStyle name="Note 3 5 5 3 2 5" xfId="36168"/>
    <cellStyle name="Note 3 5 5 3 3" xfId="6741"/>
    <cellStyle name="Note 3 5 5 3 3 2" xfId="24176"/>
    <cellStyle name="Note 3 5 5 3 3 3" xfId="38629"/>
    <cellStyle name="Note 3 5 5 3 4" xfId="9182"/>
    <cellStyle name="Note 3 5 5 3 4 2" xfId="26617"/>
    <cellStyle name="Note 3 5 5 3 4 3" xfId="41070"/>
    <cellStyle name="Note 3 5 5 3 5" xfId="11602"/>
    <cellStyle name="Note 3 5 5 3 5 2" xfId="29037"/>
    <cellStyle name="Note 3 5 5 3 5 3" xfId="43490"/>
    <cellStyle name="Note 3 5 5 3 6" xfId="18609"/>
    <cellStyle name="Note 3 5 5 4" xfId="1769"/>
    <cellStyle name="Note 3 5 5 4 2" xfId="4280"/>
    <cellStyle name="Note 3 5 5 4 2 2" xfId="21716"/>
    <cellStyle name="Note 3 5 5 4 2 3" xfId="36169"/>
    <cellStyle name="Note 3 5 5 4 3" xfId="6742"/>
    <cellStyle name="Note 3 5 5 4 3 2" xfId="24177"/>
    <cellStyle name="Note 3 5 5 4 3 3" xfId="38630"/>
    <cellStyle name="Note 3 5 5 4 4" xfId="9183"/>
    <cellStyle name="Note 3 5 5 4 4 2" xfId="26618"/>
    <cellStyle name="Note 3 5 5 4 4 3" xfId="41071"/>
    <cellStyle name="Note 3 5 5 4 5" xfId="11603"/>
    <cellStyle name="Note 3 5 5 4 5 2" xfId="29038"/>
    <cellStyle name="Note 3 5 5 4 5 3" xfId="43491"/>
    <cellStyle name="Note 3 5 5 4 6" xfId="15212"/>
    <cellStyle name="Note 3 5 5 4 6 2" xfId="32647"/>
    <cellStyle name="Note 3 5 5 4 6 3" xfId="47100"/>
    <cellStyle name="Note 3 5 5 4 7" xfId="18610"/>
    <cellStyle name="Note 3 5 5 4 8" xfId="20374"/>
    <cellStyle name="Note 3 5 5 5" xfId="4277"/>
    <cellStyle name="Note 3 5 5 5 2" xfId="13833"/>
    <cellStyle name="Note 3 5 5 5 2 2" xfId="31268"/>
    <cellStyle name="Note 3 5 5 5 2 3" xfId="45721"/>
    <cellStyle name="Note 3 5 5 5 3" xfId="16294"/>
    <cellStyle name="Note 3 5 5 5 3 2" xfId="33729"/>
    <cellStyle name="Note 3 5 5 5 3 3" xfId="48182"/>
    <cellStyle name="Note 3 5 5 5 4" xfId="21713"/>
    <cellStyle name="Note 3 5 5 5 5" xfId="36166"/>
    <cellStyle name="Note 3 5 5 6" xfId="6739"/>
    <cellStyle name="Note 3 5 5 6 2" xfId="24174"/>
    <cellStyle name="Note 3 5 5 6 3" xfId="38627"/>
    <cellStyle name="Note 3 5 5 7" xfId="9180"/>
    <cellStyle name="Note 3 5 5 7 2" xfId="26615"/>
    <cellStyle name="Note 3 5 5 7 3" xfId="41068"/>
    <cellStyle name="Note 3 5 5 8" xfId="11600"/>
    <cellStyle name="Note 3 5 5 8 2" xfId="29035"/>
    <cellStyle name="Note 3 5 5 8 3" xfId="43488"/>
    <cellStyle name="Note 3 5 5 9" xfId="18607"/>
    <cellStyle name="Note 3 5 6" xfId="1770"/>
    <cellStyle name="Note 3 5 6 2" xfId="4281"/>
    <cellStyle name="Note 3 5 6 2 2" xfId="13836"/>
    <cellStyle name="Note 3 5 6 2 2 2" xfId="31271"/>
    <cellStyle name="Note 3 5 6 2 2 3" xfId="45724"/>
    <cellStyle name="Note 3 5 6 2 3" xfId="16297"/>
    <cellStyle name="Note 3 5 6 2 3 2" xfId="33732"/>
    <cellStyle name="Note 3 5 6 2 3 3" xfId="48185"/>
    <cellStyle name="Note 3 5 6 2 4" xfId="21717"/>
    <cellStyle name="Note 3 5 6 2 5" xfId="36170"/>
    <cellStyle name="Note 3 5 6 3" xfId="6743"/>
    <cellStyle name="Note 3 5 6 3 2" xfId="24178"/>
    <cellStyle name="Note 3 5 6 3 3" xfId="38631"/>
    <cellStyle name="Note 3 5 6 4" xfId="9184"/>
    <cellStyle name="Note 3 5 6 4 2" xfId="26619"/>
    <cellStyle name="Note 3 5 6 4 3" xfId="41072"/>
    <cellStyle name="Note 3 5 6 5" xfId="11604"/>
    <cellStyle name="Note 3 5 6 5 2" xfId="29039"/>
    <cellStyle name="Note 3 5 6 5 3" xfId="43492"/>
    <cellStyle name="Note 3 5 6 6" xfId="18611"/>
    <cellStyle name="Note 3 5 7" xfId="1771"/>
    <cellStyle name="Note 3 5 7 2" xfId="4282"/>
    <cellStyle name="Note 3 5 7 2 2" xfId="13837"/>
    <cellStyle name="Note 3 5 7 2 2 2" xfId="31272"/>
    <cellStyle name="Note 3 5 7 2 2 3" xfId="45725"/>
    <cellStyle name="Note 3 5 7 2 3" xfId="16298"/>
    <cellStyle name="Note 3 5 7 2 3 2" xfId="33733"/>
    <cellStyle name="Note 3 5 7 2 3 3" xfId="48186"/>
    <cellStyle name="Note 3 5 7 2 4" xfId="21718"/>
    <cellStyle name="Note 3 5 7 2 5" xfId="36171"/>
    <cellStyle name="Note 3 5 7 3" xfId="6744"/>
    <cellStyle name="Note 3 5 7 3 2" xfId="24179"/>
    <cellStyle name="Note 3 5 7 3 3" xfId="38632"/>
    <cellStyle name="Note 3 5 7 4" xfId="9185"/>
    <cellStyle name="Note 3 5 7 4 2" xfId="26620"/>
    <cellStyle name="Note 3 5 7 4 3" xfId="41073"/>
    <cellStyle name="Note 3 5 7 5" xfId="11605"/>
    <cellStyle name="Note 3 5 7 5 2" xfId="29040"/>
    <cellStyle name="Note 3 5 7 5 3" xfId="43493"/>
    <cellStyle name="Note 3 5 7 6" xfId="18612"/>
    <cellStyle name="Note 3 5 8" xfId="1772"/>
    <cellStyle name="Note 3 5 8 2" xfId="4283"/>
    <cellStyle name="Note 3 5 8 2 2" xfId="21719"/>
    <cellStyle name="Note 3 5 8 2 3" xfId="36172"/>
    <cellStyle name="Note 3 5 8 3" xfId="6745"/>
    <cellStyle name="Note 3 5 8 3 2" xfId="24180"/>
    <cellStyle name="Note 3 5 8 3 3" xfId="38633"/>
    <cellStyle name="Note 3 5 8 4" xfId="9186"/>
    <cellStyle name="Note 3 5 8 4 2" xfId="26621"/>
    <cellStyle name="Note 3 5 8 4 3" xfId="41074"/>
    <cellStyle name="Note 3 5 8 5" xfId="11606"/>
    <cellStyle name="Note 3 5 8 5 2" xfId="29041"/>
    <cellStyle name="Note 3 5 8 5 3" xfId="43494"/>
    <cellStyle name="Note 3 5 8 6" xfId="15213"/>
    <cellStyle name="Note 3 5 8 6 2" xfId="32648"/>
    <cellStyle name="Note 3 5 8 6 3" xfId="47101"/>
    <cellStyle name="Note 3 5 8 7" xfId="18613"/>
    <cellStyle name="Note 3 5 8 8" xfId="20375"/>
    <cellStyle name="Note 3 5 9" xfId="4264"/>
    <cellStyle name="Note 3 5 9 2" xfId="13823"/>
    <cellStyle name="Note 3 5 9 2 2" xfId="31258"/>
    <cellStyle name="Note 3 5 9 2 3" xfId="45711"/>
    <cellStyle name="Note 3 5 9 3" xfId="16284"/>
    <cellStyle name="Note 3 5 9 3 2" xfId="33719"/>
    <cellStyle name="Note 3 5 9 3 3" xfId="48172"/>
    <cellStyle name="Note 3 5 9 4" xfId="21700"/>
    <cellStyle name="Note 3 5 9 5" xfId="36153"/>
    <cellStyle name="Note 3 6" xfId="1773"/>
    <cellStyle name="Note 3 6 10" xfId="6746"/>
    <cellStyle name="Note 3 6 10 2" xfId="24181"/>
    <cellStyle name="Note 3 6 10 3" xfId="38634"/>
    <cellStyle name="Note 3 6 11" xfId="9187"/>
    <cellStyle name="Note 3 6 11 2" xfId="26622"/>
    <cellStyle name="Note 3 6 11 3" xfId="41075"/>
    <cellStyle name="Note 3 6 12" xfId="11607"/>
    <cellStyle name="Note 3 6 12 2" xfId="29042"/>
    <cellStyle name="Note 3 6 12 3" xfId="43495"/>
    <cellStyle name="Note 3 6 13" xfId="18614"/>
    <cellStyle name="Note 3 6 2" xfId="1774"/>
    <cellStyle name="Note 3 6 2 2" xfId="1775"/>
    <cellStyle name="Note 3 6 2 2 2" xfId="4286"/>
    <cellStyle name="Note 3 6 2 2 2 2" xfId="13840"/>
    <cellStyle name="Note 3 6 2 2 2 2 2" xfId="31275"/>
    <cellStyle name="Note 3 6 2 2 2 2 3" xfId="45728"/>
    <cellStyle name="Note 3 6 2 2 2 3" xfId="16301"/>
    <cellStyle name="Note 3 6 2 2 2 3 2" xfId="33736"/>
    <cellStyle name="Note 3 6 2 2 2 3 3" xfId="48189"/>
    <cellStyle name="Note 3 6 2 2 2 4" xfId="21722"/>
    <cellStyle name="Note 3 6 2 2 2 5" xfId="36175"/>
    <cellStyle name="Note 3 6 2 2 3" xfId="6748"/>
    <cellStyle name="Note 3 6 2 2 3 2" xfId="24183"/>
    <cellStyle name="Note 3 6 2 2 3 3" xfId="38636"/>
    <cellStyle name="Note 3 6 2 2 4" xfId="9189"/>
    <cellStyle name="Note 3 6 2 2 4 2" xfId="26624"/>
    <cellStyle name="Note 3 6 2 2 4 3" xfId="41077"/>
    <cellStyle name="Note 3 6 2 2 5" xfId="11609"/>
    <cellStyle name="Note 3 6 2 2 5 2" xfId="29044"/>
    <cellStyle name="Note 3 6 2 2 5 3" xfId="43497"/>
    <cellStyle name="Note 3 6 2 2 6" xfId="18616"/>
    <cellStyle name="Note 3 6 2 3" xfId="1776"/>
    <cellStyle name="Note 3 6 2 3 2" xfId="4287"/>
    <cellStyle name="Note 3 6 2 3 2 2" xfId="13841"/>
    <cellStyle name="Note 3 6 2 3 2 2 2" xfId="31276"/>
    <cellStyle name="Note 3 6 2 3 2 2 3" xfId="45729"/>
    <cellStyle name="Note 3 6 2 3 2 3" xfId="16302"/>
    <cellStyle name="Note 3 6 2 3 2 3 2" xfId="33737"/>
    <cellStyle name="Note 3 6 2 3 2 3 3" xfId="48190"/>
    <cellStyle name="Note 3 6 2 3 2 4" xfId="21723"/>
    <cellStyle name="Note 3 6 2 3 2 5" xfId="36176"/>
    <cellStyle name="Note 3 6 2 3 3" xfId="6749"/>
    <cellStyle name="Note 3 6 2 3 3 2" xfId="24184"/>
    <cellStyle name="Note 3 6 2 3 3 3" xfId="38637"/>
    <cellStyle name="Note 3 6 2 3 4" xfId="9190"/>
    <cellStyle name="Note 3 6 2 3 4 2" xfId="26625"/>
    <cellStyle name="Note 3 6 2 3 4 3" xfId="41078"/>
    <cellStyle name="Note 3 6 2 3 5" xfId="11610"/>
    <cellStyle name="Note 3 6 2 3 5 2" xfId="29045"/>
    <cellStyle name="Note 3 6 2 3 5 3" xfId="43498"/>
    <cellStyle name="Note 3 6 2 3 6" xfId="18617"/>
    <cellStyle name="Note 3 6 2 4" xfId="1777"/>
    <cellStyle name="Note 3 6 2 4 2" xfId="4288"/>
    <cellStyle name="Note 3 6 2 4 2 2" xfId="21724"/>
    <cellStyle name="Note 3 6 2 4 2 3" xfId="36177"/>
    <cellStyle name="Note 3 6 2 4 3" xfId="6750"/>
    <cellStyle name="Note 3 6 2 4 3 2" xfId="24185"/>
    <cellStyle name="Note 3 6 2 4 3 3" xfId="38638"/>
    <cellStyle name="Note 3 6 2 4 4" xfId="9191"/>
    <cellStyle name="Note 3 6 2 4 4 2" xfId="26626"/>
    <cellStyle name="Note 3 6 2 4 4 3" xfId="41079"/>
    <cellStyle name="Note 3 6 2 4 5" xfId="11611"/>
    <cellStyle name="Note 3 6 2 4 5 2" xfId="29046"/>
    <cellStyle name="Note 3 6 2 4 5 3" xfId="43499"/>
    <cellStyle name="Note 3 6 2 4 6" xfId="15214"/>
    <cellStyle name="Note 3 6 2 4 6 2" xfId="32649"/>
    <cellStyle name="Note 3 6 2 4 6 3" xfId="47102"/>
    <cellStyle name="Note 3 6 2 4 7" xfId="18618"/>
    <cellStyle name="Note 3 6 2 4 8" xfId="20376"/>
    <cellStyle name="Note 3 6 2 5" xfId="4285"/>
    <cellStyle name="Note 3 6 2 5 2" xfId="13839"/>
    <cellStyle name="Note 3 6 2 5 2 2" xfId="31274"/>
    <cellStyle name="Note 3 6 2 5 2 3" xfId="45727"/>
    <cellStyle name="Note 3 6 2 5 3" xfId="16300"/>
    <cellStyle name="Note 3 6 2 5 3 2" xfId="33735"/>
    <cellStyle name="Note 3 6 2 5 3 3" xfId="48188"/>
    <cellStyle name="Note 3 6 2 5 4" xfId="21721"/>
    <cellStyle name="Note 3 6 2 5 5" xfId="36174"/>
    <cellStyle name="Note 3 6 2 6" xfId="6747"/>
    <cellStyle name="Note 3 6 2 6 2" xfId="24182"/>
    <cellStyle name="Note 3 6 2 6 3" xfId="38635"/>
    <cellStyle name="Note 3 6 2 7" xfId="9188"/>
    <cellStyle name="Note 3 6 2 7 2" xfId="26623"/>
    <cellStyle name="Note 3 6 2 7 3" xfId="41076"/>
    <cellStyle name="Note 3 6 2 8" xfId="11608"/>
    <cellStyle name="Note 3 6 2 8 2" xfId="29043"/>
    <cellStyle name="Note 3 6 2 8 3" xfId="43496"/>
    <cellStyle name="Note 3 6 2 9" xfId="18615"/>
    <cellStyle name="Note 3 6 3" xfId="1778"/>
    <cellStyle name="Note 3 6 3 2" xfId="1779"/>
    <cellStyle name="Note 3 6 3 2 2" xfId="4290"/>
    <cellStyle name="Note 3 6 3 2 2 2" xfId="13843"/>
    <cellStyle name="Note 3 6 3 2 2 2 2" xfId="31278"/>
    <cellStyle name="Note 3 6 3 2 2 2 3" xfId="45731"/>
    <cellStyle name="Note 3 6 3 2 2 3" xfId="16304"/>
    <cellStyle name="Note 3 6 3 2 2 3 2" xfId="33739"/>
    <cellStyle name="Note 3 6 3 2 2 3 3" xfId="48192"/>
    <cellStyle name="Note 3 6 3 2 2 4" xfId="21726"/>
    <cellStyle name="Note 3 6 3 2 2 5" xfId="36179"/>
    <cellStyle name="Note 3 6 3 2 3" xfId="6752"/>
    <cellStyle name="Note 3 6 3 2 3 2" xfId="24187"/>
    <cellStyle name="Note 3 6 3 2 3 3" xfId="38640"/>
    <cellStyle name="Note 3 6 3 2 4" xfId="9193"/>
    <cellStyle name="Note 3 6 3 2 4 2" xfId="26628"/>
    <cellStyle name="Note 3 6 3 2 4 3" xfId="41081"/>
    <cellStyle name="Note 3 6 3 2 5" xfId="11613"/>
    <cellStyle name="Note 3 6 3 2 5 2" xfId="29048"/>
    <cellStyle name="Note 3 6 3 2 5 3" xfId="43501"/>
    <cellStyle name="Note 3 6 3 2 6" xfId="18620"/>
    <cellStyle name="Note 3 6 3 3" xfId="1780"/>
    <cellStyle name="Note 3 6 3 3 2" xfId="4291"/>
    <cellStyle name="Note 3 6 3 3 2 2" xfId="13844"/>
    <cellStyle name="Note 3 6 3 3 2 2 2" xfId="31279"/>
    <cellStyle name="Note 3 6 3 3 2 2 3" xfId="45732"/>
    <cellStyle name="Note 3 6 3 3 2 3" xfId="16305"/>
    <cellStyle name="Note 3 6 3 3 2 3 2" xfId="33740"/>
    <cellStyle name="Note 3 6 3 3 2 3 3" xfId="48193"/>
    <cellStyle name="Note 3 6 3 3 2 4" xfId="21727"/>
    <cellStyle name="Note 3 6 3 3 2 5" xfId="36180"/>
    <cellStyle name="Note 3 6 3 3 3" xfId="6753"/>
    <cellStyle name="Note 3 6 3 3 3 2" xfId="24188"/>
    <cellStyle name="Note 3 6 3 3 3 3" xfId="38641"/>
    <cellStyle name="Note 3 6 3 3 4" xfId="9194"/>
    <cellStyle name="Note 3 6 3 3 4 2" xfId="26629"/>
    <cellStyle name="Note 3 6 3 3 4 3" xfId="41082"/>
    <cellStyle name="Note 3 6 3 3 5" xfId="11614"/>
    <cellStyle name="Note 3 6 3 3 5 2" xfId="29049"/>
    <cellStyle name="Note 3 6 3 3 5 3" xfId="43502"/>
    <cellStyle name="Note 3 6 3 3 6" xfId="18621"/>
    <cellStyle name="Note 3 6 3 4" xfId="1781"/>
    <cellStyle name="Note 3 6 3 4 2" xfId="4292"/>
    <cellStyle name="Note 3 6 3 4 2 2" xfId="21728"/>
    <cellStyle name="Note 3 6 3 4 2 3" xfId="36181"/>
    <cellStyle name="Note 3 6 3 4 3" xfId="6754"/>
    <cellStyle name="Note 3 6 3 4 3 2" xfId="24189"/>
    <cellStyle name="Note 3 6 3 4 3 3" xfId="38642"/>
    <cellStyle name="Note 3 6 3 4 4" xfId="9195"/>
    <cellStyle name="Note 3 6 3 4 4 2" xfId="26630"/>
    <cellStyle name="Note 3 6 3 4 4 3" xfId="41083"/>
    <cellStyle name="Note 3 6 3 4 5" xfId="11615"/>
    <cellStyle name="Note 3 6 3 4 5 2" xfId="29050"/>
    <cellStyle name="Note 3 6 3 4 5 3" xfId="43503"/>
    <cellStyle name="Note 3 6 3 4 6" xfId="15215"/>
    <cellStyle name="Note 3 6 3 4 6 2" xfId="32650"/>
    <cellStyle name="Note 3 6 3 4 6 3" xfId="47103"/>
    <cellStyle name="Note 3 6 3 4 7" xfId="18622"/>
    <cellStyle name="Note 3 6 3 4 8" xfId="20377"/>
    <cellStyle name="Note 3 6 3 5" xfId="4289"/>
    <cellStyle name="Note 3 6 3 5 2" xfId="13842"/>
    <cellStyle name="Note 3 6 3 5 2 2" xfId="31277"/>
    <cellStyle name="Note 3 6 3 5 2 3" xfId="45730"/>
    <cellStyle name="Note 3 6 3 5 3" xfId="16303"/>
    <cellStyle name="Note 3 6 3 5 3 2" xfId="33738"/>
    <cellStyle name="Note 3 6 3 5 3 3" xfId="48191"/>
    <cellStyle name="Note 3 6 3 5 4" xfId="21725"/>
    <cellStyle name="Note 3 6 3 5 5" xfId="36178"/>
    <cellStyle name="Note 3 6 3 6" xfId="6751"/>
    <cellStyle name="Note 3 6 3 6 2" xfId="24186"/>
    <cellStyle name="Note 3 6 3 6 3" xfId="38639"/>
    <cellStyle name="Note 3 6 3 7" xfId="9192"/>
    <cellStyle name="Note 3 6 3 7 2" xfId="26627"/>
    <cellStyle name="Note 3 6 3 7 3" xfId="41080"/>
    <cellStyle name="Note 3 6 3 8" xfId="11612"/>
    <cellStyle name="Note 3 6 3 8 2" xfId="29047"/>
    <cellStyle name="Note 3 6 3 8 3" xfId="43500"/>
    <cellStyle name="Note 3 6 3 9" xfId="18619"/>
    <cellStyle name="Note 3 6 4" xfId="1782"/>
    <cellStyle name="Note 3 6 4 2" xfId="1783"/>
    <cellStyle name="Note 3 6 4 2 2" xfId="4294"/>
    <cellStyle name="Note 3 6 4 2 2 2" xfId="13846"/>
    <cellStyle name="Note 3 6 4 2 2 2 2" xfId="31281"/>
    <cellStyle name="Note 3 6 4 2 2 2 3" xfId="45734"/>
    <cellStyle name="Note 3 6 4 2 2 3" xfId="16307"/>
    <cellStyle name="Note 3 6 4 2 2 3 2" xfId="33742"/>
    <cellStyle name="Note 3 6 4 2 2 3 3" xfId="48195"/>
    <cellStyle name="Note 3 6 4 2 2 4" xfId="21730"/>
    <cellStyle name="Note 3 6 4 2 2 5" xfId="36183"/>
    <cellStyle name="Note 3 6 4 2 3" xfId="6756"/>
    <cellStyle name="Note 3 6 4 2 3 2" xfId="24191"/>
    <cellStyle name="Note 3 6 4 2 3 3" xfId="38644"/>
    <cellStyle name="Note 3 6 4 2 4" xfId="9197"/>
    <cellStyle name="Note 3 6 4 2 4 2" xfId="26632"/>
    <cellStyle name="Note 3 6 4 2 4 3" xfId="41085"/>
    <cellStyle name="Note 3 6 4 2 5" xfId="11617"/>
    <cellStyle name="Note 3 6 4 2 5 2" xfId="29052"/>
    <cellStyle name="Note 3 6 4 2 5 3" xfId="43505"/>
    <cellStyle name="Note 3 6 4 2 6" xfId="18624"/>
    <cellStyle name="Note 3 6 4 3" xfId="1784"/>
    <cellStyle name="Note 3 6 4 3 2" xfId="4295"/>
    <cellStyle name="Note 3 6 4 3 2 2" xfId="13847"/>
    <cellStyle name="Note 3 6 4 3 2 2 2" xfId="31282"/>
    <cellStyle name="Note 3 6 4 3 2 2 3" xfId="45735"/>
    <cellStyle name="Note 3 6 4 3 2 3" xfId="16308"/>
    <cellStyle name="Note 3 6 4 3 2 3 2" xfId="33743"/>
    <cellStyle name="Note 3 6 4 3 2 3 3" xfId="48196"/>
    <cellStyle name="Note 3 6 4 3 2 4" xfId="21731"/>
    <cellStyle name="Note 3 6 4 3 2 5" xfId="36184"/>
    <cellStyle name="Note 3 6 4 3 3" xfId="6757"/>
    <cellStyle name="Note 3 6 4 3 3 2" xfId="24192"/>
    <cellStyle name="Note 3 6 4 3 3 3" xfId="38645"/>
    <cellStyle name="Note 3 6 4 3 4" xfId="9198"/>
    <cellStyle name="Note 3 6 4 3 4 2" xfId="26633"/>
    <cellStyle name="Note 3 6 4 3 4 3" xfId="41086"/>
    <cellStyle name="Note 3 6 4 3 5" xfId="11618"/>
    <cellStyle name="Note 3 6 4 3 5 2" xfId="29053"/>
    <cellStyle name="Note 3 6 4 3 5 3" xfId="43506"/>
    <cellStyle name="Note 3 6 4 3 6" xfId="18625"/>
    <cellStyle name="Note 3 6 4 4" xfId="1785"/>
    <cellStyle name="Note 3 6 4 4 2" xfId="4296"/>
    <cellStyle name="Note 3 6 4 4 2 2" xfId="21732"/>
    <cellStyle name="Note 3 6 4 4 2 3" xfId="36185"/>
    <cellStyle name="Note 3 6 4 4 3" xfId="6758"/>
    <cellStyle name="Note 3 6 4 4 3 2" xfId="24193"/>
    <cellStyle name="Note 3 6 4 4 3 3" xfId="38646"/>
    <cellStyle name="Note 3 6 4 4 4" xfId="9199"/>
    <cellStyle name="Note 3 6 4 4 4 2" xfId="26634"/>
    <cellStyle name="Note 3 6 4 4 4 3" xfId="41087"/>
    <cellStyle name="Note 3 6 4 4 5" xfId="11619"/>
    <cellStyle name="Note 3 6 4 4 5 2" xfId="29054"/>
    <cellStyle name="Note 3 6 4 4 5 3" xfId="43507"/>
    <cellStyle name="Note 3 6 4 4 6" xfId="15216"/>
    <cellStyle name="Note 3 6 4 4 6 2" xfId="32651"/>
    <cellStyle name="Note 3 6 4 4 6 3" xfId="47104"/>
    <cellStyle name="Note 3 6 4 4 7" xfId="18626"/>
    <cellStyle name="Note 3 6 4 4 8" xfId="20378"/>
    <cellStyle name="Note 3 6 4 5" xfId="4293"/>
    <cellStyle name="Note 3 6 4 5 2" xfId="13845"/>
    <cellStyle name="Note 3 6 4 5 2 2" xfId="31280"/>
    <cellStyle name="Note 3 6 4 5 2 3" xfId="45733"/>
    <cellStyle name="Note 3 6 4 5 3" xfId="16306"/>
    <cellStyle name="Note 3 6 4 5 3 2" xfId="33741"/>
    <cellStyle name="Note 3 6 4 5 3 3" xfId="48194"/>
    <cellStyle name="Note 3 6 4 5 4" xfId="21729"/>
    <cellStyle name="Note 3 6 4 5 5" xfId="36182"/>
    <cellStyle name="Note 3 6 4 6" xfId="6755"/>
    <cellStyle name="Note 3 6 4 6 2" xfId="24190"/>
    <cellStyle name="Note 3 6 4 6 3" xfId="38643"/>
    <cellStyle name="Note 3 6 4 7" xfId="9196"/>
    <cellStyle name="Note 3 6 4 7 2" xfId="26631"/>
    <cellStyle name="Note 3 6 4 7 3" xfId="41084"/>
    <cellStyle name="Note 3 6 4 8" xfId="11616"/>
    <cellStyle name="Note 3 6 4 8 2" xfId="29051"/>
    <cellStyle name="Note 3 6 4 8 3" xfId="43504"/>
    <cellStyle name="Note 3 6 4 9" xfId="18623"/>
    <cellStyle name="Note 3 6 5" xfId="1786"/>
    <cellStyle name="Note 3 6 5 2" xfId="1787"/>
    <cellStyle name="Note 3 6 5 2 2" xfId="4298"/>
    <cellStyle name="Note 3 6 5 2 2 2" xfId="13849"/>
    <cellStyle name="Note 3 6 5 2 2 2 2" xfId="31284"/>
    <cellStyle name="Note 3 6 5 2 2 2 3" xfId="45737"/>
    <cellStyle name="Note 3 6 5 2 2 3" xfId="16310"/>
    <cellStyle name="Note 3 6 5 2 2 3 2" xfId="33745"/>
    <cellStyle name="Note 3 6 5 2 2 3 3" xfId="48198"/>
    <cellStyle name="Note 3 6 5 2 2 4" xfId="21734"/>
    <cellStyle name="Note 3 6 5 2 2 5" xfId="36187"/>
    <cellStyle name="Note 3 6 5 2 3" xfId="6760"/>
    <cellStyle name="Note 3 6 5 2 3 2" xfId="24195"/>
    <cellStyle name="Note 3 6 5 2 3 3" xfId="38648"/>
    <cellStyle name="Note 3 6 5 2 4" xfId="9201"/>
    <cellStyle name="Note 3 6 5 2 4 2" xfId="26636"/>
    <cellStyle name="Note 3 6 5 2 4 3" xfId="41089"/>
    <cellStyle name="Note 3 6 5 2 5" xfId="11621"/>
    <cellStyle name="Note 3 6 5 2 5 2" xfId="29056"/>
    <cellStyle name="Note 3 6 5 2 5 3" xfId="43509"/>
    <cellStyle name="Note 3 6 5 2 6" xfId="18628"/>
    <cellStyle name="Note 3 6 5 3" xfId="1788"/>
    <cellStyle name="Note 3 6 5 3 2" xfId="4299"/>
    <cellStyle name="Note 3 6 5 3 2 2" xfId="13850"/>
    <cellStyle name="Note 3 6 5 3 2 2 2" xfId="31285"/>
    <cellStyle name="Note 3 6 5 3 2 2 3" xfId="45738"/>
    <cellStyle name="Note 3 6 5 3 2 3" xfId="16311"/>
    <cellStyle name="Note 3 6 5 3 2 3 2" xfId="33746"/>
    <cellStyle name="Note 3 6 5 3 2 3 3" xfId="48199"/>
    <cellStyle name="Note 3 6 5 3 2 4" xfId="21735"/>
    <cellStyle name="Note 3 6 5 3 2 5" xfId="36188"/>
    <cellStyle name="Note 3 6 5 3 3" xfId="6761"/>
    <cellStyle name="Note 3 6 5 3 3 2" xfId="24196"/>
    <cellStyle name="Note 3 6 5 3 3 3" xfId="38649"/>
    <cellStyle name="Note 3 6 5 3 4" xfId="9202"/>
    <cellStyle name="Note 3 6 5 3 4 2" xfId="26637"/>
    <cellStyle name="Note 3 6 5 3 4 3" xfId="41090"/>
    <cellStyle name="Note 3 6 5 3 5" xfId="11622"/>
    <cellStyle name="Note 3 6 5 3 5 2" xfId="29057"/>
    <cellStyle name="Note 3 6 5 3 5 3" xfId="43510"/>
    <cellStyle name="Note 3 6 5 3 6" xfId="18629"/>
    <cellStyle name="Note 3 6 5 4" xfId="1789"/>
    <cellStyle name="Note 3 6 5 4 2" xfId="4300"/>
    <cellStyle name="Note 3 6 5 4 2 2" xfId="21736"/>
    <cellStyle name="Note 3 6 5 4 2 3" xfId="36189"/>
    <cellStyle name="Note 3 6 5 4 3" xfId="6762"/>
    <cellStyle name="Note 3 6 5 4 3 2" xfId="24197"/>
    <cellStyle name="Note 3 6 5 4 3 3" xfId="38650"/>
    <cellStyle name="Note 3 6 5 4 4" xfId="9203"/>
    <cellStyle name="Note 3 6 5 4 4 2" xfId="26638"/>
    <cellStyle name="Note 3 6 5 4 4 3" xfId="41091"/>
    <cellStyle name="Note 3 6 5 4 5" xfId="11623"/>
    <cellStyle name="Note 3 6 5 4 5 2" xfId="29058"/>
    <cellStyle name="Note 3 6 5 4 5 3" xfId="43511"/>
    <cellStyle name="Note 3 6 5 4 6" xfId="15217"/>
    <cellStyle name="Note 3 6 5 4 6 2" xfId="32652"/>
    <cellStyle name="Note 3 6 5 4 6 3" xfId="47105"/>
    <cellStyle name="Note 3 6 5 4 7" xfId="18630"/>
    <cellStyle name="Note 3 6 5 4 8" xfId="20379"/>
    <cellStyle name="Note 3 6 5 5" xfId="4297"/>
    <cellStyle name="Note 3 6 5 5 2" xfId="13848"/>
    <cellStyle name="Note 3 6 5 5 2 2" xfId="31283"/>
    <cellStyle name="Note 3 6 5 5 2 3" xfId="45736"/>
    <cellStyle name="Note 3 6 5 5 3" xfId="16309"/>
    <cellStyle name="Note 3 6 5 5 3 2" xfId="33744"/>
    <cellStyle name="Note 3 6 5 5 3 3" xfId="48197"/>
    <cellStyle name="Note 3 6 5 5 4" xfId="21733"/>
    <cellStyle name="Note 3 6 5 5 5" xfId="36186"/>
    <cellStyle name="Note 3 6 5 6" xfId="6759"/>
    <cellStyle name="Note 3 6 5 6 2" xfId="24194"/>
    <cellStyle name="Note 3 6 5 6 3" xfId="38647"/>
    <cellStyle name="Note 3 6 5 7" xfId="9200"/>
    <cellStyle name="Note 3 6 5 7 2" xfId="26635"/>
    <cellStyle name="Note 3 6 5 7 3" xfId="41088"/>
    <cellStyle name="Note 3 6 5 8" xfId="11620"/>
    <cellStyle name="Note 3 6 5 8 2" xfId="29055"/>
    <cellStyle name="Note 3 6 5 8 3" xfId="43508"/>
    <cellStyle name="Note 3 6 5 9" xfId="18627"/>
    <cellStyle name="Note 3 6 6" xfId="1790"/>
    <cellStyle name="Note 3 6 6 2" xfId="4301"/>
    <cellStyle name="Note 3 6 6 2 2" xfId="13851"/>
    <cellStyle name="Note 3 6 6 2 2 2" xfId="31286"/>
    <cellStyle name="Note 3 6 6 2 2 3" xfId="45739"/>
    <cellStyle name="Note 3 6 6 2 3" xfId="16312"/>
    <cellStyle name="Note 3 6 6 2 3 2" xfId="33747"/>
    <cellStyle name="Note 3 6 6 2 3 3" xfId="48200"/>
    <cellStyle name="Note 3 6 6 2 4" xfId="21737"/>
    <cellStyle name="Note 3 6 6 2 5" xfId="36190"/>
    <cellStyle name="Note 3 6 6 3" xfId="6763"/>
    <cellStyle name="Note 3 6 6 3 2" xfId="24198"/>
    <cellStyle name="Note 3 6 6 3 3" xfId="38651"/>
    <cellStyle name="Note 3 6 6 4" xfId="9204"/>
    <cellStyle name="Note 3 6 6 4 2" xfId="26639"/>
    <cellStyle name="Note 3 6 6 4 3" xfId="41092"/>
    <cellStyle name="Note 3 6 6 5" xfId="11624"/>
    <cellStyle name="Note 3 6 6 5 2" xfId="29059"/>
    <cellStyle name="Note 3 6 6 5 3" xfId="43512"/>
    <cellStyle name="Note 3 6 6 6" xfId="18631"/>
    <cellStyle name="Note 3 6 7" xfId="1791"/>
    <cellStyle name="Note 3 6 7 2" xfId="4302"/>
    <cellStyle name="Note 3 6 7 2 2" xfId="13852"/>
    <cellStyle name="Note 3 6 7 2 2 2" xfId="31287"/>
    <cellStyle name="Note 3 6 7 2 2 3" xfId="45740"/>
    <cellStyle name="Note 3 6 7 2 3" xfId="16313"/>
    <cellStyle name="Note 3 6 7 2 3 2" xfId="33748"/>
    <cellStyle name="Note 3 6 7 2 3 3" xfId="48201"/>
    <cellStyle name="Note 3 6 7 2 4" xfId="21738"/>
    <cellStyle name="Note 3 6 7 2 5" xfId="36191"/>
    <cellStyle name="Note 3 6 7 3" xfId="6764"/>
    <cellStyle name="Note 3 6 7 3 2" xfId="24199"/>
    <cellStyle name="Note 3 6 7 3 3" xfId="38652"/>
    <cellStyle name="Note 3 6 7 4" xfId="9205"/>
    <cellStyle name="Note 3 6 7 4 2" xfId="26640"/>
    <cellStyle name="Note 3 6 7 4 3" xfId="41093"/>
    <cellStyle name="Note 3 6 7 5" xfId="11625"/>
    <cellStyle name="Note 3 6 7 5 2" xfId="29060"/>
    <cellStyle name="Note 3 6 7 5 3" xfId="43513"/>
    <cellStyle name="Note 3 6 7 6" xfId="18632"/>
    <cellStyle name="Note 3 6 8" xfId="1792"/>
    <cellStyle name="Note 3 6 8 2" xfId="4303"/>
    <cellStyle name="Note 3 6 8 2 2" xfId="21739"/>
    <cellStyle name="Note 3 6 8 2 3" xfId="36192"/>
    <cellStyle name="Note 3 6 8 3" xfId="6765"/>
    <cellStyle name="Note 3 6 8 3 2" xfId="24200"/>
    <cellStyle name="Note 3 6 8 3 3" xfId="38653"/>
    <cellStyle name="Note 3 6 8 4" xfId="9206"/>
    <cellStyle name="Note 3 6 8 4 2" xfId="26641"/>
    <cellStyle name="Note 3 6 8 4 3" xfId="41094"/>
    <cellStyle name="Note 3 6 8 5" xfId="11626"/>
    <cellStyle name="Note 3 6 8 5 2" xfId="29061"/>
    <cellStyle name="Note 3 6 8 5 3" xfId="43514"/>
    <cellStyle name="Note 3 6 8 6" xfId="15218"/>
    <cellStyle name="Note 3 6 8 6 2" xfId="32653"/>
    <cellStyle name="Note 3 6 8 6 3" xfId="47106"/>
    <cellStyle name="Note 3 6 8 7" xfId="18633"/>
    <cellStyle name="Note 3 6 8 8" xfId="20380"/>
    <cellStyle name="Note 3 6 9" xfId="4284"/>
    <cellStyle name="Note 3 6 9 2" xfId="13838"/>
    <cellStyle name="Note 3 6 9 2 2" xfId="31273"/>
    <cellStyle name="Note 3 6 9 2 3" xfId="45726"/>
    <cellStyle name="Note 3 6 9 3" xfId="16299"/>
    <cellStyle name="Note 3 6 9 3 2" xfId="33734"/>
    <cellStyle name="Note 3 6 9 3 3" xfId="48187"/>
    <cellStyle name="Note 3 6 9 4" xfId="21720"/>
    <cellStyle name="Note 3 6 9 5" xfId="36173"/>
    <cellStyle name="Note 3 7" xfId="1793"/>
    <cellStyle name="Note 3 7 10" xfId="6766"/>
    <cellStyle name="Note 3 7 10 2" xfId="24201"/>
    <cellStyle name="Note 3 7 10 3" xfId="38654"/>
    <cellStyle name="Note 3 7 11" xfId="9207"/>
    <cellStyle name="Note 3 7 11 2" xfId="26642"/>
    <cellStyle name="Note 3 7 11 3" xfId="41095"/>
    <cellStyle name="Note 3 7 12" xfId="11627"/>
    <cellStyle name="Note 3 7 12 2" xfId="29062"/>
    <cellStyle name="Note 3 7 12 3" xfId="43515"/>
    <cellStyle name="Note 3 7 13" xfId="18634"/>
    <cellStyle name="Note 3 7 2" xfId="1794"/>
    <cellStyle name="Note 3 7 2 2" xfId="1795"/>
    <cellStyle name="Note 3 7 2 2 2" xfId="4306"/>
    <cellStyle name="Note 3 7 2 2 2 2" xfId="13855"/>
    <cellStyle name="Note 3 7 2 2 2 2 2" xfId="31290"/>
    <cellStyle name="Note 3 7 2 2 2 2 3" xfId="45743"/>
    <cellStyle name="Note 3 7 2 2 2 3" xfId="16316"/>
    <cellStyle name="Note 3 7 2 2 2 3 2" xfId="33751"/>
    <cellStyle name="Note 3 7 2 2 2 3 3" xfId="48204"/>
    <cellStyle name="Note 3 7 2 2 2 4" xfId="21742"/>
    <cellStyle name="Note 3 7 2 2 2 5" xfId="36195"/>
    <cellStyle name="Note 3 7 2 2 3" xfId="6768"/>
    <cellStyle name="Note 3 7 2 2 3 2" xfId="24203"/>
    <cellStyle name="Note 3 7 2 2 3 3" xfId="38656"/>
    <cellStyle name="Note 3 7 2 2 4" xfId="9209"/>
    <cellStyle name="Note 3 7 2 2 4 2" xfId="26644"/>
    <cellStyle name="Note 3 7 2 2 4 3" xfId="41097"/>
    <cellStyle name="Note 3 7 2 2 5" xfId="11629"/>
    <cellStyle name="Note 3 7 2 2 5 2" xfId="29064"/>
    <cellStyle name="Note 3 7 2 2 5 3" xfId="43517"/>
    <cellStyle name="Note 3 7 2 2 6" xfId="18636"/>
    <cellStyle name="Note 3 7 2 3" xfId="1796"/>
    <cellStyle name="Note 3 7 2 3 2" xfId="4307"/>
    <cellStyle name="Note 3 7 2 3 2 2" xfId="13856"/>
    <cellStyle name="Note 3 7 2 3 2 2 2" xfId="31291"/>
    <cellStyle name="Note 3 7 2 3 2 2 3" xfId="45744"/>
    <cellStyle name="Note 3 7 2 3 2 3" xfId="16317"/>
    <cellStyle name="Note 3 7 2 3 2 3 2" xfId="33752"/>
    <cellStyle name="Note 3 7 2 3 2 3 3" xfId="48205"/>
    <cellStyle name="Note 3 7 2 3 2 4" xfId="21743"/>
    <cellStyle name="Note 3 7 2 3 2 5" xfId="36196"/>
    <cellStyle name="Note 3 7 2 3 3" xfId="6769"/>
    <cellStyle name="Note 3 7 2 3 3 2" xfId="24204"/>
    <cellStyle name="Note 3 7 2 3 3 3" xfId="38657"/>
    <cellStyle name="Note 3 7 2 3 4" xfId="9210"/>
    <cellStyle name="Note 3 7 2 3 4 2" xfId="26645"/>
    <cellStyle name="Note 3 7 2 3 4 3" xfId="41098"/>
    <cellStyle name="Note 3 7 2 3 5" xfId="11630"/>
    <cellStyle name="Note 3 7 2 3 5 2" xfId="29065"/>
    <cellStyle name="Note 3 7 2 3 5 3" xfId="43518"/>
    <cellStyle name="Note 3 7 2 3 6" xfId="18637"/>
    <cellStyle name="Note 3 7 2 4" xfId="1797"/>
    <cellStyle name="Note 3 7 2 4 2" xfId="4308"/>
    <cellStyle name="Note 3 7 2 4 2 2" xfId="21744"/>
    <cellStyle name="Note 3 7 2 4 2 3" xfId="36197"/>
    <cellStyle name="Note 3 7 2 4 3" xfId="6770"/>
    <cellStyle name="Note 3 7 2 4 3 2" xfId="24205"/>
    <cellStyle name="Note 3 7 2 4 3 3" xfId="38658"/>
    <cellStyle name="Note 3 7 2 4 4" xfId="9211"/>
    <cellStyle name="Note 3 7 2 4 4 2" xfId="26646"/>
    <cellStyle name="Note 3 7 2 4 4 3" xfId="41099"/>
    <cellStyle name="Note 3 7 2 4 5" xfId="11631"/>
    <cellStyle name="Note 3 7 2 4 5 2" xfId="29066"/>
    <cellStyle name="Note 3 7 2 4 5 3" xfId="43519"/>
    <cellStyle name="Note 3 7 2 4 6" xfId="15219"/>
    <cellStyle name="Note 3 7 2 4 6 2" xfId="32654"/>
    <cellStyle name="Note 3 7 2 4 6 3" xfId="47107"/>
    <cellStyle name="Note 3 7 2 4 7" xfId="18638"/>
    <cellStyle name="Note 3 7 2 4 8" xfId="20381"/>
    <cellStyle name="Note 3 7 2 5" xfId="4305"/>
    <cellStyle name="Note 3 7 2 5 2" xfId="13854"/>
    <cellStyle name="Note 3 7 2 5 2 2" xfId="31289"/>
    <cellStyle name="Note 3 7 2 5 2 3" xfId="45742"/>
    <cellStyle name="Note 3 7 2 5 3" xfId="16315"/>
    <cellStyle name="Note 3 7 2 5 3 2" xfId="33750"/>
    <cellStyle name="Note 3 7 2 5 3 3" xfId="48203"/>
    <cellStyle name="Note 3 7 2 5 4" xfId="21741"/>
    <cellStyle name="Note 3 7 2 5 5" xfId="36194"/>
    <cellStyle name="Note 3 7 2 6" xfId="6767"/>
    <cellStyle name="Note 3 7 2 6 2" xfId="24202"/>
    <cellStyle name="Note 3 7 2 6 3" xfId="38655"/>
    <cellStyle name="Note 3 7 2 7" xfId="9208"/>
    <cellStyle name="Note 3 7 2 7 2" xfId="26643"/>
    <cellStyle name="Note 3 7 2 7 3" xfId="41096"/>
    <cellStyle name="Note 3 7 2 8" xfId="11628"/>
    <cellStyle name="Note 3 7 2 8 2" xfId="29063"/>
    <cellStyle name="Note 3 7 2 8 3" xfId="43516"/>
    <cellStyle name="Note 3 7 2 9" xfId="18635"/>
    <cellStyle name="Note 3 7 3" xfId="1798"/>
    <cellStyle name="Note 3 7 3 2" xfId="1799"/>
    <cellStyle name="Note 3 7 3 2 2" xfId="4310"/>
    <cellStyle name="Note 3 7 3 2 2 2" xfId="13858"/>
    <cellStyle name="Note 3 7 3 2 2 2 2" xfId="31293"/>
    <cellStyle name="Note 3 7 3 2 2 2 3" xfId="45746"/>
    <cellStyle name="Note 3 7 3 2 2 3" xfId="16319"/>
    <cellStyle name="Note 3 7 3 2 2 3 2" xfId="33754"/>
    <cellStyle name="Note 3 7 3 2 2 3 3" xfId="48207"/>
    <cellStyle name="Note 3 7 3 2 2 4" xfId="21746"/>
    <cellStyle name="Note 3 7 3 2 2 5" xfId="36199"/>
    <cellStyle name="Note 3 7 3 2 3" xfId="6772"/>
    <cellStyle name="Note 3 7 3 2 3 2" xfId="24207"/>
    <cellStyle name="Note 3 7 3 2 3 3" xfId="38660"/>
    <cellStyle name="Note 3 7 3 2 4" xfId="9213"/>
    <cellStyle name="Note 3 7 3 2 4 2" xfId="26648"/>
    <cellStyle name="Note 3 7 3 2 4 3" xfId="41101"/>
    <cellStyle name="Note 3 7 3 2 5" xfId="11633"/>
    <cellStyle name="Note 3 7 3 2 5 2" xfId="29068"/>
    <cellStyle name="Note 3 7 3 2 5 3" xfId="43521"/>
    <cellStyle name="Note 3 7 3 2 6" xfId="18640"/>
    <cellStyle name="Note 3 7 3 3" xfId="1800"/>
    <cellStyle name="Note 3 7 3 3 2" xfId="4311"/>
    <cellStyle name="Note 3 7 3 3 2 2" xfId="13859"/>
    <cellStyle name="Note 3 7 3 3 2 2 2" xfId="31294"/>
    <cellStyle name="Note 3 7 3 3 2 2 3" xfId="45747"/>
    <cellStyle name="Note 3 7 3 3 2 3" xfId="16320"/>
    <cellStyle name="Note 3 7 3 3 2 3 2" xfId="33755"/>
    <cellStyle name="Note 3 7 3 3 2 3 3" xfId="48208"/>
    <cellStyle name="Note 3 7 3 3 2 4" xfId="21747"/>
    <cellStyle name="Note 3 7 3 3 2 5" xfId="36200"/>
    <cellStyle name="Note 3 7 3 3 3" xfId="6773"/>
    <cellStyle name="Note 3 7 3 3 3 2" xfId="24208"/>
    <cellStyle name="Note 3 7 3 3 3 3" xfId="38661"/>
    <cellStyle name="Note 3 7 3 3 4" xfId="9214"/>
    <cellStyle name="Note 3 7 3 3 4 2" xfId="26649"/>
    <cellStyle name="Note 3 7 3 3 4 3" xfId="41102"/>
    <cellStyle name="Note 3 7 3 3 5" xfId="11634"/>
    <cellStyle name="Note 3 7 3 3 5 2" xfId="29069"/>
    <cellStyle name="Note 3 7 3 3 5 3" xfId="43522"/>
    <cellStyle name="Note 3 7 3 3 6" xfId="18641"/>
    <cellStyle name="Note 3 7 3 4" xfId="1801"/>
    <cellStyle name="Note 3 7 3 4 2" xfId="4312"/>
    <cellStyle name="Note 3 7 3 4 2 2" xfId="21748"/>
    <cellStyle name="Note 3 7 3 4 2 3" xfId="36201"/>
    <cellStyle name="Note 3 7 3 4 3" xfId="6774"/>
    <cellStyle name="Note 3 7 3 4 3 2" xfId="24209"/>
    <cellStyle name="Note 3 7 3 4 3 3" xfId="38662"/>
    <cellStyle name="Note 3 7 3 4 4" xfId="9215"/>
    <cellStyle name="Note 3 7 3 4 4 2" xfId="26650"/>
    <cellStyle name="Note 3 7 3 4 4 3" xfId="41103"/>
    <cellStyle name="Note 3 7 3 4 5" xfId="11635"/>
    <cellStyle name="Note 3 7 3 4 5 2" xfId="29070"/>
    <cellStyle name="Note 3 7 3 4 5 3" xfId="43523"/>
    <cellStyle name="Note 3 7 3 4 6" xfId="15220"/>
    <cellStyle name="Note 3 7 3 4 6 2" xfId="32655"/>
    <cellStyle name="Note 3 7 3 4 6 3" xfId="47108"/>
    <cellStyle name="Note 3 7 3 4 7" xfId="18642"/>
    <cellStyle name="Note 3 7 3 4 8" xfId="20382"/>
    <cellStyle name="Note 3 7 3 5" xfId="4309"/>
    <cellStyle name="Note 3 7 3 5 2" xfId="13857"/>
    <cellStyle name="Note 3 7 3 5 2 2" xfId="31292"/>
    <cellStyle name="Note 3 7 3 5 2 3" xfId="45745"/>
    <cellStyle name="Note 3 7 3 5 3" xfId="16318"/>
    <cellStyle name="Note 3 7 3 5 3 2" xfId="33753"/>
    <cellStyle name="Note 3 7 3 5 3 3" xfId="48206"/>
    <cellStyle name="Note 3 7 3 5 4" xfId="21745"/>
    <cellStyle name="Note 3 7 3 5 5" xfId="36198"/>
    <cellStyle name="Note 3 7 3 6" xfId="6771"/>
    <cellStyle name="Note 3 7 3 6 2" xfId="24206"/>
    <cellStyle name="Note 3 7 3 6 3" xfId="38659"/>
    <cellStyle name="Note 3 7 3 7" xfId="9212"/>
    <cellStyle name="Note 3 7 3 7 2" xfId="26647"/>
    <cellStyle name="Note 3 7 3 7 3" xfId="41100"/>
    <cellStyle name="Note 3 7 3 8" xfId="11632"/>
    <cellStyle name="Note 3 7 3 8 2" xfId="29067"/>
    <cellStyle name="Note 3 7 3 8 3" xfId="43520"/>
    <cellStyle name="Note 3 7 3 9" xfId="18639"/>
    <cellStyle name="Note 3 7 4" xfId="1802"/>
    <cellStyle name="Note 3 7 4 2" xfId="1803"/>
    <cellStyle name="Note 3 7 4 2 2" xfId="4314"/>
    <cellStyle name="Note 3 7 4 2 2 2" xfId="13861"/>
    <cellStyle name="Note 3 7 4 2 2 2 2" xfId="31296"/>
    <cellStyle name="Note 3 7 4 2 2 2 3" xfId="45749"/>
    <cellStyle name="Note 3 7 4 2 2 3" xfId="16322"/>
    <cellStyle name="Note 3 7 4 2 2 3 2" xfId="33757"/>
    <cellStyle name="Note 3 7 4 2 2 3 3" xfId="48210"/>
    <cellStyle name="Note 3 7 4 2 2 4" xfId="21750"/>
    <cellStyle name="Note 3 7 4 2 2 5" xfId="36203"/>
    <cellStyle name="Note 3 7 4 2 3" xfId="6776"/>
    <cellStyle name="Note 3 7 4 2 3 2" xfId="24211"/>
    <cellStyle name="Note 3 7 4 2 3 3" xfId="38664"/>
    <cellStyle name="Note 3 7 4 2 4" xfId="9217"/>
    <cellStyle name="Note 3 7 4 2 4 2" xfId="26652"/>
    <cellStyle name="Note 3 7 4 2 4 3" xfId="41105"/>
    <cellStyle name="Note 3 7 4 2 5" xfId="11637"/>
    <cellStyle name="Note 3 7 4 2 5 2" xfId="29072"/>
    <cellStyle name="Note 3 7 4 2 5 3" xfId="43525"/>
    <cellStyle name="Note 3 7 4 2 6" xfId="18644"/>
    <cellStyle name="Note 3 7 4 3" xfId="1804"/>
    <cellStyle name="Note 3 7 4 3 2" xfId="4315"/>
    <cellStyle name="Note 3 7 4 3 2 2" xfId="13862"/>
    <cellStyle name="Note 3 7 4 3 2 2 2" xfId="31297"/>
    <cellStyle name="Note 3 7 4 3 2 2 3" xfId="45750"/>
    <cellStyle name="Note 3 7 4 3 2 3" xfId="16323"/>
    <cellStyle name="Note 3 7 4 3 2 3 2" xfId="33758"/>
    <cellStyle name="Note 3 7 4 3 2 3 3" xfId="48211"/>
    <cellStyle name="Note 3 7 4 3 2 4" xfId="21751"/>
    <cellStyle name="Note 3 7 4 3 2 5" xfId="36204"/>
    <cellStyle name="Note 3 7 4 3 3" xfId="6777"/>
    <cellStyle name="Note 3 7 4 3 3 2" xfId="24212"/>
    <cellStyle name="Note 3 7 4 3 3 3" xfId="38665"/>
    <cellStyle name="Note 3 7 4 3 4" xfId="9218"/>
    <cellStyle name="Note 3 7 4 3 4 2" xfId="26653"/>
    <cellStyle name="Note 3 7 4 3 4 3" xfId="41106"/>
    <cellStyle name="Note 3 7 4 3 5" xfId="11638"/>
    <cellStyle name="Note 3 7 4 3 5 2" xfId="29073"/>
    <cellStyle name="Note 3 7 4 3 5 3" xfId="43526"/>
    <cellStyle name="Note 3 7 4 3 6" xfId="18645"/>
    <cellStyle name="Note 3 7 4 4" xfId="1805"/>
    <cellStyle name="Note 3 7 4 4 2" xfId="4316"/>
    <cellStyle name="Note 3 7 4 4 2 2" xfId="21752"/>
    <cellStyle name="Note 3 7 4 4 2 3" xfId="36205"/>
    <cellStyle name="Note 3 7 4 4 3" xfId="6778"/>
    <cellStyle name="Note 3 7 4 4 3 2" xfId="24213"/>
    <cellStyle name="Note 3 7 4 4 3 3" xfId="38666"/>
    <cellStyle name="Note 3 7 4 4 4" xfId="9219"/>
    <cellStyle name="Note 3 7 4 4 4 2" xfId="26654"/>
    <cellStyle name="Note 3 7 4 4 4 3" xfId="41107"/>
    <cellStyle name="Note 3 7 4 4 5" xfId="11639"/>
    <cellStyle name="Note 3 7 4 4 5 2" xfId="29074"/>
    <cellStyle name="Note 3 7 4 4 5 3" xfId="43527"/>
    <cellStyle name="Note 3 7 4 4 6" xfId="15221"/>
    <cellStyle name="Note 3 7 4 4 6 2" xfId="32656"/>
    <cellStyle name="Note 3 7 4 4 6 3" xfId="47109"/>
    <cellStyle name="Note 3 7 4 4 7" xfId="18646"/>
    <cellStyle name="Note 3 7 4 4 8" xfId="20383"/>
    <cellStyle name="Note 3 7 4 5" xfId="4313"/>
    <cellStyle name="Note 3 7 4 5 2" xfId="13860"/>
    <cellStyle name="Note 3 7 4 5 2 2" xfId="31295"/>
    <cellStyle name="Note 3 7 4 5 2 3" xfId="45748"/>
    <cellStyle name="Note 3 7 4 5 3" xfId="16321"/>
    <cellStyle name="Note 3 7 4 5 3 2" xfId="33756"/>
    <cellStyle name="Note 3 7 4 5 3 3" xfId="48209"/>
    <cellStyle name="Note 3 7 4 5 4" xfId="21749"/>
    <cellStyle name="Note 3 7 4 5 5" xfId="36202"/>
    <cellStyle name="Note 3 7 4 6" xfId="6775"/>
    <cellStyle name="Note 3 7 4 6 2" xfId="24210"/>
    <cellStyle name="Note 3 7 4 6 3" xfId="38663"/>
    <cellStyle name="Note 3 7 4 7" xfId="9216"/>
    <cellStyle name="Note 3 7 4 7 2" xfId="26651"/>
    <cellStyle name="Note 3 7 4 7 3" xfId="41104"/>
    <cellStyle name="Note 3 7 4 8" xfId="11636"/>
    <cellStyle name="Note 3 7 4 8 2" xfId="29071"/>
    <cellStyle name="Note 3 7 4 8 3" xfId="43524"/>
    <cellStyle name="Note 3 7 4 9" xfId="18643"/>
    <cellStyle name="Note 3 7 5" xfId="1806"/>
    <cellStyle name="Note 3 7 5 2" xfId="1807"/>
    <cellStyle name="Note 3 7 5 2 2" xfId="4318"/>
    <cellStyle name="Note 3 7 5 2 2 2" xfId="13864"/>
    <cellStyle name="Note 3 7 5 2 2 2 2" xfId="31299"/>
    <cellStyle name="Note 3 7 5 2 2 2 3" xfId="45752"/>
    <cellStyle name="Note 3 7 5 2 2 3" xfId="16325"/>
    <cellStyle name="Note 3 7 5 2 2 3 2" xfId="33760"/>
    <cellStyle name="Note 3 7 5 2 2 3 3" xfId="48213"/>
    <cellStyle name="Note 3 7 5 2 2 4" xfId="21754"/>
    <cellStyle name="Note 3 7 5 2 2 5" xfId="36207"/>
    <cellStyle name="Note 3 7 5 2 3" xfId="6780"/>
    <cellStyle name="Note 3 7 5 2 3 2" xfId="24215"/>
    <cellStyle name="Note 3 7 5 2 3 3" xfId="38668"/>
    <cellStyle name="Note 3 7 5 2 4" xfId="9221"/>
    <cellStyle name="Note 3 7 5 2 4 2" xfId="26656"/>
    <cellStyle name="Note 3 7 5 2 4 3" xfId="41109"/>
    <cellStyle name="Note 3 7 5 2 5" xfId="11641"/>
    <cellStyle name="Note 3 7 5 2 5 2" xfId="29076"/>
    <cellStyle name="Note 3 7 5 2 5 3" xfId="43529"/>
    <cellStyle name="Note 3 7 5 2 6" xfId="18648"/>
    <cellStyle name="Note 3 7 5 3" xfId="1808"/>
    <cellStyle name="Note 3 7 5 3 2" xfId="4319"/>
    <cellStyle name="Note 3 7 5 3 2 2" xfId="13865"/>
    <cellStyle name="Note 3 7 5 3 2 2 2" xfId="31300"/>
    <cellStyle name="Note 3 7 5 3 2 2 3" xfId="45753"/>
    <cellStyle name="Note 3 7 5 3 2 3" xfId="16326"/>
    <cellStyle name="Note 3 7 5 3 2 3 2" xfId="33761"/>
    <cellStyle name="Note 3 7 5 3 2 3 3" xfId="48214"/>
    <cellStyle name="Note 3 7 5 3 2 4" xfId="21755"/>
    <cellStyle name="Note 3 7 5 3 2 5" xfId="36208"/>
    <cellStyle name="Note 3 7 5 3 3" xfId="6781"/>
    <cellStyle name="Note 3 7 5 3 3 2" xfId="24216"/>
    <cellStyle name="Note 3 7 5 3 3 3" xfId="38669"/>
    <cellStyle name="Note 3 7 5 3 4" xfId="9222"/>
    <cellStyle name="Note 3 7 5 3 4 2" xfId="26657"/>
    <cellStyle name="Note 3 7 5 3 4 3" xfId="41110"/>
    <cellStyle name="Note 3 7 5 3 5" xfId="11642"/>
    <cellStyle name="Note 3 7 5 3 5 2" xfId="29077"/>
    <cellStyle name="Note 3 7 5 3 5 3" xfId="43530"/>
    <cellStyle name="Note 3 7 5 3 6" xfId="18649"/>
    <cellStyle name="Note 3 7 5 4" xfId="1809"/>
    <cellStyle name="Note 3 7 5 4 2" xfId="4320"/>
    <cellStyle name="Note 3 7 5 4 2 2" xfId="21756"/>
    <cellStyle name="Note 3 7 5 4 2 3" xfId="36209"/>
    <cellStyle name="Note 3 7 5 4 3" xfId="6782"/>
    <cellStyle name="Note 3 7 5 4 3 2" xfId="24217"/>
    <cellStyle name="Note 3 7 5 4 3 3" xfId="38670"/>
    <cellStyle name="Note 3 7 5 4 4" xfId="9223"/>
    <cellStyle name="Note 3 7 5 4 4 2" xfId="26658"/>
    <cellStyle name="Note 3 7 5 4 4 3" xfId="41111"/>
    <cellStyle name="Note 3 7 5 4 5" xfId="11643"/>
    <cellStyle name="Note 3 7 5 4 5 2" xfId="29078"/>
    <cellStyle name="Note 3 7 5 4 5 3" xfId="43531"/>
    <cellStyle name="Note 3 7 5 4 6" xfId="15222"/>
    <cellStyle name="Note 3 7 5 4 6 2" xfId="32657"/>
    <cellStyle name="Note 3 7 5 4 6 3" xfId="47110"/>
    <cellStyle name="Note 3 7 5 4 7" xfId="18650"/>
    <cellStyle name="Note 3 7 5 4 8" xfId="20384"/>
    <cellStyle name="Note 3 7 5 5" xfId="4317"/>
    <cellStyle name="Note 3 7 5 5 2" xfId="13863"/>
    <cellStyle name="Note 3 7 5 5 2 2" xfId="31298"/>
    <cellStyle name="Note 3 7 5 5 2 3" xfId="45751"/>
    <cellStyle name="Note 3 7 5 5 3" xfId="16324"/>
    <cellStyle name="Note 3 7 5 5 3 2" xfId="33759"/>
    <cellStyle name="Note 3 7 5 5 3 3" xfId="48212"/>
    <cellStyle name="Note 3 7 5 5 4" xfId="21753"/>
    <cellStyle name="Note 3 7 5 5 5" xfId="36206"/>
    <cellStyle name="Note 3 7 5 6" xfId="6779"/>
    <cellStyle name="Note 3 7 5 6 2" xfId="24214"/>
    <cellStyle name="Note 3 7 5 6 3" xfId="38667"/>
    <cellStyle name="Note 3 7 5 7" xfId="9220"/>
    <cellStyle name="Note 3 7 5 7 2" xfId="26655"/>
    <cellStyle name="Note 3 7 5 7 3" xfId="41108"/>
    <cellStyle name="Note 3 7 5 8" xfId="11640"/>
    <cellStyle name="Note 3 7 5 8 2" xfId="29075"/>
    <cellStyle name="Note 3 7 5 8 3" xfId="43528"/>
    <cellStyle name="Note 3 7 5 9" xfId="18647"/>
    <cellStyle name="Note 3 7 6" xfId="1810"/>
    <cellStyle name="Note 3 7 6 2" xfId="4321"/>
    <cellStyle name="Note 3 7 6 2 2" xfId="13866"/>
    <cellStyle name="Note 3 7 6 2 2 2" xfId="31301"/>
    <cellStyle name="Note 3 7 6 2 2 3" xfId="45754"/>
    <cellStyle name="Note 3 7 6 2 3" xfId="16327"/>
    <cellStyle name="Note 3 7 6 2 3 2" xfId="33762"/>
    <cellStyle name="Note 3 7 6 2 3 3" xfId="48215"/>
    <cellStyle name="Note 3 7 6 2 4" xfId="21757"/>
    <cellStyle name="Note 3 7 6 2 5" xfId="36210"/>
    <cellStyle name="Note 3 7 6 3" xfId="6783"/>
    <cellStyle name="Note 3 7 6 3 2" xfId="24218"/>
    <cellStyle name="Note 3 7 6 3 3" xfId="38671"/>
    <cellStyle name="Note 3 7 6 4" xfId="9224"/>
    <cellStyle name="Note 3 7 6 4 2" xfId="26659"/>
    <cellStyle name="Note 3 7 6 4 3" xfId="41112"/>
    <cellStyle name="Note 3 7 6 5" xfId="11644"/>
    <cellStyle name="Note 3 7 6 5 2" xfId="29079"/>
    <cellStyle name="Note 3 7 6 5 3" xfId="43532"/>
    <cellStyle name="Note 3 7 6 6" xfId="18651"/>
    <cellStyle name="Note 3 7 7" xfId="1811"/>
    <cellStyle name="Note 3 7 7 2" xfId="4322"/>
    <cellStyle name="Note 3 7 7 2 2" xfId="13867"/>
    <cellStyle name="Note 3 7 7 2 2 2" xfId="31302"/>
    <cellStyle name="Note 3 7 7 2 2 3" xfId="45755"/>
    <cellStyle name="Note 3 7 7 2 3" xfId="16328"/>
    <cellStyle name="Note 3 7 7 2 3 2" xfId="33763"/>
    <cellStyle name="Note 3 7 7 2 3 3" xfId="48216"/>
    <cellStyle name="Note 3 7 7 2 4" xfId="21758"/>
    <cellStyle name="Note 3 7 7 2 5" xfId="36211"/>
    <cellStyle name="Note 3 7 7 3" xfId="6784"/>
    <cellStyle name="Note 3 7 7 3 2" xfId="24219"/>
    <cellStyle name="Note 3 7 7 3 3" xfId="38672"/>
    <cellStyle name="Note 3 7 7 4" xfId="9225"/>
    <cellStyle name="Note 3 7 7 4 2" xfId="26660"/>
    <cellStyle name="Note 3 7 7 4 3" xfId="41113"/>
    <cellStyle name="Note 3 7 7 5" xfId="11645"/>
    <cellStyle name="Note 3 7 7 5 2" xfId="29080"/>
    <cellStyle name="Note 3 7 7 5 3" xfId="43533"/>
    <cellStyle name="Note 3 7 7 6" xfId="18652"/>
    <cellStyle name="Note 3 7 8" xfId="1812"/>
    <cellStyle name="Note 3 7 8 2" xfId="4323"/>
    <cellStyle name="Note 3 7 8 2 2" xfId="21759"/>
    <cellStyle name="Note 3 7 8 2 3" xfId="36212"/>
    <cellStyle name="Note 3 7 8 3" xfId="6785"/>
    <cellStyle name="Note 3 7 8 3 2" xfId="24220"/>
    <cellStyle name="Note 3 7 8 3 3" xfId="38673"/>
    <cellStyle name="Note 3 7 8 4" xfId="9226"/>
    <cellStyle name="Note 3 7 8 4 2" xfId="26661"/>
    <cellStyle name="Note 3 7 8 4 3" xfId="41114"/>
    <cellStyle name="Note 3 7 8 5" xfId="11646"/>
    <cellStyle name="Note 3 7 8 5 2" xfId="29081"/>
    <cellStyle name="Note 3 7 8 5 3" xfId="43534"/>
    <cellStyle name="Note 3 7 8 6" xfId="15223"/>
    <cellStyle name="Note 3 7 8 6 2" xfId="32658"/>
    <cellStyle name="Note 3 7 8 6 3" xfId="47111"/>
    <cellStyle name="Note 3 7 8 7" xfId="18653"/>
    <cellStyle name="Note 3 7 8 8" xfId="20385"/>
    <cellStyle name="Note 3 7 9" xfId="4304"/>
    <cellStyle name="Note 3 7 9 2" xfId="13853"/>
    <cellStyle name="Note 3 7 9 2 2" xfId="31288"/>
    <cellStyle name="Note 3 7 9 2 3" xfId="45741"/>
    <cellStyle name="Note 3 7 9 3" xfId="16314"/>
    <cellStyle name="Note 3 7 9 3 2" xfId="33749"/>
    <cellStyle name="Note 3 7 9 3 3" xfId="48202"/>
    <cellStyle name="Note 3 7 9 4" xfId="21740"/>
    <cellStyle name="Note 3 7 9 5" xfId="36193"/>
    <cellStyle name="Note 3 8" xfId="1813"/>
    <cellStyle name="Note 3 8 10" xfId="6786"/>
    <cellStyle name="Note 3 8 10 2" xfId="24221"/>
    <cellStyle name="Note 3 8 10 3" xfId="38674"/>
    <cellStyle name="Note 3 8 11" xfId="9227"/>
    <cellStyle name="Note 3 8 11 2" xfId="26662"/>
    <cellStyle name="Note 3 8 11 3" xfId="41115"/>
    <cellStyle name="Note 3 8 12" xfId="11647"/>
    <cellStyle name="Note 3 8 12 2" xfId="29082"/>
    <cellStyle name="Note 3 8 12 3" xfId="43535"/>
    <cellStyle name="Note 3 8 13" xfId="18654"/>
    <cellStyle name="Note 3 8 2" xfId="1814"/>
    <cellStyle name="Note 3 8 2 2" xfId="1815"/>
    <cellStyle name="Note 3 8 2 2 2" xfId="4326"/>
    <cellStyle name="Note 3 8 2 2 2 2" xfId="13870"/>
    <cellStyle name="Note 3 8 2 2 2 2 2" xfId="31305"/>
    <cellStyle name="Note 3 8 2 2 2 2 3" xfId="45758"/>
    <cellStyle name="Note 3 8 2 2 2 3" xfId="16331"/>
    <cellStyle name="Note 3 8 2 2 2 3 2" xfId="33766"/>
    <cellStyle name="Note 3 8 2 2 2 3 3" xfId="48219"/>
    <cellStyle name="Note 3 8 2 2 2 4" xfId="21762"/>
    <cellStyle name="Note 3 8 2 2 2 5" xfId="36215"/>
    <cellStyle name="Note 3 8 2 2 3" xfId="6788"/>
    <cellStyle name="Note 3 8 2 2 3 2" xfId="24223"/>
    <cellStyle name="Note 3 8 2 2 3 3" xfId="38676"/>
    <cellStyle name="Note 3 8 2 2 4" xfId="9229"/>
    <cellStyle name="Note 3 8 2 2 4 2" xfId="26664"/>
    <cellStyle name="Note 3 8 2 2 4 3" xfId="41117"/>
    <cellStyle name="Note 3 8 2 2 5" xfId="11649"/>
    <cellStyle name="Note 3 8 2 2 5 2" xfId="29084"/>
    <cellStyle name="Note 3 8 2 2 5 3" xfId="43537"/>
    <cellStyle name="Note 3 8 2 2 6" xfId="18656"/>
    <cellStyle name="Note 3 8 2 3" xfId="1816"/>
    <cellStyle name="Note 3 8 2 3 2" xfId="4327"/>
    <cellStyle name="Note 3 8 2 3 2 2" xfId="13871"/>
    <cellStyle name="Note 3 8 2 3 2 2 2" xfId="31306"/>
    <cellStyle name="Note 3 8 2 3 2 2 3" xfId="45759"/>
    <cellStyle name="Note 3 8 2 3 2 3" xfId="16332"/>
    <cellStyle name="Note 3 8 2 3 2 3 2" xfId="33767"/>
    <cellStyle name="Note 3 8 2 3 2 3 3" xfId="48220"/>
    <cellStyle name="Note 3 8 2 3 2 4" xfId="21763"/>
    <cellStyle name="Note 3 8 2 3 2 5" xfId="36216"/>
    <cellStyle name="Note 3 8 2 3 3" xfId="6789"/>
    <cellStyle name="Note 3 8 2 3 3 2" xfId="24224"/>
    <cellStyle name="Note 3 8 2 3 3 3" xfId="38677"/>
    <cellStyle name="Note 3 8 2 3 4" xfId="9230"/>
    <cellStyle name="Note 3 8 2 3 4 2" xfId="26665"/>
    <cellStyle name="Note 3 8 2 3 4 3" xfId="41118"/>
    <cellStyle name="Note 3 8 2 3 5" xfId="11650"/>
    <cellStyle name="Note 3 8 2 3 5 2" xfId="29085"/>
    <cellStyle name="Note 3 8 2 3 5 3" xfId="43538"/>
    <cellStyle name="Note 3 8 2 3 6" xfId="18657"/>
    <cellStyle name="Note 3 8 2 4" xfId="1817"/>
    <cellStyle name="Note 3 8 2 4 2" xfId="4328"/>
    <cellStyle name="Note 3 8 2 4 2 2" xfId="21764"/>
    <cellStyle name="Note 3 8 2 4 2 3" xfId="36217"/>
    <cellStyle name="Note 3 8 2 4 3" xfId="6790"/>
    <cellStyle name="Note 3 8 2 4 3 2" xfId="24225"/>
    <cellStyle name="Note 3 8 2 4 3 3" xfId="38678"/>
    <cellStyle name="Note 3 8 2 4 4" xfId="9231"/>
    <cellStyle name="Note 3 8 2 4 4 2" xfId="26666"/>
    <cellStyle name="Note 3 8 2 4 4 3" xfId="41119"/>
    <cellStyle name="Note 3 8 2 4 5" xfId="11651"/>
    <cellStyle name="Note 3 8 2 4 5 2" xfId="29086"/>
    <cellStyle name="Note 3 8 2 4 5 3" xfId="43539"/>
    <cellStyle name="Note 3 8 2 4 6" xfId="15224"/>
    <cellStyle name="Note 3 8 2 4 6 2" xfId="32659"/>
    <cellStyle name="Note 3 8 2 4 6 3" xfId="47112"/>
    <cellStyle name="Note 3 8 2 4 7" xfId="18658"/>
    <cellStyle name="Note 3 8 2 4 8" xfId="20386"/>
    <cellStyle name="Note 3 8 2 5" xfId="4325"/>
    <cellStyle name="Note 3 8 2 5 2" xfId="13869"/>
    <cellStyle name="Note 3 8 2 5 2 2" xfId="31304"/>
    <cellStyle name="Note 3 8 2 5 2 3" xfId="45757"/>
    <cellStyle name="Note 3 8 2 5 3" xfId="16330"/>
    <cellStyle name="Note 3 8 2 5 3 2" xfId="33765"/>
    <cellStyle name="Note 3 8 2 5 3 3" xfId="48218"/>
    <cellStyle name="Note 3 8 2 5 4" xfId="21761"/>
    <cellStyle name="Note 3 8 2 5 5" xfId="36214"/>
    <cellStyle name="Note 3 8 2 6" xfId="6787"/>
    <cellStyle name="Note 3 8 2 6 2" xfId="24222"/>
    <cellStyle name="Note 3 8 2 6 3" xfId="38675"/>
    <cellStyle name="Note 3 8 2 7" xfId="9228"/>
    <cellStyle name="Note 3 8 2 7 2" xfId="26663"/>
    <cellStyle name="Note 3 8 2 7 3" xfId="41116"/>
    <cellStyle name="Note 3 8 2 8" xfId="11648"/>
    <cellStyle name="Note 3 8 2 8 2" xfId="29083"/>
    <cellStyle name="Note 3 8 2 8 3" xfId="43536"/>
    <cellStyle name="Note 3 8 2 9" xfId="18655"/>
    <cellStyle name="Note 3 8 3" xfId="1818"/>
    <cellStyle name="Note 3 8 3 2" xfId="1819"/>
    <cellStyle name="Note 3 8 3 2 2" xfId="4330"/>
    <cellStyle name="Note 3 8 3 2 2 2" xfId="13873"/>
    <cellStyle name="Note 3 8 3 2 2 2 2" xfId="31308"/>
    <cellStyle name="Note 3 8 3 2 2 2 3" xfId="45761"/>
    <cellStyle name="Note 3 8 3 2 2 3" xfId="16334"/>
    <cellStyle name="Note 3 8 3 2 2 3 2" xfId="33769"/>
    <cellStyle name="Note 3 8 3 2 2 3 3" xfId="48222"/>
    <cellStyle name="Note 3 8 3 2 2 4" xfId="21766"/>
    <cellStyle name="Note 3 8 3 2 2 5" xfId="36219"/>
    <cellStyle name="Note 3 8 3 2 3" xfId="6792"/>
    <cellStyle name="Note 3 8 3 2 3 2" xfId="24227"/>
    <cellStyle name="Note 3 8 3 2 3 3" xfId="38680"/>
    <cellStyle name="Note 3 8 3 2 4" xfId="9233"/>
    <cellStyle name="Note 3 8 3 2 4 2" xfId="26668"/>
    <cellStyle name="Note 3 8 3 2 4 3" xfId="41121"/>
    <cellStyle name="Note 3 8 3 2 5" xfId="11653"/>
    <cellStyle name="Note 3 8 3 2 5 2" xfId="29088"/>
    <cellStyle name="Note 3 8 3 2 5 3" xfId="43541"/>
    <cellStyle name="Note 3 8 3 2 6" xfId="18660"/>
    <cellStyle name="Note 3 8 3 3" xfId="1820"/>
    <cellStyle name="Note 3 8 3 3 2" xfId="4331"/>
    <cellStyle name="Note 3 8 3 3 2 2" xfId="13874"/>
    <cellStyle name="Note 3 8 3 3 2 2 2" xfId="31309"/>
    <cellStyle name="Note 3 8 3 3 2 2 3" xfId="45762"/>
    <cellStyle name="Note 3 8 3 3 2 3" xfId="16335"/>
    <cellStyle name="Note 3 8 3 3 2 3 2" xfId="33770"/>
    <cellStyle name="Note 3 8 3 3 2 3 3" xfId="48223"/>
    <cellStyle name="Note 3 8 3 3 2 4" xfId="21767"/>
    <cellStyle name="Note 3 8 3 3 2 5" xfId="36220"/>
    <cellStyle name="Note 3 8 3 3 3" xfId="6793"/>
    <cellStyle name="Note 3 8 3 3 3 2" xfId="24228"/>
    <cellStyle name="Note 3 8 3 3 3 3" xfId="38681"/>
    <cellStyle name="Note 3 8 3 3 4" xfId="9234"/>
    <cellStyle name="Note 3 8 3 3 4 2" xfId="26669"/>
    <cellStyle name="Note 3 8 3 3 4 3" xfId="41122"/>
    <cellStyle name="Note 3 8 3 3 5" xfId="11654"/>
    <cellStyle name="Note 3 8 3 3 5 2" xfId="29089"/>
    <cellStyle name="Note 3 8 3 3 5 3" xfId="43542"/>
    <cellStyle name="Note 3 8 3 3 6" xfId="18661"/>
    <cellStyle name="Note 3 8 3 4" xfId="1821"/>
    <cellStyle name="Note 3 8 3 4 2" xfId="4332"/>
    <cellStyle name="Note 3 8 3 4 2 2" xfId="21768"/>
    <cellStyle name="Note 3 8 3 4 2 3" xfId="36221"/>
    <cellStyle name="Note 3 8 3 4 3" xfId="6794"/>
    <cellStyle name="Note 3 8 3 4 3 2" xfId="24229"/>
    <cellStyle name="Note 3 8 3 4 3 3" xfId="38682"/>
    <cellStyle name="Note 3 8 3 4 4" xfId="9235"/>
    <cellStyle name="Note 3 8 3 4 4 2" xfId="26670"/>
    <cellStyle name="Note 3 8 3 4 4 3" xfId="41123"/>
    <cellStyle name="Note 3 8 3 4 5" xfId="11655"/>
    <cellStyle name="Note 3 8 3 4 5 2" xfId="29090"/>
    <cellStyle name="Note 3 8 3 4 5 3" xfId="43543"/>
    <cellStyle name="Note 3 8 3 4 6" xfId="15225"/>
    <cellStyle name="Note 3 8 3 4 6 2" xfId="32660"/>
    <cellStyle name="Note 3 8 3 4 6 3" xfId="47113"/>
    <cellStyle name="Note 3 8 3 4 7" xfId="18662"/>
    <cellStyle name="Note 3 8 3 4 8" xfId="20387"/>
    <cellStyle name="Note 3 8 3 5" xfId="4329"/>
    <cellStyle name="Note 3 8 3 5 2" xfId="13872"/>
    <cellStyle name="Note 3 8 3 5 2 2" xfId="31307"/>
    <cellStyle name="Note 3 8 3 5 2 3" xfId="45760"/>
    <cellStyle name="Note 3 8 3 5 3" xfId="16333"/>
    <cellStyle name="Note 3 8 3 5 3 2" xfId="33768"/>
    <cellStyle name="Note 3 8 3 5 3 3" xfId="48221"/>
    <cellStyle name="Note 3 8 3 5 4" xfId="21765"/>
    <cellStyle name="Note 3 8 3 5 5" xfId="36218"/>
    <cellStyle name="Note 3 8 3 6" xfId="6791"/>
    <cellStyle name="Note 3 8 3 6 2" xfId="24226"/>
    <cellStyle name="Note 3 8 3 6 3" xfId="38679"/>
    <cellStyle name="Note 3 8 3 7" xfId="9232"/>
    <cellStyle name="Note 3 8 3 7 2" xfId="26667"/>
    <cellStyle name="Note 3 8 3 7 3" xfId="41120"/>
    <cellStyle name="Note 3 8 3 8" xfId="11652"/>
    <cellStyle name="Note 3 8 3 8 2" xfId="29087"/>
    <cellStyle name="Note 3 8 3 8 3" xfId="43540"/>
    <cellStyle name="Note 3 8 3 9" xfId="18659"/>
    <cellStyle name="Note 3 8 4" xfId="1822"/>
    <cellStyle name="Note 3 8 4 2" xfId="1823"/>
    <cellStyle name="Note 3 8 4 2 2" xfId="4334"/>
    <cellStyle name="Note 3 8 4 2 2 2" xfId="13876"/>
    <cellStyle name="Note 3 8 4 2 2 2 2" xfId="31311"/>
    <cellStyle name="Note 3 8 4 2 2 2 3" xfId="45764"/>
    <cellStyle name="Note 3 8 4 2 2 3" xfId="16337"/>
    <cellStyle name="Note 3 8 4 2 2 3 2" xfId="33772"/>
    <cellStyle name="Note 3 8 4 2 2 3 3" xfId="48225"/>
    <cellStyle name="Note 3 8 4 2 2 4" xfId="21770"/>
    <cellStyle name="Note 3 8 4 2 2 5" xfId="36223"/>
    <cellStyle name="Note 3 8 4 2 3" xfId="6796"/>
    <cellStyle name="Note 3 8 4 2 3 2" xfId="24231"/>
    <cellStyle name="Note 3 8 4 2 3 3" xfId="38684"/>
    <cellStyle name="Note 3 8 4 2 4" xfId="9237"/>
    <cellStyle name="Note 3 8 4 2 4 2" xfId="26672"/>
    <cellStyle name="Note 3 8 4 2 4 3" xfId="41125"/>
    <cellStyle name="Note 3 8 4 2 5" xfId="11657"/>
    <cellStyle name="Note 3 8 4 2 5 2" xfId="29092"/>
    <cellStyle name="Note 3 8 4 2 5 3" xfId="43545"/>
    <cellStyle name="Note 3 8 4 2 6" xfId="18664"/>
    <cellStyle name="Note 3 8 4 3" xfId="1824"/>
    <cellStyle name="Note 3 8 4 3 2" xfId="4335"/>
    <cellStyle name="Note 3 8 4 3 2 2" xfId="13877"/>
    <cellStyle name="Note 3 8 4 3 2 2 2" xfId="31312"/>
    <cellStyle name="Note 3 8 4 3 2 2 3" xfId="45765"/>
    <cellStyle name="Note 3 8 4 3 2 3" xfId="16338"/>
    <cellStyle name="Note 3 8 4 3 2 3 2" xfId="33773"/>
    <cellStyle name="Note 3 8 4 3 2 3 3" xfId="48226"/>
    <cellStyle name="Note 3 8 4 3 2 4" xfId="21771"/>
    <cellStyle name="Note 3 8 4 3 2 5" xfId="36224"/>
    <cellStyle name="Note 3 8 4 3 3" xfId="6797"/>
    <cellStyle name="Note 3 8 4 3 3 2" xfId="24232"/>
    <cellStyle name="Note 3 8 4 3 3 3" xfId="38685"/>
    <cellStyle name="Note 3 8 4 3 4" xfId="9238"/>
    <cellStyle name="Note 3 8 4 3 4 2" xfId="26673"/>
    <cellStyle name="Note 3 8 4 3 4 3" xfId="41126"/>
    <cellStyle name="Note 3 8 4 3 5" xfId="11658"/>
    <cellStyle name="Note 3 8 4 3 5 2" xfId="29093"/>
    <cellStyle name="Note 3 8 4 3 5 3" xfId="43546"/>
    <cellStyle name="Note 3 8 4 3 6" xfId="18665"/>
    <cellStyle name="Note 3 8 4 4" xfId="1825"/>
    <cellStyle name="Note 3 8 4 4 2" xfId="4336"/>
    <cellStyle name="Note 3 8 4 4 2 2" xfId="21772"/>
    <cellStyle name="Note 3 8 4 4 2 3" xfId="36225"/>
    <cellStyle name="Note 3 8 4 4 3" xfId="6798"/>
    <cellStyle name="Note 3 8 4 4 3 2" xfId="24233"/>
    <cellStyle name="Note 3 8 4 4 3 3" xfId="38686"/>
    <cellStyle name="Note 3 8 4 4 4" xfId="9239"/>
    <cellStyle name="Note 3 8 4 4 4 2" xfId="26674"/>
    <cellStyle name="Note 3 8 4 4 4 3" xfId="41127"/>
    <cellStyle name="Note 3 8 4 4 5" xfId="11659"/>
    <cellStyle name="Note 3 8 4 4 5 2" xfId="29094"/>
    <cellStyle name="Note 3 8 4 4 5 3" xfId="43547"/>
    <cellStyle name="Note 3 8 4 4 6" xfId="15226"/>
    <cellStyle name="Note 3 8 4 4 6 2" xfId="32661"/>
    <cellStyle name="Note 3 8 4 4 6 3" xfId="47114"/>
    <cellStyle name="Note 3 8 4 4 7" xfId="18666"/>
    <cellStyle name="Note 3 8 4 4 8" xfId="20388"/>
    <cellStyle name="Note 3 8 4 5" xfId="4333"/>
    <cellStyle name="Note 3 8 4 5 2" xfId="13875"/>
    <cellStyle name="Note 3 8 4 5 2 2" xfId="31310"/>
    <cellStyle name="Note 3 8 4 5 2 3" xfId="45763"/>
    <cellStyle name="Note 3 8 4 5 3" xfId="16336"/>
    <cellStyle name="Note 3 8 4 5 3 2" xfId="33771"/>
    <cellStyle name="Note 3 8 4 5 3 3" xfId="48224"/>
    <cellStyle name="Note 3 8 4 5 4" xfId="21769"/>
    <cellStyle name="Note 3 8 4 5 5" xfId="36222"/>
    <cellStyle name="Note 3 8 4 6" xfId="6795"/>
    <cellStyle name="Note 3 8 4 6 2" xfId="24230"/>
    <cellStyle name="Note 3 8 4 6 3" xfId="38683"/>
    <cellStyle name="Note 3 8 4 7" xfId="9236"/>
    <cellStyle name="Note 3 8 4 7 2" xfId="26671"/>
    <cellStyle name="Note 3 8 4 7 3" xfId="41124"/>
    <cellStyle name="Note 3 8 4 8" xfId="11656"/>
    <cellStyle name="Note 3 8 4 8 2" xfId="29091"/>
    <cellStyle name="Note 3 8 4 8 3" xfId="43544"/>
    <cellStyle name="Note 3 8 4 9" xfId="18663"/>
    <cellStyle name="Note 3 8 5" xfId="1826"/>
    <cellStyle name="Note 3 8 5 2" xfId="1827"/>
    <cellStyle name="Note 3 8 5 2 2" xfId="4338"/>
    <cellStyle name="Note 3 8 5 2 2 2" xfId="13879"/>
    <cellStyle name="Note 3 8 5 2 2 2 2" xfId="31314"/>
    <cellStyle name="Note 3 8 5 2 2 2 3" xfId="45767"/>
    <cellStyle name="Note 3 8 5 2 2 3" xfId="16340"/>
    <cellStyle name="Note 3 8 5 2 2 3 2" xfId="33775"/>
    <cellStyle name="Note 3 8 5 2 2 3 3" xfId="48228"/>
    <cellStyle name="Note 3 8 5 2 2 4" xfId="21774"/>
    <cellStyle name="Note 3 8 5 2 2 5" xfId="36227"/>
    <cellStyle name="Note 3 8 5 2 3" xfId="6800"/>
    <cellStyle name="Note 3 8 5 2 3 2" xfId="24235"/>
    <cellStyle name="Note 3 8 5 2 3 3" xfId="38688"/>
    <cellStyle name="Note 3 8 5 2 4" xfId="9241"/>
    <cellStyle name="Note 3 8 5 2 4 2" xfId="26676"/>
    <cellStyle name="Note 3 8 5 2 4 3" xfId="41129"/>
    <cellStyle name="Note 3 8 5 2 5" xfId="11661"/>
    <cellStyle name="Note 3 8 5 2 5 2" xfId="29096"/>
    <cellStyle name="Note 3 8 5 2 5 3" xfId="43549"/>
    <cellStyle name="Note 3 8 5 2 6" xfId="18668"/>
    <cellStyle name="Note 3 8 5 3" xfId="1828"/>
    <cellStyle name="Note 3 8 5 3 2" xfId="4339"/>
    <cellStyle name="Note 3 8 5 3 2 2" xfId="13880"/>
    <cellStyle name="Note 3 8 5 3 2 2 2" xfId="31315"/>
    <cellStyle name="Note 3 8 5 3 2 2 3" xfId="45768"/>
    <cellStyle name="Note 3 8 5 3 2 3" xfId="16341"/>
    <cellStyle name="Note 3 8 5 3 2 3 2" xfId="33776"/>
    <cellStyle name="Note 3 8 5 3 2 3 3" xfId="48229"/>
    <cellStyle name="Note 3 8 5 3 2 4" xfId="21775"/>
    <cellStyle name="Note 3 8 5 3 2 5" xfId="36228"/>
    <cellStyle name="Note 3 8 5 3 3" xfId="6801"/>
    <cellStyle name="Note 3 8 5 3 3 2" xfId="24236"/>
    <cellStyle name="Note 3 8 5 3 3 3" xfId="38689"/>
    <cellStyle name="Note 3 8 5 3 4" xfId="9242"/>
    <cellStyle name="Note 3 8 5 3 4 2" xfId="26677"/>
    <cellStyle name="Note 3 8 5 3 4 3" xfId="41130"/>
    <cellStyle name="Note 3 8 5 3 5" xfId="11662"/>
    <cellStyle name="Note 3 8 5 3 5 2" xfId="29097"/>
    <cellStyle name="Note 3 8 5 3 5 3" xfId="43550"/>
    <cellStyle name="Note 3 8 5 3 6" xfId="18669"/>
    <cellStyle name="Note 3 8 5 4" xfId="1829"/>
    <cellStyle name="Note 3 8 5 4 2" xfId="4340"/>
    <cellStyle name="Note 3 8 5 4 2 2" xfId="21776"/>
    <cellStyle name="Note 3 8 5 4 2 3" xfId="36229"/>
    <cellStyle name="Note 3 8 5 4 3" xfId="6802"/>
    <cellStyle name="Note 3 8 5 4 3 2" xfId="24237"/>
    <cellStyle name="Note 3 8 5 4 3 3" xfId="38690"/>
    <cellStyle name="Note 3 8 5 4 4" xfId="9243"/>
    <cellStyle name="Note 3 8 5 4 4 2" xfId="26678"/>
    <cellStyle name="Note 3 8 5 4 4 3" xfId="41131"/>
    <cellStyle name="Note 3 8 5 4 5" xfId="11663"/>
    <cellStyle name="Note 3 8 5 4 5 2" xfId="29098"/>
    <cellStyle name="Note 3 8 5 4 5 3" xfId="43551"/>
    <cellStyle name="Note 3 8 5 4 6" xfId="15227"/>
    <cellStyle name="Note 3 8 5 4 6 2" xfId="32662"/>
    <cellStyle name="Note 3 8 5 4 6 3" xfId="47115"/>
    <cellStyle name="Note 3 8 5 4 7" xfId="18670"/>
    <cellStyle name="Note 3 8 5 4 8" xfId="20389"/>
    <cellStyle name="Note 3 8 5 5" xfId="4337"/>
    <cellStyle name="Note 3 8 5 5 2" xfId="13878"/>
    <cellStyle name="Note 3 8 5 5 2 2" xfId="31313"/>
    <cellStyle name="Note 3 8 5 5 2 3" xfId="45766"/>
    <cellStyle name="Note 3 8 5 5 3" xfId="16339"/>
    <cellStyle name="Note 3 8 5 5 3 2" xfId="33774"/>
    <cellStyle name="Note 3 8 5 5 3 3" xfId="48227"/>
    <cellStyle name="Note 3 8 5 5 4" xfId="21773"/>
    <cellStyle name="Note 3 8 5 5 5" xfId="36226"/>
    <cellStyle name="Note 3 8 5 6" xfId="6799"/>
    <cellStyle name="Note 3 8 5 6 2" xfId="24234"/>
    <cellStyle name="Note 3 8 5 6 3" xfId="38687"/>
    <cellStyle name="Note 3 8 5 7" xfId="9240"/>
    <cellStyle name="Note 3 8 5 7 2" xfId="26675"/>
    <cellStyle name="Note 3 8 5 7 3" xfId="41128"/>
    <cellStyle name="Note 3 8 5 8" xfId="11660"/>
    <cellStyle name="Note 3 8 5 8 2" xfId="29095"/>
    <cellStyle name="Note 3 8 5 8 3" xfId="43548"/>
    <cellStyle name="Note 3 8 5 9" xfId="18667"/>
    <cellStyle name="Note 3 8 6" xfId="1830"/>
    <cellStyle name="Note 3 8 6 2" xfId="4341"/>
    <cellStyle name="Note 3 8 6 2 2" xfId="13881"/>
    <cellStyle name="Note 3 8 6 2 2 2" xfId="31316"/>
    <cellStyle name="Note 3 8 6 2 2 3" xfId="45769"/>
    <cellStyle name="Note 3 8 6 2 3" xfId="16342"/>
    <cellStyle name="Note 3 8 6 2 3 2" xfId="33777"/>
    <cellStyle name="Note 3 8 6 2 3 3" xfId="48230"/>
    <cellStyle name="Note 3 8 6 2 4" xfId="21777"/>
    <cellStyle name="Note 3 8 6 2 5" xfId="36230"/>
    <cellStyle name="Note 3 8 6 3" xfId="6803"/>
    <cellStyle name="Note 3 8 6 3 2" xfId="24238"/>
    <cellStyle name="Note 3 8 6 3 3" xfId="38691"/>
    <cellStyle name="Note 3 8 6 4" xfId="9244"/>
    <cellStyle name="Note 3 8 6 4 2" xfId="26679"/>
    <cellStyle name="Note 3 8 6 4 3" xfId="41132"/>
    <cellStyle name="Note 3 8 6 5" xfId="11664"/>
    <cellStyle name="Note 3 8 6 5 2" xfId="29099"/>
    <cellStyle name="Note 3 8 6 5 3" xfId="43552"/>
    <cellStyle name="Note 3 8 6 6" xfId="18671"/>
    <cellStyle name="Note 3 8 7" xfId="1831"/>
    <cellStyle name="Note 3 8 7 2" xfId="4342"/>
    <cellStyle name="Note 3 8 7 2 2" xfId="13882"/>
    <cellStyle name="Note 3 8 7 2 2 2" xfId="31317"/>
    <cellStyle name="Note 3 8 7 2 2 3" xfId="45770"/>
    <cellStyle name="Note 3 8 7 2 3" xfId="16343"/>
    <cellStyle name="Note 3 8 7 2 3 2" xfId="33778"/>
    <cellStyle name="Note 3 8 7 2 3 3" xfId="48231"/>
    <cellStyle name="Note 3 8 7 2 4" xfId="21778"/>
    <cellStyle name="Note 3 8 7 2 5" xfId="36231"/>
    <cellStyle name="Note 3 8 7 3" xfId="6804"/>
    <cellStyle name="Note 3 8 7 3 2" xfId="24239"/>
    <cellStyle name="Note 3 8 7 3 3" xfId="38692"/>
    <cellStyle name="Note 3 8 7 4" xfId="9245"/>
    <cellStyle name="Note 3 8 7 4 2" xfId="26680"/>
    <cellStyle name="Note 3 8 7 4 3" xfId="41133"/>
    <cellStyle name="Note 3 8 7 5" xfId="11665"/>
    <cellStyle name="Note 3 8 7 5 2" xfId="29100"/>
    <cellStyle name="Note 3 8 7 5 3" xfId="43553"/>
    <cellStyle name="Note 3 8 7 6" xfId="18672"/>
    <cellStyle name="Note 3 8 8" xfId="1832"/>
    <cellStyle name="Note 3 8 8 2" xfId="4343"/>
    <cellStyle name="Note 3 8 8 2 2" xfId="21779"/>
    <cellStyle name="Note 3 8 8 2 3" xfId="36232"/>
    <cellStyle name="Note 3 8 8 3" xfId="6805"/>
    <cellStyle name="Note 3 8 8 3 2" xfId="24240"/>
    <cellStyle name="Note 3 8 8 3 3" xfId="38693"/>
    <cellStyle name="Note 3 8 8 4" xfId="9246"/>
    <cellStyle name="Note 3 8 8 4 2" xfId="26681"/>
    <cellStyle name="Note 3 8 8 4 3" xfId="41134"/>
    <cellStyle name="Note 3 8 8 5" xfId="11666"/>
    <cellStyle name="Note 3 8 8 5 2" xfId="29101"/>
    <cellStyle name="Note 3 8 8 5 3" xfId="43554"/>
    <cellStyle name="Note 3 8 8 6" xfId="15228"/>
    <cellStyle name="Note 3 8 8 6 2" xfId="32663"/>
    <cellStyle name="Note 3 8 8 6 3" xfId="47116"/>
    <cellStyle name="Note 3 8 8 7" xfId="18673"/>
    <cellStyle name="Note 3 8 8 8" xfId="20390"/>
    <cellStyle name="Note 3 8 9" xfId="4324"/>
    <cellStyle name="Note 3 8 9 2" xfId="13868"/>
    <cellStyle name="Note 3 8 9 2 2" xfId="31303"/>
    <cellStyle name="Note 3 8 9 2 3" xfId="45756"/>
    <cellStyle name="Note 3 8 9 3" xfId="16329"/>
    <cellStyle name="Note 3 8 9 3 2" xfId="33764"/>
    <cellStyle name="Note 3 8 9 3 3" xfId="48217"/>
    <cellStyle name="Note 3 8 9 4" xfId="21760"/>
    <cellStyle name="Note 3 8 9 5" xfId="36213"/>
    <cellStyle name="Note 3 9" xfId="1833"/>
    <cellStyle name="Note 3 9 10" xfId="6806"/>
    <cellStyle name="Note 3 9 10 2" xfId="24241"/>
    <cellStyle name="Note 3 9 10 3" xfId="38694"/>
    <cellStyle name="Note 3 9 11" xfId="9247"/>
    <cellStyle name="Note 3 9 11 2" xfId="26682"/>
    <cellStyle name="Note 3 9 11 3" xfId="41135"/>
    <cellStyle name="Note 3 9 12" xfId="11667"/>
    <cellStyle name="Note 3 9 12 2" xfId="29102"/>
    <cellStyle name="Note 3 9 12 3" xfId="43555"/>
    <cellStyle name="Note 3 9 13" xfId="18674"/>
    <cellStyle name="Note 3 9 2" xfId="1834"/>
    <cellStyle name="Note 3 9 2 2" xfId="1835"/>
    <cellStyle name="Note 3 9 2 2 2" xfId="4346"/>
    <cellStyle name="Note 3 9 2 2 2 2" xfId="13885"/>
    <cellStyle name="Note 3 9 2 2 2 2 2" xfId="31320"/>
    <cellStyle name="Note 3 9 2 2 2 2 3" xfId="45773"/>
    <cellStyle name="Note 3 9 2 2 2 3" xfId="16346"/>
    <cellStyle name="Note 3 9 2 2 2 3 2" xfId="33781"/>
    <cellStyle name="Note 3 9 2 2 2 3 3" xfId="48234"/>
    <cellStyle name="Note 3 9 2 2 2 4" xfId="21782"/>
    <cellStyle name="Note 3 9 2 2 2 5" xfId="36235"/>
    <cellStyle name="Note 3 9 2 2 3" xfId="6808"/>
    <cellStyle name="Note 3 9 2 2 3 2" xfId="24243"/>
    <cellStyle name="Note 3 9 2 2 3 3" xfId="38696"/>
    <cellStyle name="Note 3 9 2 2 4" xfId="9249"/>
    <cellStyle name="Note 3 9 2 2 4 2" xfId="26684"/>
    <cellStyle name="Note 3 9 2 2 4 3" xfId="41137"/>
    <cellStyle name="Note 3 9 2 2 5" xfId="11669"/>
    <cellStyle name="Note 3 9 2 2 5 2" xfId="29104"/>
    <cellStyle name="Note 3 9 2 2 5 3" xfId="43557"/>
    <cellStyle name="Note 3 9 2 2 6" xfId="18676"/>
    <cellStyle name="Note 3 9 2 3" xfId="1836"/>
    <cellStyle name="Note 3 9 2 3 2" xfId="4347"/>
    <cellStyle name="Note 3 9 2 3 2 2" xfId="13886"/>
    <cellStyle name="Note 3 9 2 3 2 2 2" xfId="31321"/>
    <cellStyle name="Note 3 9 2 3 2 2 3" xfId="45774"/>
    <cellStyle name="Note 3 9 2 3 2 3" xfId="16347"/>
    <cellStyle name="Note 3 9 2 3 2 3 2" xfId="33782"/>
    <cellStyle name="Note 3 9 2 3 2 3 3" xfId="48235"/>
    <cellStyle name="Note 3 9 2 3 2 4" xfId="21783"/>
    <cellStyle name="Note 3 9 2 3 2 5" xfId="36236"/>
    <cellStyle name="Note 3 9 2 3 3" xfId="6809"/>
    <cellStyle name="Note 3 9 2 3 3 2" xfId="24244"/>
    <cellStyle name="Note 3 9 2 3 3 3" xfId="38697"/>
    <cellStyle name="Note 3 9 2 3 4" xfId="9250"/>
    <cellStyle name="Note 3 9 2 3 4 2" xfId="26685"/>
    <cellStyle name="Note 3 9 2 3 4 3" xfId="41138"/>
    <cellStyle name="Note 3 9 2 3 5" xfId="11670"/>
    <cellStyle name="Note 3 9 2 3 5 2" xfId="29105"/>
    <cellStyle name="Note 3 9 2 3 5 3" xfId="43558"/>
    <cellStyle name="Note 3 9 2 3 6" xfId="18677"/>
    <cellStyle name="Note 3 9 2 4" xfId="1837"/>
    <cellStyle name="Note 3 9 2 4 2" xfId="4348"/>
    <cellStyle name="Note 3 9 2 4 2 2" xfId="21784"/>
    <cellStyle name="Note 3 9 2 4 2 3" xfId="36237"/>
    <cellStyle name="Note 3 9 2 4 3" xfId="6810"/>
    <cellStyle name="Note 3 9 2 4 3 2" xfId="24245"/>
    <cellStyle name="Note 3 9 2 4 3 3" xfId="38698"/>
    <cellStyle name="Note 3 9 2 4 4" xfId="9251"/>
    <cellStyle name="Note 3 9 2 4 4 2" xfId="26686"/>
    <cellStyle name="Note 3 9 2 4 4 3" xfId="41139"/>
    <cellStyle name="Note 3 9 2 4 5" xfId="11671"/>
    <cellStyle name="Note 3 9 2 4 5 2" xfId="29106"/>
    <cellStyle name="Note 3 9 2 4 5 3" xfId="43559"/>
    <cellStyle name="Note 3 9 2 4 6" xfId="15229"/>
    <cellStyle name="Note 3 9 2 4 6 2" xfId="32664"/>
    <cellStyle name="Note 3 9 2 4 6 3" xfId="47117"/>
    <cellStyle name="Note 3 9 2 4 7" xfId="18678"/>
    <cellStyle name="Note 3 9 2 4 8" xfId="20391"/>
    <cellStyle name="Note 3 9 2 5" xfId="4345"/>
    <cellStyle name="Note 3 9 2 5 2" xfId="13884"/>
    <cellStyle name="Note 3 9 2 5 2 2" xfId="31319"/>
    <cellStyle name="Note 3 9 2 5 2 3" xfId="45772"/>
    <cellStyle name="Note 3 9 2 5 3" xfId="16345"/>
    <cellStyle name="Note 3 9 2 5 3 2" xfId="33780"/>
    <cellStyle name="Note 3 9 2 5 3 3" xfId="48233"/>
    <cellStyle name="Note 3 9 2 5 4" xfId="21781"/>
    <cellStyle name="Note 3 9 2 5 5" xfId="36234"/>
    <cellStyle name="Note 3 9 2 6" xfId="6807"/>
    <cellStyle name="Note 3 9 2 6 2" xfId="24242"/>
    <cellStyle name="Note 3 9 2 6 3" xfId="38695"/>
    <cellStyle name="Note 3 9 2 7" xfId="9248"/>
    <cellStyle name="Note 3 9 2 7 2" xfId="26683"/>
    <cellStyle name="Note 3 9 2 7 3" xfId="41136"/>
    <cellStyle name="Note 3 9 2 8" xfId="11668"/>
    <cellStyle name="Note 3 9 2 8 2" xfId="29103"/>
    <cellStyle name="Note 3 9 2 8 3" xfId="43556"/>
    <cellStyle name="Note 3 9 2 9" xfId="18675"/>
    <cellStyle name="Note 3 9 3" xfId="1838"/>
    <cellStyle name="Note 3 9 3 2" xfId="1839"/>
    <cellStyle name="Note 3 9 3 2 2" xfId="4350"/>
    <cellStyle name="Note 3 9 3 2 2 2" xfId="13888"/>
    <cellStyle name="Note 3 9 3 2 2 2 2" xfId="31323"/>
    <cellStyle name="Note 3 9 3 2 2 2 3" xfId="45776"/>
    <cellStyle name="Note 3 9 3 2 2 3" xfId="16349"/>
    <cellStyle name="Note 3 9 3 2 2 3 2" xfId="33784"/>
    <cellStyle name="Note 3 9 3 2 2 3 3" xfId="48237"/>
    <cellStyle name="Note 3 9 3 2 2 4" xfId="21786"/>
    <cellStyle name="Note 3 9 3 2 2 5" xfId="36239"/>
    <cellStyle name="Note 3 9 3 2 3" xfId="6812"/>
    <cellStyle name="Note 3 9 3 2 3 2" xfId="24247"/>
    <cellStyle name="Note 3 9 3 2 3 3" xfId="38700"/>
    <cellStyle name="Note 3 9 3 2 4" xfId="9253"/>
    <cellStyle name="Note 3 9 3 2 4 2" xfId="26688"/>
    <cellStyle name="Note 3 9 3 2 4 3" xfId="41141"/>
    <cellStyle name="Note 3 9 3 2 5" xfId="11673"/>
    <cellStyle name="Note 3 9 3 2 5 2" xfId="29108"/>
    <cellStyle name="Note 3 9 3 2 5 3" xfId="43561"/>
    <cellStyle name="Note 3 9 3 2 6" xfId="18680"/>
    <cellStyle name="Note 3 9 3 3" xfId="1840"/>
    <cellStyle name="Note 3 9 3 3 2" xfId="4351"/>
    <cellStyle name="Note 3 9 3 3 2 2" xfId="13889"/>
    <cellStyle name="Note 3 9 3 3 2 2 2" xfId="31324"/>
    <cellStyle name="Note 3 9 3 3 2 2 3" xfId="45777"/>
    <cellStyle name="Note 3 9 3 3 2 3" xfId="16350"/>
    <cellStyle name="Note 3 9 3 3 2 3 2" xfId="33785"/>
    <cellStyle name="Note 3 9 3 3 2 3 3" xfId="48238"/>
    <cellStyle name="Note 3 9 3 3 2 4" xfId="21787"/>
    <cellStyle name="Note 3 9 3 3 2 5" xfId="36240"/>
    <cellStyle name="Note 3 9 3 3 3" xfId="6813"/>
    <cellStyle name="Note 3 9 3 3 3 2" xfId="24248"/>
    <cellStyle name="Note 3 9 3 3 3 3" xfId="38701"/>
    <cellStyle name="Note 3 9 3 3 4" xfId="9254"/>
    <cellStyle name="Note 3 9 3 3 4 2" xfId="26689"/>
    <cellStyle name="Note 3 9 3 3 4 3" xfId="41142"/>
    <cellStyle name="Note 3 9 3 3 5" xfId="11674"/>
    <cellStyle name="Note 3 9 3 3 5 2" xfId="29109"/>
    <cellStyle name="Note 3 9 3 3 5 3" xfId="43562"/>
    <cellStyle name="Note 3 9 3 3 6" xfId="18681"/>
    <cellStyle name="Note 3 9 3 4" xfId="1841"/>
    <cellStyle name="Note 3 9 3 4 2" xfId="4352"/>
    <cellStyle name="Note 3 9 3 4 2 2" xfId="21788"/>
    <cellStyle name="Note 3 9 3 4 2 3" xfId="36241"/>
    <cellStyle name="Note 3 9 3 4 3" xfId="6814"/>
    <cellStyle name="Note 3 9 3 4 3 2" xfId="24249"/>
    <cellStyle name="Note 3 9 3 4 3 3" xfId="38702"/>
    <cellStyle name="Note 3 9 3 4 4" xfId="9255"/>
    <cellStyle name="Note 3 9 3 4 4 2" xfId="26690"/>
    <cellStyle name="Note 3 9 3 4 4 3" xfId="41143"/>
    <cellStyle name="Note 3 9 3 4 5" xfId="11675"/>
    <cellStyle name="Note 3 9 3 4 5 2" xfId="29110"/>
    <cellStyle name="Note 3 9 3 4 5 3" xfId="43563"/>
    <cellStyle name="Note 3 9 3 4 6" xfId="15230"/>
    <cellStyle name="Note 3 9 3 4 6 2" xfId="32665"/>
    <cellStyle name="Note 3 9 3 4 6 3" xfId="47118"/>
    <cellStyle name="Note 3 9 3 4 7" xfId="18682"/>
    <cellStyle name="Note 3 9 3 4 8" xfId="20392"/>
    <cellStyle name="Note 3 9 3 5" xfId="4349"/>
    <cellStyle name="Note 3 9 3 5 2" xfId="13887"/>
    <cellStyle name="Note 3 9 3 5 2 2" xfId="31322"/>
    <cellStyle name="Note 3 9 3 5 2 3" xfId="45775"/>
    <cellStyle name="Note 3 9 3 5 3" xfId="16348"/>
    <cellStyle name="Note 3 9 3 5 3 2" xfId="33783"/>
    <cellStyle name="Note 3 9 3 5 3 3" xfId="48236"/>
    <cellStyle name="Note 3 9 3 5 4" xfId="21785"/>
    <cellStyle name="Note 3 9 3 5 5" xfId="36238"/>
    <cellStyle name="Note 3 9 3 6" xfId="6811"/>
    <cellStyle name="Note 3 9 3 6 2" xfId="24246"/>
    <cellStyle name="Note 3 9 3 6 3" xfId="38699"/>
    <cellStyle name="Note 3 9 3 7" xfId="9252"/>
    <cellStyle name="Note 3 9 3 7 2" xfId="26687"/>
    <cellStyle name="Note 3 9 3 7 3" xfId="41140"/>
    <cellStyle name="Note 3 9 3 8" xfId="11672"/>
    <cellStyle name="Note 3 9 3 8 2" xfId="29107"/>
    <cellStyle name="Note 3 9 3 8 3" xfId="43560"/>
    <cellStyle name="Note 3 9 3 9" xfId="18679"/>
    <cellStyle name="Note 3 9 4" xfId="1842"/>
    <cellStyle name="Note 3 9 4 2" xfId="1843"/>
    <cellStyle name="Note 3 9 4 2 2" xfId="4354"/>
    <cellStyle name="Note 3 9 4 2 2 2" xfId="13891"/>
    <cellStyle name="Note 3 9 4 2 2 2 2" xfId="31326"/>
    <cellStyle name="Note 3 9 4 2 2 2 3" xfId="45779"/>
    <cellStyle name="Note 3 9 4 2 2 3" xfId="16352"/>
    <cellStyle name="Note 3 9 4 2 2 3 2" xfId="33787"/>
    <cellStyle name="Note 3 9 4 2 2 3 3" xfId="48240"/>
    <cellStyle name="Note 3 9 4 2 2 4" xfId="21790"/>
    <cellStyle name="Note 3 9 4 2 2 5" xfId="36243"/>
    <cellStyle name="Note 3 9 4 2 3" xfId="6816"/>
    <cellStyle name="Note 3 9 4 2 3 2" xfId="24251"/>
    <cellStyle name="Note 3 9 4 2 3 3" xfId="38704"/>
    <cellStyle name="Note 3 9 4 2 4" xfId="9257"/>
    <cellStyle name="Note 3 9 4 2 4 2" xfId="26692"/>
    <cellStyle name="Note 3 9 4 2 4 3" xfId="41145"/>
    <cellStyle name="Note 3 9 4 2 5" xfId="11677"/>
    <cellStyle name="Note 3 9 4 2 5 2" xfId="29112"/>
    <cellStyle name="Note 3 9 4 2 5 3" xfId="43565"/>
    <cellStyle name="Note 3 9 4 2 6" xfId="18684"/>
    <cellStyle name="Note 3 9 4 3" xfId="1844"/>
    <cellStyle name="Note 3 9 4 3 2" xfId="4355"/>
    <cellStyle name="Note 3 9 4 3 2 2" xfId="13892"/>
    <cellStyle name="Note 3 9 4 3 2 2 2" xfId="31327"/>
    <cellStyle name="Note 3 9 4 3 2 2 3" xfId="45780"/>
    <cellStyle name="Note 3 9 4 3 2 3" xfId="16353"/>
    <cellStyle name="Note 3 9 4 3 2 3 2" xfId="33788"/>
    <cellStyle name="Note 3 9 4 3 2 3 3" xfId="48241"/>
    <cellStyle name="Note 3 9 4 3 2 4" xfId="21791"/>
    <cellStyle name="Note 3 9 4 3 2 5" xfId="36244"/>
    <cellStyle name="Note 3 9 4 3 3" xfId="6817"/>
    <cellStyle name="Note 3 9 4 3 3 2" xfId="24252"/>
    <cellStyle name="Note 3 9 4 3 3 3" xfId="38705"/>
    <cellStyle name="Note 3 9 4 3 4" xfId="9258"/>
    <cellStyle name="Note 3 9 4 3 4 2" xfId="26693"/>
    <cellStyle name="Note 3 9 4 3 4 3" xfId="41146"/>
    <cellStyle name="Note 3 9 4 3 5" xfId="11678"/>
    <cellStyle name="Note 3 9 4 3 5 2" xfId="29113"/>
    <cellStyle name="Note 3 9 4 3 5 3" xfId="43566"/>
    <cellStyle name="Note 3 9 4 3 6" xfId="18685"/>
    <cellStyle name="Note 3 9 4 4" xfId="1845"/>
    <cellStyle name="Note 3 9 4 4 2" xfId="4356"/>
    <cellStyle name="Note 3 9 4 4 2 2" xfId="21792"/>
    <cellStyle name="Note 3 9 4 4 2 3" xfId="36245"/>
    <cellStyle name="Note 3 9 4 4 3" xfId="6818"/>
    <cellStyle name="Note 3 9 4 4 3 2" xfId="24253"/>
    <cellStyle name="Note 3 9 4 4 3 3" xfId="38706"/>
    <cellStyle name="Note 3 9 4 4 4" xfId="9259"/>
    <cellStyle name="Note 3 9 4 4 4 2" xfId="26694"/>
    <cellStyle name="Note 3 9 4 4 4 3" xfId="41147"/>
    <cellStyle name="Note 3 9 4 4 5" xfId="11679"/>
    <cellStyle name="Note 3 9 4 4 5 2" xfId="29114"/>
    <cellStyle name="Note 3 9 4 4 5 3" xfId="43567"/>
    <cellStyle name="Note 3 9 4 4 6" xfId="15231"/>
    <cellStyle name="Note 3 9 4 4 6 2" xfId="32666"/>
    <cellStyle name="Note 3 9 4 4 6 3" xfId="47119"/>
    <cellStyle name="Note 3 9 4 4 7" xfId="18686"/>
    <cellStyle name="Note 3 9 4 4 8" xfId="20393"/>
    <cellStyle name="Note 3 9 4 5" xfId="4353"/>
    <cellStyle name="Note 3 9 4 5 2" xfId="13890"/>
    <cellStyle name="Note 3 9 4 5 2 2" xfId="31325"/>
    <cellStyle name="Note 3 9 4 5 2 3" xfId="45778"/>
    <cellStyle name="Note 3 9 4 5 3" xfId="16351"/>
    <cellStyle name="Note 3 9 4 5 3 2" xfId="33786"/>
    <cellStyle name="Note 3 9 4 5 3 3" xfId="48239"/>
    <cellStyle name="Note 3 9 4 5 4" xfId="21789"/>
    <cellStyle name="Note 3 9 4 5 5" xfId="36242"/>
    <cellStyle name="Note 3 9 4 6" xfId="6815"/>
    <cellStyle name="Note 3 9 4 6 2" xfId="24250"/>
    <cellStyle name="Note 3 9 4 6 3" xfId="38703"/>
    <cellStyle name="Note 3 9 4 7" xfId="9256"/>
    <cellStyle name="Note 3 9 4 7 2" xfId="26691"/>
    <cellStyle name="Note 3 9 4 7 3" xfId="41144"/>
    <cellStyle name="Note 3 9 4 8" xfId="11676"/>
    <cellStyle name="Note 3 9 4 8 2" xfId="29111"/>
    <cellStyle name="Note 3 9 4 8 3" xfId="43564"/>
    <cellStyle name="Note 3 9 4 9" xfId="18683"/>
    <cellStyle name="Note 3 9 5" xfId="1846"/>
    <cellStyle name="Note 3 9 5 2" xfId="1847"/>
    <cellStyle name="Note 3 9 5 2 2" xfId="4358"/>
    <cellStyle name="Note 3 9 5 2 2 2" xfId="13894"/>
    <cellStyle name="Note 3 9 5 2 2 2 2" xfId="31329"/>
    <cellStyle name="Note 3 9 5 2 2 2 3" xfId="45782"/>
    <cellStyle name="Note 3 9 5 2 2 3" xfId="16355"/>
    <cellStyle name="Note 3 9 5 2 2 3 2" xfId="33790"/>
    <cellStyle name="Note 3 9 5 2 2 3 3" xfId="48243"/>
    <cellStyle name="Note 3 9 5 2 2 4" xfId="21794"/>
    <cellStyle name="Note 3 9 5 2 2 5" xfId="36247"/>
    <cellStyle name="Note 3 9 5 2 3" xfId="6820"/>
    <cellStyle name="Note 3 9 5 2 3 2" xfId="24255"/>
    <cellStyle name="Note 3 9 5 2 3 3" xfId="38708"/>
    <cellStyle name="Note 3 9 5 2 4" xfId="9261"/>
    <cellStyle name="Note 3 9 5 2 4 2" xfId="26696"/>
    <cellStyle name="Note 3 9 5 2 4 3" xfId="41149"/>
    <cellStyle name="Note 3 9 5 2 5" xfId="11681"/>
    <cellStyle name="Note 3 9 5 2 5 2" xfId="29116"/>
    <cellStyle name="Note 3 9 5 2 5 3" xfId="43569"/>
    <cellStyle name="Note 3 9 5 2 6" xfId="18688"/>
    <cellStyle name="Note 3 9 5 3" xfId="1848"/>
    <cellStyle name="Note 3 9 5 3 2" xfId="4359"/>
    <cellStyle name="Note 3 9 5 3 2 2" xfId="13895"/>
    <cellStyle name="Note 3 9 5 3 2 2 2" xfId="31330"/>
    <cellStyle name="Note 3 9 5 3 2 2 3" xfId="45783"/>
    <cellStyle name="Note 3 9 5 3 2 3" xfId="16356"/>
    <cellStyle name="Note 3 9 5 3 2 3 2" xfId="33791"/>
    <cellStyle name="Note 3 9 5 3 2 3 3" xfId="48244"/>
    <cellStyle name="Note 3 9 5 3 2 4" xfId="21795"/>
    <cellStyle name="Note 3 9 5 3 2 5" xfId="36248"/>
    <cellStyle name="Note 3 9 5 3 3" xfId="6821"/>
    <cellStyle name="Note 3 9 5 3 3 2" xfId="24256"/>
    <cellStyle name="Note 3 9 5 3 3 3" xfId="38709"/>
    <cellStyle name="Note 3 9 5 3 4" xfId="9262"/>
    <cellStyle name="Note 3 9 5 3 4 2" xfId="26697"/>
    <cellStyle name="Note 3 9 5 3 4 3" xfId="41150"/>
    <cellStyle name="Note 3 9 5 3 5" xfId="11682"/>
    <cellStyle name="Note 3 9 5 3 5 2" xfId="29117"/>
    <cellStyle name="Note 3 9 5 3 5 3" xfId="43570"/>
    <cellStyle name="Note 3 9 5 3 6" xfId="18689"/>
    <cellStyle name="Note 3 9 5 4" xfId="1849"/>
    <cellStyle name="Note 3 9 5 4 2" xfId="4360"/>
    <cellStyle name="Note 3 9 5 4 2 2" xfId="21796"/>
    <cellStyle name="Note 3 9 5 4 2 3" xfId="36249"/>
    <cellStyle name="Note 3 9 5 4 3" xfId="6822"/>
    <cellStyle name="Note 3 9 5 4 3 2" xfId="24257"/>
    <cellStyle name="Note 3 9 5 4 3 3" xfId="38710"/>
    <cellStyle name="Note 3 9 5 4 4" xfId="9263"/>
    <cellStyle name="Note 3 9 5 4 4 2" xfId="26698"/>
    <cellStyle name="Note 3 9 5 4 4 3" xfId="41151"/>
    <cellStyle name="Note 3 9 5 4 5" xfId="11683"/>
    <cellStyle name="Note 3 9 5 4 5 2" xfId="29118"/>
    <cellStyle name="Note 3 9 5 4 5 3" xfId="43571"/>
    <cellStyle name="Note 3 9 5 4 6" xfId="15232"/>
    <cellStyle name="Note 3 9 5 4 6 2" xfId="32667"/>
    <cellStyle name="Note 3 9 5 4 6 3" xfId="47120"/>
    <cellStyle name="Note 3 9 5 4 7" xfId="18690"/>
    <cellStyle name="Note 3 9 5 4 8" xfId="20394"/>
    <cellStyle name="Note 3 9 5 5" xfId="4357"/>
    <cellStyle name="Note 3 9 5 5 2" xfId="13893"/>
    <cellStyle name="Note 3 9 5 5 2 2" xfId="31328"/>
    <cellStyle name="Note 3 9 5 5 2 3" xfId="45781"/>
    <cellStyle name="Note 3 9 5 5 3" xfId="16354"/>
    <cellStyle name="Note 3 9 5 5 3 2" xfId="33789"/>
    <cellStyle name="Note 3 9 5 5 3 3" xfId="48242"/>
    <cellStyle name="Note 3 9 5 5 4" xfId="21793"/>
    <cellStyle name="Note 3 9 5 5 5" xfId="36246"/>
    <cellStyle name="Note 3 9 5 6" xfId="6819"/>
    <cellStyle name="Note 3 9 5 6 2" xfId="24254"/>
    <cellStyle name="Note 3 9 5 6 3" xfId="38707"/>
    <cellStyle name="Note 3 9 5 7" xfId="9260"/>
    <cellStyle name="Note 3 9 5 7 2" xfId="26695"/>
    <cellStyle name="Note 3 9 5 7 3" xfId="41148"/>
    <cellStyle name="Note 3 9 5 8" xfId="11680"/>
    <cellStyle name="Note 3 9 5 8 2" xfId="29115"/>
    <cellStyle name="Note 3 9 5 8 3" xfId="43568"/>
    <cellStyle name="Note 3 9 5 9" xfId="18687"/>
    <cellStyle name="Note 3 9 6" xfId="1850"/>
    <cellStyle name="Note 3 9 6 2" xfId="4361"/>
    <cellStyle name="Note 3 9 6 2 2" xfId="13896"/>
    <cellStyle name="Note 3 9 6 2 2 2" xfId="31331"/>
    <cellStyle name="Note 3 9 6 2 2 3" xfId="45784"/>
    <cellStyle name="Note 3 9 6 2 3" xfId="16357"/>
    <cellStyle name="Note 3 9 6 2 3 2" xfId="33792"/>
    <cellStyle name="Note 3 9 6 2 3 3" xfId="48245"/>
    <cellStyle name="Note 3 9 6 2 4" xfId="21797"/>
    <cellStyle name="Note 3 9 6 2 5" xfId="36250"/>
    <cellStyle name="Note 3 9 6 3" xfId="6823"/>
    <cellStyle name="Note 3 9 6 3 2" xfId="24258"/>
    <cellStyle name="Note 3 9 6 3 3" xfId="38711"/>
    <cellStyle name="Note 3 9 6 4" xfId="9264"/>
    <cellStyle name="Note 3 9 6 4 2" xfId="26699"/>
    <cellStyle name="Note 3 9 6 4 3" xfId="41152"/>
    <cellStyle name="Note 3 9 6 5" xfId="11684"/>
    <cellStyle name="Note 3 9 6 5 2" xfId="29119"/>
    <cellStyle name="Note 3 9 6 5 3" xfId="43572"/>
    <cellStyle name="Note 3 9 6 6" xfId="18691"/>
    <cellStyle name="Note 3 9 7" xfId="1851"/>
    <cellStyle name="Note 3 9 7 2" xfId="4362"/>
    <cellStyle name="Note 3 9 7 2 2" xfId="13897"/>
    <cellStyle name="Note 3 9 7 2 2 2" xfId="31332"/>
    <cellStyle name="Note 3 9 7 2 2 3" xfId="45785"/>
    <cellStyle name="Note 3 9 7 2 3" xfId="16358"/>
    <cellStyle name="Note 3 9 7 2 3 2" xfId="33793"/>
    <cellStyle name="Note 3 9 7 2 3 3" xfId="48246"/>
    <cellStyle name="Note 3 9 7 2 4" xfId="21798"/>
    <cellStyle name="Note 3 9 7 2 5" xfId="36251"/>
    <cellStyle name="Note 3 9 7 3" xfId="6824"/>
    <cellStyle name="Note 3 9 7 3 2" xfId="24259"/>
    <cellStyle name="Note 3 9 7 3 3" xfId="38712"/>
    <cellStyle name="Note 3 9 7 4" xfId="9265"/>
    <cellStyle name="Note 3 9 7 4 2" xfId="26700"/>
    <cellStyle name="Note 3 9 7 4 3" xfId="41153"/>
    <cellStyle name="Note 3 9 7 5" xfId="11685"/>
    <cellStyle name="Note 3 9 7 5 2" xfId="29120"/>
    <cellStyle name="Note 3 9 7 5 3" xfId="43573"/>
    <cellStyle name="Note 3 9 7 6" xfId="18692"/>
    <cellStyle name="Note 3 9 8" xfId="1852"/>
    <cellStyle name="Note 3 9 8 2" xfId="4363"/>
    <cellStyle name="Note 3 9 8 2 2" xfId="21799"/>
    <cellStyle name="Note 3 9 8 2 3" xfId="36252"/>
    <cellStyle name="Note 3 9 8 3" xfId="6825"/>
    <cellStyle name="Note 3 9 8 3 2" xfId="24260"/>
    <cellStyle name="Note 3 9 8 3 3" xfId="38713"/>
    <cellStyle name="Note 3 9 8 4" xfId="9266"/>
    <cellStyle name="Note 3 9 8 4 2" xfId="26701"/>
    <cellStyle name="Note 3 9 8 4 3" xfId="41154"/>
    <cellStyle name="Note 3 9 8 5" xfId="11686"/>
    <cellStyle name="Note 3 9 8 5 2" xfId="29121"/>
    <cellStyle name="Note 3 9 8 5 3" xfId="43574"/>
    <cellStyle name="Note 3 9 8 6" xfId="15233"/>
    <cellStyle name="Note 3 9 8 6 2" xfId="32668"/>
    <cellStyle name="Note 3 9 8 6 3" xfId="47121"/>
    <cellStyle name="Note 3 9 8 7" xfId="18693"/>
    <cellStyle name="Note 3 9 8 8" xfId="20395"/>
    <cellStyle name="Note 3 9 9" xfId="4344"/>
    <cellStyle name="Note 3 9 9 2" xfId="13883"/>
    <cellStyle name="Note 3 9 9 2 2" xfId="31318"/>
    <cellStyle name="Note 3 9 9 2 3" xfId="45771"/>
    <cellStyle name="Note 3 9 9 3" xfId="16344"/>
    <cellStyle name="Note 3 9 9 3 2" xfId="33779"/>
    <cellStyle name="Note 3 9 9 3 3" xfId="48232"/>
    <cellStyle name="Note 3 9 9 4" xfId="21780"/>
    <cellStyle name="Note 3 9 9 5" xfId="36233"/>
    <cellStyle name="Note 30" xfId="1853"/>
    <cellStyle name="Note 30 2" xfId="1854"/>
    <cellStyle name="Note 30 2 2" xfId="4365"/>
    <cellStyle name="Note 30 2 2 2" xfId="13899"/>
    <cellStyle name="Note 30 2 2 2 2" xfId="31334"/>
    <cellStyle name="Note 30 2 2 2 3" xfId="45787"/>
    <cellStyle name="Note 30 2 2 3" xfId="16360"/>
    <cellStyle name="Note 30 2 2 3 2" xfId="33795"/>
    <cellStyle name="Note 30 2 2 3 3" xfId="48248"/>
    <cellStyle name="Note 30 2 2 4" xfId="21801"/>
    <cellStyle name="Note 30 2 2 5" xfId="36254"/>
    <cellStyle name="Note 30 2 3" xfId="6827"/>
    <cellStyle name="Note 30 2 3 2" xfId="24262"/>
    <cellStyle name="Note 30 2 3 3" xfId="38715"/>
    <cellStyle name="Note 30 2 4" xfId="9268"/>
    <cellStyle name="Note 30 2 4 2" xfId="26703"/>
    <cellStyle name="Note 30 2 4 3" xfId="41156"/>
    <cellStyle name="Note 30 2 5" xfId="11688"/>
    <cellStyle name="Note 30 2 5 2" xfId="29123"/>
    <cellStyle name="Note 30 2 5 3" xfId="43576"/>
    <cellStyle name="Note 30 2 6" xfId="18695"/>
    <cellStyle name="Note 30 3" xfId="1855"/>
    <cellStyle name="Note 30 3 2" xfId="4366"/>
    <cellStyle name="Note 30 3 2 2" xfId="13900"/>
    <cellStyle name="Note 30 3 2 2 2" xfId="31335"/>
    <cellStyle name="Note 30 3 2 2 3" xfId="45788"/>
    <cellStyle name="Note 30 3 2 3" xfId="16361"/>
    <cellStyle name="Note 30 3 2 3 2" xfId="33796"/>
    <cellStyle name="Note 30 3 2 3 3" xfId="48249"/>
    <cellStyle name="Note 30 3 2 4" xfId="21802"/>
    <cellStyle name="Note 30 3 2 5" xfId="36255"/>
    <cellStyle name="Note 30 3 3" xfId="6828"/>
    <cellStyle name="Note 30 3 3 2" xfId="24263"/>
    <cellStyle name="Note 30 3 3 3" xfId="38716"/>
    <cellStyle name="Note 30 3 4" xfId="9269"/>
    <cellStyle name="Note 30 3 4 2" xfId="26704"/>
    <cellStyle name="Note 30 3 4 3" xfId="41157"/>
    <cellStyle name="Note 30 3 5" xfId="11689"/>
    <cellStyle name="Note 30 3 5 2" xfId="29124"/>
    <cellStyle name="Note 30 3 5 3" xfId="43577"/>
    <cellStyle name="Note 30 3 6" xfId="18696"/>
    <cellStyle name="Note 30 4" xfId="1856"/>
    <cellStyle name="Note 30 4 2" xfId="4367"/>
    <cellStyle name="Note 30 4 2 2" xfId="21803"/>
    <cellStyle name="Note 30 4 2 3" xfId="36256"/>
    <cellStyle name="Note 30 4 3" xfId="6829"/>
    <cellStyle name="Note 30 4 3 2" xfId="24264"/>
    <cellStyle name="Note 30 4 3 3" xfId="38717"/>
    <cellStyle name="Note 30 4 4" xfId="9270"/>
    <cellStyle name="Note 30 4 4 2" xfId="26705"/>
    <cellStyle name="Note 30 4 4 3" xfId="41158"/>
    <cellStyle name="Note 30 4 5" xfId="11690"/>
    <cellStyle name="Note 30 4 5 2" xfId="29125"/>
    <cellStyle name="Note 30 4 5 3" xfId="43578"/>
    <cellStyle name="Note 30 4 6" xfId="15234"/>
    <cellStyle name="Note 30 4 6 2" xfId="32669"/>
    <cellStyle name="Note 30 4 6 3" xfId="47122"/>
    <cellStyle name="Note 30 4 7" xfId="18697"/>
    <cellStyle name="Note 30 4 8" xfId="20396"/>
    <cellStyle name="Note 30 5" xfId="4364"/>
    <cellStyle name="Note 30 5 2" xfId="13898"/>
    <cellStyle name="Note 30 5 2 2" xfId="31333"/>
    <cellStyle name="Note 30 5 2 3" xfId="45786"/>
    <cellStyle name="Note 30 5 3" xfId="16359"/>
    <cellStyle name="Note 30 5 3 2" xfId="33794"/>
    <cellStyle name="Note 30 5 3 3" xfId="48247"/>
    <cellStyle name="Note 30 5 4" xfId="21800"/>
    <cellStyle name="Note 30 5 5" xfId="36253"/>
    <cellStyle name="Note 30 6" xfId="6826"/>
    <cellStyle name="Note 30 6 2" xfId="24261"/>
    <cellStyle name="Note 30 6 3" xfId="38714"/>
    <cellStyle name="Note 30 7" xfId="9267"/>
    <cellStyle name="Note 30 7 2" xfId="26702"/>
    <cellStyle name="Note 30 7 3" xfId="41155"/>
    <cellStyle name="Note 30 8" xfId="11687"/>
    <cellStyle name="Note 30 8 2" xfId="29122"/>
    <cellStyle name="Note 30 8 3" xfId="43575"/>
    <cellStyle name="Note 30 9" xfId="18694"/>
    <cellStyle name="Note 31" xfId="1857"/>
    <cellStyle name="Note 31 2" xfId="1858"/>
    <cellStyle name="Note 31 2 2" xfId="4369"/>
    <cellStyle name="Note 31 2 2 2" xfId="13902"/>
    <cellStyle name="Note 31 2 2 2 2" xfId="31337"/>
    <cellStyle name="Note 31 2 2 2 3" xfId="45790"/>
    <cellStyle name="Note 31 2 2 3" xfId="16363"/>
    <cellStyle name="Note 31 2 2 3 2" xfId="33798"/>
    <cellStyle name="Note 31 2 2 3 3" xfId="48251"/>
    <cellStyle name="Note 31 2 2 4" xfId="21805"/>
    <cellStyle name="Note 31 2 2 5" xfId="36258"/>
    <cellStyle name="Note 31 2 3" xfId="6831"/>
    <cellStyle name="Note 31 2 3 2" xfId="24266"/>
    <cellStyle name="Note 31 2 3 3" xfId="38719"/>
    <cellStyle name="Note 31 2 4" xfId="9272"/>
    <cellStyle name="Note 31 2 4 2" xfId="26707"/>
    <cellStyle name="Note 31 2 4 3" xfId="41160"/>
    <cellStyle name="Note 31 2 5" xfId="11692"/>
    <cellStyle name="Note 31 2 5 2" xfId="29127"/>
    <cellStyle name="Note 31 2 5 3" xfId="43580"/>
    <cellStyle name="Note 31 2 6" xfId="18699"/>
    <cellStyle name="Note 31 3" xfId="1859"/>
    <cellStyle name="Note 31 3 2" xfId="4370"/>
    <cellStyle name="Note 31 3 2 2" xfId="13903"/>
    <cellStyle name="Note 31 3 2 2 2" xfId="31338"/>
    <cellStyle name="Note 31 3 2 2 3" xfId="45791"/>
    <cellStyle name="Note 31 3 2 3" xfId="16364"/>
    <cellStyle name="Note 31 3 2 3 2" xfId="33799"/>
    <cellStyle name="Note 31 3 2 3 3" xfId="48252"/>
    <cellStyle name="Note 31 3 2 4" xfId="21806"/>
    <cellStyle name="Note 31 3 2 5" xfId="36259"/>
    <cellStyle name="Note 31 3 3" xfId="6832"/>
    <cellStyle name="Note 31 3 3 2" xfId="24267"/>
    <cellStyle name="Note 31 3 3 3" xfId="38720"/>
    <cellStyle name="Note 31 3 4" xfId="9273"/>
    <cellStyle name="Note 31 3 4 2" xfId="26708"/>
    <cellStyle name="Note 31 3 4 3" xfId="41161"/>
    <cellStyle name="Note 31 3 5" xfId="11693"/>
    <cellStyle name="Note 31 3 5 2" xfId="29128"/>
    <cellStyle name="Note 31 3 5 3" xfId="43581"/>
    <cellStyle name="Note 31 3 6" xfId="18700"/>
    <cellStyle name="Note 31 4" xfId="1860"/>
    <cellStyle name="Note 31 4 2" xfId="4371"/>
    <cellStyle name="Note 31 4 2 2" xfId="21807"/>
    <cellStyle name="Note 31 4 2 3" xfId="36260"/>
    <cellStyle name="Note 31 4 3" xfId="6833"/>
    <cellStyle name="Note 31 4 3 2" xfId="24268"/>
    <cellStyle name="Note 31 4 3 3" xfId="38721"/>
    <cellStyle name="Note 31 4 4" xfId="9274"/>
    <cellStyle name="Note 31 4 4 2" xfId="26709"/>
    <cellStyle name="Note 31 4 4 3" xfId="41162"/>
    <cellStyle name="Note 31 4 5" xfId="11694"/>
    <cellStyle name="Note 31 4 5 2" xfId="29129"/>
    <cellStyle name="Note 31 4 5 3" xfId="43582"/>
    <cellStyle name="Note 31 4 6" xfId="15235"/>
    <cellStyle name="Note 31 4 6 2" xfId="32670"/>
    <cellStyle name="Note 31 4 6 3" xfId="47123"/>
    <cellStyle name="Note 31 4 7" xfId="18701"/>
    <cellStyle name="Note 31 4 8" xfId="20397"/>
    <cellStyle name="Note 31 5" xfId="4368"/>
    <cellStyle name="Note 31 5 2" xfId="13901"/>
    <cellStyle name="Note 31 5 2 2" xfId="31336"/>
    <cellStyle name="Note 31 5 2 3" xfId="45789"/>
    <cellStyle name="Note 31 5 3" xfId="16362"/>
    <cellStyle name="Note 31 5 3 2" xfId="33797"/>
    <cellStyle name="Note 31 5 3 3" xfId="48250"/>
    <cellStyle name="Note 31 5 4" xfId="21804"/>
    <cellStyle name="Note 31 5 5" xfId="36257"/>
    <cellStyle name="Note 31 6" xfId="6830"/>
    <cellStyle name="Note 31 6 2" xfId="24265"/>
    <cellStyle name="Note 31 6 3" xfId="38718"/>
    <cellStyle name="Note 31 7" xfId="9271"/>
    <cellStyle name="Note 31 7 2" xfId="26706"/>
    <cellStyle name="Note 31 7 3" xfId="41159"/>
    <cellStyle name="Note 31 8" xfId="11691"/>
    <cellStyle name="Note 31 8 2" xfId="29126"/>
    <cellStyle name="Note 31 8 3" xfId="43579"/>
    <cellStyle name="Note 31 9" xfId="18698"/>
    <cellStyle name="Note 32" xfId="1861"/>
    <cellStyle name="Note 32 2" xfId="1862"/>
    <cellStyle name="Note 32 2 2" xfId="4373"/>
    <cellStyle name="Note 32 2 2 2" xfId="13905"/>
    <cellStyle name="Note 32 2 2 2 2" xfId="31340"/>
    <cellStyle name="Note 32 2 2 2 3" xfId="45793"/>
    <cellStyle name="Note 32 2 2 3" xfId="16366"/>
    <cellStyle name="Note 32 2 2 3 2" xfId="33801"/>
    <cellStyle name="Note 32 2 2 3 3" xfId="48254"/>
    <cellStyle name="Note 32 2 2 4" xfId="21809"/>
    <cellStyle name="Note 32 2 2 5" xfId="36262"/>
    <cellStyle name="Note 32 2 3" xfId="6835"/>
    <cellStyle name="Note 32 2 3 2" xfId="24270"/>
    <cellStyle name="Note 32 2 3 3" xfId="38723"/>
    <cellStyle name="Note 32 2 4" xfId="9276"/>
    <cellStyle name="Note 32 2 4 2" xfId="26711"/>
    <cellStyle name="Note 32 2 4 3" xfId="41164"/>
    <cellStyle name="Note 32 2 5" xfId="11696"/>
    <cellStyle name="Note 32 2 5 2" xfId="29131"/>
    <cellStyle name="Note 32 2 5 3" xfId="43584"/>
    <cellStyle name="Note 32 2 6" xfId="18703"/>
    <cellStyle name="Note 32 3" xfId="1863"/>
    <cellStyle name="Note 32 3 2" xfId="4374"/>
    <cellStyle name="Note 32 3 2 2" xfId="13906"/>
    <cellStyle name="Note 32 3 2 2 2" xfId="31341"/>
    <cellStyle name="Note 32 3 2 2 3" xfId="45794"/>
    <cellStyle name="Note 32 3 2 3" xfId="16367"/>
    <cellStyle name="Note 32 3 2 3 2" xfId="33802"/>
    <cellStyle name="Note 32 3 2 3 3" xfId="48255"/>
    <cellStyle name="Note 32 3 2 4" xfId="21810"/>
    <cellStyle name="Note 32 3 2 5" xfId="36263"/>
    <cellStyle name="Note 32 3 3" xfId="6836"/>
    <cellStyle name="Note 32 3 3 2" xfId="24271"/>
    <cellStyle name="Note 32 3 3 3" xfId="38724"/>
    <cellStyle name="Note 32 3 4" xfId="9277"/>
    <cellStyle name="Note 32 3 4 2" xfId="26712"/>
    <cellStyle name="Note 32 3 4 3" xfId="41165"/>
    <cellStyle name="Note 32 3 5" xfId="11697"/>
    <cellStyle name="Note 32 3 5 2" xfId="29132"/>
    <cellStyle name="Note 32 3 5 3" xfId="43585"/>
    <cellStyle name="Note 32 3 6" xfId="18704"/>
    <cellStyle name="Note 32 4" xfId="1864"/>
    <cellStyle name="Note 32 4 2" xfId="4375"/>
    <cellStyle name="Note 32 4 2 2" xfId="21811"/>
    <cellStyle name="Note 32 4 2 3" xfId="36264"/>
    <cellStyle name="Note 32 4 3" xfId="6837"/>
    <cellStyle name="Note 32 4 3 2" xfId="24272"/>
    <cellStyle name="Note 32 4 3 3" xfId="38725"/>
    <cellStyle name="Note 32 4 4" xfId="9278"/>
    <cellStyle name="Note 32 4 4 2" xfId="26713"/>
    <cellStyle name="Note 32 4 4 3" xfId="41166"/>
    <cellStyle name="Note 32 4 5" xfId="11698"/>
    <cellStyle name="Note 32 4 5 2" xfId="29133"/>
    <cellStyle name="Note 32 4 5 3" xfId="43586"/>
    <cellStyle name="Note 32 4 6" xfId="15236"/>
    <cellStyle name="Note 32 4 6 2" xfId="32671"/>
    <cellStyle name="Note 32 4 6 3" xfId="47124"/>
    <cellStyle name="Note 32 4 7" xfId="18705"/>
    <cellStyle name="Note 32 4 8" xfId="20398"/>
    <cellStyle name="Note 32 5" xfId="4372"/>
    <cellStyle name="Note 32 5 2" xfId="13904"/>
    <cellStyle name="Note 32 5 2 2" xfId="31339"/>
    <cellStyle name="Note 32 5 2 3" xfId="45792"/>
    <cellStyle name="Note 32 5 3" xfId="16365"/>
    <cellStyle name="Note 32 5 3 2" xfId="33800"/>
    <cellStyle name="Note 32 5 3 3" xfId="48253"/>
    <cellStyle name="Note 32 5 4" xfId="21808"/>
    <cellStyle name="Note 32 5 5" xfId="36261"/>
    <cellStyle name="Note 32 6" xfId="6834"/>
    <cellStyle name="Note 32 6 2" xfId="24269"/>
    <cellStyle name="Note 32 6 3" xfId="38722"/>
    <cellStyle name="Note 32 7" xfId="9275"/>
    <cellStyle name="Note 32 7 2" xfId="26710"/>
    <cellStyle name="Note 32 7 3" xfId="41163"/>
    <cellStyle name="Note 32 8" xfId="11695"/>
    <cellStyle name="Note 32 8 2" xfId="29130"/>
    <cellStyle name="Note 32 8 3" xfId="43583"/>
    <cellStyle name="Note 32 9" xfId="18702"/>
    <cellStyle name="Note 33" xfId="1865"/>
    <cellStyle name="Note 33 2" xfId="1866"/>
    <cellStyle name="Note 33 2 2" xfId="4377"/>
    <cellStyle name="Note 33 2 2 2" xfId="13908"/>
    <cellStyle name="Note 33 2 2 2 2" xfId="31343"/>
    <cellStyle name="Note 33 2 2 2 3" xfId="45796"/>
    <cellStyle name="Note 33 2 2 3" xfId="16369"/>
    <cellStyle name="Note 33 2 2 3 2" xfId="33804"/>
    <cellStyle name="Note 33 2 2 3 3" xfId="48257"/>
    <cellStyle name="Note 33 2 2 4" xfId="21813"/>
    <cellStyle name="Note 33 2 2 5" xfId="36266"/>
    <cellStyle name="Note 33 2 3" xfId="6839"/>
    <cellStyle name="Note 33 2 3 2" xfId="24274"/>
    <cellStyle name="Note 33 2 3 3" xfId="38727"/>
    <cellStyle name="Note 33 2 4" xfId="9280"/>
    <cellStyle name="Note 33 2 4 2" xfId="26715"/>
    <cellStyle name="Note 33 2 4 3" xfId="41168"/>
    <cellStyle name="Note 33 2 5" xfId="11700"/>
    <cellStyle name="Note 33 2 5 2" xfId="29135"/>
    <cellStyle name="Note 33 2 5 3" xfId="43588"/>
    <cellStyle name="Note 33 2 6" xfId="18707"/>
    <cellStyle name="Note 33 3" xfId="1867"/>
    <cellStyle name="Note 33 3 2" xfId="4378"/>
    <cellStyle name="Note 33 3 2 2" xfId="13909"/>
    <cellStyle name="Note 33 3 2 2 2" xfId="31344"/>
    <cellStyle name="Note 33 3 2 2 3" xfId="45797"/>
    <cellStyle name="Note 33 3 2 3" xfId="16370"/>
    <cellStyle name="Note 33 3 2 3 2" xfId="33805"/>
    <cellStyle name="Note 33 3 2 3 3" xfId="48258"/>
    <cellStyle name="Note 33 3 2 4" xfId="21814"/>
    <cellStyle name="Note 33 3 2 5" xfId="36267"/>
    <cellStyle name="Note 33 3 3" xfId="6840"/>
    <cellStyle name="Note 33 3 3 2" xfId="24275"/>
    <cellStyle name="Note 33 3 3 3" xfId="38728"/>
    <cellStyle name="Note 33 3 4" xfId="9281"/>
    <cellStyle name="Note 33 3 4 2" xfId="26716"/>
    <cellStyle name="Note 33 3 4 3" xfId="41169"/>
    <cellStyle name="Note 33 3 5" xfId="11701"/>
    <cellStyle name="Note 33 3 5 2" xfId="29136"/>
    <cellStyle name="Note 33 3 5 3" xfId="43589"/>
    <cellStyle name="Note 33 3 6" xfId="18708"/>
    <cellStyle name="Note 33 4" xfId="1868"/>
    <cellStyle name="Note 33 4 2" xfId="4379"/>
    <cellStyle name="Note 33 4 2 2" xfId="21815"/>
    <cellStyle name="Note 33 4 2 3" xfId="36268"/>
    <cellStyle name="Note 33 4 3" xfId="6841"/>
    <cellStyle name="Note 33 4 3 2" xfId="24276"/>
    <cellStyle name="Note 33 4 3 3" xfId="38729"/>
    <cellStyle name="Note 33 4 4" xfId="9282"/>
    <cellStyle name="Note 33 4 4 2" xfId="26717"/>
    <cellStyle name="Note 33 4 4 3" xfId="41170"/>
    <cellStyle name="Note 33 4 5" xfId="11702"/>
    <cellStyle name="Note 33 4 5 2" xfId="29137"/>
    <cellStyle name="Note 33 4 5 3" xfId="43590"/>
    <cellStyle name="Note 33 4 6" xfId="15237"/>
    <cellStyle name="Note 33 4 6 2" xfId="32672"/>
    <cellStyle name="Note 33 4 6 3" xfId="47125"/>
    <cellStyle name="Note 33 4 7" xfId="18709"/>
    <cellStyle name="Note 33 4 8" xfId="20399"/>
    <cellStyle name="Note 33 5" xfId="4376"/>
    <cellStyle name="Note 33 5 2" xfId="13907"/>
    <cellStyle name="Note 33 5 2 2" xfId="31342"/>
    <cellStyle name="Note 33 5 2 3" xfId="45795"/>
    <cellStyle name="Note 33 5 3" xfId="16368"/>
    <cellStyle name="Note 33 5 3 2" xfId="33803"/>
    <cellStyle name="Note 33 5 3 3" xfId="48256"/>
    <cellStyle name="Note 33 5 4" xfId="21812"/>
    <cellStyle name="Note 33 5 5" xfId="36265"/>
    <cellStyle name="Note 33 6" xfId="6838"/>
    <cellStyle name="Note 33 6 2" xfId="24273"/>
    <cellStyle name="Note 33 6 3" xfId="38726"/>
    <cellStyle name="Note 33 7" xfId="9279"/>
    <cellStyle name="Note 33 7 2" xfId="26714"/>
    <cellStyle name="Note 33 7 3" xfId="41167"/>
    <cellStyle name="Note 33 8" xfId="11699"/>
    <cellStyle name="Note 33 8 2" xfId="29134"/>
    <cellStyle name="Note 33 8 3" xfId="43587"/>
    <cellStyle name="Note 33 9" xfId="18706"/>
    <cellStyle name="Note 34" xfId="1869"/>
    <cellStyle name="Note 34 2" xfId="1870"/>
    <cellStyle name="Note 34 2 2" xfId="4381"/>
    <cellStyle name="Note 34 2 2 2" xfId="13911"/>
    <cellStyle name="Note 34 2 2 2 2" xfId="31346"/>
    <cellStyle name="Note 34 2 2 2 3" xfId="45799"/>
    <cellStyle name="Note 34 2 2 3" xfId="16372"/>
    <cellStyle name="Note 34 2 2 3 2" xfId="33807"/>
    <cellStyle name="Note 34 2 2 3 3" xfId="48260"/>
    <cellStyle name="Note 34 2 2 4" xfId="21817"/>
    <cellStyle name="Note 34 2 2 5" xfId="36270"/>
    <cellStyle name="Note 34 2 3" xfId="6843"/>
    <cellStyle name="Note 34 2 3 2" xfId="24278"/>
    <cellStyle name="Note 34 2 3 3" xfId="38731"/>
    <cellStyle name="Note 34 2 4" xfId="9284"/>
    <cellStyle name="Note 34 2 4 2" xfId="26719"/>
    <cellStyle name="Note 34 2 4 3" xfId="41172"/>
    <cellStyle name="Note 34 2 5" xfId="11704"/>
    <cellStyle name="Note 34 2 5 2" xfId="29139"/>
    <cellStyle name="Note 34 2 5 3" xfId="43592"/>
    <cellStyle name="Note 34 2 6" xfId="18711"/>
    <cellStyle name="Note 34 3" xfId="1871"/>
    <cellStyle name="Note 34 3 2" xfId="4382"/>
    <cellStyle name="Note 34 3 2 2" xfId="13912"/>
    <cellStyle name="Note 34 3 2 2 2" xfId="31347"/>
    <cellStyle name="Note 34 3 2 2 3" xfId="45800"/>
    <cellStyle name="Note 34 3 2 3" xfId="16373"/>
    <cellStyle name="Note 34 3 2 3 2" xfId="33808"/>
    <cellStyle name="Note 34 3 2 3 3" xfId="48261"/>
    <cellStyle name="Note 34 3 2 4" xfId="21818"/>
    <cellStyle name="Note 34 3 2 5" xfId="36271"/>
    <cellStyle name="Note 34 3 3" xfId="6844"/>
    <cellStyle name="Note 34 3 3 2" xfId="24279"/>
    <cellStyle name="Note 34 3 3 3" xfId="38732"/>
    <cellStyle name="Note 34 3 4" xfId="9285"/>
    <cellStyle name="Note 34 3 4 2" xfId="26720"/>
    <cellStyle name="Note 34 3 4 3" xfId="41173"/>
    <cellStyle name="Note 34 3 5" xfId="11705"/>
    <cellStyle name="Note 34 3 5 2" xfId="29140"/>
    <cellStyle name="Note 34 3 5 3" xfId="43593"/>
    <cellStyle name="Note 34 3 6" xfId="18712"/>
    <cellStyle name="Note 34 4" xfId="1872"/>
    <cellStyle name="Note 34 4 2" xfId="4383"/>
    <cellStyle name="Note 34 4 2 2" xfId="21819"/>
    <cellStyle name="Note 34 4 2 3" xfId="36272"/>
    <cellStyle name="Note 34 4 3" xfId="6845"/>
    <cellStyle name="Note 34 4 3 2" xfId="24280"/>
    <cellStyle name="Note 34 4 3 3" xfId="38733"/>
    <cellStyle name="Note 34 4 4" xfId="9286"/>
    <cellStyle name="Note 34 4 4 2" xfId="26721"/>
    <cellStyle name="Note 34 4 4 3" xfId="41174"/>
    <cellStyle name="Note 34 4 5" xfId="11706"/>
    <cellStyle name="Note 34 4 5 2" xfId="29141"/>
    <cellStyle name="Note 34 4 5 3" xfId="43594"/>
    <cellStyle name="Note 34 4 6" xfId="15238"/>
    <cellStyle name="Note 34 4 6 2" xfId="32673"/>
    <cellStyle name="Note 34 4 6 3" xfId="47126"/>
    <cellStyle name="Note 34 4 7" xfId="18713"/>
    <cellStyle name="Note 34 4 8" xfId="20400"/>
    <cellStyle name="Note 34 5" xfId="4380"/>
    <cellStyle name="Note 34 5 2" xfId="13910"/>
    <cellStyle name="Note 34 5 2 2" xfId="31345"/>
    <cellStyle name="Note 34 5 2 3" xfId="45798"/>
    <cellStyle name="Note 34 5 3" xfId="16371"/>
    <cellStyle name="Note 34 5 3 2" xfId="33806"/>
    <cellStyle name="Note 34 5 3 3" xfId="48259"/>
    <cellStyle name="Note 34 5 4" xfId="21816"/>
    <cellStyle name="Note 34 5 5" xfId="36269"/>
    <cellStyle name="Note 34 6" xfId="6842"/>
    <cellStyle name="Note 34 6 2" xfId="24277"/>
    <cellStyle name="Note 34 6 3" xfId="38730"/>
    <cellStyle name="Note 34 7" xfId="9283"/>
    <cellStyle name="Note 34 7 2" xfId="26718"/>
    <cellStyle name="Note 34 7 3" xfId="41171"/>
    <cellStyle name="Note 34 8" xfId="11703"/>
    <cellStyle name="Note 34 8 2" xfId="29138"/>
    <cellStyle name="Note 34 8 3" xfId="43591"/>
    <cellStyle name="Note 34 9" xfId="18710"/>
    <cellStyle name="Note 35" xfId="1873"/>
    <cellStyle name="Note 35 2" xfId="1874"/>
    <cellStyle name="Note 35 2 2" xfId="4385"/>
    <cellStyle name="Note 35 2 2 2" xfId="13914"/>
    <cellStyle name="Note 35 2 2 2 2" xfId="31349"/>
    <cellStyle name="Note 35 2 2 2 3" xfId="45802"/>
    <cellStyle name="Note 35 2 2 3" xfId="16375"/>
    <cellStyle name="Note 35 2 2 3 2" xfId="33810"/>
    <cellStyle name="Note 35 2 2 3 3" xfId="48263"/>
    <cellStyle name="Note 35 2 2 4" xfId="21821"/>
    <cellStyle name="Note 35 2 2 5" xfId="36274"/>
    <cellStyle name="Note 35 2 3" xfId="6847"/>
    <cellStyle name="Note 35 2 3 2" xfId="24282"/>
    <cellStyle name="Note 35 2 3 3" xfId="38735"/>
    <cellStyle name="Note 35 2 4" xfId="9288"/>
    <cellStyle name="Note 35 2 4 2" xfId="26723"/>
    <cellStyle name="Note 35 2 4 3" xfId="41176"/>
    <cellStyle name="Note 35 2 5" xfId="11708"/>
    <cellStyle name="Note 35 2 5 2" xfId="29143"/>
    <cellStyle name="Note 35 2 5 3" xfId="43596"/>
    <cellStyle name="Note 35 2 6" xfId="18715"/>
    <cellStyle name="Note 35 3" xfId="1875"/>
    <cellStyle name="Note 35 3 2" xfId="4386"/>
    <cellStyle name="Note 35 3 2 2" xfId="13915"/>
    <cellStyle name="Note 35 3 2 2 2" xfId="31350"/>
    <cellStyle name="Note 35 3 2 2 3" xfId="45803"/>
    <cellStyle name="Note 35 3 2 3" xfId="16376"/>
    <cellStyle name="Note 35 3 2 3 2" xfId="33811"/>
    <cellStyle name="Note 35 3 2 3 3" xfId="48264"/>
    <cellStyle name="Note 35 3 2 4" xfId="21822"/>
    <cellStyle name="Note 35 3 2 5" xfId="36275"/>
    <cellStyle name="Note 35 3 3" xfId="6848"/>
    <cellStyle name="Note 35 3 3 2" xfId="24283"/>
    <cellStyle name="Note 35 3 3 3" xfId="38736"/>
    <cellStyle name="Note 35 3 4" xfId="9289"/>
    <cellStyle name="Note 35 3 4 2" xfId="26724"/>
    <cellStyle name="Note 35 3 4 3" xfId="41177"/>
    <cellStyle name="Note 35 3 5" xfId="11709"/>
    <cellStyle name="Note 35 3 5 2" xfId="29144"/>
    <cellStyle name="Note 35 3 5 3" xfId="43597"/>
    <cellStyle name="Note 35 3 6" xfId="18716"/>
    <cellStyle name="Note 35 4" xfId="1876"/>
    <cellStyle name="Note 35 4 2" xfId="4387"/>
    <cellStyle name="Note 35 4 2 2" xfId="21823"/>
    <cellStyle name="Note 35 4 2 3" xfId="36276"/>
    <cellStyle name="Note 35 4 3" xfId="6849"/>
    <cellStyle name="Note 35 4 3 2" xfId="24284"/>
    <cellStyle name="Note 35 4 3 3" xfId="38737"/>
    <cellStyle name="Note 35 4 4" xfId="9290"/>
    <cellStyle name="Note 35 4 4 2" xfId="26725"/>
    <cellStyle name="Note 35 4 4 3" xfId="41178"/>
    <cellStyle name="Note 35 4 5" xfId="11710"/>
    <cellStyle name="Note 35 4 5 2" xfId="29145"/>
    <cellStyle name="Note 35 4 5 3" xfId="43598"/>
    <cellStyle name="Note 35 4 6" xfId="15239"/>
    <cellStyle name="Note 35 4 6 2" xfId="32674"/>
    <cellStyle name="Note 35 4 6 3" xfId="47127"/>
    <cellStyle name="Note 35 4 7" xfId="18717"/>
    <cellStyle name="Note 35 4 8" xfId="20401"/>
    <cellStyle name="Note 35 5" xfId="4384"/>
    <cellStyle name="Note 35 5 2" xfId="13913"/>
    <cellStyle name="Note 35 5 2 2" xfId="31348"/>
    <cellStyle name="Note 35 5 2 3" xfId="45801"/>
    <cellStyle name="Note 35 5 3" xfId="16374"/>
    <cellStyle name="Note 35 5 3 2" xfId="33809"/>
    <cellStyle name="Note 35 5 3 3" xfId="48262"/>
    <cellStyle name="Note 35 5 4" xfId="21820"/>
    <cellStyle name="Note 35 5 5" xfId="36273"/>
    <cellStyle name="Note 35 6" xfId="6846"/>
    <cellStyle name="Note 35 6 2" xfId="24281"/>
    <cellStyle name="Note 35 6 3" xfId="38734"/>
    <cellStyle name="Note 35 7" xfId="9287"/>
    <cellStyle name="Note 35 7 2" xfId="26722"/>
    <cellStyle name="Note 35 7 3" xfId="41175"/>
    <cellStyle name="Note 35 8" xfId="11707"/>
    <cellStyle name="Note 35 8 2" xfId="29142"/>
    <cellStyle name="Note 35 8 3" xfId="43595"/>
    <cellStyle name="Note 35 9" xfId="18714"/>
    <cellStyle name="Note 36" xfId="1877"/>
    <cellStyle name="Note 36 2" xfId="1878"/>
    <cellStyle name="Note 36 2 2" xfId="4389"/>
    <cellStyle name="Note 36 2 2 2" xfId="13917"/>
    <cellStyle name="Note 36 2 2 2 2" xfId="31352"/>
    <cellStyle name="Note 36 2 2 2 3" xfId="45805"/>
    <cellStyle name="Note 36 2 2 3" xfId="16378"/>
    <cellStyle name="Note 36 2 2 3 2" xfId="33813"/>
    <cellStyle name="Note 36 2 2 3 3" xfId="48266"/>
    <cellStyle name="Note 36 2 2 4" xfId="21825"/>
    <cellStyle name="Note 36 2 2 5" xfId="36278"/>
    <cellStyle name="Note 36 2 3" xfId="6851"/>
    <cellStyle name="Note 36 2 3 2" xfId="24286"/>
    <cellStyle name="Note 36 2 3 3" xfId="38739"/>
    <cellStyle name="Note 36 2 4" xfId="9292"/>
    <cellStyle name="Note 36 2 4 2" xfId="26727"/>
    <cellStyle name="Note 36 2 4 3" xfId="41180"/>
    <cellStyle name="Note 36 2 5" xfId="11712"/>
    <cellStyle name="Note 36 2 5 2" xfId="29147"/>
    <cellStyle name="Note 36 2 5 3" xfId="43600"/>
    <cellStyle name="Note 36 2 6" xfId="18719"/>
    <cellStyle name="Note 36 3" xfId="1879"/>
    <cellStyle name="Note 36 3 2" xfId="4390"/>
    <cellStyle name="Note 36 3 2 2" xfId="13918"/>
    <cellStyle name="Note 36 3 2 2 2" xfId="31353"/>
    <cellStyle name="Note 36 3 2 2 3" xfId="45806"/>
    <cellStyle name="Note 36 3 2 3" xfId="16379"/>
    <cellStyle name="Note 36 3 2 3 2" xfId="33814"/>
    <cellStyle name="Note 36 3 2 3 3" xfId="48267"/>
    <cellStyle name="Note 36 3 2 4" xfId="21826"/>
    <cellStyle name="Note 36 3 2 5" xfId="36279"/>
    <cellStyle name="Note 36 3 3" xfId="6852"/>
    <cellStyle name="Note 36 3 3 2" xfId="24287"/>
    <cellStyle name="Note 36 3 3 3" xfId="38740"/>
    <cellStyle name="Note 36 3 4" xfId="9293"/>
    <cellStyle name="Note 36 3 4 2" xfId="26728"/>
    <cellStyle name="Note 36 3 4 3" xfId="41181"/>
    <cellStyle name="Note 36 3 5" xfId="11713"/>
    <cellStyle name="Note 36 3 5 2" xfId="29148"/>
    <cellStyle name="Note 36 3 5 3" xfId="43601"/>
    <cellStyle name="Note 36 3 6" xfId="18720"/>
    <cellStyle name="Note 36 4" xfId="1880"/>
    <cellStyle name="Note 36 4 2" xfId="4391"/>
    <cellStyle name="Note 36 4 2 2" xfId="21827"/>
    <cellStyle name="Note 36 4 2 3" xfId="36280"/>
    <cellStyle name="Note 36 4 3" xfId="6853"/>
    <cellStyle name="Note 36 4 3 2" xfId="24288"/>
    <cellStyle name="Note 36 4 3 3" xfId="38741"/>
    <cellStyle name="Note 36 4 4" xfId="9294"/>
    <cellStyle name="Note 36 4 4 2" xfId="26729"/>
    <cellStyle name="Note 36 4 4 3" xfId="41182"/>
    <cellStyle name="Note 36 4 5" xfId="11714"/>
    <cellStyle name="Note 36 4 5 2" xfId="29149"/>
    <cellStyle name="Note 36 4 5 3" xfId="43602"/>
    <cellStyle name="Note 36 4 6" xfId="15240"/>
    <cellStyle name="Note 36 4 6 2" xfId="32675"/>
    <cellStyle name="Note 36 4 6 3" xfId="47128"/>
    <cellStyle name="Note 36 4 7" xfId="18721"/>
    <cellStyle name="Note 36 4 8" xfId="20402"/>
    <cellStyle name="Note 36 5" xfId="4388"/>
    <cellStyle name="Note 36 5 2" xfId="13916"/>
    <cellStyle name="Note 36 5 2 2" xfId="31351"/>
    <cellStyle name="Note 36 5 2 3" xfId="45804"/>
    <cellStyle name="Note 36 5 3" xfId="16377"/>
    <cellStyle name="Note 36 5 3 2" xfId="33812"/>
    <cellStyle name="Note 36 5 3 3" xfId="48265"/>
    <cellStyle name="Note 36 5 4" xfId="21824"/>
    <cellStyle name="Note 36 5 5" xfId="36277"/>
    <cellStyle name="Note 36 6" xfId="6850"/>
    <cellStyle name="Note 36 6 2" xfId="24285"/>
    <cellStyle name="Note 36 6 3" xfId="38738"/>
    <cellStyle name="Note 36 7" xfId="9291"/>
    <cellStyle name="Note 36 7 2" xfId="26726"/>
    <cellStyle name="Note 36 7 3" xfId="41179"/>
    <cellStyle name="Note 36 8" xfId="11711"/>
    <cellStyle name="Note 36 8 2" xfId="29146"/>
    <cellStyle name="Note 36 8 3" xfId="43599"/>
    <cellStyle name="Note 36 9" xfId="18718"/>
    <cellStyle name="Note 37" xfId="1881"/>
    <cellStyle name="Note 37 2" xfId="1882"/>
    <cellStyle name="Note 37 2 2" xfId="4393"/>
    <cellStyle name="Note 37 2 2 2" xfId="13920"/>
    <cellStyle name="Note 37 2 2 2 2" xfId="31355"/>
    <cellStyle name="Note 37 2 2 2 3" xfId="45808"/>
    <cellStyle name="Note 37 2 2 3" xfId="16381"/>
    <cellStyle name="Note 37 2 2 3 2" xfId="33816"/>
    <cellStyle name="Note 37 2 2 3 3" xfId="48269"/>
    <cellStyle name="Note 37 2 2 4" xfId="21829"/>
    <cellStyle name="Note 37 2 2 5" xfId="36282"/>
    <cellStyle name="Note 37 2 3" xfId="6855"/>
    <cellStyle name="Note 37 2 3 2" xfId="24290"/>
    <cellStyle name="Note 37 2 3 3" xfId="38743"/>
    <cellStyle name="Note 37 2 4" xfId="9296"/>
    <cellStyle name="Note 37 2 4 2" xfId="26731"/>
    <cellStyle name="Note 37 2 4 3" xfId="41184"/>
    <cellStyle name="Note 37 2 5" xfId="11716"/>
    <cellStyle name="Note 37 2 5 2" xfId="29151"/>
    <cellStyle name="Note 37 2 5 3" xfId="43604"/>
    <cellStyle name="Note 37 2 6" xfId="18723"/>
    <cellStyle name="Note 37 3" xfId="1883"/>
    <cellStyle name="Note 37 3 2" xfId="4394"/>
    <cellStyle name="Note 37 3 2 2" xfId="13921"/>
    <cellStyle name="Note 37 3 2 2 2" xfId="31356"/>
    <cellStyle name="Note 37 3 2 2 3" xfId="45809"/>
    <cellStyle name="Note 37 3 2 3" xfId="16382"/>
    <cellStyle name="Note 37 3 2 3 2" xfId="33817"/>
    <cellStyle name="Note 37 3 2 3 3" xfId="48270"/>
    <cellStyle name="Note 37 3 2 4" xfId="21830"/>
    <cellStyle name="Note 37 3 2 5" xfId="36283"/>
    <cellStyle name="Note 37 3 3" xfId="6856"/>
    <cellStyle name="Note 37 3 3 2" xfId="24291"/>
    <cellStyle name="Note 37 3 3 3" xfId="38744"/>
    <cellStyle name="Note 37 3 4" xfId="9297"/>
    <cellStyle name="Note 37 3 4 2" xfId="26732"/>
    <cellStyle name="Note 37 3 4 3" xfId="41185"/>
    <cellStyle name="Note 37 3 5" xfId="11717"/>
    <cellStyle name="Note 37 3 5 2" xfId="29152"/>
    <cellStyle name="Note 37 3 5 3" xfId="43605"/>
    <cellStyle name="Note 37 3 6" xfId="18724"/>
    <cellStyle name="Note 37 4" xfId="1884"/>
    <cellStyle name="Note 37 4 2" xfId="4395"/>
    <cellStyle name="Note 37 4 2 2" xfId="21831"/>
    <cellStyle name="Note 37 4 2 3" xfId="36284"/>
    <cellStyle name="Note 37 4 3" xfId="6857"/>
    <cellStyle name="Note 37 4 3 2" xfId="24292"/>
    <cellStyle name="Note 37 4 3 3" xfId="38745"/>
    <cellStyle name="Note 37 4 4" xfId="9298"/>
    <cellStyle name="Note 37 4 4 2" xfId="26733"/>
    <cellStyle name="Note 37 4 4 3" xfId="41186"/>
    <cellStyle name="Note 37 4 5" xfId="11718"/>
    <cellStyle name="Note 37 4 5 2" xfId="29153"/>
    <cellStyle name="Note 37 4 5 3" xfId="43606"/>
    <cellStyle name="Note 37 4 6" xfId="15241"/>
    <cellStyle name="Note 37 4 6 2" xfId="32676"/>
    <cellStyle name="Note 37 4 6 3" xfId="47129"/>
    <cellStyle name="Note 37 4 7" xfId="18725"/>
    <cellStyle name="Note 37 4 8" xfId="20403"/>
    <cellStyle name="Note 37 5" xfId="4392"/>
    <cellStyle name="Note 37 5 2" xfId="13919"/>
    <cellStyle name="Note 37 5 2 2" xfId="31354"/>
    <cellStyle name="Note 37 5 2 3" xfId="45807"/>
    <cellStyle name="Note 37 5 3" xfId="16380"/>
    <cellStyle name="Note 37 5 3 2" xfId="33815"/>
    <cellStyle name="Note 37 5 3 3" xfId="48268"/>
    <cellStyle name="Note 37 5 4" xfId="21828"/>
    <cellStyle name="Note 37 5 5" xfId="36281"/>
    <cellStyle name="Note 37 6" xfId="6854"/>
    <cellStyle name="Note 37 6 2" xfId="24289"/>
    <cellStyle name="Note 37 6 3" xfId="38742"/>
    <cellStyle name="Note 37 7" xfId="9295"/>
    <cellStyle name="Note 37 7 2" xfId="26730"/>
    <cellStyle name="Note 37 7 3" xfId="41183"/>
    <cellStyle name="Note 37 8" xfId="11715"/>
    <cellStyle name="Note 37 8 2" xfId="29150"/>
    <cellStyle name="Note 37 8 3" xfId="43603"/>
    <cellStyle name="Note 37 9" xfId="18722"/>
    <cellStyle name="Note 38" xfId="1885"/>
    <cellStyle name="Note 38 2" xfId="1886"/>
    <cellStyle name="Note 38 2 2" xfId="4397"/>
    <cellStyle name="Note 38 2 2 2" xfId="13923"/>
    <cellStyle name="Note 38 2 2 2 2" xfId="31358"/>
    <cellStyle name="Note 38 2 2 2 3" xfId="45811"/>
    <cellStyle name="Note 38 2 2 3" xfId="16384"/>
    <cellStyle name="Note 38 2 2 3 2" xfId="33819"/>
    <cellStyle name="Note 38 2 2 3 3" xfId="48272"/>
    <cellStyle name="Note 38 2 2 4" xfId="21833"/>
    <cellStyle name="Note 38 2 2 5" xfId="36286"/>
    <cellStyle name="Note 38 2 3" xfId="6859"/>
    <cellStyle name="Note 38 2 3 2" xfId="24294"/>
    <cellStyle name="Note 38 2 3 3" xfId="38747"/>
    <cellStyle name="Note 38 2 4" xfId="9300"/>
    <cellStyle name="Note 38 2 4 2" xfId="26735"/>
    <cellStyle name="Note 38 2 4 3" xfId="41188"/>
    <cellStyle name="Note 38 2 5" xfId="11720"/>
    <cellStyle name="Note 38 2 5 2" xfId="29155"/>
    <cellStyle name="Note 38 2 5 3" xfId="43608"/>
    <cellStyle name="Note 38 2 6" xfId="18727"/>
    <cellStyle name="Note 38 3" xfId="1887"/>
    <cellStyle name="Note 38 3 2" xfId="4398"/>
    <cellStyle name="Note 38 3 2 2" xfId="13924"/>
    <cellStyle name="Note 38 3 2 2 2" xfId="31359"/>
    <cellStyle name="Note 38 3 2 2 3" xfId="45812"/>
    <cellStyle name="Note 38 3 2 3" xfId="16385"/>
    <cellStyle name="Note 38 3 2 3 2" xfId="33820"/>
    <cellStyle name="Note 38 3 2 3 3" xfId="48273"/>
    <cellStyle name="Note 38 3 2 4" xfId="21834"/>
    <cellStyle name="Note 38 3 2 5" xfId="36287"/>
    <cellStyle name="Note 38 3 3" xfId="6860"/>
    <cellStyle name="Note 38 3 3 2" xfId="24295"/>
    <cellStyle name="Note 38 3 3 3" xfId="38748"/>
    <cellStyle name="Note 38 3 4" xfId="9301"/>
    <cellStyle name="Note 38 3 4 2" xfId="26736"/>
    <cellStyle name="Note 38 3 4 3" xfId="41189"/>
    <cellStyle name="Note 38 3 5" xfId="11721"/>
    <cellStyle name="Note 38 3 5 2" xfId="29156"/>
    <cellStyle name="Note 38 3 5 3" xfId="43609"/>
    <cellStyle name="Note 38 3 6" xfId="18728"/>
    <cellStyle name="Note 38 4" xfId="1888"/>
    <cellStyle name="Note 38 4 2" xfId="4399"/>
    <cellStyle name="Note 38 4 2 2" xfId="21835"/>
    <cellStyle name="Note 38 4 2 3" xfId="36288"/>
    <cellStyle name="Note 38 4 3" xfId="6861"/>
    <cellStyle name="Note 38 4 3 2" xfId="24296"/>
    <cellStyle name="Note 38 4 3 3" xfId="38749"/>
    <cellStyle name="Note 38 4 4" xfId="9302"/>
    <cellStyle name="Note 38 4 4 2" xfId="26737"/>
    <cellStyle name="Note 38 4 4 3" xfId="41190"/>
    <cellStyle name="Note 38 4 5" xfId="11722"/>
    <cellStyle name="Note 38 4 5 2" xfId="29157"/>
    <cellStyle name="Note 38 4 5 3" xfId="43610"/>
    <cellStyle name="Note 38 4 6" xfId="15242"/>
    <cellStyle name="Note 38 4 6 2" xfId="32677"/>
    <cellStyle name="Note 38 4 6 3" xfId="47130"/>
    <cellStyle name="Note 38 4 7" xfId="18729"/>
    <cellStyle name="Note 38 4 8" xfId="20404"/>
    <cellStyle name="Note 38 5" xfId="4396"/>
    <cellStyle name="Note 38 5 2" xfId="13922"/>
    <cellStyle name="Note 38 5 2 2" xfId="31357"/>
    <cellStyle name="Note 38 5 2 3" xfId="45810"/>
    <cellStyle name="Note 38 5 3" xfId="16383"/>
    <cellStyle name="Note 38 5 3 2" xfId="33818"/>
    <cellStyle name="Note 38 5 3 3" xfId="48271"/>
    <cellStyle name="Note 38 5 4" xfId="21832"/>
    <cellStyle name="Note 38 5 5" xfId="36285"/>
    <cellStyle name="Note 38 6" xfId="6858"/>
    <cellStyle name="Note 38 6 2" xfId="24293"/>
    <cellStyle name="Note 38 6 3" xfId="38746"/>
    <cellStyle name="Note 38 7" xfId="9299"/>
    <cellStyle name="Note 38 7 2" xfId="26734"/>
    <cellStyle name="Note 38 7 3" xfId="41187"/>
    <cellStyle name="Note 38 8" xfId="11719"/>
    <cellStyle name="Note 38 8 2" xfId="29154"/>
    <cellStyle name="Note 38 8 3" xfId="43607"/>
    <cellStyle name="Note 38 9" xfId="18726"/>
    <cellStyle name="Note 39" xfId="1889"/>
    <cellStyle name="Note 39 2" xfId="1890"/>
    <cellStyle name="Note 39 2 2" xfId="4401"/>
    <cellStyle name="Note 39 2 2 2" xfId="13926"/>
    <cellStyle name="Note 39 2 2 2 2" xfId="31361"/>
    <cellStyle name="Note 39 2 2 2 3" xfId="45814"/>
    <cellStyle name="Note 39 2 2 3" xfId="16387"/>
    <cellStyle name="Note 39 2 2 3 2" xfId="33822"/>
    <cellStyle name="Note 39 2 2 3 3" xfId="48275"/>
    <cellStyle name="Note 39 2 2 4" xfId="21837"/>
    <cellStyle name="Note 39 2 2 5" xfId="36290"/>
    <cellStyle name="Note 39 2 3" xfId="6863"/>
    <cellStyle name="Note 39 2 3 2" xfId="24298"/>
    <cellStyle name="Note 39 2 3 3" xfId="38751"/>
    <cellStyle name="Note 39 2 4" xfId="9304"/>
    <cellStyle name="Note 39 2 4 2" xfId="26739"/>
    <cellStyle name="Note 39 2 4 3" xfId="41192"/>
    <cellStyle name="Note 39 2 5" xfId="11724"/>
    <cellStyle name="Note 39 2 5 2" xfId="29159"/>
    <cellStyle name="Note 39 2 5 3" xfId="43612"/>
    <cellStyle name="Note 39 2 6" xfId="18731"/>
    <cellStyle name="Note 39 3" xfId="1891"/>
    <cellStyle name="Note 39 3 2" xfId="4402"/>
    <cellStyle name="Note 39 3 2 2" xfId="13927"/>
    <cellStyle name="Note 39 3 2 2 2" xfId="31362"/>
    <cellStyle name="Note 39 3 2 2 3" xfId="45815"/>
    <cellStyle name="Note 39 3 2 3" xfId="16388"/>
    <cellStyle name="Note 39 3 2 3 2" xfId="33823"/>
    <cellStyle name="Note 39 3 2 3 3" xfId="48276"/>
    <cellStyle name="Note 39 3 2 4" xfId="21838"/>
    <cellStyle name="Note 39 3 2 5" xfId="36291"/>
    <cellStyle name="Note 39 3 3" xfId="6864"/>
    <cellStyle name="Note 39 3 3 2" xfId="24299"/>
    <cellStyle name="Note 39 3 3 3" xfId="38752"/>
    <cellStyle name="Note 39 3 4" xfId="9305"/>
    <cellStyle name="Note 39 3 4 2" xfId="26740"/>
    <cellStyle name="Note 39 3 4 3" xfId="41193"/>
    <cellStyle name="Note 39 3 5" xfId="11725"/>
    <cellStyle name="Note 39 3 5 2" xfId="29160"/>
    <cellStyle name="Note 39 3 5 3" xfId="43613"/>
    <cellStyle name="Note 39 3 6" xfId="18732"/>
    <cellStyle name="Note 39 4" xfId="1892"/>
    <cellStyle name="Note 39 4 2" xfId="4403"/>
    <cellStyle name="Note 39 4 2 2" xfId="21839"/>
    <cellStyle name="Note 39 4 2 3" xfId="36292"/>
    <cellStyle name="Note 39 4 3" xfId="6865"/>
    <cellStyle name="Note 39 4 3 2" xfId="24300"/>
    <cellStyle name="Note 39 4 3 3" xfId="38753"/>
    <cellStyle name="Note 39 4 4" xfId="9306"/>
    <cellStyle name="Note 39 4 4 2" xfId="26741"/>
    <cellStyle name="Note 39 4 4 3" xfId="41194"/>
    <cellStyle name="Note 39 4 5" xfId="11726"/>
    <cellStyle name="Note 39 4 5 2" xfId="29161"/>
    <cellStyle name="Note 39 4 5 3" xfId="43614"/>
    <cellStyle name="Note 39 4 6" xfId="15243"/>
    <cellStyle name="Note 39 4 6 2" xfId="32678"/>
    <cellStyle name="Note 39 4 6 3" xfId="47131"/>
    <cellStyle name="Note 39 4 7" xfId="18733"/>
    <cellStyle name="Note 39 4 8" xfId="20405"/>
    <cellStyle name="Note 39 5" xfId="4400"/>
    <cellStyle name="Note 39 5 2" xfId="13925"/>
    <cellStyle name="Note 39 5 2 2" xfId="31360"/>
    <cellStyle name="Note 39 5 2 3" xfId="45813"/>
    <cellStyle name="Note 39 5 3" xfId="16386"/>
    <cellStyle name="Note 39 5 3 2" xfId="33821"/>
    <cellStyle name="Note 39 5 3 3" xfId="48274"/>
    <cellStyle name="Note 39 5 4" xfId="21836"/>
    <cellStyle name="Note 39 5 5" xfId="36289"/>
    <cellStyle name="Note 39 6" xfId="6862"/>
    <cellStyle name="Note 39 6 2" xfId="24297"/>
    <cellStyle name="Note 39 6 3" xfId="38750"/>
    <cellStyle name="Note 39 7" xfId="9303"/>
    <cellStyle name="Note 39 7 2" xfId="26738"/>
    <cellStyle name="Note 39 7 3" xfId="41191"/>
    <cellStyle name="Note 39 8" xfId="11723"/>
    <cellStyle name="Note 39 8 2" xfId="29158"/>
    <cellStyle name="Note 39 8 3" xfId="43611"/>
    <cellStyle name="Note 39 9" xfId="18730"/>
    <cellStyle name="Note 4" xfId="1893"/>
    <cellStyle name="Note 4 10" xfId="1894"/>
    <cellStyle name="Note 4 10 10" xfId="6867"/>
    <cellStyle name="Note 4 10 10 2" xfId="24302"/>
    <cellStyle name="Note 4 10 10 3" xfId="38755"/>
    <cellStyle name="Note 4 10 11" xfId="9308"/>
    <cellStyle name="Note 4 10 11 2" xfId="26743"/>
    <cellStyle name="Note 4 10 11 3" xfId="41196"/>
    <cellStyle name="Note 4 10 12" xfId="11728"/>
    <cellStyle name="Note 4 10 12 2" xfId="29163"/>
    <cellStyle name="Note 4 10 12 3" xfId="43616"/>
    <cellStyle name="Note 4 10 13" xfId="18735"/>
    <cellStyle name="Note 4 10 2" xfId="1895"/>
    <cellStyle name="Note 4 10 2 2" xfId="1896"/>
    <cellStyle name="Note 4 10 2 2 2" xfId="4407"/>
    <cellStyle name="Note 4 10 2 2 2 2" xfId="13931"/>
    <cellStyle name="Note 4 10 2 2 2 2 2" xfId="31366"/>
    <cellStyle name="Note 4 10 2 2 2 2 3" xfId="45819"/>
    <cellStyle name="Note 4 10 2 2 2 3" xfId="16392"/>
    <cellStyle name="Note 4 10 2 2 2 3 2" xfId="33827"/>
    <cellStyle name="Note 4 10 2 2 2 3 3" xfId="48280"/>
    <cellStyle name="Note 4 10 2 2 2 4" xfId="21843"/>
    <cellStyle name="Note 4 10 2 2 2 5" xfId="36296"/>
    <cellStyle name="Note 4 10 2 2 3" xfId="6869"/>
    <cellStyle name="Note 4 10 2 2 3 2" xfId="24304"/>
    <cellStyle name="Note 4 10 2 2 3 3" xfId="38757"/>
    <cellStyle name="Note 4 10 2 2 4" xfId="9310"/>
    <cellStyle name="Note 4 10 2 2 4 2" xfId="26745"/>
    <cellStyle name="Note 4 10 2 2 4 3" xfId="41198"/>
    <cellStyle name="Note 4 10 2 2 5" xfId="11730"/>
    <cellStyle name="Note 4 10 2 2 5 2" xfId="29165"/>
    <cellStyle name="Note 4 10 2 2 5 3" xfId="43618"/>
    <cellStyle name="Note 4 10 2 2 6" xfId="18737"/>
    <cellStyle name="Note 4 10 2 3" xfId="1897"/>
    <cellStyle name="Note 4 10 2 3 2" xfId="4408"/>
    <cellStyle name="Note 4 10 2 3 2 2" xfId="13932"/>
    <cellStyle name="Note 4 10 2 3 2 2 2" xfId="31367"/>
    <cellStyle name="Note 4 10 2 3 2 2 3" xfId="45820"/>
    <cellStyle name="Note 4 10 2 3 2 3" xfId="16393"/>
    <cellStyle name="Note 4 10 2 3 2 3 2" xfId="33828"/>
    <cellStyle name="Note 4 10 2 3 2 3 3" xfId="48281"/>
    <cellStyle name="Note 4 10 2 3 2 4" xfId="21844"/>
    <cellStyle name="Note 4 10 2 3 2 5" xfId="36297"/>
    <cellStyle name="Note 4 10 2 3 3" xfId="6870"/>
    <cellStyle name="Note 4 10 2 3 3 2" xfId="24305"/>
    <cellStyle name="Note 4 10 2 3 3 3" xfId="38758"/>
    <cellStyle name="Note 4 10 2 3 4" xfId="9311"/>
    <cellStyle name="Note 4 10 2 3 4 2" xfId="26746"/>
    <cellStyle name="Note 4 10 2 3 4 3" xfId="41199"/>
    <cellStyle name="Note 4 10 2 3 5" xfId="11731"/>
    <cellStyle name="Note 4 10 2 3 5 2" xfId="29166"/>
    <cellStyle name="Note 4 10 2 3 5 3" xfId="43619"/>
    <cellStyle name="Note 4 10 2 3 6" xfId="18738"/>
    <cellStyle name="Note 4 10 2 4" xfId="1898"/>
    <cellStyle name="Note 4 10 2 4 2" xfId="4409"/>
    <cellStyle name="Note 4 10 2 4 2 2" xfId="21845"/>
    <cellStyle name="Note 4 10 2 4 2 3" xfId="36298"/>
    <cellStyle name="Note 4 10 2 4 3" xfId="6871"/>
    <cellStyle name="Note 4 10 2 4 3 2" xfId="24306"/>
    <cellStyle name="Note 4 10 2 4 3 3" xfId="38759"/>
    <cellStyle name="Note 4 10 2 4 4" xfId="9312"/>
    <cellStyle name="Note 4 10 2 4 4 2" xfId="26747"/>
    <cellStyle name="Note 4 10 2 4 4 3" xfId="41200"/>
    <cellStyle name="Note 4 10 2 4 5" xfId="11732"/>
    <cellStyle name="Note 4 10 2 4 5 2" xfId="29167"/>
    <cellStyle name="Note 4 10 2 4 5 3" xfId="43620"/>
    <cellStyle name="Note 4 10 2 4 6" xfId="15244"/>
    <cellStyle name="Note 4 10 2 4 6 2" xfId="32679"/>
    <cellStyle name="Note 4 10 2 4 6 3" xfId="47132"/>
    <cellStyle name="Note 4 10 2 4 7" xfId="18739"/>
    <cellStyle name="Note 4 10 2 4 8" xfId="20406"/>
    <cellStyle name="Note 4 10 2 5" xfId="4406"/>
    <cellStyle name="Note 4 10 2 5 2" xfId="13930"/>
    <cellStyle name="Note 4 10 2 5 2 2" xfId="31365"/>
    <cellStyle name="Note 4 10 2 5 2 3" xfId="45818"/>
    <cellStyle name="Note 4 10 2 5 3" xfId="16391"/>
    <cellStyle name="Note 4 10 2 5 3 2" xfId="33826"/>
    <cellStyle name="Note 4 10 2 5 3 3" xfId="48279"/>
    <cellStyle name="Note 4 10 2 5 4" xfId="21842"/>
    <cellStyle name="Note 4 10 2 5 5" xfId="36295"/>
    <cellStyle name="Note 4 10 2 6" xfId="6868"/>
    <cellStyle name="Note 4 10 2 6 2" xfId="24303"/>
    <cellStyle name="Note 4 10 2 6 3" xfId="38756"/>
    <cellStyle name="Note 4 10 2 7" xfId="9309"/>
    <cellStyle name="Note 4 10 2 7 2" xfId="26744"/>
    <cellStyle name="Note 4 10 2 7 3" xfId="41197"/>
    <cellStyle name="Note 4 10 2 8" xfId="11729"/>
    <cellStyle name="Note 4 10 2 8 2" xfId="29164"/>
    <cellStyle name="Note 4 10 2 8 3" xfId="43617"/>
    <cellStyle name="Note 4 10 2 9" xfId="18736"/>
    <cellStyle name="Note 4 10 3" xfId="1899"/>
    <cellStyle name="Note 4 10 3 2" xfId="1900"/>
    <cellStyle name="Note 4 10 3 2 2" xfId="4411"/>
    <cellStyle name="Note 4 10 3 2 2 2" xfId="13934"/>
    <cellStyle name="Note 4 10 3 2 2 2 2" xfId="31369"/>
    <cellStyle name="Note 4 10 3 2 2 2 3" xfId="45822"/>
    <cellStyle name="Note 4 10 3 2 2 3" xfId="16395"/>
    <cellStyle name="Note 4 10 3 2 2 3 2" xfId="33830"/>
    <cellStyle name="Note 4 10 3 2 2 3 3" xfId="48283"/>
    <cellStyle name="Note 4 10 3 2 2 4" xfId="21847"/>
    <cellStyle name="Note 4 10 3 2 2 5" xfId="36300"/>
    <cellStyle name="Note 4 10 3 2 3" xfId="6873"/>
    <cellStyle name="Note 4 10 3 2 3 2" xfId="24308"/>
    <cellStyle name="Note 4 10 3 2 3 3" xfId="38761"/>
    <cellStyle name="Note 4 10 3 2 4" xfId="9314"/>
    <cellStyle name="Note 4 10 3 2 4 2" xfId="26749"/>
    <cellStyle name="Note 4 10 3 2 4 3" xfId="41202"/>
    <cellStyle name="Note 4 10 3 2 5" xfId="11734"/>
    <cellStyle name="Note 4 10 3 2 5 2" xfId="29169"/>
    <cellStyle name="Note 4 10 3 2 5 3" xfId="43622"/>
    <cellStyle name="Note 4 10 3 2 6" xfId="18741"/>
    <cellStyle name="Note 4 10 3 3" xfId="1901"/>
    <cellStyle name="Note 4 10 3 3 2" xfId="4412"/>
    <cellStyle name="Note 4 10 3 3 2 2" xfId="13935"/>
    <cellStyle name="Note 4 10 3 3 2 2 2" xfId="31370"/>
    <cellStyle name="Note 4 10 3 3 2 2 3" xfId="45823"/>
    <cellStyle name="Note 4 10 3 3 2 3" xfId="16396"/>
    <cellStyle name="Note 4 10 3 3 2 3 2" xfId="33831"/>
    <cellStyle name="Note 4 10 3 3 2 3 3" xfId="48284"/>
    <cellStyle name="Note 4 10 3 3 2 4" xfId="21848"/>
    <cellStyle name="Note 4 10 3 3 2 5" xfId="36301"/>
    <cellStyle name="Note 4 10 3 3 3" xfId="6874"/>
    <cellStyle name="Note 4 10 3 3 3 2" xfId="24309"/>
    <cellStyle name="Note 4 10 3 3 3 3" xfId="38762"/>
    <cellStyle name="Note 4 10 3 3 4" xfId="9315"/>
    <cellStyle name="Note 4 10 3 3 4 2" xfId="26750"/>
    <cellStyle name="Note 4 10 3 3 4 3" xfId="41203"/>
    <cellStyle name="Note 4 10 3 3 5" xfId="11735"/>
    <cellStyle name="Note 4 10 3 3 5 2" xfId="29170"/>
    <cellStyle name="Note 4 10 3 3 5 3" xfId="43623"/>
    <cellStyle name="Note 4 10 3 3 6" xfId="18742"/>
    <cellStyle name="Note 4 10 3 4" xfId="1902"/>
    <cellStyle name="Note 4 10 3 4 2" xfId="4413"/>
    <cellStyle name="Note 4 10 3 4 2 2" xfId="21849"/>
    <cellStyle name="Note 4 10 3 4 2 3" xfId="36302"/>
    <cellStyle name="Note 4 10 3 4 3" xfId="6875"/>
    <cellStyle name="Note 4 10 3 4 3 2" xfId="24310"/>
    <cellStyle name="Note 4 10 3 4 3 3" xfId="38763"/>
    <cellStyle name="Note 4 10 3 4 4" xfId="9316"/>
    <cellStyle name="Note 4 10 3 4 4 2" xfId="26751"/>
    <cellStyle name="Note 4 10 3 4 4 3" xfId="41204"/>
    <cellStyle name="Note 4 10 3 4 5" xfId="11736"/>
    <cellStyle name="Note 4 10 3 4 5 2" xfId="29171"/>
    <cellStyle name="Note 4 10 3 4 5 3" xfId="43624"/>
    <cellStyle name="Note 4 10 3 4 6" xfId="15245"/>
    <cellStyle name="Note 4 10 3 4 6 2" xfId="32680"/>
    <cellStyle name="Note 4 10 3 4 6 3" xfId="47133"/>
    <cellStyle name="Note 4 10 3 4 7" xfId="18743"/>
    <cellStyle name="Note 4 10 3 4 8" xfId="20407"/>
    <cellStyle name="Note 4 10 3 5" xfId="4410"/>
    <cellStyle name="Note 4 10 3 5 2" xfId="13933"/>
    <cellStyle name="Note 4 10 3 5 2 2" xfId="31368"/>
    <cellStyle name="Note 4 10 3 5 2 3" xfId="45821"/>
    <cellStyle name="Note 4 10 3 5 3" xfId="16394"/>
    <cellStyle name="Note 4 10 3 5 3 2" xfId="33829"/>
    <cellStyle name="Note 4 10 3 5 3 3" xfId="48282"/>
    <cellStyle name="Note 4 10 3 5 4" xfId="21846"/>
    <cellStyle name="Note 4 10 3 5 5" xfId="36299"/>
    <cellStyle name="Note 4 10 3 6" xfId="6872"/>
    <cellStyle name="Note 4 10 3 6 2" xfId="24307"/>
    <cellStyle name="Note 4 10 3 6 3" xfId="38760"/>
    <cellStyle name="Note 4 10 3 7" xfId="9313"/>
    <cellStyle name="Note 4 10 3 7 2" xfId="26748"/>
    <cellStyle name="Note 4 10 3 7 3" xfId="41201"/>
    <cellStyle name="Note 4 10 3 8" xfId="11733"/>
    <cellStyle name="Note 4 10 3 8 2" xfId="29168"/>
    <cellStyle name="Note 4 10 3 8 3" xfId="43621"/>
    <cellStyle name="Note 4 10 3 9" xfId="18740"/>
    <cellStyle name="Note 4 10 4" xfId="1903"/>
    <cellStyle name="Note 4 10 4 2" xfId="1904"/>
    <cellStyle name="Note 4 10 4 2 2" xfId="4415"/>
    <cellStyle name="Note 4 10 4 2 2 2" xfId="13937"/>
    <cellStyle name="Note 4 10 4 2 2 2 2" xfId="31372"/>
    <cellStyle name="Note 4 10 4 2 2 2 3" xfId="45825"/>
    <cellStyle name="Note 4 10 4 2 2 3" xfId="16398"/>
    <cellStyle name="Note 4 10 4 2 2 3 2" xfId="33833"/>
    <cellStyle name="Note 4 10 4 2 2 3 3" xfId="48286"/>
    <cellStyle name="Note 4 10 4 2 2 4" xfId="21851"/>
    <cellStyle name="Note 4 10 4 2 2 5" xfId="36304"/>
    <cellStyle name="Note 4 10 4 2 3" xfId="6877"/>
    <cellStyle name="Note 4 10 4 2 3 2" xfId="24312"/>
    <cellStyle name="Note 4 10 4 2 3 3" xfId="38765"/>
    <cellStyle name="Note 4 10 4 2 4" xfId="9318"/>
    <cellStyle name="Note 4 10 4 2 4 2" xfId="26753"/>
    <cellStyle name="Note 4 10 4 2 4 3" xfId="41206"/>
    <cellStyle name="Note 4 10 4 2 5" xfId="11738"/>
    <cellStyle name="Note 4 10 4 2 5 2" xfId="29173"/>
    <cellStyle name="Note 4 10 4 2 5 3" xfId="43626"/>
    <cellStyle name="Note 4 10 4 2 6" xfId="18745"/>
    <cellStyle name="Note 4 10 4 3" xfId="1905"/>
    <cellStyle name="Note 4 10 4 3 2" xfId="4416"/>
    <cellStyle name="Note 4 10 4 3 2 2" xfId="13938"/>
    <cellStyle name="Note 4 10 4 3 2 2 2" xfId="31373"/>
    <cellStyle name="Note 4 10 4 3 2 2 3" xfId="45826"/>
    <cellStyle name="Note 4 10 4 3 2 3" xfId="16399"/>
    <cellStyle name="Note 4 10 4 3 2 3 2" xfId="33834"/>
    <cellStyle name="Note 4 10 4 3 2 3 3" xfId="48287"/>
    <cellStyle name="Note 4 10 4 3 2 4" xfId="21852"/>
    <cellStyle name="Note 4 10 4 3 2 5" xfId="36305"/>
    <cellStyle name="Note 4 10 4 3 3" xfId="6878"/>
    <cellStyle name="Note 4 10 4 3 3 2" xfId="24313"/>
    <cellStyle name="Note 4 10 4 3 3 3" xfId="38766"/>
    <cellStyle name="Note 4 10 4 3 4" xfId="9319"/>
    <cellStyle name="Note 4 10 4 3 4 2" xfId="26754"/>
    <cellStyle name="Note 4 10 4 3 4 3" xfId="41207"/>
    <cellStyle name="Note 4 10 4 3 5" xfId="11739"/>
    <cellStyle name="Note 4 10 4 3 5 2" xfId="29174"/>
    <cellStyle name="Note 4 10 4 3 5 3" xfId="43627"/>
    <cellStyle name="Note 4 10 4 3 6" xfId="18746"/>
    <cellStyle name="Note 4 10 4 4" xfId="1906"/>
    <cellStyle name="Note 4 10 4 4 2" xfId="4417"/>
    <cellStyle name="Note 4 10 4 4 2 2" xfId="21853"/>
    <cellStyle name="Note 4 10 4 4 2 3" xfId="36306"/>
    <cellStyle name="Note 4 10 4 4 3" xfId="6879"/>
    <cellStyle name="Note 4 10 4 4 3 2" xfId="24314"/>
    <cellStyle name="Note 4 10 4 4 3 3" xfId="38767"/>
    <cellStyle name="Note 4 10 4 4 4" xfId="9320"/>
    <cellStyle name="Note 4 10 4 4 4 2" xfId="26755"/>
    <cellStyle name="Note 4 10 4 4 4 3" xfId="41208"/>
    <cellStyle name="Note 4 10 4 4 5" xfId="11740"/>
    <cellStyle name="Note 4 10 4 4 5 2" xfId="29175"/>
    <cellStyle name="Note 4 10 4 4 5 3" xfId="43628"/>
    <cellStyle name="Note 4 10 4 4 6" xfId="15246"/>
    <cellStyle name="Note 4 10 4 4 6 2" xfId="32681"/>
    <cellStyle name="Note 4 10 4 4 6 3" xfId="47134"/>
    <cellStyle name="Note 4 10 4 4 7" xfId="18747"/>
    <cellStyle name="Note 4 10 4 4 8" xfId="20408"/>
    <cellStyle name="Note 4 10 4 5" xfId="4414"/>
    <cellStyle name="Note 4 10 4 5 2" xfId="13936"/>
    <cellStyle name="Note 4 10 4 5 2 2" xfId="31371"/>
    <cellStyle name="Note 4 10 4 5 2 3" xfId="45824"/>
    <cellStyle name="Note 4 10 4 5 3" xfId="16397"/>
    <cellStyle name="Note 4 10 4 5 3 2" xfId="33832"/>
    <cellStyle name="Note 4 10 4 5 3 3" xfId="48285"/>
    <cellStyle name="Note 4 10 4 5 4" xfId="21850"/>
    <cellStyle name="Note 4 10 4 5 5" xfId="36303"/>
    <cellStyle name="Note 4 10 4 6" xfId="6876"/>
    <cellStyle name="Note 4 10 4 6 2" xfId="24311"/>
    <cellStyle name="Note 4 10 4 6 3" xfId="38764"/>
    <cellStyle name="Note 4 10 4 7" xfId="9317"/>
    <cellStyle name="Note 4 10 4 7 2" xfId="26752"/>
    <cellStyle name="Note 4 10 4 7 3" xfId="41205"/>
    <cellStyle name="Note 4 10 4 8" xfId="11737"/>
    <cellStyle name="Note 4 10 4 8 2" xfId="29172"/>
    <cellStyle name="Note 4 10 4 8 3" xfId="43625"/>
    <cellStyle name="Note 4 10 4 9" xfId="18744"/>
    <cellStyle name="Note 4 10 5" xfId="1907"/>
    <cellStyle name="Note 4 10 5 2" xfId="1908"/>
    <cellStyle name="Note 4 10 5 2 2" xfId="4419"/>
    <cellStyle name="Note 4 10 5 2 2 2" xfId="13940"/>
    <cellStyle name="Note 4 10 5 2 2 2 2" xfId="31375"/>
    <cellStyle name="Note 4 10 5 2 2 2 3" xfId="45828"/>
    <cellStyle name="Note 4 10 5 2 2 3" xfId="16401"/>
    <cellStyle name="Note 4 10 5 2 2 3 2" xfId="33836"/>
    <cellStyle name="Note 4 10 5 2 2 3 3" xfId="48289"/>
    <cellStyle name="Note 4 10 5 2 2 4" xfId="21855"/>
    <cellStyle name="Note 4 10 5 2 2 5" xfId="36308"/>
    <cellStyle name="Note 4 10 5 2 3" xfId="6881"/>
    <cellStyle name="Note 4 10 5 2 3 2" xfId="24316"/>
    <cellStyle name="Note 4 10 5 2 3 3" xfId="38769"/>
    <cellStyle name="Note 4 10 5 2 4" xfId="9322"/>
    <cellStyle name="Note 4 10 5 2 4 2" xfId="26757"/>
    <cellStyle name="Note 4 10 5 2 4 3" xfId="41210"/>
    <cellStyle name="Note 4 10 5 2 5" xfId="11742"/>
    <cellStyle name="Note 4 10 5 2 5 2" xfId="29177"/>
    <cellStyle name="Note 4 10 5 2 5 3" xfId="43630"/>
    <cellStyle name="Note 4 10 5 2 6" xfId="18749"/>
    <cellStyle name="Note 4 10 5 3" xfId="1909"/>
    <cellStyle name="Note 4 10 5 3 2" xfId="4420"/>
    <cellStyle name="Note 4 10 5 3 2 2" xfId="13941"/>
    <cellStyle name="Note 4 10 5 3 2 2 2" xfId="31376"/>
    <cellStyle name="Note 4 10 5 3 2 2 3" xfId="45829"/>
    <cellStyle name="Note 4 10 5 3 2 3" xfId="16402"/>
    <cellStyle name="Note 4 10 5 3 2 3 2" xfId="33837"/>
    <cellStyle name="Note 4 10 5 3 2 3 3" xfId="48290"/>
    <cellStyle name="Note 4 10 5 3 2 4" xfId="21856"/>
    <cellStyle name="Note 4 10 5 3 2 5" xfId="36309"/>
    <cellStyle name="Note 4 10 5 3 3" xfId="6882"/>
    <cellStyle name="Note 4 10 5 3 3 2" xfId="24317"/>
    <cellStyle name="Note 4 10 5 3 3 3" xfId="38770"/>
    <cellStyle name="Note 4 10 5 3 4" xfId="9323"/>
    <cellStyle name="Note 4 10 5 3 4 2" xfId="26758"/>
    <cellStyle name="Note 4 10 5 3 4 3" xfId="41211"/>
    <cellStyle name="Note 4 10 5 3 5" xfId="11743"/>
    <cellStyle name="Note 4 10 5 3 5 2" xfId="29178"/>
    <cellStyle name="Note 4 10 5 3 5 3" xfId="43631"/>
    <cellStyle name="Note 4 10 5 3 6" xfId="18750"/>
    <cellStyle name="Note 4 10 5 4" xfId="1910"/>
    <cellStyle name="Note 4 10 5 4 2" xfId="4421"/>
    <cellStyle name="Note 4 10 5 4 2 2" xfId="21857"/>
    <cellStyle name="Note 4 10 5 4 2 3" xfId="36310"/>
    <cellStyle name="Note 4 10 5 4 3" xfId="6883"/>
    <cellStyle name="Note 4 10 5 4 3 2" xfId="24318"/>
    <cellStyle name="Note 4 10 5 4 3 3" xfId="38771"/>
    <cellStyle name="Note 4 10 5 4 4" xfId="9324"/>
    <cellStyle name="Note 4 10 5 4 4 2" xfId="26759"/>
    <cellStyle name="Note 4 10 5 4 4 3" xfId="41212"/>
    <cellStyle name="Note 4 10 5 4 5" xfId="11744"/>
    <cellStyle name="Note 4 10 5 4 5 2" xfId="29179"/>
    <cellStyle name="Note 4 10 5 4 5 3" xfId="43632"/>
    <cellStyle name="Note 4 10 5 4 6" xfId="15247"/>
    <cellStyle name="Note 4 10 5 4 6 2" xfId="32682"/>
    <cellStyle name="Note 4 10 5 4 6 3" xfId="47135"/>
    <cellStyle name="Note 4 10 5 4 7" xfId="18751"/>
    <cellStyle name="Note 4 10 5 4 8" xfId="20409"/>
    <cellStyle name="Note 4 10 5 5" xfId="4418"/>
    <cellStyle name="Note 4 10 5 5 2" xfId="13939"/>
    <cellStyle name="Note 4 10 5 5 2 2" xfId="31374"/>
    <cellStyle name="Note 4 10 5 5 2 3" xfId="45827"/>
    <cellStyle name="Note 4 10 5 5 3" xfId="16400"/>
    <cellStyle name="Note 4 10 5 5 3 2" xfId="33835"/>
    <cellStyle name="Note 4 10 5 5 3 3" xfId="48288"/>
    <cellStyle name="Note 4 10 5 5 4" xfId="21854"/>
    <cellStyle name="Note 4 10 5 5 5" xfId="36307"/>
    <cellStyle name="Note 4 10 5 6" xfId="6880"/>
    <cellStyle name="Note 4 10 5 6 2" xfId="24315"/>
    <cellStyle name="Note 4 10 5 6 3" xfId="38768"/>
    <cellStyle name="Note 4 10 5 7" xfId="9321"/>
    <cellStyle name="Note 4 10 5 7 2" xfId="26756"/>
    <cellStyle name="Note 4 10 5 7 3" xfId="41209"/>
    <cellStyle name="Note 4 10 5 8" xfId="11741"/>
    <cellStyle name="Note 4 10 5 8 2" xfId="29176"/>
    <cellStyle name="Note 4 10 5 8 3" xfId="43629"/>
    <cellStyle name="Note 4 10 5 9" xfId="18748"/>
    <cellStyle name="Note 4 10 6" xfId="1911"/>
    <cellStyle name="Note 4 10 6 2" xfId="4422"/>
    <cellStyle name="Note 4 10 6 2 2" xfId="13942"/>
    <cellStyle name="Note 4 10 6 2 2 2" xfId="31377"/>
    <cellStyle name="Note 4 10 6 2 2 3" xfId="45830"/>
    <cellStyle name="Note 4 10 6 2 3" xfId="16403"/>
    <cellStyle name="Note 4 10 6 2 3 2" xfId="33838"/>
    <cellStyle name="Note 4 10 6 2 3 3" xfId="48291"/>
    <cellStyle name="Note 4 10 6 2 4" xfId="21858"/>
    <cellStyle name="Note 4 10 6 2 5" xfId="36311"/>
    <cellStyle name="Note 4 10 6 3" xfId="6884"/>
    <cellStyle name="Note 4 10 6 3 2" xfId="24319"/>
    <cellStyle name="Note 4 10 6 3 3" xfId="38772"/>
    <cellStyle name="Note 4 10 6 4" xfId="9325"/>
    <cellStyle name="Note 4 10 6 4 2" xfId="26760"/>
    <cellStyle name="Note 4 10 6 4 3" xfId="41213"/>
    <cellStyle name="Note 4 10 6 5" xfId="11745"/>
    <cellStyle name="Note 4 10 6 5 2" xfId="29180"/>
    <cellStyle name="Note 4 10 6 5 3" xfId="43633"/>
    <cellStyle name="Note 4 10 6 6" xfId="18752"/>
    <cellStyle name="Note 4 10 7" xfId="1912"/>
    <cellStyle name="Note 4 10 7 2" xfId="4423"/>
    <cellStyle name="Note 4 10 7 2 2" xfId="13943"/>
    <cellStyle name="Note 4 10 7 2 2 2" xfId="31378"/>
    <cellStyle name="Note 4 10 7 2 2 3" xfId="45831"/>
    <cellStyle name="Note 4 10 7 2 3" xfId="16404"/>
    <cellStyle name="Note 4 10 7 2 3 2" xfId="33839"/>
    <cellStyle name="Note 4 10 7 2 3 3" xfId="48292"/>
    <cellStyle name="Note 4 10 7 2 4" xfId="21859"/>
    <cellStyle name="Note 4 10 7 2 5" xfId="36312"/>
    <cellStyle name="Note 4 10 7 3" xfId="6885"/>
    <cellStyle name="Note 4 10 7 3 2" xfId="24320"/>
    <cellStyle name="Note 4 10 7 3 3" xfId="38773"/>
    <cellStyle name="Note 4 10 7 4" xfId="9326"/>
    <cellStyle name="Note 4 10 7 4 2" xfId="26761"/>
    <cellStyle name="Note 4 10 7 4 3" xfId="41214"/>
    <cellStyle name="Note 4 10 7 5" xfId="11746"/>
    <cellStyle name="Note 4 10 7 5 2" xfId="29181"/>
    <cellStyle name="Note 4 10 7 5 3" xfId="43634"/>
    <cellStyle name="Note 4 10 7 6" xfId="18753"/>
    <cellStyle name="Note 4 10 8" xfId="1913"/>
    <cellStyle name="Note 4 10 8 2" xfId="4424"/>
    <cellStyle name="Note 4 10 8 2 2" xfId="21860"/>
    <cellStyle name="Note 4 10 8 2 3" xfId="36313"/>
    <cellStyle name="Note 4 10 8 3" xfId="6886"/>
    <cellStyle name="Note 4 10 8 3 2" xfId="24321"/>
    <cellStyle name="Note 4 10 8 3 3" xfId="38774"/>
    <cellStyle name="Note 4 10 8 4" xfId="9327"/>
    <cellStyle name="Note 4 10 8 4 2" xfId="26762"/>
    <cellStyle name="Note 4 10 8 4 3" xfId="41215"/>
    <cellStyle name="Note 4 10 8 5" xfId="11747"/>
    <cellStyle name="Note 4 10 8 5 2" xfId="29182"/>
    <cellStyle name="Note 4 10 8 5 3" xfId="43635"/>
    <cellStyle name="Note 4 10 8 6" xfId="15248"/>
    <cellStyle name="Note 4 10 8 6 2" xfId="32683"/>
    <cellStyle name="Note 4 10 8 6 3" xfId="47136"/>
    <cellStyle name="Note 4 10 8 7" xfId="18754"/>
    <cellStyle name="Note 4 10 8 8" xfId="20410"/>
    <cellStyle name="Note 4 10 9" xfId="4405"/>
    <cellStyle name="Note 4 10 9 2" xfId="13929"/>
    <cellStyle name="Note 4 10 9 2 2" xfId="31364"/>
    <cellStyle name="Note 4 10 9 2 3" xfId="45817"/>
    <cellStyle name="Note 4 10 9 3" xfId="16390"/>
    <cellStyle name="Note 4 10 9 3 2" xfId="33825"/>
    <cellStyle name="Note 4 10 9 3 3" xfId="48278"/>
    <cellStyle name="Note 4 10 9 4" xfId="21841"/>
    <cellStyle name="Note 4 10 9 5" xfId="36294"/>
    <cellStyle name="Note 4 11" xfId="1914"/>
    <cellStyle name="Note 4 11 10" xfId="6887"/>
    <cellStyle name="Note 4 11 10 2" xfId="24322"/>
    <cellStyle name="Note 4 11 10 3" xfId="38775"/>
    <cellStyle name="Note 4 11 11" xfId="9328"/>
    <cellStyle name="Note 4 11 11 2" xfId="26763"/>
    <cellStyle name="Note 4 11 11 3" xfId="41216"/>
    <cellStyle name="Note 4 11 12" xfId="11748"/>
    <cellStyle name="Note 4 11 12 2" xfId="29183"/>
    <cellStyle name="Note 4 11 12 3" xfId="43636"/>
    <cellStyle name="Note 4 11 13" xfId="18755"/>
    <cellStyle name="Note 4 11 2" xfId="1915"/>
    <cellStyle name="Note 4 11 2 2" xfId="1916"/>
    <cellStyle name="Note 4 11 2 2 2" xfId="4427"/>
    <cellStyle name="Note 4 11 2 2 2 2" xfId="13946"/>
    <cellStyle name="Note 4 11 2 2 2 2 2" xfId="31381"/>
    <cellStyle name="Note 4 11 2 2 2 2 3" xfId="45834"/>
    <cellStyle name="Note 4 11 2 2 2 3" xfId="16407"/>
    <cellStyle name="Note 4 11 2 2 2 3 2" xfId="33842"/>
    <cellStyle name="Note 4 11 2 2 2 3 3" xfId="48295"/>
    <cellStyle name="Note 4 11 2 2 2 4" xfId="21863"/>
    <cellStyle name="Note 4 11 2 2 2 5" xfId="36316"/>
    <cellStyle name="Note 4 11 2 2 3" xfId="6889"/>
    <cellStyle name="Note 4 11 2 2 3 2" xfId="24324"/>
    <cellStyle name="Note 4 11 2 2 3 3" xfId="38777"/>
    <cellStyle name="Note 4 11 2 2 4" xfId="9330"/>
    <cellStyle name="Note 4 11 2 2 4 2" xfId="26765"/>
    <cellStyle name="Note 4 11 2 2 4 3" xfId="41218"/>
    <cellStyle name="Note 4 11 2 2 5" xfId="11750"/>
    <cellStyle name="Note 4 11 2 2 5 2" xfId="29185"/>
    <cellStyle name="Note 4 11 2 2 5 3" xfId="43638"/>
    <cellStyle name="Note 4 11 2 2 6" xfId="18757"/>
    <cellStyle name="Note 4 11 2 3" xfId="1917"/>
    <cellStyle name="Note 4 11 2 3 2" xfId="4428"/>
    <cellStyle name="Note 4 11 2 3 2 2" xfId="13947"/>
    <cellStyle name="Note 4 11 2 3 2 2 2" xfId="31382"/>
    <cellStyle name="Note 4 11 2 3 2 2 3" xfId="45835"/>
    <cellStyle name="Note 4 11 2 3 2 3" xfId="16408"/>
    <cellStyle name="Note 4 11 2 3 2 3 2" xfId="33843"/>
    <cellStyle name="Note 4 11 2 3 2 3 3" xfId="48296"/>
    <cellStyle name="Note 4 11 2 3 2 4" xfId="21864"/>
    <cellStyle name="Note 4 11 2 3 2 5" xfId="36317"/>
    <cellStyle name="Note 4 11 2 3 3" xfId="6890"/>
    <cellStyle name="Note 4 11 2 3 3 2" xfId="24325"/>
    <cellStyle name="Note 4 11 2 3 3 3" xfId="38778"/>
    <cellStyle name="Note 4 11 2 3 4" xfId="9331"/>
    <cellStyle name="Note 4 11 2 3 4 2" xfId="26766"/>
    <cellStyle name="Note 4 11 2 3 4 3" xfId="41219"/>
    <cellStyle name="Note 4 11 2 3 5" xfId="11751"/>
    <cellStyle name="Note 4 11 2 3 5 2" xfId="29186"/>
    <cellStyle name="Note 4 11 2 3 5 3" xfId="43639"/>
    <cellStyle name="Note 4 11 2 3 6" xfId="18758"/>
    <cellStyle name="Note 4 11 2 4" xfId="1918"/>
    <cellStyle name="Note 4 11 2 4 2" xfId="4429"/>
    <cellStyle name="Note 4 11 2 4 2 2" xfId="21865"/>
    <cellStyle name="Note 4 11 2 4 2 3" xfId="36318"/>
    <cellStyle name="Note 4 11 2 4 3" xfId="6891"/>
    <cellStyle name="Note 4 11 2 4 3 2" xfId="24326"/>
    <cellStyle name="Note 4 11 2 4 3 3" xfId="38779"/>
    <cellStyle name="Note 4 11 2 4 4" xfId="9332"/>
    <cellStyle name="Note 4 11 2 4 4 2" xfId="26767"/>
    <cellStyle name="Note 4 11 2 4 4 3" xfId="41220"/>
    <cellStyle name="Note 4 11 2 4 5" xfId="11752"/>
    <cellStyle name="Note 4 11 2 4 5 2" xfId="29187"/>
    <cellStyle name="Note 4 11 2 4 5 3" xfId="43640"/>
    <cellStyle name="Note 4 11 2 4 6" xfId="15249"/>
    <cellStyle name="Note 4 11 2 4 6 2" xfId="32684"/>
    <cellStyle name="Note 4 11 2 4 6 3" xfId="47137"/>
    <cellStyle name="Note 4 11 2 4 7" xfId="18759"/>
    <cellStyle name="Note 4 11 2 4 8" xfId="20411"/>
    <cellStyle name="Note 4 11 2 5" xfId="4426"/>
    <cellStyle name="Note 4 11 2 5 2" xfId="13945"/>
    <cellStyle name="Note 4 11 2 5 2 2" xfId="31380"/>
    <cellStyle name="Note 4 11 2 5 2 3" xfId="45833"/>
    <cellStyle name="Note 4 11 2 5 3" xfId="16406"/>
    <cellStyle name="Note 4 11 2 5 3 2" xfId="33841"/>
    <cellStyle name="Note 4 11 2 5 3 3" xfId="48294"/>
    <cellStyle name="Note 4 11 2 5 4" xfId="21862"/>
    <cellStyle name="Note 4 11 2 5 5" xfId="36315"/>
    <cellStyle name="Note 4 11 2 6" xfId="6888"/>
    <cellStyle name="Note 4 11 2 6 2" xfId="24323"/>
    <cellStyle name="Note 4 11 2 6 3" xfId="38776"/>
    <cellStyle name="Note 4 11 2 7" xfId="9329"/>
    <cellStyle name="Note 4 11 2 7 2" xfId="26764"/>
    <cellStyle name="Note 4 11 2 7 3" xfId="41217"/>
    <cellStyle name="Note 4 11 2 8" xfId="11749"/>
    <cellStyle name="Note 4 11 2 8 2" xfId="29184"/>
    <cellStyle name="Note 4 11 2 8 3" xfId="43637"/>
    <cellStyle name="Note 4 11 2 9" xfId="18756"/>
    <cellStyle name="Note 4 11 3" xfId="1919"/>
    <cellStyle name="Note 4 11 3 2" xfId="1920"/>
    <cellStyle name="Note 4 11 3 2 2" xfId="4431"/>
    <cellStyle name="Note 4 11 3 2 2 2" xfId="13949"/>
    <cellStyle name="Note 4 11 3 2 2 2 2" xfId="31384"/>
    <cellStyle name="Note 4 11 3 2 2 2 3" xfId="45837"/>
    <cellStyle name="Note 4 11 3 2 2 3" xfId="16410"/>
    <cellStyle name="Note 4 11 3 2 2 3 2" xfId="33845"/>
    <cellStyle name="Note 4 11 3 2 2 3 3" xfId="48298"/>
    <cellStyle name="Note 4 11 3 2 2 4" xfId="21867"/>
    <cellStyle name="Note 4 11 3 2 2 5" xfId="36320"/>
    <cellStyle name="Note 4 11 3 2 3" xfId="6893"/>
    <cellStyle name="Note 4 11 3 2 3 2" xfId="24328"/>
    <cellStyle name="Note 4 11 3 2 3 3" xfId="38781"/>
    <cellStyle name="Note 4 11 3 2 4" xfId="9334"/>
    <cellStyle name="Note 4 11 3 2 4 2" xfId="26769"/>
    <cellStyle name="Note 4 11 3 2 4 3" xfId="41222"/>
    <cellStyle name="Note 4 11 3 2 5" xfId="11754"/>
    <cellStyle name="Note 4 11 3 2 5 2" xfId="29189"/>
    <cellStyle name="Note 4 11 3 2 5 3" xfId="43642"/>
    <cellStyle name="Note 4 11 3 2 6" xfId="18761"/>
    <cellStyle name="Note 4 11 3 3" xfId="1921"/>
    <cellStyle name="Note 4 11 3 3 2" xfId="4432"/>
    <cellStyle name="Note 4 11 3 3 2 2" xfId="13950"/>
    <cellStyle name="Note 4 11 3 3 2 2 2" xfId="31385"/>
    <cellStyle name="Note 4 11 3 3 2 2 3" xfId="45838"/>
    <cellStyle name="Note 4 11 3 3 2 3" xfId="16411"/>
    <cellStyle name="Note 4 11 3 3 2 3 2" xfId="33846"/>
    <cellStyle name="Note 4 11 3 3 2 3 3" xfId="48299"/>
    <cellStyle name="Note 4 11 3 3 2 4" xfId="21868"/>
    <cellStyle name="Note 4 11 3 3 2 5" xfId="36321"/>
    <cellStyle name="Note 4 11 3 3 3" xfId="6894"/>
    <cellStyle name="Note 4 11 3 3 3 2" xfId="24329"/>
    <cellStyle name="Note 4 11 3 3 3 3" xfId="38782"/>
    <cellStyle name="Note 4 11 3 3 4" xfId="9335"/>
    <cellStyle name="Note 4 11 3 3 4 2" xfId="26770"/>
    <cellStyle name="Note 4 11 3 3 4 3" xfId="41223"/>
    <cellStyle name="Note 4 11 3 3 5" xfId="11755"/>
    <cellStyle name="Note 4 11 3 3 5 2" xfId="29190"/>
    <cellStyle name="Note 4 11 3 3 5 3" xfId="43643"/>
    <cellStyle name="Note 4 11 3 3 6" xfId="18762"/>
    <cellStyle name="Note 4 11 3 4" xfId="1922"/>
    <cellStyle name="Note 4 11 3 4 2" xfId="4433"/>
    <cellStyle name="Note 4 11 3 4 2 2" xfId="21869"/>
    <cellStyle name="Note 4 11 3 4 2 3" xfId="36322"/>
    <cellStyle name="Note 4 11 3 4 3" xfId="6895"/>
    <cellStyle name="Note 4 11 3 4 3 2" xfId="24330"/>
    <cellStyle name="Note 4 11 3 4 3 3" xfId="38783"/>
    <cellStyle name="Note 4 11 3 4 4" xfId="9336"/>
    <cellStyle name="Note 4 11 3 4 4 2" xfId="26771"/>
    <cellStyle name="Note 4 11 3 4 4 3" xfId="41224"/>
    <cellStyle name="Note 4 11 3 4 5" xfId="11756"/>
    <cellStyle name="Note 4 11 3 4 5 2" xfId="29191"/>
    <cellStyle name="Note 4 11 3 4 5 3" xfId="43644"/>
    <cellStyle name="Note 4 11 3 4 6" xfId="15250"/>
    <cellStyle name="Note 4 11 3 4 6 2" xfId="32685"/>
    <cellStyle name="Note 4 11 3 4 6 3" xfId="47138"/>
    <cellStyle name="Note 4 11 3 4 7" xfId="18763"/>
    <cellStyle name="Note 4 11 3 4 8" xfId="20412"/>
    <cellStyle name="Note 4 11 3 5" xfId="4430"/>
    <cellStyle name="Note 4 11 3 5 2" xfId="13948"/>
    <cellStyle name="Note 4 11 3 5 2 2" xfId="31383"/>
    <cellStyle name="Note 4 11 3 5 2 3" xfId="45836"/>
    <cellStyle name="Note 4 11 3 5 3" xfId="16409"/>
    <cellStyle name="Note 4 11 3 5 3 2" xfId="33844"/>
    <cellStyle name="Note 4 11 3 5 3 3" xfId="48297"/>
    <cellStyle name="Note 4 11 3 5 4" xfId="21866"/>
    <cellStyle name="Note 4 11 3 5 5" xfId="36319"/>
    <cellStyle name="Note 4 11 3 6" xfId="6892"/>
    <cellStyle name="Note 4 11 3 6 2" xfId="24327"/>
    <cellStyle name="Note 4 11 3 6 3" xfId="38780"/>
    <cellStyle name="Note 4 11 3 7" xfId="9333"/>
    <cellStyle name="Note 4 11 3 7 2" xfId="26768"/>
    <cellStyle name="Note 4 11 3 7 3" xfId="41221"/>
    <cellStyle name="Note 4 11 3 8" xfId="11753"/>
    <cellStyle name="Note 4 11 3 8 2" xfId="29188"/>
    <cellStyle name="Note 4 11 3 8 3" xfId="43641"/>
    <cellStyle name="Note 4 11 3 9" xfId="18760"/>
    <cellStyle name="Note 4 11 4" xfId="1923"/>
    <cellStyle name="Note 4 11 4 2" xfId="1924"/>
    <cellStyle name="Note 4 11 4 2 2" xfId="4435"/>
    <cellStyle name="Note 4 11 4 2 2 2" xfId="13952"/>
    <cellStyle name="Note 4 11 4 2 2 2 2" xfId="31387"/>
    <cellStyle name="Note 4 11 4 2 2 2 3" xfId="45840"/>
    <cellStyle name="Note 4 11 4 2 2 3" xfId="16413"/>
    <cellStyle name="Note 4 11 4 2 2 3 2" xfId="33848"/>
    <cellStyle name="Note 4 11 4 2 2 3 3" xfId="48301"/>
    <cellStyle name="Note 4 11 4 2 2 4" xfId="21871"/>
    <cellStyle name="Note 4 11 4 2 2 5" xfId="36324"/>
    <cellStyle name="Note 4 11 4 2 3" xfId="6897"/>
    <cellStyle name="Note 4 11 4 2 3 2" xfId="24332"/>
    <cellStyle name="Note 4 11 4 2 3 3" xfId="38785"/>
    <cellStyle name="Note 4 11 4 2 4" xfId="9338"/>
    <cellStyle name="Note 4 11 4 2 4 2" xfId="26773"/>
    <cellStyle name="Note 4 11 4 2 4 3" xfId="41226"/>
    <cellStyle name="Note 4 11 4 2 5" xfId="11758"/>
    <cellStyle name="Note 4 11 4 2 5 2" xfId="29193"/>
    <cellStyle name="Note 4 11 4 2 5 3" xfId="43646"/>
    <cellStyle name="Note 4 11 4 2 6" xfId="18765"/>
    <cellStyle name="Note 4 11 4 3" xfId="1925"/>
    <cellStyle name="Note 4 11 4 3 2" xfId="4436"/>
    <cellStyle name="Note 4 11 4 3 2 2" xfId="13953"/>
    <cellStyle name="Note 4 11 4 3 2 2 2" xfId="31388"/>
    <cellStyle name="Note 4 11 4 3 2 2 3" xfId="45841"/>
    <cellStyle name="Note 4 11 4 3 2 3" xfId="16414"/>
    <cellStyle name="Note 4 11 4 3 2 3 2" xfId="33849"/>
    <cellStyle name="Note 4 11 4 3 2 3 3" xfId="48302"/>
    <cellStyle name="Note 4 11 4 3 2 4" xfId="21872"/>
    <cellStyle name="Note 4 11 4 3 2 5" xfId="36325"/>
    <cellStyle name="Note 4 11 4 3 3" xfId="6898"/>
    <cellStyle name="Note 4 11 4 3 3 2" xfId="24333"/>
    <cellStyle name="Note 4 11 4 3 3 3" xfId="38786"/>
    <cellStyle name="Note 4 11 4 3 4" xfId="9339"/>
    <cellStyle name="Note 4 11 4 3 4 2" xfId="26774"/>
    <cellStyle name="Note 4 11 4 3 4 3" xfId="41227"/>
    <cellStyle name="Note 4 11 4 3 5" xfId="11759"/>
    <cellStyle name="Note 4 11 4 3 5 2" xfId="29194"/>
    <cellStyle name="Note 4 11 4 3 5 3" xfId="43647"/>
    <cellStyle name="Note 4 11 4 3 6" xfId="18766"/>
    <cellStyle name="Note 4 11 4 4" xfId="1926"/>
    <cellStyle name="Note 4 11 4 4 2" xfId="4437"/>
    <cellStyle name="Note 4 11 4 4 2 2" xfId="21873"/>
    <cellStyle name="Note 4 11 4 4 2 3" xfId="36326"/>
    <cellStyle name="Note 4 11 4 4 3" xfId="6899"/>
    <cellStyle name="Note 4 11 4 4 3 2" xfId="24334"/>
    <cellStyle name="Note 4 11 4 4 3 3" xfId="38787"/>
    <cellStyle name="Note 4 11 4 4 4" xfId="9340"/>
    <cellStyle name="Note 4 11 4 4 4 2" xfId="26775"/>
    <cellStyle name="Note 4 11 4 4 4 3" xfId="41228"/>
    <cellStyle name="Note 4 11 4 4 5" xfId="11760"/>
    <cellStyle name="Note 4 11 4 4 5 2" xfId="29195"/>
    <cellStyle name="Note 4 11 4 4 5 3" xfId="43648"/>
    <cellStyle name="Note 4 11 4 4 6" xfId="15251"/>
    <cellStyle name="Note 4 11 4 4 6 2" xfId="32686"/>
    <cellStyle name="Note 4 11 4 4 6 3" xfId="47139"/>
    <cellStyle name="Note 4 11 4 4 7" xfId="18767"/>
    <cellStyle name="Note 4 11 4 4 8" xfId="20413"/>
    <cellStyle name="Note 4 11 4 5" xfId="4434"/>
    <cellStyle name="Note 4 11 4 5 2" xfId="13951"/>
    <cellStyle name="Note 4 11 4 5 2 2" xfId="31386"/>
    <cellStyle name="Note 4 11 4 5 2 3" xfId="45839"/>
    <cellStyle name="Note 4 11 4 5 3" xfId="16412"/>
    <cellStyle name="Note 4 11 4 5 3 2" xfId="33847"/>
    <cellStyle name="Note 4 11 4 5 3 3" xfId="48300"/>
    <cellStyle name="Note 4 11 4 5 4" xfId="21870"/>
    <cellStyle name="Note 4 11 4 5 5" xfId="36323"/>
    <cellStyle name="Note 4 11 4 6" xfId="6896"/>
    <cellStyle name="Note 4 11 4 6 2" xfId="24331"/>
    <cellStyle name="Note 4 11 4 6 3" xfId="38784"/>
    <cellStyle name="Note 4 11 4 7" xfId="9337"/>
    <cellStyle name="Note 4 11 4 7 2" xfId="26772"/>
    <cellStyle name="Note 4 11 4 7 3" xfId="41225"/>
    <cellStyle name="Note 4 11 4 8" xfId="11757"/>
    <cellStyle name="Note 4 11 4 8 2" xfId="29192"/>
    <cellStyle name="Note 4 11 4 8 3" xfId="43645"/>
    <cellStyle name="Note 4 11 4 9" xfId="18764"/>
    <cellStyle name="Note 4 11 5" xfId="1927"/>
    <cellStyle name="Note 4 11 5 2" xfId="1928"/>
    <cellStyle name="Note 4 11 5 2 2" xfId="4439"/>
    <cellStyle name="Note 4 11 5 2 2 2" xfId="13955"/>
    <cellStyle name="Note 4 11 5 2 2 2 2" xfId="31390"/>
    <cellStyle name="Note 4 11 5 2 2 2 3" xfId="45843"/>
    <cellStyle name="Note 4 11 5 2 2 3" xfId="16416"/>
    <cellStyle name="Note 4 11 5 2 2 3 2" xfId="33851"/>
    <cellStyle name="Note 4 11 5 2 2 3 3" xfId="48304"/>
    <cellStyle name="Note 4 11 5 2 2 4" xfId="21875"/>
    <cellStyle name="Note 4 11 5 2 2 5" xfId="36328"/>
    <cellStyle name="Note 4 11 5 2 3" xfId="6901"/>
    <cellStyle name="Note 4 11 5 2 3 2" xfId="24336"/>
    <cellStyle name="Note 4 11 5 2 3 3" xfId="38789"/>
    <cellStyle name="Note 4 11 5 2 4" xfId="9342"/>
    <cellStyle name="Note 4 11 5 2 4 2" xfId="26777"/>
    <cellStyle name="Note 4 11 5 2 4 3" xfId="41230"/>
    <cellStyle name="Note 4 11 5 2 5" xfId="11762"/>
    <cellStyle name="Note 4 11 5 2 5 2" xfId="29197"/>
    <cellStyle name="Note 4 11 5 2 5 3" xfId="43650"/>
    <cellStyle name="Note 4 11 5 2 6" xfId="18769"/>
    <cellStyle name="Note 4 11 5 3" xfId="1929"/>
    <cellStyle name="Note 4 11 5 3 2" xfId="4440"/>
    <cellStyle name="Note 4 11 5 3 2 2" xfId="13956"/>
    <cellStyle name="Note 4 11 5 3 2 2 2" xfId="31391"/>
    <cellStyle name="Note 4 11 5 3 2 2 3" xfId="45844"/>
    <cellStyle name="Note 4 11 5 3 2 3" xfId="16417"/>
    <cellStyle name="Note 4 11 5 3 2 3 2" xfId="33852"/>
    <cellStyle name="Note 4 11 5 3 2 3 3" xfId="48305"/>
    <cellStyle name="Note 4 11 5 3 2 4" xfId="21876"/>
    <cellStyle name="Note 4 11 5 3 2 5" xfId="36329"/>
    <cellStyle name="Note 4 11 5 3 3" xfId="6902"/>
    <cellStyle name="Note 4 11 5 3 3 2" xfId="24337"/>
    <cellStyle name="Note 4 11 5 3 3 3" xfId="38790"/>
    <cellStyle name="Note 4 11 5 3 4" xfId="9343"/>
    <cellStyle name="Note 4 11 5 3 4 2" xfId="26778"/>
    <cellStyle name="Note 4 11 5 3 4 3" xfId="41231"/>
    <cellStyle name="Note 4 11 5 3 5" xfId="11763"/>
    <cellStyle name="Note 4 11 5 3 5 2" xfId="29198"/>
    <cellStyle name="Note 4 11 5 3 5 3" xfId="43651"/>
    <cellStyle name="Note 4 11 5 3 6" xfId="18770"/>
    <cellStyle name="Note 4 11 5 4" xfId="1930"/>
    <cellStyle name="Note 4 11 5 4 2" xfId="4441"/>
    <cellStyle name="Note 4 11 5 4 2 2" xfId="21877"/>
    <cellStyle name="Note 4 11 5 4 2 3" xfId="36330"/>
    <cellStyle name="Note 4 11 5 4 3" xfId="6903"/>
    <cellStyle name="Note 4 11 5 4 3 2" xfId="24338"/>
    <cellStyle name="Note 4 11 5 4 3 3" xfId="38791"/>
    <cellStyle name="Note 4 11 5 4 4" xfId="9344"/>
    <cellStyle name="Note 4 11 5 4 4 2" xfId="26779"/>
    <cellStyle name="Note 4 11 5 4 4 3" xfId="41232"/>
    <cellStyle name="Note 4 11 5 4 5" xfId="11764"/>
    <cellStyle name="Note 4 11 5 4 5 2" xfId="29199"/>
    <cellStyle name="Note 4 11 5 4 5 3" xfId="43652"/>
    <cellStyle name="Note 4 11 5 4 6" xfId="15252"/>
    <cellStyle name="Note 4 11 5 4 6 2" xfId="32687"/>
    <cellStyle name="Note 4 11 5 4 6 3" xfId="47140"/>
    <cellStyle name="Note 4 11 5 4 7" xfId="18771"/>
    <cellStyle name="Note 4 11 5 4 8" xfId="20414"/>
    <cellStyle name="Note 4 11 5 5" xfId="4438"/>
    <cellStyle name="Note 4 11 5 5 2" xfId="13954"/>
    <cellStyle name="Note 4 11 5 5 2 2" xfId="31389"/>
    <cellStyle name="Note 4 11 5 5 2 3" xfId="45842"/>
    <cellStyle name="Note 4 11 5 5 3" xfId="16415"/>
    <cellStyle name="Note 4 11 5 5 3 2" xfId="33850"/>
    <cellStyle name="Note 4 11 5 5 3 3" xfId="48303"/>
    <cellStyle name="Note 4 11 5 5 4" xfId="21874"/>
    <cellStyle name="Note 4 11 5 5 5" xfId="36327"/>
    <cellStyle name="Note 4 11 5 6" xfId="6900"/>
    <cellStyle name="Note 4 11 5 6 2" xfId="24335"/>
    <cellStyle name="Note 4 11 5 6 3" xfId="38788"/>
    <cellStyle name="Note 4 11 5 7" xfId="9341"/>
    <cellStyle name="Note 4 11 5 7 2" xfId="26776"/>
    <cellStyle name="Note 4 11 5 7 3" xfId="41229"/>
    <cellStyle name="Note 4 11 5 8" xfId="11761"/>
    <cellStyle name="Note 4 11 5 8 2" xfId="29196"/>
    <cellStyle name="Note 4 11 5 8 3" xfId="43649"/>
    <cellStyle name="Note 4 11 5 9" xfId="18768"/>
    <cellStyle name="Note 4 11 6" xfId="1931"/>
    <cellStyle name="Note 4 11 6 2" xfId="4442"/>
    <cellStyle name="Note 4 11 6 2 2" xfId="13957"/>
    <cellStyle name="Note 4 11 6 2 2 2" xfId="31392"/>
    <cellStyle name="Note 4 11 6 2 2 3" xfId="45845"/>
    <cellStyle name="Note 4 11 6 2 3" xfId="16418"/>
    <cellStyle name="Note 4 11 6 2 3 2" xfId="33853"/>
    <cellStyle name="Note 4 11 6 2 3 3" xfId="48306"/>
    <cellStyle name="Note 4 11 6 2 4" xfId="21878"/>
    <cellStyle name="Note 4 11 6 2 5" xfId="36331"/>
    <cellStyle name="Note 4 11 6 3" xfId="6904"/>
    <cellStyle name="Note 4 11 6 3 2" xfId="24339"/>
    <cellStyle name="Note 4 11 6 3 3" xfId="38792"/>
    <cellStyle name="Note 4 11 6 4" xfId="9345"/>
    <cellStyle name="Note 4 11 6 4 2" xfId="26780"/>
    <cellStyle name="Note 4 11 6 4 3" xfId="41233"/>
    <cellStyle name="Note 4 11 6 5" xfId="11765"/>
    <cellStyle name="Note 4 11 6 5 2" xfId="29200"/>
    <cellStyle name="Note 4 11 6 5 3" xfId="43653"/>
    <cellStyle name="Note 4 11 6 6" xfId="18772"/>
    <cellStyle name="Note 4 11 7" xfId="1932"/>
    <cellStyle name="Note 4 11 7 2" xfId="4443"/>
    <cellStyle name="Note 4 11 7 2 2" xfId="13958"/>
    <cellStyle name="Note 4 11 7 2 2 2" xfId="31393"/>
    <cellStyle name="Note 4 11 7 2 2 3" xfId="45846"/>
    <cellStyle name="Note 4 11 7 2 3" xfId="16419"/>
    <cellStyle name="Note 4 11 7 2 3 2" xfId="33854"/>
    <cellStyle name="Note 4 11 7 2 3 3" xfId="48307"/>
    <cellStyle name="Note 4 11 7 2 4" xfId="21879"/>
    <cellStyle name="Note 4 11 7 2 5" xfId="36332"/>
    <cellStyle name="Note 4 11 7 3" xfId="6905"/>
    <cellStyle name="Note 4 11 7 3 2" xfId="24340"/>
    <cellStyle name="Note 4 11 7 3 3" xfId="38793"/>
    <cellStyle name="Note 4 11 7 4" xfId="9346"/>
    <cellStyle name="Note 4 11 7 4 2" xfId="26781"/>
    <cellStyle name="Note 4 11 7 4 3" xfId="41234"/>
    <cellStyle name="Note 4 11 7 5" xfId="11766"/>
    <cellStyle name="Note 4 11 7 5 2" xfId="29201"/>
    <cellStyle name="Note 4 11 7 5 3" xfId="43654"/>
    <cellStyle name="Note 4 11 7 6" xfId="18773"/>
    <cellStyle name="Note 4 11 8" xfId="1933"/>
    <cellStyle name="Note 4 11 8 2" xfId="4444"/>
    <cellStyle name="Note 4 11 8 2 2" xfId="21880"/>
    <cellStyle name="Note 4 11 8 2 3" xfId="36333"/>
    <cellStyle name="Note 4 11 8 3" xfId="6906"/>
    <cellStyle name="Note 4 11 8 3 2" xfId="24341"/>
    <cellStyle name="Note 4 11 8 3 3" xfId="38794"/>
    <cellStyle name="Note 4 11 8 4" xfId="9347"/>
    <cellStyle name="Note 4 11 8 4 2" xfId="26782"/>
    <cellStyle name="Note 4 11 8 4 3" xfId="41235"/>
    <cellStyle name="Note 4 11 8 5" xfId="11767"/>
    <cellStyle name="Note 4 11 8 5 2" xfId="29202"/>
    <cellStyle name="Note 4 11 8 5 3" xfId="43655"/>
    <cellStyle name="Note 4 11 8 6" xfId="15253"/>
    <cellStyle name="Note 4 11 8 6 2" xfId="32688"/>
    <cellStyle name="Note 4 11 8 6 3" xfId="47141"/>
    <cellStyle name="Note 4 11 8 7" xfId="18774"/>
    <cellStyle name="Note 4 11 8 8" xfId="20415"/>
    <cellStyle name="Note 4 11 9" xfId="4425"/>
    <cellStyle name="Note 4 11 9 2" xfId="13944"/>
    <cellStyle name="Note 4 11 9 2 2" xfId="31379"/>
    <cellStyle name="Note 4 11 9 2 3" xfId="45832"/>
    <cellStyle name="Note 4 11 9 3" xfId="16405"/>
    <cellStyle name="Note 4 11 9 3 2" xfId="33840"/>
    <cellStyle name="Note 4 11 9 3 3" xfId="48293"/>
    <cellStyle name="Note 4 11 9 4" xfId="21861"/>
    <cellStyle name="Note 4 11 9 5" xfId="36314"/>
    <cellStyle name="Note 4 12" xfId="1934"/>
    <cellStyle name="Note 4 12 10" xfId="6907"/>
    <cellStyle name="Note 4 12 10 2" xfId="24342"/>
    <cellStyle name="Note 4 12 10 3" xfId="38795"/>
    <cellStyle name="Note 4 12 11" xfId="9348"/>
    <cellStyle name="Note 4 12 11 2" xfId="26783"/>
    <cellStyle name="Note 4 12 11 3" xfId="41236"/>
    <cellStyle name="Note 4 12 12" xfId="11768"/>
    <cellStyle name="Note 4 12 12 2" xfId="29203"/>
    <cellStyle name="Note 4 12 12 3" xfId="43656"/>
    <cellStyle name="Note 4 12 13" xfId="18775"/>
    <cellStyle name="Note 4 12 2" xfId="1935"/>
    <cellStyle name="Note 4 12 2 2" xfId="1936"/>
    <cellStyle name="Note 4 12 2 2 2" xfId="4447"/>
    <cellStyle name="Note 4 12 2 2 2 2" xfId="13961"/>
    <cellStyle name="Note 4 12 2 2 2 2 2" xfId="31396"/>
    <cellStyle name="Note 4 12 2 2 2 2 3" xfId="45849"/>
    <cellStyle name="Note 4 12 2 2 2 3" xfId="16422"/>
    <cellStyle name="Note 4 12 2 2 2 3 2" xfId="33857"/>
    <cellStyle name="Note 4 12 2 2 2 3 3" xfId="48310"/>
    <cellStyle name="Note 4 12 2 2 2 4" xfId="21883"/>
    <cellStyle name="Note 4 12 2 2 2 5" xfId="36336"/>
    <cellStyle name="Note 4 12 2 2 3" xfId="6909"/>
    <cellStyle name="Note 4 12 2 2 3 2" xfId="24344"/>
    <cellStyle name="Note 4 12 2 2 3 3" xfId="38797"/>
    <cellStyle name="Note 4 12 2 2 4" xfId="9350"/>
    <cellStyle name="Note 4 12 2 2 4 2" xfId="26785"/>
    <cellStyle name="Note 4 12 2 2 4 3" xfId="41238"/>
    <cellStyle name="Note 4 12 2 2 5" xfId="11770"/>
    <cellStyle name="Note 4 12 2 2 5 2" xfId="29205"/>
    <cellStyle name="Note 4 12 2 2 5 3" xfId="43658"/>
    <cellStyle name="Note 4 12 2 2 6" xfId="18777"/>
    <cellStyle name="Note 4 12 2 3" xfId="1937"/>
    <cellStyle name="Note 4 12 2 3 2" xfId="4448"/>
    <cellStyle name="Note 4 12 2 3 2 2" xfId="13962"/>
    <cellStyle name="Note 4 12 2 3 2 2 2" xfId="31397"/>
    <cellStyle name="Note 4 12 2 3 2 2 3" xfId="45850"/>
    <cellStyle name="Note 4 12 2 3 2 3" xfId="16423"/>
    <cellStyle name="Note 4 12 2 3 2 3 2" xfId="33858"/>
    <cellStyle name="Note 4 12 2 3 2 3 3" xfId="48311"/>
    <cellStyle name="Note 4 12 2 3 2 4" xfId="21884"/>
    <cellStyle name="Note 4 12 2 3 2 5" xfId="36337"/>
    <cellStyle name="Note 4 12 2 3 3" xfId="6910"/>
    <cellStyle name="Note 4 12 2 3 3 2" xfId="24345"/>
    <cellStyle name="Note 4 12 2 3 3 3" xfId="38798"/>
    <cellStyle name="Note 4 12 2 3 4" xfId="9351"/>
    <cellStyle name="Note 4 12 2 3 4 2" xfId="26786"/>
    <cellStyle name="Note 4 12 2 3 4 3" xfId="41239"/>
    <cellStyle name="Note 4 12 2 3 5" xfId="11771"/>
    <cellStyle name="Note 4 12 2 3 5 2" xfId="29206"/>
    <cellStyle name="Note 4 12 2 3 5 3" xfId="43659"/>
    <cellStyle name="Note 4 12 2 3 6" xfId="18778"/>
    <cellStyle name="Note 4 12 2 4" xfId="1938"/>
    <cellStyle name="Note 4 12 2 4 2" xfId="4449"/>
    <cellStyle name="Note 4 12 2 4 2 2" xfId="21885"/>
    <cellStyle name="Note 4 12 2 4 2 3" xfId="36338"/>
    <cellStyle name="Note 4 12 2 4 3" xfId="6911"/>
    <cellStyle name="Note 4 12 2 4 3 2" xfId="24346"/>
    <cellStyle name="Note 4 12 2 4 3 3" xfId="38799"/>
    <cellStyle name="Note 4 12 2 4 4" xfId="9352"/>
    <cellStyle name="Note 4 12 2 4 4 2" xfId="26787"/>
    <cellStyle name="Note 4 12 2 4 4 3" xfId="41240"/>
    <cellStyle name="Note 4 12 2 4 5" xfId="11772"/>
    <cellStyle name="Note 4 12 2 4 5 2" xfId="29207"/>
    <cellStyle name="Note 4 12 2 4 5 3" xfId="43660"/>
    <cellStyle name="Note 4 12 2 4 6" xfId="15254"/>
    <cellStyle name="Note 4 12 2 4 6 2" xfId="32689"/>
    <cellStyle name="Note 4 12 2 4 6 3" xfId="47142"/>
    <cellStyle name="Note 4 12 2 4 7" xfId="18779"/>
    <cellStyle name="Note 4 12 2 4 8" xfId="20416"/>
    <cellStyle name="Note 4 12 2 5" xfId="4446"/>
    <cellStyle name="Note 4 12 2 5 2" xfId="13960"/>
    <cellStyle name="Note 4 12 2 5 2 2" xfId="31395"/>
    <cellStyle name="Note 4 12 2 5 2 3" xfId="45848"/>
    <cellStyle name="Note 4 12 2 5 3" xfId="16421"/>
    <cellStyle name="Note 4 12 2 5 3 2" xfId="33856"/>
    <cellStyle name="Note 4 12 2 5 3 3" xfId="48309"/>
    <cellStyle name="Note 4 12 2 5 4" xfId="21882"/>
    <cellStyle name="Note 4 12 2 5 5" xfId="36335"/>
    <cellStyle name="Note 4 12 2 6" xfId="6908"/>
    <cellStyle name="Note 4 12 2 6 2" xfId="24343"/>
    <cellStyle name="Note 4 12 2 6 3" xfId="38796"/>
    <cellStyle name="Note 4 12 2 7" xfId="9349"/>
    <cellStyle name="Note 4 12 2 7 2" xfId="26784"/>
    <cellStyle name="Note 4 12 2 7 3" xfId="41237"/>
    <cellStyle name="Note 4 12 2 8" xfId="11769"/>
    <cellStyle name="Note 4 12 2 8 2" xfId="29204"/>
    <cellStyle name="Note 4 12 2 8 3" xfId="43657"/>
    <cellStyle name="Note 4 12 2 9" xfId="18776"/>
    <cellStyle name="Note 4 12 3" xfId="1939"/>
    <cellStyle name="Note 4 12 3 2" xfId="1940"/>
    <cellStyle name="Note 4 12 3 2 2" xfId="4451"/>
    <cellStyle name="Note 4 12 3 2 2 2" xfId="13964"/>
    <cellStyle name="Note 4 12 3 2 2 2 2" xfId="31399"/>
    <cellStyle name="Note 4 12 3 2 2 2 3" xfId="45852"/>
    <cellStyle name="Note 4 12 3 2 2 3" xfId="16425"/>
    <cellStyle name="Note 4 12 3 2 2 3 2" xfId="33860"/>
    <cellStyle name="Note 4 12 3 2 2 3 3" xfId="48313"/>
    <cellStyle name="Note 4 12 3 2 2 4" xfId="21887"/>
    <cellStyle name="Note 4 12 3 2 2 5" xfId="36340"/>
    <cellStyle name="Note 4 12 3 2 3" xfId="6913"/>
    <cellStyle name="Note 4 12 3 2 3 2" xfId="24348"/>
    <cellStyle name="Note 4 12 3 2 3 3" xfId="38801"/>
    <cellStyle name="Note 4 12 3 2 4" xfId="9354"/>
    <cellStyle name="Note 4 12 3 2 4 2" xfId="26789"/>
    <cellStyle name="Note 4 12 3 2 4 3" xfId="41242"/>
    <cellStyle name="Note 4 12 3 2 5" xfId="11774"/>
    <cellStyle name="Note 4 12 3 2 5 2" xfId="29209"/>
    <cellStyle name="Note 4 12 3 2 5 3" xfId="43662"/>
    <cellStyle name="Note 4 12 3 2 6" xfId="18781"/>
    <cellStyle name="Note 4 12 3 3" xfId="1941"/>
    <cellStyle name="Note 4 12 3 3 2" xfId="4452"/>
    <cellStyle name="Note 4 12 3 3 2 2" xfId="13965"/>
    <cellStyle name="Note 4 12 3 3 2 2 2" xfId="31400"/>
    <cellStyle name="Note 4 12 3 3 2 2 3" xfId="45853"/>
    <cellStyle name="Note 4 12 3 3 2 3" xfId="16426"/>
    <cellStyle name="Note 4 12 3 3 2 3 2" xfId="33861"/>
    <cellStyle name="Note 4 12 3 3 2 3 3" xfId="48314"/>
    <cellStyle name="Note 4 12 3 3 2 4" xfId="21888"/>
    <cellStyle name="Note 4 12 3 3 2 5" xfId="36341"/>
    <cellStyle name="Note 4 12 3 3 3" xfId="6914"/>
    <cellStyle name="Note 4 12 3 3 3 2" xfId="24349"/>
    <cellStyle name="Note 4 12 3 3 3 3" xfId="38802"/>
    <cellStyle name="Note 4 12 3 3 4" xfId="9355"/>
    <cellStyle name="Note 4 12 3 3 4 2" xfId="26790"/>
    <cellStyle name="Note 4 12 3 3 4 3" xfId="41243"/>
    <cellStyle name="Note 4 12 3 3 5" xfId="11775"/>
    <cellStyle name="Note 4 12 3 3 5 2" xfId="29210"/>
    <cellStyle name="Note 4 12 3 3 5 3" xfId="43663"/>
    <cellStyle name="Note 4 12 3 3 6" xfId="18782"/>
    <cellStyle name="Note 4 12 3 4" xfId="1942"/>
    <cellStyle name="Note 4 12 3 4 2" xfId="4453"/>
    <cellStyle name="Note 4 12 3 4 2 2" xfId="21889"/>
    <cellStyle name="Note 4 12 3 4 2 3" xfId="36342"/>
    <cellStyle name="Note 4 12 3 4 3" xfId="6915"/>
    <cellStyle name="Note 4 12 3 4 3 2" xfId="24350"/>
    <cellStyle name="Note 4 12 3 4 3 3" xfId="38803"/>
    <cellStyle name="Note 4 12 3 4 4" xfId="9356"/>
    <cellStyle name="Note 4 12 3 4 4 2" xfId="26791"/>
    <cellStyle name="Note 4 12 3 4 4 3" xfId="41244"/>
    <cellStyle name="Note 4 12 3 4 5" xfId="11776"/>
    <cellStyle name="Note 4 12 3 4 5 2" xfId="29211"/>
    <cellStyle name="Note 4 12 3 4 5 3" xfId="43664"/>
    <cellStyle name="Note 4 12 3 4 6" xfId="15255"/>
    <cellStyle name="Note 4 12 3 4 6 2" xfId="32690"/>
    <cellStyle name="Note 4 12 3 4 6 3" xfId="47143"/>
    <cellStyle name="Note 4 12 3 4 7" xfId="18783"/>
    <cellStyle name="Note 4 12 3 4 8" xfId="20417"/>
    <cellStyle name="Note 4 12 3 5" xfId="4450"/>
    <cellStyle name="Note 4 12 3 5 2" xfId="13963"/>
    <cellStyle name="Note 4 12 3 5 2 2" xfId="31398"/>
    <cellStyle name="Note 4 12 3 5 2 3" xfId="45851"/>
    <cellStyle name="Note 4 12 3 5 3" xfId="16424"/>
    <cellStyle name="Note 4 12 3 5 3 2" xfId="33859"/>
    <cellStyle name="Note 4 12 3 5 3 3" xfId="48312"/>
    <cellStyle name="Note 4 12 3 5 4" xfId="21886"/>
    <cellStyle name="Note 4 12 3 5 5" xfId="36339"/>
    <cellStyle name="Note 4 12 3 6" xfId="6912"/>
    <cellStyle name="Note 4 12 3 6 2" xfId="24347"/>
    <cellStyle name="Note 4 12 3 6 3" xfId="38800"/>
    <cellStyle name="Note 4 12 3 7" xfId="9353"/>
    <cellStyle name="Note 4 12 3 7 2" xfId="26788"/>
    <cellStyle name="Note 4 12 3 7 3" xfId="41241"/>
    <cellStyle name="Note 4 12 3 8" xfId="11773"/>
    <cellStyle name="Note 4 12 3 8 2" xfId="29208"/>
    <cellStyle name="Note 4 12 3 8 3" xfId="43661"/>
    <cellStyle name="Note 4 12 3 9" xfId="18780"/>
    <cellStyle name="Note 4 12 4" xfId="1943"/>
    <cellStyle name="Note 4 12 4 2" xfId="1944"/>
    <cellStyle name="Note 4 12 4 2 2" xfId="4455"/>
    <cellStyle name="Note 4 12 4 2 2 2" xfId="13967"/>
    <cellStyle name="Note 4 12 4 2 2 2 2" xfId="31402"/>
    <cellStyle name="Note 4 12 4 2 2 2 3" xfId="45855"/>
    <cellStyle name="Note 4 12 4 2 2 3" xfId="16428"/>
    <cellStyle name="Note 4 12 4 2 2 3 2" xfId="33863"/>
    <cellStyle name="Note 4 12 4 2 2 3 3" xfId="48316"/>
    <cellStyle name="Note 4 12 4 2 2 4" xfId="21891"/>
    <cellStyle name="Note 4 12 4 2 2 5" xfId="36344"/>
    <cellStyle name="Note 4 12 4 2 3" xfId="6917"/>
    <cellStyle name="Note 4 12 4 2 3 2" xfId="24352"/>
    <cellStyle name="Note 4 12 4 2 3 3" xfId="38805"/>
    <cellStyle name="Note 4 12 4 2 4" xfId="9358"/>
    <cellStyle name="Note 4 12 4 2 4 2" xfId="26793"/>
    <cellStyle name="Note 4 12 4 2 4 3" xfId="41246"/>
    <cellStyle name="Note 4 12 4 2 5" xfId="11778"/>
    <cellStyle name="Note 4 12 4 2 5 2" xfId="29213"/>
    <cellStyle name="Note 4 12 4 2 5 3" xfId="43666"/>
    <cellStyle name="Note 4 12 4 2 6" xfId="18785"/>
    <cellStyle name="Note 4 12 4 3" xfId="1945"/>
    <cellStyle name="Note 4 12 4 3 2" xfId="4456"/>
    <cellStyle name="Note 4 12 4 3 2 2" xfId="13968"/>
    <cellStyle name="Note 4 12 4 3 2 2 2" xfId="31403"/>
    <cellStyle name="Note 4 12 4 3 2 2 3" xfId="45856"/>
    <cellStyle name="Note 4 12 4 3 2 3" xfId="16429"/>
    <cellStyle name="Note 4 12 4 3 2 3 2" xfId="33864"/>
    <cellStyle name="Note 4 12 4 3 2 3 3" xfId="48317"/>
    <cellStyle name="Note 4 12 4 3 2 4" xfId="21892"/>
    <cellStyle name="Note 4 12 4 3 2 5" xfId="36345"/>
    <cellStyle name="Note 4 12 4 3 3" xfId="6918"/>
    <cellStyle name="Note 4 12 4 3 3 2" xfId="24353"/>
    <cellStyle name="Note 4 12 4 3 3 3" xfId="38806"/>
    <cellStyle name="Note 4 12 4 3 4" xfId="9359"/>
    <cellStyle name="Note 4 12 4 3 4 2" xfId="26794"/>
    <cellStyle name="Note 4 12 4 3 4 3" xfId="41247"/>
    <cellStyle name="Note 4 12 4 3 5" xfId="11779"/>
    <cellStyle name="Note 4 12 4 3 5 2" xfId="29214"/>
    <cellStyle name="Note 4 12 4 3 5 3" xfId="43667"/>
    <cellStyle name="Note 4 12 4 3 6" xfId="18786"/>
    <cellStyle name="Note 4 12 4 4" xfId="1946"/>
    <cellStyle name="Note 4 12 4 4 2" xfId="4457"/>
    <cellStyle name="Note 4 12 4 4 2 2" xfId="21893"/>
    <cellStyle name="Note 4 12 4 4 2 3" xfId="36346"/>
    <cellStyle name="Note 4 12 4 4 3" xfId="6919"/>
    <cellStyle name="Note 4 12 4 4 3 2" xfId="24354"/>
    <cellStyle name="Note 4 12 4 4 3 3" xfId="38807"/>
    <cellStyle name="Note 4 12 4 4 4" xfId="9360"/>
    <cellStyle name="Note 4 12 4 4 4 2" xfId="26795"/>
    <cellStyle name="Note 4 12 4 4 4 3" xfId="41248"/>
    <cellStyle name="Note 4 12 4 4 5" xfId="11780"/>
    <cellStyle name="Note 4 12 4 4 5 2" xfId="29215"/>
    <cellStyle name="Note 4 12 4 4 5 3" xfId="43668"/>
    <cellStyle name="Note 4 12 4 4 6" xfId="15256"/>
    <cellStyle name="Note 4 12 4 4 6 2" xfId="32691"/>
    <cellStyle name="Note 4 12 4 4 6 3" xfId="47144"/>
    <cellStyle name="Note 4 12 4 4 7" xfId="18787"/>
    <cellStyle name="Note 4 12 4 4 8" xfId="20418"/>
    <cellStyle name="Note 4 12 4 5" xfId="4454"/>
    <cellStyle name="Note 4 12 4 5 2" xfId="13966"/>
    <cellStyle name="Note 4 12 4 5 2 2" xfId="31401"/>
    <cellStyle name="Note 4 12 4 5 2 3" xfId="45854"/>
    <cellStyle name="Note 4 12 4 5 3" xfId="16427"/>
    <cellStyle name="Note 4 12 4 5 3 2" xfId="33862"/>
    <cellStyle name="Note 4 12 4 5 3 3" xfId="48315"/>
    <cellStyle name="Note 4 12 4 5 4" xfId="21890"/>
    <cellStyle name="Note 4 12 4 5 5" xfId="36343"/>
    <cellStyle name="Note 4 12 4 6" xfId="6916"/>
    <cellStyle name="Note 4 12 4 6 2" xfId="24351"/>
    <cellStyle name="Note 4 12 4 6 3" xfId="38804"/>
    <cellStyle name="Note 4 12 4 7" xfId="9357"/>
    <cellStyle name="Note 4 12 4 7 2" xfId="26792"/>
    <cellStyle name="Note 4 12 4 7 3" xfId="41245"/>
    <cellStyle name="Note 4 12 4 8" xfId="11777"/>
    <cellStyle name="Note 4 12 4 8 2" xfId="29212"/>
    <cellStyle name="Note 4 12 4 8 3" xfId="43665"/>
    <cellStyle name="Note 4 12 4 9" xfId="18784"/>
    <cellStyle name="Note 4 12 5" xfId="1947"/>
    <cellStyle name="Note 4 12 5 2" xfId="1948"/>
    <cellStyle name="Note 4 12 5 2 2" xfId="4459"/>
    <cellStyle name="Note 4 12 5 2 2 2" xfId="13970"/>
    <cellStyle name="Note 4 12 5 2 2 2 2" xfId="31405"/>
    <cellStyle name="Note 4 12 5 2 2 2 3" xfId="45858"/>
    <cellStyle name="Note 4 12 5 2 2 3" xfId="16431"/>
    <cellStyle name="Note 4 12 5 2 2 3 2" xfId="33866"/>
    <cellStyle name="Note 4 12 5 2 2 3 3" xfId="48319"/>
    <cellStyle name="Note 4 12 5 2 2 4" xfId="21895"/>
    <cellStyle name="Note 4 12 5 2 2 5" xfId="36348"/>
    <cellStyle name="Note 4 12 5 2 3" xfId="6921"/>
    <cellStyle name="Note 4 12 5 2 3 2" xfId="24356"/>
    <cellStyle name="Note 4 12 5 2 3 3" xfId="38809"/>
    <cellStyle name="Note 4 12 5 2 4" xfId="9362"/>
    <cellStyle name="Note 4 12 5 2 4 2" xfId="26797"/>
    <cellStyle name="Note 4 12 5 2 4 3" xfId="41250"/>
    <cellStyle name="Note 4 12 5 2 5" xfId="11782"/>
    <cellStyle name="Note 4 12 5 2 5 2" xfId="29217"/>
    <cellStyle name="Note 4 12 5 2 5 3" xfId="43670"/>
    <cellStyle name="Note 4 12 5 2 6" xfId="18789"/>
    <cellStyle name="Note 4 12 5 3" xfId="1949"/>
    <cellStyle name="Note 4 12 5 3 2" xfId="4460"/>
    <cellStyle name="Note 4 12 5 3 2 2" xfId="13971"/>
    <cellStyle name="Note 4 12 5 3 2 2 2" xfId="31406"/>
    <cellStyle name="Note 4 12 5 3 2 2 3" xfId="45859"/>
    <cellStyle name="Note 4 12 5 3 2 3" xfId="16432"/>
    <cellStyle name="Note 4 12 5 3 2 3 2" xfId="33867"/>
    <cellStyle name="Note 4 12 5 3 2 3 3" xfId="48320"/>
    <cellStyle name="Note 4 12 5 3 2 4" xfId="21896"/>
    <cellStyle name="Note 4 12 5 3 2 5" xfId="36349"/>
    <cellStyle name="Note 4 12 5 3 3" xfId="6922"/>
    <cellStyle name="Note 4 12 5 3 3 2" xfId="24357"/>
    <cellStyle name="Note 4 12 5 3 3 3" xfId="38810"/>
    <cellStyle name="Note 4 12 5 3 4" xfId="9363"/>
    <cellStyle name="Note 4 12 5 3 4 2" xfId="26798"/>
    <cellStyle name="Note 4 12 5 3 4 3" xfId="41251"/>
    <cellStyle name="Note 4 12 5 3 5" xfId="11783"/>
    <cellStyle name="Note 4 12 5 3 5 2" xfId="29218"/>
    <cellStyle name="Note 4 12 5 3 5 3" xfId="43671"/>
    <cellStyle name="Note 4 12 5 3 6" xfId="18790"/>
    <cellStyle name="Note 4 12 5 4" xfId="1950"/>
    <cellStyle name="Note 4 12 5 4 2" xfId="4461"/>
    <cellStyle name="Note 4 12 5 4 2 2" xfId="21897"/>
    <cellStyle name="Note 4 12 5 4 2 3" xfId="36350"/>
    <cellStyle name="Note 4 12 5 4 3" xfId="6923"/>
    <cellStyle name="Note 4 12 5 4 3 2" xfId="24358"/>
    <cellStyle name="Note 4 12 5 4 3 3" xfId="38811"/>
    <cellStyle name="Note 4 12 5 4 4" xfId="9364"/>
    <cellStyle name="Note 4 12 5 4 4 2" xfId="26799"/>
    <cellStyle name="Note 4 12 5 4 4 3" xfId="41252"/>
    <cellStyle name="Note 4 12 5 4 5" xfId="11784"/>
    <cellStyle name="Note 4 12 5 4 5 2" xfId="29219"/>
    <cellStyle name="Note 4 12 5 4 5 3" xfId="43672"/>
    <cellStyle name="Note 4 12 5 4 6" xfId="15257"/>
    <cellStyle name="Note 4 12 5 4 6 2" xfId="32692"/>
    <cellStyle name="Note 4 12 5 4 6 3" xfId="47145"/>
    <cellStyle name="Note 4 12 5 4 7" xfId="18791"/>
    <cellStyle name="Note 4 12 5 4 8" xfId="20419"/>
    <cellStyle name="Note 4 12 5 5" xfId="4458"/>
    <cellStyle name="Note 4 12 5 5 2" xfId="13969"/>
    <cellStyle name="Note 4 12 5 5 2 2" xfId="31404"/>
    <cellStyle name="Note 4 12 5 5 2 3" xfId="45857"/>
    <cellStyle name="Note 4 12 5 5 3" xfId="16430"/>
    <cellStyle name="Note 4 12 5 5 3 2" xfId="33865"/>
    <cellStyle name="Note 4 12 5 5 3 3" xfId="48318"/>
    <cellStyle name="Note 4 12 5 5 4" xfId="21894"/>
    <cellStyle name="Note 4 12 5 5 5" xfId="36347"/>
    <cellStyle name="Note 4 12 5 6" xfId="6920"/>
    <cellStyle name="Note 4 12 5 6 2" xfId="24355"/>
    <cellStyle name="Note 4 12 5 6 3" xfId="38808"/>
    <cellStyle name="Note 4 12 5 7" xfId="9361"/>
    <cellStyle name="Note 4 12 5 7 2" xfId="26796"/>
    <cellStyle name="Note 4 12 5 7 3" xfId="41249"/>
    <cellStyle name="Note 4 12 5 8" xfId="11781"/>
    <cellStyle name="Note 4 12 5 8 2" xfId="29216"/>
    <cellStyle name="Note 4 12 5 8 3" xfId="43669"/>
    <cellStyle name="Note 4 12 5 9" xfId="18788"/>
    <cellStyle name="Note 4 12 6" xfId="1951"/>
    <cellStyle name="Note 4 12 6 2" xfId="4462"/>
    <cellStyle name="Note 4 12 6 2 2" xfId="13972"/>
    <cellStyle name="Note 4 12 6 2 2 2" xfId="31407"/>
    <cellStyle name="Note 4 12 6 2 2 3" xfId="45860"/>
    <cellStyle name="Note 4 12 6 2 3" xfId="16433"/>
    <cellStyle name="Note 4 12 6 2 3 2" xfId="33868"/>
    <cellStyle name="Note 4 12 6 2 3 3" xfId="48321"/>
    <cellStyle name="Note 4 12 6 2 4" xfId="21898"/>
    <cellStyle name="Note 4 12 6 2 5" xfId="36351"/>
    <cellStyle name="Note 4 12 6 3" xfId="6924"/>
    <cellStyle name="Note 4 12 6 3 2" xfId="24359"/>
    <cellStyle name="Note 4 12 6 3 3" xfId="38812"/>
    <cellStyle name="Note 4 12 6 4" xfId="9365"/>
    <cellStyle name="Note 4 12 6 4 2" xfId="26800"/>
    <cellStyle name="Note 4 12 6 4 3" xfId="41253"/>
    <cellStyle name="Note 4 12 6 5" xfId="11785"/>
    <cellStyle name="Note 4 12 6 5 2" xfId="29220"/>
    <cellStyle name="Note 4 12 6 5 3" xfId="43673"/>
    <cellStyle name="Note 4 12 6 6" xfId="18792"/>
    <cellStyle name="Note 4 12 7" xfId="1952"/>
    <cellStyle name="Note 4 12 7 2" xfId="4463"/>
    <cellStyle name="Note 4 12 7 2 2" xfId="13973"/>
    <cellStyle name="Note 4 12 7 2 2 2" xfId="31408"/>
    <cellStyle name="Note 4 12 7 2 2 3" xfId="45861"/>
    <cellStyle name="Note 4 12 7 2 3" xfId="16434"/>
    <cellStyle name="Note 4 12 7 2 3 2" xfId="33869"/>
    <cellStyle name="Note 4 12 7 2 3 3" xfId="48322"/>
    <cellStyle name="Note 4 12 7 2 4" xfId="21899"/>
    <cellStyle name="Note 4 12 7 2 5" xfId="36352"/>
    <cellStyle name="Note 4 12 7 3" xfId="6925"/>
    <cellStyle name="Note 4 12 7 3 2" xfId="24360"/>
    <cellStyle name="Note 4 12 7 3 3" xfId="38813"/>
    <cellStyle name="Note 4 12 7 4" xfId="9366"/>
    <cellStyle name="Note 4 12 7 4 2" xfId="26801"/>
    <cellStyle name="Note 4 12 7 4 3" xfId="41254"/>
    <cellStyle name="Note 4 12 7 5" xfId="11786"/>
    <cellStyle name="Note 4 12 7 5 2" xfId="29221"/>
    <cellStyle name="Note 4 12 7 5 3" xfId="43674"/>
    <cellStyle name="Note 4 12 7 6" xfId="18793"/>
    <cellStyle name="Note 4 12 8" xfId="1953"/>
    <cellStyle name="Note 4 12 8 2" xfId="4464"/>
    <cellStyle name="Note 4 12 8 2 2" xfId="21900"/>
    <cellStyle name="Note 4 12 8 2 3" xfId="36353"/>
    <cellStyle name="Note 4 12 8 3" xfId="6926"/>
    <cellStyle name="Note 4 12 8 3 2" xfId="24361"/>
    <cellStyle name="Note 4 12 8 3 3" xfId="38814"/>
    <cellStyle name="Note 4 12 8 4" xfId="9367"/>
    <cellStyle name="Note 4 12 8 4 2" xfId="26802"/>
    <cellStyle name="Note 4 12 8 4 3" xfId="41255"/>
    <cellStyle name="Note 4 12 8 5" xfId="11787"/>
    <cellStyle name="Note 4 12 8 5 2" xfId="29222"/>
    <cellStyle name="Note 4 12 8 5 3" xfId="43675"/>
    <cellStyle name="Note 4 12 8 6" xfId="15258"/>
    <cellStyle name="Note 4 12 8 6 2" xfId="32693"/>
    <cellStyle name="Note 4 12 8 6 3" xfId="47146"/>
    <cellStyle name="Note 4 12 8 7" xfId="18794"/>
    <cellStyle name="Note 4 12 8 8" xfId="20420"/>
    <cellStyle name="Note 4 12 9" xfId="4445"/>
    <cellStyle name="Note 4 12 9 2" xfId="13959"/>
    <cellStyle name="Note 4 12 9 2 2" xfId="31394"/>
    <cellStyle name="Note 4 12 9 2 3" xfId="45847"/>
    <cellStyle name="Note 4 12 9 3" xfId="16420"/>
    <cellStyle name="Note 4 12 9 3 2" xfId="33855"/>
    <cellStyle name="Note 4 12 9 3 3" xfId="48308"/>
    <cellStyle name="Note 4 12 9 4" xfId="21881"/>
    <cellStyle name="Note 4 12 9 5" xfId="36334"/>
    <cellStyle name="Note 4 13" xfId="1954"/>
    <cellStyle name="Note 4 13 10" xfId="6927"/>
    <cellStyle name="Note 4 13 10 2" xfId="24362"/>
    <cellStyle name="Note 4 13 10 3" xfId="38815"/>
    <cellStyle name="Note 4 13 11" xfId="9368"/>
    <cellStyle name="Note 4 13 11 2" xfId="26803"/>
    <cellStyle name="Note 4 13 11 3" xfId="41256"/>
    <cellStyle name="Note 4 13 12" xfId="11788"/>
    <cellStyle name="Note 4 13 12 2" xfId="29223"/>
    <cellStyle name="Note 4 13 12 3" xfId="43676"/>
    <cellStyle name="Note 4 13 13" xfId="18795"/>
    <cellStyle name="Note 4 13 2" xfId="1955"/>
    <cellStyle name="Note 4 13 2 2" xfId="1956"/>
    <cellStyle name="Note 4 13 2 2 2" xfId="4467"/>
    <cellStyle name="Note 4 13 2 2 2 2" xfId="13976"/>
    <cellStyle name="Note 4 13 2 2 2 2 2" xfId="31411"/>
    <cellStyle name="Note 4 13 2 2 2 2 3" xfId="45864"/>
    <cellStyle name="Note 4 13 2 2 2 3" xfId="16437"/>
    <cellStyle name="Note 4 13 2 2 2 3 2" xfId="33872"/>
    <cellStyle name="Note 4 13 2 2 2 3 3" xfId="48325"/>
    <cellStyle name="Note 4 13 2 2 2 4" xfId="21903"/>
    <cellStyle name="Note 4 13 2 2 2 5" xfId="36356"/>
    <cellStyle name="Note 4 13 2 2 3" xfId="6929"/>
    <cellStyle name="Note 4 13 2 2 3 2" xfId="24364"/>
    <cellStyle name="Note 4 13 2 2 3 3" xfId="38817"/>
    <cellStyle name="Note 4 13 2 2 4" xfId="9370"/>
    <cellStyle name="Note 4 13 2 2 4 2" xfId="26805"/>
    <cellStyle name="Note 4 13 2 2 4 3" xfId="41258"/>
    <cellStyle name="Note 4 13 2 2 5" xfId="11790"/>
    <cellStyle name="Note 4 13 2 2 5 2" xfId="29225"/>
    <cellStyle name="Note 4 13 2 2 5 3" xfId="43678"/>
    <cellStyle name="Note 4 13 2 2 6" xfId="18797"/>
    <cellStyle name="Note 4 13 2 3" xfId="1957"/>
    <cellStyle name="Note 4 13 2 3 2" xfId="4468"/>
    <cellStyle name="Note 4 13 2 3 2 2" xfId="13977"/>
    <cellStyle name="Note 4 13 2 3 2 2 2" xfId="31412"/>
    <cellStyle name="Note 4 13 2 3 2 2 3" xfId="45865"/>
    <cellStyle name="Note 4 13 2 3 2 3" xfId="16438"/>
    <cellStyle name="Note 4 13 2 3 2 3 2" xfId="33873"/>
    <cellStyle name="Note 4 13 2 3 2 3 3" xfId="48326"/>
    <cellStyle name="Note 4 13 2 3 2 4" xfId="21904"/>
    <cellStyle name="Note 4 13 2 3 2 5" xfId="36357"/>
    <cellStyle name="Note 4 13 2 3 3" xfId="6930"/>
    <cellStyle name="Note 4 13 2 3 3 2" xfId="24365"/>
    <cellStyle name="Note 4 13 2 3 3 3" xfId="38818"/>
    <cellStyle name="Note 4 13 2 3 4" xfId="9371"/>
    <cellStyle name="Note 4 13 2 3 4 2" xfId="26806"/>
    <cellStyle name="Note 4 13 2 3 4 3" xfId="41259"/>
    <cellStyle name="Note 4 13 2 3 5" xfId="11791"/>
    <cellStyle name="Note 4 13 2 3 5 2" xfId="29226"/>
    <cellStyle name="Note 4 13 2 3 5 3" xfId="43679"/>
    <cellStyle name="Note 4 13 2 3 6" xfId="18798"/>
    <cellStyle name="Note 4 13 2 4" xfId="1958"/>
    <cellStyle name="Note 4 13 2 4 2" xfId="4469"/>
    <cellStyle name="Note 4 13 2 4 2 2" xfId="21905"/>
    <cellStyle name="Note 4 13 2 4 2 3" xfId="36358"/>
    <cellStyle name="Note 4 13 2 4 3" xfId="6931"/>
    <cellStyle name="Note 4 13 2 4 3 2" xfId="24366"/>
    <cellStyle name="Note 4 13 2 4 3 3" xfId="38819"/>
    <cellStyle name="Note 4 13 2 4 4" xfId="9372"/>
    <cellStyle name="Note 4 13 2 4 4 2" xfId="26807"/>
    <cellStyle name="Note 4 13 2 4 4 3" xfId="41260"/>
    <cellStyle name="Note 4 13 2 4 5" xfId="11792"/>
    <cellStyle name="Note 4 13 2 4 5 2" xfId="29227"/>
    <cellStyle name="Note 4 13 2 4 5 3" xfId="43680"/>
    <cellStyle name="Note 4 13 2 4 6" xfId="15259"/>
    <cellStyle name="Note 4 13 2 4 6 2" xfId="32694"/>
    <cellStyle name="Note 4 13 2 4 6 3" xfId="47147"/>
    <cellStyle name="Note 4 13 2 4 7" xfId="18799"/>
    <cellStyle name="Note 4 13 2 4 8" xfId="20421"/>
    <cellStyle name="Note 4 13 2 5" xfId="4466"/>
    <cellStyle name="Note 4 13 2 5 2" xfId="13975"/>
    <cellStyle name="Note 4 13 2 5 2 2" xfId="31410"/>
    <cellStyle name="Note 4 13 2 5 2 3" xfId="45863"/>
    <cellStyle name="Note 4 13 2 5 3" xfId="16436"/>
    <cellStyle name="Note 4 13 2 5 3 2" xfId="33871"/>
    <cellStyle name="Note 4 13 2 5 3 3" xfId="48324"/>
    <cellStyle name="Note 4 13 2 5 4" xfId="21902"/>
    <cellStyle name="Note 4 13 2 5 5" xfId="36355"/>
    <cellStyle name="Note 4 13 2 6" xfId="6928"/>
    <cellStyle name="Note 4 13 2 6 2" xfId="24363"/>
    <cellStyle name="Note 4 13 2 6 3" xfId="38816"/>
    <cellStyle name="Note 4 13 2 7" xfId="9369"/>
    <cellStyle name="Note 4 13 2 7 2" xfId="26804"/>
    <cellStyle name="Note 4 13 2 7 3" xfId="41257"/>
    <cellStyle name="Note 4 13 2 8" xfId="11789"/>
    <cellStyle name="Note 4 13 2 8 2" xfId="29224"/>
    <cellStyle name="Note 4 13 2 8 3" xfId="43677"/>
    <cellStyle name="Note 4 13 2 9" xfId="18796"/>
    <cellStyle name="Note 4 13 3" xfId="1959"/>
    <cellStyle name="Note 4 13 3 2" xfId="1960"/>
    <cellStyle name="Note 4 13 3 2 2" xfId="4471"/>
    <cellStyle name="Note 4 13 3 2 2 2" xfId="13979"/>
    <cellStyle name="Note 4 13 3 2 2 2 2" xfId="31414"/>
    <cellStyle name="Note 4 13 3 2 2 2 3" xfId="45867"/>
    <cellStyle name="Note 4 13 3 2 2 3" xfId="16440"/>
    <cellStyle name="Note 4 13 3 2 2 3 2" xfId="33875"/>
    <cellStyle name="Note 4 13 3 2 2 3 3" xfId="48328"/>
    <cellStyle name="Note 4 13 3 2 2 4" xfId="21907"/>
    <cellStyle name="Note 4 13 3 2 2 5" xfId="36360"/>
    <cellStyle name="Note 4 13 3 2 3" xfId="6933"/>
    <cellStyle name="Note 4 13 3 2 3 2" xfId="24368"/>
    <cellStyle name="Note 4 13 3 2 3 3" xfId="38821"/>
    <cellStyle name="Note 4 13 3 2 4" xfId="9374"/>
    <cellStyle name="Note 4 13 3 2 4 2" xfId="26809"/>
    <cellStyle name="Note 4 13 3 2 4 3" xfId="41262"/>
    <cellStyle name="Note 4 13 3 2 5" xfId="11794"/>
    <cellStyle name="Note 4 13 3 2 5 2" xfId="29229"/>
    <cellStyle name="Note 4 13 3 2 5 3" xfId="43682"/>
    <cellStyle name="Note 4 13 3 2 6" xfId="18801"/>
    <cellStyle name="Note 4 13 3 3" xfId="1961"/>
    <cellStyle name="Note 4 13 3 3 2" xfId="4472"/>
    <cellStyle name="Note 4 13 3 3 2 2" xfId="13980"/>
    <cellStyle name="Note 4 13 3 3 2 2 2" xfId="31415"/>
    <cellStyle name="Note 4 13 3 3 2 2 3" xfId="45868"/>
    <cellStyle name="Note 4 13 3 3 2 3" xfId="16441"/>
    <cellStyle name="Note 4 13 3 3 2 3 2" xfId="33876"/>
    <cellStyle name="Note 4 13 3 3 2 3 3" xfId="48329"/>
    <cellStyle name="Note 4 13 3 3 2 4" xfId="21908"/>
    <cellStyle name="Note 4 13 3 3 2 5" xfId="36361"/>
    <cellStyle name="Note 4 13 3 3 3" xfId="6934"/>
    <cellStyle name="Note 4 13 3 3 3 2" xfId="24369"/>
    <cellStyle name="Note 4 13 3 3 3 3" xfId="38822"/>
    <cellStyle name="Note 4 13 3 3 4" xfId="9375"/>
    <cellStyle name="Note 4 13 3 3 4 2" xfId="26810"/>
    <cellStyle name="Note 4 13 3 3 4 3" xfId="41263"/>
    <cellStyle name="Note 4 13 3 3 5" xfId="11795"/>
    <cellStyle name="Note 4 13 3 3 5 2" xfId="29230"/>
    <cellStyle name="Note 4 13 3 3 5 3" xfId="43683"/>
    <cellStyle name="Note 4 13 3 3 6" xfId="18802"/>
    <cellStyle name="Note 4 13 3 4" xfId="1962"/>
    <cellStyle name="Note 4 13 3 4 2" xfId="4473"/>
    <cellStyle name="Note 4 13 3 4 2 2" xfId="21909"/>
    <cellStyle name="Note 4 13 3 4 2 3" xfId="36362"/>
    <cellStyle name="Note 4 13 3 4 3" xfId="6935"/>
    <cellStyle name="Note 4 13 3 4 3 2" xfId="24370"/>
    <cellStyle name="Note 4 13 3 4 3 3" xfId="38823"/>
    <cellStyle name="Note 4 13 3 4 4" xfId="9376"/>
    <cellStyle name="Note 4 13 3 4 4 2" xfId="26811"/>
    <cellStyle name="Note 4 13 3 4 4 3" xfId="41264"/>
    <cellStyle name="Note 4 13 3 4 5" xfId="11796"/>
    <cellStyle name="Note 4 13 3 4 5 2" xfId="29231"/>
    <cellStyle name="Note 4 13 3 4 5 3" xfId="43684"/>
    <cellStyle name="Note 4 13 3 4 6" xfId="15260"/>
    <cellStyle name="Note 4 13 3 4 6 2" xfId="32695"/>
    <cellStyle name="Note 4 13 3 4 6 3" xfId="47148"/>
    <cellStyle name="Note 4 13 3 4 7" xfId="18803"/>
    <cellStyle name="Note 4 13 3 4 8" xfId="20422"/>
    <cellStyle name="Note 4 13 3 5" xfId="4470"/>
    <cellStyle name="Note 4 13 3 5 2" xfId="13978"/>
    <cellStyle name="Note 4 13 3 5 2 2" xfId="31413"/>
    <cellStyle name="Note 4 13 3 5 2 3" xfId="45866"/>
    <cellStyle name="Note 4 13 3 5 3" xfId="16439"/>
    <cellStyle name="Note 4 13 3 5 3 2" xfId="33874"/>
    <cellStyle name="Note 4 13 3 5 3 3" xfId="48327"/>
    <cellStyle name="Note 4 13 3 5 4" xfId="21906"/>
    <cellStyle name="Note 4 13 3 5 5" xfId="36359"/>
    <cellStyle name="Note 4 13 3 6" xfId="6932"/>
    <cellStyle name="Note 4 13 3 6 2" xfId="24367"/>
    <cellStyle name="Note 4 13 3 6 3" xfId="38820"/>
    <cellStyle name="Note 4 13 3 7" xfId="9373"/>
    <cellStyle name="Note 4 13 3 7 2" xfId="26808"/>
    <cellStyle name="Note 4 13 3 7 3" xfId="41261"/>
    <cellStyle name="Note 4 13 3 8" xfId="11793"/>
    <cellStyle name="Note 4 13 3 8 2" xfId="29228"/>
    <cellStyle name="Note 4 13 3 8 3" xfId="43681"/>
    <cellStyle name="Note 4 13 3 9" xfId="18800"/>
    <cellStyle name="Note 4 13 4" xfId="1963"/>
    <cellStyle name="Note 4 13 4 2" xfId="1964"/>
    <cellStyle name="Note 4 13 4 2 2" xfId="4475"/>
    <cellStyle name="Note 4 13 4 2 2 2" xfId="13982"/>
    <cellStyle name="Note 4 13 4 2 2 2 2" xfId="31417"/>
    <cellStyle name="Note 4 13 4 2 2 2 3" xfId="45870"/>
    <cellStyle name="Note 4 13 4 2 2 3" xfId="16443"/>
    <cellStyle name="Note 4 13 4 2 2 3 2" xfId="33878"/>
    <cellStyle name="Note 4 13 4 2 2 3 3" xfId="48331"/>
    <cellStyle name="Note 4 13 4 2 2 4" xfId="21911"/>
    <cellStyle name="Note 4 13 4 2 2 5" xfId="36364"/>
    <cellStyle name="Note 4 13 4 2 3" xfId="6937"/>
    <cellStyle name="Note 4 13 4 2 3 2" xfId="24372"/>
    <cellStyle name="Note 4 13 4 2 3 3" xfId="38825"/>
    <cellStyle name="Note 4 13 4 2 4" xfId="9378"/>
    <cellStyle name="Note 4 13 4 2 4 2" xfId="26813"/>
    <cellStyle name="Note 4 13 4 2 4 3" xfId="41266"/>
    <cellStyle name="Note 4 13 4 2 5" xfId="11798"/>
    <cellStyle name="Note 4 13 4 2 5 2" xfId="29233"/>
    <cellStyle name="Note 4 13 4 2 5 3" xfId="43686"/>
    <cellStyle name="Note 4 13 4 2 6" xfId="18805"/>
    <cellStyle name="Note 4 13 4 3" xfId="1965"/>
    <cellStyle name="Note 4 13 4 3 2" xfId="4476"/>
    <cellStyle name="Note 4 13 4 3 2 2" xfId="13983"/>
    <cellStyle name="Note 4 13 4 3 2 2 2" xfId="31418"/>
    <cellStyle name="Note 4 13 4 3 2 2 3" xfId="45871"/>
    <cellStyle name="Note 4 13 4 3 2 3" xfId="16444"/>
    <cellStyle name="Note 4 13 4 3 2 3 2" xfId="33879"/>
    <cellStyle name="Note 4 13 4 3 2 3 3" xfId="48332"/>
    <cellStyle name="Note 4 13 4 3 2 4" xfId="21912"/>
    <cellStyle name="Note 4 13 4 3 2 5" xfId="36365"/>
    <cellStyle name="Note 4 13 4 3 3" xfId="6938"/>
    <cellStyle name="Note 4 13 4 3 3 2" xfId="24373"/>
    <cellStyle name="Note 4 13 4 3 3 3" xfId="38826"/>
    <cellStyle name="Note 4 13 4 3 4" xfId="9379"/>
    <cellStyle name="Note 4 13 4 3 4 2" xfId="26814"/>
    <cellStyle name="Note 4 13 4 3 4 3" xfId="41267"/>
    <cellStyle name="Note 4 13 4 3 5" xfId="11799"/>
    <cellStyle name="Note 4 13 4 3 5 2" xfId="29234"/>
    <cellStyle name="Note 4 13 4 3 5 3" xfId="43687"/>
    <cellStyle name="Note 4 13 4 3 6" xfId="18806"/>
    <cellStyle name="Note 4 13 4 4" xfId="1966"/>
    <cellStyle name="Note 4 13 4 4 2" xfId="4477"/>
    <cellStyle name="Note 4 13 4 4 2 2" xfId="21913"/>
    <cellStyle name="Note 4 13 4 4 2 3" xfId="36366"/>
    <cellStyle name="Note 4 13 4 4 3" xfId="6939"/>
    <cellStyle name="Note 4 13 4 4 3 2" xfId="24374"/>
    <cellStyle name="Note 4 13 4 4 3 3" xfId="38827"/>
    <cellStyle name="Note 4 13 4 4 4" xfId="9380"/>
    <cellStyle name="Note 4 13 4 4 4 2" xfId="26815"/>
    <cellStyle name="Note 4 13 4 4 4 3" xfId="41268"/>
    <cellStyle name="Note 4 13 4 4 5" xfId="11800"/>
    <cellStyle name="Note 4 13 4 4 5 2" xfId="29235"/>
    <cellStyle name="Note 4 13 4 4 5 3" xfId="43688"/>
    <cellStyle name="Note 4 13 4 4 6" xfId="15261"/>
    <cellStyle name="Note 4 13 4 4 6 2" xfId="32696"/>
    <cellStyle name="Note 4 13 4 4 6 3" xfId="47149"/>
    <cellStyle name="Note 4 13 4 4 7" xfId="18807"/>
    <cellStyle name="Note 4 13 4 4 8" xfId="20423"/>
    <cellStyle name="Note 4 13 4 5" xfId="4474"/>
    <cellStyle name="Note 4 13 4 5 2" xfId="13981"/>
    <cellStyle name="Note 4 13 4 5 2 2" xfId="31416"/>
    <cellStyle name="Note 4 13 4 5 2 3" xfId="45869"/>
    <cellStyle name="Note 4 13 4 5 3" xfId="16442"/>
    <cellStyle name="Note 4 13 4 5 3 2" xfId="33877"/>
    <cellStyle name="Note 4 13 4 5 3 3" xfId="48330"/>
    <cellStyle name="Note 4 13 4 5 4" xfId="21910"/>
    <cellStyle name="Note 4 13 4 5 5" xfId="36363"/>
    <cellStyle name="Note 4 13 4 6" xfId="6936"/>
    <cellStyle name="Note 4 13 4 6 2" xfId="24371"/>
    <cellStyle name="Note 4 13 4 6 3" xfId="38824"/>
    <cellStyle name="Note 4 13 4 7" xfId="9377"/>
    <cellStyle name="Note 4 13 4 7 2" xfId="26812"/>
    <cellStyle name="Note 4 13 4 7 3" xfId="41265"/>
    <cellStyle name="Note 4 13 4 8" xfId="11797"/>
    <cellStyle name="Note 4 13 4 8 2" xfId="29232"/>
    <cellStyle name="Note 4 13 4 8 3" xfId="43685"/>
    <cellStyle name="Note 4 13 4 9" xfId="18804"/>
    <cellStyle name="Note 4 13 5" xfId="1967"/>
    <cellStyle name="Note 4 13 5 2" xfId="1968"/>
    <cellStyle name="Note 4 13 5 2 2" xfId="4479"/>
    <cellStyle name="Note 4 13 5 2 2 2" xfId="13985"/>
    <cellStyle name="Note 4 13 5 2 2 2 2" xfId="31420"/>
    <cellStyle name="Note 4 13 5 2 2 2 3" xfId="45873"/>
    <cellStyle name="Note 4 13 5 2 2 3" xfId="16446"/>
    <cellStyle name="Note 4 13 5 2 2 3 2" xfId="33881"/>
    <cellStyle name="Note 4 13 5 2 2 3 3" xfId="48334"/>
    <cellStyle name="Note 4 13 5 2 2 4" xfId="21915"/>
    <cellStyle name="Note 4 13 5 2 2 5" xfId="36368"/>
    <cellStyle name="Note 4 13 5 2 3" xfId="6941"/>
    <cellStyle name="Note 4 13 5 2 3 2" xfId="24376"/>
    <cellStyle name="Note 4 13 5 2 3 3" xfId="38829"/>
    <cellStyle name="Note 4 13 5 2 4" xfId="9382"/>
    <cellStyle name="Note 4 13 5 2 4 2" xfId="26817"/>
    <cellStyle name="Note 4 13 5 2 4 3" xfId="41270"/>
    <cellStyle name="Note 4 13 5 2 5" xfId="11802"/>
    <cellStyle name="Note 4 13 5 2 5 2" xfId="29237"/>
    <cellStyle name="Note 4 13 5 2 5 3" xfId="43690"/>
    <cellStyle name="Note 4 13 5 2 6" xfId="18809"/>
    <cellStyle name="Note 4 13 5 3" xfId="1969"/>
    <cellStyle name="Note 4 13 5 3 2" xfId="4480"/>
    <cellStyle name="Note 4 13 5 3 2 2" xfId="13986"/>
    <cellStyle name="Note 4 13 5 3 2 2 2" xfId="31421"/>
    <cellStyle name="Note 4 13 5 3 2 2 3" xfId="45874"/>
    <cellStyle name="Note 4 13 5 3 2 3" xfId="16447"/>
    <cellStyle name="Note 4 13 5 3 2 3 2" xfId="33882"/>
    <cellStyle name="Note 4 13 5 3 2 3 3" xfId="48335"/>
    <cellStyle name="Note 4 13 5 3 2 4" xfId="21916"/>
    <cellStyle name="Note 4 13 5 3 2 5" xfId="36369"/>
    <cellStyle name="Note 4 13 5 3 3" xfId="6942"/>
    <cellStyle name="Note 4 13 5 3 3 2" xfId="24377"/>
    <cellStyle name="Note 4 13 5 3 3 3" xfId="38830"/>
    <cellStyle name="Note 4 13 5 3 4" xfId="9383"/>
    <cellStyle name="Note 4 13 5 3 4 2" xfId="26818"/>
    <cellStyle name="Note 4 13 5 3 4 3" xfId="41271"/>
    <cellStyle name="Note 4 13 5 3 5" xfId="11803"/>
    <cellStyle name="Note 4 13 5 3 5 2" xfId="29238"/>
    <cellStyle name="Note 4 13 5 3 5 3" xfId="43691"/>
    <cellStyle name="Note 4 13 5 3 6" xfId="18810"/>
    <cellStyle name="Note 4 13 5 4" xfId="1970"/>
    <cellStyle name="Note 4 13 5 4 2" xfId="4481"/>
    <cellStyle name="Note 4 13 5 4 2 2" xfId="21917"/>
    <cellStyle name="Note 4 13 5 4 2 3" xfId="36370"/>
    <cellStyle name="Note 4 13 5 4 3" xfId="6943"/>
    <cellStyle name="Note 4 13 5 4 3 2" xfId="24378"/>
    <cellStyle name="Note 4 13 5 4 3 3" xfId="38831"/>
    <cellStyle name="Note 4 13 5 4 4" xfId="9384"/>
    <cellStyle name="Note 4 13 5 4 4 2" xfId="26819"/>
    <cellStyle name="Note 4 13 5 4 4 3" xfId="41272"/>
    <cellStyle name="Note 4 13 5 4 5" xfId="11804"/>
    <cellStyle name="Note 4 13 5 4 5 2" xfId="29239"/>
    <cellStyle name="Note 4 13 5 4 5 3" xfId="43692"/>
    <cellStyle name="Note 4 13 5 4 6" xfId="15262"/>
    <cellStyle name="Note 4 13 5 4 6 2" xfId="32697"/>
    <cellStyle name="Note 4 13 5 4 6 3" xfId="47150"/>
    <cellStyle name="Note 4 13 5 4 7" xfId="18811"/>
    <cellStyle name="Note 4 13 5 4 8" xfId="20424"/>
    <cellStyle name="Note 4 13 5 5" xfId="4478"/>
    <cellStyle name="Note 4 13 5 5 2" xfId="13984"/>
    <cellStyle name="Note 4 13 5 5 2 2" xfId="31419"/>
    <cellStyle name="Note 4 13 5 5 2 3" xfId="45872"/>
    <cellStyle name="Note 4 13 5 5 3" xfId="16445"/>
    <cellStyle name="Note 4 13 5 5 3 2" xfId="33880"/>
    <cellStyle name="Note 4 13 5 5 3 3" xfId="48333"/>
    <cellStyle name="Note 4 13 5 5 4" xfId="21914"/>
    <cellStyle name="Note 4 13 5 5 5" xfId="36367"/>
    <cellStyle name="Note 4 13 5 6" xfId="6940"/>
    <cellStyle name="Note 4 13 5 6 2" xfId="24375"/>
    <cellStyle name="Note 4 13 5 6 3" xfId="38828"/>
    <cellStyle name="Note 4 13 5 7" xfId="9381"/>
    <cellStyle name="Note 4 13 5 7 2" xfId="26816"/>
    <cellStyle name="Note 4 13 5 7 3" xfId="41269"/>
    <cellStyle name="Note 4 13 5 8" xfId="11801"/>
    <cellStyle name="Note 4 13 5 8 2" xfId="29236"/>
    <cellStyle name="Note 4 13 5 8 3" xfId="43689"/>
    <cellStyle name="Note 4 13 5 9" xfId="18808"/>
    <cellStyle name="Note 4 13 6" xfId="1971"/>
    <cellStyle name="Note 4 13 6 2" xfId="4482"/>
    <cellStyle name="Note 4 13 6 2 2" xfId="13987"/>
    <cellStyle name="Note 4 13 6 2 2 2" xfId="31422"/>
    <cellStyle name="Note 4 13 6 2 2 3" xfId="45875"/>
    <cellStyle name="Note 4 13 6 2 3" xfId="16448"/>
    <cellStyle name="Note 4 13 6 2 3 2" xfId="33883"/>
    <cellStyle name="Note 4 13 6 2 3 3" xfId="48336"/>
    <cellStyle name="Note 4 13 6 2 4" xfId="21918"/>
    <cellStyle name="Note 4 13 6 2 5" xfId="36371"/>
    <cellStyle name="Note 4 13 6 3" xfId="6944"/>
    <cellStyle name="Note 4 13 6 3 2" xfId="24379"/>
    <cellStyle name="Note 4 13 6 3 3" xfId="38832"/>
    <cellStyle name="Note 4 13 6 4" xfId="9385"/>
    <cellStyle name="Note 4 13 6 4 2" xfId="26820"/>
    <cellStyle name="Note 4 13 6 4 3" xfId="41273"/>
    <cellStyle name="Note 4 13 6 5" xfId="11805"/>
    <cellStyle name="Note 4 13 6 5 2" xfId="29240"/>
    <cellStyle name="Note 4 13 6 5 3" xfId="43693"/>
    <cellStyle name="Note 4 13 6 6" xfId="18812"/>
    <cellStyle name="Note 4 13 7" xfId="1972"/>
    <cellStyle name="Note 4 13 7 2" xfId="4483"/>
    <cellStyle name="Note 4 13 7 2 2" xfId="13988"/>
    <cellStyle name="Note 4 13 7 2 2 2" xfId="31423"/>
    <cellStyle name="Note 4 13 7 2 2 3" xfId="45876"/>
    <cellStyle name="Note 4 13 7 2 3" xfId="16449"/>
    <cellStyle name="Note 4 13 7 2 3 2" xfId="33884"/>
    <cellStyle name="Note 4 13 7 2 3 3" xfId="48337"/>
    <cellStyle name="Note 4 13 7 2 4" xfId="21919"/>
    <cellStyle name="Note 4 13 7 2 5" xfId="36372"/>
    <cellStyle name="Note 4 13 7 3" xfId="6945"/>
    <cellStyle name="Note 4 13 7 3 2" xfId="24380"/>
    <cellStyle name="Note 4 13 7 3 3" xfId="38833"/>
    <cellStyle name="Note 4 13 7 4" xfId="9386"/>
    <cellStyle name="Note 4 13 7 4 2" xfId="26821"/>
    <cellStyle name="Note 4 13 7 4 3" xfId="41274"/>
    <cellStyle name="Note 4 13 7 5" xfId="11806"/>
    <cellStyle name="Note 4 13 7 5 2" xfId="29241"/>
    <cellStyle name="Note 4 13 7 5 3" xfId="43694"/>
    <cellStyle name="Note 4 13 7 6" xfId="18813"/>
    <cellStyle name="Note 4 13 8" xfId="1973"/>
    <cellStyle name="Note 4 13 8 2" xfId="4484"/>
    <cellStyle name="Note 4 13 8 2 2" xfId="21920"/>
    <cellStyle name="Note 4 13 8 2 3" xfId="36373"/>
    <cellStyle name="Note 4 13 8 3" xfId="6946"/>
    <cellStyle name="Note 4 13 8 3 2" xfId="24381"/>
    <cellStyle name="Note 4 13 8 3 3" xfId="38834"/>
    <cellStyle name="Note 4 13 8 4" xfId="9387"/>
    <cellStyle name="Note 4 13 8 4 2" xfId="26822"/>
    <cellStyle name="Note 4 13 8 4 3" xfId="41275"/>
    <cellStyle name="Note 4 13 8 5" xfId="11807"/>
    <cellStyle name="Note 4 13 8 5 2" xfId="29242"/>
    <cellStyle name="Note 4 13 8 5 3" xfId="43695"/>
    <cellStyle name="Note 4 13 8 6" xfId="15263"/>
    <cellStyle name="Note 4 13 8 6 2" xfId="32698"/>
    <cellStyle name="Note 4 13 8 6 3" xfId="47151"/>
    <cellStyle name="Note 4 13 8 7" xfId="18814"/>
    <cellStyle name="Note 4 13 8 8" xfId="20425"/>
    <cellStyle name="Note 4 13 9" xfId="4465"/>
    <cellStyle name="Note 4 13 9 2" xfId="13974"/>
    <cellStyle name="Note 4 13 9 2 2" xfId="31409"/>
    <cellStyle name="Note 4 13 9 2 3" xfId="45862"/>
    <cellStyle name="Note 4 13 9 3" xfId="16435"/>
    <cellStyle name="Note 4 13 9 3 2" xfId="33870"/>
    <cellStyle name="Note 4 13 9 3 3" xfId="48323"/>
    <cellStyle name="Note 4 13 9 4" xfId="21901"/>
    <cellStyle name="Note 4 13 9 5" xfId="36354"/>
    <cellStyle name="Note 4 14" xfId="1974"/>
    <cellStyle name="Note 4 14 10" xfId="6947"/>
    <cellStyle name="Note 4 14 10 2" xfId="24382"/>
    <cellStyle name="Note 4 14 10 3" xfId="38835"/>
    <cellStyle name="Note 4 14 11" xfId="9388"/>
    <cellStyle name="Note 4 14 11 2" xfId="26823"/>
    <cellStyle name="Note 4 14 11 3" xfId="41276"/>
    <cellStyle name="Note 4 14 12" xfId="11808"/>
    <cellStyle name="Note 4 14 12 2" xfId="29243"/>
    <cellStyle name="Note 4 14 12 3" xfId="43696"/>
    <cellStyle name="Note 4 14 13" xfId="18815"/>
    <cellStyle name="Note 4 14 2" xfId="1975"/>
    <cellStyle name="Note 4 14 2 2" xfId="1976"/>
    <cellStyle name="Note 4 14 2 2 2" xfId="4487"/>
    <cellStyle name="Note 4 14 2 2 2 2" xfId="13991"/>
    <cellStyle name="Note 4 14 2 2 2 2 2" xfId="31426"/>
    <cellStyle name="Note 4 14 2 2 2 2 3" xfId="45879"/>
    <cellStyle name="Note 4 14 2 2 2 3" xfId="16452"/>
    <cellStyle name="Note 4 14 2 2 2 3 2" xfId="33887"/>
    <cellStyle name="Note 4 14 2 2 2 3 3" xfId="48340"/>
    <cellStyle name="Note 4 14 2 2 2 4" xfId="21923"/>
    <cellStyle name="Note 4 14 2 2 2 5" xfId="36376"/>
    <cellStyle name="Note 4 14 2 2 3" xfId="6949"/>
    <cellStyle name="Note 4 14 2 2 3 2" xfId="24384"/>
    <cellStyle name="Note 4 14 2 2 3 3" xfId="38837"/>
    <cellStyle name="Note 4 14 2 2 4" xfId="9390"/>
    <cellStyle name="Note 4 14 2 2 4 2" xfId="26825"/>
    <cellStyle name="Note 4 14 2 2 4 3" xfId="41278"/>
    <cellStyle name="Note 4 14 2 2 5" xfId="11810"/>
    <cellStyle name="Note 4 14 2 2 5 2" xfId="29245"/>
    <cellStyle name="Note 4 14 2 2 5 3" xfId="43698"/>
    <cellStyle name="Note 4 14 2 2 6" xfId="18817"/>
    <cellStyle name="Note 4 14 2 3" xfId="1977"/>
    <cellStyle name="Note 4 14 2 3 2" xfId="4488"/>
    <cellStyle name="Note 4 14 2 3 2 2" xfId="13992"/>
    <cellStyle name="Note 4 14 2 3 2 2 2" xfId="31427"/>
    <cellStyle name="Note 4 14 2 3 2 2 3" xfId="45880"/>
    <cellStyle name="Note 4 14 2 3 2 3" xfId="16453"/>
    <cellStyle name="Note 4 14 2 3 2 3 2" xfId="33888"/>
    <cellStyle name="Note 4 14 2 3 2 3 3" xfId="48341"/>
    <cellStyle name="Note 4 14 2 3 2 4" xfId="21924"/>
    <cellStyle name="Note 4 14 2 3 2 5" xfId="36377"/>
    <cellStyle name="Note 4 14 2 3 3" xfId="6950"/>
    <cellStyle name="Note 4 14 2 3 3 2" xfId="24385"/>
    <cellStyle name="Note 4 14 2 3 3 3" xfId="38838"/>
    <cellStyle name="Note 4 14 2 3 4" xfId="9391"/>
    <cellStyle name="Note 4 14 2 3 4 2" xfId="26826"/>
    <cellStyle name="Note 4 14 2 3 4 3" xfId="41279"/>
    <cellStyle name="Note 4 14 2 3 5" xfId="11811"/>
    <cellStyle name="Note 4 14 2 3 5 2" xfId="29246"/>
    <cellStyle name="Note 4 14 2 3 5 3" xfId="43699"/>
    <cellStyle name="Note 4 14 2 3 6" xfId="18818"/>
    <cellStyle name="Note 4 14 2 4" xfId="1978"/>
    <cellStyle name="Note 4 14 2 4 2" xfId="4489"/>
    <cellStyle name="Note 4 14 2 4 2 2" xfId="21925"/>
    <cellStyle name="Note 4 14 2 4 2 3" xfId="36378"/>
    <cellStyle name="Note 4 14 2 4 3" xfId="6951"/>
    <cellStyle name="Note 4 14 2 4 3 2" xfId="24386"/>
    <cellStyle name="Note 4 14 2 4 3 3" xfId="38839"/>
    <cellStyle name="Note 4 14 2 4 4" xfId="9392"/>
    <cellStyle name="Note 4 14 2 4 4 2" xfId="26827"/>
    <cellStyle name="Note 4 14 2 4 4 3" xfId="41280"/>
    <cellStyle name="Note 4 14 2 4 5" xfId="11812"/>
    <cellStyle name="Note 4 14 2 4 5 2" xfId="29247"/>
    <cellStyle name="Note 4 14 2 4 5 3" xfId="43700"/>
    <cellStyle name="Note 4 14 2 4 6" xfId="15264"/>
    <cellStyle name="Note 4 14 2 4 6 2" xfId="32699"/>
    <cellStyle name="Note 4 14 2 4 6 3" xfId="47152"/>
    <cellStyle name="Note 4 14 2 4 7" xfId="18819"/>
    <cellStyle name="Note 4 14 2 4 8" xfId="20426"/>
    <cellStyle name="Note 4 14 2 5" xfId="4486"/>
    <cellStyle name="Note 4 14 2 5 2" xfId="13990"/>
    <cellStyle name="Note 4 14 2 5 2 2" xfId="31425"/>
    <cellStyle name="Note 4 14 2 5 2 3" xfId="45878"/>
    <cellStyle name="Note 4 14 2 5 3" xfId="16451"/>
    <cellStyle name="Note 4 14 2 5 3 2" xfId="33886"/>
    <cellStyle name="Note 4 14 2 5 3 3" xfId="48339"/>
    <cellStyle name="Note 4 14 2 5 4" xfId="21922"/>
    <cellStyle name="Note 4 14 2 5 5" xfId="36375"/>
    <cellStyle name="Note 4 14 2 6" xfId="6948"/>
    <cellStyle name="Note 4 14 2 6 2" xfId="24383"/>
    <cellStyle name="Note 4 14 2 6 3" xfId="38836"/>
    <cellStyle name="Note 4 14 2 7" xfId="9389"/>
    <cellStyle name="Note 4 14 2 7 2" xfId="26824"/>
    <cellStyle name="Note 4 14 2 7 3" xfId="41277"/>
    <cellStyle name="Note 4 14 2 8" xfId="11809"/>
    <cellStyle name="Note 4 14 2 8 2" xfId="29244"/>
    <cellStyle name="Note 4 14 2 8 3" xfId="43697"/>
    <cellStyle name="Note 4 14 2 9" xfId="18816"/>
    <cellStyle name="Note 4 14 3" xfId="1979"/>
    <cellStyle name="Note 4 14 3 2" xfId="1980"/>
    <cellStyle name="Note 4 14 3 2 2" xfId="4491"/>
    <cellStyle name="Note 4 14 3 2 2 2" xfId="13994"/>
    <cellStyle name="Note 4 14 3 2 2 2 2" xfId="31429"/>
    <cellStyle name="Note 4 14 3 2 2 2 3" xfId="45882"/>
    <cellStyle name="Note 4 14 3 2 2 3" xfId="16455"/>
    <cellStyle name="Note 4 14 3 2 2 3 2" xfId="33890"/>
    <cellStyle name="Note 4 14 3 2 2 3 3" xfId="48343"/>
    <cellStyle name="Note 4 14 3 2 2 4" xfId="21927"/>
    <cellStyle name="Note 4 14 3 2 2 5" xfId="36380"/>
    <cellStyle name="Note 4 14 3 2 3" xfId="6953"/>
    <cellStyle name="Note 4 14 3 2 3 2" xfId="24388"/>
    <cellStyle name="Note 4 14 3 2 3 3" xfId="38841"/>
    <cellStyle name="Note 4 14 3 2 4" xfId="9394"/>
    <cellStyle name="Note 4 14 3 2 4 2" xfId="26829"/>
    <cellStyle name="Note 4 14 3 2 4 3" xfId="41282"/>
    <cellStyle name="Note 4 14 3 2 5" xfId="11814"/>
    <cellStyle name="Note 4 14 3 2 5 2" xfId="29249"/>
    <cellStyle name="Note 4 14 3 2 5 3" xfId="43702"/>
    <cellStyle name="Note 4 14 3 2 6" xfId="18821"/>
    <cellStyle name="Note 4 14 3 3" xfId="1981"/>
    <cellStyle name="Note 4 14 3 3 2" xfId="4492"/>
    <cellStyle name="Note 4 14 3 3 2 2" xfId="13995"/>
    <cellStyle name="Note 4 14 3 3 2 2 2" xfId="31430"/>
    <cellStyle name="Note 4 14 3 3 2 2 3" xfId="45883"/>
    <cellStyle name="Note 4 14 3 3 2 3" xfId="16456"/>
    <cellStyle name="Note 4 14 3 3 2 3 2" xfId="33891"/>
    <cellStyle name="Note 4 14 3 3 2 3 3" xfId="48344"/>
    <cellStyle name="Note 4 14 3 3 2 4" xfId="21928"/>
    <cellStyle name="Note 4 14 3 3 2 5" xfId="36381"/>
    <cellStyle name="Note 4 14 3 3 3" xfId="6954"/>
    <cellStyle name="Note 4 14 3 3 3 2" xfId="24389"/>
    <cellStyle name="Note 4 14 3 3 3 3" xfId="38842"/>
    <cellStyle name="Note 4 14 3 3 4" xfId="9395"/>
    <cellStyle name="Note 4 14 3 3 4 2" xfId="26830"/>
    <cellStyle name="Note 4 14 3 3 4 3" xfId="41283"/>
    <cellStyle name="Note 4 14 3 3 5" xfId="11815"/>
    <cellStyle name="Note 4 14 3 3 5 2" xfId="29250"/>
    <cellStyle name="Note 4 14 3 3 5 3" xfId="43703"/>
    <cellStyle name="Note 4 14 3 3 6" xfId="18822"/>
    <cellStyle name="Note 4 14 3 4" xfId="1982"/>
    <cellStyle name="Note 4 14 3 4 2" xfId="4493"/>
    <cellStyle name="Note 4 14 3 4 2 2" xfId="21929"/>
    <cellStyle name="Note 4 14 3 4 2 3" xfId="36382"/>
    <cellStyle name="Note 4 14 3 4 3" xfId="6955"/>
    <cellStyle name="Note 4 14 3 4 3 2" xfId="24390"/>
    <cellStyle name="Note 4 14 3 4 3 3" xfId="38843"/>
    <cellStyle name="Note 4 14 3 4 4" xfId="9396"/>
    <cellStyle name="Note 4 14 3 4 4 2" xfId="26831"/>
    <cellStyle name="Note 4 14 3 4 4 3" xfId="41284"/>
    <cellStyle name="Note 4 14 3 4 5" xfId="11816"/>
    <cellStyle name="Note 4 14 3 4 5 2" xfId="29251"/>
    <cellStyle name="Note 4 14 3 4 5 3" xfId="43704"/>
    <cellStyle name="Note 4 14 3 4 6" xfId="15265"/>
    <cellStyle name="Note 4 14 3 4 6 2" xfId="32700"/>
    <cellStyle name="Note 4 14 3 4 6 3" xfId="47153"/>
    <cellStyle name="Note 4 14 3 4 7" xfId="18823"/>
    <cellStyle name="Note 4 14 3 4 8" xfId="20427"/>
    <cellStyle name="Note 4 14 3 5" xfId="4490"/>
    <cellStyle name="Note 4 14 3 5 2" xfId="13993"/>
    <cellStyle name="Note 4 14 3 5 2 2" xfId="31428"/>
    <cellStyle name="Note 4 14 3 5 2 3" xfId="45881"/>
    <cellStyle name="Note 4 14 3 5 3" xfId="16454"/>
    <cellStyle name="Note 4 14 3 5 3 2" xfId="33889"/>
    <cellStyle name="Note 4 14 3 5 3 3" xfId="48342"/>
    <cellStyle name="Note 4 14 3 5 4" xfId="21926"/>
    <cellStyle name="Note 4 14 3 5 5" xfId="36379"/>
    <cellStyle name="Note 4 14 3 6" xfId="6952"/>
    <cellStyle name="Note 4 14 3 6 2" xfId="24387"/>
    <cellStyle name="Note 4 14 3 6 3" xfId="38840"/>
    <cellStyle name="Note 4 14 3 7" xfId="9393"/>
    <cellStyle name="Note 4 14 3 7 2" xfId="26828"/>
    <cellStyle name="Note 4 14 3 7 3" xfId="41281"/>
    <cellStyle name="Note 4 14 3 8" xfId="11813"/>
    <cellStyle name="Note 4 14 3 8 2" xfId="29248"/>
    <cellStyle name="Note 4 14 3 8 3" xfId="43701"/>
    <cellStyle name="Note 4 14 3 9" xfId="18820"/>
    <cellStyle name="Note 4 14 4" xfId="1983"/>
    <cellStyle name="Note 4 14 4 2" xfId="1984"/>
    <cellStyle name="Note 4 14 4 2 2" xfId="4495"/>
    <cellStyle name="Note 4 14 4 2 2 2" xfId="13997"/>
    <cellStyle name="Note 4 14 4 2 2 2 2" xfId="31432"/>
    <cellStyle name="Note 4 14 4 2 2 2 3" xfId="45885"/>
    <cellStyle name="Note 4 14 4 2 2 3" xfId="16458"/>
    <cellStyle name="Note 4 14 4 2 2 3 2" xfId="33893"/>
    <cellStyle name="Note 4 14 4 2 2 3 3" xfId="48346"/>
    <cellStyle name="Note 4 14 4 2 2 4" xfId="21931"/>
    <cellStyle name="Note 4 14 4 2 2 5" xfId="36384"/>
    <cellStyle name="Note 4 14 4 2 3" xfId="6957"/>
    <cellStyle name="Note 4 14 4 2 3 2" xfId="24392"/>
    <cellStyle name="Note 4 14 4 2 3 3" xfId="38845"/>
    <cellStyle name="Note 4 14 4 2 4" xfId="9398"/>
    <cellStyle name="Note 4 14 4 2 4 2" xfId="26833"/>
    <cellStyle name="Note 4 14 4 2 4 3" xfId="41286"/>
    <cellStyle name="Note 4 14 4 2 5" xfId="11818"/>
    <cellStyle name="Note 4 14 4 2 5 2" xfId="29253"/>
    <cellStyle name="Note 4 14 4 2 5 3" xfId="43706"/>
    <cellStyle name="Note 4 14 4 2 6" xfId="18825"/>
    <cellStyle name="Note 4 14 4 3" xfId="1985"/>
    <cellStyle name="Note 4 14 4 3 2" xfId="4496"/>
    <cellStyle name="Note 4 14 4 3 2 2" xfId="13998"/>
    <cellStyle name="Note 4 14 4 3 2 2 2" xfId="31433"/>
    <cellStyle name="Note 4 14 4 3 2 2 3" xfId="45886"/>
    <cellStyle name="Note 4 14 4 3 2 3" xfId="16459"/>
    <cellStyle name="Note 4 14 4 3 2 3 2" xfId="33894"/>
    <cellStyle name="Note 4 14 4 3 2 3 3" xfId="48347"/>
    <cellStyle name="Note 4 14 4 3 2 4" xfId="21932"/>
    <cellStyle name="Note 4 14 4 3 2 5" xfId="36385"/>
    <cellStyle name="Note 4 14 4 3 3" xfId="6958"/>
    <cellStyle name="Note 4 14 4 3 3 2" xfId="24393"/>
    <cellStyle name="Note 4 14 4 3 3 3" xfId="38846"/>
    <cellStyle name="Note 4 14 4 3 4" xfId="9399"/>
    <cellStyle name="Note 4 14 4 3 4 2" xfId="26834"/>
    <cellStyle name="Note 4 14 4 3 4 3" xfId="41287"/>
    <cellStyle name="Note 4 14 4 3 5" xfId="11819"/>
    <cellStyle name="Note 4 14 4 3 5 2" xfId="29254"/>
    <cellStyle name="Note 4 14 4 3 5 3" xfId="43707"/>
    <cellStyle name="Note 4 14 4 3 6" xfId="18826"/>
    <cellStyle name="Note 4 14 4 4" xfId="1986"/>
    <cellStyle name="Note 4 14 4 4 2" xfId="4497"/>
    <cellStyle name="Note 4 14 4 4 2 2" xfId="21933"/>
    <cellStyle name="Note 4 14 4 4 2 3" xfId="36386"/>
    <cellStyle name="Note 4 14 4 4 3" xfId="6959"/>
    <cellStyle name="Note 4 14 4 4 3 2" xfId="24394"/>
    <cellStyle name="Note 4 14 4 4 3 3" xfId="38847"/>
    <cellStyle name="Note 4 14 4 4 4" xfId="9400"/>
    <cellStyle name="Note 4 14 4 4 4 2" xfId="26835"/>
    <cellStyle name="Note 4 14 4 4 4 3" xfId="41288"/>
    <cellStyle name="Note 4 14 4 4 5" xfId="11820"/>
    <cellStyle name="Note 4 14 4 4 5 2" xfId="29255"/>
    <cellStyle name="Note 4 14 4 4 5 3" xfId="43708"/>
    <cellStyle name="Note 4 14 4 4 6" xfId="15266"/>
    <cellStyle name="Note 4 14 4 4 6 2" xfId="32701"/>
    <cellStyle name="Note 4 14 4 4 6 3" xfId="47154"/>
    <cellStyle name="Note 4 14 4 4 7" xfId="18827"/>
    <cellStyle name="Note 4 14 4 4 8" xfId="20428"/>
    <cellStyle name="Note 4 14 4 5" xfId="4494"/>
    <cellStyle name="Note 4 14 4 5 2" xfId="13996"/>
    <cellStyle name="Note 4 14 4 5 2 2" xfId="31431"/>
    <cellStyle name="Note 4 14 4 5 2 3" xfId="45884"/>
    <cellStyle name="Note 4 14 4 5 3" xfId="16457"/>
    <cellStyle name="Note 4 14 4 5 3 2" xfId="33892"/>
    <cellStyle name="Note 4 14 4 5 3 3" xfId="48345"/>
    <cellStyle name="Note 4 14 4 5 4" xfId="21930"/>
    <cellStyle name="Note 4 14 4 5 5" xfId="36383"/>
    <cellStyle name="Note 4 14 4 6" xfId="6956"/>
    <cellStyle name="Note 4 14 4 6 2" xfId="24391"/>
    <cellStyle name="Note 4 14 4 6 3" xfId="38844"/>
    <cellStyle name="Note 4 14 4 7" xfId="9397"/>
    <cellStyle name="Note 4 14 4 7 2" xfId="26832"/>
    <cellStyle name="Note 4 14 4 7 3" xfId="41285"/>
    <cellStyle name="Note 4 14 4 8" xfId="11817"/>
    <cellStyle name="Note 4 14 4 8 2" xfId="29252"/>
    <cellStyle name="Note 4 14 4 8 3" xfId="43705"/>
    <cellStyle name="Note 4 14 4 9" xfId="18824"/>
    <cellStyle name="Note 4 14 5" xfId="1987"/>
    <cellStyle name="Note 4 14 5 2" xfId="1988"/>
    <cellStyle name="Note 4 14 5 2 2" xfId="4499"/>
    <cellStyle name="Note 4 14 5 2 2 2" xfId="14000"/>
    <cellStyle name="Note 4 14 5 2 2 2 2" xfId="31435"/>
    <cellStyle name="Note 4 14 5 2 2 2 3" xfId="45888"/>
    <cellStyle name="Note 4 14 5 2 2 3" xfId="16461"/>
    <cellStyle name="Note 4 14 5 2 2 3 2" xfId="33896"/>
    <cellStyle name="Note 4 14 5 2 2 3 3" xfId="48349"/>
    <cellStyle name="Note 4 14 5 2 2 4" xfId="21935"/>
    <cellStyle name="Note 4 14 5 2 2 5" xfId="36388"/>
    <cellStyle name="Note 4 14 5 2 3" xfId="6961"/>
    <cellStyle name="Note 4 14 5 2 3 2" xfId="24396"/>
    <cellStyle name="Note 4 14 5 2 3 3" xfId="38849"/>
    <cellStyle name="Note 4 14 5 2 4" xfId="9402"/>
    <cellStyle name="Note 4 14 5 2 4 2" xfId="26837"/>
    <cellStyle name="Note 4 14 5 2 4 3" xfId="41290"/>
    <cellStyle name="Note 4 14 5 2 5" xfId="11822"/>
    <cellStyle name="Note 4 14 5 2 5 2" xfId="29257"/>
    <cellStyle name="Note 4 14 5 2 5 3" xfId="43710"/>
    <cellStyle name="Note 4 14 5 2 6" xfId="18829"/>
    <cellStyle name="Note 4 14 5 3" xfId="1989"/>
    <cellStyle name="Note 4 14 5 3 2" xfId="4500"/>
    <cellStyle name="Note 4 14 5 3 2 2" xfId="14001"/>
    <cellStyle name="Note 4 14 5 3 2 2 2" xfId="31436"/>
    <cellStyle name="Note 4 14 5 3 2 2 3" xfId="45889"/>
    <cellStyle name="Note 4 14 5 3 2 3" xfId="16462"/>
    <cellStyle name="Note 4 14 5 3 2 3 2" xfId="33897"/>
    <cellStyle name="Note 4 14 5 3 2 3 3" xfId="48350"/>
    <cellStyle name="Note 4 14 5 3 2 4" xfId="21936"/>
    <cellStyle name="Note 4 14 5 3 2 5" xfId="36389"/>
    <cellStyle name="Note 4 14 5 3 3" xfId="6962"/>
    <cellStyle name="Note 4 14 5 3 3 2" xfId="24397"/>
    <cellStyle name="Note 4 14 5 3 3 3" xfId="38850"/>
    <cellStyle name="Note 4 14 5 3 4" xfId="9403"/>
    <cellStyle name="Note 4 14 5 3 4 2" xfId="26838"/>
    <cellStyle name="Note 4 14 5 3 4 3" xfId="41291"/>
    <cellStyle name="Note 4 14 5 3 5" xfId="11823"/>
    <cellStyle name="Note 4 14 5 3 5 2" xfId="29258"/>
    <cellStyle name="Note 4 14 5 3 5 3" xfId="43711"/>
    <cellStyle name="Note 4 14 5 3 6" xfId="18830"/>
    <cellStyle name="Note 4 14 5 4" xfId="1990"/>
    <cellStyle name="Note 4 14 5 4 2" xfId="4501"/>
    <cellStyle name="Note 4 14 5 4 2 2" xfId="21937"/>
    <cellStyle name="Note 4 14 5 4 2 3" xfId="36390"/>
    <cellStyle name="Note 4 14 5 4 3" xfId="6963"/>
    <cellStyle name="Note 4 14 5 4 3 2" xfId="24398"/>
    <cellStyle name="Note 4 14 5 4 3 3" xfId="38851"/>
    <cellStyle name="Note 4 14 5 4 4" xfId="9404"/>
    <cellStyle name="Note 4 14 5 4 4 2" xfId="26839"/>
    <cellStyle name="Note 4 14 5 4 4 3" xfId="41292"/>
    <cellStyle name="Note 4 14 5 4 5" xfId="11824"/>
    <cellStyle name="Note 4 14 5 4 5 2" xfId="29259"/>
    <cellStyle name="Note 4 14 5 4 5 3" xfId="43712"/>
    <cellStyle name="Note 4 14 5 4 6" xfId="15267"/>
    <cellStyle name="Note 4 14 5 4 6 2" xfId="32702"/>
    <cellStyle name="Note 4 14 5 4 6 3" xfId="47155"/>
    <cellStyle name="Note 4 14 5 4 7" xfId="18831"/>
    <cellStyle name="Note 4 14 5 4 8" xfId="20429"/>
    <cellStyle name="Note 4 14 5 5" xfId="4498"/>
    <cellStyle name="Note 4 14 5 5 2" xfId="13999"/>
    <cellStyle name="Note 4 14 5 5 2 2" xfId="31434"/>
    <cellStyle name="Note 4 14 5 5 2 3" xfId="45887"/>
    <cellStyle name="Note 4 14 5 5 3" xfId="16460"/>
    <cellStyle name="Note 4 14 5 5 3 2" xfId="33895"/>
    <cellStyle name="Note 4 14 5 5 3 3" xfId="48348"/>
    <cellStyle name="Note 4 14 5 5 4" xfId="21934"/>
    <cellStyle name="Note 4 14 5 5 5" xfId="36387"/>
    <cellStyle name="Note 4 14 5 6" xfId="6960"/>
    <cellStyle name="Note 4 14 5 6 2" xfId="24395"/>
    <cellStyle name="Note 4 14 5 6 3" xfId="38848"/>
    <cellStyle name="Note 4 14 5 7" xfId="9401"/>
    <cellStyle name="Note 4 14 5 7 2" xfId="26836"/>
    <cellStyle name="Note 4 14 5 7 3" xfId="41289"/>
    <cellStyle name="Note 4 14 5 8" xfId="11821"/>
    <cellStyle name="Note 4 14 5 8 2" xfId="29256"/>
    <cellStyle name="Note 4 14 5 8 3" xfId="43709"/>
    <cellStyle name="Note 4 14 5 9" xfId="18828"/>
    <cellStyle name="Note 4 14 6" xfId="1991"/>
    <cellStyle name="Note 4 14 6 2" xfId="4502"/>
    <cellStyle name="Note 4 14 6 2 2" xfId="14002"/>
    <cellStyle name="Note 4 14 6 2 2 2" xfId="31437"/>
    <cellStyle name="Note 4 14 6 2 2 3" xfId="45890"/>
    <cellStyle name="Note 4 14 6 2 3" xfId="16463"/>
    <cellStyle name="Note 4 14 6 2 3 2" xfId="33898"/>
    <cellStyle name="Note 4 14 6 2 3 3" xfId="48351"/>
    <cellStyle name="Note 4 14 6 2 4" xfId="21938"/>
    <cellStyle name="Note 4 14 6 2 5" xfId="36391"/>
    <cellStyle name="Note 4 14 6 3" xfId="6964"/>
    <cellStyle name="Note 4 14 6 3 2" xfId="24399"/>
    <cellStyle name="Note 4 14 6 3 3" xfId="38852"/>
    <cellStyle name="Note 4 14 6 4" xfId="9405"/>
    <cellStyle name="Note 4 14 6 4 2" xfId="26840"/>
    <cellStyle name="Note 4 14 6 4 3" xfId="41293"/>
    <cellStyle name="Note 4 14 6 5" xfId="11825"/>
    <cellStyle name="Note 4 14 6 5 2" xfId="29260"/>
    <cellStyle name="Note 4 14 6 5 3" xfId="43713"/>
    <cellStyle name="Note 4 14 6 6" xfId="18832"/>
    <cellStyle name="Note 4 14 7" xfId="1992"/>
    <cellStyle name="Note 4 14 7 2" xfId="4503"/>
    <cellStyle name="Note 4 14 7 2 2" xfId="14003"/>
    <cellStyle name="Note 4 14 7 2 2 2" xfId="31438"/>
    <cellStyle name="Note 4 14 7 2 2 3" xfId="45891"/>
    <cellStyle name="Note 4 14 7 2 3" xfId="16464"/>
    <cellStyle name="Note 4 14 7 2 3 2" xfId="33899"/>
    <cellStyle name="Note 4 14 7 2 3 3" xfId="48352"/>
    <cellStyle name="Note 4 14 7 2 4" xfId="21939"/>
    <cellStyle name="Note 4 14 7 2 5" xfId="36392"/>
    <cellStyle name="Note 4 14 7 3" xfId="6965"/>
    <cellStyle name="Note 4 14 7 3 2" xfId="24400"/>
    <cellStyle name="Note 4 14 7 3 3" xfId="38853"/>
    <cellStyle name="Note 4 14 7 4" xfId="9406"/>
    <cellStyle name="Note 4 14 7 4 2" xfId="26841"/>
    <cellStyle name="Note 4 14 7 4 3" xfId="41294"/>
    <cellStyle name="Note 4 14 7 5" xfId="11826"/>
    <cellStyle name="Note 4 14 7 5 2" xfId="29261"/>
    <cellStyle name="Note 4 14 7 5 3" xfId="43714"/>
    <cellStyle name="Note 4 14 7 6" xfId="18833"/>
    <cellStyle name="Note 4 14 8" xfId="1993"/>
    <cellStyle name="Note 4 14 8 2" xfId="4504"/>
    <cellStyle name="Note 4 14 8 2 2" xfId="21940"/>
    <cellStyle name="Note 4 14 8 2 3" xfId="36393"/>
    <cellStyle name="Note 4 14 8 3" xfId="6966"/>
    <cellStyle name="Note 4 14 8 3 2" xfId="24401"/>
    <cellStyle name="Note 4 14 8 3 3" xfId="38854"/>
    <cellStyle name="Note 4 14 8 4" xfId="9407"/>
    <cellStyle name="Note 4 14 8 4 2" xfId="26842"/>
    <cellStyle name="Note 4 14 8 4 3" xfId="41295"/>
    <cellStyle name="Note 4 14 8 5" xfId="11827"/>
    <cellStyle name="Note 4 14 8 5 2" xfId="29262"/>
    <cellStyle name="Note 4 14 8 5 3" xfId="43715"/>
    <cellStyle name="Note 4 14 8 6" xfId="15268"/>
    <cellStyle name="Note 4 14 8 6 2" xfId="32703"/>
    <cellStyle name="Note 4 14 8 6 3" xfId="47156"/>
    <cellStyle name="Note 4 14 8 7" xfId="18834"/>
    <cellStyle name="Note 4 14 8 8" xfId="20430"/>
    <cellStyle name="Note 4 14 9" xfId="4485"/>
    <cellStyle name="Note 4 14 9 2" xfId="13989"/>
    <cellStyle name="Note 4 14 9 2 2" xfId="31424"/>
    <cellStyle name="Note 4 14 9 2 3" xfId="45877"/>
    <cellStyle name="Note 4 14 9 3" xfId="16450"/>
    <cellStyle name="Note 4 14 9 3 2" xfId="33885"/>
    <cellStyle name="Note 4 14 9 3 3" xfId="48338"/>
    <cellStyle name="Note 4 14 9 4" xfId="21921"/>
    <cellStyle name="Note 4 14 9 5" xfId="36374"/>
    <cellStyle name="Note 4 15" xfId="1994"/>
    <cellStyle name="Note 4 15 10" xfId="6967"/>
    <cellStyle name="Note 4 15 10 2" xfId="24402"/>
    <cellStyle name="Note 4 15 10 3" xfId="38855"/>
    <cellStyle name="Note 4 15 11" xfId="9408"/>
    <cellStyle name="Note 4 15 11 2" xfId="26843"/>
    <cellStyle name="Note 4 15 11 3" xfId="41296"/>
    <cellStyle name="Note 4 15 12" xfId="11828"/>
    <cellStyle name="Note 4 15 12 2" xfId="29263"/>
    <cellStyle name="Note 4 15 12 3" xfId="43716"/>
    <cellStyle name="Note 4 15 13" xfId="18835"/>
    <cellStyle name="Note 4 15 2" xfId="1995"/>
    <cellStyle name="Note 4 15 2 2" xfId="1996"/>
    <cellStyle name="Note 4 15 2 2 2" xfId="4507"/>
    <cellStyle name="Note 4 15 2 2 2 2" xfId="14006"/>
    <cellStyle name="Note 4 15 2 2 2 2 2" xfId="31441"/>
    <cellStyle name="Note 4 15 2 2 2 2 3" xfId="45894"/>
    <cellStyle name="Note 4 15 2 2 2 3" xfId="16467"/>
    <cellStyle name="Note 4 15 2 2 2 3 2" xfId="33902"/>
    <cellStyle name="Note 4 15 2 2 2 3 3" xfId="48355"/>
    <cellStyle name="Note 4 15 2 2 2 4" xfId="21943"/>
    <cellStyle name="Note 4 15 2 2 2 5" xfId="36396"/>
    <cellStyle name="Note 4 15 2 2 3" xfId="6969"/>
    <cellStyle name="Note 4 15 2 2 3 2" xfId="24404"/>
    <cellStyle name="Note 4 15 2 2 3 3" xfId="38857"/>
    <cellStyle name="Note 4 15 2 2 4" xfId="9410"/>
    <cellStyle name="Note 4 15 2 2 4 2" xfId="26845"/>
    <cellStyle name="Note 4 15 2 2 4 3" xfId="41298"/>
    <cellStyle name="Note 4 15 2 2 5" xfId="11830"/>
    <cellStyle name="Note 4 15 2 2 5 2" xfId="29265"/>
    <cellStyle name="Note 4 15 2 2 5 3" xfId="43718"/>
    <cellStyle name="Note 4 15 2 2 6" xfId="18837"/>
    <cellStyle name="Note 4 15 2 3" xfId="1997"/>
    <cellStyle name="Note 4 15 2 3 2" xfId="4508"/>
    <cellStyle name="Note 4 15 2 3 2 2" xfId="14007"/>
    <cellStyle name="Note 4 15 2 3 2 2 2" xfId="31442"/>
    <cellStyle name="Note 4 15 2 3 2 2 3" xfId="45895"/>
    <cellStyle name="Note 4 15 2 3 2 3" xfId="16468"/>
    <cellStyle name="Note 4 15 2 3 2 3 2" xfId="33903"/>
    <cellStyle name="Note 4 15 2 3 2 3 3" xfId="48356"/>
    <cellStyle name="Note 4 15 2 3 2 4" xfId="21944"/>
    <cellStyle name="Note 4 15 2 3 2 5" xfId="36397"/>
    <cellStyle name="Note 4 15 2 3 3" xfId="6970"/>
    <cellStyle name="Note 4 15 2 3 3 2" xfId="24405"/>
    <cellStyle name="Note 4 15 2 3 3 3" xfId="38858"/>
    <cellStyle name="Note 4 15 2 3 4" xfId="9411"/>
    <cellStyle name="Note 4 15 2 3 4 2" xfId="26846"/>
    <cellStyle name="Note 4 15 2 3 4 3" xfId="41299"/>
    <cellStyle name="Note 4 15 2 3 5" xfId="11831"/>
    <cellStyle name="Note 4 15 2 3 5 2" xfId="29266"/>
    <cellStyle name="Note 4 15 2 3 5 3" xfId="43719"/>
    <cellStyle name="Note 4 15 2 3 6" xfId="18838"/>
    <cellStyle name="Note 4 15 2 4" xfId="1998"/>
    <cellStyle name="Note 4 15 2 4 2" xfId="4509"/>
    <cellStyle name="Note 4 15 2 4 2 2" xfId="21945"/>
    <cellStyle name="Note 4 15 2 4 2 3" xfId="36398"/>
    <cellStyle name="Note 4 15 2 4 3" xfId="6971"/>
    <cellStyle name="Note 4 15 2 4 3 2" xfId="24406"/>
    <cellStyle name="Note 4 15 2 4 3 3" xfId="38859"/>
    <cellStyle name="Note 4 15 2 4 4" xfId="9412"/>
    <cellStyle name="Note 4 15 2 4 4 2" xfId="26847"/>
    <cellStyle name="Note 4 15 2 4 4 3" xfId="41300"/>
    <cellStyle name="Note 4 15 2 4 5" xfId="11832"/>
    <cellStyle name="Note 4 15 2 4 5 2" xfId="29267"/>
    <cellStyle name="Note 4 15 2 4 5 3" xfId="43720"/>
    <cellStyle name="Note 4 15 2 4 6" xfId="15269"/>
    <cellStyle name="Note 4 15 2 4 6 2" xfId="32704"/>
    <cellStyle name="Note 4 15 2 4 6 3" xfId="47157"/>
    <cellStyle name="Note 4 15 2 4 7" xfId="18839"/>
    <cellStyle name="Note 4 15 2 4 8" xfId="20431"/>
    <cellStyle name="Note 4 15 2 5" xfId="4506"/>
    <cellStyle name="Note 4 15 2 5 2" xfId="14005"/>
    <cellStyle name="Note 4 15 2 5 2 2" xfId="31440"/>
    <cellStyle name="Note 4 15 2 5 2 3" xfId="45893"/>
    <cellStyle name="Note 4 15 2 5 3" xfId="16466"/>
    <cellStyle name="Note 4 15 2 5 3 2" xfId="33901"/>
    <cellStyle name="Note 4 15 2 5 3 3" xfId="48354"/>
    <cellStyle name="Note 4 15 2 5 4" xfId="21942"/>
    <cellStyle name="Note 4 15 2 5 5" xfId="36395"/>
    <cellStyle name="Note 4 15 2 6" xfId="6968"/>
    <cellStyle name="Note 4 15 2 6 2" xfId="24403"/>
    <cellStyle name="Note 4 15 2 6 3" xfId="38856"/>
    <cellStyle name="Note 4 15 2 7" xfId="9409"/>
    <cellStyle name="Note 4 15 2 7 2" xfId="26844"/>
    <cellStyle name="Note 4 15 2 7 3" xfId="41297"/>
    <cellStyle name="Note 4 15 2 8" xfId="11829"/>
    <cellStyle name="Note 4 15 2 8 2" xfId="29264"/>
    <cellStyle name="Note 4 15 2 8 3" xfId="43717"/>
    <cellStyle name="Note 4 15 2 9" xfId="18836"/>
    <cellStyle name="Note 4 15 3" xfId="1999"/>
    <cellStyle name="Note 4 15 3 2" xfId="2000"/>
    <cellStyle name="Note 4 15 3 2 2" xfId="4511"/>
    <cellStyle name="Note 4 15 3 2 2 2" xfId="14009"/>
    <cellStyle name="Note 4 15 3 2 2 2 2" xfId="31444"/>
    <cellStyle name="Note 4 15 3 2 2 2 3" xfId="45897"/>
    <cellStyle name="Note 4 15 3 2 2 3" xfId="16470"/>
    <cellStyle name="Note 4 15 3 2 2 3 2" xfId="33905"/>
    <cellStyle name="Note 4 15 3 2 2 3 3" xfId="48358"/>
    <cellStyle name="Note 4 15 3 2 2 4" xfId="21947"/>
    <cellStyle name="Note 4 15 3 2 2 5" xfId="36400"/>
    <cellStyle name="Note 4 15 3 2 3" xfId="6973"/>
    <cellStyle name="Note 4 15 3 2 3 2" xfId="24408"/>
    <cellStyle name="Note 4 15 3 2 3 3" xfId="38861"/>
    <cellStyle name="Note 4 15 3 2 4" xfId="9414"/>
    <cellStyle name="Note 4 15 3 2 4 2" xfId="26849"/>
    <cellStyle name="Note 4 15 3 2 4 3" xfId="41302"/>
    <cellStyle name="Note 4 15 3 2 5" xfId="11834"/>
    <cellStyle name="Note 4 15 3 2 5 2" xfId="29269"/>
    <cellStyle name="Note 4 15 3 2 5 3" xfId="43722"/>
    <cellStyle name="Note 4 15 3 2 6" xfId="18841"/>
    <cellStyle name="Note 4 15 3 3" xfId="2001"/>
    <cellStyle name="Note 4 15 3 3 2" xfId="4512"/>
    <cellStyle name="Note 4 15 3 3 2 2" xfId="14010"/>
    <cellStyle name="Note 4 15 3 3 2 2 2" xfId="31445"/>
    <cellStyle name="Note 4 15 3 3 2 2 3" xfId="45898"/>
    <cellStyle name="Note 4 15 3 3 2 3" xfId="16471"/>
    <cellStyle name="Note 4 15 3 3 2 3 2" xfId="33906"/>
    <cellStyle name="Note 4 15 3 3 2 3 3" xfId="48359"/>
    <cellStyle name="Note 4 15 3 3 2 4" xfId="21948"/>
    <cellStyle name="Note 4 15 3 3 2 5" xfId="36401"/>
    <cellStyle name="Note 4 15 3 3 3" xfId="6974"/>
    <cellStyle name="Note 4 15 3 3 3 2" xfId="24409"/>
    <cellStyle name="Note 4 15 3 3 3 3" xfId="38862"/>
    <cellStyle name="Note 4 15 3 3 4" xfId="9415"/>
    <cellStyle name="Note 4 15 3 3 4 2" xfId="26850"/>
    <cellStyle name="Note 4 15 3 3 4 3" xfId="41303"/>
    <cellStyle name="Note 4 15 3 3 5" xfId="11835"/>
    <cellStyle name="Note 4 15 3 3 5 2" xfId="29270"/>
    <cellStyle name="Note 4 15 3 3 5 3" xfId="43723"/>
    <cellStyle name="Note 4 15 3 3 6" xfId="18842"/>
    <cellStyle name="Note 4 15 3 4" xfId="2002"/>
    <cellStyle name="Note 4 15 3 4 2" xfId="4513"/>
    <cellStyle name="Note 4 15 3 4 2 2" xfId="21949"/>
    <cellStyle name="Note 4 15 3 4 2 3" xfId="36402"/>
    <cellStyle name="Note 4 15 3 4 3" xfId="6975"/>
    <cellStyle name="Note 4 15 3 4 3 2" xfId="24410"/>
    <cellStyle name="Note 4 15 3 4 3 3" xfId="38863"/>
    <cellStyle name="Note 4 15 3 4 4" xfId="9416"/>
    <cellStyle name="Note 4 15 3 4 4 2" xfId="26851"/>
    <cellStyle name="Note 4 15 3 4 4 3" xfId="41304"/>
    <cellStyle name="Note 4 15 3 4 5" xfId="11836"/>
    <cellStyle name="Note 4 15 3 4 5 2" xfId="29271"/>
    <cellStyle name="Note 4 15 3 4 5 3" xfId="43724"/>
    <cellStyle name="Note 4 15 3 4 6" xfId="15270"/>
    <cellStyle name="Note 4 15 3 4 6 2" xfId="32705"/>
    <cellStyle name="Note 4 15 3 4 6 3" xfId="47158"/>
    <cellStyle name="Note 4 15 3 4 7" xfId="18843"/>
    <cellStyle name="Note 4 15 3 4 8" xfId="20432"/>
    <cellStyle name="Note 4 15 3 5" xfId="4510"/>
    <cellStyle name="Note 4 15 3 5 2" xfId="14008"/>
    <cellStyle name="Note 4 15 3 5 2 2" xfId="31443"/>
    <cellStyle name="Note 4 15 3 5 2 3" xfId="45896"/>
    <cellStyle name="Note 4 15 3 5 3" xfId="16469"/>
    <cellStyle name="Note 4 15 3 5 3 2" xfId="33904"/>
    <cellStyle name="Note 4 15 3 5 3 3" xfId="48357"/>
    <cellStyle name="Note 4 15 3 5 4" xfId="21946"/>
    <cellStyle name="Note 4 15 3 5 5" xfId="36399"/>
    <cellStyle name="Note 4 15 3 6" xfId="6972"/>
    <cellStyle name="Note 4 15 3 6 2" xfId="24407"/>
    <cellStyle name="Note 4 15 3 6 3" xfId="38860"/>
    <cellStyle name="Note 4 15 3 7" xfId="9413"/>
    <cellStyle name="Note 4 15 3 7 2" xfId="26848"/>
    <cellStyle name="Note 4 15 3 7 3" xfId="41301"/>
    <cellStyle name="Note 4 15 3 8" xfId="11833"/>
    <cellStyle name="Note 4 15 3 8 2" xfId="29268"/>
    <cellStyle name="Note 4 15 3 8 3" xfId="43721"/>
    <cellStyle name="Note 4 15 3 9" xfId="18840"/>
    <cellStyle name="Note 4 15 4" xfId="2003"/>
    <cellStyle name="Note 4 15 4 2" xfId="2004"/>
    <cellStyle name="Note 4 15 4 2 2" xfId="4515"/>
    <cellStyle name="Note 4 15 4 2 2 2" xfId="14012"/>
    <cellStyle name="Note 4 15 4 2 2 2 2" xfId="31447"/>
    <cellStyle name="Note 4 15 4 2 2 2 3" xfId="45900"/>
    <cellStyle name="Note 4 15 4 2 2 3" xfId="16473"/>
    <cellStyle name="Note 4 15 4 2 2 3 2" xfId="33908"/>
    <cellStyle name="Note 4 15 4 2 2 3 3" xfId="48361"/>
    <cellStyle name="Note 4 15 4 2 2 4" xfId="21951"/>
    <cellStyle name="Note 4 15 4 2 2 5" xfId="36404"/>
    <cellStyle name="Note 4 15 4 2 3" xfId="6977"/>
    <cellStyle name="Note 4 15 4 2 3 2" xfId="24412"/>
    <cellStyle name="Note 4 15 4 2 3 3" xfId="38865"/>
    <cellStyle name="Note 4 15 4 2 4" xfId="9418"/>
    <cellStyle name="Note 4 15 4 2 4 2" xfId="26853"/>
    <cellStyle name="Note 4 15 4 2 4 3" xfId="41306"/>
    <cellStyle name="Note 4 15 4 2 5" xfId="11838"/>
    <cellStyle name="Note 4 15 4 2 5 2" xfId="29273"/>
    <cellStyle name="Note 4 15 4 2 5 3" xfId="43726"/>
    <cellStyle name="Note 4 15 4 2 6" xfId="18845"/>
    <cellStyle name="Note 4 15 4 3" xfId="2005"/>
    <cellStyle name="Note 4 15 4 3 2" xfId="4516"/>
    <cellStyle name="Note 4 15 4 3 2 2" xfId="14013"/>
    <cellStyle name="Note 4 15 4 3 2 2 2" xfId="31448"/>
    <cellStyle name="Note 4 15 4 3 2 2 3" xfId="45901"/>
    <cellStyle name="Note 4 15 4 3 2 3" xfId="16474"/>
    <cellStyle name="Note 4 15 4 3 2 3 2" xfId="33909"/>
    <cellStyle name="Note 4 15 4 3 2 3 3" xfId="48362"/>
    <cellStyle name="Note 4 15 4 3 2 4" xfId="21952"/>
    <cellStyle name="Note 4 15 4 3 2 5" xfId="36405"/>
    <cellStyle name="Note 4 15 4 3 3" xfId="6978"/>
    <cellStyle name="Note 4 15 4 3 3 2" xfId="24413"/>
    <cellStyle name="Note 4 15 4 3 3 3" xfId="38866"/>
    <cellStyle name="Note 4 15 4 3 4" xfId="9419"/>
    <cellStyle name="Note 4 15 4 3 4 2" xfId="26854"/>
    <cellStyle name="Note 4 15 4 3 4 3" xfId="41307"/>
    <cellStyle name="Note 4 15 4 3 5" xfId="11839"/>
    <cellStyle name="Note 4 15 4 3 5 2" xfId="29274"/>
    <cellStyle name="Note 4 15 4 3 5 3" xfId="43727"/>
    <cellStyle name="Note 4 15 4 3 6" xfId="18846"/>
    <cellStyle name="Note 4 15 4 4" xfId="2006"/>
    <cellStyle name="Note 4 15 4 4 2" xfId="4517"/>
    <cellStyle name="Note 4 15 4 4 2 2" xfId="21953"/>
    <cellStyle name="Note 4 15 4 4 2 3" xfId="36406"/>
    <cellStyle name="Note 4 15 4 4 3" xfId="6979"/>
    <cellStyle name="Note 4 15 4 4 3 2" xfId="24414"/>
    <cellStyle name="Note 4 15 4 4 3 3" xfId="38867"/>
    <cellStyle name="Note 4 15 4 4 4" xfId="9420"/>
    <cellStyle name="Note 4 15 4 4 4 2" xfId="26855"/>
    <cellStyle name="Note 4 15 4 4 4 3" xfId="41308"/>
    <cellStyle name="Note 4 15 4 4 5" xfId="11840"/>
    <cellStyle name="Note 4 15 4 4 5 2" xfId="29275"/>
    <cellStyle name="Note 4 15 4 4 5 3" xfId="43728"/>
    <cellStyle name="Note 4 15 4 4 6" xfId="15271"/>
    <cellStyle name="Note 4 15 4 4 6 2" xfId="32706"/>
    <cellStyle name="Note 4 15 4 4 6 3" xfId="47159"/>
    <cellStyle name="Note 4 15 4 4 7" xfId="18847"/>
    <cellStyle name="Note 4 15 4 4 8" xfId="20433"/>
    <cellStyle name="Note 4 15 4 5" xfId="4514"/>
    <cellStyle name="Note 4 15 4 5 2" xfId="14011"/>
    <cellStyle name="Note 4 15 4 5 2 2" xfId="31446"/>
    <cellStyle name="Note 4 15 4 5 2 3" xfId="45899"/>
    <cellStyle name="Note 4 15 4 5 3" xfId="16472"/>
    <cellStyle name="Note 4 15 4 5 3 2" xfId="33907"/>
    <cellStyle name="Note 4 15 4 5 3 3" xfId="48360"/>
    <cellStyle name="Note 4 15 4 5 4" xfId="21950"/>
    <cellStyle name="Note 4 15 4 5 5" xfId="36403"/>
    <cellStyle name="Note 4 15 4 6" xfId="6976"/>
    <cellStyle name="Note 4 15 4 6 2" xfId="24411"/>
    <cellStyle name="Note 4 15 4 6 3" xfId="38864"/>
    <cellStyle name="Note 4 15 4 7" xfId="9417"/>
    <cellStyle name="Note 4 15 4 7 2" xfId="26852"/>
    <cellStyle name="Note 4 15 4 7 3" xfId="41305"/>
    <cellStyle name="Note 4 15 4 8" xfId="11837"/>
    <cellStyle name="Note 4 15 4 8 2" xfId="29272"/>
    <cellStyle name="Note 4 15 4 8 3" xfId="43725"/>
    <cellStyle name="Note 4 15 4 9" xfId="18844"/>
    <cellStyle name="Note 4 15 5" xfId="2007"/>
    <cellStyle name="Note 4 15 5 2" xfId="2008"/>
    <cellStyle name="Note 4 15 5 2 2" xfId="4519"/>
    <cellStyle name="Note 4 15 5 2 2 2" xfId="14015"/>
    <cellStyle name="Note 4 15 5 2 2 2 2" xfId="31450"/>
    <cellStyle name="Note 4 15 5 2 2 2 3" xfId="45903"/>
    <cellStyle name="Note 4 15 5 2 2 3" xfId="16476"/>
    <cellStyle name="Note 4 15 5 2 2 3 2" xfId="33911"/>
    <cellStyle name="Note 4 15 5 2 2 3 3" xfId="48364"/>
    <cellStyle name="Note 4 15 5 2 2 4" xfId="21955"/>
    <cellStyle name="Note 4 15 5 2 2 5" xfId="36408"/>
    <cellStyle name="Note 4 15 5 2 3" xfId="6981"/>
    <cellStyle name="Note 4 15 5 2 3 2" xfId="24416"/>
    <cellStyle name="Note 4 15 5 2 3 3" xfId="38869"/>
    <cellStyle name="Note 4 15 5 2 4" xfId="9422"/>
    <cellStyle name="Note 4 15 5 2 4 2" xfId="26857"/>
    <cellStyle name="Note 4 15 5 2 4 3" xfId="41310"/>
    <cellStyle name="Note 4 15 5 2 5" xfId="11842"/>
    <cellStyle name="Note 4 15 5 2 5 2" xfId="29277"/>
    <cellStyle name="Note 4 15 5 2 5 3" xfId="43730"/>
    <cellStyle name="Note 4 15 5 2 6" xfId="18849"/>
    <cellStyle name="Note 4 15 5 3" xfId="2009"/>
    <cellStyle name="Note 4 15 5 3 2" xfId="4520"/>
    <cellStyle name="Note 4 15 5 3 2 2" xfId="14016"/>
    <cellStyle name="Note 4 15 5 3 2 2 2" xfId="31451"/>
    <cellStyle name="Note 4 15 5 3 2 2 3" xfId="45904"/>
    <cellStyle name="Note 4 15 5 3 2 3" xfId="16477"/>
    <cellStyle name="Note 4 15 5 3 2 3 2" xfId="33912"/>
    <cellStyle name="Note 4 15 5 3 2 3 3" xfId="48365"/>
    <cellStyle name="Note 4 15 5 3 2 4" xfId="21956"/>
    <cellStyle name="Note 4 15 5 3 2 5" xfId="36409"/>
    <cellStyle name="Note 4 15 5 3 3" xfId="6982"/>
    <cellStyle name="Note 4 15 5 3 3 2" xfId="24417"/>
    <cellStyle name="Note 4 15 5 3 3 3" xfId="38870"/>
    <cellStyle name="Note 4 15 5 3 4" xfId="9423"/>
    <cellStyle name="Note 4 15 5 3 4 2" xfId="26858"/>
    <cellStyle name="Note 4 15 5 3 4 3" xfId="41311"/>
    <cellStyle name="Note 4 15 5 3 5" xfId="11843"/>
    <cellStyle name="Note 4 15 5 3 5 2" xfId="29278"/>
    <cellStyle name="Note 4 15 5 3 5 3" xfId="43731"/>
    <cellStyle name="Note 4 15 5 3 6" xfId="18850"/>
    <cellStyle name="Note 4 15 5 4" xfId="2010"/>
    <cellStyle name="Note 4 15 5 4 2" xfId="4521"/>
    <cellStyle name="Note 4 15 5 4 2 2" xfId="21957"/>
    <cellStyle name="Note 4 15 5 4 2 3" xfId="36410"/>
    <cellStyle name="Note 4 15 5 4 3" xfId="6983"/>
    <cellStyle name="Note 4 15 5 4 3 2" xfId="24418"/>
    <cellStyle name="Note 4 15 5 4 3 3" xfId="38871"/>
    <cellStyle name="Note 4 15 5 4 4" xfId="9424"/>
    <cellStyle name="Note 4 15 5 4 4 2" xfId="26859"/>
    <cellStyle name="Note 4 15 5 4 4 3" xfId="41312"/>
    <cellStyle name="Note 4 15 5 4 5" xfId="11844"/>
    <cellStyle name="Note 4 15 5 4 5 2" xfId="29279"/>
    <cellStyle name="Note 4 15 5 4 5 3" xfId="43732"/>
    <cellStyle name="Note 4 15 5 4 6" xfId="15272"/>
    <cellStyle name="Note 4 15 5 4 6 2" xfId="32707"/>
    <cellStyle name="Note 4 15 5 4 6 3" xfId="47160"/>
    <cellStyle name="Note 4 15 5 4 7" xfId="18851"/>
    <cellStyle name="Note 4 15 5 4 8" xfId="20434"/>
    <cellStyle name="Note 4 15 5 5" xfId="4518"/>
    <cellStyle name="Note 4 15 5 5 2" xfId="14014"/>
    <cellStyle name="Note 4 15 5 5 2 2" xfId="31449"/>
    <cellStyle name="Note 4 15 5 5 2 3" xfId="45902"/>
    <cellStyle name="Note 4 15 5 5 3" xfId="16475"/>
    <cellStyle name="Note 4 15 5 5 3 2" xfId="33910"/>
    <cellStyle name="Note 4 15 5 5 3 3" xfId="48363"/>
    <cellStyle name="Note 4 15 5 5 4" xfId="21954"/>
    <cellStyle name="Note 4 15 5 5 5" xfId="36407"/>
    <cellStyle name="Note 4 15 5 6" xfId="6980"/>
    <cellStyle name="Note 4 15 5 6 2" xfId="24415"/>
    <cellStyle name="Note 4 15 5 6 3" xfId="38868"/>
    <cellStyle name="Note 4 15 5 7" xfId="9421"/>
    <cellStyle name="Note 4 15 5 7 2" xfId="26856"/>
    <cellStyle name="Note 4 15 5 7 3" xfId="41309"/>
    <cellStyle name="Note 4 15 5 8" xfId="11841"/>
    <cellStyle name="Note 4 15 5 8 2" xfId="29276"/>
    <cellStyle name="Note 4 15 5 8 3" xfId="43729"/>
    <cellStyle name="Note 4 15 5 9" xfId="18848"/>
    <cellStyle name="Note 4 15 6" xfId="2011"/>
    <cellStyle name="Note 4 15 6 2" xfId="4522"/>
    <cellStyle name="Note 4 15 6 2 2" xfId="14017"/>
    <cellStyle name="Note 4 15 6 2 2 2" xfId="31452"/>
    <cellStyle name="Note 4 15 6 2 2 3" xfId="45905"/>
    <cellStyle name="Note 4 15 6 2 3" xfId="16478"/>
    <cellStyle name="Note 4 15 6 2 3 2" xfId="33913"/>
    <cellStyle name="Note 4 15 6 2 3 3" xfId="48366"/>
    <cellStyle name="Note 4 15 6 2 4" xfId="21958"/>
    <cellStyle name="Note 4 15 6 2 5" xfId="36411"/>
    <cellStyle name="Note 4 15 6 3" xfId="6984"/>
    <cellStyle name="Note 4 15 6 3 2" xfId="24419"/>
    <cellStyle name="Note 4 15 6 3 3" xfId="38872"/>
    <cellStyle name="Note 4 15 6 4" xfId="9425"/>
    <cellStyle name="Note 4 15 6 4 2" xfId="26860"/>
    <cellStyle name="Note 4 15 6 4 3" xfId="41313"/>
    <cellStyle name="Note 4 15 6 5" xfId="11845"/>
    <cellStyle name="Note 4 15 6 5 2" xfId="29280"/>
    <cellStyle name="Note 4 15 6 5 3" xfId="43733"/>
    <cellStyle name="Note 4 15 6 6" xfId="18852"/>
    <cellStyle name="Note 4 15 7" xfId="2012"/>
    <cellStyle name="Note 4 15 7 2" xfId="4523"/>
    <cellStyle name="Note 4 15 7 2 2" xfId="14018"/>
    <cellStyle name="Note 4 15 7 2 2 2" xfId="31453"/>
    <cellStyle name="Note 4 15 7 2 2 3" xfId="45906"/>
    <cellStyle name="Note 4 15 7 2 3" xfId="16479"/>
    <cellStyle name="Note 4 15 7 2 3 2" xfId="33914"/>
    <cellStyle name="Note 4 15 7 2 3 3" xfId="48367"/>
    <cellStyle name="Note 4 15 7 2 4" xfId="21959"/>
    <cellStyle name="Note 4 15 7 2 5" xfId="36412"/>
    <cellStyle name="Note 4 15 7 3" xfId="6985"/>
    <cellStyle name="Note 4 15 7 3 2" xfId="24420"/>
    <cellStyle name="Note 4 15 7 3 3" xfId="38873"/>
    <cellStyle name="Note 4 15 7 4" xfId="9426"/>
    <cellStyle name="Note 4 15 7 4 2" xfId="26861"/>
    <cellStyle name="Note 4 15 7 4 3" xfId="41314"/>
    <cellStyle name="Note 4 15 7 5" xfId="11846"/>
    <cellStyle name="Note 4 15 7 5 2" xfId="29281"/>
    <cellStyle name="Note 4 15 7 5 3" xfId="43734"/>
    <cellStyle name="Note 4 15 7 6" xfId="18853"/>
    <cellStyle name="Note 4 15 8" xfId="2013"/>
    <cellStyle name="Note 4 15 8 2" xfId="4524"/>
    <cellStyle name="Note 4 15 8 2 2" xfId="21960"/>
    <cellStyle name="Note 4 15 8 2 3" xfId="36413"/>
    <cellStyle name="Note 4 15 8 3" xfId="6986"/>
    <cellStyle name="Note 4 15 8 3 2" xfId="24421"/>
    <cellStyle name="Note 4 15 8 3 3" xfId="38874"/>
    <cellStyle name="Note 4 15 8 4" xfId="9427"/>
    <cellStyle name="Note 4 15 8 4 2" xfId="26862"/>
    <cellStyle name="Note 4 15 8 4 3" xfId="41315"/>
    <cellStyle name="Note 4 15 8 5" xfId="11847"/>
    <cellStyle name="Note 4 15 8 5 2" xfId="29282"/>
    <cellStyle name="Note 4 15 8 5 3" xfId="43735"/>
    <cellStyle name="Note 4 15 8 6" xfId="15273"/>
    <cellStyle name="Note 4 15 8 6 2" xfId="32708"/>
    <cellStyle name="Note 4 15 8 6 3" xfId="47161"/>
    <cellStyle name="Note 4 15 8 7" xfId="18854"/>
    <cellStyle name="Note 4 15 8 8" xfId="20435"/>
    <cellStyle name="Note 4 15 9" xfId="4505"/>
    <cellStyle name="Note 4 15 9 2" xfId="14004"/>
    <cellStyle name="Note 4 15 9 2 2" xfId="31439"/>
    <cellStyle name="Note 4 15 9 2 3" xfId="45892"/>
    <cellStyle name="Note 4 15 9 3" xfId="16465"/>
    <cellStyle name="Note 4 15 9 3 2" xfId="33900"/>
    <cellStyle name="Note 4 15 9 3 3" xfId="48353"/>
    <cellStyle name="Note 4 15 9 4" xfId="21941"/>
    <cellStyle name="Note 4 15 9 5" xfId="36394"/>
    <cellStyle name="Note 4 16" xfId="2014"/>
    <cellStyle name="Note 4 16 10" xfId="6987"/>
    <cellStyle name="Note 4 16 10 2" xfId="24422"/>
    <cellStyle name="Note 4 16 10 3" xfId="38875"/>
    <cellStyle name="Note 4 16 11" xfId="9428"/>
    <cellStyle name="Note 4 16 11 2" xfId="26863"/>
    <cellStyle name="Note 4 16 11 3" xfId="41316"/>
    <cellStyle name="Note 4 16 12" xfId="11848"/>
    <cellStyle name="Note 4 16 12 2" xfId="29283"/>
    <cellStyle name="Note 4 16 12 3" xfId="43736"/>
    <cellStyle name="Note 4 16 13" xfId="18855"/>
    <cellStyle name="Note 4 16 2" xfId="2015"/>
    <cellStyle name="Note 4 16 2 2" xfId="2016"/>
    <cellStyle name="Note 4 16 2 2 2" xfId="4527"/>
    <cellStyle name="Note 4 16 2 2 2 2" xfId="14021"/>
    <cellStyle name="Note 4 16 2 2 2 2 2" xfId="31456"/>
    <cellStyle name="Note 4 16 2 2 2 2 3" xfId="45909"/>
    <cellStyle name="Note 4 16 2 2 2 3" xfId="16482"/>
    <cellStyle name="Note 4 16 2 2 2 3 2" xfId="33917"/>
    <cellStyle name="Note 4 16 2 2 2 3 3" xfId="48370"/>
    <cellStyle name="Note 4 16 2 2 2 4" xfId="21963"/>
    <cellStyle name="Note 4 16 2 2 2 5" xfId="36416"/>
    <cellStyle name="Note 4 16 2 2 3" xfId="6989"/>
    <cellStyle name="Note 4 16 2 2 3 2" xfId="24424"/>
    <cellStyle name="Note 4 16 2 2 3 3" xfId="38877"/>
    <cellStyle name="Note 4 16 2 2 4" xfId="9430"/>
    <cellStyle name="Note 4 16 2 2 4 2" xfId="26865"/>
    <cellStyle name="Note 4 16 2 2 4 3" xfId="41318"/>
    <cellStyle name="Note 4 16 2 2 5" xfId="11850"/>
    <cellStyle name="Note 4 16 2 2 5 2" xfId="29285"/>
    <cellStyle name="Note 4 16 2 2 5 3" xfId="43738"/>
    <cellStyle name="Note 4 16 2 2 6" xfId="18857"/>
    <cellStyle name="Note 4 16 2 3" xfId="2017"/>
    <cellStyle name="Note 4 16 2 3 2" xfId="4528"/>
    <cellStyle name="Note 4 16 2 3 2 2" xfId="14022"/>
    <cellStyle name="Note 4 16 2 3 2 2 2" xfId="31457"/>
    <cellStyle name="Note 4 16 2 3 2 2 3" xfId="45910"/>
    <cellStyle name="Note 4 16 2 3 2 3" xfId="16483"/>
    <cellStyle name="Note 4 16 2 3 2 3 2" xfId="33918"/>
    <cellStyle name="Note 4 16 2 3 2 3 3" xfId="48371"/>
    <cellStyle name="Note 4 16 2 3 2 4" xfId="21964"/>
    <cellStyle name="Note 4 16 2 3 2 5" xfId="36417"/>
    <cellStyle name="Note 4 16 2 3 3" xfId="6990"/>
    <cellStyle name="Note 4 16 2 3 3 2" xfId="24425"/>
    <cellStyle name="Note 4 16 2 3 3 3" xfId="38878"/>
    <cellStyle name="Note 4 16 2 3 4" xfId="9431"/>
    <cellStyle name="Note 4 16 2 3 4 2" xfId="26866"/>
    <cellStyle name="Note 4 16 2 3 4 3" xfId="41319"/>
    <cellStyle name="Note 4 16 2 3 5" xfId="11851"/>
    <cellStyle name="Note 4 16 2 3 5 2" xfId="29286"/>
    <cellStyle name="Note 4 16 2 3 5 3" xfId="43739"/>
    <cellStyle name="Note 4 16 2 3 6" xfId="18858"/>
    <cellStyle name="Note 4 16 2 4" xfId="2018"/>
    <cellStyle name="Note 4 16 2 4 2" xfId="4529"/>
    <cellStyle name="Note 4 16 2 4 2 2" xfId="21965"/>
    <cellStyle name="Note 4 16 2 4 2 3" xfId="36418"/>
    <cellStyle name="Note 4 16 2 4 3" xfId="6991"/>
    <cellStyle name="Note 4 16 2 4 3 2" xfId="24426"/>
    <cellStyle name="Note 4 16 2 4 3 3" xfId="38879"/>
    <cellStyle name="Note 4 16 2 4 4" xfId="9432"/>
    <cellStyle name="Note 4 16 2 4 4 2" xfId="26867"/>
    <cellStyle name="Note 4 16 2 4 4 3" xfId="41320"/>
    <cellStyle name="Note 4 16 2 4 5" xfId="11852"/>
    <cellStyle name="Note 4 16 2 4 5 2" xfId="29287"/>
    <cellStyle name="Note 4 16 2 4 5 3" xfId="43740"/>
    <cellStyle name="Note 4 16 2 4 6" xfId="15274"/>
    <cellStyle name="Note 4 16 2 4 6 2" xfId="32709"/>
    <cellStyle name="Note 4 16 2 4 6 3" xfId="47162"/>
    <cellStyle name="Note 4 16 2 4 7" xfId="18859"/>
    <cellStyle name="Note 4 16 2 4 8" xfId="20436"/>
    <cellStyle name="Note 4 16 2 5" xfId="4526"/>
    <cellStyle name="Note 4 16 2 5 2" xfId="14020"/>
    <cellStyle name="Note 4 16 2 5 2 2" xfId="31455"/>
    <cellStyle name="Note 4 16 2 5 2 3" xfId="45908"/>
    <cellStyle name="Note 4 16 2 5 3" xfId="16481"/>
    <cellStyle name="Note 4 16 2 5 3 2" xfId="33916"/>
    <cellStyle name="Note 4 16 2 5 3 3" xfId="48369"/>
    <cellStyle name="Note 4 16 2 5 4" xfId="21962"/>
    <cellStyle name="Note 4 16 2 5 5" xfId="36415"/>
    <cellStyle name="Note 4 16 2 6" xfId="6988"/>
    <cellStyle name="Note 4 16 2 6 2" xfId="24423"/>
    <cellStyle name="Note 4 16 2 6 3" xfId="38876"/>
    <cellStyle name="Note 4 16 2 7" xfId="9429"/>
    <cellStyle name="Note 4 16 2 7 2" xfId="26864"/>
    <cellStyle name="Note 4 16 2 7 3" xfId="41317"/>
    <cellStyle name="Note 4 16 2 8" xfId="11849"/>
    <cellStyle name="Note 4 16 2 8 2" xfId="29284"/>
    <cellStyle name="Note 4 16 2 8 3" xfId="43737"/>
    <cellStyle name="Note 4 16 2 9" xfId="18856"/>
    <cellStyle name="Note 4 16 3" xfId="2019"/>
    <cellStyle name="Note 4 16 3 2" xfId="2020"/>
    <cellStyle name="Note 4 16 3 2 2" xfId="4531"/>
    <cellStyle name="Note 4 16 3 2 2 2" xfId="14024"/>
    <cellStyle name="Note 4 16 3 2 2 2 2" xfId="31459"/>
    <cellStyle name="Note 4 16 3 2 2 2 3" xfId="45912"/>
    <cellStyle name="Note 4 16 3 2 2 3" xfId="16485"/>
    <cellStyle name="Note 4 16 3 2 2 3 2" xfId="33920"/>
    <cellStyle name="Note 4 16 3 2 2 3 3" xfId="48373"/>
    <cellStyle name="Note 4 16 3 2 2 4" xfId="21967"/>
    <cellStyle name="Note 4 16 3 2 2 5" xfId="36420"/>
    <cellStyle name="Note 4 16 3 2 3" xfId="6993"/>
    <cellStyle name="Note 4 16 3 2 3 2" xfId="24428"/>
    <cellStyle name="Note 4 16 3 2 3 3" xfId="38881"/>
    <cellStyle name="Note 4 16 3 2 4" xfId="9434"/>
    <cellStyle name="Note 4 16 3 2 4 2" xfId="26869"/>
    <cellStyle name="Note 4 16 3 2 4 3" xfId="41322"/>
    <cellStyle name="Note 4 16 3 2 5" xfId="11854"/>
    <cellStyle name="Note 4 16 3 2 5 2" xfId="29289"/>
    <cellStyle name="Note 4 16 3 2 5 3" xfId="43742"/>
    <cellStyle name="Note 4 16 3 2 6" xfId="18861"/>
    <cellStyle name="Note 4 16 3 3" xfId="2021"/>
    <cellStyle name="Note 4 16 3 3 2" xfId="4532"/>
    <cellStyle name="Note 4 16 3 3 2 2" xfId="14025"/>
    <cellStyle name="Note 4 16 3 3 2 2 2" xfId="31460"/>
    <cellStyle name="Note 4 16 3 3 2 2 3" xfId="45913"/>
    <cellStyle name="Note 4 16 3 3 2 3" xfId="16486"/>
    <cellStyle name="Note 4 16 3 3 2 3 2" xfId="33921"/>
    <cellStyle name="Note 4 16 3 3 2 3 3" xfId="48374"/>
    <cellStyle name="Note 4 16 3 3 2 4" xfId="21968"/>
    <cellStyle name="Note 4 16 3 3 2 5" xfId="36421"/>
    <cellStyle name="Note 4 16 3 3 3" xfId="6994"/>
    <cellStyle name="Note 4 16 3 3 3 2" xfId="24429"/>
    <cellStyle name="Note 4 16 3 3 3 3" xfId="38882"/>
    <cellStyle name="Note 4 16 3 3 4" xfId="9435"/>
    <cellStyle name="Note 4 16 3 3 4 2" xfId="26870"/>
    <cellStyle name="Note 4 16 3 3 4 3" xfId="41323"/>
    <cellStyle name="Note 4 16 3 3 5" xfId="11855"/>
    <cellStyle name="Note 4 16 3 3 5 2" xfId="29290"/>
    <cellStyle name="Note 4 16 3 3 5 3" xfId="43743"/>
    <cellStyle name="Note 4 16 3 3 6" xfId="18862"/>
    <cellStyle name="Note 4 16 3 4" xfId="2022"/>
    <cellStyle name="Note 4 16 3 4 2" xfId="4533"/>
    <cellStyle name="Note 4 16 3 4 2 2" xfId="21969"/>
    <cellStyle name="Note 4 16 3 4 2 3" xfId="36422"/>
    <cellStyle name="Note 4 16 3 4 3" xfId="6995"/>
    <cellStyle name="Note 4 16 3 4 3 2" xfId="24430"/>
    <cellStyle name="Note 4 16 3 4 3 3" xfId="38883"/>
    <cellStyle name="Note 4 16 3 4 4" xfId="9436"/>
    <cellStyle name="Note 4 16 3 4 4 2" xfId="26871"/>
    <cellStyle name="Note 4 16 3 4 4 3" xfId="41324"/>
    <cellStyle name="Note 4 16 3 4 5" xfId="11856"/>
    <cellStyle name="Note 4 16 3 4 5 2" xfId="29291"/>
    <cellStyle name="Note 4 16 3 4 5 3" xfId="43744"/>
    <cellStyle name="Note 4 16 3 4 6" xfId="15275"/>
    <cellStyle name="Note 4 16 3 4 6 2" xfId="32710"/>
    <cellStyle name="Note 4 16 3 4 6 3" xfId="47163"/>
    <cellStyle name="Note 4 16 3 4 7" xfId="18863"/>
    <cellStyle name="Note 4 16 3 4 8" xfId="20437"/>
    <cellStyle name="Note 4 16 3 5" xfId="4530"/>
    <cellStyle name="Note 4 16 3 5 2" xfId="14023"/>
    <cellStyle name="Note 4 16 3 5 2 2" xfId="31458"/>
    <cellStyle name="Note 4 16 3 5 2 3" xfId="45911"/>
    <cellStyle name="Note 4 16 3 5 3" xfId="16484"/>
    <cellStyle name="Note 4 16 3 5 3 2" xfId="33919"/>
    <cellStyle name="Note 4 16 3 5 3 3" xfId="48372"/>
    <cellStyle name="Note 4 16 3 5 4" xfId="21966"/>
    <cellStyle name="Note 4 16 3 5 5" xfId="36419"/>
    <cellStyle name="Note 4 16 3 6" xfId="6992"/>
    <cellStyle name="Note 4 16 3 6 2" xfId="24427"/>
    <cellStyle name="Note 4 16 3 6 3" xfId="38880"/>
    <cellStyle name="Note 4 16 3 7" xfId="9433"/>
    <cellStyle name="Note 4 16 3 7 2" xfId="26868"/>
    <cellStyle name="Note 4 16 3 7 3" xfId="41321"/>
    <cellStyle name="Note 4 16 3 8" xfId="11853"/>
    <cellStyle name="Note 4 16 3 8 2" xfId="29288"/>
    <cellStyle name="Note 4 16 3 8 3" xfId="43741"/>
    <cellStyle name="Note 4 16 3 9" xfId="18860"/>
    <cellStyle name="Note 4 16 4" xfId="2023"/>
    <cellStyle name="Note 4 16 4 2" xfId="2024"/>
    <cellStyle name="Note 4 16 4 2 2" xfId="4535"/>
    <cellStyle name="Note 4 16 4 2 2 2" xfId="14027"/>
    <cellStyle name="Note 4 16 4 2 2 2 2" xfId="31462"/>
    <cellStyle name="Note 4 16 4 2 2 2 3" xfId="45915"/>
    <cellStyle name="Note 4 16 4 2 2 3" xfId="16488"/>
    <cellStyle name="Note 4 16 4 2 2 3 2" xfId="33923"/>
    <cellStyle name="Note 4 16 4 2 2 3 3" xfId="48376"/>
    <cellStyle name="Note 4 16 4 2 2 4" xfId="21971"/>
    <cellStyle name="Note 4 16 4 2 2 5" xfId="36424"/>
    <cellStyle name="Note 4 16 4 2 3" xfId="6997"/>
    <cellStyle name="Note 4 16 4 2 3 2" xfId="24432"/>
    <cellStyle name="Note 4 16 4 2 3 3" xfId="38885"/>
    <cellStyle name="Note 4 16 4 2 4" xfId="9438"/>
    <cellStyle name="Note 4 16 4 2 4 2" xfId="26873"/>
    <cellStyle name="Note 4 16 4 2 4 3" xfId="41326"/>
    <cellStyle name="Note 4 16 4 2 5" xfId="11858"/>
    <cellStyle name="Note 4 16 4 2 5 2" xfId="29293"/>
    <cellStyle name="Note 4 16 4 2 5 3" xfId="43746"/>
    <cellStyle name="Note 4 16 4 2 6" xfId="18865"/>
    <cellStyle name="Note 4 16 4 3" xfId="2025"/>
    <cellStyle name="Note 4 16 4 3 2" xfId="4536"/>
    <cellStyle name="Note 4 16 4 3 2 2" xfId="14028"/>
    <cellStyle name="Note 4 16 4 3 2 2 2" xfId="31463"/>
    <cellStyle name="Note 4 16 4 3 2 2 3" xfId="45916"/>
    <cellStyle name="Note 4 16 4 3 2 3" xfId="16489"/>
    <cellStyle name="Note 4 16 4 3 2 3 2" xfId="33924"/>
    <cellStyle name="Note 4 16 4 3 2 3 3" xfId="48377"/>
    <cellStyle name="Note 4 16 4 3 2 4" xfId="21972"/>
    <cellStyle name="Note 4 16 4 3 2 5" xfId="36425"/>
    <cellStyle name="Note 4 16 4 3 3" xfId="6998"/>
    <cellStyle name="Note 4 16 4 3 3 2" xfId="24433"/>
    <cellStyle name="Note 4 16 4 3 3 3" xfId="38886"/>
    <cellStyle name="Note 4 16 4 3 4" xfId="9439"/>
    <cellStyle name="Note 4 16 4 3 4 2" xfId="26874"/>
    <cellStyle name="Note 4 16 4 3 4 3" xfId="41327"/>
    <cellStyle name="Note 4 16 4 3 5" xfId="11859"/>
    <cellStyle name="Note 4 16 4 3 5 2" xfId="29294"/>
    <cellStyle name="Note 4 16 4 3 5 3" xfId="43747"/>
    <cellStyle name="Note 4 16 4 3 6" xfId="18866"/>
    <cellStyle name="Note 4 16 4 4" xfId="2026"/>
    <cellStyle name="Note 4 16 4 4 2" xfId="4537"/>
    <cellStyle name="Note 4 16 4 4 2 2" xfId="21973"/>
    <cellStyle name="Note 4 16 4 4 2 3" xfId="36426"/>
    <cellStyle name="Note 4 16 4 4 3" xfId="6999"/>
    <cellStyle name="Note 4 16 4 4 3 2" xfId="24434"/>
    <cellStyle name="Note 4 16 4 4 3 3" xfId="38887"/>
    <cellStyle name="Note 4 16 4 4 4" xfId="9440"/>
    <cellStyle name="Note 4 16 4 4 4 2" xfId="26875"/>
    <cellStyle name="Note 4 16 4 4 4 3" xfId="41328"/>
    <cellStyle name="Note 4 16 4 4 5" xfId="11860"/>
    <cellStyle name="Note 4 16 4 4 5 2" xfId="29295"/>
    <cellStyle name="Note 4 16 4 4 5 3" xfId="43748"/>
    <cellStyle name="Note 4 16 4 4 6" xfId="15276"/>
    <cellStyle name="Note 4 16 4 4 6 2" xfId="32711"/>
    <cellStyle name="Note 4 16 4 4 6 3" xfId="47164"/>
    <cellStyle name="Note 4 16 4 4 7" xfId="18867"/>
    <cellStyle name="Note 4 16 4 4 8" xfId="20438"/>
    <cellStyle name="Note 4 16 4 5" xfId="4534"/>
    <cellStyle name="Note 4 16 4 5 2" xfId="14026"/>
    <cellStyle name="Note 4 16 4 5 2 2" xfId="31461"/>
    <cellStyle name="Note 4 16 4 5 2 3" xfId="45914"/>
    <cellStyle name="Note 4 16 4 5 3" xfId="16487"/>
    <cellStyle name="Note 4 16 4 5 3 2" xfId="33922"/>
    <cellStyle name="Note 4 16 4 5 3 3" xfId="48375"/>
    <cellStyle name="Note 4 16 4 5 4" xfId="21970"/>
    <cellStyle name="Note 4 16 4 5 5" xfId="36423"/>
    <cellStyle name="Note 4 16 4 6" xfId="6996"/>
    <cellStyle name="Note 4 16 4 6 2" xfId="24431"/>
    <cellStyle name="Note 4 16 4 6 3" xfId="38884"/>
    <cellStyle name="Note 4 16 4 7" xfId="9437"/>
    <cellStyle name="Note 4 16 4 7 2" xfId="26872"/>
    <cellStyle name="Note 4 16 4 7 3" xfId="41325"/>
    <cellStyle name="Note 4 16 4 8" xfId="11857"/>
    <cellStyle name="Note 4 16 4 8 2" xfId="29292"/>
    <cellStyle name="Note 4 16 4 8 3" xfId="43745"/>
    <cellStyle name="Note 4 16 4 9" xfId="18864"/>
    <cellStyle name="Note 4 16 5" xfId="2027"/>
    <cellStyle name="Note 4 16 5 2" xfId="2028"/>
    <cellStyle name="Note 4 16 5 2 2" xfId="4539"/>
    <cellStyle name="Note 4 16 5 2 2 2" xfId="14030"/>
    <cellStyle name="Note 4 16 5 2 2 2 2" xfId="31465"/>
    <cellStyle name="Note 4 16 5 2 2 2 3" xfId="45918"/>
    <cellStyle name="Note 4 16 5 2 2 3" xfId="16491"/>
    <cellStyle name="Note 4 16 5 2 2 3 2" xfId="33926"/>
    <cellStyle name="Note 4 16 5 2 2 3 3" xfId="48379"/>
    <cellStyle name="Note 4 16 5 2 2 4" xfId="21975"/>
    <cellStyle name="Note 4 16 5 2 2 5" xfId="36428"/>
    <cellStyle name="Note 4 16 5 2 3" xfId="7001"/>
    <cellStyle name="Note 4 16 5 2 3 2" xfId="24436"/>
    <cellStyle name="Note 4 16 5 2 3 3" xfId="38889"/>
    <cellStyle name="Note 4 16 5 2 4" xfId="9442"/>
    <cellStyle name="Note 4 16 5 2 4 2" xfId="26877"/>
    <cellStyle name="Note 4 16 5 2 4 3" xfId="41330"/>
    <cellStyle name="Note 4 16 5 2 5" xfId="11862"/>
    <cellStyle name="Note 4 16 5 2 5 2" xfId="29297"/>
    <cellStyle name="Note 4 16 5 2 5 3" xfId="43750"/>
    <cellStyle name="Note 4 16 5 2 6" xfId="18869"/>
    <cellStyle name="Note 4 16 5 3" xfId="2029"/>
    <cellStyle name="Note 4 16 5 3 2" xfId="4540"/>
    <cellStyle name="Note 4 16 5 3 2 2" xfId="14031"/>
    <cellStyle name="Note 4 16 5 3 2 2 2" xfId="31466"/>
    <cellStyle name="Note 4 16 5 3 2 2 3" xfId="45919"/>
    <cellStyle name="Note 4 16 5 3 2 3" xfId="16492"/>
    <cellStyle name="Note 4 16 5 3 2 3 2" xfId="33927"/>
    <cellStyle name="Note 4 16 5 3 2 3 3" xfId="48380"/>
    <cellStyle name="Note 4 16 5 3 2 4" xfId="21976"/>
    <cellStyle name="Note 4 16 5 3 2 5" xfId="36429"/>
    <cellStyle name="Note 4 16 5 3 3" xfId="7002"/>
    <cellStyle name="Note 4 16 5 3 3 2" xfId="24437"/>
    <cellStyle name="Note 4 16 5 3 3 3" xfId="38890"/>
    <cellStyle name="Note 4 16 5 3 4" xfId="9443"/>
    <cellStyle name="Note 4 16 5 3 4 2" xfId="26878"/>
    <cellStyle name="Note 4 16 5 3 4 3" xfId="41331"/>
    <cellStyle name="Note 4 16 5 3 5" xfId="11863"/>
    <cellStyle name="Note 4 16 5 3 5 2" xfId="29298"/>
    <cellStyle name="Note 4 16 5 3 5 3" xfId="43751"/>
    <cellStyle name="Note 4 16 5 3 6" xfId="18870"/>
    <cellStyle name="Note 4 16 5 4" xfId="2030"/>
    <cellStyle name="Note 4 16 5 4 2" xfId="4541"/>
    <cellStyle name="Note 4 16 5 4 2 2" xfId="21977"/>
    <cellStyle name="Note 4 16 5 4 2 3" xfId="36430"/>
    <cellStyle name="Note 4 16 5 4 3" xfId="7003"/>
    <cellStyle name="Note 4 16 5 4 3 2" xfId="24438"/>
    <cellStyle name="Note 4 16 5 4 3 3" xfId="38891"/>
    <cellStyle name="Note 4 16 5 4 4" xfId="9444"/>
    <cellStyle name="Note 4 16 5 4 4 2" xfId="26879"/>
    <cellStyle name="Note 4 16 5 4 4 3" xfId="41332"/>
    <cellStyle name="Note 4 16 5 4 5" xfId="11864"/>
    <cellStyle name="Note 4 16 5 4 5 2" xfId="29299"/>
    <cellStyle name="Note 4 16 5 4 5 3" xfId="43752"/>
    <cellStyle name="Note 4 16 5 4 6" xfId="15277"/>
    <cellStyle name="Note 4 16 5 4 6 2" xfId="32712"/>
    <cellStyle name="Note 4 16 5 4 6 3" xfId="47165"/>
    <cellStyle name="Note 4 16 5 4 7" xfId="18871"/>
    <cellStyle name="Note 4 16 5 4 8" xfId="20439"/>
    <cellStyle name="Note 4 16 5 5" xfId="4538"/>
    <cellStyle name="Note 4 16 5 5 2" xfId="14029"/>
    <cellStyle name="Note 4 16 5 5 2 2" xfId="31464"/>
    <cellStyle name="Note 4 16 5 5 2 3" xfId="45917"/>
    <cellStyle name="Note 4 16 5 5 3" xfId="16490"/>
    <cellStyle name="Note 4 16 5 5 3 2" xfId="33925"/>
    <cellStyle name="Note 4 16 5 5 3 3" xfId="48378"/>
    <cellStyle name="Note 4 16 5 5 4" xfId="21974"/>
    <cellStyle name="Note 4 16 5 5 5" xfId="36427"/>
    <cellStyle name="Note 4 16 5 6" xfId="7000"/>
    <cellStyle name="Note 4 16 5 6 2" xfId="24435"/>
    <cellStyle name="Note 4 16 5 6 3" xfId="38888"/>
    <cellStyle name="Note 4 16 5 7" xfId="9441"/>
    <cellStyle name="Note 4 16 5 7 2" xfId="26876"/>
    <cellStyle name="Note 4 16 5 7 3" xfId="41329"/>
    <cellStyle name="Note 4 16 5 8" xfId="11861"/>
    <cellStyle name="Note 4 16 5 8 2" xfId="29296"/>
    <cellStyle name="Note 4 16 5 8 3" xfId="43749"/>
    <cellStyle name="Note 4 16 5 9" xfId="18868"/>
    <cellStyle name="Note 4 16 6" xfId="2031"/>
    <cellStyle name="Note 4 16 6 2" xfId="4542"/>
    <cellStyle name="Note 4 16 6 2 2" xfId="14032"/>
    <cellStyle name="Note 4 16 6 2 2 2" xfId="31467"/>
    <cellStyle name="Note 4 16 6 2 2 3" xfId="45920"/>
    <cellStyle name="Note 4 16 6 2 3" xfId="16493"/>
    <cellStyle name="Note 4 16 6 2 3 2" xfId="33928"/>
    <cellStyle name="Note 4 16 6 2 3 3" xfId="48381"/>
    <cellStyle name="Note 4 16 6 2 4" xfId="21978"/>
    <cellStyle name="Note 4 16 6 2 5" xfId="36431"/>
    <cellStyle name="Note 4 16 6 3" xfId="7004"/>
    <cellStyle name="Note 4 16 6 3 2" xfId="24439"/>
    <cellStyle name="Note 4 16 6 3 3" xfId="38892"/>
    <cellStyle name="Note 4 16 6 4" xfId="9445"/>
    <cellStyle name="Note 4 16 6 4 2" xfId="26880"/>
    <cellStyle name="Note 4 16 6 4 3" xfId="41333"/>
    <cellStyle name="Note 4 16 6 5" xfId="11865"/>
    <cellStyle name="Note 4 16 6 5 2" xfId="29300"/>
    <cellStyle name="Note 4 16 6 5 3" xfId="43753"/>
    <cellStyle name="Note 4 16 6 6" xfId="18872"/>
    <cellStyle name="Note 4 16 7" xfId="2032"/>
    <cellStyle name="Note 4 16 7 2" xfId="4543"/>
    <cellStyle name="Note 4 16 7 2 2" xfId="14033"/>
    <cellStyle name="Note 4 16 7 2 2 2" xfId="31468"/>
    <cellStyle name="Note 4 16 7 2 2 3" xfId="45921"/>
    <cellStyle name="Note 4 16 7 2 3" xfId="16494"/>
    <cellStyle name="Note 4 16 7 2 3 2" xfId="33929"/>
    <cellStyle name="Note 4 16 7 2 3 3" xfId="48382"/>
    <cellStyle name="Note 4 16 7 2 4" xfId="21979"/>
    <cellStyle name="Note 4 16 7 2 5" xfId="36432"/>
    <cellStyle name="Note 4 16 7 3" xfId="7005"/>
    <cellStyle name="Note 4 16 7 3 2" xfId="24440"/>
    <cellStyle name="Note 4 16 7 3 3" xfId="38893"/>
    <cellStyle name="Note 4 16 7 4" xfId="9446"/>
    <cellStyle name="Note 4 16 7 4 2" xfId="26881"/>
    <cellStyle name="Note 4 16 7 4 3" xfId="41334"/>
    <cellStyle name="Note 4 16 7 5" xfId="11866"/>
    <cellStyle name="Note 4 16 7 5 2" xfId="29301"/>
    <cellStyle name="Note 4 16 7 5 3" xfId="43754"/>
    <cellStyle name="Note 4 16 7 6" xfId="18873"/>
    <cellStyle name="Note 4 16 8" xfId="2033"/>
    <cellStyle name="Note 4 16 8 2" xfId="4544"/>
    <cellStyle name="Note 4 16 8 2 2" xfId="21980"/>
    <cellStyle name="Note 4 16 8 2 3" xfId="36433"/>
    <cellStyle name="Note 4 16 8 3" xfId="7006"/>
    <cellStyle name="Note 4 16 8 3 2" xfId="24441"/>
    <cellStyle name="Note 4 16 8 3 3" xfId="38894"/>
    <cellStyle name="Note 4 16 8 4" xfId="9447"/>
    <cellStyle name="Note 4 16 8 4 2" xfId="26882"/>
    <cellStyle name="Note 4 16 8 4 3" xfId="41335"/>
    <cellStyle name="Note 4 16 8 5" xfId="11867"/>
    <cellStyle name="Note 4 16 8 5 2" xfId="29302"/>
    <cellStyle name="Note 4 16 8 5 3" xfId="43755"/>
    <cellStyle name="Note 4 16 8 6" xfId="15278"/>
    <cellStyle name="Note 4 16 8 6 2" xfId="32713"/>
    <cellStyle name="Note 4 16 8 6 3" xfId="47166"/>
    <cellStyle name="Note 4 16 8 7" xfId="18874"/>
    <cellStyle name="Note 4 16 8 8" xfId="20440"/>
    <cellStyle name="Note 4 16 9" xfId="4525"/>
    <cellStyle name="Note 4 16 9 2" xfId="14019"/>
    <cellStyle name="Note 4 16 9 2 2" xfId="31454"/>
    <cellStyle name="Note 4 16 9 2 3" xfId="45907"/>
    <cellStyle name="Note 4 16 9 3" xfId="16480"/>
    <cellStyle name="Note 4 16 9 3 2" xfId="33915"/>
    <cellStyle name="Note 4 16 9 3 3" xfId="48368"/>
    <cellStyle name="Note 4 16 9 4" xfId="21961"/>
    <cellStyle name="Note 4 16 9 5" xfId="36414"/>
    <cellStyle name="Note 4 17" xfId="2034"/>
    <cellStyle name="Note 4 17 10" xfId="7007"/>
    <cellStyle name="Note 4 17 10 2" xfId="24442"/>
    <cellStyle name="Note 4 17 10 3" xfId="38895"/>
    <cellStyle name="Note 4 17 11" xfId="9448"/>
    <cellStyle name="Note 4 17 11 2" xfId="26883"/>
    <cellStyle name="Note 4 17 11 3" xfId="41336"/>
    <cellStyle name="Note 4 17 12" xfId="11868"/>
    <cellStyle name="Note 4 17 12 2" xfId="29303"/>
    <cellStyle name="Note 4 17 12 3" xfId="43756"/>
    <cellStyle name="Note 4 17 13" xfId="18875"/>
    <cellStyle name="Note 4 17 2" xfId="2035"/>
    <cellStyle name="Note 4 17 2 2" xfId="2036"/>
    <cellStyle name="Note 4 17 2 2 2" xfId="4547"/>
    <cellStyle name="Note 4 17 2 2 2 2" xfId="14036"/>
    <cellStyle name="Note 4 17 2 2 2 2 2" xfId="31471"/>
    <cellStyle name="Note 4 17 2 2 2 2 3" xfId="45924"/>
    <cellStyle name="Note 4 17 2 2 2 3" xfId="16497"/>
    <cellStyle name="Note 4 17 2 2 2 3 2" xfId="33932"/>
    <cellStyle name="Note 4 17 2 2 2 3 3" xfId="48385"/>
    <cellStyle name="Note 4 17 2 2 2 4" xfId="21983"/>
    <cellStyle name="Note 4 17 2 2 2 5" xfId="36436"/>
    <cellStyle name="Note 4 17 2 2 3" xfId="7009"/>
    <cellStyle name="Note 4 17 2 2 3 2" xfId="24444"/>
    <cellStyle name="Note 4 17 2 2 3 3" xfId="38897"/>
    <cellStyle name="Note 4 17 2 2 4" xfId="9450"/>
    <cellStyle name="Note 4 17 2 2 4 2" xfId="26885"/>
    <cellStyle name="Note 4 17 2 2 4 3" xfId="41338"/>
    <cellStyle name="Note 4 17 2 2 5" xfId="11870"/>
    <cellStyle name="Note 4 17 2 2 5 2" xfId="29305"/>
    <cellStyle name="Note 4 17 2 2 5 3" xfId="43758"/>
    <cellStyle name="Note 4 17 2 2 6" xfId="18877"/>
    <cellStyle name="Note 4 17 2 3" xfId="2037"/>
    <cellStyle name="Note 4 17 2 3 2" xfId="4548"/>
    <cellStyle name="Note 4 17 2 3 2 2" xfId="14037"/>
    <cellStyle name="Note 4 17 2 3 2 2 2" xfId="31472"/>
    <cellStyle name="Note 4 17 2 3 2 2 3" xfId="45925"/>
    <cellStyle name="Note 4 17 2 3 2 3" xfId="16498"/>
    <cellStyle name="Note 4 17 2 3 2 3 2" xfId="33933"/>
    <cellStyle name="Note 4 17 2 3 2 3 3" xfId="48386"/>
    <cellStyle name="Note 4 17 2 3 2 4" xfId="21984"/>
    <cellStyle name="Note 4 17 2 3 2 5" xfId="36437"/>
    <cellStyle name="Note 4 17 2 3 3" xfId="7010"/>
    <cellStyle name="Note 4 17 2 3 3 2" xfId="24445"/>
    <cellStyle name="Note 4 17 2 3 3 3" xfId="38898"/>
    <cellStyle name="Note 4 17 2 3 4" xfId="9451"/>
    <cellStyle name="Note 4 17 2 3 4 2" xfId="26886"/>
    <cellStyle name="Note 4 17 2 3 4 3" xfId="41339"/>
    <cellStyle name="Note 4 17 2 3 5" xfId="11871"/>
    <cellStyle name="Note 4 17 2 3 5 2" xfId="29306"/>
    <cellStyle name="Note 4 17 2 3 5 3" xfId="43759"/>
    <cellStyle name="Note 4 17 2 3 6" xfId="18878"/>
    <cellStyle name="Note 4 17 2 4" xfId="2038"/>
    <cellStyle name="Note 4 17 2 4 2" xfId="4549"/>
    <cellStyle name="Note 4 17 2 4 2 2" xfId="21985"/>
    <cellStyle name="Note 4 17 2 4 2 3" xfId="36438"/>
    <cellStyle name="Note 4 17 2 4 3" xfId="7011"/>
    <cellStyle name="Note 4 17 2 4 3 2" xfId="24446"/>
    <cellStyle name="Note 4 17 2 4 3 3" xfId="38899"/>
    <cellStyle name="Note 4 17 2 4 4" xfId="9452"/>
    <cellStyle name="Note 4 17 2 4 4 2" xfId="26887"/>
    <cellStyle name="Note 4 17 2 4 4 3" xfId="41340"/>
    <cellStyle name="Note 4 17 2 4 5" xfId="11872"/>
    <cellStyle name="Note 4 17 2 4 5 2" xfId="29307"/>
    <cellStyle name="Note 4 17 2 4 5 3" xfId="43760"/>
    <cellStyle name="Note 4 17 2 4 6" xfId="15279"/>
    <cellStyle name="Note 4 17 2 4 6 2" xfId="32714"/>
    <cellStyle name="Note 4 17 2 4 6 3" xfId="47167"/>
    <cellStyle name="Note 4 17 2 4 7" xfId="18879"/>
    <cellStyle name="Note 4 17 2 4 8" xfId="20441"/>
    <cellStyle name="Note 4 17 2 5" xfId="4546"/>
    <cellStyle name="Note 4 17 2 5 2" xfId="14035"/>
    <cellStyle name="Note 4 17 2 5 2 2" xfId="31470"/>
    <cellStyle name="Note 4 17 2 5 2 3" xfId="45923"/>
    <cellStyle name="Note 4 17 2 5 3" xfId="16496"/>
    <cellStyle name="Note 4 17 2 5 3 2" xfId="33931"/>
    <cellStyle name="Note 4 17 2 5 3 3" xfId="48384"/>
    <cellStyle name="Note 4 17 2 5 4" xfId="21982"/>
    <cellStyle name="Note 4 17 2 5 5" xfId="36435"/>
    <cellStyle name="Note 4 17 2 6" xfId="7008"/>
    <cellStyle name="Note 4 17 2 6 2" xfId="24443"/>
    <cellStyle name="Note 4 17 2 6 3" xfId="38896"/>
    <cellStyle name="Note 4 17 2 7" xfId="9449"/>
    <cellStyle name="Note 4 17 2 7 2" xfId="26884"/>
    <cellStyle name="Note 4 17 2 7 3" xfId="41337"/>
    <cellStyle name="Note 4 17 2 8" xfId="11869"/>
    <cellStyle name="Note 4 17 2 8 2" xfId="29304"/>
    <cellStyle name="Note 4 17 2 8 3" xfId="43757"/>
    <cellStyle name="Note 4 17 2 9" xfId="18876"/>
    <cellStyle name="Note 4 17 3" xfId="2039"/>
    <cellStyle name="Note 4 17 3 2" xfId="2040"/>
    <cellStyle name="Note 4 17 3 2 2" xfId="4551"/>
    <cellStyle name="Note 4 17 3 2 2 2" xfId="14039"/>
    <cellStyle name="Note 4 17 3 2 2 2 2" xfId="31474"/>
    <cellStyle name="Note 4 17 3 2 2 2 3" xfId="45927"/>
    <cellStyle name="Note 4 17 3 2 2 3" xfId="16500"/>
    <cellStyle name="Note 4 17 3 2 2 3 2" xfId="33935"/>
    <cellStyle name="Note 4 17 3 2 2 3 3" xfId="48388"/>
    <cellStyle name="Note 4 17 3 2 2 4" xfId="21987"/>
    <cellStyle name="Note 4 17 3 2 2 5" xfId="36440"/>
    <cellStyle name="Note 4 17 3 2 3" xfId="7013"/>
    <cellStyle name="Note 4 17 3 2 3 2" xfId="24448"/>
    <cellStyle name="Note 4 17 3 2 3 3" xfId="38901"/>
    <cellStyle name="Note 4 17 3 2 4" xfId="9454"/>
    <cellStyle name="Note 4 17 3 2 4 2" xfId="26889"/>
    <cellStyle name="Note 4 17 3 2 4 3" xfId="41342"/>
    <cellStyle name="Note 4 17 3 2 5" xfId="11874"/>
    <cellStyle name="Note 4 17 3 2 5 2" xfId="29309"/>
    <cellStyle name="Note 4 17 3 2 5 3" xfId="43762"/>
    <cellStyle name="Note 4 17 3 2 6" xfId="18881"/>
    <cellStyle name="Note 4 17 3 3" xfId="2041"/>
    <cellStyle name="Note 4 17 3 3 2" xfId="4552"/>
    <cellStyle name="Note 4 17 3 3 2 2" xfId="14040"/>
    <cellStyle name="Note 4 17 3 3 2 2 2" xfId="31475"/>
    <cellStyle name="Note 4 17 3 3 2 2 3" xfId="45928"/>
    <cellStyle name="Note 4 17 3 3 2 3" xfId="16501"/>
    <cellStyle name="Note 4 17 3 3 2 3 2" xfId="33936"/>
    <cellStyle name="Note 4 17 3 3 2 3 3" xfId="48389"/>
    <cellStyle name="Note 4 17 3 3 2 4" xfId="21988"/>
    <cellStyle name="Note 4 17 3 3 2 5" xfId="36441"/>
    <cellStyle name="Note 4 17 3 3 3" xfId="7014"/>
    <cellStyle name="Note 4 17 3 3 3 2" xfId="24449"/>
    <cellStyle name="Note 4 17 3 3 3 3" xfId="38902"/>
    <cellStyle name="Note 4 17 3 3 4" xfId="9455"/>
    <cellStyle name="Note 4 17 3 3 4 2" xfId="26890"/>
    <cellStyle name="Note 4 17 3 3 4 3" xfId="41343"/>
    <cellStyle name="Note 4 17 3 3 5" xfId="11875"/>
    <cellStyle name="Note 4 17 3 3 5 2" xfId="29310"/>
    <cellStyle name="Note 4 17 3 3 5 3" xfId="43763"/>
    <cellStyle name="Note 4 17 3 3 6" xfId="18882"/>
    <cellStyle name="Note 4 17 3 4" xfId="2042"/>
    <cellStyle name="Note 4 17 3 4 2" xfId="4553"/>
    <cellStyle name="Note 4 17 3 4 2 2" xfId="21989"/>
    <cellStyle name="Note 4 17 3 4 2 3" xfId="36442"/>
    <cellStyle name="Note 4 17 3 4 3" xfId="7015"/>
    <cellStyle name="Note 4 17 3 4 3 2" xfId="24450"/>
    <cellStyle name="Note 4 17 3 4 3 3" xfId="38903"/>
    <cellStyle name="Note 4 17 3 4 4" xfId="9456"/>
    <cellStyle name="Note 4 17 3 4 4 2" xfId="26891"/>
    <cellStyle name="Note 4 17 3 4 4 3" xfId="41344"/>
    <cellStyle name="Note 4 17 3 4 5" xfId="11876"/>
    <cellStyle name="Note 4 17 3 4 5 2" xfId="29311"/>
    <cellStyle name="Note 4 17 3 4 5 3" xfId="43764"/>
    <cellStyle name="Note 4 17 3 4 6" xfId="15280"/>
    <cellStyle name="Note 4 17 3 4 6 2" xfId="32715"/>
    <cellStyle name="Note 4 17 3 4 6 3" xfId="47168"/>
    <cellStyle name="Note 4 17 3 4 7" xfId="18883"/>
    <cellStyle name="Note 4 17 3 4 8" xfId="20442"/>
    <cellStyle name="Note 4 17 3 5" xfId="4550"/>
    <cellStyle name="Note 4 17 3 5 2" xfId="14038"/>
    <cellStyle name="Note 4 17 3 5 2 2" xfId="31473"/>
    <cellStyle name="Note 4 17 3 5 2 3" xfId="45926"/>
    <cellStyle name="Note 4 17 3 5 3" xfId="16499"/>
    <cellStyle name="Note 4 17 3 5 3 2" xfId="33934"/>
    <cellStyle name="Note 4 17 3 5 3 3" xfId="48387"/>
    <cellStyle name="Note 4 17 3 5 4" xfId="21986"/>
    <cellStyle name="Note 4 17 3 5 5" xfId="36439"/>
    <cellStyle name="Note 4 17 3 6" xfId="7012"/>
    <cellStyle name="Note 4 17 3 6 2" xfId="24447"/>
    <cellStyle name="Note 4 17 3 6 3" xfId="38900"/>
    <cellStyle name="Note 4 17 3 7" xfId="9453"/>
    <cellStyle name="Note 4 17 3 7 2" xfId="26888"/>
    <cellStyle name="Note 4 17 3 7 3" xfId="41341"/>
    <cellStyle name="Note 4 17 3 8" xfId="11873"/>
    <cellStyle name="Note 4 17 3 8 2" xfId="29308"/>
    <cellStyle name="Note 4 17 3 8 3" xfId="43761"/>
    <cellStyle name="Note 4 17 3 9" xfId="18880"/>
    <cellStyle name="Note 4 17 4" xfId="2043"/>
    <cellStyle name="Note 4 17 4 2" xfId="2044"/>
    <cellStyle name="Note 4 17 4 2 2" xfId="4555"/>
    <cellStyle name="Note 4 17 4 2 2 2" xfId="14042"/>
    <cellStyle name="Note 4 17 4 2 2 2 2" xfId="31477"/>
    <cellStyle name="Note 4 17 4 2 2 2 3" xfId="45930"/>
    <cellStyle name="Note 4 17 4 2 2 3" xfId="16503"/>
    <cellStyle name="Note 4 17 4 2 2 3 2" xfId="33938"/>
    <cellStyle name="Note 4 17 4 2 2 3 3" xfId="48391"/>
    <cellStyle name="Note 4 17 4 2 2 4" xfId="21991"/>
    <cellStyle name="Note 4 17 4 2 2 5" xfId="36444"/>
    <cellStyle name="Note 4 17 4 2 3" xfId="7017"/>
    <cellStyle name="Note 4 17 4 2 3 2" xfId="24452"/>
    <cellStyle name="Note 4 17 4 2 3 3" xfId="38905"/>
    <cellStyle name="Note 4 17 4 2 4" xfId="9458"/>
    <cellStyle name="Note 4 17 4 2 4 2" xfId="26893"/>
    <cellStyle name="Note 4 17 4 2 4 3" xfId="41346"/>
    <cellStyle name="Note 4 17 4 2 5" xfId="11878"/>
    <cellStyle name="Note 4 17 4 2 5 2" xfId="29313"/>
    <cellStyle name="Note 4 17 4 2 5 3" xfId="43766"/>
    <cellStyle name="Note 4 17 4 2 6" xfId="18885"/>
    <cellStyle name="Note 4 17 4 3" xfId="2045"/>
    <cellStyle name="Note 4 17 4 3 2" xfId="4556"/>
    <cellStyle name="Note 4 17 4 3 2 2" xfId="14043"/>
    <cellStyle name="Note 4 17 4 3 2 2 2" xfId="31478"/>
    <cellStyle name="Note 4 17 4 3 2 2 3" xfId="45931"/>
    <cellStyle name="Note 4 17 4 3 2 3" xfId="16504"/>
    <cellStyle name="Note 4 17 4 3 2 3 2" xfId="33939"/>
    <cellStyle name="Note 4 17 4 3 2 3 3" xfId="48392"/>
    <cellStyle name="Note 4 17 4 3 2 4" xfId="21992"/>
    <cellStyle name="Note 4 17 4 3 2 5" xfId="36445"/>
    <cellStyle name="Note 4 17 4 3 3" xfId="7018"/>
    <cellStyle name="Note 4 17 4 3 3 2" xfId="24453"/>
    <cellStyle name="Note 4 17 4 3 3 3" xfId="38906"/>
    <cellStyle name="Note 4 17 4 3 4" xfId="9459"/>
    <cellStyle name="Note 4 17 4 3 4 2" xfId="26894"/>
    <cellStyle name="Note 4 17 4 3 4 3" xfId="41347"/>
    <cellStyle name="Note 4 17 4 3 5" xfId="11879"/>
    <cellStyle name="Note 4 17 4 3 5 2" xfId="29314"/>
    <cellStyle name="Note 4 17 4 3 5 3" xfId="43767"/>
    <cellStyle name="Note 4 17 4 3 6" xfId="18886"/>
    <cellStyle name="Note 4 17 4 4" xfId="2046"/>
    <cellStyle name="Note 4 17 4 4 2" xfId="4557"/>
    <cellStyle name="Note 4 17 4 4 2 2" xfId="21993"/>
    <cellStyle name="Note 4 17 4 4 2 3" xfId="36446"/>
    <cellStyle name="Note 4 17 4 4 3" xfId="7019"/>
    <cellStyle name="Note 4 17 4 4 3 2" xfId="24454"/>
    <cellStyle name="Note 4 17 4 4 3 3" xfId="38907"/>
    <cellStyle name="Note 4 17 4 4 4" xfId="9460"/>
    <cellStyle name="Note 4 17 4 4 4 2" xfId="26895"/>
    <cellStyle name="Note 4 17 4 4 4 3" xfId="41348"/>
    <cellStyle name="Note 4 17 4 4 5" xfId="11880"/>
    <cellStyle name="Note 4 17 4 4 5 2" xfId="29315"/>
    <cellStyle name="Note 4 17 4 4 5 3" xfId="43768"/>
    <cellStyle name="Note 4 17 4 4 6" xfId="15281"/>
    <cellStyle name="Note 4 17 4 4 6 2" xfId="32716"/>
    <cellStyle name="Note 4 17 4 4 6 3" xfId="47169"/>
    <cellStyle name="Note 4 17 4 4 7" xfId="18887"/>
    <cellStyle name="Note 4 17 4 4 8" xfId="20443"/>
    <cellStyle name="Note 4 17 4 5" xfId="4554"/>
    <cellStyle name="Note 4 17 4 5 2" xfId="14041"/>
    <cellStyle name="Note 4 17 4 5 2 2" xfId="31476"/>
    <cellStyle name="Note 4 17 4 5 2 3" xfId="45929"/>
    <cellStyle name="Note 4 17 4 5 3" xfId="16502"/>
    <cellStyle name="Note 4 17 4 5 3 2" xfId="33937"/>
    <cellStyle name="Note 4 17 4 5 3 3" xfId="48390"/>
    <cellStyle name="Note 4 17 4 5 4" xfId="21990"/>
    <cellStyle name="Note 4 17 4 5 5" xfId="36443"/>
    <cellStyle name="Note 4 17 4 6" xfId="7016"/>
    <cellStyle name="Note 4 17 4 6 2" xfId="24451"/>
    <cellStyle name="Note 4 17 4 6 3" xfId="38904"/>
    <cellStyle name="Note 4 17 4 7" xfId="9457"/>
    <cellStyle name="Note 4 17 4 7 2" xfId="26892"/>
    <cellStyle name="Note 4 17 4 7 3" xfId="41345"/>
    <cellStyle name="Note 4 17 4 8" xfId="11877"/>
    <cellStyle name="Note 4 17 4 8 2" xfId="29312"/>
    <cellStyle name="Note 4 17 4 8 3" xfId="43765"/>
    <cellStyle name="Note 4 17 4 9" xfId="18884"/>
    <cellStyle name="Note 4 17 5" xfId="2047"/>
    <cellStyle name="Note 4 17 5 2" xfId="2048"/>
    <cellStyle name="Note 4 17 5 2 2" xfId="4559"/>
    <cellStyle name="Note 4 17 5 2 2 2" xfId="14045"/>
    <cellStyle name="Note 4 17 5 2 2 2 2" xfId="31480"/>
    <cellStyle name="Note 4 17 5 2 2 2 3" xfId="45933"/>
    <cellStyle name="Note 4 17 5 2 2 3" xfId="16506"/>
    <cellStyle name="Note 4 17 5 2 2 3 2" xfId="33941"/>
    <cellStyle name="Note 4 17 5 2 2 3 3" xfId="48394"/>
    <cellStyle name="Note 4 17 5 2 2 4" xfId="21995"/>
    <cellStyle name="Note 4 17 5 2 2 5" xfId="36448"/>
    <cellStyle name="Note 4 17 5 2 3" xfId="7021"/>
    <cellStyle name="Note 4 17 5 2 3 2" xfId="24456"/>
    <cellStyle name="Note 4 17 5 2 3 3" xfId="38909"/>
    <cellStyle name="Note 4 17 5 2 4" xfId="9462"/>
    <cellStyle name="Note 4 17 5 2 4 2" xfId="26897"/>
    <cellStyle name="Note 4 17 5 2 4 3" xfId="41350"/>
    <cellStyle name="Note 4 17 5 2 5" xfId="11882"/>
    <cellStyle name="Note 4 17 5 2 5 2" xfId="29317"/>
    <cellStyle name="Note 4 17 5 2 5 3" xfId="43770"/>
    <cellStyle name="Note 4 17 5 2 6" xfId="18889"/>
    <cellStyle name="Note 4 17 5 3" xfId="2049"/>
    <cellStyle name="Note 4 17 5 3 2" xfId="4560"/>
    <cellStyle name="Note 4 17 5 3 2 2" xfId="14046"/>
    <cellStyle name="Note 4 17 5 3 2 2 2" xfId="31481"/>
    <cellStyle name="Note 4 17 5 3 2 2 3" xfId="45934"/>
    <cellStyle name="Note 4 17 5 3 2 3" xfId="16507"/>
    <cellStyle name="Note 4 17 5 3 2 3 2" xfId="33942"/>
    <cellStyle name="Note 4 17 5 3 2 3 3" xfId="48395"/>
    <cellStyle name="Note 4 17 5 3 2 4" xfId="21996"/>
    <cellStyle name="Note 4 17 5 3 2 5" xfId="36449"/>
    <cellStyle name="Note 4 17 5 3 3" xfId="7022"/>
    <cellStyle name="Note 4 17 5 3 3 2" xfId="24457"/>
    <cellStyle name="Note 4 17 5 3 3 3" xfId="38910"/>
    <cellStyle name="Note 4 17 5 3 4" xfId="9463"/>
    <cellStyle name="Note 4 17 5 3 4 2" xfId="26898"/>
    <cellStyle name="Note 4 17 5 3 4 3" xfId="41351"/>
    <cellStyle name="Note 4 17 5 3 5" xfId="11883"/>
    <cellStyle name="Note 4 17 5 3 5 2" xfId="29318"/>
    <cellStyle name="Note 4 17 5 3 5 3" xfId="43771"/>
    <cellStyle name="Note 4 17 5 3 6" xfId="18890"/>
    <cellStyle name="Note 4 17 5 4" xfId="2050"/>
    <cellStyle name="Note 4 17 5 4 2" xfId="4561"/>
    <cellStyle name="Note 4 17 5 4 2 2" xfId="21997"/>
    <cellStyle name="Note 4 17 5 4 2 3" xfId="36450"/>
    <cellStyle name="Note 4 17 5 4 3" xfId="7023"/>
    <cellStyle name="Note 4 17 5 4 3 2" xfId="24458"/>
    <cellStyle name="Note 4 17 5 4 3 3" xfId="38911"/>
    <cellStyle name="Note 4 17 5 4 4" xfId="9464"/>
    <cellStyle name="Note 4 17 5 4 4 2" xfId="26899"/>
    <cellStyle name="Note 4 17 5 4 4 3" xfId="41352"/>
    <cellStyle name="Note 4 17 5 4 5" xfId="11884"/>
    <cellStyle name="Note 4 17 5 4 5 2" xfId="29319"/>
    <cellStyle name="Note 4 17 5 4 5 3" xfId="43772"/>
    <cellStyle name="Note 4 17 5 4 6" xfId="15282"/>
    <cellStyle name="Note 4 17 5 4 6 2" xfId="32717"/>
    <cellStyle name="Note 4 17 5 4 6 3" xfId="47170"/>
    <cellStyle name="Note 4 17 5 4 7" xfId="18891"/>
    <cellStyle name="Note 4 17 5 4 8" xfId="20444"/>
    <cellStyle name="Note 4 17 5 5" xfId="4558"/>
    <cellStyle name="Note 4 17 5 5 2" xfId="14044"/>
    <cellStyle name="Note 4 17 5 5 2 2" xfId="31479"/>
    <cellStyle name="Note 4 17 5 5 2 3" xfId="45932"/>
    <cellStyle name="Note 4 17 5 5 3" xfId="16505"/>
    <cellStyle name="Note 4 17 5 5 3 2" xfId="33940"/>
    <cellStyle name="Note 4 17 5 5 3 3" xfId="48393"/>
    <cellStyle name="Note 4 17 5 5 4" xfId="21994"/>
    <cellStyle name="Note 4 17 5 5 5" xfId="36447"/>
    <cellStyle name="Note 4 17 5 6" xfId="7020"/>
    <cellStyle name="Note 4 17 5 6 2" xfId="24455"/>
    <cellStyle name="Note 4 17 5 6 3" xfId="38908"/>
    <cellStyle name="Note 4 17 5 7" xfId="9461"/>
    <cellStyle name="Note 4 17 5 7 2" xfId="26896"/>
    <cellStyle name="Note 4 17 5 7 3" xfId="41349"/>
    <cellStyle name="Note 4 17 5 8" xfId="11881"/>
    <cellStyle name="Note 4 17 5 8 2" xfId="29316"/>
    <cellStyle name="Note 4 17 5 8 3" xfId="43769"/>
    <cellStyle name="Note 4 17 5 9" xfId="18888"/>
    <cellStyle name="Note 4 17 6" xfId="2051"/>
    <cellStyle name="Note 4 17 6 2" xfId="4562"/>
    <cellStyle name="Note 4 17 6 2 2" xfId="14047"/>
    <cellStyle name="Note 4 17 6 2 2 2" xfId="31482"/>
    <cellStyle name="Note 4 17 6 2 2 3" xfId="45935"/>
    <cellStyle name="Note 4 17 6 2 3" xfId="16508"/>
    <cellStyle name="Note 4 17 6 2 3 2" xfId="33943"/>
    <cellStyle name="Note 4 17 6 2 3 3" xfId="48396"/>
    <cellStyle name="Note 4 17 6 2 4" xfId="21998"/>
    <cellStyle name="Note 4 17 6 2 5" xfId="36451"/>
    <cellStyle name="Note 4 17 6 3" xfId="7024"/>
    <cellStyle name="Note 4 17 6 3 2" xfId="24459"/>
    <cellStyle name="Note 4 17 6 3 3" xfId="38912"/>
    <cellStyle name="Note 4 17 6 4" xfId="9465"/>
    <cellStyle name="Note 4 17 6 4 2" xfId="26900"/>
    <cellStyle name="Note 4 17 6 4 3" xfId="41353"/>
    <cellStyle name="Note 4 17 6 5" xfId="11885"/>
    <cellStyle name="Note 4 17 6 5 2" xfId="29320"/>
    <cellStyle name="Note 4 17 6 5 3" xfId="43773"/>
    <cellStyle name="Note 4 17 6 6" xfId="18892"/>
    <cellStyle name="Note 4 17 7" xfId="2052"/>
    <cellStyle name="Note 4 17 7 2" xfId="4563"/>
    <cellStyle name="Note 4 17 7 2 2" xfId="14048"/>
    <cellStyle name="Note 4 17 7 2 2 2" xfId="31483"/>
    <cellStyle name="Note 4 17 7 2 2 3" xfId="45936"/>
    <cellStyle name="Note 4 17 7 2 3" xfId="16509"/>
    <cellStyle name="Note 4 17 7 2 3 2" xfId="33944"/>
    <cellStyle name="Note 4 17 7 2 3 3" xfId="48397"/>
    <cellStyle name="Note 4 17 7 2 4" xfId="21999"/>
    <cellStyle name="Note 4 17 7 2 5" xfId="36452"/>
    <cellStyle name="Note 4 17 7 3" xfId="7025"/>
    <cellStyle name="Note 4 17 7 3 2" xfId="24460"/>
    <cellStyle name="Note 4 17 7 3 3" xfId="38913"/>
    <cellStyle name="Note 4 17 7 4" xfId="9466"/>
    <cellStyle name="Note 4 17 7 4 2" xfId="26901"/>
    <cellStyle name="Note 4 17 7 4 3" xfId="41354"/>
    <cellStyle name="Note 4 17 7 5" xfId="11886"/>
    <cellStyle name="Note 4 17 7 5 2" xfId="29321"/>
    <cellStyle name="Note 4 17 7 5 3" xfId="43774"/>
    <cellStyle name="Note 4 17 7 6" xfId="18893"/>
    <cellStyle name="Note 4 17 8" xfId="2053"/>
    <cellStyle name="Note 4 17 8 2" xfId="4564"/>
    <cellStyle name="Note 4 17 8 2 2" xfId="22000"/>
    <cellStyle name="Note 4 17 8 2 3" xfId="36453"/>
    <cellStyle name="Note 4 17 8 3" xfId="7026"/>
    <cellStyle name="Note 4 17 8 3 2" xfId="24461"/>
    <cellStyle name="Note 4 17 8 3 3" xfId="38914"/>
    <cellStyle name="Note 4 17 8 4" xfId="9467"/>
    <cellStyle name="Note 4 17 8 4 2" xfId="26902"/>
    <cellStyle name="Note 4 17 8 4 3" xfId="41355"/>
    <cellStyle name="Note 4 17 8 5" xfId="11887"/>
    <cellStyle name="Note 4 17 8 5 2" xfId="29322"/>
    <cellStyle name="Note 4 17 8 5 3" xfId="43775"/>
    <cellStyle name="Note 4 17 8 6" xfId="15283"/>
    <cellStyle name="Note 4 17 8 6 2" xfId="32718"/>
    <cellStyle name="Note 4 17 8 6 3" xfId="47171"/>
    <cellStyle name="Note 4 17 8 7" xfId="18894"/>
    <cellStyle name="Note 4 17 8 8" xfId="20445"/>
    <cellStyle name="Note 4 17 9" xfId="4545"/>
    <cellStyle name="Note 4 17 9 2" xfId="14034"/>
    <cellStyle name="Note 4 17 9 2 2" xfId="31469"/>
    <cellStyle name="Note 4 17 9 2 3" xfId="45922"/>
    <cellStyle name="Note 4 17 9 3" xfId="16495"/>
    <cellStyle name="Note 4 17 9 3 2" xfId="33930"/>
    <cellStyle name="Note 4 17 9 3 3" xfId="48383"/>
    <cellStyle name="Note 4 17 9 4" xfId="21981"/>
    <cellStyle name="Note 4 17 9 5" xfId="36434"/>
    <cellStyle name="Note 4 18" xfId="2054"/>
    <cellStyle name="Note 4 18 10" xfId="7027"/>
    <cellStyle name="Note 4 18 10 2" xfId="24462"/>
    <cellStyle name="Note 4 18 10 3" xfId="38915"/>
    <cellStyle name="Note 4 18 11" xfId="9468"/>
    <cellStyle name="Note 4 18 11 2" xfId="26903"/>
    <cellStyle name="Note 4 18 11 3" xfId="41356"/>
    <cellStyle name="Note 4 18 12" xfId="11888"/>
    <cellStyle name="Note 4 18 12 2" xfId="29323"/>
    <cellStyle name="Note 4 18 12 3" xfId="43776"/>
    <cellStyle name="Note 4 18 13" xfId="18895"/>
    <cellStyle name="Note 4 18 2" xfId="2055"/>
    <cellStyle name="Note 4 18 2 2" xfId="2056"/>
    <cellStyle name="Note 4 18 2 2 2" xfId="4567"/>
    <cellStyle name="Note 4 18 2 2 2 2" xfId="14051"/>
    <cellStyle name="Note 4 18 2 2 2 2 2" xfId="31486"/>
    <cellStyle name="Note 4 18 2 2 2 2 3" xfId="45939"/>
    <cellStyle name="Note 4 18 2 2 2 3" xfId="16512"/>
    <cellStyle name="Note 4 18 2 2 2 3 2" xfId="33947"/>
    <cellStyle name="Note 4 18 2 2 2 3 3" xfId="48400"/>
    <cellStyle name="Note 4 18 2 2 2 4" xfId="22003"/>
    <cellStyle name="Note 4 18 2 2 2 5" xfId="36456"/>
    <cellStyle name="Note 4 18 2 2 3" xfId="7029"/>
    <cellStyle name="Note 4 18 2 2 3 2" xfId="24464"/>
    <cellStyle name="Note 4 18 2 2 3 3" xfId="38917"/>
    <cellStyle name="Note 4 18 2 2 4" xfId="9470"/>
    <cellStyle name="Note 4 18 2 2 4 2" xfId="26905"/>
    <cellStyle name="Note 4 18 2 2 4 3" xfId="41358"/>
    <cellStyle name="Note 4 18 2 2 5" xfId="11890"/>
    <cellStyle name="Note 4 18 2 2 5 2" xfId="29325"/>
    <cellStyle name="Note 4 18 2 2 5 3" xfId="43778"/>
    <cellStyle name="Note 4 18 2 2 6" xfId="18897"/>
    <cellStyle name="Note 4 18 2 3" xfId="2057"/>
    <cellStyle name="Note 4 18 2 3 2" xfId="4568"/>
    <cellStyle name="Note 4 18 2 3 2 2" xfId="14052"/>
    <cellStyle name="Note 4 18 2 3 2 2 2" xfId="31487"/>
    <cellStyle name="Note 4 18 2 3 2 2 3" xfId="45940"/>
    <cellStyle name="Note 4 18 2 3 2 3" xfId="16513"/>
    <cellStyle name="Note 4 18 2 3 2 3 2" xfId="33948"/>
    <cellStyle name="Note 4 18 2 3 2 3 3" xfId="48401"/>
    <cellStyle name="Note 4 18 2 3 2 4" xfId="22004"/>
    <cellStyle name="Note 4 18 2 3 2 5" xfId="36457"/>
    <cellStyle name="Note 4 18 2 3 3" xfId="7030"/>
    <cellStyle name="Note 4 18 2 3 3 2" xfId="24465"/>
    <cellStyle name="Note 4 18 2 3 3 3" xfId="38918"/>
    <cellStyle name="Note 4 18 2 3 4" xfId="9471"/>
    <cellStyle name="Note 4 18 2 3 4 2" xfId="26906"/>
    <cellStyle name="Note 4 18 2 3 4 3" xfId="41359"/>
    <cellStyle name="Note 4 18 2 3 5" xfId="11891"/>
    <cellStyle name="Note 4 18 2 3 5 2" xfId="29326"/>
    <cellStyle name="Note 4 18 2 3 5 3" xfId="43779"/>
    <cellStyle name="Note 4 18 2 3 6" xfId="18898"/>
    <cellStyle name="Note 4 18 2 4" xfId="2058"/>
    <cellStyle name="Note 4 18 2 4 2" xfId="4569"/>
    <cellStyle name="Note 4 18 2 4 2 2" xfId="22005"/>
    <cellStyle name="Note 4 18 2 4 2 3" xfId="36458"/>
    <cellStyle name="Note 4 18 2 4 3" xfId="7031"/>
    <cellStyle name="Note 4 18 2 4 3 2" xfId="24466"/>
    <cellStyle name="Note 4 18 2 4 3 3" xfId="38919"/>
    <cellStyle name="Note 4 18 2 4 4" xfId="9472"/>
    <cellStyle name="Note 4 18 2 4 4 2" xfId="26907"/>
    <cellStyle name="Note 4 18 2 4 4 3" xfId="41360"/>
    <cellStyle name="Note 4 18 2 4 5" xfId="11892"/>
    <cellStyle name="Note 4 18 2 4 5 2" xfId="29327"/>
    <cellStyle name="Note 4 18 2 4 5 3" xfId="43780"/>
    <cellStyle name="Note 4 18 2 4 6" xfId="15284"/>
    <cellStyle name="Note 4 18 2 4 6 2" xfId="32719"/>
    <cellStyle name="Note 4 18 2 4 6 3" xfId="47172"/>
    <cellStyle name="Note 4 18 2 4 7" xfId="18899"/>
    <cellStyle name="Note 4 18 2 4 8" xfId="20446"/>
    <cellStyle name="Note 4 18 2 5" xfId="4566"/>
    <cellStyle name="Note 4 18 2 5 2" xfId="14050"/>
    <cellStyle name="Note 4 18 2 5 2 2" xfId="31485"/>
    <cellStyle name="Note 4 18 2 5 2 3" xfId="45938"/>
    <cellStyle name="Note 4 18 2 5 3" xfId="16511"/>
    <cellStyle name="Note 4 18 2 5 3 2" xfId="33946"/>
    <cellStyle name="Note 4 18 2 5 3 3" xfId="48399"/>
    <cellStyle name="Note 4 18 2 5 4" xfId="22002"/>
    <cellStyle name="Note 4 18 2 5 5" xfId="36455"/>
    <cellStyle name="Note 4 18 2 6" xfId="7028"/>
    <cellStyle name="Note 4 18 2 6 2" xfId="24463"/>
    <cellStyle name="Note 4 18 2 6 3" xfId="38916"/>
    <cellStyle name="Note 4 18 2 7" xfId="9469"/>
    <cellStyle name="Note 4 18 2 7 2" xfId="26904"/>
    <cellStyle name="Note 4 18 2 7 3" xfId="41357"/>
    <cellStyle name="Note 4 18 2 8" xfId="11889"/>
    <cellStyle name="Note 4 18 2 8 2" xfId="29324"/>
    <cellStyle name="Note 4 18 2 8 3" xfId="43777"/>
    <cellStyle name="Note 4 18 2 9" xfId="18896"/>
    <cellStyle name="Note 4 18 3" xfId="2059"/>
    <cellStyle name="Note 4 18 3 2" xfId="2060"/>
    <cellStyle name="Note 4 18 3 2 2" xfId="4571"/>
    <cellStyle name="Note 4 18 3 2 2 2" xfId="14054"/>
    <cellStyle name="Note 4 18 3 2 2 2 2" xfId="31489"/>
    <cellStyle name="Note 4 18 3 2 2 2 3" xfId="45942"/>
    <cellStyle name="Note 4 18 3 2 2 3" xfId="16515"/>
    <cellStyle name="Note 4 18 3 2 2 3 2" xfId="33950"/>
    <cellStyle name="Note 4 18 3 2 2 3 3" xfId="48403"/>
    <cellStyle name="Note 4 18 3 2 2 4" xfId="22007"/>
    <cellStyle name="Note 4 18 3 2 2 5" xfId="36460"/>
    <cellStyle name="Note 4 18 3 2 3" xfId="7033"/>
    <cellStyle name="Note 4 18 3 2 3 2" xfId="24468"/>
    <cellStyle name="Note 4 18 3 2 3 3" xfId="38921"/>
    <cellStyle name="Note 4 18 3 2 4" xfId="9474"/>
    <cellStyle name="Note 4 18 3 2 4 2" xfId="26909"/>
    <cellStyle name="Note 4 18 3 2 4 3" xfId="41362"/>
    <cellStyle name="Note 4 18 3 2 5" xfId="11894"/>
    <cellStyle name="Note 4 18 3 2 5 2" xfId="29329"/>
    <cellStyle name="Note 4 18 3 2 5 3" xfId="43782"/>
    <cellStyle name="Note 4 18 3 2 6" xfId="18901"/>
    <cellStyle name="Note 4 18 3 3" xfId="2061"/>
    <cellStyle name="Note 4 18 3 3 2" xfId="4572"/>
    <cellStyle name="Note 4 18 3 3 2 2" xfId="14055"/>
    <cellStyle name="Note 4 18 3 3 2 2 2" xfId="31490"/>
    <cellStyle name="Note 4 18 3 3 2 2 3" xfId="45943"/>
    <cellStyle name="Note 4 18 3 3 2 3" xfId="16516"/>
    <cellStyle name="Note 4 18 3 3 2 3 2" xfId="33951"/>
    <cellStyle name="Note 4 18 3 3 2 3 3" xfId="48404"/>
    <cellStyle name="Note 4 18 3 3 2 4" xfId="22008"/>
    <cellStyle name="Note 4 18 3 3 2 5" xfId="36461"/>
    <cellStyle name="Note 4 18 3 3 3" xfId="7034"/>
    <cellStyle name="Note 4 18 3 3 3 2" xfId="24469"/>
    <cellStyle name="Note 4 18 3 3 3 3" xfId="38922"/>
    <cellStyle name="Note 4 18 3 3 4" xfId="9475"/>
    <cellStyle name="Note 4 18 3 3 4 2" xfId="26910"/>
    <cellStyle name="Note 4 18 3 3 4 3" xfId="41363"/>
    <cellStyle name="Note 4 18 3 3 5" xfId="11895"/>
    <cellStyle name="Note 4 18 3 3 5 2" xfId="29330"/>
    <cellStyle name="Note 4 18 3 3 5 3" xfId="43783"/>
    <cellStyle name="Note 4 18 3 3 6" xfId="18902"/>
    <cellStyle name="Note 4 18 3 4" xfId="2062"/>
    <cellStyle name="Note 4 18 3 4 2" xfId="4573"/>
    <cellStyle name="Note 4 18 3 4 2 2" xfId="22009"/>
    <cellStyle name="Note 4 18 3 4 2 3" xfId="36462"/>
    <cellStyle name="Note 4 18 3 4 3" xfId="7035"/>
    <cellStyle name="Note 4 18 3 4 3 2" xfId="24470"/>
    <cellStyle name="Note 4 18 3 4 3 3" xfId="38923"/>
    <cellStyle name="Note 4 18 3 4 4" xfId="9476"/>
    <cellStyle name="Note 4 18 3 4 4 2" xfId="26911"/>
    <cellStyle name="Note 4 18 3 4 4 3" xfId="41364"/>
    <cellStyle name="Note 4 18 3 4 5" xfId="11896"/>
    <cellStyle name="Note 4 18 3 4 5 2" xfId="29331"/>
    <cellStyle name="Note 4 18 3 4 5 3" xfId="43784"/>
    <cellStyle name="Note 4 18 3 4 6" xfId="15285"/>
    <cellStyle name="Note 4 18 3 4 6 2" xfId="32720"/>
    <cellStyle name="Note 4 18 3 4 6 3" xfId="47173"/>
    <cellStyle name="Note 4 18 3 4 7" xfId="18903"/>
    <cellStyle name="Note 4 18 3 4 8" xfId="20447"/>
    <cellStyle name="Note 4 18 3 5" xfId="4570"/>
    <cellStyle name="Note 4 18 3 5 2" xfId="14053"/>
    <cellStyle name="Note 4 18 3 5 2 2" xfId="31488"/>
    <cellStyle name="Note 4 18 3 5 2 3" xfId="45941"/>
    <cellStyle name="Note 4 18 3 5 3" xfId="16514"/>
    <cellStyle name="Note 4 18 3 5 3 2" xfId="33949"/>
    <cellStyle name="Note 4 18 3 5 3 3" xfId="48402"/>
    <cellStyle name="Note 4 18 3 5 4" xfId="22006"/>
    <cellStyle name="Note 4 18 3 5 5" xfId="36459"/>
    <cellStyle name="Note 4 18 3 6" xfId="7032"/>
    <cellStyle name="Note 4 18 3 6 2" xfId="24467"/>
    <cellStyle name="Note 4 18 3 6 3" xfId="38920"/>
    <cellStyle name="Note 4 18 3 7" xfId="9473"/>
    <cellStyle name="Note 4 18 3 7 2" xfId="26908"/>
    <cellStyle name="Note 4 18 3 7 3" xfId="41361"/>
    <cellStyle name="Note 4 18 3 8" xfId="11893"/>
    <cellStyle name="Note 4 18 3 8 2" xfId="29328"/>
    <cellStyle name="Note 4 18 3 8 3" xfId="43781"/>
    <cellStyle name="Note 4 18 3 9" xfId="18900"/>
    <cellStyle name="Note 4 18 4" xfId="2063"/>
    <cellStyle name="Note 4 18 4 2" xfId="2064"/>
    <cellStyle name="Note 4 18 4 2 2" xfId="4575"/>
    <cellStyle name="Note 4 18 4 2 2 2" xfId="14057"/>
    <cellStyle name="Note 4 18 4 2 2 2 2" xfId="31492"/>
    <cellStyle name="Note 4 18 4 2 2 2 3" xfId="45945"/>
    <cellStyle name="Note 4 18 4 2 2 3" xfId="16518"/>
    <cellStyle name="Note 4 18 4 2 2 3 2" xfId="33953"/>
    <cellStyle name="Note 4 18 4 2 2 3 3" xfId="48406"/>
    <cellStyle name="Note 4 18 4 2 2 4" xfId="22011"/>
    <cellStyle name="Note 4 18 4 2 2 5" xfId="36464"/>
    <cellStyle name="Note 4 18 4 2 3" xfId="7037"/>
    <cellStyle name="Note 4 18 4 2 3 2" xfId="24472"/>
    <cellStyle name="Note 4 18 4 2 3 3" xfId="38925"/>
    <cellStyle name="Note 4 18 4 2 4" xfId="9478"/>
    <cellStyle name="Note 4 18 4 2 4 2" xfId="26913"/>
    <cellStyle name="Note 4 18 4 2 4 3" xfId="41366"/>
    <cellStyle name="Note 4 18 4 2 5" xfId="11898"/>
    <cellStyle name="Note 4 18 4 2 5 2" xfId="29333"/>
    <cellStyle name="Note 4 18 4 2 5 3" xfId="43786"/>
    <cellStyle name="Note 4 18 4 2 6" xfId="18905"/>
    <cellStyle name="Note 4 18 4 3" xfId="2065"/>
    <cellStyle name="Note 4 18 4 3 2" xfId="4576"/>
    <cellStyle name="Note 4 18 4 3 2 2" xfId="14058"/>
    <cellStyle name="Note 4 18 4 3 2 2 2" xfId="31493"/>
    <cellStyle name="Note 4 18 4 3 2 2 3" xfId="45946"/>
    <cellStyle name="Note 4 18 4 3 2 3" xfId="16519"/>
    <cellStyle name="Note 4 18 4 3 2 3 2" xfId="33954"/>
    <cellStyle name="Note 4 18 4 3 2 3 3" xfId="48407"/>
    <cellStyle name="Note 4 18 4 3 2 4" xfId="22012"/>
    <cellStyle name="Note 4 18 4 3 2 5" xfId="36465"/>
    <cellStyle name="Note 4 18 4 3 3" xfId="7038"/>
    <cellStyle name="Note 4 18 4 3 3 2" xfId="24473"/>
    <cellStyle name="Note 4 18 4 3 3 3" xfId="38926"/>
    <cellStyle name="Note 4 18 4 3 4" xfId="9479"/>
    <cellStyle name="Note 4 18 4 3 4 2" xfId="26914"/>
    <cellStyle name="Note 4 18 4 3 4 3" xfId="41367"/>
    <cellStyle name="Note 4 18 4 3 5" xfId="11899"/>
    <cellStyle name="Note 4 18 4 3 5 2" xfId="29334"/>
    <cellStyle name="Note 4 18 4 3 5 3" xfId="43787"/>
    <cellStyle name="Note 4 18 4 3 6" xfId="18906"/>
    <cellStyle name="Note 4 18 4 4" xfId="2066"/>
    <cellStyle name="Note 4 18 4 4 2" xfId="4577"/>
    <cellStyle name="Note 4 18 4 4 2 2" xfId="22013"/>
    <cellStyle name="Note 4 18 4 4 2 3" xfId="36466"/>
    <cellStyle name="Note 4 18 4 4 3" xfId="7039"/>
    <cellStyle name="Note 4 18 4 4 3 2" xfId="24474"/>
    <cellStyle name="Note 4 18 4 4 3 3" xfId="38927"/>
    <cellStyle name="Note 4 18 4 4 4" xfId="9480"/>
    <cellStyle name="Note 4 18 4 4 4 2" xfId="26915"/>
    <cellStyle name="Note 4 18 4 4 4 3" xfId="41368"/>
    <cellStyle name="Note 4 18 4 4 5" xfId="11900"/>
    <cellStyle name="Note 4 18 4 4 5 2" xfId="29335"/>
    <cellStyle name="Note 4 18 4 4 5 3" xfId="43788"/>
    <cellStyle name="Note 4 18 4 4 6" xfId="15286"/>
    <cellStyle name="Note 4 18 4 4 6 2" xfId="32721"/>
    <cellStyle name="Note 4 18 4 4 6 3" xfId="47174"/>
    <cellStyle name="Note 4 18 4 4 7" xfId="18907"/>
    <cellStyle name="Note 4 18 4 4 8" xfId="20448"/>
    <cellStyle name="Note 4 18 4 5" xfId="4574"/>
    <cellStyle name="Note 4 18 4 5 2" xfId="14056"/>
    <cellStyle name="Note 4 18 4 5 2 2" xfId="31491"/>
    <cellStyle name="Note 4 18 4 5 2 3" xfId="45944"/>
    <cellStyle name="Note 4 18 4 5 3" xfId="16517"/>
    <cellStyle name="Note 4 18 4 5 3 2" xfId="33952"/>
    <cellStyle name="Note 4 18 4 5 3 3" xfId="48405"/>
    <cellStyle name="Note 4 18 4 5 4" xfId="22010"/>
    <cellStyle name="Note 4 18 4 5 5" xfId="36463"/>
    <cellStyle name="Note 4 18 4 6" xfId="7036"/>
    <cellStyle name="Note 4 18 4 6 2" xfId="24471"/>
    <cellStyle name="Note 4 18 4 6 3" xfId="38924"/>
    <cellStyle name="Note 4 18 4 7" xfId="9477"/>
    <cellStyle name="Note 4 18 4 7 2" xfId="26912"/>
    <cellStyle name="Note 4 18 4 7 3" xfId="41365"/>
    <cellStyle name="Note 4 18 4 8" xfId="11897"/>
    <cellStyle name="Note 4 18 4 8 2" xfId="29332"/>
    <cellStyle name="Note 4 18 4 8 3" xfId="43785"/>
    <cellStyle name="Note 4 18 4 9" xfId="18904"/>
    <cellStyle name="Note 4 18 5" xfId="2067"/>
    <cellStyle name="Note 4 18 5 2" xfId="2068"/>
    <cellStyle name="Note 4 18 5 2 2" xfId="4579"/>
    <cellStyle name="Note 4 18 5 2 2 2" xfId="14060"/>
    <cellStyle name="Note 4 18 5 2 2 2 2" xfId="31495"/>
    <cellStyle name="Note 4 18 5 2 2 2 3" xfId="45948"/>
    <cellStyle name="Note 4 18 5 2 2 3" xfId="16521"/>
    <cellStyle name="Note 4 18 5 2 2 3 2" xfId="33956"/>
    <cellStyle name="Note 4 18 5 2 2 3 3" xfId="48409"/>
    <cellStyle name="Note 4 18 5 2 2 4" xfId="22015"/>
    <cellStyle name="Note 4 18 5 2 2 5" xfId="36468"/>
    <cellStyle name="Note 4 18 5 2 3" xfId="7041"/>
    <cellStyle name="Note 4 18 5 2 3 2" xfId="24476"/>
    <cellStyle name="Note 4 18 5 2 3 3" xfId="38929"/>
    <cellStyle name="Note 4 18 5 2 4" xfId="9482"/>
    <cellStyle name="Note 4 18 5 2 4 2" xfId="26917"/>
    <cellStyle name="Note 4 18 5 2 4 3" xfId="41370"/>
    <cellStyle name="Note 4 18 5 2 5" xfId="11902"/>
    <cellStyle name="Note 4 18 5 2 5 2" xfId="29337"/>
    <cellStyle name="Note 4 18 5 2 5 3" xfId="43790"/>
    <cellStyle name="Note 4 18 5 2 6" xfId="18909"/>
    <cellStyle name="Note 4 18 5 3" xfId="2069"/>
    <cellStyle name="Note 4 18 5 3 2" xfId="4580"/>
    <cellStyle name="Note 4 18 5 3 2 2" xfId="14061"/>
    <cellStyle name="Note 4 18 5 3 2 2 2" xfId="31496"/>
    <cellStyle name="Note 4 18 5 3 2 2 3" xfId="45949"/>
    <cellStyle name="Note 4 18 5 3 2 3" xfId="16522"/>
    <cellStyle name="Note 4 18 5 3 2 3 2" xfId="33957"/>
    <cellStyle name="Note 4 18 5 3 2 3 3" xfId="48410"/>
    <cellStyle name="Note 4 18 5 3 2 4" xfId="22016"/>
    <cellStyle name="Note 4 18 5 3 2 5" xfId="36469"/>
    <cellStyle name="Note 4 18 5 3 3" xfId="7042"/>
    <cellStyle name="Note 4 18 5 3 3 2" xfId="24477"/>
    <cellStyle name="Note 4 18 5 3 3 3" xfId="38930"/>
    <cellStyle name="Note 4 18 5 3 4" xfId="9483"/>
    <cellStyle name="Note 4 18 5 3 4 2" xfId="26918"/>
    <cellStyle name="Note 4 18 5 3 4 3" xfId="41371"/>
    <cellStyle name="Note 4 18 5 3 5" xfId="11903"/>
    <cellStyle name="Note 4 18 5 3 5 2" xfId="29338"/>
    <cellStyle name="Note 4 18 5 3 5 3" xfId="43791"/>
    <cellStyle name="Note 4 18 5 3 6" xfId="18910"/>
    <cellStyle name="Note 4 18 5 4" xfId="2070"/>
    <cellStyle name="Note 4 18 5 4 2" xfId="4581"/>
    <cellStyle name="Note 4 18 5 4 2 2" xfId="22017"/>
    <cellStyle name="Note 4 18 5 4 2 3" xfId="36470"/>
    <cellStyle name="Note 4 18 5 4 3" xfId="7043"/>
    <cellStyle name="Note 4 18 5 4 3 2" xfId="24478"/>
    <cellStyle name="Note 4 18 5 4 3 3" xfId="38931"/>
    <cellStyle name="Note 4 18 5 4 4" xfId="9484"/>
    <cellStyle name="Note 4 18 5 4 4 2" xfId="26919"/>
    <cellStyle name="Note 4 18 5 4 4 3" xfId="41372"/>
    <cellStyle name="Note 4 18 5 4 5" xfId="11904"/>
    <cellStyle name="Note 4 18 5 4 5 2" xfId="29339"/>
    <cellStyle name="Note 4 18 5 4 5 3" xfId="43792"/>
    <cellStyle name="Note 4 18 5 4 6" xfId="15287"/>
    <cellStyle name="Note 4 18 5 4 6 2" xfId="32722"/>
    <cellStyle name="Note 4 18 5 4 6 3" xfId="47175"/>
    <cellStyle name="Note 4 18 5 4 7" xfId="18911"/>
    <cellStyle name="Note 4 18 5 4 8" xfId="20449"/>
    <cellStyle name="Note 4 18 5 5" xfId="4578"/>
    <cellStyle name="Note 4 18 5 5 2" xfId="14059"/>
    <cellStyle name="Note 4 18 5 5 2 2" xfId="31494"/>
    <cellStyle name="Note 4 18 5 5 2 3" xfId="45947"/>
    <cellStyle name="Note 4 18 5 5 3" xfId="16520"/>
    <cellStyle name="Note 4 18 5 5 3 2" xfId="33955"/>
    <cellStyle name="Note 4 18 5 5 3 3" xfId="48408"/>
    <cellStyle name="Note 4 18 5 5 4" xfId="22014"/>
    <cellStyle name="Note 4 18 5 5 5" xfId="36467"/>
    <cellStyle name="Note 4 18 5 6" xfId="7040"/>
    <cellStyle name="Note 4 18 5 6 2" xfId="24475"/>
    <cellStyle name="Note 4 18 5 6 3" xfId="38928"/>
    <cellStyle name="Note 4 18 5 7" xfId="9481"/>
    <cellStyle name="Note 4 18 5 7 2" xfId="26916"/>
    <cellStyle name="Note 4 18 5 7 3" xfId="41369"/>
    <cellStyle name="Note 4 18 5 8" xfId="11901"/>
    <cellStyle name="Note 4 18 5 8 2" xfId="29336"/>
    <cellStyle name="Note 4 18 5 8 3" xfId="43789"/>
    <cellStyle name="Note 4 18 5 9" xfId="18908"/>
    <cellStyle name="Note 4 18 6" xfId="2071"/>
    <cellStyle name="Note 4 18 6 2" xfId="4582"/>
    <cellStyle name="Note 4 18 6 2 2" xfId="14062"/>
    <cellStyle name="Note 4 18 6 2 2 2" xfId="31497"/>
    <cellStyle name="Note 4 18 6 2 2 3" xfId="45950"/>
    <cellStyle name="Note 4 18 6 2 3" xfId="16523"/>
    <cellStyle name="Note 4 18 6 2 3 2" xfId="33958"/>
    <cellStyle name="Note 4 18 6 2 3 3" xfId="48411"/>
    <cellStyle name="Note 4 18 6 2 4" xfId="22018"/>
    <cellStyle name="Note 4 18 6 2 5" xfId="36471"/>
    <cellStyle name="Note 4 18 6 3" xfId="7044"/>
    <cellStyle name="Note 4 18 6 3 2" xfId="24479"/>
    <cellStyle name="Note 4 18 6 3 3" xfId="38932"/>
    <cellStyle name="Note 4 18 6 4" xfId="9485"/>
    <cellStyle name="Note 4 18 6 4 2" xfId="26920"/>
    <cellStyle name="Note 4 18 6 4 3" xfId="41373"/>
    <cellStyle name="Note 4 18 6 5" xfId="11905"/>
    <cellStyle name="Note 4 18 6 5 2" xfId="29340"/>
    <cellStyle name="Note 4 18 6 5 3" xfId="43793"/>
    <cellStyle name="Note 4 18 6 6" xfId="18912"/>
    <cellStyle name="Note 4 18 7" xfId="2072"/>
    <cellStyle name="Note 4 18 7 2" xfId="4583"/>
    <cellStyle name="Note 4 18 7 2 2" xfId="14063"/>
    <cellStyle name="Note 4 18 7 2 2 2" xfId="31498"/>
    <cellStyle name="Note 4 18 7 2 2 3" xfId="45951"/>
    <cellStyle name="Note 4 18 7 2 3" xfId="16524"/>
    <cellStyle name="Note 4 18 7 2 3 2" xfId="33959"/>
    <cellStyle name="Note 4 18 7 2 3 3" xfId="48412"/>
    <cellStyle name="Note 4 18 7 2 4" xfId="22019"/>
    <cellStyle name="Note 4 18 7 2 5" xfId="36472"/>
    <cellStyle name="Note 4 18 7 3" xfId="7045"/>
    <cellStyle name="Note 4 18 7 3 2" xfId="24480"/>
    <cellStyle name="Note 4 18 7 3 3" xfId="38933"/>
    <cellStyle name="Note 4 18 7 4" xfId="9486"/>
    <cellStyle name="Note 4 18 7 4 2" xfId="26921"/>
    <cellStyle name="Note 4 18 7 4 3" xfId="41374"/>
    <cellStyle name="Note 4 18 7 5" xfId="11906"/>
    <cellStyle name="Note 4 18 7 5 2" xfId="29341"/>
    <cellStyle name="Note 4 18 7 5 3" xfId="43794"/>
    <cellStyle name="Note 4 18 7 6" xfId="18913"/>
    <cellStyle name="Note 4 18 8" xfId="2073"/>
    <cellStyle name="Note 4 18 8 2" xfId="4584"/>
    <cellStyle name="Note 4 18 8 2 2" xfId="22020"/>
    <cellStyle name="Note 4 18 8 2 3" xfId="36473"/>
    <cellStyle name="Note 4 18 8 3" xfId="7046"/>
    <cellStyle name="Note 4 18 8 3 2" xfId="24481"/>
    <cellStyle name="Note 4 18 8 3 3" xfId="38934"/>
    <cellStyle name="Note 4 18 8 4" xfId="9487"/>
    <cellStyle name="Note 4 18 8 4 2" xfId="26922"/>
    <cellStyle name="Note 4 18 8 4 3" xfId="41375"/>
    <cellStyle name="Note 4 18 8 5" xfId="11907"/>
    <cellStyle name="Note 4 18 8 5 2" xfId="29342"/>
    <cellStyle name="Note 4 18 8 5 3" xfId="43795"/>
    <cellStyle name="Note 4 18 8 6" xfId="15288"/>
    <cellStyle name="Note 4 18 8 6 2" xfId="32723"/>
    <cellStyle name="Note 4 18 8 6 3" xfId="47176"/>
    <cellStyle name="Note 4 18 8 7" xfId="18914"/>
    <cellStyle name="Note 4 18 8 8" xfId="20450"/>
    <cellStyle name="Note 4 18 9" xfId="4565"/>
    <cellStyle name="Note 4 18 9 2" xfId="14049"/>
    <cellStyle name="Note 4 18 9 2 2" xfId="31484"/>
    <cellStyle name="Note 4 18 9 2 3" xfId="45937"/>
    <cellStyle name="Note 4 18 9 3" xfId="16510"/>
    <cellStyle name="Note 4 18 9 3 2" xfId="33945"/>
    <cellStyle name="Note 4 18 9 3 3" xfId="48398"/>
    <cellStyle name="Note 4 18 9 4" xfId="22001"/>
    <cellStyle name="Note 4 18 9 5" xfId="36454"/>
    <cellStyle name="Note 4 19" xfId="2074"/>
    <cellStyle name="Note 4 19 10" xfId="7047"/>
    <cellStyle name="Note 4 19 10 2" xfId="24482"/>
    <cellStyle name="Note 4 19 10 3" xfId="38935"/>
    <cellStyle name="Note 4 19 11" xfId="9488"/>
    <cellStyle name="Note 4 19 11 2" xfId="26923"/>
    <cellStyle name="Note 4 19 11 3" xfId="41376"/>
    <cellStyle name="Note 4 19 12" xfId="11908"/>
    <cellStyle name="Note 4 19 12 2" xfId="29343"/>
    <cellStyle name="Note 4 19 12 3" xfId="43796"/>
    <cellStyle name="Note 4 19 13" xfId="18915"/>
    <cellStyle name="Note 4 19 2" xfId="2075"/>
    <cellStyle name="Note 4 19 2 2" xfId="2076"/>
    <cellStyle name="Note 4 19 2 2 2" xfId="4587"/>
    <cellStyle name="Note 4 19 2 2 2 2" xfId="14066"/>
    <cellStyle name="Note 4 19 2 2 2 2 2" xfId="31501"/>
    <cellStyle name="Note 4 19 2 2 2 2 3" xfId="45954"/>
    <cellStyle name="Note 4 19 2 2 2 3" xfId="16527"/>
    <cellStyle name="Note 4 19 2 2 2 3 2" xfId="33962"/>
    <cellStyle name="Note 4 19 2 2 2 3 3" xfId="48415"/>
    <cellStyle name="Note 4 19 2 2 2 4" xfId="22023"/>
    <cellStyle name="Note 4 19 2 2 2 5" xfId="36476"/>
    <cellStyle name="Note 4 19 2 2 3" xfId="7049"/>
    <cellStyle name="Note 4 19 2 2 3 2" xfId="24484"/>
    <cellStyle name="Note 4 19 2 2 3 3" xfId="38937"/>
    <cellStyle name="Note 4 19 2 2 4" xfId="9490"/>
    <cellStyle name="Note 4 19 2 2 4 2" xfId="26925"/>
    <cellStyle name="Note 4 19 2 2 4 3" xfId="41378"/>
    <cellStyle name="Note 4 19 2 2 5" xfId="11910"/>
    <cellStyle name="Note 4 19 2 2 5 2" xfId="29345"/>
    <cellStyle name="Note 4 19 2 2 5 3" xfId="43798"/>
    <cellStyle name="Note 4 19 2 2 6" xfId="18917"/>
    <cellStyle name="Note 4 19 2 3" xfId="2077"/>
    <cellStyle name="Note 4 19 2 3 2" xfId="4588"/>
    <cellStyle name="Note 4 19 2 3 2 2" xfId="14067"/>
    <cellStyle name="Note 4 19 2 3 2 2 2" xfId="31502"/>
    <cellStyle name="Note 4 19 2 3 2 2 3" xfId="45955"/>
    <cellStyle name="Note 4 19 2 3 2 3" xfId="16528"/>
    <cellStyle name="Note 4 19 2 3 2 3 2" xfId="33963"/>
    <cellStyle name="Note 4 19 2 3 2 3 3" xfId="48416"/>
    <cellStyle name="Note 4 19 2 3 2 4" xfId="22024"/>
    <cellStyle name="Note 4 19 2 3 2 5" xfId="36477"/>
    <cellStyle name="Note 4 19 2 3 3" xfId="7050"/>
    <cellStyle name="Note 4 19 2 3 3 2" xfId="24485"/>
    <cellStyle name="Note 4 19 2 3 3 3" xfId="38938"/>
    <cellStyle name="Note 4 19 2 3 4" xfId="9491"/>
    <cellStyle name="Note 4 19 2 3 4 2" xfId="26926"/>
    <cellStyle name="Note 4 19 2 3 4 3" xfId="41379"/>
    <cellStyle name="Note 4 19 2 3 5" xfId="11911"/>
    <cellStyle name="Note 4 19 2 3 5 2" xfId="29346"/>
    <cellStyle name="Note 4 19 2 3 5 3" xfId="43799"/>
    <cellStyle name="Note 4 19 2 3 6" xfId="18918"/>
    <cellStyle name="Note 4 19 2 4" xfId="2078"/>
    <cellStyle name="Note 4 19 2 4 2" xfId="4589"/>
    <cellStyle name="Note 4 19 2 4 2 2" xfId="22025"/>
    <cellStyle name="Note 4 19 2 4 2 3" xfId="36478"/>
    <cellStyle name="Note 4 19 2 4 3" xfId="7051"/>
    <cellStyle name="Note 4 19 2 4 3 2" xfId="24486"/>
    <cellStyle name="Note 4 19 2 4 3 3" xfId="38939"/>
    <cellStyle name="Note 4 19 2 4 4" xfId="9492"/>
    <cellStyle name="Note 4 19 2 4 4 2" xfId="26927"/>
    <cellStyle name="Note 4 19 2 4 4 3" xfId="41380"/>
    <cellStyle name="Note 4 19 2 4 5" xfId="11912"/>
    <cellStyle name="Note 4 19 2 4 5 2" xfId="29347"/>
    <cellStyle name="Note 4 19 2 4 5 3" xfId="43800"/>
    <cellStyle name="Note 4 19 2 4 6" xfId="15289"/>
    <cellStyle name="Note 4 19 2 4 6 2" xfId="32724"/>
    <cellStyle name="Note 4 19 2 4 6 3" xfId="47177"/>
    <cellStyle name="Note 4 19 2 4 7" xfId="18919"/>
    <cellStyle name="Note 4 19 2 4 8" xfId="20451"/>
    <cellStyle name="Note 4 19 2 5" xfId="4586"/>
    <cellStyle name="Note 4 19 2 5 2" xfId="14065"/>
    <cellStyle name="Note 4 19 2 5 2 2" xfId="31500"/>
    <cellStyle name="Note 4 19 2 5 2 3" xfId="45953"/>
    <cellStyle name="Note 4 19 2 5 3" xfId="16526"/>
    <cellStyle name="Note 4 19 2 5 3 2" xfId="33961"/>
    <cellStyle name="Note 4 19 2 5 3 3" xfId="48414"/>
    <cellStyle name="Note 4 19 2 5 4" xfId="22022"/>
    <cellStyle name="Note 4 19 2 5 5" xfId="36475"/>
    <cellStyle name="Note 4 19 2 6" xfId="7048"/>
    <cellStyle name="Note 4 19 2 6 2" xfId="24483"/>
    <cellStyle name="Note 4 19 2 6 3" xfId="38936"/>
    <cellStyle name="Note 4 19 2 7" xfId="9489"/>
    <cellStyle name="Note 4 19 2 7 2" xfId="26924"/>
    <cellStyle name="Note 4 19 2 7 3" xfId="41377"/>
    <cellStyle name="Note 4 19 2 8" xfId="11909"/>
    <cellStyle name="Note 4 19 2 8 2" xfId="29344"/>
    <cellStyle name="Note 4 19 2 8 3" xfId="43797"/>
    <cellStyle name="Note 4 19 2 9" xfId="18916"/>
    <cellStyle name="Note 4 19 3" xfId="2079"/>
    <cellStyle name="Note 4 19 3 2" xfId="2080"/>
    <cellStyle name="Note 4 19 3 2 2" xfId="4591"/>
    <cellStyle name="Note 4 19 3 2 2 2" xfId="14069"/>
    <cellStyle name="Note 4 19 3 2 2 2 2" xfId="31504"/>
    <cellStyle name="Note 4 19 3 2 2 2 3" xfId="45957"/>
    <cellStyle name="Note 4 19 3 2 2 3" xfId="16530"/>
    <cellStyle name="Note 4 19 3 2 2 3 2" xfId="33965"/>
    <cellStyle name="Note 4 19 3 2 2 3 3" xfId="48418"/>
    <cellStyle name="Note 4 19 3 2 2 4" xfId="22027"/>
    <cellStyle name="Note 4 19 3 2 2 5" xfId="36480"/>
    <cellStyle name="Note 4 19 3 2 3" xfId="7053"/>
    <cellStyle name="Note 4 19 3 2 3 2" xfId="24488"/>
    <cellStyle name="Note 4 19 3 2 3 3" xfId="38941"/>
    <cellStyle name="Note 4 19 3 2 4" xfId="9494"/>
    <cellStyle name="Note 4 19 3 2 4 2" xfId="26929"/>
    <cellStyle name="Note 4 19 3 2 4 3" xfId="41382"/>
    <cellStyle name="Note 4 19 3 2 5" xfId="11914"/>
    <cellStyle name="Note 4 19 3 2 5 2" xfId="29349"/>
    <cellStyle name="Note 4 19 3 2 5 3" xfId="43802"/>
    <cellStyle name="Note 4 19 3 2 6" xfId="18921"/>
    <cellStyle name="Note 4 19 3 3" xfId="2081"/>
    <cellStyle name="Note 4 19 3 3 2" xfId="4592"/>
    <cellStyle name="Note 4 19 3 3 2 2" xfId="14070"/>
    <cellStyle name="Note 4 19 3 3 2 2 2" xfId="31505"/>
    <cellStyle name="Note 4 19 3 3 2 2 3" xfId="45958"/>
    <cellStyle name="Note 4 19 3 3 2 3" xfId="16531"/>
    <cellStyle name="Note 4 19 3 3 2 3 2" xfId="33966"/>
    <cellStyle name="Note 4 19 3 3 2 3 3" xfId="48419"/>
    <cellStyle name="Note 4 19 3 3 2 4" xfId="22028"/>
    <cellStyle name="Note 4 19 3 3 2 5" xfId="36481"/>
    <cellStyle name="Note 4 19 3 3 3" xfId="7054"/>
    <cellStyle name="Note 4 19 3 3 3 2" xfId="24489"/>
    <cellStyle name="Note 4 19 3 3 3 3" xfId="38942"/>
    <cellStyle name="Note 4 19 3 3 4" xfId="9495"/>
    <cellStyle name="Note 4 19 3 3 4 2" xfId="26930"/>
    <cellStyle name="Note 4 19 3 3 4 3" xfId="41383"/>
    <cellStyle name="Note 4 19 3 3 5" xfId="11915"/>
    <cellStyle name="Note 4 19 3 3 5 2" xfId="29350"/>
    <cellStyle name="Note 4 19 3 3 5 3" xfId="43803"/>
    <cellStyle name="Note 4 19 3 3 6" xfId="18922"/>
    <cellStyle name="Note 4 19 3 4" xfId="2082"/>
    <cellStyle name="Note 4 19 3 4 2" xfId="4593"/>
    <cellStyle name="Note 4 19 3 4 2 2" xfId="22029"/>
    <cellStyle name="Note 4 19 3 4 2 3" xfId="36482"/>
    <cellStyle name="Note 4 19 3 4 3" xfId="7055"/>
    <cellStyle name="Note 4 19 3 4 3 2" xfId="24490"/>
    <cellStyle name="Note 4 19 3 4 3 3" xfId="38943"/>
    <cellStyle name="Note 4 19 3 4 4" xfId="9496"/>
    <cellStyle name="Note 4 19 3 4 4 2" xfId="26931"/>
    <cellStyle name="Note 4 19 3 4 4 3" xfId="41384"/>
    <cellStyle name="Note 4 19 3 4 5" xfId="11916"/>
    <cellStyle name="Note 4 19 3 4 5 2" xfId="29351"/>
    <cellStyle name="Note 4 19 3 4 5 3" xfId="43804"/>
    <cellStyle name="Note 4 19 3 4 6" xfId="15290"/>
    <cellStyle name="Note 4 19 3 4 6 2" xfId="32725"/>
    <cellStyle name="Note 4 19 3 4 6 3" xfId="47178"/>
    <cellStyle name="Note 4 19 3 4 7" xfId="18923"/>
    <cellStyle name="Note 4 19 3 4 8" xfId="20452"/>
    <cellStyle name="Note 4 19 3 5" xfId="4590"/>
    <cellStyle name="Note 4 19 3 5 2" xfId="14068"/>
    <cellStyle name="Note 4 19 3 5 2 2" xfId="31503"/>
    <cellStyle name="Note 4 19 3 5 2 3" xfId="45956"/>
    <cellStyle name="Note 4 19 3 5 3" xfId="16529"/>
    <cellStyle name="Note 4 19 3 5 3 2" xfId="33964"/>
    <cellStyle name="Note 4 19 3 5 3 3" xfId="48417"/>
    <cellStyle name="Note 4 19 3 5 4" xfId="22026"/>
    <cellStyle name="Note 4 19 3 5 5" xfId="36479"/>
    <cellStyle name="Note 4 19 3 6" xfId="7052"/>
    <cellStyle name="Note 4 19 3 6 2" xfId="24487"/>
    <cellStyle name="Note 4 19 3 6 3" xfId="38940"/>
    <cellStyle name="Note 4 19 3 7" xfId="9493"/>
    <cellStyle name="Note 4 19 3 7 2" xfId="26928"/>
    <cellStyle name="Note 4 19 3 7 3" xfId="41381"/>
    <cellStyle name="Note 4 19 3 8" xfId="11913"/>
    <cellStyle name="Note 4 19 3 8 2" xfId="29348"/>
    <cellStyle name="Note 4 19 3 8 3" xfId="43801"/>
    <cellStyle name="Note 4 19 3 9" xfId="18920"/>
    <cellStyle name="Note 4 19 4" xfId="2083"/>
    <cellStyle name="Note 4 19 4 2" xfId="2084"/>
    <cellStyle name="Note 4 19 4 2 2" xfId="4595"/>
    <cellStyle name="Note 4 19 4 2 2 2" xfId="14072"/>
    <cellStyle name="Note 4 19 4 2 2 2 2" xfId="31507"/>
    <cellStyle name="Note 4 19 4 2 2 2 3" xfId="45960"/>
    <cellStyle name="Note 4 19 4 2 2 3" xfId="16533"/>
    <cellStyle name="Note 4 19 4 2 2 3 2" xfId="33968"/>
    <cellStyle name="Note 4 19 4 2 2 3 3" xfId="48421"/>
    <cellStyle name="Note 4 19 4 2 2 4" xfId="22031"/>
    <cellStyle name="Note 4 19 4 2 2 5" xfId="36484"/>
    <cellStyle name="Note 4 19 4 2 3" xfId="7057"/>
    <cellStyle name="Note 4 19 4 2 3 2" xfId="24492"/>
    <cellStyle name="Note 4 19 4 2 3 3" xfId="38945"/>
    <cellStyle name="Note 4 19 4 2 4" xfId="9498"/>
    <cellStyle name="Note 4 19 4 2 4 2" xfId="26933"/>
    <cellStyle name="Note 4 19 4 2 4 3" xfId="41386"/>
    <cellStyle name="Note 4 19 4 2 5" xfId="11918"/>
    <cellStyle name="Note 4 19 4 2 5 2" xfId="29353"/>
    <cellStyle name="Note 4 19 4 2 5 3" xfId="43806"/>
    <cellStyle name="Note 4 19 4 2 6" xfId="18925"/>
    <cellStyle name="Note 4 19 4 3" xfId="2085"/>
    <cellStyle name="Note 4 19 4 3 2" xfId="4596"/>
    <cellStyle name="Note 4 19 4 3 2 2" xfId="14073"/>
    <cellStyle name="Note 4 19 4 3 2 2 2" xfId="31508"/>
    <cellStyle name="Note 4 19 4 3 2 2 3" xfId="45961"/>
    <cellStyle name="Note 4 19 4 3 2 3" xfId="16534"/>
    <cellStyle name="Note 4 19 4 3 2 3 2" xfId="33969"/>
    <cellStyle name="Note 4 19 4 3 2 3 3" xfId="48422"/>
    <cellStyle name="Note 4 19 4 3 2 4" xfId="22032"/>
    <cellStyle name="Note 4 19 4 3 2 5" xfId="36485"/>
    <cellStyle name="Note 4 19 4 3 3" xfId="7058"/>
    <cellStyle name="Note 4 19 4 3 3 2" xfId="24493"/>
    <cellStyle name="Note 4 19 4 3 3 3" xfId="38946"/>
    <cellStyle name="Note 4 19 4 3 4" xfId="9499"/>
    <cellStyle name="Note 4 19 4 3 4 2" xfId="26934"/>
    <cellStyle name="Note 4 19 4 3 4 3" xfId="41387"/>
    <cellStyle name="Note 4 19 4 3 5" xfId="11919"/>
    <cellStyle name="Note 4 19 4 3 5 2" xfId="29354"/>
    <cellStyle name="Note 4 19 4 3 5 3" xfId="43807"/>
    <cellStyle name="Note 4 19 4 3 6" xfId="18926"/>
    <cellStyle name="Note 4 19 4 4" xfId="2086"/>
    <cellStyle name="Note 4 19 4 4 2" xfId="4597"/>
    <cellStyle name="Note 4 19 4 4 2 2" xfId="22033"/>
    <cellStyle name="Note 4 19 4 4 2 3" xfId="36486"/>
    <cellStyle name="Note 4 19 4 4 3" xfId="7059"/>
    <cellStyle name="Note 4 19 4 4 3 2" xfId="24494"/>
    <cellStyle name="Note 4 19 4 4 3 3" xfId="38947"/>
    <cellStyle name="Note 4 19 4 4 4" xfId="9500"/>
    <cellStyle name="Note 4 19 4 4 4 2" xfId="26935"/>
    <cellStyle name="Note 4 19 4 4 4 3" xfId="41388"/>
    <cellStyle name="Note 4 19 4 4 5" xfId="11920"/>
    <cellStyle name="Note 4 19 4 4 5 2" xfId="29355"/>
    <cellStyle name="Note 4 19 4 4 5 3" xfId="43808"/>
    <cellStyle name="Note 4 19 4 4 6" xfId="15291"/>
    <cellStyle name="Note 4 19 4 4 6 2" xfId="32726"/>
    <cellStyle name="Note 4 19 4 4 6 3" xfId="47179"/>
    <cellStyle name="Note 4 19 4 4 7" xfId="18927"/>
    <cellStyle name="Note 4 19 4 4 8" xfId="20453"/>
    <cellStyle name="Note 4 19 4 5" xfId="4594"/>
    <cellStyle name="Note 4 19 4 5 2" xfId="14071"/>
    <cellStyle name="Note 4 19 4 5 2 2" xfId="31506"/>
    <cellStyle name="Note 4 19 4 5 2 3" xfId="45959"/>
    <cellStyle name="Note 4 19 4 5 3" xfId="16532"/>
    <cellStyle name="Note 4 19 4 5 3 2" xfId="33967"/>
    <cellStyle name="Note 4 19 4 5 3 3" xfId="48420"/>
    <cellStyle name="Note 4 19 4 5 4" xfId="22030"/>
    <cellStyle name="Note 4 19 4 5 5" xfId="36483"/>
    <cellStyle name="Note 4 19 4 6" xfId="7056"/>
    <cellStyle name="Note 4 19 4 6 2" xfId="24491"/>
    <cellStyle name="Note 4 19 4 6 3" xfId="38944"/>
    <cellStyle name="Note 4 19 4 7" xfId="9497"/>
    <cellStyle name="Note 4 19 4 7 2" xfId="26932"/>
    <cellStyle name="Note 4 19 4 7 3" xfId="41385"/>
    <cellStyle name="Note 4 19 4 8" xfId="11917"/>
    <cellStyle name="Note 4 19 4 8 2" xfId="29352"/>
    <cellStyle name="Note 4 19 4 8 3" xfId="43805"/>
    <cellStyle name="Note 4 19 4 9" xfId="18924"/>
    <cellStyle name="Note 4 19 5" xfId="2087"/>
    <cellStyle name="Note 4 19 5 2" xfId="2088"/>
    <cellStyle name="Note 4 19 5 2 2" xfId="4599"/>
    <cellStyle name="Note 4 19 5 2 2 2" xfId="14075"/>
    <cellStyle name="Note 4 19 5 2 2 2 2" xfId="31510"/>
    <cellStyle name="Note 4 19 5 2 2 2 3" xfId="45963"/>
    <cellStyle name="Note 4 19 5 2 2 3" xfId="16536"/>
    <cellStyle name="Note 4 19 5 2 2 3 2" xfId="33971"/>
    <cellStyle name="Note 4 19 5 2 2 3 3" xfId="48424"/>
    <cellStyle name="Note 4 19 5 2 2 4" xfId="22035"/>
    <cellStyle name="Note 4 19 5 2 2 5" xfId="36488"/>
    <cellStyle name="Note 4 19 5 2 3" xfId="7061"/>
    <cellStyle name="Note 4 19 5 2 3 2" xfId="24496"/>
    <cellStyle name="Note 4 19 5 2 3 3" xfId="38949"/>
    <cellStyle name="Note 4 19 5 2 4" xfId="9502"/>
    <cellStyle name="Note 4 19 5 2 4 2" xfId="26937"/>
    <cellStyle name="Note 4 19 5 2 4 3" xfId="41390"/>
    <cellStyle name="Note 4 19 5 2 5" xfId="11922"/>
    <cellStyle name="Note 4 19 5 2 5 2" xfId="29357"/>
    <cellStyle name="Note 4 19 5 2 5 3" xfId="43810"/>
    <cellStyle name="Note 4 19 5 2 6" xfId="18929"/>
    <cellStyle name="Note 4 19 5 3" xfId="2089"/>
    <cellStyle name="Note 4 19 5 3 2" xfId="4600"/>
    <cellStyle name="Note 4 19 5 3 2 2" xfId="14076"/>
    <cellStyle name="Note 4 19 5 3 2 2 2" xfId="31511"/>
    <cellStyle name="Note 4 19 5 3 2 2 3" xfId="45964"/>
    <cellStyle name="Note 4 19 5 3 2 3" xfId="16537"/>
    <cellStyle name="Note 4 19 5 3 2 3 2" xfId="33972"/>
    <cellStyle name="Note 4 19 5 3 2 3 3" xfId="48425"/>
    <cellStyle name="Note 4 19 5 3 2 4" xfId="22036"/>
    <cellStyle name="Note 4 19 5 3 2 5" xfId="36489"/>
    <cellStyle name="Note 4 19 5 3 3" xfId="7062"/>
    <cellStyle name="Note 4 19 5 3 3 2" xfId="24497"/>
    <cellStyle name="Note 4 19 5 3 3 3" xfId="38950"/>
    <cellStyle name="Note 4 19 5 3 4" xfId="9503"/>
    <cellStyle name="Note 4 19 5 3 4 2" xfId="26938"/>
    <cellStyle name="Note 4 19 5 3 4 3" xfId="41391"/>
    <cellStyle name="Note 4 19 5 3 5" xfId="11923"/>
    <cellStyle name="Note 4 19 5 3 5 2" xfId="29358"/>
    <cellStyle name="Note 4 19 5 3 5 3" xfId="43811"/>
    <cellStyle name="Note 4 19 5 3 6" xfId="18930"/>
    <cellStyle name="Note 4 19 5 4" xfId="2090"/>
    <cellStyle name="Note 4 19 5 4 2" xfId="4601"/>
    <cellStyle name="Note 4 19 5 4 2 2" xfId="22037"/>
    <cellStyle name="Note 4 19 5 4 2 3" xfId="36490"/>
    <cellStyle name="Note 4 19 5 4 3" xfId="7063"/>
    <cellStyle name="Note 4 19 5 4 3 2" xfId="24498"/>
    <cellStyle name="Note 4 19 5 4 3 3" xfId="38951"/>
    <cellStyle name="Note 4 19 5 4 4" xfId="9504"/>
    <cellStyle name="Note 4 19 5 4 4 2" xfId="26939"/>
    <cellStyle name="Note 4 19 5 4 4 3" xfId="41392"/>
    <cellStyle name="Note 4 19 5 4 5" xfId="11924"/>
    <cellStyle name="Note 4 19 5 4 5 2" xfId="29359"/>
    <cellStyle name="Note 4 19 5 4 5 3" xfId="43812"/>
    <cellStyle name="Note 4 19 5 4 6" xfId="15292"/>
    <cellStyle name="Note 4 19 5 4 6 2" xfId="32727"/>
    <cellStyle name="Note 4 19 5 4 6 3" xfId="47180"/>
    <cellStyle name="Note 4 19 5 4 7" xfId="18931"/>
    <cellStyle name="Note 4 19 5 4 8" xfId="20454"/>
    <cellStyle name="Note 4 19 5 5" xfId="4598"/>
    <cellStyle name="Note 4 19 5 5 2" xfId="14074"/>
    <cellStyle name="Note 4 19 5 5 2 2" xfId="31509"/>
    <cellStyle name="Note 4 19 5 5 2 3" xfId="45962"/>
    <cellStyle name="Note 4 19 5 5 3" xfId="16535"/>
    <cellStyle name="Note 4 19 5 5 3 2" xfId="33970"/>
    <cellStyle name="Note 4 19 5 5 3 3" xfId="48423"/>
    <cellStyle name="Note 4 19 5 5 4" xfId="22034"/>
    <cellStyle name="Note 4 19 5 5 5" xfId="36487"/>
    <cellStyle name="Note 4 19 5 6" xfId="7060"/>
    <cellStyle name="Note 4 19 5 6 2" xfId="24495"/>
    <cellStyle name="Note 4 19 5 6 3" xfId="38948"/>
    <cellStyle name="Note 4 19 5 7" xfId="9501"/>
    <cellStyle name="Note 4 19 5 7 2" xfId="26936"/>
    <cellStyle name="Note 4 19 5 7 3" xfId="41389"/>
    <cellStyle name="Note 4 19 5 8" xfId="11921"/>
    <cellStyle name="Note 4 19 5 8 2" xfId="29356"/>
    <cellStyle name="Note 4 19 5 8 3" xfId="43809"/>
    <cellStyle name="Note 4 19 5 9" xfId="18928"/>
    <cellStyle name="Note 4 19 6" xfId="2091"/>
    <cellStyle name="Note 4 19 6 2" xfId="4602"/>
    <cellStyle name="Note 4 19 6 2 2" xfId="14077"/>
    <cellStyle name="Note 4 19 6 2 2 2" xfId="31512"/>
    <cellStyle name="Note 4 19 6 2 2 3" xfId="45965"/>
    <cellStyle name="Note 4 19 6 2 3" xfId="16538"/>
    <cellStyle name="Note 4 19 6 2 3 2" xfId="33973"/>
    <cellStyle name="Note 4 19 6 2 3 3" xfId="48426"/>
    <cellStyle name="Note 4 19 6 2 4" xfId="22038"/>
    <cellStyle name="Note 4 19 6 2 5" xfId="36491"/>
    <cellStyle name="Note 4 19 6 3" xfId="7064"/>
    <cellStyle name="Note 4 19 6 3 2" xfId="24499"/>
    <cellStyle name="Note 4 19 6 3 3" xfId="38952"/>
    <cellStyle name="Note 4 19 6 4" xfId="9505"/>
    <cellStyle name="Note 4 19 6 4 2" xfId="26940"/>
    <cellStyle name="Note 4 19 6 4 3" xfId="41393"/>
    <cellStyle name="Note 4 19 6 5" xfId="11925"/>
    <cellStyle name="Note 4 19 6 5 2" xfId="29360"/>
    <cellStyle name="Note 4 19 6 5 3" xfId="43813"/>
    <cellStyle name="Note 4 19 6 6" xfId="18932"/>
    <cellStyle name="Note 4 19 7" xfId="2092"/>
    <cellStyle name="Note 4 19 7 2" xfId="4603"/>
    <cellStyle name="Note 4 19 7 2 2" xfId="14078"/>
    <cellStyle name="Note 4 19 7 2 2 2" xfId="31513"/>
    <cellStyle name="Note 4 19 7 2 2 3" xfId="45966"/>
    <cellStyle name="Note 4 19 7 2 3" xfId="16539"/>
    <cellStyle name="Note 4 19 7 2 3 2" xfId="33974"/>
    <cellStyle name="Note 4 19 7 2 3 3" xfId="48427"/>
    <cellStyle name="Note 4 19 7 2 4" xfId="22039"/>
    <cellStyle name="Note 4 19 7 2 5" xfId="36492"/>
    <cellStyle name="Note 4 19 7 3" xfId="7065"/>
    <cellStyle name="Note 4 19 7 3 2" xfId="24500"/>
    <cellStyle name="Note 4 19 7 3 3" xfId="38953"/>
    <cellStyle name="Note 4 19 7 4" xfId="9506"/>
    <cellStyle name="Note 4 19 7 4 2" xfId="26941"/>
    <cellStyle name="Note 4 19 7 4 3" xfId="41394"/>
    <cellStyle name="Note 4 19 7 5" xfId="11926"/>
    <cellStyle name="Note 4 19 7 5 2" xfId="29361"/>
    <cellStyle name="Note 4 19 7 5 3" xfId="43814"/>
    <cellStyle name="Note 4 19 7 6" xfId="18933"/>
    <cellStyle name="Note 4 19 8" xfId="2093"/>
    <cellStyle name="Note 4 19 8 2" xfId="4604"/>
    <cellStyle name="Note 4 19 8 2 2" xfId="22040"/>
    <cellStyle name="Note 4 19 8 2 3" xfId="36493"/>
    <cellStyle name="Note 4 19 8 3" xfId="7066"/>
    <cellStyle name="Note 4 19 8 3 2" xfId="24501"/>
    <cellStyle name="Note 4 19 8 3 3" xfId="38954"/>
    <cellStyle name="Note 4 19 8 4" xfId="9507"/>
    <cellStyle name="Note 4 19 8 4 2" xfId="26942"/>
    <cellStyle name="Note 4 19 8 4 3" xfId="41395"/>
    <cellStyle name="Note 4 19 8 5" xfId="11927"/>
    <cellStyle name="Note 4 19 8 5 2" xfId="29362"/>
    <cellStyle name="Note 4 19 8 5 3" xfId="43815"/>
    <cellStyle name="Note 4 19 8 6" xfId="15293"/>
    <cellStyle name="Note 4 19 8 6 2" xfId="32728"/>
    <cellStyle name="Note 4 19 8 6 3" xfId="47181"/>
    <cellStyle name="Note 4 19 8 7" xfId="18934"/>
    <cellStyle name="Note 4 19 8 8" xfId="20455"/>
    <cellStyle name="Note 4 19 9" xfId="4585"/>
    <cellStyle name="Note 4 19 9 2" xfId="14064"/>
    <cellStyle name="Note 4 19 9 2 2" xfId="31499"/>
    <cellStyle name="Note 4 19 9 2 3" xfId="45952"/>
    <cellStyle name="Note 4 19 9 3" xfId="16525"/>
    <cellStyle name="Note 4 19 9 3 2" xfId="33960"/>
    <cellStyle name="Note 4 19 9 3 3" xfId="48413"/>
    <cellStyle name="Note 4 19 9 4" xfId="22021"/>
    <cellStyle name="Note 4 19 9 5" xfId="36474"/>
    <cellStyle name="Note 4 2" xfId="2094"/>
    <cellStyle name="Note 4 2 10" xfId="7067"/>
    <cellStyle name="Note 4 2 10 2" xfId="24502"/>
    <cellStyle name="Note 4 2 10 3" xfId="38955"/>
    <cellStyle name="Note 4 2 11" xfId="9508"/>
    <cellStyle name="Note 4 2 11 2" xfId="26943"/>
    <cellStyle name="Note 4 2 11 3" xfId="41396"/>
    <cellStyle name="Note 4 2 12" xfId="11928"/>
    <cellStyle name="Note 4 2 12 2" xfId="29363"/>
    <cellStyle name="Note 4 2 12 3" xfId="43816"/>
    <cellStyle name="Note 4 2 13" xfId="18935"/>
    <cellStyle name="Note 4 2 2" xfId="2095"/>
    <cellStyle name="Note 4 2 2 2" xfId="2096"/>
    <cellStyle name="Note 4 2 2 2 2" xfId="4607"/>
    <cellStyle name="Note 4 2 2 2 2 2" xfId="14081"/>
    <cellStyle name="Note 4 2 2 2 2 2 2" xfId="31516"/>
    <cellStyle name="Note 4 2 2 2 2 2 3" xfId="45969"/>
    <cellStyle name="Note 4 2 2 2 2 3" xfId="16542"/>
    <cellStyle name="Note 4 2 2 2 2 3 2" xfId="33977"/>
    <cellStyle name="Note 4 2 2 2 2 3 3" xfId="48430"/>
    <cellStyle name="Note 4 2 2 2 2 4" xfId="22043"/>
    <cellStyle name="Note 4 2 2 2 2 5" xfId="36496"/>
    <cellStyle name="Note 4 2 2 2 3" xfId="7069"/>
    <cellStyle name="Note 4 2 2 2 3 2" xfId="24504"/>
    <cellStyle name="Note 4 2 2 2 3 3" xfId="38957"/>
    <cellStyle name="Note 4 2 2 2 4" xfId="9510"/>
    <cellStyle name="Note 4 2 2 2 4 2" xfId="26945"/>
    <cellStyle name="Note 4 2 2 2 4 3" xfId="41398"/>
    <cellStyle name="Note 4 2 2 2 5" xfId="11930"/>
    <cellStyle name="Note 4 2 2 2 5 2" xfId="29365"/>
    <cellStyle name="Note 4 2 2 2 5 3" xfId="43818"/>
    <cellStyle name="Note 4 2 2 2 6" xfId="18937"/>
    <cellStyle name="Note 4 2 2 3" xfId="2097"/>
    <cellStyle name="Note 4 2 2 3 2" xfId="4608"/>
    <cellStyle name="Note 4 2 2 3 2 2" xfId="14082"/>
    <cellStyle name="Note 4 2 2 3 2 2 2" xfId="31517"/>
    <cellStyle name="Note 4 2 2 3 2 2 3" xfId="45970"/>
    <cellStyle name="Note 4 2 2 3 2 3" xfId="16543"/>
    <cellStyle name="Note 4 2 2 3 2 3 2" xfId="33978"/>
    <cellStyle name="Note 4 2 2 3 2 3 3" xfId="48431"/>
    <cellStyle name="Note 4 2 2 3 2 4" xfId="22044"/>
    <cellStyle name="Note 4 2 2 3 2 5" xfId="36497"/>
    <cellStyle name="Note 4 2 2 3 3" xfId="7070"/>
    <cellStyle name="Note 4 2 2 3 3 2" xfId="24505"/>
    <cellStyle name="Note 4 2 2 3 3 3" xfId="38958"/>
    <cellStyle name="Note 4 2 2 3 4" xfId="9511"/>
    <cellStyle name="Note 4 2 2 3 4 2" xfId="26946"/>
    <cellStyle name="Note 4 2 2 3 4 3" xfId="41399"/>
    <cellStyle name="Note 4 2 2 3 5" xfId="11931"/>
    <cellStyle name="Note 4 2 2 3 5 2" xfId="29366"/>
    <cellStyle name="Note 4 2 2 3 5 3" xfId="43819"/>
    <cellStyle name="Note 4 2 2 3 6" xfId="18938"/>
    <cellStyle name="Note 4 2 2 4" xfId="2098"/>
    <cellStyle name="Note 4 2 2 4 2" xfId="4609"/>
    <cellStyle name="Note 4 2 2 4 2 2" xfId="22045"/>
    <cellStyle name="Note 4 2 2 4 2 3" xfId="36498"/>
    <cellStyle name="Note 4 2 2 4 3" xfId="7071"/>
    <cellStyle name="Note 4 2 2 4 3 2" xfId="24506"/>
    <cellStyle name="Note 4 2 2 4 3 3" xfId="38959"/>
    <cellStyle name="Note 4 2 2 4 4" xfId="9512"/>
    <cellStyle name="Note 4 2 2 4 4 2" xfId="26947"/>
    <cellStyle name="Note 4 2 2 4 4 3" xfId="41400"/>
    <cellStyle name="Note 4 2 2 4 5" xfId="11932"/>
    <cellStyle name="Note 4 2 2 4 5 2" xfId="29367"/>
    <cellStyle name="Note 4 2 2 4 5 3" xfId="43820"/>
    <cellStyle name="Note 4 2 2 4 6" xfId="15294"/>
    <cellStyle name="Note 4 2 2 4 6 2" xfId="32729"/>
    <cellStyle name="Note 4 2 2 4 6 3" xfId="47182"/>
    <cellStyle name="Note 4 2 2 4 7" xfId="18939"/>
    <cellStyle name="Note 4 2 2 4 8" xfId="20456"/>
    <cellStyle name="Note 4 2 2 5" xfId="4606"/>
    <cellStyle name="Note 4 2 2 5 2" xfId="14080"/>
    <cellStyle name="Note 4 2 2 5 2 2" xfId="31515"/>
    <cellStyle name="Note 4 2 2 5 2 3" xfId="45968"/>
    <cellStyle name="Note 4 2 2 5 3" xfId="16541"/>
    <cellStyle name="Note 4 2 2 5 3 2" xfId="33976"/>
    <cellStyle name="Note 4 2 2 5 3 3" xfId="48429"/>
    <cellStyle name="Note 4 2 2 5 4" xfId="22042"/>
    <cellStyle name="Note 4 2 2 5 5" xfId="36495"/>
    <cellStyle name="Note 4 2 2 6" xfId="7068"/>
    <cellStyle name="Note 4 2 2 6 2" xfId="24503"/>
    <cellStyle name="Note 4 2 2 6 3" xfId="38956"/>
    <cellStyle name="Note 4 2 2 7" xfId="9509"/>
    <cellStyle name="Note 4 2 2 7 2" xfId="26944"/>
    <cellStyle name="Note 4 2 2 7 3" xfId="41397"/>
    <cellStyle name="Note 4 2 2 8" xfId="11929"/>
    <cellStyle name="Note 4 2 2 8 2" xfId="29364"/>
    <cellStyle name="Note 4 2 2 8 3" xfId="43817"/>
    <cellStyle name="Note 4 2 2 9" xfId="18936"/>
    <cellStyle name="Note 4 2 3" xfId="2099"/>
    <cellStyle name="Note 4 2 3 2" xfId="2100"/>
    <cellStyle name="Note 4 2 3 2 2" xfId="4611"/>
    <cellStyle name="Note 4 2 3 2 2 2" xfId="14084"/>
    <cellStyle name="Note 4 2 3 2 2 2 2" xfId="31519"/>
    <cellStyle name="Note 4 2 3 2 2 2 3" xfId="45972"/>
    <cellStyle name="Note 4 2 3 2 2 3" xfId="16545"/>
    <cellStyle name="Note 4 2 3 2 2 3 2" xfId="33980"/>
    <cellStyle name="Note 4 2 3 2 2 3 3" xfId="48433"/>
    <cellStyle name="Note 4 2 3 2 2 4" xfId="22047"/>
    <cellStyle name="Note 4 2 3 2 2 5" xfId="36500"/>
    <cellStyle name="Note 4 2 3 2 3" xfId="7073"/>
    <cellStyle name="Note 4 2 3 2 3 2" xfId="24508"/>
    <cellStyle name="Note 4 2 3 2 3 3" xfId="38961"/>
    <cellStyle name="Note 4 2 3 2 4" xfId="9514"/>
    <cellStyle name="Note 4 2 3 2 4 2" xfId="26949"/>
    <cellStyle name="Note 4 2 3 2 4 3" xfId="41402"/>
    <cellStyle name="Note 4 2 3 2 5" xfId="11934"/>
    <cellStyle name="Note 4 2 3 2 5 2" xfId="29369"/>
    <cellStyle name="Note 4 2 3 2 5 3" xfId="43822"/>
    <cellStyle name="Note 4 2 3 2 6" xfId="18941"/>
    <cellStyle name="Note 4 2 3 3" xfId="2101"/>
    <cellStyle name="Note 4 2 3 3 2" xfId="4612"/>
    <cellStyle name="Note 4 2 3 3 2 2" xfId="14085"/>
    <cellStyle name="Note 4 2 3 3 2 2 2" xfId="31520"/>
    <cellStyle name="Note 4 2 3 3 2 2 3" xfId="45973"/>
    <cellStyle name="Note 4 2 3 3 2 3" xfId="16546"/>
    <cellStyle name="Note 4 2 3 3 2 3 2" xfId="33981"/>
    <cellStyle name="Note 4 2 3 3 2 3 3" xfId="48434"/>
    <cellStyle name="Note 4 2 3 3 2 4" xfId="22048"/>
    <cellStyle name="Note 4 2 3 3 2 5" xfId="36501"/>
    <cellStyle name="Note 4 2 3 3 3" xfId="7074"/>
    <cellStyle name="Note 4 2 3 3 3 2" xfId="24509"/>
    <cellStyle name="Note 4 2 3 3 3 3" xfId="38962"/>
    <cellStyle name="Note 4 2 3 3 4" xfId="9515"/>
    <cellStyle name="Note 4 2 3 3 4 2" xfId="26950"/>
    <cellStyle name="Note 4 2 3 3 4 3" xfId="41403"/>
    <cellStyle name="Note 4 2 3 3 5" xfId="11935"/>
    <cellStyle name="Note 4 2 3 3 5 2" xfId="29370"/>
    <cellStyle name="Note 4 2 3 3 5 3" xfId="43823"/>
    <cellStyle name="Note 4 2 3 3 6" xfId="18942"/>
    <cellStyle name="Note 4 2 3 4" xfId="2102"/>
    <cellStyle name="Note 4 2 3 4 2" xfId="4613"/>
    <cellStyle name="Note 4 2 3 4 2 2" xfId="22049"/>
    <cellStyle name="Note 4 2 3 4 2 3" xfId="36502"/>
    <cellStyle name="Note 4 2 3 4 3" xfId="7075"/>
    <cellStyle name="Note 4 2 3 4 3 2" xfId="24510"/>
    <cellStyle name="Note 4 2 3 4 3 3" xfId="38963"/>
    <cellStyle name="Note 4 2 3 4 4" xfId="9516"/>
    <cellStyle name="Note 4 2 3 4 4 2" xfId="26951"/>
    <cellStyle name="Note 4 2 3 4 4 3" xfId="41404"/>
    <cellStyle name="Note 4 2 3 4 5" xfId="11936"/>
    <cellStyle name="Note 4 2 3 4 5 2" xfId="29371"/>
    <cellStyle name="Note 4 2 3 4 5 3" xfId="43824"/>
    <cellStyle name="Note 4 2 3 4 6" xfId="15295"/>
    <cellStyle name="Note 4 2 3 4 6 2" xfId="32730"/>
    <cellStyle name="Note 4 2 3 4 6 3" xfId="47183"/>
    <cellStyle name="Note 4 2 3 4 7" xfId="18943"/>
    <cellStyle name="Note 4 2 3 4 8" xfId="20457"/>
    <cellStyle name="Note 4 2 3 5" xfId="4610"/>
    <cellStyle name="Note 4 2 3 5 2" xfId="14083"/>
    <cellStyle name="Note 4 2 3 5 2 2" xfId="31518"/>
    <cellStyle name="Note 4 2 3 5 2 3" xfId="45971"/>
    <cellStyle name="Note 4 2 3 5 3" xfId="16544"/>
    <cellStyle name="Note 4 2 3 5 3 2" xfId="33979"/>
    <cellStyle name="Note 4 2 3 5 3 3" xfId="48432"/>
    <cellStyle name="Note 4 2 3 5 4" xfId="22046"/>
    <cellStyle name="Note 4 2 3 5 5" xfId="36499"/>
    <cellStyle name="Note 4 2 3 6" xfId="7072"/>
    <cellStyle name="Note 4 2 3 6 2" xfId="24507"/>
    <cellStyle name="Note 4 2 3 6 3" xfId="38960"/>
    <cellStyle name="Note 4 2 3 7" xfId="9513"/>
    <cellStyle name="Note 4 2 3 7 2" xfId="26948"/>
    <cellStyle name="Note 4 2 3 7 3" xfId="41401"/>
    <cellStyle name="Note 4 2 3 8" xfId="11933"/>
    <cellStyle name="Note 4 2 3 8 2" xfId="29368"/>
    <cellStyle name="Note 4 2 3 8 3" xfId="43821"/>
    <cellStyle name="Note 4 2 3 9" xfId="18940"/>
    <cellStyle name="Note 4 2 4" xfId="2103"/>
    <cellStyle name="Note 4 2 4 2" xfId="2104"/>
    <cellStyle name="Note 4 2 4 2 2" xfId="4615"/>
    <cellStyle name="Note 4 2 4 2 2 2" xfId="14087"/>
    <cellStyle name="Note 4 2 4 2 2 2 2" xfId="31522"/>
    <cellStyle name="Note 4 2 4 2 2 2 3" xfId="45975"/>
    <cellStyle name="Note 4 2 4 2 2 3" xfId="16548"/>
    <cellStyle name="Note 4 2 4 2 2 3 2" xfId="33983"/>
    <cellStyle name="Note 4 2 4 2 2 3 3" xfId="48436"/>
    <cellStyle name="Note 4 2 4 2 2 4" xfId="22051"/>
    <cellStyle name="Note 4 2 4 2 2 5" xfId="36504"/>
    <cellStyle name="Note 4 2 4 2 3" xfId="7077"/>
    <cellStyle name="Note 4 2 4 2 3 2" xfId="24512"/>
    <cellStyle name="Note 4 2 4 2 3 3" xfId="38965"/>
    <cellStyle name="Note 4 2 4 2 4" xfId="9518"/>
    <cellStyle name="Note 4 2 4 2 4 2" xfId="26953"/>
    <cellStyle name="Note 4 2 4 2 4 3" xfId="41406"/>
    <cellStyle name="Note 4 2 4 2 5" xfId="11938"/>
    <cellStyle name="Note 4 2 4 2 5 2" xfId="29373"/>
    <cellStyle name="Note 4 2 4 2 5 3" xfId="43826"/>
    <cellStyle name="Note 4 2 4 2 6" xfId="18945"/>
    <cellStyle name="Note 4 2 4 3" xfId="2105"/>
    <cellStyle name="Note 4 2 4 3 2" xfId="4616"/>
    <cellStyle name="Note 4 2 4 3 2 2" xfId="14088"/>
    <cellStyle name="Note 4 2 4 3 2 2 2" xfId="31523"/>
    <cellStyle name="Note 4 2 4 3 2 2 3" xfId="45976"/>
    <cellStyle name="Note 4 2 4 3 2 3" xfId="16549"/>
    <cellStyle name="Note 4 2 4 3 2 3 2" xfId="33984"/>
    <cellStyle name="Note 4 2 4 3 2 3 3" xfId="48437"/>
    <cellStyle name="Note 4 2 4 3 2 4" xfId="22052"/>
    <cellStyle name="Note 4 2 4 3 2 5" xfId="36505"/>
    <cellStyle name="Note 4 2 4 3 3" xfId="7078"/>
    <cellStyle name="Note 4 2 4 3 3 2" xfId="24513"/>
    <cellStyle name="Note 4 2 4 3 3 3" xfId="38966"/>
    <cellStyle name="Note 4 2 4 3 4" xfId="9519"/>
    <cellStyle name="Note 4 2 4 3 4 2" xfId="26954"/>
    <cellStyle name="Note 4 2 4 3 4 3" xfId="41407"/>
    <cellStyle name="Note 4 2 4 3 5" xfId="11939"/>
    <cellStyle name="Note 4 2 4 3 5 2" xfId="29374"/>
    <cellStyle name="Note 4 2 4 3 5 3" xfId="43827"/>
    <cellStyle name="Note 4 2 4 3 6" xfId="18946"/>
    <cellStyle name="Note 4 2 4 4" xfId="2106"/>
    <cellStyle name="Note 4 2 4 4 2" xfId="4617"/>
    <cellStyle name="Note 4 2 4 4 2 2" xfId="22053"/>
    <cellStyle name="Note 4 2 4 4 2 3" xfId="36506"/>
    <cellStyle name="Note 4 2 4 4 3" xfId="7079"/>
    <cellStyle name="Note 4 2 4 4 3 2" xfId="24514"/>
    <cellStyle name="Note 4 2 4 4 3 3" xfId="38967"/>
    <cellStyle name="Note 4 2 4 4 4" xfId="9520"/>
    <cellStyle name="Note 4 2 4 4 4 2" xfId="26955"/>
    <cellStyle name="Note 4 2 4 4 4 3" xfId="41408"/>
    <cellStyle name="Note 4 2 4 4 5" xfId="11940"/>
    <cellStyle name="Note 4 2 4 4 5 2" xfId="29375"/>
    <cellStyle name="Note 4 2 4 4 5 3" xfId="43828"/>
    <cellStyle name="Note 4 2 4 4 6" xfId="15296"/>
    <cellStyle name="Note 4 2 4 4 6 2" xfId="32731"/>
    <cellStyle name="Note 4 2 4 4 6 3" xfId="47184"/>
    <cellStyle name="Note 4 2 4 4 7" xfId="18947"/>
    <cellStyle name="Note 4 2 4 4 8" xfId="20458"/>
    <cellStyle name="Note 4 2 4 5" xfId="4614"/>
    <cellStyle name="Note 4 2 4 5 2" xfId="14086"/>
    <cellStyle name="Note 4 2 4 5 2 2" xfId="31521"/>
    <cellStyle name="Note 4 2 4 5 2 3" xfId="45974"/>
    <cellStyle name="Note 4 2 4 5 3" xfId="16547"/>
    <cellStyle name="Note 4 2 4 5 3 2" xfId="33982"/>
    <cellStyle name="Note 4 2 4 5 3 3" xfId="48435"/>
    <cellStyle name="Note 4 2 4 5 4" xfId="22050"/>
    <cellStyle name="Note 4 2 4 5 5" xfId="36503"/>
    <cellStyle name="Note 4 2 4 6" xfId="7076"/>
    <cellStyle name="Note 4 2 4 6 2" xfId="24511"/>
    <cellStyle name="Note 4 2 4 6 3" xfId="38964"/>
    <cellStyle name="Note 4 2 4 7" xfId="9517"/>
    <cellStyle name="Note 4 2 4 7 2" xfId="26952"/>
    <cellStyle name="Note 4 2 4 7 3" xfId="41405"/>
    <cellStyle name="Note 4 2 4 8" xfId="11937"/>
    <cellStyle name="Note 4 2 4 8 2" xfId="29372"/>
    <cellStyle name="Note 4 2 4 8 3" xfId="43825"/>
    <cellStyle name="Note 4 2 4 9" xfId="18944"/>
    <cellStyle name="Note 4 2 5" xfId="2107"/>
    <cellStyle name="Note 4 2 5 2" xfId="2108"/>
    <cellStyle name="Note 4 2 5 2 2" xfId="4619"/>
    <cellStyle name="Note 4 2 5 2 2 2" xfId="14090"/>
    <cellStyle name="Note 4 2 5 2 2 2 2" xfId="31525"/>
    <cellStyle name="Note 4 2 5 2 2 2 3" xfId="45978"/>
    <cellStyle name="Note 4 2 5 2 2 3" xfId="16551"/>
    <cellStyle name="Note 4 2 5 2 2 3 2" xfId="33986"/>
    <cellStyle name="Note 4 2 5 2 2 3 3" xfId="48439"/>
    <cellStyle name="Note 4 2 5 2 2 4" xfId="22055"/>
    <cellStyle name="Note 4 2 5 2 2 5" xfId="36508"/>
    <cellStyle name="Note 4 2 5 2 3" xfId="7081"/>
    <cellStyle name="Note 4 2 5 2 3 2" xfId="24516"/>
    <cellStyle name="Note 4 2 5 2 3 3" xfId="38969"/>
    <cellStyle name="Note 4 2 5 2 4" xfId="9522"/>
    <cellStyle name="Note 4 2 5 2 4 2" xfId="26957"/>
    <cellStyle name="Note 4 2 5 2 4 3" xfId="41410"/>
    <cellStyle name="Note 4 2 5 2 5" xfId="11942"/>
    <cellStyle name="Note 4 2 5 2 5 2" xfId="29377"/>
    <cellStyle name="Note 4 2 5 2 5 3" xfId="43830"/>
    <cellStyle name="Note 4 2 5 2 6" xfId="18949"/>
    <cellStyle name="Note 4 2 5 3" xfId="2109"/>
    <cellStyle name="Note 4 2 5 3 2" xfId="4620"/>
    <cellStyle name="Note 4 2 5 3 2 2" xfId="14091"/>
    <cellStyle name="Note 4 2 5 3 2 2 2" xfId="31526"/>
    <cellStyle name="Note 4 2 5 3 2 2 3" xfId="45979"/>
    <cellStyle name="Note 4 2 5 3 2 3" xfId="16552"/>
    <cellStyle name="Note 4 2 5 3 2 3 2" xfId="33987"/>
    <cellStyle name="Note 4 2 5 3 2 3 3" xfId="48440"/>
    <cellStyle name="Note 4 2 5 3 2 4" xfId="22056"/>
    <cellStyle name="Note 4 2 5 3 2 5" xfId="36509"/>
    <cellStyle name="Note 4 2 5 3 3" xfId="7082"/>
    <cellStyle name="Note 4 2 5 3 3 2" xfId="24517"/>
    <cellStyle name="Note 4 2 5 3 3 3" xfId="38970"/>
    <cellStyle name="Note 4 2 5 3 4" xfId="9523"/>
    <cellStyle name="Note 4 2 5 3 4 2" xfId="26958"/>
    <cellStyle name="Note 4 2 5 3 4 3" xfId="41411"/>
    <cellStyle name="Note 4 2 5 3 5" xfId="11943"/>
    <cellStyle name="Note 4 2 5 3 5 2" xfId="29378"/>
    <cellStyle name="Note 4 2 5 3 5 3" xfId="43831"/>
    <cellStyle name="Note 4 2 5 3 6" xfId="18950"/>
    <cellStyle name="Note 4 2 5 4" xfId="2110"/>
    <cellStyle name="Note 4 2 5 4 2" xfId="4621"/>
    <cellStyle name="Note 4 2 5 4 2 2" xfId="22057"/>
    <cellStyle name="Note 4 2 5 4 2 3" xfId="36510"/>
    <cellStyle name="Note 4 2 5 4 3" xfId="7083"/>
    <cellStyle name="Note 4 2 5 4 3 2" xfId="24518"/>
    <cellStyle name="Note 4 2 5 4 3 3" xfId="38971"/>
    <cellStyle name="Note 4 2 5 4 4" xfId="9524"/>
    <cellStyle name="Note 4 2 5 4 4 2" xfId="26959"/>
    <cellStyle name="Note 4 2 5 4 4 3" xfId="41412"/>
    <cellStyle name="Note 4 2 5 4 5" xfId="11944"/>
    <cellStyle name="Note 4 2 5 4 5 2" xfId="29379"/>
    <cellStyle name="Note 4 2 5 4 5 3" xfId="43832"/>
    <cellStyle name="Note 4 2 5 4 6" xfId="15297"/>
    <cellStyle name="Note 4 2 5 4 6 2" xfId="32732"/>
    <cellStyle name="Note 4 2 5 4 6 3" xfId="47185"/>
    <cellStyle name="Note 4 2 5 4 7" xfId="18951"/>
    <cellStyle name="Note 4 2 5 4 8" xfId="20459"/>
    <cellStyle name="Note 4 2 5 5" xfId="4618"/>
    <cellStyle name="Note 4 2 5 5 2" xfId="14089"/>
    <cellStyle name="Note 4 2 5 5 2 2" xfId="31524"/>
    <cellStyle name="Note 4 2 5 5 2 3" xfId="45977"/>
    <cellStyle name="Note 4 2 5 5 3" xfId="16550"/>
    <cellStyle name="Note 4 2 5 5 3 2" xfId="33985"/>
    <cellStyle name="Note 4 2 5 5 3 3" xfId="48438"/>
    <cellStyle name="Note 4 2 5 5 4" xfId="22054"/>
    <cellStyle name="Note 4 2 5 5 5" xfId="36507"/>
    <cellStyle name="Note 4 2 5 6" xfId="7080"/>
    <cellStyle name="Note 4 2 5 6 2" xfId="24515"/>
    <cellStyle name="Note 4 2 5 6 3" xfId="38968"/>
    <cellStyle name="Note 4 2 5 7" xfId="9521"/>
    <cellStyle name="Note 4 2 5 7 2" xfId="26956"/>
    <cellStyle name="Note 4 2 5 7 3" xfId="41409"/>
    <cellStyle name="Note 4 2 5 8" xfId="11941"/>
    <cellStyle name="Note 4 2 5 8 2" xfId="29376"/>
    <cellStyle name="Note 4 2 5 8 3" xfId="43829"/>
    <cellStyle name="Note 4 2 5 9" xfId="18948"/>
    <cellStyle name="Note 4 2 6" xfId="2111"/>
    <cellStyle name="Note 4 2 6 2" xfId="4622"/>
    <cellStyle name="Note 4 2 6 2 2" xfId="14092"/>
    <cellStyle name="Note 4 2 6 2 2 2" xfId="31527"/>
    <cellStyle name="Note 4 2 6 2 2 3" xfId="45980"/>
    <cellStyle name="Note 4 2 6 2 3" xfId="16553"/>
    <cellStyle name="Note 4 2 6 2 3 2" xfId="33988"/>
    <cellStyle name="Note 4 2 6 2 3 3" xfId="48441"/>
    <cellStyle name="Note 4 2 6 2 4" xfId="22058"/>
    <cellStyle name="Note 4 2 6 2 5" xfId="36511"/>
    <cellStyle name="Note 4 2 6 3" xfId="7084"/>
    <cellStyle name="Note 4 2 6 3 2" xfId="24519"/>
    <cellStyle name="Note 4 2 6 3 3" xfId="38972"/>
    <cellStyle name="Note 4 2 6 4" xfId="9525"/>
    <cellStyle name="Note 4 2 6 4 2" xfId="26960"/>
    <cellStyle name="Note 4 2 6 4 3" xfId="41413"/>
    <cellStyle name="Note 4 2 6 5" xfId="11945"/>
    <cellStyle name="Note 4 2 6 5 2" xfId="29380"/>
    <cellStyle name="Note 4 2 6 5 3" xfId="43833"/>
    <cellStyle name="Note 4 2 6 6" xfId="18952"/>
    <cellStyle name="Note 4 2 7" xfId="2112"/>
    <cellStyle name="Note 4 2 7 2" xfId="4623"/>
    <cellStyle name="Note 4 2 7 2 2" xfId="14093"/>
    <cellStyle name="Note 4 2 7 2 2 2" xfId="31528"/>
    <cellStyle name="Note 4 2 7 2 2 3" xfId="45981"/>
    <cellStyle name="Note 4 2 7 2 3" xfId="16554"/>
    <cellStyle name="Note 4 2 7 2 3 2" xfId="33989"/>
    <cellStyle name="Note 4 2 7 2 3 3" xfId="48442"/>
    <cellStyle name="Note 4 2 7 2 4" xfId="22059"/>
    <cellStyle name="Note 4 2 7 2 5" xfId="36512"/>
    <cellStyle name="Note 4 2 7 3" xfId="7085"/>
    <cellStyle name="Note 4 2 7 3 2" xfId="24520"/>
    <cellStyle name="Note 4 2 7 3 3" xfId="38973"/>
    <cellStyle name="Note 4 2 7 4" xfId="9526"/>
    <cellStyle name="Note 4 2 7 4 2" xfId="26961"/>
    <cellStyle name="Note 4 2 7 4 3" xfId="41414"/>
    <cellStyle name="Note 4 2 7 5" xfId="11946"/>
    <cellStyle name="Note 4 2 7 5 2" xfId="29381"/>
    <cellStyle name="Note 4 2 7 5 3" xfId="43834"/>
    <cellStyle name="Note 4 2 7 6" xfId="18953"/>
    <cellStyle name="Note 4 2 8" xfId="2113"/>
    <cellStyle name="Note 4 2 8 2" xfId="4624"/>
    <cellStyle name="Note 4 2 8 2 2" xfId="22060"/>
    <cellStyle name="Note 4 2 8 2 3" xfId="36513"/>
    <cellStyle name="Note 4 2 8 3" xfId="7086"/>
    <cellStyle name="Note 4 2 8 3 2" xfId="24521"/>
    <cellStyle name="Note 4 2 8 3 3" xfId="38974"/>
    <cellStyle name="Note 4 2 8 4" xfId="9527"/>
    <cellStyle name="Note 4 2 8 4 2" xfId="26962"/>
    <cellStyle name="Note 4 2 8 4 3" xfId="41415"/>
    <cellStyle name="Note 4 2 8 5" xfId="11947"/>
    <cellStyle name="Note 4 2 8 5 2" xfId="29382"/>
    <cellStyle name="Note 4 2 8 5 3" xfId="43835"/>
    <cellStyle name="Note 4 2 8 6" xfId="15298"/>
    <cellStyle name="Note 4 2 8 6 2" xfId="32733"/>
    <cellStyle name="Note 4 2 8 6 3" xfId="47186"/>
    <cellStyle name="Note 4 2 8 7" xfId="18954"/>
    <cellStyle name="Note 4 2 8 8" xfId="20460"/>
    <cellStyle name="Note 4 2 9" xfId="4605"/>
    <cellStyle name="Note 4 2 9 2" xfId="14079"/>
    <cellStyle name="Note 4 2 9 2 2" xfId="31514"/>
    <cellStyle name="Note 4 2 9 2 3" xfId="45967"/>
    <cellStyle name="Note 4 2 9 3" xfId="16540"/>
    <cellStyle name="Note 4 2 9 3 2" xfId="33975"/>
    <cellStyle name="Note 4 2 9 3 3" xfId="48428"/>
    <cellStyle name="Note 4 2 9 4" xfId="22041"/>
    <cellStyle name="Note 4 2 9 5" xfId="36494"/>
    <cellStyle name="Note 4 20" xfId="2114"/>
    <cellStyle name="Note 4 20 10" xfId="18955"/>
    <cellStyle name="Note 4 20 2" xfId="2115"/>
    <cellStyle name="Note 4 20 2 10" xfId="9529"/>
    <cellStyle name="Note 4 20 2 10 2" xfId="26964"/>
    <cellStyle name="Note 4 20 2 10 3" xfId="41417"/>
    <cellStyle name="Note 4 20 2 11" xfId="11949"/>
    <cellStyle name="Note 4 20 2 11 2" xfId="29384"/>
    <cellStyle name="Note 4 20 2 11 3" xfId="43837"/>
    <cellStyle name="Note 4 20 2 12" xfId="18956"/>
    <cellStyle name="Note 4 20 2 2" xfId="2116"/>
    <cellStyle name="Note 4 20 2 2 2" xfId="2117"/>
    <cellStyle name="Note 4 20 2 2 2 2" xfId="4628"/>
    <cellStyle name="Note 4 20 2 2 2 2 2" xfId="14097"/>
    <cellStyle name="Note 4 20 2 2 2 2 2 2" xfId="31532"/>
    <cellStyle name="Note 4 20 2 2 2 2 2 3" xfId="45985"/>
    <cellStyle name="Note 4 20 2 2 2 2 3" xfId="16558"/>
    <cellStyle name="Note 4 20 2 2 2 2 3 2" xfId="33993"/>
    <cellStyle name="Note 4 20 2 2 2 2 3 3" xfId="48446"/>
    <cellStyle name="Note 4 20 2 2 2 2 4" xfId="22064"/>
    <cellStyle name="Note 4 20 2 2 2 2 5" xfId="36517"/>
    <cellStyle name="Note 4 20 2 2 2 3" xfId="7090"/>
    <cellStyle name="Note 4 20 2 2 2 3 2" xfId="24525"/>
    <cellStyle name="Note 4 20 2 2 2 3 3" xfId="38978"/>
    <cellStyle name="Note 4 20 2 2 2 4" xfId="9531"/>
    <cellStyle name="Note 4 20 2 2 2 4 2" xfId="26966"/>
    <cellStyle name="Note 4 20 2 2 2 4 3" xfId="41419"/>
    <cellStyle name="Note 4 20 2 2 2 5" xfId="11951"/>
    <cellStyle name="Note 4 20 2 2 2 5 2" xfId="29386"/>
    <cellStyle name="Note 4 20 2 2 2 5 3" xfId="43839"/>
    <cellStyle name="Note 4 20 2 2 2 6" xfId="18958"/>
    <cellStyle name="Note 4 20 2 2 3" xfId="2118"/>
    <cellStyle name="Note 4 20 2 2 3 2" xfId="4629"/>
    <cellStyle name="Note 4 20 2 2 3 2 2" xfId="14098"/>
    <cellStyle name="Note 4 20 2 2 3 2 2 2" xfId="31533"/>
    <cellStyle name="Note 4 20 2 2 3 2 2 3" xfId="45986"/>
    <cellStyle name="Note 4 20 2 2 3 2 3" xfId="16559"/>
    <cellStyle name="Note 4 20 2 2 3 2 3 2" xfId="33994"/>
    <cellStyle name="Note 4 20 2 2 3 2 3 3" xfId="48447"/>
    <cellStyle name="Note 4 20 2 2 3 2 4" xfId="22065"/>
    <cellStyle name="Note 4 20 2 2 3 2 5" xfId="36518"/>
    <cellStyle name="Note 4 20 2 2 3 3" xfId="7091"/>
    <cellStyle name="Note 4 20 2 2 3 3 2" xfId="24526"/>
    <cellStyle name="Note 4 20 2 2 3 3 3" xfId="38979"/>
    <cellStyle name="Note 4 20 2 2 3 4" xfId="9532"/>
    <cellStyle name="Note 4 20 2 2 3 4 2" xfId="26967"/>
    <cellStyle name="Note 4 20 2 2 3 4 3" xfId="41420"/>
    <cellStyle name="Note 4 20 2 2 3 5" xfId="11952"/>
    <cellStyle name="Note 4 20 2 2 3 5 2" xfId="29387"/>
    <cellStyle name="Note 4 20 2 2 3 5 3" xfId="43840"/>
    <cellStyle name="Note 4 20 2 2 3 6" xfId="18959"/>
    <cellStyle name="Note 4 20 2 2 4" xfId="2119"/>
    <cellStyle name="Note 4 20 2 2 4 2" xfId="4630"/>
    <cellStyle name="Note 4 20 2 2 4 2 2" xfId="22066"/>
    <cellStyle name="Note 4 20 2 2 4 2 3" xfId="36519"/>
    <cellStyle name="Note 4 20 2 2 4 3" xfId="7092"/>
    <cellStyle name="Note 4 20 2 2 4 3 2" xfId="24527"/>
    <cellStyle name="Note 4 20 2 2 4 3 3" xfId="38980"/>
    <cellStyle name="Note 4 20 2 2 4 4" xfId="9533"/>
    <cellStyle name="Note 4 20 2 2 4 4 2" xfId="26968"/>
    <cellStyle name="Note 4 20 2 2 4 4 3" xfId="41421"/>
    <cellStyle name="Note 4 20 2 2 4 5" xfId="11953"/>
    <cellStyle name="Note 4 20 2 2 4 5 2" xfId="29388"/>
    <cellStyle name="Note 4 20 2 2 4 5 3" xfId="43841"/>
    <cellStyle name="Note 4 20 2 2 4 6" xfId="15299"/>
    <cellStyle name="Note 4 20 2 2 4 6 2" xfId="32734"/>
    <cellStyle name="Note 4 20 2 2 4 6 3" xfId="47187"/>
    <cellStyle name="Note 4 20 2 2 4 7" xfId="18960"/>
    <cellStyle name="Note 4 20 2 2 4 8" xfId="20461"/>
    <cellStyle name="Note 4 20 2 2 5" xfId="4627"/>
    <cellStyle name="Note 4 20 2 2 5 2" xfId="14096"/>
    <cellStyle name="Note 4 20 2 2 5 2 2" xfId="31531"/>
    <cellStyle name="Note 4 20 2 2 5 2 3" xfId="45984"/>
    <cellStyle name="Note 4 20 2 2 5 3" xfId="16557"/>
    <cellStyle name="Note 4 20 2 2 5 3 2" xfId="33992"/>
    <cellStyle name="Note 4 20 2 2 5 3 3" xfId="48445"/>
    <cellStyle name="Note 4 20 2 2 5 4" xfId="22063"/>
    <cellStyle name="Note 4 20 2 2 5 5" xfId="36516"/>
    <cellStyle name="Note 4 20 2 2 6" xfId="7089"/>
    <cellStyle name="Note 4 20 2 2 6 2" xfId="24524"/>
    <cellStyle name="Note 4 20 2 2 6 3" xfId="38977"/>
    <cellStyle name="Note 4 20 2 2 7" xfId="9530"/>
    <cellStyle name="Note 4 20 2 2 7 2" xfId="26965"/>
    <cellStyle name="Note 4 20 2 2 7 3" xfId="41418"/>
    <cellStyle name="Note 4 20 2 2 8" xfId="11950"/>
    <cellStyle name="Note 4 20 2 2 8 2" xfId="29385"/>
    <cellStyle name="Note 4 20 2 2 8 3" xfId="43838"/>
    <cellStyle name="Note 4 20 2 2 9" xfId="18957"/>
    <cellStyle name="Note 4 20 2 3" xfId="2120"/>
    <cellStyle name="Note 4 20 2 3 2" xfId="2121"/>
    <cellStyle name="Note 4 20 2 3 2 2" xfId="4632"/>
    <cellStyle name="Note 4 20 2 3 2 2 2" xfId="14100"/>
    <cellStyle name="Note 4 20 2 3 2 2 2 2" xfId="31535"/>
    <cellStyle name="Note 4 20 2 3 2 2 2 3" xfId="45988"/>
    <cellStyle name="Note 4 20 2 3 2 2 3" xfId="16561"/>
    <cellStyle name="Note 4 20 2 3 2 2 3 2" xfId="33996"/>
    <cellStyle name="Note 4 20 2 3 2 2 3 3" xfId="48449"/>
    <cellStyle name="Note 4 20 2 3 2 2 4" xfId="22068"/>
    <cellStyle name="Note 4 20 2 3 2 2 5" xfId="36521"/>
    <cellStyle name="Note 4 20 2 3 2 3" xfId="7094"/>
    <cellStyle name="Note 4 20 2 3 2 3 2" xfId="24529"/>
    <cellStyle name="Note 4 20 2 3 2 3 3" xfId="38982"/>
    <cellStyle name="Note 4 20 2 3 2 4" xfId="9535"/>
    <cellStyle name="Note 4 20 2 3 2 4 2" xfId="26970"/>
    <cellStyle name="Note 4 20 2 3 2 4 3" xfId="41423"/>
    <cellStyle name="Note 4 20 2 3 2 5" xfId="11955"/>
    <cellStyle name="Note 4 20 2 3 2 5 2" xfId="29390"/>
    <cellStyle name="Note 4 20 2 3 2 5 3" xfId="43843"/>
    <cellStyle name="Note 4 20 2 3 2 6" xfId="18962"/>
    <cellStyle name="Note 4 20 2 3 3" xfId="2122"/>
    <cellStyle name="Note 4 20 2 3 3 2" xfId="4633"/>
    <cellStyle name="Note 4 20 2 3 3 2 2" xfId="14101"/>
    <cellStyle name="Note 4 20 2 3 3 2 2 2" xfId="31536"/>
    <cellStyle name="Note 4 20 2 3 3 2 2 3" xfId="45989"/>
    <cellStyle name="Note 4 20 2 3 3 2 3" xfId="16562"/>
    <cellStyle name="Note 4 20 2 3 3 2 3 2" xfId="33997"/>
    <cellStyle name="Note 4 20 2 3 3 2 3 3" xfId="48450"/>
    <cellStyle name="Note 4 20 2 3 3 2 4" xfId="22069"/>
    <cellStyle name="Note 4 20 2 3 3 2 5" xfId="36522"/>
    <cellStyle name="Note 4 20 2 3 3 3" xfId="7095"/>
    <cellStyle name="Note 4 20 2 3 3 3 2" xfId="24530"/>
    <cellStyle name="Note 4 20 2 3 3 3 3" xfId="38983"/>
    <cellStyle name="Note 4 20 2 3 3 4" xfId="9536"/>
    <cellStyle name="Note 4 20 2 3 3 4 2" xfId="26971"/>
    <cellStyle name="Note 4 20 2 3 3 4 3" xfId="41424"/>
    <cellStyle name="Note 4 20 2 3 3 5" xfId="11956"/>
    <cellStyle name="Note 4 20 2 3 3 5 2" xfId="29391"/>
    <cellStyle name="Note 4 20 2 3 3 5 3" xfId="43844"/>
    <cellStyle name="Note 4 20 2 3 3 6" xfId="18963"/>
    <cellStyle name="Note 4 20 2 3 4" xfId="2123"/>
    <cellStyle name="Note 4 20 2 3 4 2" xfId="4634"/>
    <cellStyle name="Note 4 20 2 3 4 2 2" xfId="22070"/>
    <cellStyle name="Note 4 20 2 3 4 2 3" xfId="36523"/>
    <cellStyle name="Note 4 20 2 3 4 3" xfId="7096"/>
    <cellStyle name="Note 4 20 2 3 4 3 2" xfId="24531"/>
    <cellStyle name="Note 4 20 2 3 4 3 3" xfId="38984"/>
    <cellStyle name="Note 4 20 2 3 4 4" xfId="9537"/>
    <cellStyle name="Note 4 20 2 3 4 4 2" xfId="26972"/>
    <cellStyle name="Note 4 20 2 3 4 4 3" xfId="41425"/>
    <cellStyle name="Note 4 20 2 3 4 5" xfId="11957"/>
    <cellStyle name="Note 4 20 2 3 4 5 2" xfId="29392"/>
    <cellStyle name="Note 4 20 2 3 4 5 3" xfId="43845"/>
    <cellStyle name="Note 4 20 2 3 4 6" xfId="15300"/>
    <cellStyle name="Note 4 20 2 3 4 6 2" xfId="32735"/>
    <cellStyle name="Note 4 20 2 3 4 6 3" xfId="47188"/>
    <cellStyle name="Note 4 20 2 3 4 7" xfId="18964"/>
    <cellStyle name="Note 4 20 2 3 4 8" xfId="20462"/>
    <cellStyle name="Note 4 20 2 3 5" xfId="4631"/>
    <cellStyle name="Note 4 20 2 3 5 2" xfId="14099"/>
    <cellStyle name="Note 4 20 2 3 5 2 2" xfId="31534"/>
    <cellStyle name="Note 4 20 2 3 5 2 3" xfId="45987"/>
    <cellStyle name="Note 4 20 2 3 5 3" xfId="16560"/>
    <cellStyle name="Note 4 20 2 3 5 3 2" xfId="33995"/>
    <cellStyle name="Note 4 20 2 3 5 3 3" xfId="48448"/>
    <cellStyle name="Note 4 20 2 3 5 4" xfId="22067"/>
    <cellStyle name="Note 4 20 2 3 5 5" xfId="36520"/>
    <cellStyle name="Note 4 20 2 3 6" xfId="7093"/>
    <cellStyle name="Note 4 20 2 3 6 2" xfId="24528"/>
    <cellStyle name="Note 4 20 2 3 6 3" xfId="38981"/>
    <cellStyle name="Note 4 20 2 3 7" xfId="9534"/>
    <cellStyle name="Note 4 20 2 3 7 2" xfId="26969"/>
    <cellStyle name="Note 4 20 2 3 7 3" xfId="41422"/>
    <cellStyle name="Note 4 20 2 3 8" xfId="11954"/>
    <cellStyle name="Note 4 20 2 3 8 2" xfId="29389"/>
    <cellStyle name="Note 4 20 2 3 8 3" xfId="43842"/>
    <cellStyle name="Note 4 20 2 3 9" xfId="18961"/>
    <cellStyle name="Note 4 20 2 4" xfId="2124"/>
    <cellStyle name="Note 4 20 2 4 2" xfId="2125"/>
    <cellStyle name="Note 4 20 2 4 2 2" xfId="4636"/>
    <cellStyle name="Note 4 20 2 4 2 2 2" xfId="14103"/>
    <cellStyle name="Note 4 20 2 4 2 2 2 2" xfId="31538"/>
    <cellStyle name="Note 4 20 2 4 2 2 2 3" xfId="45991"/>
    <cellStyle name="Note 4 20 2 4 2 2 3" xfId="16564"/>
    <cellStyle name="Note 4 20 2 4 2 2 3 2" xfId="33999"/>
    <cellStyle name="Note 4 20 2 4 2 2 3 3" xfId="48452"/>
    <cellStyle name="Note 4 20 2 4 2 2 4" xfId="22072"/>
    <cellStyle name="Note 4 20 2 4 2 2 5" xfId="36525"/>
    <cellStyle name="Note 4 20 2 4 2 3" xfId="7098"/>
    <cellStyle name="Note 4 20 2 4 2 3 2" xfId="24533"/>
    <cellStyle name="Note 4 20 2 4 2 3 3" xfId="38986"/>
    <cellStyle name="Note 4 20 2 4 2 4" xfId="9539"/>
    <cellStyle name="Note 4 20 2 4 2 4 2" xfId="26974"/>
    <cellStyle name="Note 4 20 2 4 2 4 3" xfId="41427"/>
    <cellStyle name="Note 4 20 2 4 2 5" xfId="11959"/>
    <cellStyle name="Note 4 20 2 4 2 5 2" xfId="29394"/>
    <cellStyle name="Note 4 20 2 4 2 5 3" xfId="43847"/>
    <cellStyle name="Note 4 20 2 4 2 6" xfId="18966"/>
    <cellStyle name="Note 4 20 2 4 3" xfId="2126"/>
    <cellStyle name="Note 4 20 2 4 3 2" xfId="4637"/>
    <cellStyle name="Note 4 20 2 4 3 2 2" xfId="14104"/>
    <cellStyle name="Note 4 20 2 4 3 2 2 2" xfId="31539"/>
    <cellStyle name="Note 4 20 2 4 3 2 2 3" xfId="45992"/>
    <cellStyle name="Note 4 20 2 4 3 2 3" xfId="16565"/>
    <cellStyle name="Note 4 20 2 4 3 2 3 2" xfId="34000"/>
    <cellStyle name="Note 4 20 2 4 3 2 3 3" xfId="48453"/>
    <cellStyle name="Note 4 20 2 4 3 2 4" xfId="22073"/>
    <cellStyle name="Note 4 20 2 4 3 2 5" xfId="36526"/>
    <cellStyle name="Note 4 20 2 4 3 3" xfId="7099"/>
    <cellStyle name="Note 4 20 2 4 3 3 2" xfId="24534"/>
    <cellStyle name="Note 4 20 2 4 3 3 3" xfId="38987"/>
    <cellStyle name="Note 4 20 2 4 3 4" xfId="9540"/>
    <cellStyle name="Note 4 20 2 4 3 4 2" xfId="26975"/>
    <cellStyle name="Note 4 20 2 4 3 4 3" xfId="41428"/>
    <cellStyle name="Note 4 20 2 4 3 5" xfId="11960"/>
    <cellStyle name="Note 4 20 2 4 3 5 2" xfId="29395"/>
    <cellStyle name="Note 4 20 2 4 3 5 3" xfId="43848"/>
    <cellStyle name="Note 4 20 2 4 3 6" xfId="18967"/>
    <cellStyle name="Note 4 20 2 4 4" xfId="2127"/>
    <cellStyle name="Note 4 20 2 4 4 2" xfId="4638"/>
    <cellStyle name="Note 4 20 2 4 4 2 2" xfId="22074"/>
    <cellStyle name="Note 4 20 2 4 4 2 3" xfId="36527"/>
    <cellStyle name="Note 4 20 2 4 4 3" xfId="7100"/>
    <cellStyle name="Note 4 20 2 4 4 3 2" xfId="24535"/>
    <cellStyle name="Note 4 20 2 4 4 3 3" xfId="38988"/>
    <cellStyle name="Note 4 20 2 4 4 4" xfId="9541"/>
    <cellStyle name="Note 4 20 2 4 4 4 2" xfId="26976"/>
    <cellStyle name="Note 4 20 2 4 4 4 3" xfId="41429"/>
    <cellStyle name="Note 4 20 2 4 4 5" xfId="11961"/>
    <cellStyle name="Note 4 20 2 4 4 5 2" xfId="29396"/>
    <cellStyle name="Note 4 20 2 4 4 5 3" xfId="43849"/>
    <cellStyle name="Note 4 20 2 4 4 6" xfId="15301"/>
    <cellStyle name="Note 4 20 2 4 4 6 2" xfId="32736"/>
    <cellStyle name="Note 4 20 2 4 4 6 3" xfId="47189"/>
    <cellStyle name="Note 4 20 2 4 4 7" xfId="18968"/>
    <cellStyle name="Note 4 20 2 4 4 8" xfId="20463"/>
    <cellStyle name="Note 4 20 2 4 5" xfId="4635"/>
    <cellStyle name="Note 4 20 2 4 5 2" xfId="14102"/>
    <cellStyle name="Note 4 20 2 4 5 2 2" xfId="31537"/>
    <cellStyle name="Note 4 20 2 4 5 2 3" xfId="45990"/>
    <cellStyle name="Note 4 20 2 4 5 3" xfId="16563"/>
    <cellStyle name="Note 4 20 2 4 5 3 2" xfId="33998"/>
    <cellStyle name="Note 4 20 2 4 5 3 3" xfId="48451"/>
    <cellStyle name="Note 4 20 2 4 5 4" xfId="22071"/>
    <cellStyle name="Note 4 20 2 4 5 5" xfId="36524"/>
    <cellStyle name="Note 4 20 2 4 6" xfId="7097"/>
    <cellStyle name="Note 4 20 2 4 6 2" xfId="24532"/>
    <cellStyle name="Note 4 20 2 4 6 3" xfId="38985"/>
    <cellStyle name="Note 4 20 2 4 7" xfId="9538"/>
    <cellStyle name="Note 4 20 2 4 7 2" xfId="26973"/>
    <cellStyle name="Note 4 20 2 4 7 3" xfId="41426"/>
    <cellStyle name="Note 4 20 2 4 8" xfId="11958"/>
    <cellStyle name="Note 4 20 2 4 8 2" xfId="29393"/>
    <cellStyle name="Note 4 20 2 4 8 3" xfId="43846"/>
    <cellStyle name="Note 4 20 2 4 9" xfId="18965"/>
    <cellStyle name="Note 4 20 2 5" xfId="2128"/>
    <cellStyle name="Note 4 20 2 5 2" xfId="4639"/>
    <cellStyle name="Note 4 20 2 5 2 2" xfId="14105"/>
    <cellStyle name="Note 4 20 2 5 2 2 2" xfId="31540"/>
    <cellStyle name="Note 4 20 2 5 2 2 3" xfId="45993"/>
    <cellStyle name="Note 4 20 2 5 2 3" xfId="16566"/>
    <cellStyle name="Note 4 20 2 5 2 3 2" xfId="34001"/>
    <cellStyle name="Note 4 20 2 5 2 3 3" xfId="48454"/>
    <cellStyle name="Note 4 20 2 5 2 4" xfId="22075"/>
    <cellStyle name="Note 4 20 2 5 2 5" xfId="36528"/>
    <cellStyle name="Note 4 20 2 5 3" xfId="7101"/>
    <cellStyle name="Note 4 20 2 5 3 2" xfId="24536"/>
    <cellStyle name="Note 4 20 2 5 3 3" xfId="38989"/>
    <cellStyle name="Note 4 20 2 5 4" xfId="9542"/>
    <cellStyle name="Note 4 20 2 5 4 2" xfId="26977"/>
    <cellStyle name="Note 4 20 2 5 4 3" xfId="41430"/>
    <cellStyle name="Note 4 20 2 5 5" xfId="11962"/>
    <cellStyle name="Note 4 20 2 5 5 2" xfId="29397"/>
    <cellStyle name="Note 4 20 2 5 5 3" xfId="43850"/>
    <cellStyle name="Note 4 20 2 5 6" xfId="18969"/>
    <cellStyle name="Note 4 20 2 6" xfId="2129"/>
    <cellStyle name="Note 4 20 2 6 2" xfId="4640"/>
    <cellStyle name="Note 4 20 2 6 2 2" xfId="14106"/>
    <cellStyle name="Note 4 20 2 6 2 2 2" xfId="31541"/>
    <cellStyle name="Note 4 20 2 6 2 2 3" xfId="45994"/>
    <cellStyle name="Note 4 20 2 6 2 3" xfId="16567"/>
    <cellStyle name="Note 4 20 2 6 2 3 2" xfId="34002"/>
    <cellStyle name="Note 4 20 2 6 2 3 3" xfId="48455"/>
    <cellStyle name="Note 4 20 2 6 2 4" xfId="22076"/>
    <cellStyle name="Note 4 20 2 6 2 5" xfId="36529"/>
    <cellStyle name="Note 4 20 2 6 3" xfId="7102"/>
    <cellStyle name="Note 4 20 2 6 3 2" xfId="24537"/>
    <cellStyle name="Note 4 20 2 6 3 3" xfId="38990"/>
    <cellStyle name="Note 4 20 2 6 4" xfId="9543"/>
    <cellStyle name="Note 4 20 2 6 4 2" xfId="26978"/>
    <cellStyle name="Note 4 20 2 6 4 3" xfId="41431"/>
    <cellStyle name="Note 4 20 2 6 5" xfId="11963"/>
    <cellStyle name="Note 4 20 2 6 5 2" xfId="29398"/>
    <cellStyle name="Note 4 20 2 6 5 3" xfId="43851"/>
    <cellStyle name="Note 4 20 2 6 6" xfId="18970"/>
    <cellStyle name="Note 4 20 2 7" xfId="2130"/>
    <cellStyle name="Note 4 20 2 7 2" xfId="4641"/>
    <cellStyle name="Note 4 20 2 7 2 2" xfId="22077"/>
    <cellStyle name="Note 4 20 2 7 2 3" xfId="36530"/>
    <cellStyle name="Note 4 20 2 7 3" xfId="7103"/>
    <cellStyle name="Note 4 20 2 7 3 2" xfId="24538"/>
    <cellStyle name="Note 4 20 2 7 3 3" xfId="38991"/>
    <cellStyle name="Note 4 20 2 7 4" xfId="9544"/>
    <cellStyle name="Note 4 20 2 7 4 2" xfId="26979"/>
    <cellStyle name="Note 4 20 2 7 4 3" xfId="41432"/>
    <cellStyle name="Note 4 20 2 7 5" xfId="11964"/>
    <cellStyle name="Note 4 20 2 7 5 2" xfId="29399"/>
    <cellStyle name="Note 4 20 2 7 5 3" xfId="43852"/>
    <cellStyle name="Note 4 20 2 7 6" xfId="15302"/>
    <cellStyle name="Note 4 20 2 7 6 2" xfId="32737"/>
    <cellStyle name="Note 4 20 2 7 6 3" xfId="47190"/>
    <cellStyle name="Note 4 20 2 7 7" xfId="18971"/>
    <cellStyle name="Note 4 20 2 7 8" xfId="20464"/>
    <cellStyle name="Note 4 20 2 8" xfId="4626"/>
    <cellStyle name="Note 4 20 2 8 2" xfId="14095"/>
    <cellStyle name="Note 4 20 2 8 2 2" xfId="31530"/>
    <cellStyle name="Note 4 20 2 8 2 3" xfId="45983"/>
    <cellStyle name="Note 4 20 2 8 3" xfId="16556"/>
    <cellStyle name="Note 4 20 2 8 3 2" xfId="33991"/>
    <cellStyle name="Note 4 20 2 8 3 3" xfId="48444"/>
    <cellStyle name="Note 4 20 2 8 4" xfId="22062"/>
    <cellStyle name="Note 4 20 2 8 5" xfId="36515"/>
    <cellStyle name="Note 4 20 2 9" xfId="7088"/>
    <cellStyle name="Note 4 20 2 9 2" xfId="24523"/>
    <cellStyle name="Note 4 20 2 9 3" xfId="38976"/>
    <cellStyle name="Note 4 20 3" xfId="2131"/>
    <cellStyle name="Note 4 20 3 2" xfId="4642"/>
    <cellStyle name="Note 4 20 3 2 2" xfId="14107"/>
    <cellStyle name="Note 4 20 3 2 2 2" xfId="31542"/>
    <cellStyle name="Note 4 20 3 2 2 3" xfId="45995"/>
    <cellStyle name="Note 4 20 3 2 3" xfId="16568"/>
    <cellStyle name="Note 4 20 3 2 3 2" xfId="34003"/>
    <cellStyle name="Note 4 20 3 2 3 3" xfId="48456"/>
    <cellStyle name="Note 4 20 3 2 4" xfId="22078"/>
    <cellStyle name="Note 4 20 3 2 5" xfId="36531"/>
    <cellStyle name="Note 4 20 3 3" xfId="7104"/>
    <cellStyle name="Note 4 20 3 3 2" xfId="24539"/>
    <cellStyle name="Note 4 20 3 3 3" xfId="38992"/>
    <cellStyle name="Note 4 20 3 4" xfId="9545"/>
    <cellStyle name="Note 4 20 3 4 2" xfId="26980"/>
    <cellStyle name="Note 4 20 3 4 3" xfId="41433"/>
    <cellStyle name="Note 4 20 3 5" xfId="11965"/>
    <cellStyle name="Note 4 20 3 5 2" xfId="29400"/>
    <cellStyle name="Note 4 20 3 5 3" xfId="43853"/>
    <cellStyle name="Note 4 20 3 6" xfId="18972"/>
    <cellStyle name="Note 4 20 4" xfId="2132"/>
    <cellStyle name="Note 4 20 4 2" xfId="4643"/>
    <cellStyle name="Note 4 20 4 2 2" xfId="14108"/>
    <cellStyle name="Note 4 20 4 2 2 2" xfId="31543"/>
    <cellStyle name="Note 4 20 4 2 2 3" xfId="45996"/>
    <cellStyle name="Note 4 20 4 2 3" xfId="16569"/>
    <cellStyle name="Note 4 20 4 2 3 2" xfId="34004"/>
    <cellStyle name="Note 4 20 4 2 3 3" xfId="48457"/>
    <cellStyle name="Note 4 20 4 2 4" xfId="22079"/>
    <cellStyle name="Note 4 20 4 2 5" xfId="36532"/>
    <cellStyle name="Note 4 20 4 3" xfId="7105"/>
    <cellStyle name="Note 4 20 4 3 2" xfId="24540"/>
    <cellStyle name="Note 4 20 4 3 3" xfId="38993"/>
    <cellStyle name="Note 4 20 4 4" xfId="9546"/>
    <cellStyle name="Note 4 20 4 4 2" xfId="26981"/>
    <cellStyle name="Note 4 20 4 4 3" xfId="41434"/>
    <cellStyle name="Note 4 20 4 5" xfId="11966"/>
    <cellStyle name="Note 4 20 4 5 2" xfId="29401"/>
    <cellStyle name="Note 4 20 4 5 3" xfId="43854"/>
    <cellStyle name="Note 4 20 4 6" xfId="18973"/>
    <cellStyle name="Note 4 20 5" xfId="2133"/>
    <cellStyle name="Note 4 20 5 2" xfId="4644"/>
    <cellStyle name="Note 4 20 5 2 2" xfId="22080"/>
    <cellStyle name="Note 4 20 5 2 3" xfId="36533"/>
    <cellStyle name="Note 4 20 5 3" xfId="7106"/>
    <cellStyle name="Note 4 20 5 3 2" xfId="24541"/>
    <cellStyle name="Note 4 20 5 3 3" xfId="38994"/>
    <cellStyle name="Note 4 20 5 4" xfId="9547"/>
    <cellStyle name="Note 4 20 5 4 2" xfId="26982"/>
    <cellStyle name="Note 4 20 5 4 3" xfId="41435"/>
    <cellStyle name="Note 4 20 5 5" xfId="11967"/>
    <cellStyle name="Note 4 20 5 5 2" xfId="29402"/>
    <cellStyle name="Note 4 20 5 5 3" xfId="43855"/>
    <cellStyle name="Note 4 20 5 6" xfId="15303"/>
    <cellStyle name="Note 4 20 5 6 2" xfId="32738"/>
    <cellStyle name="Note 4 20 5 6 3" xfId="47191"/>
    <cellStyle name="Note 4 20 5 7" xfId="18974"/>
    <cellStyle name="Note 4 20 5 8" xfId="20465"/>
    <cellStyle name="Note 4 20 6" xfId="4625"/>
    <cellStyle name="Note 4 20 6 2" xfId="14094"/>
    <cellStyle name="Note 4 20 6 2 2" xfId="31529"/>
    <cellStyle name="Note 4 20 6 2 3" xfId="45982"/>
    <cellStyle name="Note 4 20 6 3" xfId="16555"/>
    <cellStyle name="Note 4 20 6 3 2" xfId="33990"/>
    <cellStyle name="Note 4 20 6 3 3" xfId="48443"/>
    <cellStyle name="Note 4 20 6 4" xfId="22061"/>
    <cellStyle name="Note 4 20 6 5" xfId="36514"/>
    <cellStyle name="Note 4 20 7" xfId="7087"/>
    <cellStyle name="Note 4 20 7 2" xfId="24522"/>
    <cellStyle name="Note 4 20 7 3" xfId="38975"/>
    <cellStyle name="Note 4 20 8" xfId="9528"/>
    <cellStyle name="Note 4 20 8 2" xfId="26963"/>
    <cellStyle name="Note 4 20 8 3" xfId="41416"/>
    <cellStyle name="Note 4 20 9" xfId="11948"/>
    <cellStyle name="Note 4 20 9 2" xfId="29383"/>
    <cellStyle name="Note 4 20 9 3" xfId="43836"/>
    <cellStyle name="Note 4 21" xfId="2134"/>
    <cellStyle name="Note 4 21 10" xfId="9548"/>
    <cellStyle name="Note 4 21 10 2" xfId="26983"/>
    <cellStyle name="Note 4 21 10 3" xfId="41436"/>
    <cellStyle name="Note 4 21 11" xfId="11968"/>
    <cellStyle name="Note 4 21 11 2" xfId="29403"/>
    <cellStyle name="Note 4 21 11 3" xfId="43856"/>
    <cellStyle name="Note 4 21 12" xfId="18975"/>
    <cellStyle name="Note 4 21 2" xfId="2135"/>
    <cellStyle name="Note 4 21 2 2" xfId="2136"/>
    <cellStyle name="Note 4 21 2 2 2" xfId="4647"/>
    <cellStyle name="Note 4 21 2 2 2 2" xfId="14111"/>
    <cellStyle name="Note 4 21 2 2 2 2 2" xfId="31546"/>
    <cellStyle name="Note 4 21 2 2 2 2 3" xfId="45999"/>
    <cellStyle name="Note 4 21 2 2 2 3" xfId="16572"/>
    <cellStyle name="Note 4 21 2 2 2 3 2" xfId="34007"/>
    <cellStyle name="Note 4 21 2 2 2 3 3" xfId="48460"/>
    <cellStyle name="Note 4 21 2 2 2 4" xfId="22083"/>
    <cellStyle name="Note 4 21 2 2 2 5" xfId="36536"/>
    <cellStyle name="Note 4 21 2 2 3" xfId="7109"/>
    <cellStyle name="Note 4 21 2 2 3 2" xfId="24544"/>
    <cellStyle name="Note 4 21 2 2 3 3" xfId="38997"/>
    <cellStyle name="Note 4 21 2 2 4" xfId="9550"/>
    <cellStyle name="Note 4 21 2 2 4 2" xfId="26985"/>
    <cellStyle name="Note 4 21 2 2 4 3" xfId="41438"/>
    <cellStyle name="Note 4 21 2 2 5" xfId="11970"/>
    <cellStyle name="Note 4 21 2 2 5 2" xfId="29405"/>
    <cellStyle name="Note 4 21 2 2 5 3" xfId="43858"/>
    <cellStyle name="Note 4 21 2 2 6" xfId="18977"/>
    <cellStyle name="Note 4 21 2 3" xfId="2137"/>
    <cellStyle name="Note 4 21 2 3 2" xfId="4648"/>
    <cellStyle name="Note 4 21 2 3 2 2" xfId="14112"/>
    <cellStyle name="Note 4 21 2 3 2 2 2" xfId="31547"/>
    <cellStyle name="Note 4 21 2 3 2 2 3" xfId="46000"/>
    <cellStyle name="Note 4 21 2 3 2 3" xfId="16573"/>
    <cellStyle name="Note 4 21 2 3 2 3 2" xfId="34008"/>
    <cellStyle name="Note 4 21 2 3 2 3 3" xfId="48461"/>
    <cellStyle name="Note 4 21 2 3 2 4" xfId="22084"/>
    <cellStyle name="Note 4 21 2 3 2 5" xfId="36537"/>
    <cellStyle name="Note 4 21 2 3 3" xfId="7110"/>
    <cellStyle name="Note 4 21 2 3 3 2" xfId="24545"/>
    <cellStyle name="Note 4 21 2 3 3 3" xfId="38998"/>
    <cellStyle name="Note 4 21 2 3 4" xfId="9551"/>
    <cellStyle name="Note 4 21 2 3 4 2" xfId="26986"/>
    <cellStyle name="Note 4 21 2 3 4 3" xfId="41439"/>
    <cellStyle name="Note 4 21 2 3 5" xfId="11971"/>
    <cellStyle name="Note 4 21 2 3 5 2" xfId="29406"/>
    <cellStyle name="Note 4 21 2 3 5 3" xfId="43859"/>
    <cellStyle name="Note 4 21 2 3 6" xfId="18978"/>
    <cellStyle name="Note 4 21 2 4" xfId="2138"/>
    <cellStyle name="Note 4 21 2 4 2" xfId="4649"/>
    <cellStyle name="Note 4 21 2 4 2 2" xfId="22085"/>
    <cellStyle name="Note 4 21 2 4 2 3" xfId="36538"/>
    <cellStyle name="Note 4 21 2 4 3" xfId="7111"/>
    <cellStyle name="Note 4 21 2 4 3 2" xfId="24546"/>
    <cellStyle name="Note 4 21 2 4 3 3" xfId="38999"/>
    <cellStyle name="Note 4 21 2 4 4" xfId="9552"/>
    <cellStyle name="Note 4 21 2 4 4 2" xfId="26987"/>
    <cellStyle name="Note 4 21 2 4 4 3" xfId="41440"/>
    <cellStyle name="Note 4 21 2 4 5" xfId="11972"/>
    <cellStyle name="Note 4 21 2 4 5 2" xfId="29407"/>
    <cellStyle name="Note 4 21 2 4 5 3" xfId="43860"/>
    <cellStyle name="Note 4 21 2 4 6" xfId="15304"/>
    <cellStyle name="Note 4 21 2 4 6 2" xfId="32739"/>
    <cellStyle name="Note 4 21 2 4 6 3" xfId="47192"/>
    <cellStyle name="Note 4 21 2 4 7" xfId="18979"/>
    <cellStyle name="Note 4 21 2 4 8" xfId="20466"/>
    <cellStyle name="Note 4 21 2 5" xfId="4646"/>
    <cellStyle name="Note 4 21 2 5 2" xfId="14110"/>
    <cellStyle name="Note 4 21 2 5 2 2" xfId="31545"/>
    <cellStyle name="Note 4 21 2 5 2 3" xfId="45998"/>
    <cellStyle name="Note 4 21 2 5 3" xfId="16571"/>
    <cellStyle name="Note 4 21 2 5 3 2" xfId="34006"/>
    <cellStyle name="Note 4 21 2 5 3 3" xfId="48459"/>
    <cellStyle name="Note 4 21 2 5 4" xfId="22082"/>
    <cellStyle name="Note 4 21 2 5 5" xfId="36535"/>
    <cellStyle name="Note 4 21 2 6" xfId="7108"/>
    <cellStyle name="Note 4 21 2 6 2" xfId="24543"/>
    <cellStyle name="Note 4 21 2 6 3" xfId="38996"/>
    <cellStyle name="Note 4 21 2 7" xfId="9549"/>
    <cellStyle name="Note 4 21 2 7 2" xfId="26984"/>
    <cellStyle name="Note 4 21 2 7 3" xfId="41437"/>
    <cellStyle name="Note 4 21 2 8" xfId="11969"/>
    <cellStyle name="Note 4 21 2 8 2" xfId="29404"/>
    <cellStyle name="Note 4 21 2 8 3" xfId="43857"/>
    <cellStyle name="Note 4 21 2 9" xfId="18976"/>
    <cellStyle name="Note 4 21 3" xfId="2139"/>
    <cellStyle name="Note 4 21 3 2" xfId="2140"/>
    <cellStyle name="Note 4 21 3 2 2" xfId="4651"/>
    <cellStyle name="Note 4 21 3 2 2 2" xfId="14114"/>
    <cellStyle name="Note 4 21 3 2 2 2 2" xfId="31549"/>
    <cellStyle name="Note 4 21 3 2 2 2 3" xfId="46002"/>
    <cellStyle name="Note 4 21 3 2 2 3" xfId="16575"/>
    <cellStyle name="Note 4 21 3 2 2 3 2" xfId="34010"/>
    <cellStyle name="Note 4 21 3 2 2 3 3" xfId="48463"/>
    <cellStyle name="Note 4 21 3 2 2 4" xfId="22087"/>
    <cellStyle name="Note 4 21 3 2 2 5" xfId="36540"/>
    <cellStyle name="Note 4 21 3 2 3" xfId="7113"/>
    <cellStyle name="Note 4 21 3 2 3 2" xfId="24548"/>
    <cellStyle name="Note 4 21 3 2 3 3" xfId="39001"/>
    <cellStyle name="Note 4 21 3 2 4" xfId="9554"/>
    <cellStyle name="Note 4 21 3 2 4 2" xfId="26989"/>
    <cellStyle name="Note 4 21 3 2 4 3" xfId="41442"/>
    <cellStyle name="Note 4 21 3 2 5" xfId="11974"/>
    <cellStyle name="Note 4 21 3 2 5 2" xfId="29409"/>
    <cellStyle name="Note 4 21 3 2 5 3" xfId="43862"/>
    <cellStyle name="Note 4 21 3 2 6" xfId="18981"/>
    <cellStyle name="Note 4 21 3 3" xfId="2141"/>
    <cellStyle name="Note 4 21 3 3 2" xfId="4652"/>
    <cellStyle name="Note 4 21 3 3 2 2" xfId="14115"/>
    <cellStyle name="Note 4 21 3 3 2 2 2" xfId="31550"/>
    <cellStyle name="Note 4 21 3 3 2 2 3" xfId="46003"/>
    <cellStyle name="Note 4 21 3 3 2 3" xfId="16576"/>
    <cellStyle name="Note 4 21 3 3 2 3 2" xfId="34011"/>
    <cellStyle name="Note 4 21 3 3 2 3 3" xfId="48464"/>
    <cellStyle name="Note 4 21 3 3 2 4" xfId="22088"/>
    <cellStyle name="Note 4 21 3 3 2 5" xfId="36541"/>
    <cellStyle name="Note 4 21 3 3 3" xfId="7114"/>
    <cellStyle name="Note 4 21 3 3 3 2" xfId="24549"/>
    <cellStyle name="Note 4 21 3 3 3 3" xfId="39002"/>
    <cellStyle name="Note 4 21 3 3 4" xfId="9555"/>
    <cellStyle name="Note 4 21 3 3 4 2" xfId="26990"/>
    <cellStyle name="Note 4 21 3 3 4 3" xfId="41443"/>
    <cellStyle name="Note 4 21 3 3 5" xfId="11975"/>
    <cellStyle name="Note 4 21 3 3 5 2" xfId="29410"/>
    <cellStyle name="Note 4 21 3 3 5 3" xfId="43863"/>
    <cellStyle name="Note 4 21 3 3 6" xfId="18982"/>
    <cellStyle name="Note 4 21 3 4" xfId="2142"/>
    <cellStyle name="Note 4 21 3 4 2" xfId="4653"/>
    <cellStyle name="Note 4 21 3 4 2 2" xfId="22089"/>
    <cellStyle name="Note 4 21 3 4 2 3" xfId="36542"/>
    <cellStyle name="Note 4 21 3 4 3" xfId="7115"/>
    <cellStyle name="Note 4 21 3 4 3 2" xfId="24550"/>
    <cellStyle name="Note 4 21 3 4 3 3" xfId="39003"/>
    <cellStyle name="Note 4 21 3 4 4" xfId="9556"/>
    <cellStyle name="Note 4 21 3 4 4 2" xfId="26991"/>
    <cellStyle name="Note 4 21 3 4 4 3" xfId="41444"/>
    <cellStyle name="Note 4 21 3 4 5" xfId="11976"/>
    <cellStyle name="Note 4 21 3 4 5 2" xfId="29411"/>
    <cellStyle name="Note 4 21 3 4 5 3" xfId="43864"/>
    <cellStyle name="Note 4 21 3 4 6" xfId="15305"/>
    <cellStyle name="Note 4 21 3 4 6 2" xfId="32740"/>
    <cellStyle name="Note 4 21 3 4 6 3" xfId="47193"/>
    <cellStyle name="Note 4 21 3 4 7" xfId="18983"/>
    <cellStyle name="Note 4 21 3 4 8" xfId="20467"/>
    <cellStyle name="Note 4 21 3 5" xfId="4650"/>
    <cellStyle name="Note 4 21 3 5 2" xfId="14113"/>
    <cellStyle name="Note 4 21 3 5 2 2" xfId="31548"/>
    <cellStyle name="Note 4 21 3 5 2 3" xfId="46001"/>
    <cellStyle name="Note 4 21 3 5 3" xfId="16574"/>
    <cellStyle name="Note 4 21 3 5 3 2" xfId="34009"/>
    <cellStyle name="Note 4 21 3 5 3 3" xfId="48462"/>
    <cellStyle name="Note 4 21 3 5 4" xfId="22086"/>
    <cellStyle name="Note 4 21 3 5 5" xfId="36539"/>
    <cellStyle name="Note 4 21 3 6" xfId="7112"/>
    <cellStyle name="Note 4 21 3 6 2" xfId="24547"/>
    <cellStyle name="Note 4 21 3 6 3" xfId="39000"/>
    <cellStyle name="Note 4 21 3 7" xfId="9553"/>
    <cellStyle name="Note 4 21 3 7 2" xfId="26988"/>
    <cellStyle name="Note 4 21 3 7 3" xfId="41441"/>
    <cellStyle name="Note 4 21 3 8" xfId="11973"/>
    <cellStyle name="Note 4 21 3 8 2" xfId="29408"/>
    <cellStyle name="Note 4 21 3 8 3" xfId="43861"/>
    <cellStyle name="Note 4 21 3 9" xfId="18980"/>
    <cellStyle name="Note 4 21 4" xfId="2143"/>
    <cellStyle name="Note 4 21 4 2" xfId="2144"/>
    <cellStyle name="Note 4 21 4 2 2" xfId="4655"/>
    <cellStyle name="Note 4 21 4 2 2 2" xfId="14117"/>
    <cellStyle name="Note 4 21 4 2 2 2 2" xfId="31552"/>
    <cellStyle name="Note 4 21 4 2 2 2 3" xfId="46005"/>
    <cellStyle name="Note 4 21 4 2 2 3" xfId="16578"/>
    <cellStyle name="Note 4 21 4 2 2 3 2" xfId="34013"/>
    <cellStyle name="Note 4 21 4 2 2 3 3" xfId="48466"/>
    <cellStyle name="Note 4 21 4 2 2 4" xfId="22091"/>
    <cellStyle name="Note 4 21 4 2 2 5" xfId="36544"/>
    <cellStyle name="Note 4 21 4 2 3" xfId="7117"/>
    <cellStyle name="Note 4 21 4 2 3 2" xfId="24552"/>
    <cellStyle name="Note 4 21 4 2 3 3" xfId="39005"/>
    <cellStyle name="Note 4 21 4 2 4" xfId="9558"/>
    <cellStyle name="Note 4 21 4 2 4 2" xfId="26993"/>
    <cellStyle name="Note 4 21 4 2 4 3" xfId="41446"/>
    <cellStyle name="Note 4 21 4 2 5" xfId="11978"/>
    <cellStyle name="Note 4 21 4 2 5 2" xfId="29413"/>
    <cellStyle name="Note 4 21 4 2 5 3" xfId="43866"/>
    <cellStyle name="Note 4 21 4 2 6" xfId="18985"/>
    <cellStyle name="Note 4 21 4 3" xfId="2145"/>
    <cellStyle name="Note 4 21 4 3 2" xfId="4656"/>
    <cellStyle name="Note 4 21 4 3 2 2" xfId="14118"/>
    <cellStyle name="Note 4 21 4 3 2 2 2" xfId="31553"/>
    <cellStyle name="Note 4 21 4 3 2 2 3" xfId="46006"/>
    <cellStyle name="Note 4 21 4 3 2 3" xfId="16579"/>
    <cellStyle name="Note 4 21 4 3 2 3 2" xfId="34014"/>
    <cellStyle name="Note 4 21 4 3 2 3 3" xfId="48467"/>
    <cellStyle name="Note 4 21 4 3 2 4" xfId="22092"/>
    <cellStyle name="Note 4 21 4 3 2 5" xfId="36545"/>
    <cellStyle name="Note 4 21 4 3 3" xfId="7118"/>
    <cellStyle name="Note 4 21 4 3 3 2" xfId="24553"/>
    <cellStyle name="Note 4 21 4 3 3 3" xfId="39006"/>
    <cellStyle name="Note 4 21 4 3 4" xfId="9559"/>
    <cellStyle name="Note 4 21 4 3 4 2" xfId="26994"/>
    <cellStyle name="Note 4 21 4 3 4 3" xfId="41447"/>
    <cellStyle name="Note 4 21 4 3 5" xfId="11979"/>
    <cellStyle name="Note 4 21 4 3 5 2" xfId="29414"/>
    <cellStyle name="Note 4 21 4 3 5 3" xfId="43867"/>
    <cellStyle name="Note 4 21 4 3 6" xfId="18986"/>
    <cellStyle name="Note 4 21 4 4" xfId="2146"/>
    <cellStyle name="Note 4 21 4 4 2" xfId="4657"/>
    <cellStyle name="Note 4 21 4 4 2 2" xfId="22093"/>
    <cellStyle name="Note 4 21 4 4 2 3" xfId="36546"/>
    <cellStyle name="Note 4 21 4 4 3" xfId="7119"/>
    <cellStyle name="Note 4 21 4 4 3 2" xfId="24554"/>
    <cellStyle name="Note 4 21 4 4 3 3" xfId="39007"/>
    <cellStyle name="Note 4 21 4 4 4" xfId="9560"/>
    <cellStyle name="Note 4 21 4 4 4 2" xfId="26995"/>
    <cellStyle name="Note 4 21 4 4 4 3" xfId="41448"/>
    <cellStyle name="Note 4 21 4 4 5" xfId="11980"/>
    <cellStyle name="Note 4 21 4 4 5 2" xfId="29415"/>
    <cellStyle name="Note 4 21 4 4 5 3" xfId="43868"/>
    <cellStyle name="Note 4 21 4 4 6" xfId="15306"/>
    <cellStyle name="Note 4 21 4 4 6 2" xfId="32741"/>
    <cellStyle name="Note 4 21 4 4 6 3" xfId="47194"/>
    <cellStyle name="Note 4 21 4 4 7" xfId="18987"/>
    <cellStyle name="Note 4 21 4 4 8" xfId="20468"/>
    <cellStyle name="Note 4 21 4 5" xfId="4654"/>
    <cellStyle name="Note 4 21 4 5 2" xfId="14116"/>
    <cellStyle name="Note 4 21 4 5 2 2" xfId="31551"/>
    <cellStyle name="Note 4 21 4 5 2 3" xfId="46004"/>
    <cellStyle name="Note 4 21 4 5 3" xfId="16577"/>
    <cellStyle name="Note 4 21 4 5 3 2" xfId="34012"/>
    <cellStyle name="Note 4 21 4 5 3 3" xfId="48465"/>
    <cellStyle name="Note 4 21 4 5 4" xfId="22090"/>
    <cellStyle name="Note 4 21 4 5 5" xfId="36543"/>
    <cellStyle name="Note 4 21 4 6" xfId="7116"/>
    <cellStyle name="Note 4 21 4 6 2" xfId="24551"/>
    <cellStyle name="Note 4 21 4 6 3" xfId="39004"/>
    <cellStyle name="Note 4 21 4 7" xfId="9557"/>
    <cellStyle name="Note 4 21 4 7 2" xfId="26992"/>
    <cellStyle name="Note 4 21 4 7 3" xfId="41445"/>
    <cellStyle name="Note 4 21 4 8" xfId="11977"/>
    <cellStyle name="Note 4 21 4 8 2" xfId="29412"/>
    <cellStyle name="Note 4 21 4 8 3" xfId="43865"/>
    <cellStyle name="Note 4 21 4 9" xfId="18984"/>
    <cellStyle name="Note 4 21 5" xfId="2147"/>
    <cellStyle name="Note 4 21 5 2" xfId="4658"/>
    <cellStyle name="Note 4 21 5 2 2" xfId="14119"/>
    <cellStyle name="Note 4 21 5 2 2 2" xfId="31554"/>
    <cellStyle name="Note 4 21 5 2 2 3" xfId="46007"/>
    <cellStyle name="Note 4 21 5 2 3" xfId="16580"/>
    <cellStyle name="Note 4 21 5 2 3 2" xfId="34015"/>
    <cellStyle name="Note 4 21 5 2 3 3" xfId="48468"/>
    <cellStyle name="Note 4 21 5 2 4" xfId="22094"/>
    <cellStyle name="Note 4 21 5 2 5" xfId="36547"/>
    <cellStyle name="Note 4 21 5 3" xfId="7120"/>
    <cellStyle name="Note 4 21 5 3 2" xfId="24555"/>
    <cellStyle name="Note 4 21 5 3 3" xfId="39008"/>
    <cellStyle name="Note 4 21 5 4" xfId="9561"/>
    <cellStyle name="Note 4 21 5 4 2" xfId="26996"/>
    <cellStyle name="Note 4 21 5 4 3" xfId="41449"/>
    <cellStyle name="Note 4 21 5 5" xfId="11981"/>
    <cellStyle name="Note 4 21 5 5 2" xfId="29416"/>
    <cellStyle name="Note 4 21 5 5 3" xfId="43869"/>
    <cellStyle name="Note 4 21 5 6" xfId="18988"/>
    <cellStyle name="Note 4 21 6" xfId="2148"/>
    <cellStyle name="Note 4 21 6 2" xfId="4659"/>
    <cellStyle name="Note 4 21 6 2 2" xfId="14120"/>
    <cellStyle name="Note 4 21 6 2 2 2" xfId="31555"/>
    <cellStyle name="Note 4 21 6 2 2 3" xfId="46008"/>
    <cellStyle name="Note 4 21 6 2 3" xfId="16581"/>
    <cellStyle name="Note 4 21 6 2 3 2" xfId="34016"/>
    <cellStyle name="Note 4 21 6 2 3 3" xfId="48469"/>
    <cellStyle name="Note 4 21 6 2 4" xfId="22095"/>
    <cellStyle name="Note 4 21 6 2 5" xfId="36548"/>
    <cellStyle name="Note 4 21 6 3" xfId="7121"/>
    <cellStyle name="Note 4 21 6 3 2" xfId="24556"/>
    <cellStyle name="Note 4 21 6 3 3" xfId="39009"/>
    <cellStyle name="Note 4 21 6 4" xfId="9562"/>
    <cellStyle name="Note 4 21 6 4 2" xfId="26997"/>
    <cellStyle name="Note 4 21 6 4 3" xfId="41450"/>
    <cellStyle name="Note 4 21 6 5" xfId="11982"/>
    <cellStyle name="Note 4 21 6 5 2" xfId="29417"/>
    <cellStyle name="Note 4 21 6 5 3" xfId="43870"/>
    <cellStyle name="Note 4 21 6 6" xfId="18989"/>
    <cellStyle name="Note 4 21 7" xfId="2149"/>
    <cellStyle name="Note 4 21 7 2" xfId="4660"/>
    <cellStyle name="Note 4 21 7 2 2" xfId="22096"/>
    <cellStyle name="Note 4 21 7 2 3" xfId="36549"/>
    <cellStyle name="Note 4 21 7 3" xfId="7122"/>
    <cellStyle name="Note 4 21 7 3 2" xfId="24557"/>
    <cellStyle name="Note 4 21 7 3 3" xfId="39010"/>
    <cellStyle name="Note 4 21 7 4" xfId="9563"/>
    <cellStyle name="Note 4 21 7 4 2" xfId="26998"/>
    <cellStyle name="Note 4 21 7 4 3" xfId="41451"/>
    <cellStyle name="Note 4 21 7 5" xfId="11983"/>
    <cellStyle name="Note 4 21 7 5 2" xfId="29418"/>
    <cellStyle name="Note 4 21 7 5 3" xfId="43871"/>
    <cellStyle name="Note 4 21 7 6" xfId="15307"/>
    <cellStyle name="Note 4 21 7 6 2" xfId="32742"/>
    <cellStyle name="Note 4 21 7 6 3" xfId="47195"/>
    <cellStyle name="Note 4 21 7 7" xfId="18990"/>
    <cellStyle name="Note 4 21 7 8" xfId="20469"/>
    <cellStyle name="Note 4 21 8" xfId="4645"/>
    <cellStyle name="Note 4 21 8 2" xfId="14109"/>
    <cellStyle name="Note 4 21 8 2 2" xfId="31544"/>
    <cellStyle name="Note 4 21 8 2 3" xfId="45997"/>
    <cellStyle name="Note 4 21 8 3" xfId="16570"/>
    <cellStyle name="Note 4 21 8 3 2" xfId="34005"/>
    <cellStyle name="Note 4 21 8 3 3" xfId="48458"/>
    <cellStyle name="Note 4 21 8 4" xfId="22081"/>
    <cellStyle name="Note 4 21 8 5" xfId="36534"/>
    <cellStyle name="Note 4 21 9" xfId="7107"/>
    <cellStyle name="Note 4 21 9 2" xfId="24542"/>
    <cellStyle name="Note 4 21 9 3" xfId="38995"/>
    <cellStyle name="Note 4 22" xfId="2150"/>
    <cellStyle name="Note 4 22 10" xfId="9564"/>
    <cellStyle name="Note 4 22 10 2" xfId="26999"/>
    <cellStyle name="Note 4 22 10 3" xfId="41452"/>
    <cellStyle name="Note 4 22 11" xfId="11984"/>
    <cellStyle name="Note 4 22 11 2" xfId="29419"/>
    <cellStyle name="Note 4 22 11 3" xfId="43872"/>
    <cellStyle name="Note 4 22 12" xfId="18991"/>
    <cellStyle name="Note 4 22 2" xfId="2151"/>
    <cellStyle name="Note 4 22 2 2" xfId="2152"/>
    <cellStyle name="Note 4 22 2 2 2" xfId="4663"/>
    <cellStyle name="Note 4 22 2 2 2 2" xfId="14123"/>
    <cellStyle name="Note 4 22 2 2 2 2 2" xfId="31558"/>
    <cellStyle name="Note 4 22 2 2 2 2 3" xfId="46011"/>
    <cellStyle name="Note 4 22 2 2 2 3" xfId="16584"/>
    <cellStyle name="Note 4 22 2 2 2 3 2" xfId="34019"/>
    <cellStyle name="Note 4 22 2 2 2 3 3" xfId="48472"/>
    <cellStyle name="Note 4 22 2 2 2 4" xfId="22099"/>
    <cellStyle name="Note 4 22 2 2 2 5" xfId="36552"/>
    <cellStyle name="Note 4 22 2 2 3" xfId="7125"/>
    <cellStyle name="Note 4 22 2 2 3 2" xfId="24560"/>
    <cellStyle name="Note 4 22 2 2 3 3" xfId="39013"/>
    <cellStyle name="Note 4 22 2 2 4" xfId="9566"/>
    <cellStyle name="Note 4 22 2 2 4 2" xfId="27001"/>
    <cellStyle name="Note 4 22 2 2 4 3" xfId="41454"/>
    <cellStyle name="Note 4 22 2 2 5" xfId="11986"/>
    <cellStyle name="Note 4 22 2 2 5 2" xfId="29421"/>
    <cellStyle name="Note 4 22 2 2 5 3" xfId="43874"/>
    <cellStyle name="Note 4 22 2 2 6" xfId="18993"/>
    <cellStyle name="Note 4 22 2 3" xfId="2153"/>
    <cellStyle name="Note 4 22 2 3 2" xfId="4664"/>
    <cellStyle name="Note 4 22 2 3 2 2" xfId="14124"/>
    <cellStyle name="Note 4 22 2 3 2 2 2" xfId="31559"/>
    <cellStyle name="Note 4 22 2 3 2 2 3" xfId="46012"/>
    <cellStyle name="Note 4 22 2 3 2 3" xfId="16585"/>
    <cellStyle name="Note 4 22 2 3 2 3 2" xfId="34020"/>
    <cellStyle name="Note 4 22 2 3 2 3 3" xfId="48473"/>
    <cellStyle name="Note 4 22 2 3 2 4" xfId="22100"/>
    <cellStyle name="Note 4 22 2 3 2 5" xfId="36553"/>
    <cellStyle name="Note 4 22 2 3 3" xfId="7126"/>
    <cellStyle name="Note 4 22 2 3 3 2" xfId="24561"/>
    <cellStyle name="Note 4 22 2 3 3 3" xfId="39014"/>
    <cellStyle name="Note 4 22 2 3 4" xfId="9567"/>
    <cellStyle name="Note 4 22 2 3 4 2" xfId="27002"/>
    <cellStyle name="Note 4 22 2 3 4 3" xfId="41455"/>
    <cellStyle name="Note 4 22 2 3 5" xfId="11987"/>
    <cellStyle name="Note 4 22 2 3 5 2" xfId="29422"/>
    <cellStyle name="Note 4 22 2 3 5 3" xfId="43875"/>
    <cellStyle name="Note 4 22 2 3 6" xfId="18994"/>
    <cellStyle name="Note 4 22 2 4" xfId="2154"/>
    <cellStyle name="Note 4 22 2 4 2" xfId="4665"/>
    <cellStyle name="Note 4 22 2 4 2 2" xfId="22101"/>
    <cellStyle name="Note 4 22 2 4 2 3" xfId="36554"/>
    <cellStyle name="Note 4 22 2 4 3" xfId="7127"/>
    <cellStyle name="Note 4 22 2 4 3 2" xfId="24562"/>
    <cellStyle name="Note 4 22 2 4 3 3" xfId="39015"/>
    <cellStyle name="Note 4 22 2 4 4" xfId="9568"/>
    <cellStyle name="Note 4 22 2 4 4 2" xfId="27003"/>
    <cellStyle name="Note 4 22 2 4 4 3" xfId="41456"/>
    <cellStyle name="Note 4 22 2 4 5" xfId="11988"/>
    <cellStyle name="Note 4 22 2 4 5 2" xfId="29423"/>
    <cellStyle name="Note 4 22 2 4 5 3" xfId="43876"/>
    <cellStyle name="Note 4 22 2 4 6" xfId="15308"/>
    <cellStyle name="Note 4 22 2 4 6 2" xfId="32743"/>
    <cellStyle name="Note 4 22 2 4 6 3" xfId="47196"/>
    <cellStyle name="Note 4 22 2 4 7" xfId="18995"/>
    <cellStyle name="Note 4 22 2 4 8" xfId="20470"/>
    <cellStyle name="Note 4 22 2 5" xfId="4662"/>
    <cellStyle name="Note 4 22 2 5 2" xfId="14122"/>
    <cellStyle name="Note 4 22 2 5 2 2" xfId="31557"/>
    <cellStyle name="Note 4 22 2 5 2 3" xfId="46010"/>
    <cellStyle name="Note 4 22 2 5 3" xfId="16583"/>
    <cellStyle name="Note 4 22 2 5 3 2" xfId="34018"/>
    <cellStyle name="Note 4 22 2 5 3 3" xfId="48471"/>
    <cellStyle name="Note 4 22 2 5 4" xfId="22098"/>
    <cellStyle name="Note 4 22 2 5 5" xfId="36551"/>
    <cellStyle name="Note 4 22 2 6" xfId="7124"/>
    <cellStyle name="Note 4 22 2 6 2" xfId="24559"/>
    <cellStyle name="Note 4 22 2 6 3" xfId="39012"/>
    <cellStyle name="Note 4 22 2 7" xfId="9565"/>
    <cellStyle name="Note 4 22 2 7 2" xfId="27000"/>
    <cellStyle name="Note 4 22 2 7 3" xfId="41453"/>
    <cellStyle name="Note 4 22 2 8" xfId="11985"/>
    <cellStyle name="Note 4 22 2 8 2" xfId="29420"/>
    <cellStyle name="Note 4 22 2 8 3" xfId="43873"/>
    <cellStyle name="Note 4 22 2 9" xfId="18992"/>
    <cellStyle name="Note 4 22 3" xfId="2155"/>
    <cellStyle name="Note 4 22 3 2" xfId="2156"/>
    <cellStyle name="Note 4 22 3 2 2" xfId="4667"/>
    <cellStyle name="Note 4 22 3 2 2 2" xfId="14126"/>
    <cellStyle name="Note 4 22 3 2 2 2 2" xfId="31561"/>
    <cellStyle name="Note 4 22 3 2 2 2 3" xfId="46014"/>
    <cellStyle name="Note 4 22 3 2 2 3" xfId="16587"/>
    <cellStyle name="Note 4 22 3 2 2 3 2" xfId="34022"/>
    <cellStyle name="Note 4 22 3 2 2 3 3" xfId="48475"/>
    <cellStyle name="Note 4 22 3 2 2 4" xfId="22103"/>
    <cellStyle name="Note 4 22 3 2 2 5" xfId="36556"/>
    <cellStyle name="Note 4 22 3 2 3" xfId="7129"/>
    <cellStyle name="Note 4 22 3 2 3 2" xfId="24564"/>
    <cellStyle name="Note 4 22 3 2 3 3" xfId="39017"/>
    <cellStyle name="Note 4 22 3 2 4" xfId="9570"/>
    <cellStyle name="Note 4 22 3 2 4 2" xfId="27005"/>
    <cellStyle name="Note 4 22 3 2 4 3" xfId="41458"/>
    <cellStyle name="Note 4 22 3 2 5" xfId="11990"/>
    <cellStyle name="Note 4 22 3 2 5 2" xfId="29425"/>
    <cellStyle name="Note 4 22 3 2 5 3" xfId="43878"/>
    <cellStyle name="Note 4 22 3 2 6" xfId="18997"/>
    <cellStyle name="Note 4 22 3 3" xfId="2157"/>
    <cellStyle name="Note 4 22 3 3 2" xfId="4668"/>
    <cellStyle name="Note 4 22 3 3 2 2" xfId="14127"/>
    <cellStyle name="Note 4 22 3 3 2 2 2" xfId="31562"/>
    <cellStyle name="Note 4 22 3 3 2 2 3" xfId="46015"/>
    <cellStyle name="Note 4 22 3 3 2 3" xfId="16588"/>
    <cellStyle name="Note 4 22 3 3 2 3 2" xfId="34023"/>
    <cellStyle name="Note 4 22 3 3 2 3 3" xfId="48476"/>
    <cellStyle name="Note 4 22 3 3 2 4" xfId="22104"/>
    <cellStyle name="Note 4 22 3 3 2 5" xfId="36557"/>
    <cellStyle name="Note 4 22 3 3 3" xfId="7130"/>
    <cellStyle name="Note 4 22 3 3 3 2" xfId="24565"/>
    <cellStyle name="Note 4 22 3 3 3 3" xfId="39018"/>
    <cellStyle name="Note 4 22 3 3 4" xfId="9571"/>
    <cellStyle name="Note 4 22 3 3 4 2" xfId="27006"/>
    <cellStyle name="Note 4 22 3 3 4 3" xfId="41459"/>
    <cellStyle name="Note 4 22 3 3 5" xfId="11991"/>
    <cellStyle name="Note 4 22 3 3 5 2" xfId="29426"/>
    <cellStyle name="Note 4 22 3 3 5 3" xfId="43879"/>
    <cellStyle name="Note 4 22 3 3 6" xfId="18998"/>
    <cellStyle name="Note 4 22 3 4" xfId="2158"/>
    <cellStyle name="Note 4 22 3 4 2" xfId="4669"/>
    <cellStyle name="Note 4 22 3 4 2 2" xfId="22105"/>
    <cellStyle name="Note 4 22 3 4 2 3" xfId="36558"/>
    <cellStyle name="Note 4 22 3 4 3" xfId="7131"/>
    <cellStyle name="Note 4 22 3 4 3 2" xfId="24566"/>
    <cellStyle name="Note 4 22 3 4 3 3" xfId="39019"/>
    <cellStyle name="Note 4 22 3 4 4" xfId="9572"/>
    <cellStyle name="Note 4 22 3 4 4 2" xfId="27007"/>
    <cellStyle name="Note 4 22 3 4 4 3" xfId="41460"/>
    <cellStyle name="Note 4 22 3 4 5" xfId="11992"/>
    <cellStyle name="Note 4 22 3 4 5 2" xfId="29427"/>
    <cellStyle name="Note 4 22 3 4 5 3" xfId="43880"/>
    <cellStyle name="Note 4 22 3 4 6" xfId="15309"/>
    <cellStyle name="Note 4 22 3 4 6 2" xfId="32744"/>
    <cellStyle name="Note 4 22 3 4 6 3" xfId="47197"/>
    <cellStyle name="Note 4 22 3 4 7" xfId="18999"/>
    <cellStyle name="Note 4 22 3 4 8" xfId="20471"/>
    <cellStyle name="Note 4 22 3 5" xfId="4666"/>
    <cellStyle name="Note 4 22 3 5 2" xfId="14125"/>
    <cellStyle name="Note 4 22 3 5 2 2" xfId="31560"/>
    <cellStyle name="Note 4 22 3 5 2 3" xfId="46013"/>
    <cellStyle name="Note 4 22 3 5 3" xfId="16586"/>
    <cellStyle name="Note 4 22 3 5 3 2" xfId="34021"/>
    <cellStyle name="Note 4 22 3 5 3 3" xfId="48474"/>
    <cellStyle name="Note 4 22 3 5 4" xfId="22102"/>
    <cellStyle name="Note 4 22 3 5 5" xfId="36555"/>
    <cellStyle name="Note 4 22 3 6" xfId="7128"/>
    <cellStyle name="Note 4 22 3 6 2" xfId="24563"/>
    <cellStyle name="Note 4 22 3 6 3" xfId="39016"/>
    <cellStyle name="Note 4 22 3 7" xfId="9569"/>
    <cellStyle name="Note 4 22 3 7 2" xfId="27004"/>
    <cellStyle name="Note 4 22 3 7 3" xfId="41457"/>
    <cellStyle name="Note 4 22 3 8" xfId="11989"/>
    <cellStyle name="Note 4 22 3 8 2" xfId="29424"/>
    <cellStyle name="Note 4 22 3 8 3" xfId="43877"/>
    <cellStyle name="Note 4 22 3 9" xfId="18996"/>
    <cellStyle name="Note 4 22 4" xfId="2159"/>
    <cellStyle name="Note 4 22 4 2" xfId="2160"/>
    <cellStyle name="Note 4 22 4 2 2" xfId="4671"/>
    <cellStyle name="Note 4 22 4 2 2 2" xfId="14129"/>
    <cellStyle name="Note 4 22 4 2 2 2 2" xfId="31564"/>
    <cellStyle name="Note 4 22 4 2 2 2 3" xfId="46017"/>
    <cellStyle name="Note 4 22 4 2 2 3" xfId="16590"/>
    <cellStyle name="Note 4 22 4 2 2 3 2" xfId="34025"/>
    <cellStyle name="Note 4 22 4 2 2 3 3" xfId="48478"/>
    <cellStyle name="Note 4 22 4 2 2 4" xfId="22107"/>
    <cellStyle name="Note 4 22 4 2 2 5" xfId="36560"/>
    <cellStyle name="Note 4 22 4 2 3" xfId="7133"/>
    <cellStyle name="Note 4 22 4 2 3 2" xfId="24568"/>
    <cellStyle name="Note 4 22 4 2 3 3" xfId="39021"/>
    <cellStyle name="Note 4 22 4 2 4" xfId="9574"/>
    <cellStyle name="Note 4 22 4 2 4 2" xfId="27009"/>
    <cellStyle name="Note 4 22 4 2 4 3" xfId="41462"/>
    <cellStyle name="Note 4 22 4 2 5" xfId="11994"/>
    <cellStyle name="Note 4 22 4 2 5 2" xfId="29429"/>
    <cellStyle name="Note 4 22 4 2 5 3" xfId="43882"/>
    <cellStyle name="Note 4 22 4 2 6" xfId="19001"/>
    <cellStyle name="Note 4 22 4 3" xfId="2161"/>
    <cellStyle name="Note 4 22 4 3 2" xfId="4672"/>
    <cellStyle name="Note 4 22 4 3 2 2" xfId="14130"/>
    <cellStyle name="Note 4 22 4 3 2 2 2" xfId="31565"/>
    <cellStyle name="Note 4 22 4 3 2 2 3" xfId="46018"/>
    <cellStyle name="Note 4 22 4 3 2 3" xfId="16591"/>
    <cellStyle name="Note 4 22 4 3 2 3 2" xfId="34026"/>
    <cellStyle name="Note 4 22 4 3 2 3 3" xfId="48479"/>
    <cellStyle name="Note 4 22 4 3 2 4" xfId="22108"/>
    <cellStyle name="Note 4 22 4 3 2 5" xfId="36561"/>
    <cellStyle name="Note 4 22 4 3 3" xfId="7134"/>
    <cellStyle name="Note 4 22 4 3 3 2" xfId="24569"/>
    <cellStyle name="Note 4 22 4 3 3 3" xfId="39022"/>
    <cellStyle name="Note 4 22 4 3 4" xfId="9575"/>
    <cellStyle name="Note 4 22 4 3 4 2" xfId="27010"/>
    <cellStyle name="Note 4 22 4 3 4 3" xfId="41463"/>
    <cellStyle name="Note 4 22 4 3 5" xfId="11995"/>
    <cellStyle name="Note 4 22 4 3 5 2" xfId="29430"/>
    <cellStyle name="Note 4 22 4 3 5 3" xfId="43883"/>
    <cellStyle name="Note 4 22 4 3 6" xfId="19002"/>
    <cellStyle name="Note 4 22 4 4" xfId="2162"/>
    <cellStyle name="Note 4 22 4 4 2" xfId="4673"/>
    <cellStyle name="Note 4 22 4 4 2 2" xfId="22109"/>
    <cellStyle name="Note 4 22 4 4 2 3" xfId="36562"/>
    <cellStyle name="Note 4 22 4 4 3" xfId="7135"/>
    <cellStyle name="Note 4 22 4 4 3 2" xfId="24570"/>
    <cellStyle name="Note 4 22 4 4 3 3" xfId="39023"/>
    <cellStyle name="Note 4 22 4 4 4" xfId="9576"/>
    <cellStyle name="Note 4 22 4 4 4 2" xfId="27011"/>
    <cellStyle name="Note 4 22 4 4 4 3" xfId="41464"/>
    <cellStyle name="Note 4 22 4 4 5" xfId="11996"/>
    <cellStyle name="Note 4 22 4 4 5 2" xfId="29431"/>
    <cellStyle name="Note 4 22 4 4 5 3" xfId="43884"/>
    <cellStyle name="Note 4 22 4 4 6" xfId="15310"/>
    <cellStyle name="Note 4 22 4 4 6 2" xfId="32745"/>
    <cellStyle name="Note 4 22 4 4 6 3" xfId="47198"/>
    <cellStyle name="Note 4 22 4 4 7" xfId="19003"/>
    <cellStyle name="Note 4 22 4 4 8" xfId="20472"/>
    <cellStyle name="Note 4 22 4 5" xfId="4670"/>
    <cellStyle name="Note 4 22 4 5 2" xfId="14128"/>
    <cellStyle name="Note 4 22 4 5 2 2" xfId="31563"/>
    <cellStyle name="Note 4 22 4 5 2 3" xfId="46016"/>
    <cellStyle name="Note 4 22 4 5 3" xfId="16589"/>
    <cellStyle name="Note 4 22 4 5 3 2" xfId="34024"/>
    <cellStyle name="Note 4 22 4 5 3 3" xfId="48477"/>
    <cellStyle name="Note 4 22 4 5 4" xfId="22106"/>
    <cellStyle name="Note 4 22 4 5 5" xfId="36559"/>
    <cellStyle name="Note 4 22 4 6" xfId="7132"/>
    <cellStyle name="Note 4 22 4 6 2" xfId="24567"/>
    <cellStyle name="Note 4 22 4 6 3" xfId="39020"/>
    <cellStyle name="Note 4 22 4 7" xfId="9573"/>
    <cellStyle name="Note 4 22 4 7 2" xfId="27008"/>
    <cellStyle name="Note 4 22 4 7 3" xfId="41461"/>
    <cellStyle name="Note 4 22 4 8" xfId="11993"/>
    <cellStyle name="Note 4 22 4 8 2" xfId="29428"/>
    <cellStyle name="Note 4 22 4 8 3" xfId="43881"/>
    <cellStyle name="Note 4 22 4 9" xfId="19000"/>
    <cellStyle name="Note 4 22 5" xfId="2163"/>
    <cellStyle name="Note 4 22 5 2" xfId="4674"/>
    <cellStyle name="Note 4 22 5 2 2" xfId="14131"/>
    <cellStyle name="Note 4 22 5 2 2 2" xfId="31566"/>
    <cellStyle name="Note 4 22 5 2 2 3" xfId="46019"/>
    <cellStyle name="Note 4 22 5 2 3" xfId="16592"/>
    <cellStyle name="Note 4 22 5 2 3 2" xfId="34027"/>
    <cellStyle name="Note 4 22 5 2 3 3" xfId="48480"/>
    <cellStyle name="Note 4 22 5 2 4" xfId="22110"/>
    <cellStyle name="Note 4 22 5 2 5" xfId="36563"/>
    <cellStyle name="Note 4 22 5 3" xfId="7136"/>
    <cellStyle name="Note 4 22 5 3 2" xfId="24571"/>
    <cellStyle name="Note 4 22 5 3 3" xfId="39024"/>
    <cellStyle name="Note 4 22 5 4" xfId="9577"/>
    <cellStyle name="Note 4 22 5 4 2" xfId="27012"/>
    <cellStyle name="Note 4 22 5 4 3" xfId="41465"/>
    <cellStyle name="Note 4 22 5 5" xfId="11997"/>
    <cellStyle name="Note 4 22 5 5 2" xfId="29432"/>
    <cellStyle name="Note 4 22 5 5 3" xfId="43885"/>
    <cellStyle name="Note 4 22 5 6" xfId="19004"/>
    <cellStyle name="Note 4 22 6" xfId="2164"/>
    <cellStyle name="Note 4 22 6 2" xfId="4675"/>
    <cellStyle name="Note 4 22 6 2 2" xfId="14132"/>
    <cellStyle name="Note 4 22 6 2 2 2" xfId="31567"/>
    <cellStyle name="Note 4 22 6 2 2 3" xfId="46020"/>
    <cellStyle name="Note 4 22 6 2 3" xfId="16593"/>
    <cellStyle name="Note 4 22 6 2 3 2" xfId="34028"/>
    <cellStyle name="Note 4 22 6 2 3 3" xfId="48481"/>
    <cellStyle name="Note 4 22 6 2 4" xfId="22111"/>
    <cellStyle name="Note 4 22 6 2 5" xfId="36564"/>
    <cellStyle name="Note 4 22 6 3" xfId="7137"/>
    <cellStyle name="Note 4 22 6 3 2" xfId="24572"/>
    <cellStyle name="Note 4 22 6 3 3" xfId="39025"/>
    <cellStyle name="Note 4 22 6 4" xfId="9578"/>
    <cellStyle name="Note 4 22 6 4 2" xfId="27013"/>
    <cellStyle name="Note 4 22 6 4 3" xfId="41466"/>
    <cellStyle name="Note 4 22 6 5" xfId="11998"/>
    <cellStyle name="Note 4 22 6 5 2" xfId="29433"/>
    <cellStyle name="Note 4 22 6 5 3" xfId="43886"/>
    <cellStyle name="Note 4 22 6 6" xfId="19005"/>
    <cellStyle name="Note 4 22 7" xfId="2165"/>
    <cellStyle name="Note 4 22 7 2" xfId="4676"/>
    <cellStyle name="Note 4 22 7 2 2" xfId="22112"/>
    <cellStyle name="Note 4 22 7 2 3" xfId="36565"/>
    <cellStyle name="Note 4 22 7 3" xfId="7138"/>
    <cellStyle name="Note 4 22 7 3 2" xfId="24573"/>
    <cellStyle name="Note 4 22 7 3 3" xfId="39026"/>
    <cellStyle name="Note 4 22 7 4" xfId="9579"/>
    <cellStyle name="Note 4 22 7 4 2" xfId="27014"/>
    <cellStyle name="Note 4 22 7 4 3" xfId="41467"/>
    <cellStyle name="Note 4 22 7 5" xfId="11999"/>
    <cellStyle name="Note 4 22 7 5 2" xfId="29434"/>
    <cellStyle name="Note 4 22 7 5 3" xfId="43887"/>
    <cellStyle name="Note 4 22 7 6" xfId="15311"/>
    <cellStyle name="Note 4 22 7 6 2" xfId="32746"/>
    <cellStyle name="Note 4 22 7 6 3" xfId="47199"/>
    <cellStyle name="Note 4 22 7 7" xfId="19006"/>
    <cellStyle name="Note 4 22 7 8" xfId="20473"/>
    <cellStyle name="Note 4 22 8" xfId="4661"/>
    <cellStyle name="Note 4 22 8 2" xfId="14121"/>
    <cellStyle name="Note 4 22 8 2 2" xfId="31556"/>
    <cellStyle name="Note 4 22 8 2 3" xfId="46009"/>
    <cellStyle name="Note 4 22 8 3" xfId="16582"/>
    <cellStyle name="Note 4 22 8 3 2" xfId="34017"/>
    <cellStyle name="Note 4 22 8 3 3" xfId="48470"/>
    <cellStyle name="Note 4 22 8 4" xfId="22097"/>
    <cellStyle name="Note 4 22 8 5" xfId="36550"/>
    <cellStyle name="Note 4 22 9" xfId="7123"/>
    <cellStyle name="Note 4 22 9 2" xfId="24558"/>
    <cellStyle name="Note 4 22 9 3" xfId="39011"/>
    <cellStyle name="Note 4 23" xfId="2166"/>
    <cellStyle name="Note 4 23 10" xfId="9580"/>
    <cellStyle name="Note 4 23 10 2" xfId="27015"/>
    <cellStyle name="Note 4 23 10 3" xfId="41468"/>
    <cellStyle name="Note 4 23 11" xfId="12000"/>
    <cellStyle name="Note 4 23 11 2" xfId="29435"/>
    <cellStyle name="Note 4 23 11 3" xfId="43888"/>
    <cellStyle name="Note 4 23 12" xfId="19007"/>
    <cellStyle name="Note 4 23 2" xfId="2167"/>
    <cellStyle name="Note 4 23 2 2" xfId="2168"/>
    <cellStyle name="Note 4 23 2 2 2" xfId="4679"/>
    <cellStyle name="Note 4 23 2 2 2 2" xfId="14135"/>
    <cellStyle name="Note 4 23 2 2 2 2 2" xfId="31570"/>
    <cellStyle name="Note 4 23 2 2 2 2 3" xfId="46023"/>
    <cellStyle name="Note 4 23 2 2 2 3" xfId="16596"/>
    <cellStyle name="Note 4 23 2 2 2 3 2" xfId="34031"/>
    <cellStyle name="Note 4 23 2 2 2 3 3" xfId="48484"/>
    <cellStyle name="Note 4 23 2 2 2 4" xfId="22115"/>
    <cellStyle name="Note 4 23 2 2 2 5" xfId="36568"/>
    <cellStyle name="Note 4 23 2 2 3" xfId="7141"/>
    <cellStyle name="Note 4 23 2 2 3 2" xfId="24576"/>
    <cellStyle name="Note 4 23 2 2 3 3" xfId="39029"/>
    <cellStyle name="Note 4 23 2 2 4" xfId="9582"/>
    <cellStyle name="Note 4 23 2 2 4 2" xfId="27017"/>
    <cellStyle name="Note 4 23 2 2 4 3" xfId="41470"/>
    <cellStyle name="Note 4 23 2 2 5" xfId="12002"/>
    <cellStyle name="Note 4 23 2 2 5 2" xfId="29437"/>
    <cellStyle name="Note 4 23 2 2 5 3" xfId="43890"/>
    <cellStyle name="Note 4 23 2 2 6" xfId="19009"/>
    <cellStyle name="Note 4 23 2 3" xfId="2169"/>
    <cellStyle name="Note 4 23 2 3 2" xfId="4680"/>
    <cellStyle name="Note 4 23 2 3 2 2" xfId="14136"/>
    <cellStyle name="Note 4 23 2 3 2 2 2" xfId="31571"/>
    <cellStyle name="Note 4 23 2 3 2 2 3" xfId="46024"/>
    <cellStyle name="Note 4 23 2 3 2 3" xfId="16597"/>
    <cellStyle name="Note 4 23 2 3 2 3 2" xfId="34032"/>
    <cellStyle name="Note 4 23 2 3 2 3 3" xfId="48485"/>
    <cellStyle name="Note 4 23 2 3 2 4" xfId="22116"/>
    <cellStyle name="Note 4 23 2 3 2 5" xfId="36569"/>
    <cellStyle name="Note 4 23 2 3 3" xfId="7142"/>
    <cellStyle name="Note 4 23 2 3 3 2" xfId="24577"/>
    <cellStyle name="Note 4 23 2 3 3 3" xfId="39030"/>
    <cellStyle name="Note 4 23 2 3 4" xfId="9583"/>
    <cellStyle name="Note 4 23 2 3 4 2" xfId="27018"/>
    <cellStyle name="Note 4 23 2 3 4 3" xfId="41471"/>
    <cellStyle name="Note 4 23 2 3 5" xfId="12003"/>
    <cellStyle name="Note 4 23 2 3 5 2" xfId="29438"/>
    <cellStyle name="Note 4 23 2 3 5 3" xfId="43891"/>
    <cellStyle name="Note 4 23 2 3 6" xfId="19010"/>
    <cellStyle name="Note 4 23 2 4" xfId="2170"/>
    <cellStyle name="Note 4 23 2 4 2" xfId="4681"/>
    <cellStyle name="Note 4 23 2 4 2 2" xfId="22117"/>
    <cellStyle name="Note 4 23 2 4 2 3" xfId="36570"/>
    <cellStyle name="Note 4 23 2 4 3" xfId="7143"/>
    <cellStyle name="Note 4 23 2 4 3 2" xfId="24578"/>
    <cellStyle name="Note 4 23 2 4 3 3" xfId="39031"/>
    <cellStyle name="Note 4 23 2 4 4" xfId="9584"/>
    <cellStyle name="Note 4 23 2 4 4 2" xfId="27019"/>
    <cellStyle name="Note 4 23 2 4 4 3" xfId="41472"/>
    <cellStyle name="Note 4 23 2 4 5" xfId="12004"/>
    <cellStyle name="Note 4 23 2 4 5 2" xfId="29439"/>
    <cellStyle name="Note 4 23 2 4 5 3" xfId="43892"/>
    <cellStyle name="Note 4 23 2 4 6" xfId="15312"/>
    <cellStyle name="Note 4 23 2 4 6 2" xfId="32747"/>
    <cellStyle name="Note 4 23 2 4 6 3" xfId="47200"/>
    <cellStyle name="Note 4 23 2 4 7" xfId="19011"/>
    <cellStyle name="Note 4 23 2 4 8" xfId="20474"/>
    <cellStyle name="Note 4 23 2 5" xfId="4678"/>
    <cellStyle name="Note 4 23 2 5 2" xfId="14134"/>
    <cellStyle name="Note 4 23 2 5 2 2" xfId="31569"/>
    <cellStyle name="Note 4 23 2 5 2 3" xfId="46022"/>
    <cellStyle name="Note 4 23 2 5 3" xfId="16595"/>
    <cellStyle name="Note 4 23 2 5 3 2" xfId="34030"/>
    <cellStyle name="Note 4 23 2 5 3 3" xfId="48483"/>
    <cellStyle name="Note 4 23 2 5 4" xfId="22114"/>
    <cellStyle name="Note 4 23 2 5 5" xfId="36567"/>
    <cellStyle name="Note 4 23 2 6" xfId="7140"/>
    <cellStyle name="Note 4 23 2 6 2" xfId="24575"/>
    <cellStyle name="Note 4 23 2 6 3" xfId="39028"/>
    <cellStyle name="Note 4 23 2 7" xfId="9581"/>
    <cellStyle name="Note 4 23 2 7 2" xfId="27016"/>
    <cellStyle name="Note 4 23 2 7 3" xfId="41469"/>
    <cellStyle name="Note 4 23 2 8" xfId="12001"/>
    <cellStyle name="Note 4 23 2 8 2" xfId="29436"/>
    <cellStyle name="Note 4 23 2 8 3" xfId="43889"/>
    <cellStyle name="Note 4 23 2 9" xfId="19008"/>
    <cellStyle name="Note 4 23 3" xfId="2171"/>
    <cellStyle name="Note 4 23 3 2" xfId="2172"/>
    <cellStyle name="Note 4 23 3 2 2" xfId="4683"/>
    <cellStyle name="Note 4 23 3 2 2 2" xfId="14138"/>
    <cellStyle name="Note 4 23 3 2 2 2 2" xfId="31573"/>
    <cellStyle name="Note 4 23 3 2 2 2 3" xfId="46026"/>
    <cellStyle name="Note 4 23 3 2 2 3" xfId="16599"/>
    <cellStyle name="Note 4 23 3 2 2 3 2" xfId="34034"/>
    <cellStyle name="Note 4 23 3 2 2 3 3" xfId="48487"/>
    <cellStyle name="Note 4 23 3 2 2 4" xfId="22119"/>
    <cellStyle name="Note 4 23 3 2 2 5" xfId="36572"/>
    <cellStyle name="Note 4 23 3 2 3" xfId="7145"/>
    <cellStyle name="Note 4 23 3 2 3 2" xfId="24580"/>
    <cellStyle name="Note 4 23 3 2 3 3" xfId="39033"/>
    <cellStyle name="Note 4 23 3 2 4" xfId="9586"/>
    <cellStyle name="Note 4 23 3 2 4 2" xfId="27021"/>
    <cellStyle name="Note 4 23 3 2 4 3" xfId="41474"/>
    <cellStyle name="Note 4 23 3 2 5" xfId="12006"/>
    <cellStyle name="Note 4 23 3 2 5 2" xfId="29441"/>
    <cellStyle name="Note 4 23 3 2 5 3" xfId="43894"/>
    <cellStyle name="Note 4 23 3 2 6" xfId="19013"/>
    <cellStyle name="Note 4 23 3 3" xfId="2173"/>
    <cellStyle name="Note 4 23 3 3 2" xfId="4684"/>
    <cellStyle name="Note 4 23 3 3 2 2" xfId="14139"/>
    <cellStyle name="Note 4 23 3 3 2 2 2" xfId="31574"/>
    <cellStyle name="Note 4 23 3 3 2 2 3" xfId="46027"/>
    <cellStyle name="Note 4 23 3 3 2 3" xfId="16600"/>
    <cellStyle name="Note 4 23 3 3 2 3 2" xfId="34035"/>
    <cellStyle name="Note 4 23 3 3 2 3 3" xfId="48488"/>
    <cellStyle name="Note 4 23 3 3 2 4" xfId="22120"/>
    <cellStyle name="Note 4 23 3 3 2 5" xfId="36573"/>
    <cellStyle name="Note 4 23 3 3 3" xfId="7146"/>
    <cellStyle name="Note 4 23 3 3 3 2" xfId="24581"/>
    <cellStyle name="Note 4 23 3 3 3 3" xfId="39034"/>
    <cellStyle name="Note 4 23 3 3 4" xfId="9587"/>
    <cellStyle name="Note 4 23 3 3 4 2" xfId="27022"/>
    <cellStyle name="Note 4 23 3 3 4 3" xfId="41475"/>
    <cellStyle name="Note 4 23 3 3 5" xfId="12007"/>
    <cellStyle name="Note 4 23 3 3 5 2" xfId="29442"/>
    <cellStyle name="Note 4 23 3 3 5 3" xfId="43895"/>
    <cellStyle name="Note 4 23 3 3 6" xfId="19014"/>
    <cellStyle name="Note 4 23 3 4" xfId="2174"/>
    <cellStyle name="Note 4 23 3 4 2" xfId="4685"/>
    <cellStyle name="Note 4 23 3 4 2 2" xfId="22121"/>
    <cellStyle name="Note 4 23 3 4 2 3" xfId="36574"/>
    <cellStyle name="Note 4 23 3 4 3" xfId="7147"/>
    <cellStyle name="Note 4 23 3 4 3 2" xfId="24582"/>
    <cellStyle name="Note 4 23 3 4 3 3" xfId="39035"/>
    <cellStyle name="Note 4 23 3 4 4" xfId="9588"/>
    <cellStyle name="Note 4 23 3 4 4 2" xfId="27023"/>
    <cellStyle name="Note 4 23 3 4 4 3" xfId="41476"/>
    <cellStyle name="Note 4 23 3 4 5" xfId="12008"/>
    <cellStyle name="Note 4 23 3 4 5 2" xfId="29443"/>
    <cellStyle name="Note 4 23 3 4 5 3" xfId="43896"/>
    <cellStyle name="Note 4 23 3 4 6" xfId="15313"/>
    <cellStyle name="Note 4 23 3 4 6 2" xfId="32748"/>
    <cellStyle name="Note 4 23 3 4 6 3" xfId="47201"/>
    <cellStyle name="Note 4 23 3 4 7" xfId="19015"/>
    <cellStyle name="Note 4 23 3 4 8" xfId="20475"/>
    <cellStyle name="Note 4 23 3 5" xfId="4682"/>
    <cellStyle name="Note 4 23 3 5 2" xfId="14137"/>
    <cellStyle name="Note 4 23 3 5 2 2" xfId="31572"/>
    <cellStyle name="Note 4 23 3 5 2 3" xfId="46025"/>
    <cellStyle name="Note 4 23 3 5 3" xfId="16598"/>
    <cellStyle name="Note 4 23 3 5 3 2" xfId="34033"/>
    <cellStyle name="Note 4 23 3 5 3 3" xfId="48486"/>
    <cellStyle name="Note 4 23 3 5 4" xfId="22118"/>
    <cellStyle name="Note 4 23 3 5 5" xfId="36571"/>
    <cellStyle name="Note 4 23 3 6" xfId="7144"/>
    <cellStyle name="Note 4 23 3 6 2" xfId="24579"/>
    <cellStyle name="Note 4 23 3 6 3" xfId="39032"/>
    <cellStyle name="Note 4 23 3 7" xfId="9585"/>
    <cellStyle name="Note 4 23 3 7 2" xfId="27020"/>
    <cellStyle name="Note 4 23 3 7 3" xfId="41473"/>
    <cellStyle name="Note 4 23 3 8" xfId="12005"/>
    <cellStyle name="Note 4 23 3 8 2" xfId="29440"/>
    <cellStyle name="Note 4 23 3 8 3" xfId="43893"/>
    <cellStyle name="Note 4 23 3 9" xfId="19012"/>
    <cellStyle name="Note 4 23 4" xfId="2175"/>
    <cellStyle name="Note 4 23 4 2" xfId="2176"/>
    <cellStyle name="Note 4 23 4 2 2" xfId="4687"/>
    <cellStyle name="Note 4 23 4 2 2 2" xfId="14141"/>
    <cellStyle name="Note 4 23 4 2 2 2 2" xfId="31576"/>
    <cellStyle name="Note 4 23 4 2 2 2 3" xfId="46029"/>
    <cellStyle name="Note 4 23 4 2 2 3" xfId="16602"/>
    <cellStyle name="Note 4 23 4 2 2 3 2" xfId="34037"/>
    <cellStyle name="Note 4 23 4 2 2 3 3" xfId="48490"/>
    <cellStyle name="Note 4 23 4 2 2 4" xfId="22123"/>
    <cellStyle name="Note 4 23 4 2 2 5" xfId="36576"/>
    <cellStyle name="Note 4 23 4 2 3" xfId="7149"/>
    <cellStyle name="Note 4 23 4 2 3 2" xfId="24584"/>
    <cellStyle name="Note 4 23 4 2 3 3" xfId="39037"/>
    <cellStyle name="Note 4 23 4 2 4" xfId="9590"/>
    <cellStyle name="Note 4 23 4 2 4 2" xfId="27025"/>
    <cellStyle name="Note 4 23 4 2 4 3" xfId="41478"/>
    <cellStyle name="Note 4 23 4 2 5" xfId="12010"/>
    <cellStyle name="Note 4 23 4 2 5 2" xfId="29445"/>
    <cellStyle name="Note 4 23 4 2 5 3" xfId="43898"/>
    <cellStyle name="Note 4 23 4 2 6" xfId="19017"/>
    <cellStyle name="Note 4 23 4 3" xfId="2177"/>
    <cellStyle name="Note 4 23 4 3 2" xfId="4688"/>
    <cellStyle name="Note 4 23 4 3 2 2" xfId="14142"/>
    <cellStyle name="Note 4 23 4 3 2 2 2" xfId="31577"/>
    <cellStyle name="Note 4 23 4 3 2 2 3" xfId="46030"/>
    <cellStyle name="Note 4 23 4 3 2 3" xfId="16603"/>
    <cellStyle name="Note 4 23 4 3 2 3 2" xfId="34038"/>
    <cellStyle name="Note 4 23 4 3 2 3 3" xfId="48491"/>
    <cellStyle name="Note 4 23 4 3 2 4" xfId="22124"/>
    <cellStyle name="Note 4 23 4 3 2 5" xfId="36577"/>
    <cellStyle name="Note 4 23 4 3 3" xfId="7150"/>
    <cellStyle name="Note 4 23 4 3 3 2" xfId="24585"/>
    <cellStyle name="Note 4 23 4 3 3 3" xfId="39038"/>
    <cellStyle name="Note 4 23 4 3 4" xfId="9591"/>
    <cellStyle name="Note 4 23 4 3 4 2" xfId="27026"/>
    <cellStyle name="Note 4 23 4 3 4 3" xfId="41479"/>
    <cellStyle name="Note 4 23 4 3 5" xfId="12011"/>
    <cellStyle name="Note 4 23 4 3 5 2" xfId="29446"/>
    <cellStyle name="Note 4 23 4 3 5 3" xfId="43899"/>
    <cellStyle name="Note 4 23 4 3 6" xfId="19018"/>
    <cellStyle name="Note 4 23 4 4" xfId="2178"/>
    <cellStyle name="Note 4 23 4 4 2" xfId="4689"/>
    <cellStyle name="Note 4 23 4 4 2 2" xfId="22125"/>
    <cellStyle name="Note 4 23 4 4 2 3" xfId="36578"/>
    <cellStyle name="Note 4 23 4 4 3" xfId="7151"/>
    <cellStyle name="Note 4 23 4 4 3 2" xfId="24586"/>
    <cellStyle name="Note 4 23 4 4 3 3" xfId="39039"/>
    <cellStyle name="Note 4 23 4 4 4" xfId="9592"/>
    <cellStyle name="Note 4 23 4 4 4 2" xfId="27027"/>
    <cellStyle name="Note 4 23 4 4 4 3" xfId="41480"/>
    <cellStyle name="Note 4 23 4 4 5" xfId="12012"/>
    <cellStyle name="Note 4 23 4 4 5 2" xfId="29447"/>
    <cellStyle name="Note 4 23 4 4 5 3" xfId="43900"/>
    <cellStyle name="Note 4 23 4 4 6" xfId="15314"/>
    <cellStyle name="Note 4 23 4 4 6 2" xfId="32749"/>
    <cellStyle name="Note 4 23 4 4 6 3" xfId="47202"/>
    <cellStyle name="Note 4 23 4 4 7" xfId="19019"/>
    <cellStyle name="Note 4 23 4 4 8" xfId="20476"/>
    <cellStyle name="Note 4 23 4 5" xfId="4686"/>
    <cellStyle name="Note 4 23 4 5 2" xfId="14140"/>
    <cellStyle name="Note 4 23 4 5 2 2" xfId="31575"/>
    <cellStyle name="Note 4 23 4 5 2 3" xfId="46028"/>
    <cellStyle name="Note 4 23 4 5 3" xfId="16601"/>
    <cellStyle name="Note 4 23 4 5 3 2" xfId="34036"/>
    <cellStyle name="Note 4 23 4 5 3 3" xfId="48489"/>
    <cellStyle name="Note 4 23 4 5 4" xfId="22122"/>
    <cellStyle name="Note 4 23 4 5 5" xfId="36575"/>
    <cellStyle name="Note 4 23 4 6" xfId="7148"/>
    <cellStyle name="Note 4 23 4 6 2" xfId="24583"/>
    <cellStyle name="Note 4 23 4 6 3" xfId="39036"/>
    <cellStyle name="Note 4 23 4 7" xfId="9589"/>
    <cellStyle name="Note 4 23 4 7 2" xfId="27024"/>
    <cellStyle name="Note 4 23 4 7 3" xfId="41477"/>
    <cellStyle name="Note 4 23 4 8" xfId="12009"/>
    <cellStyle name="Note 4 23 4 8 2" xfId="29444"/>
    <cellStyle name="Note 4 23 4 8 3" xfId="43897"/>
    <cellStyle name="Note 4 23 4 9" xfId="19016"/>
    <cellStyle name="Note 4 23 5" xfId="2179"/>
    <cellStyle name="Note 4 23 5 2" xfId="4690"/>
    <cellStyle name="Note 4 23 5 2 2" xfId="14143"/>
    <cellStyle name="Note 4 23 5 2 2 2" xfId="31578"/>
    <cellStyle name="Note 4 23 5 2 2 3" xfId="46031"/>
    <cellStyle name="Note 4 23 5 2 3" xfId="16604"/>
    <cellStyle name="Note 4 23 5 2 3 2" xfId="34039"/>
    <cellStyle name="Note 4 23 5 2 3 3" xfId="48492"/>
    <cellStyle name="Note 4 23 5 2 4" xfId="22126"/>
    <cellStyle name="Note 4 23 5 2 5" xfId="36579"/>
    <cellStyle name="Note 4 23 5 3" xfId="7152"/>
    <cellStyle name="Note 4 23 5 3 2" xfId="24587"/>
    <cellStyle name="Note 4 23 5 3 3" xfId="39040"/>
    <cellStyle name="Note 4 23 5 4" xfId="9593"/>
    <cellStyle name="Note 4 23 5 4 2" xfId="27028"/>
    <cellStyle name="Note 4 23 5 4 3" xfId="41481"/>
    <cellStyle name="Note 4 23 5 5" xfId="12013"/>
    <cellStyle name="Note 4 23 5 5 2" xfId="29448"/>
    <cellStyle name="Note 4 23 5 5 3" xfId="43901"/>
    <cellStyle name="Note 4 23 5 6" xfId="19020"/>
    <cellStyle name="Note 4 23 6" xfId="2180"/>
    <cellStyle name="Note 4 23 6 2" xfId="4691"/>
    <cellStyle name="Note 4 23 6 2 2" xfId="14144"/>
    <cellStyle name="Note 4 23 6 2 2 2" xfId="31579"/>
    <cellStyle name="Note 4 23 6 2 2 3" xfId="46032"/>
    <cellStyle name="Note 4 23 6 2 3" xfId="16605"/>
    <cellStyle name="Note 4 23 6 2 3 2" xfId="34040"/>
    <cellStyle name="Note 4 23 6 2 3 3" xfId="48493"/>
    <cellStyle name="Note 4 23 6 2 4" xfId="22127"/>
    <cellStyle name="Note 4 23 6 2 5" xfId="36580"/>
    <cellStyle name="Note 4 23 6 3" xfId="7153"/>
    <cellStyle name="Note 4 23 6 3 2" xfId="24588"/>
    <cellStyle name="Note 4 23 6 3 3" xfId="39041"/>
    <cellStyle name="Note 4 23 6 4" xfId="9594"/>
    <cellStyle name="Note 4 23 6 4 2" xfId="27029"/>
    <cellStyle name="Note 4 23 6 4 3" xfId="41482"/>
    <cellStyle name="Note 4 23 6 5" xfId="12014"/>
    <cellStyle name="Note 4 23 6 5 2" xfId="29449"/>
    <cellStyle name="Note 4 23 6 5 3" xfId="43902"/>
    <cellStyle name="Note 4 23 6 6" xfId="19021"/>
    <cellStyle name="Note 4 23 7" xfId="2181"/>
    <cellStyle name="Note 4 23 7 2" xfId="4692"/>
    <cellStyle name="Note 4 23 7 2 2" xfId="22128"/>
    <cellStyle name="Note 4 23 7 2 3" xfId="36581"/>
    <cellStyle name="Note 4 23 7 3" xfId="7154"/>
    <cellStyle name="Note 4 23 7 3 2" xfId="24589"/>
    <cellStyle name="Note 4 23 7 3 3" xfId="39042"/>
    <cellStyle name="Note 4 23 7 4" xfId="9595"/>
    <cellStyle name="Note 4 23 7 4 2" xfId="27030"/>
    <cellStyle name="Note 4 23 7 4 3" xfId="41483"/>
    <cellStyle name="Note 4 23 7 5" xfId="12015"/>
    <cellStyle name="Note 4 23 7 5 2" xfId="29450"/>
    <cellStyle name="Note 4 23 7 5 3" xfId="43903"/>
    <cellStyle name="Note 4 23 7 6" xfId="15315"/>
    <cellStyle name="Note 4 23 7 6 2" xfId="32750"/>
    <cellStyle name="Note 4 23 7 6 3" xfId="47203"/>
    <cellStyle name="Note 4 23 7 7" xfId="19022"/>
    <cellStyle name="Note 4 23 7 8" xfId="20477"/>
    <cellStyle name="Note 4 23 8" xfId="4677"/>
    <cellStyle name="Note 4 23 8 2" xfId="14133"/>
    <cellStyle name="Note 4 23 8 2 2" xfId="31568"/>
    <cellStyle name="Note 4 23 8 2 3" xfId="46021"/>
    <cellStyle name="Note 4 23 8 3" xfId="16594"/>
    <cellStyle name="Note 4 23 8 3 2" xfId="34029"/>
    <cellStyle name="Note 4 23 8 3 3" xfId="48482"/>
    <cellStyle name="Note 4 23 8 4" xfId="22113"/>
    <cellStyle name="Note 4 23 8 5" xfId="36566"/>
    <cellStyle name="Note 4 23 9" xfId="7139"/>
    <cellStyle name="Note 4 23 9 2" xfId="24574"/>
    <cellStyle name="Note 4 23 9 3" xfId="39027"/>
    <cellStyle name="Note 4 24" xfId="2182"/>
    <cellStyle name="Note 4 24 10" xfId="9596"/>
    <cellStyle name="Note 4 24 10 2" xfId="27031"/>
    <cellStyle name="Note 4 24 10 3" xfId="41484"/>
    <cellStyle name="Note 4 24 11" xfId="12016"/>
    <cellStyle name="Note 4 24 11 2" xfId="29451"/>
    <cellStyle name="Note 4 24 11 3" xfId="43904"/>
    <cellStyle name="Note 4 24 12" xfId="19023"/>
    <cellStyle name="Note 4 24 2" xfId="2183"/>
    <cellStyle name="Note 4 24 2 2" xfId="2184"/>
    <cellStyle name="Note 4 24 2 2 2" xfId="4695"/>
    <cellStyle name="Note 4 24 2 2 2 2" xfId="14147"/>
    <cellStyle name="Note 4 24 2 2 2 2 2" xfId="31582"/>
    <cellStyle name="Note 4 24 2 2 2 2 3" xfId="46035"/>
    <cellStyle name="Note 4 24 2 2 2 3" xfId="16608"/>
    <cellStyle name="Note 4 24 2 2 2 3 2" xfId="34043"/>
    <cellStyle name="Note 4 24 2 2 2 3 3" xfId="48496"/>
    <cellStyle name="Note 4 24 2 2 2 4" xfId="22131"/>
    <cellStyle name="Note 4 24 2 2 2 5" xfId="36584"/>
    <cellStyle name="Note 4 24 2 2 3" xfId="7157"/>
    <cellStyle name="Note 4 24 2 2 3 2" xfId="24592"/>
    <cellStyle name="Note 4 24 2 2 3 3" xfId="39045"/>
    <cellStyle name="Note 4 24 2 2 4" xfId="9598"/>
    <cellStyle name="Note 4 24 2 2 4 2" xfId="27033"/>
    <cellStyle name="Note 4 24 2 2 4 3" xfId="41486"/>
    <cellStyle name="Note 4 24 2 2 5" xfId="12018"/>
    <cellStyle name="Note 4 24 2 2 5 2" xfId="29453"/>
    <cellStyle name="Note 4 24 2 2 5 3" xfId="43906"/>
    <cellStyle name="Note 4 24 2 2 6" xfId="19025"/>
    <cellStyle name="Note 4 24 2 3" xfId="2185"/>
    <cellStyle name="Note 4 24 2 3 2" xfId="4696"/>
    <cellStyle name="Note 4 24 2 3 2 2" xfId="14148"/>
    <cellStyle name="Note 4 24 2 3 2 2 2" xfId="31583"/>
    <cellStyle name="Note 4 24 2 3 2 2 3" xfId="46036"/>
    <cellStyle name="Note 4 24 2 3 2 3" xfId="16609"/>
    <cellStyle name="Note 4 24 2 3 2 3 2" xfId="34044"/>
    <cellStyle name="Note 4 24 2 3 2 3 3" xfId="48497"/>
    <cellStyle name="Note 4 24 2 3 2 4" xfId="22132"/>
    <cellStyle name="Note 4 24 2 3 2 5" xfId="36585"/>
    <cellStyle name="Note 4 24 2 3 3" xfId="7158"/>
    <cellStyle name="Note 4 24 2 3 3 2" xfId="24593"/>
    <cellStyle name="Note 4 24 2 3 3 3" xfId="39046"/>
    <cellStyle name="Note 4 24 2 3 4" xfId="9599"/>
    <cellStyle name="Note 4 24 2 3 4 2" xfId="27034"/>
    <cellStyle name="Note 4 24 2 3 4 3" xfId="41487"/>
    <cellStyle name="Note 4 24 2 3 5" xfId="12019"/>
    <cellStyle name="Note 4 24 2 3 5 2" xfId="29454"/>
    <cellStyle name="Note 4 24 2 3 5 3" xfId="43907"/>
    <cellStyle name="Note 4 24 2 3 6" xfId="19026"/>
    <cellStyle name="Note 4 24 2 4" xfId="2186"/>
    <cellStyle name="Note 4 24 2 4 2" xfId="4697"/>
    <cellStyle name="Note 4 24 2 4 2 2" xfId="22133"/>
    <cellStyle name="Note 4 24 2 4 2 3" xfId="36586"/>
    <cellStyle name="Note 4 24 2 4 3" xfId="7159"/>
    <cellStyle name="Note 4 24 2 4 3 2" xfId="24594"/>
    <cellStyle name="Note 4 24 2 4 3 3" xfId="39047"/>
    <cellStyle name="Note 4 24 2 4 4" xfId="9600"/>
    <cellStyle name="Note 4 24 2 4 4 2" xfId="27035"/>
    <cellStyle name="Note 4 24 2 4 4 3" xfId="41488"/>
    <cellStyle name="Note 4 24 2 4 5" xfId="12020"/>
    <cellStyle name="Note 4 24 2 4 5 2" xfId="29455"/>
    <cellStyle name="Note 4 24 2 4 5 3" xfId="43908"/>
    <cellStyle name="Note 4 24 2 4 6" xfId="15316"/>
    <cellStyle name="Note 4 24 2 4 6 2" xfId="32751"/>
    <cellStyle name="Note 4 24 2 4 6 3" xfId="47204"/>
    <cellStyle name="Note 4 24 2 4 7" xfId="19027"/>
    <cellStyle name="Note 4 24 2 4 8" xfId="20478"/>
    <cellStyle name="Note 4 24 2 5" xfId="4694"/>
    <cellStyle name="Note 4 24 2 5 2" xfId="14146"/>
    <cellStyle name="Note 4 24 2 5 2 2" xfId="31581"/>
    <cellStyle name="Note 4 24 2 5 2 3" xfId="46034"/>
    <cellStyle name="Note 4 24 2 5 3" xfId="16607"/>
    <cellStyle name="Note 4 24 2 5 3 2" xfId="34042"/>
    <cellStyle name="Note 4 24 2 5 3 3" xfId="48495"/>
    <cellStyle name="Note 4 24 2 5 4" xfId="22130"/>
    <cellStyle name="Note 4 24 2 5 5" xfId="36583"/>
    <cellStyle name="Note 4 24 2 6" xfId="7156"/>
    <cellStyle name="Note 4 24 2 6 2" xfId="24591"/>
    <cellStyle name="Note 4 24 2 6 3" xfId="39044"/>
    <cellStyle name="Note 4 24 2 7" xfId="9597"/>
    <cellStyle name="Note 4 24 2 7 2" xfId="27032"/>
    <cellStyle name="Note 4 24 2 7 3" xfId="41485"/>
    <cellStyle name="Note 4 24 2 8" xfId="12017"/>
    <cellStyle name="Note 4 24 2 8 2" xfId="29452"/>
    <cellStyle name="Note 4 24 2 8 3" xfId="43905"/>
    <cellStyle name="Note 4 24 2 9" xfId="19024"/>
    <cellStyle name="Note 4 24 3" xfId="2187"/>
    <cellStyle name="Note 4 24 3 2" xfId="2188"/>
    <cellStyle name="Note 4 24 3 2 2" xfId="4699"/>
    <cellStyle name="Note 4 24 3 2 2 2" xfId="14150"/>
    <cellStyle name="Note 4 24 3 2 2 2 2" xfId="31585"/>
    <cellStyle name="Note 4 24 3 2 2 2 3" xfId="46038"/>
    <cellStyle name="Note 4 24 3 2 2 3" xfId="16611"/>
    <cellStyle name="Note 4 24 3 2 2 3 2" xfId="34046"/>
    <cellStyle name="Note 4 24 3 2 2 3 3" xfId="48499"/>
    <cellStyle name="Note 4 24 3 2 2 4" xfId="22135"/>
    <cellStyle name="Note 4 24 3 2 2 5" xfId="36588"/>
    <cellStyle name="Note 4 24 3 2 3" xfId="7161"/>
    <cellStyle name="Note 4 24 3 2 3 2" xfId="24596"/>
    <cellStyle name="Note 4 24 3 2 3 3" xfId="39049"/>
    <cellStyle name="Note 4 24 3 2 4" xfId="9602"/>
    <cellStyle name="Note 4 24 3 2 4 2" xfId="27037"/>
    <cellStyle name="Note 4 24 3 2 4 3" xfId="41490"/>
    <cellStyle name="Note 4 24 3 2 5" xfId="12022"/>
    <cellStyle name="Note 4 24 3 2 5 2" xfId="29457"/>
    <cellStyle name="Note 4 24 3 2 5 3" xfId="43910"/>
    <cellStyle name="Note 4 24 3 2 6" xfId="19029"/>
    <cellStyle name="Note 4 24 3 3" xfId="2189"/>
    <cellStyle name="Note 4 24 3 3 2" xfId="4700"/>
    <cellStyle name="Note 4 24 3 3 2 2" xfId="14151"/>
    <cellStyle name="Note 4 24 3 3 2 2 2" xfId="31586"/>
    <cellStyle name="Note 4 24 3 3 2 2 3" xfId="46039"/>
    <cellStyle name="Note 4 24 3 3 2 3" xfId="16612"/>
    <cellStyle name="Note 4 24 3 3 2 3 2" xfId="34047"/>
    <cellStyle name="Note 4 24 3 3 2 3 3" xfId="48500"/>
    <cellStyle name="Note 4 24 3 3 2 4" xfId="22136"/>
    <cellStyle name="Note 4 24 3 3 2 5" xfId="36589"/>
    <cellStyle name="Note 4 24 3 3 3" xfId="7162"/>
    <cellStyle name="Note 4 24 3 3 3 2" xfId="24597"/>
    <cellStyle name="Note 4 24 3 3 3 3" xfId="39050"/>
    <cellStyle name="Note 4 24 3 3 4" xfId="9603"/>
    <cellStyle name="Note 4 24 3 3 4 2" xfId="27038"/>
    <cellStyle name="Note 4 24 3 3 4 3" xfId="41491"/>
    <cellStyle name="Note 4 24 3 3 5" xfId="12023"/>
    <cellStyle name="Note 4 24 3 3 5 2" xfId="29458"/>
    <cellStyle name="Note 4 24 3 3 5 3" xfId="43911"/>
    <cellStyle name="Note 4 24 3 3 6" xfId="19030"/>
    <cellStyle name="Note 4 24 3 4" xfId="2190"/>
    <cellStyle name="Note 4 24 3 4 2" xfId="4701"/>
    <cellStyle name="Note 4 24 3 4 2 2" xfId="22137"/>
    <cellStyle name="Note 4 24 3 4 2 3" xfId="36590"/>
    <cellStyle name="Note 4 24 3 4 3" xfId="7163"/>
    <cellStyle name="Note 4 24 3 4 3 2" xfId="24598"/>
    <cellStyle name="Note 4 24 3 4 3 3" xfId="39051"/>
    <cellStyle name="Note 4 24 3 4 4" xfId="9604"/>
    <cellStyle name="Note 4 24 3 4 4 2" xfId="27039"/>
    <cellStyle name="Note 4 24 3 4 4 3" xfId="41492"/>
    <cellStyle name="Note 4 24 3 4 5" xfId="12024"/>
    <cellStyle name="Note 4 24 3 4 5 2" xfId="29459"/>
    <cellStyle name="Note 4 24 3 4 5 3" xfId="43912"/>
    <cellStyle name="Note 4 24 3 4 6" xfId="15317"/>
    <cellStyle name="Note 4 24 3 4 6 2" xfId="32752"/>
    <cellStyle name="Note 4 24 3 4 6 3" xfId="47205"/>
    <cellStyle name="Note 4 24 3 4 7" xfId="19031"/>
    <cellStyle name="Note 4 24 3 4 8" xfId="20479"/>
    <cellStyle name="Note 4 24 3 5" xfId="4698"/>
    <cellStyle name="Note 4 24 3 5 2" xfId="14149"/>
    <cellStyle name="Note 4 24 3 5 2 2" xfId="31584"/>
    <cellStyle name="Note 4 24 3 5 2 3" xfId="46037"/>
    <cellStyle name="Note 4 24 3 5 3" xfId="16610"/>
    <cellStyle name="Note 4 24 3 5 3 2" xfId="34045"/>
    <cellStyle name="Note 4 24 3 5 3 3" xfId="48498"/>
    <cellStyle name="Note 4 24 3 5 4" xfId="22134"/>
    <cellStyle name="Note 4 24 3 5 5" xfId="36587"/>
    <cellStyle name="Note 4 24 3 6" xfId="7160"/>
    <cellStyle name="Note 4 24 3 6 2" xfId="24595"/>
    <cellStyle name="Note 4 24 3 6 3" xfId="39048"/>
    <cellStyle name="Note 4 24 3 7" xfId="9601"/>
    <cellStyle name="Note 4 24 3 7 2" xfId="27036"/>
    <cellStyle name="Note 4 24 3 7 3" xfId="41489"/>
    <cellStyle name="Note 4 24 3 8" xfId="12021"/>
    <cellStyle name="Note 4 24 3 8 2" xfId="29456"/>
    <cellStyle name="Note 4 24 3 8 3" xfId="43909"/>
    <cellStyle name="Note 4 24 3 9" xfId="19028"/>
    <cellStyle name="Note 4 24 4" xfId="2191"/>
    <cellStyle name="Note 4 24 4 2" xfId="2192"/>
    <cellStyle name="Note 4 24 4 2 2" xfId="4703"/>
    <cellStyle name="Note 4 24 4 2 2 2" xfId="14153"/>
    <cellStyle name="Note 4 24 4 2 2 2 2" xfId="31588"/>
    <cellStyle name="Note 4 24 4 2 2 2 3" xfId="46041"/>
    <cellStyle name="Note 4 24 4 2 2 3" xfId="16614"/>
    <cellStyle name="Note 4 24 4 2 2 3 2" xfId="34049"/>
    <cellStyle name="Note 4 24 4 2 2 3 3" xfId="48502"/>
    <cellStyle name="Note 4 24 4 2 2 4" xfId="22139"/>
    <cellStyle name="Note 4 24 4 2 2 5" xfId="36592"/>
    <cellStyle name="Note 4 24 4 2 3" xfId="7165"/>
    <cellStyle name="Note 4 24 4 2 3 2" xfId="24600"/>
    <cellStyle name="Note 4 24 4 2 3 3" xfId="39053"/>
    <cellStyle name="Note 4 24 4 2 4" xfId="9606"/>
    <cellStyle name="Note 4 24 4 2 4 2" xfId="27041"/>
    <cellStyle name="Note 4 24 4 2 4 3" xfId="41494"/>
    <cellStyle name="Note 4 24 4 2 5" xfId="12026"/>
    <cellStyle name="Note 4 24 4 2 5 2" xfId="29461"/>
    <cellStyle name="Note 4 24 4 2 5 3" xfId="43914"/>
    <cellStyle name="Note 4 24 4 2 6" xfId="19033"/>
    <cellStyle name="Note 4 24 4 3" xfId="2193"/>
    <cellStyle name="Note 4 24 4 3 2" xfId="4704"/>
    <cellStyle name="Note 4 24 4 3 2 2" xfId="14154"/>
    <cellStyle name="Note 4 24 4 3 2 2 2" xfId="31589"/>
    <cellStyle name="Note 4 24 4 3 2 2 3" xfId="46042"/>
    <cellStyle name="Note 4 24 4 3 2 3" xfId="16615"/>
    <cellStyle name="Note 4 24 4 3 2 3 2" xfId="34050"/>
    <cellStyle name="Note 4 24 4 3 2 3 3" xfId="48503"/>
    <cellStyle name="Note 4 24 4 3 2 4" xfId="22140"/>
    <cellStyle name="Note 4 24 4 3 2 5" xfId="36593"/>
    <cellStyle name="Note 4 24 4 3 3" xfId="7166"/>
    <cellStyle name="Note 4 24 4 3 3 2" xfId="24601"/>
    <cellStyle name="Note 4 24 4 3 3 3" xfId="39054"/>
    <cellStyle name="Note 4 24 4 3 4" xfId="9607"/>
    <cellStyle name="Note 4 24 4 3 4 2" xfId="27042"/>
    <cellStyle name="Note 4 24 4 3 4 3" xfId="41495"/>
    <cellStyle name="Note 4 24 4 3 5" xfId="12027"/>
    <cellStyle name="Note 4 24 4 3 5 2" xfId="29462"/>
    <cellStyle name="Note 4 24 4 3 5 3" xfId="43915"/>
    <cellStyle name="Note 4 24 4 3 6" xfId="19034"/>
    <cellStyle name="Note 4 24 4 4" xfId="2194"/>
    <cellStyle name="Note 4 24 4 4 2" xfId="4705"/>
    <cellStyle name="Note 4 24 4 4 2 2" xfId="22141"/>
    <cellStyle name="Note 4 24 4 4 2 3" xfId="36594"/>
    <cellStyle name="Note 4 24 4 4 3" xfId="7167"/>
    <cellStyle name="Note 4 24 4 4 3 2" xfId="24602"/>
    <cellStyle name="Note 4 24 4 4 3 3" xfId="39055"/>
    <cellStyle name="Note 4 24 4 4 4" xfId="9608"/>
    <cellStyle name="Note 4 24 4 4 4 2" xfId="27043"/>
    <cellStyle name="Note 4 24 4 4 4 3" xfId="41496"/>
    <cellStyle name="Note 4 24 4 4 5" xfId="12028"/>
    <cellStyle name="Note 4 24 4 4 5 2" xfId="29463"/>
    <cellStyle name="Note 4 24 4 4 5 3" xfId="43916"/>
    <cellStyle name="Note 4 24 4 4 6" xfId="15318"/>
    <cellStyle name="Note 4 24 4 4 6 2" xfId="32753"/>
    <cellStyle name="Note 4 24 4 4 6 3" xfId="47206"/>
    <cellStyle name="Note 4 24 4 4 7" xfId="19035"/>
    <cellStyle name="Note 4 24 4 4 8" xfId="20480"/>
    <cellStyle name="Note 4 24 4 5" xfId="4702"/>
    <cellStyle name="Note 4 24 4 5 2" xfId="14152"/>
    <cellStyle name="Note 4 24 4 5 2 2" xfId="31587"/>
    <cellStyle name="Note 4 24 4 5 2 3" xfId="46040"/>
    <cellStyle name="Note 4 24 4 5 3" xfId="16613"/>
    <cellStyle name="Note 4 24 4 5 3 2" xfId="34048"/>
    <cellStyle name="Note 4 24 4 5 3 3" xfId="48501"/>
    <cellStyle name="Note 4 24 4 5 4" xfId="22138"/>
    <cellStyle name="Note 4 24 4 5 5" xfId="36591"/>
    <cellStyle name="Note 4 24 4 6" xfId="7164"/>
    <cellStyle name="Note 4 24 4 6 2" xfId="24599"/>
    <cellStyle name="Note 4 24 4 6 3" xfId="39052"/>
    <cellStyle name="Note 4 24 4 7" xfId="9605"/>
    <cellStyle name="Note 4 24 4 7 2" xfId="27040"/>
    <cellStyle name="Note 4 24 4 7 3" xfId="41493"/>
    <cellStyle name="Note 4 24 4 8" xfId="12025"/>
    <cellStyle name="Note 4 24 4 8 2" xfId="29460"/>
    <cellStyle name="Note 4 24 4 8 3" xfId="43913"/>
    <cellStyle name="Note 4 24 4 9" xfId="19032"/>
    <cellStyle name="Note 4 24 5" xfId="2195"/>
    <cellStyle name="Note 4 24 5 2" xfId="4706"/>
    <cellStyle name="Note 4 24 5 2 2" xfId="14155"/>
    <cellStyle name="Note 4 24 5 2 2 2" xfId="31590"/>
    <cellStyle name="Note 4 24 5 2 2 3" xfId="46043"/>
    <cellStyle name="Note 4 24 5 2 3" xfId="16616"/>
    <cellStyle name="Note 4 24 5 2 3 2" xfId="34051"/>
    <cellStyle name="Note 4 24 5 2 3 3" xfId="48504"/>
    <cellStyle name="Note 4 24 5 2 4" xfId="22142"/>
    <cellStyle name="Note 4 24 5 2 5" xfId="36595"/>
    <cellStyle name="Note 4 24 5 3" xfId="7168"/>
    <cellStyle name="Note 4 24 5 3 2" xfId="24603"/>
    <cellStyle name="Note 4 24 5 3 3" xfId="39056"/>
    <cellStyle name="Note 4 24 5 4" xfId="9609"/>
    <cellStyle name="Note 4 24 5 4 2" xfId="27044"/>
    <cellStyle name="Note 4 24 5 4 3" xfId="41497"/>
    <cellStyle name="Note 4 24 5 5" xfId="12029"/>
    <cellStyle name="Note 4 24 5 5 2" xfId="29464"/>
    <cellStyle name="Note 4 24 5 5 3" xfId="43917"/>
    <cellStyle name="Note 4 24 5 6" xfId="19036"/>
    <cellStyle name="Note 4 24 6" xfId="2196"/>
    <cellStyle name="Note 4 24 6 2" xfId="4707"/>
    <cellStyle name="Note 4 24 6 2 2" xfId="14156"/>
    <cellStyle name="Note 4 24 6 2 2 2" xfId="31591"/>
    <cellStyle name="Note 4 24 6 2 2 3" xfId="46044"/>
    <cellStyle name="Note 4 24 6 2 3" xfId="16617"/>
    <cellStyle name="Note 4 24 6 2 3 2" xfId="34052"/>
    <cellStyle name="Note 4 24 6 2 3 3" xfId="48505"/>
    <cellStyle name="Note 4 24 6 2 4" xfId="22143"/>
    <cellStyle name="Note 4 24 6 2 5" xfId="36596"/>
    <cellStyle name="Note 4 24 6 3" xfId="7169"/>
    <cellStyle name="Note 4 24 6 3 2" xfId="24604"/>
    <cellStyle name="Note 4 24 6 3 3" xfId="39057"/>
    <cellStyle name="Note 4 24 6 4" xfId="9610"/>
    <cellStyle name="Note 4 24 6 4 2" xfId="27045"/>
    <cellStyle name="Note 4 24 6 4 3" xfId="41498"/>
    <cellStyle name="Note 4 24 6 5" xfId="12030"/>
    <cellStyle name="Note 4 24 6 5 2" xfId="29465"/>
    <cellStyle name="Note 4 24 6 5 3" xfId="43918"/>
    <cellStyle name="Note 4 24 6 6" xfId="19037"/>
    <cellStyle name="Note 4 24 7" xfId="2197"/>
    <cellStyle name="Note 4 24 7 2" xfId="4708"/>
    <cellStyle name="Note 4 24 7 2 2" xfId="22144"/>
    <cellStyle name="Note 4 24 7 2 3" xfId="36597"/>
    <cellStyle name="Note 4 24 7 3" xfId="7170"/>
    <cellStyle name="Note 4 24 7 3 2" xfId="24605"/>
    <cellStyle name="Note 4 24 7 3 3" xfId="39058"/>
    <cellStyle name="Note 4 24 7 4" xfId="9611"/>
    <cellStyle name="Note 4 24 7 4 2" xfId="27046"/>
    <cellStyle name="Note 4 24 7 4 3" xfId="41499"/>
    <cellStyle name="Note 4 24 7 5" xfId="12031"/>
    <cellStyle name="Note 4 24 7 5 2" xfId="29466"/>
    <cellStyle name="Note 4 24 7 5 3" xfId="43919"/>
    <cellStyle name="Note 4 24 7 6" xfId="15319"/>
    <cellStyle name="Note 4 24 7 6 2" xfId="32754"/>
    <cellStyle name="Note 4 24 7 6 3" xfId="47207"/>
    <cellStyle name="Note 4 24 7 7" xfId="19038"/>
    <cellStyle name="Note 4 24 7 8" xfId="20481"/>
    <cellStyle name="Note 4 24 8" xfId="4693"/>
    <cellStyle name="Note 4 24 8 2" xfId="14145"/>
    <cellStyle name="Note 4 24 8 2 2" xfId="31580"/>
    <cellStyle name="Note 4 24 8 2 3" xfId="46033"/>
    <cellStyle name="Note 4 24 8 3" xfId="16606"/>
    <cellStyle name="Note 4 24 8 3 2" xfId="34041"/>
    <cellStyle name="Note 4 24 8 3 3" xfId="48494"/>
    <cellStyle name="Note 4 24 8 4" xfId="22129"/>
    <cellStyle name="Note 4 24 8 5" xfId="36582"/>
    <cellStyle name="Note 4 24 9" xfId="7155"/>
    <cellStyle name="Note 4 24 9 2" xfId="24590"/>
    <cellStyle name="Note 4 24 9 3" xfId="39043"/>
    <cellStyle name="Note 4 25" xfId="2198"/>
    <cellStyle name="Note 4 25 2" xfId="2199"/>
    <cellStyle name="Note 4 25 2 2" xfId="4710"/>
    <cellStyle name="Note 4 25 2 2 2" xfId="14158"/>
    <cellStyle name="Note 4 25 2 2 2 2" xfId="31593"/>
    <cellStyle name="Note 4 25 2 2 2 3" xfId="46046"/>
    <cellStyle name="Note 4 25 2 2 3" xfId="16619"/>
    <cellStyle name="Note 4 25 2 2 3 2" xfId="34054"/>
    <cellStyle name="Note 4 25 2 2 3 3" xfId="48507"/>
    <cellStyle name="Note 4 25 2 2 4" xfId="22146"/>
    <cellStyle name="Note 4 25 2 2 5" xfId="36599"/>
    <cellStyle name="Note 4 25 2 3" xfId="7172"/>
    <cellStyle name="Note 4 25 2 3 2" xfId="24607"/>
    <cellStyle name="Note 4 25 2 3 3" xfId="39060"/>
    <cellStyle name="Note 4 25 2 4" xfId="9613"/>
    <cellStyle name="Note 4 25 2 4 2" xfId="27048"/>
    <cellStyle name="Note 4 25 2 4 3" xfId="41501"/>
    <cellStyle name="Note 4 25 2 5" xfId="12033"/>
    <cellStyle name="Note 4 25 2 5 2" xfId="29468"/>
    <cellStyle name="Note 4 25 2 5 3" xfId="43921"/>
    <cellStyle name="Note 4 25 2 6" xfId="19040"/>
    <cellStyle name="Note 4 25 3" xfId="2200"/>
    <cellStyle name="Note 4 25 3 2" xfId="4711"/>
    <cellStyle name="Note 4 25 3 2 2" xfId="14159"/>
    <cellStyle name="Note 4 25 3 2 2 2" xfId="31594"/>
    <cellStyle name="Note 4 25 3 2 2 3" xfId="46047"/>
    <cellStyle name="Note 4 25 3 2 3" xfId="16620"/>
    <cellStyle name="Note 4 25 3 2 3 2" xfId="34055"/>
    <cellStyle name="Note 4 25 3 2 3 3" xfId="48508"/>
    <cellStyle name="Note 4 25 3 2 4" xfId="22147"/>
    <cellStyle name="Note 4 25 3 2 5" xfId="36600"/>
    <cellStyle name="Note 4 25 3 3" xfId="7173"/>
    <cellStyle name="Note 4 25 3 3 2" xfId="24608"/>
    <cellStyle name="Note 4 25 3 3 3" xfId="39061"/>
    <cellStyle name="Note 4 25 3 4" xfId="9614"/>
    <cellStyle name="Note 4 25 3 4 2" xfId="27049"/>
    <cellStyle name="Note 4 25 3 4 3" xfId="41502"/>
    <cellStyle name="Note 4 25 3 5" xfId="12034"/>
    <cellStyle name="Note 4 25 3 5 2" xfId="29469"/>
    <cellStyle name="Note 4 25 3 5 3" xfId="43922"/>
    <cellStyle name="Note 4 25 3 6" xfId="19041"/>
    <cellStyle name="Note 4 25 4" xfId="2201"/>
    <cellStyle name="Note 4 25 4 2" xfId="4712"/>
    <cellStyle name="Note 4 25 4 2 2" xfId="22148"/>
    <cellStyle name="Note 4 25 4 2 3" xfId="36601"/>
    <cellStyle name="Note 4 25 4 3" xfId="7174"/>
    <cellStyle name="Note 4 25 4 3 2" xfId="24609"/>
    <cellStyle name="Note 4 25 4 3 3" xfId="39062"/>
    <cellStyle name="Note 4 25 4 4" xfId="9615"/>
    <cellStyle name="Note 4 25 4 4 2" xfId="27050"/>
    <cellStyle name="Note 4 25 4 4 3" xfId="41503"/>
    <cellStyle name="Note 4 25 4 5" xfId="12035"/>
    <cellStyle name="Note 4 25 4 5 2" xfId="29470"/>
    <cellStyle name="Note 4 25 4 5 3" xfId="43923"/>
    <cellStyle name="Note 4 25 4 6" xfId="15320"/>
    <cellStyle name="Note 4 25 4 6 2" xfId="32755"/>
    <cellStyle name="Note 4 25 4 6 3" xfId="47208"/>
    <cellStyle name="Note 4 25 4 7" xfId="19042"/>
    <cellStyle name="Note 4 25 4 8" xfId="20482"/>
    <cellStyle name="Note 4 25 5" xfId="4709"/>
    <cellStyle name="Note 4 25 5 2" xfId="14157"/>
    <cellStyle name="Note 4 25 5 2 2" xfId="31592"/>
    <cellStyle name="Note 4 25 5 2 3" xfId="46045"/>
    <cellStyle name="Note 4 25 5 3" xfId="16618"/>
    <cellStyle name="Note 4 25 5 3 2" xfId="34053"/>
    <cellStyle name="Note 4 25 5 3 3" xfId="48506"/>
    <cellStyle name="Note 4 25 5 4" xfId="22145"/>
    <cellStyle name="Note 4 25 5 5" xfId="36598"/>
    <cellStyle name="Note 4 25 6" xfId="7171"/>
    <cellStyle name="Note 4 25 6 2" xfId="24606"/>
    <cellStyle name="Note 4 25 6 3" xfId="39059"/>
    <cellStyle name="Note 4 25 7" xfId="9612"/>
    <cellStyle name="Note 4 25 7 2" xfId="27047"/>
    <cellStyle name="Note 4 25 7 3" xfId="41500"/>
    <cellStyle name="Note 4 25 8" xfId="12032"/>
    <cellStyle name="Note 4 25 8 2" xfId="29467"/>
    <cellStyle name="Note 4 25 8 3" xfId="43920"/>
    <cellStyle name="Note 4 25 9" xfId="19039"/>
    <cellStyle name="Note 4 26" xfId="2202"/>
    <cellStyle name="Note 4 26 2" xfId="2203"/>
    <cellStyle name="Note 4 26 2 2" xfId="4714"/>
    <cellStyle name="Note 4 26 2 2 2" xfId="14161"/>
    <cellStyle name="Note 4 26 2 2 2 2" xfId="31596"/>
    <cellStyle name="Note 4 26 2 2 2 3" xfId="46049"/>
    <cellStyle name="Note 4 26 2 2 3" xfId="16622"/>
    <cellStyle name="Note 4 26 2 2 3 2" xfId="34057"/>
    <cellStyle name="Note 4 26 2 2 3 3" xfId="48510"/>
    <cellStyle name="Note 4 26 2 2 4" xfId="22150"/>
    <cellStyle name="Note 4 26 2 2 5" xfId="36603"/>
    <cellStyle name="Note 4 26 2 3" xfId="7176"/>
    <cellStyle name="Note 4 26 2 3 2" xfId="24611"/>
    <cellStyle name="Note 4 26 2 3 3" xfId="39064"/>
    <cellStyle name="Note 4 26 2 4" xfId="9617"/>
    <cellStyle name="Note 4 26 2 4 2" xfId="27052"/>
    <cellStyle name="Note 4 26 2 4 3" xfId="41505"/>
    <cellStyle name="Note 4 26 2 5" xfId="12037"/>
    <cellStyle name="Note 4 26 2 5 2" xfId="29472"/>
    <cellStyle name="Note 4 26 2 5 3" xfId="43925"/>
    <cellStyle name="Note 4 26 2 6" xfId="19044"/>
    <cellStyle name="Note 4 26 3" xfId="2204"/>
    <cellStyle name="Note 4 26 3 2" xfId="4715"/>
    <cellStyle name="Note 4 26 3 2 2" xfId="14162"/>
    <cellStyle name="Note 4 26 3 2 2 2" xfId="31597"/>
    <cellStyle name="Note 4 26 3 2 2 3" xfId="46050"/>
    <cellStyle name="Note 4 26 3 2 3" xfId="16623"/>
    <cellStyle name="Note 4 26 3 2 3 2" xfId="34058"/>
    <cellStyle name="Note 4 26 3 2 3 3" xfId="48511"/>
    <cellStyle name="Note 4 26 3 2 4" xfId="22151"/>
    <cellStyle name="Note 4 26 3 2 5" xfId="36604"/>
    <cellStyle name="Note 4 26 3 3" xfId="7177"/>
    <cellStyle name="Note 4 26 3 3 2" xfId="24612"/>
    <cellStyle name="Note 4 26 3 3 3" xfId="39065"/>
    <cellStyle name="Note 4 26 3 4" xfId="9618"/>
    <cellStyle name="Note 4 26 3 4 2" xfId="27053"/>
    <cellStyle name="Note 4 26 3 4 3" xfId="41506"/>
    <cellStyle name="Note 4 26 3 5" xfId="12038"/>
    <cellStyle name="Note 4 26 3 5 2" xfId="29473"/>
    <cellStyle name="Note 4 26 3 5 3" xfId="43926"/>
    <cellStyle name="Note 4 26 3 6" xfId="19045"/>
    <cellStyle name="Note 4 26 4" xfId="2205"/>
    <cellStyle name="Note 4 26 4 2" xfId="4716"/>
    <cellStyle name="Note 4 26 4 2 2" xfId="22152"/>
    <cellStyle name="Note 4 26 4 2 3" xfId="36605"/>
    <cellStyle name="Note 4 26 4 3" xfId="7178"/>
    <cellStyle name="Note 4 26 4 3 2" xfId="24613"/>
    <cellStyle name="Note 4 26 4 3 3" xfId="39066"/>
    <cellStyle name="Note 4 26 4 4" xfId="9619"/>
    <cellStyle name="Note 4 26 4 4 2" xfId="27054"/>
    <cellStyle name="Note 4 26 4 4 3" xfId="41507"/>
    <cellStyle name="Note 4 26 4 5" xfId="12039"/>
    <cellStyle name="Note 4 26 4 5 2" xfId="29474"/>
    <cellStyle name="Note 4 26 4 5 3" xfId="43927"/>
    <cellStyle name="Note 4 26 4 6" xfId="15321"/>
    <cellStyle name="Note 4 26 4 6 2" xfId="32756"/>
    <cellStyle name="Note 4 26 4 6 3" xfId="47209"/>
    <cellStyle name="Note 4 26 4 7" xfId="19046"/>
    <cellStyle name="Note 4 26 4 8" xfId="20483"/>
    <cellStyle name="Note 4 26 5" xfId="4713"/>
    <cellStyle name="Note 4 26 5 2" xfId="14160"/>
    <cellStyle name="Note 4 26 5 2 2" xfId="31595"/>
    <cellStyle name="Note 4 26 5 2 3" xfId="46048"/>
    <cellStyle name="Note 4 26 5 3" xfId="16621"/>
    <cellStyle name="Note 4 26 5 3 2" xfId="34056"/>
    <cellStyle name="Note 4 26 5 3 3" xfId="48509"/>
    <cellStyle name="Note 4 26 5 4" xfId="22149"/>
    <cellStyle name="Note 4 26 5 5" xfId="36602"/>
    <cellStyle name="Note 4 26 6" xfId="7175"/>
    <cellStyle name="Note 4 26 6 2" xfId="24610"/>
    <cellStyle name="Note 4 26 6 3" xfId="39063"/>
    <cellStyle name="Note 4 26 7" xfId="9616"/>
    <cellStyle name="Note 4 26 7 2" xfId="27051"/>
    <cellStyle name="Note 4 26 7 3" xfId="41504"/>
    <cellStyle name="Note 4 26 8" xfId="12036"/>
    <cellStyle name="Note 4 26 8 2" xfId="29471"/>
    <cellStyle name="Note 4 26 8 3" xfId="43924"/>
    <cellStyle name="Note 4 26 9" xfId="19043"/>
    <cellStyle name="Note 4 27" xfId="2206"/>
    <cellStyle name="Note 4 27 2" xfId="2207"/>
    <cellStyle name="Note 4 27 2 2" xfId="4718"/>
    <cellStyle name="Note 4 27 2 2 2" xfId="14164"/>
    <cellStyle name="Note 4 27 2 2 2 2" xfId="31599"/>
    <cellStyle name="Note 4 27 2 2 2 3" xfId="46052"/>
    <cellStyle name="Note 4 27 2 2 3" xfId="16625"/>
    <cellStyle name="Note 4 27 2 2 3 2" xfId="34060"/>
    <cellStyle name="Note 4 27 2 2 3 3" xfId="48513"/>
    <cellStyle name="Note 4 27 2 2 4" xfId="22154"/>
    <cellStyle name="Note 4 27 2 2 5" xfId="36607"/>
    <cellStyle name="Note 4 27 2 3" xfId="7180"/>
    <cellStyle name="Note 4 27 2 3 2" xfId="24615"/>
    <cellStyle name="Note 4 27 2 3 3" xfId="39068"/>
    <cellStyle name="Note 4 27 2 4" xfId="9621"/>
    <cellStyle name="Note 4 27 2 4 2" xfId="27056"/>
    <cellStyle name="Note 4 27 2 4 3" xfId="41509"/>
    <cellStyle name="Note 4 27 2 5" xfId="12041"/>
    <cellStyle name="Note 4 27 2 5 2" xfId="29476"/>
    <cellStyle name="Note 4 27 2 5 3" xfId="43929"/>
    <cellStyle name="Note 4 27 2 6" xfId="19048"/>
    <cellStyle name="Note 4 27 3" xfId="2208"/>
    <cellStyle name="Note 4 27 3 2" xfId="4719"/>
    <cellStyle name="Note 4 27 3 2 2" xfId="14165"/>
    <cellStyle name="Note 4 27 3 2 2 2" xfId="31600"/>
    <cellStyle name="Note 4 27 3 2 2 3" xfId="46053"/>
    <cellStyle name="Note 4 27 3 2 3" xfId="16626"/>
    <cellStyle name="Note 4 27 3 2 3 2" xfId="34061"/>
    <cellStyle name="Note 4 27 3 2 3 3" xfId="48514"/>
    <cellStyle name="Note 4 27 3 2 4" xfId="22155"/>
    <cellStyle name="Note 4 27 3 2 5" xfId="36608"/>
    <cellStyle name="Note 4 27 3 3" xfId="7181"/>
    <cellStyle name="Note 4 27 3 3 2" xfId="24616"/>
    <cellStyle name="Note 4 27 3 3 3" xfId="39069"/>
    <cellStyle name="Note 4 27 3 4" xfId="9622"/>
    <cellStyle name="Note 4 27 3 4 2" xfId="27057"/>
    <cellStyle name="Note 4 27 3 4 3" xfId="41510"/>
    <cellStyle name="Note 4 27 3 5" xfId="12042"/>
    <cellStyle name="Note 4 27 3 5 2" xfId="29477"/>
    <cellStyle name="Note 4 27 3 5 3" xfId="43930"/>
    <cellStyle name="Note 4 27 3 6" xfId="19049"/>
    <cellStyle name="Note 4 27 4" xfId="2209"/>
    <cellStyle name="Note 4 27 4 2" xfId="4720"/>
    <cellStyle name="Note 4 27 4 2 2" xfId="22156"/>
    <cellStyle name="Note 4 27 4 2 3" xfId="36609"/>
    <cellStyle name="Note 4 27 4 3" xfId="7182"/>
    <cellStyle name="Note 4 27 4 3 2" xfId="24617"/>
    <cellStyle name="Note 4 27 4 3 3" xfId="39070"/>
    <cellStyle name="Note 4 27 4 4" xfId="9623"/>
    <cellStyle name="Note 4 27 4 4 2" xfId="27058"/>
    <cellStyle name="Note 4 27 4 4 3" xfId="41511"/>
    <cellStyle name="Note 4 27 4 5" xfId="12043"/>
    <cellStyle name="Note 4 27 4 5 2" xfId="29478"/>
    <cellStyle name="Note 4 27 4 5 3" xfId="43931"/>
    <cellStyle name="Note 4 27 4 6" xfId="15322"/>
    <cellStyle name="Note 4 27 4 6 2" xfId="32757"/>
    <cellStyle name="Note 4 27 4 6 3" xfId="47210"/>
    <cellStyle name="Note 4 27 4 7" xfId="19050"/>
    <cellStyle name="Note 4 27 4 8" xfId="20484"/>
    <cellStyle name="Note 4 27 5" xfId="4717"/>
    <cellStyle name="Note 4 27 5 2" xfId="14163"/>
    <cellStyle name="Note 4 27 5 2 2" xfId="31598"/>
    <cellStyle name="Note 4 27 5 2 3" xfId="46051"/>
    <cellStyle name="Note 4 27 5 3" xfId="16624"/>
    <cellStyle name="Note 4 27 5 3 2" xfId="34059"/>
    <cellStyle name="Note 4 27 5 3 3" xfId="48512"/>
    <cellStyle name="Note 4 27 5 4" xfId="22153"/>
    <cellStyle name="Note 4 27 5 5" xfId="36606"/>
    <cellStyle name="Note 4 27 6" xfId="7179"/>
    <cellStyle name="Note 4 27 6 2" xfId="24614"/>
    <cellStyle name="Note 4 27 6 3" xfId="39067"/>
    <cellStyle name="Note 4 27 7" xfId="9620"/>
    <cellStyle name="Note 4 27 7 2" xfId="27055"/>
    <cellStyle name="Note 4 27 7 3" xfId="41508"/>
    <cellStyle name="Note 4 27 8" xfId="12040"/>
    <cellStyle name="Note 4 27 8 2" xfId="29475"/>
    <cellStyle name="Note 4 27 8 3" xfId="43928"/>
    <cellStyle name="Note 4 27 9" xfId="19047"/>
    <cellStyle name="Note 4 28" xfId="2210"/>
    <cellStyle name="Note 4 28 2" xfId="4721"/>
    <cellStyle name="Note 4 28 2 2" xfId="14166"/>
    <cellStyle name="Note 4 28 2 2 2" xfId="31601"/>
    <cellStyle name="Note 4 28 2 2 3" xfId="46054"/>
    <cellStyle name="Note 4 28 2 3" xfId="16627"/>
    <cellStyle name="Note 4 28 2 3 2" xfId="34062"/>
    <cellStyle name="Note 4 28 2 3 3" xfId="48515"/>
    <cellStyle name="Note 4 28 2 4" xfId="22157"/>
    <cellStyle name="Note 4 28 2 5" xfId="36610"/>
    <cellStyle name="Note 4 28 3" xfId="7183"/>
    <cellStyle name="Note 4 28 3 2" xfId="24618"/>
    <cellStyle name="Note 4 28 3 3" xfId="39071"/>
    <cellStyle name="Note 4 28 4" xfId="9624"/>
    <cellStyle name="Note 4 28 4 2" xfId="27059"/>
    <cellStyle name="Note 4 28 4 3" xfId="41512"/>
    <cellStyle name="Note 4 28 5" xfId="12044"/>
    <cellStyle name="Note 4 28 5 2" xfId="29479"/>
    <cellStyle name="Note 4 28 5 3" xfId="43932"/>
    <cellStyle name="Note 4 28 6" xfId="19051"/>
    <cellStyle name="Note 4 29" xfId="2211"/>
    <cellStyle name="Note 4 29 2" xfId="4722"/>
    <cellStyle name="Note 4 29 2 2" xfId="14167"/>
    <cellStyle name="Note 4 29 2 2 2" xfId="31602"/>
    <cellStyle name="Note 4 29 2 2 3" xfId="46055"/>
    <cellStyle name="Note 4 29 2 3" xfId="16628"/>
    <cellStyle name="Note 4 29 2 3 2" xfId="34063"/>
    <cellStyle name="Note 4 29 2 3 3" xfId="48516"/>
    <cellStyle name="Note 4 29 2 4" xfId="22158"/>
    <cellStyle name="Note 4 29 2 5" xfId="36611"/>
    <cellStyle name="Note 4 29 3" xfId="7184"/>
    <cellStyle name="Note 4 29 3 2" xfId="24619"/>
    <cellStyle name="Note 4 29 3 3" xfId="39072"/>
    <cellStyle name="Note 4 29 4" xfId="9625"/>
    <cellStyle name="Note 4 29 4 2" xfId="27060"/>
    <cellStyle name="Note 4 29 4 3" xfId="41513"/>
    <cellStyle name="Note 4 29 5" xfId="12045"/>
    <cellStyle name="Note 4 29 5 2" xfId="29480"/>
    <cellStyle name="Note 4 29 5 3" xfId="43933"/>
    <cellStyle name="Note 4 29 6" xfId="19052"/>
    <cellStyle name="Note 4 3" xfId="2212"/>
    <cellStyle name="Note 4 3 10" xfId="7185"/>
    <cellStyle name="Note 4 3 10 2" xfId="24620"/>
    <cellStyle name="Note 4 3 10 3" xfId="39073"/>
    <cellStyle name="Note 4 3 11" xfId="9626"/>
    <cellStyle name="Note 4 3 11 2" xfId="27061"/>
    <cellStyle name="Note 4 3 11 3" xfId="41514"/>
    <cellStyle name="Note 4 3 12" xfId="12046"/>
    <cellStyle name="Note 4 3 12 2" xfId="29481"/>
    <cellStyle name="Note 4 3 12 3" xfId="43934"/>
    <cellStyle name="Note 4 3 13" xfId="19053"/>
    <cellStyle name="Note 4 3 2" xfId="2213"/>
    <cellStyle name="Note 4 3 2 2" xfId="2214"/>
    <cellStyle name="Note 4 3 2 2 2" xfId="4725"/>
    <cellStyle name="Note 4 3 2 2 2 2" xfId="14170"/>
    <cellStyle name="Note 4 3 2 2 2 2 2" xfId="31605"/>
    <cellStyle name="Note 4 3 2 2 2 2 3" xfId="46058"/>
    <cellStyle name="Note 4 3 2 2 2 3" xfId="16631"/>
    <cellStyle name="Note 4 3 2 2 2 3 2" xfId="34066"/>
    <cellStyle name="Note 4 3 2 2 2 3 3" xfId="48519"/>
    <cellStyle name="Note 4 3 2 2 2 4" xfId="22161"/>
    <cellStyle name="Note 4 3 2 2 2 5" xfId="36614"/>
    <cellStyle name="Note 4 3 2 2 3" xfId="7187"/>
    <cellStyle name="Note 4 3 2 2 3 2" xfId="24622"/>
    <cellStyle name="Note 4 3 2 2 3 3" xfId="39075"/>
    <cellStyle name="Note 4 3 2 2 4" xfId="9628"/>
    <cellStyle name="Note 4 3 2 2 4 2" xfId="27063"/>
    <cellStyle name="Note 4 3 2 2 4 3" xfId="41516"/>
    <cellStyle name="Note 4 3 2 2 5" xfId="12048"/>
    <cellStyle name="Note 4 3 2 2 5 2" xfId="29483"/>
    <cellStyle name="Note 4 3 2 2 5 3" xfId="43936"/>
    <cellStyle name="Note 4 3 2 2 6" xfId="19055"/>
    <cellStyle name="Note 4 3 2 3" xfId="2215"/>
    <cellStyle name="Note 4 3 2 3 2" xfId="4726"/>
    <cellStyle name="Note 4 3 2 3 2 2" xfId="14171"/>
    <cellStyle name="Note 4 3 2 3 2 2 2" xfId="31606"/>
    <cellStyle name="Note 4 3 2 3 2 2 3" xfId="46059"/>
    <cellStyle name="Note 4 3 2 3 2 3" xfId="16632"/>
    <cellStyle name="Note 4 3 2 3 2 3 2" xfId="34067"/>
    <cellStyle name="Note 4 3 2 3 2 3 3" xfId="48520"/>
    <cellStyle name="Note 4 3 2 3 2 4" xfId="22162"/>
    <cellStyle name="Note 4 3 2 3 2 5" xfId="36615"/>
    <cellStyle name="Note 4 3 2 3 3" xfId="7188"/>
    <cellStyle name="Note 4 3 2 3 3 2" xfId="24623"/>
    <cellStyle name="Note 4 3 2 3 3 3" xfId="39076"/>
    <cellStyle name="Note 4 3 2 3 4" xfId="9629"/>
    <cellStyle name="Note 4 3 2 3 4 2" xfId="27064"/>
    <cellStyle name="Note 4 3 2 3 4 3" xfId="41517"/>
    <cellStyle name="Note 4 3 2 3 5" xfId="12049"/>
    <cellStyle name="Note 4 3 2 3 5 2" xfId="29484"/>
    <cellStyle name="Note 4 3 2 3 5 3" xfId="43937"/>
    <cellStyle name="Note 4 3 2 3 6" xfId="19056"/>
    <cellStyle name="Note 4 3 2 4" xfId="2216"/>
    <cellStyle name="Note 4 3 2 4 2" xfId="4727"/>
    <cellStyle name="Note 4 3 2 4 2 2" xfId="22163"/>
    <cellStyle name="Note 4 3 2 4 2 3" xfId="36616"/>
    <cellStyle name="Note 4 3 2 4 3" xfId="7189"/>
    <cellStyle name="Note 4 3 2 4 3 2" xfId="24624"/>
    <cellStyle name="Note 4 3 2 4 3 3" xfId="39077"/>
    <cellStyle name="Note 4 3 2 4 4" xfId="9630"/>
    <cellStyle name="Note 4 3 2 4 4 2" xfId="27065"/>
    <cellStyle name="Note 4 3 2 4 4 3" xfId="41518"/>
    <cellStyle name="Note 4 3 2 4 5" xfId="12050"/>
    <cellStyle name="Note 4 3 2 4 5 2" xfId="29485"/>
    <cellStyle name="Note 4 3 2 4 5 3" xfId="43938"/>
    <cellStyle name="Note 4 3 2 4 6" xfId="15323"/>
    <cellStyle name="Note 4 3 2 4 6 2" xfId="32758"/>
    <cellStyle name="Note 4 3 2 4 6 3" xfId="47211"/>
    <cellStyle name="Note 4 3 2 4 7" xfId="19057"/>
    <cellStyle name="Note 4 3 2 4 8" xfId="20485"/>
    <cellStyle name="Note 4 3 2 5" xfId="4724"/>
    <cellStyle name="Note 4 3 2 5 2" xfId="14169"/>
    <cellStyle name="Note 4 3 2 5 2 2" xfId="31604"/>
    <cellStyle name="Note 4 3 2 5 2 3" xfId="46057"/>
    <cellStyle name="Note 4 3 2 5 3" xfId="16630"/>
    <cellStyle name="Note 4 3 2 5 3 2" xfId="34065"/>
    <cellStyle name="Note 4 3 2 5 3 3" xfId="48518"/>
    <cellStyle name="Note 4 3 2 5 4" xfId="22160"/>
    <cellStyle name="Note 4 3 2 5 5" xfId="36613"/>
    <cellStyle name="Note 4 3 2 6" xfId="7186"/>
    <cellStyle name="Note 4 3 2 6 2" xfId="24621"/>
    <cellStyle name="Note 4 3 2 6 3" xfId="39074"/>
    <cellStyle name="Note 4 3 2 7" xfId="9627"/>
    <cellStyle name="Note 4 3 2 7 2" xfId="27062"/>
    <cellStyle name="Note 4 3 2 7 3" xfId="41515"/>
    <cellStyle name="Note 4 3 2 8" xfId="12047"/>
    <cellStyle name="Note 4 3 2 8 2" xfId="29482"/>
    <cellStyle name="Note 4 3 2 8 3" xfId="43935"/>
    <cellStyle name="Note 4 3 2 9" xfId="19054"/>
    <cellStyle name="Note 4 3 3" xfId="2217"/>
    <cellStyle name="Note 4 3 3 2" xfId="2218"/>
    <cellStyle name="Note 4 3 3 2 2" xfId="4729"/>
    <cellStyle name="Note 4 3 3 2 2 2" xfId="14173"/>
    <cellStyle name="Note 4 3 3 2 2 2 2" xfId="31608"/>
    <cellStyle name="Note 4 3 3 2 2 2 3" xfId="46061"/>
    <cellStyle name="Note 4 3 3 2 2 3" xfId="16634"/>
    <cellStyle name="Note 4 3 3 2 2 3 2" xfId="34069"/>
    <cellStyle name="Note 4 3 3 2 2 3 3" xfId="48522"/>
    <cellStyle name="Note 4 3 3 2 2 4" xfId="22165"/>
    <cellStyle name="Note 4 3 3 2 2 5" xfId="36618"/>
    <cellStyle name="Note 4 3 3 2 3" xfId="7191"/>
    <cellStyle name="Note 4 3 3 2 3 2" xfId="24626"/>
    <cellStyle name="Note 4 3 3 2 3 3" xfId="39079"/>
    <cellStyle name="Note 4 3 3 2 4" xfId="9632"/>
    <cellStyle name="Note 4 3 3 2 4 2" xfId="27067"/>
    <cellStyle name="Note 4 3 3 2 4 3" xfId="41520"/>
    <cellStyle name="Note 4 3 3 2 5" xfId="12052"/>
    <cellStyle name="Note 4 3 3 2 5 2" xfId="29487"/>
    <cellStyle name="Note 4 3 3 2 5 3" xfId="43940"/>
    <cellStyle name="Note 4 3 3 2 6" xfId="19059"/>
    <cellStyle name="Note 4 3 3 3" xfId="2219"/>
    <cellStyle name="Note 4 3 3 3 2" xfId="4730"/>
    <cellStyle name="Note 4 3 3 3 2 2" xfId="14174"/>
    <cellStyle name="Note 4 3 3 3 2 2 2" xfId="31609"/>
    <cellStyle name="Note 4 3 3 3 2 2 3" xfId="46062"/>
    <cellStyle name="Note 4 3 3 3 2 3" xfId="16635"/>
    <cellStyle name="Note 4 3 3 3 2 3 2" xfId="34070"/>
    <cellStyle name="Note 4 3 3 3 2 3 3" xfId="48523"/>
    <cellStyle name="Note 4 3 3 3 2 4" xfId="22166"/>
    <cellStyle name="Note 4 3 3 3 2 5" xfId="36619"/>
    <cellStyle name="Note 4 3 3 3 3" xfId="7192"/>
    <cellStyle name="Note 4 3 3 3 3 2" xfId="24627"/>
    <cellStyle name="Note 4 3 3 3 3 3" xfId="39080"/>
    <cellStyle name="Note 4 3 3 3 4" xfId="9633"/>
    <cellStyle name="Note 4 3 3 3 4 2" xfId="27068"/>
    <cellStyle name="Note 4 3 3 3 4 3" xfId="41521"/>
    <cellStyle name="Note 4 3 3 3 5" xfId="12053"/>
    <cellStyle name="Note 4 3 3 3 5 2" xfId="29488"/>
    <cellStyle name="Note 4 3 3 3 5 3" xfId="43941"/>
    <cellStyle name="Note 4 3 3 3 6" xfId="19060"/>
    <cellStyle name="Note 4 3 3 4" xfId="2220"/>
    <cellStyle name="Note 4 3 3 4 2" xfId="4731"/>
    <cellStyle name="Note 4 3 3 4 2 2" xfId="22167"/>
    <cellStyle name="Note 4 3 3 4 2 3" xfId="36620"/>
    <cellStyle name="Note 4 3 3 4 3" xfId="7193"/>
    <cellStyle name="Note 4 3 3 4 3 2" xfId="24628"/>
    <cellStyle name="Note 4 3 3 4 3 3" xfId="39081"/>
    <cellStyle name="Note 4 3 3 4 4" xfId="9634"/>
    <cellStyle name="Note 4 3 3 4 4 2" xfId="27069"/>
    <cellStyle name="Note 4 3 3 4 4 3" xfId="41522"/>
    <cellStyle name="Note 4 3 3 4 5" xfId="12054"/>
    <cellStyle name="Note 4 3 3 4 5 2" xfId="29489"/>
    <cellStyle name="Note 4 3 3 4 5 3" xfId="43942"/>
    <cellStyle name="Note 4 3 3 4 6" xfId="15324"/>
    <cellStyle name="Note 4 3 3 4 6 2" xfId="32759"/>
    <cellStyle name="Note 4 3 3 4 6 3" xfId="47212"/>
    <cellStyle name="Note 4 3 3 4 7" xfId="19061"/>
    <cellStyle name="Note 4 3 3 4 8" xfId="20486"/>
    <cellStyle name="Note 4 3 3 5" xfId="4728"/>
    <cellStyle name="Note 4 3 3 5 2" xfId="14172"/>
    <cellStyle name="Note 4 3 3 5 2 2" xfId="31607"/>
    <cellStyle name="Note 4 3 3 5 2 3" xfId="46060"/>
    <cellStyle name="Note 4 3 3 5 3" xfId="16633"/>
    <cellStyle name="Note 4 3 3 5 3 2" xfId="34068"/>
    <cellStyle name="Note 4 3 3 5 3 3" xfId="48521"/>
    <cellStyle name="Note 4 3 3 5 4" xfId="22164"/>
    <cellStyle name="Note 4 3 3 5 5" xfId="36617"/>
    <cellStyle name="Note 4 3 3 6" xfId="7190"/>
    <cellStyle name="Note 4 3 3 6 2" xfId="24625"/>
    <cellStyle name="Note 4 3 3 6 3" xfId="39078"/>
    <cellStyle name="Note 4 3 3 7" xfId="9631"/>
    <cellStyle name="Note 4 3 3 7 2" xfId="27066"/>
    <cellStyle name="Note 4 3 3 7 3" xfId="41519"/>
    <cellStyle name="Note 4 3 3 8" xfId="12051"/>
    <cellStyle name="Note 4 3 3 8 2" xfId="29486"/>
    <cellStyle name="Note 4 3 3 8 3" xfId="43939"/>
    <cellStyle name="Note 4 3 3 9" xfId="19058"/>
    <cellStyle name="Note 4 3 4" xfId="2221"/>
    <cellStyle name="Note 4 3 4 2" xfId="2222"/>
    <cellStyle name="Note 4 3 4 2 2" xfId="4733"/>
    <cellStyle name="Note 4 3 4 2 2 2" xfId="14176"/>
    <cellStyle name="Note 4 3 4 2 2 2 2" xfId="31611"/>
    <cellStyle name="Note 4 3 4 2 2 2 3" xfId="46064"/>
    <cellStyle name="Note 4 3 4 2 2 3" xfId="16637"/>
    <cellStyle name="Note 4 3 4 2 2 3 2" xfId="34072"/>
    <cellStyle name="Note 4 3 4 2 2 3 3" xfId="48525"/>
    <cellStyle name="Note 4 3 4 2 2 4" xfId="22169"/>
    <cellStyle name="Note 4 3 4 2 2 5" xfId="36622"/>
    <cellStyle name="Note 4 3 4 2 3" xfId="7195"/>
    <cellStyle name="Note 4 3 4 2 3 2" xfId="24630"/>
    <cellStyle name="Note 4 3 4 2 3 3" xfId="39083"/>
    <cellStyle name="Note 4 3 4 2 4" xfId="9636"/>
    <cellStyle name="Note 4 3 4 2 4 2" xfId="27071"/>
    <cellStyle name="Note 4 3 4 2 4 3" xfId="41524"/>
    <cellStyle name="Note 4 3 4 2 5" xfId="12056"/>
    <cellStyle name="Note 4 3 4 2 5 2" xfId="29491"/>
    <cellStyle name="Note 4 3 4 2 5 3" xfId="43944"/>
    <cellStyle name="Note 4 3 4 2 6" xfId="19063"/>
    <cellStyle name="Note 4 3 4 3" xfId="2223"/>
    <cellStyle name="Note 4 3 4 3 2" xfId="4734"/>
    <cellStyle name="Note 4 3 4 3 2 2" xfId="14177"/>
    <cellStyle name="Note 4 3 4 3 2 2 2" xfId="31612"/>
    <cellStyle name="Note 4 3 4 3 2 2 3" xfId="46065"/>
    <cellStyle name="Note 4 3 4 3 2 3" xfId="16638"/>
    <cellStyle name="Note 4 3 4 3 2 3 2" xfId="34073"/>
    <cellStyle name="Note 4 3 4 3 2 3 3" xfId="48526"/>
    <cellStyle name="Note 4 3 4 3 2 4" xfId="22170"/>
    <cellStyle name="Note 4 3 4 3 2 5" xfId="36623"/>
    <cellStyle name="Note 4 3 4 3 3" xfId="7196"/>
    <cellStyle name="Note 4 3 4 3 3 2" xfId="24631"/>
    <cellStyle name="Note 4 3 4 3 3 3" xfId="39084"/>
    <cellStyle name="Note 4 3 4 3 4" xfId="9637"/>
    <cellStyle name="Note 4 3 4 3 4 2" xfId="27072"/>
    <cellStyle name="Note 4 3 4 3 4 3" xfId="41525"/>
    <cellStyle name="Note 4 3 4 3 5" xfId="12057"/>
    <cellStyle name="Note 4 3 4 3 5 2" xfId="29492"/>
    <cellStyle name="Note 4 3 4 3 5 3" xfId="43945"/>
    <cellStyle name="Note 4 3 4 3 6" xfId="19064"/>
    <cellStyle name="Note 4 3 4 4" xfId="2224"/>
    <cellStyle name="Note 4 3 4 4 2" xfId="4735"/>
    <cellStyle name="Note 4 3 4 4 2 2" xfId="22171"/>
    <cellStyle name="Note 4 3 4 4 2 3" xfId="36624"/>
    <cellStyle name="Note 4 3 4 4 3" xfId="7197"/>
    <cellStyle name="Note 4 3 4 4 3 2" xfId="24632"/>
    <cellStyle name="Note 4 3 4 4 3 3" xfId="39085"/>
    <cellStyle name="Note 4 3 4 4 4" xfId="9638"/>
    <cellStyle name="Note 4 3 4 4 4 2" xfId="27073"/>
    <cellStyle name="Note 4 3 4 4 4 3" xfId="41526"/>
    <cellStyle name="Note 4 3 4 4 5" xfId="12058"/>
    <cellStyle name="Note 4 3 4 4 5 2" xfId="29493"/>
    <cellStyle name="Note 4 3 4 4 5 3" xfId="43946"/>
    <cellStyle name="Note 4 3 4 4 6" xfId="15325"/>
    <cellStyle name="Note 4 3 4 4 6 2" xfId="32760"/>
    <cellStyle name="Note 4 3 4 4 6 3" xfId="47213"/>
    <cellStyle name="Note 4 3 4 4 7" xfId="19065"/>
    <cellStyle name="Note 4 3 4 4 8" xfId="20487"/>
    <cellStyle name="Note 4 3 4 5" xfId="4732"/>
    <cellStyle name="Note 4 3 4 5 2" xfId="14175"/>
    <cellStyle name="Note 4 3 4 5 2 2" xfId="31610"/>
    <cellStyle name="Note 4 3 4 5 2 3" xfId="46063"/>
    <cellStyle name="Note 4 3 4 5 3" xfId="16636"/>
    <cellStyle name="Note 4 3 4 5 3 2" xfId="34071"/>
    <cellStyle name="Note 4 3 4 5 3 3" xfId="48524"/>
    <cellStyle name="Note 4 3 4 5 4" xfId="22168"/>
    <cellStyle name="Note 4 3 4 5 5" xfId="36621"/>
    <cellStyle name="Note 4 3 4 6" xfId="7194"/>
    <cellStyle name="Note 4 3 4 6 2" xfId="24629"/>
    <cellStyle name="Note 4 3 4 6 3" xfId="39082"/>
    <cellStyle name="Note 4 3 4 7" xfId="9635"/>
    <cellStyle name="Note 4 3 4 7 2" xfId="27070"/>
    <cellStyle name="Note 4 3 4 7 3" xfId="41523"/>
    <cellStyle name="Note 4 3 4 8" xfId="12055"/>
    <cellStyle name="Note 4 3 4 8 2" xfId="29490"/>
    <cellStyle name="Note 4 3 4 8 3" xfId="43943"/>
    <cellStyle name="Note 4 3 4 9" xfId="19062"/>
    <cellStyle name="Note 4 3 5" xfId="2225"/>
    <cellStyle name="Note 4 3 5 2" xfId="2226"/>
    <cellStyle name="Note 4 3 5 2 2" xfId="4737"/>
    <cellStyle name="Note 4 3 5 2 2 2" xfId="14179"/>
    <cellStyle name="Note 4 3 5 2 2 2 2" xfId="31614"/>
    <cellStyle name="Note 4 3 5 2 2 2 3" xfId="46067"/>
    <cellStyle name="Note 4 3 5 2 2 3" xfId="16640"/>
    <cellStyle name="Note 4 3 5 2 2 3 2" xfId="34075"/>
    <cellStyle name="Note 4 3 5 2 2 3 3" xfId="48528"/>
    <cellStyle name="Note 4 3 5 2 2 4" xfId="22173"/>
    <cellStyle name="Note 4 3 5 2 2 5" xfId="36626"/>
    <cellStyle name="Note 4 3 5 2 3" xfId="7199"/>
    <cellStyle name="Note 4 3 5 2 3 2" xfId="24634"/>
    <cellStyle name="Note 4 3 5 2 3 3" xfId="39087"/>
    <cellStyle name="Note 4 3 5 2 4" xfId="9640"/>
    <cellStyle name="Note 4 3 5 2 4 2" xfId="27075"/>
    <cellStyle name="Note 4 3 5 2 4 3" xfId="41528"/>
    <cellStyle name="Note 4 3 5 2 5" xfId="12060"/>
    <cellStyle name="Note 4 3 5 2 5 2" xfId="29495"/>
    <cellStyle name="Note 4 3 5 2 5 3" xfId="43948"/>
    <cellStyle name="Note 4 3 5 2 6" xfId="19067"/>
    <cellStyle name="Note 4 3 5 3" xfId="2227"/>
    <cellStyle name="Note 4 3 5 3 2" xfId="4738"/>
    <cellStyle name="Note 4 3 5 3 2 2" xfId="14180"/>
    <cellStyle name="Note 4 3 5 3 2 2 2" xfId="31615"/>
    <cellStyle name="Note 4 3 5 3 2 2 3" xfId="46068"/>
    <cellStyle name="Note 4 3 5 3 2 3" xfId="16641"/>
    <cellStyle name="Note 4 3 5 3 2 3 2" xfId="34076"/>
    <cellStyle name="Note 4 3 5 3 2 3 3" xfId="48529"/>
    <cellStyle name="Note 4 3 5 3 2 4" xfId="22174"/>
    <cellStyle name="Note 4 3 5 3 2 5" xfId="36627"/>
    <cellStyle name="Note 4 3 5 3 3" xfId="7200"/>
    <cellStyle name="Note 4 3 5 3 3 2" xfId="24635"/>
    <cellStyle name="Note 4 3 5 3 3 3" xfId="39088"/>
    <cellStyle name="Note 4 3 5 3 4" xfId="9641"/>
    <cellStyle name="Note 4 3 5 3 4 2" xfId="27076"/>
    <cellStyle name="Note 4 3 5 3 4 3" xfId="41529"/>
    <cellStyle name="Note 4 3 5 3 5" xfId="12061"/>
    <cellStyle name="Note 4 3 5 3 5 2" xfId="29496"/>
    <cellStyle name="Note 4 3 5 3 5 3" xfId="43949"/>
    <cellStyle name="Note 4 3 5 3 6" xfId="19068"/>
    <cellStyle name="Note 4 3 5 4" xfId="2228"/>
    <cellStyle name="Note 4 3 5 4 2" xfId="4739"/>
    <cellStyle name="Note 4 3 5 4 2 2" xfId="22175"/>
    <cellStyle name="Note 4 3 5 4 2 3" xfId="36628"/>
    <cellStyle name="Note 4 3 5 4 3" xfId="7201"/>
    <cellStyle name="Note 4 3 5 4 3 2" xfId="24636"/>
    <cellStyle name="Note 4 3 5 4 3 3" xfId="39089"/>
    <cellStyle name="Note 4 3 5 4 4" xfId="9642"/>
    <cellStyle name="Note 4 3 5 4 4 2" xfId="27077"/>
    <cellStyle name="Note 4 3 5 4 4 3" xfId="41530"/>
    <cellStyle name="Note 4 3 5 4 5" xfId="12062"/>
    <cellStyle name="Note 4 3 5 4 5 2" xfId="29497"/>
    <cellStyle name="Note 4 3 5 4 5 3" xfId="43950"/>
    <cellStyle name="Note 4 3 5 4 6" xfId="15326"/>
    <cellStyle name="Note 4 3 5 4 6 2" xfId="32761"/>
    <cellStyle name="Note 4 3 5 4 6 3" xfId="47214"/>
    <cellStyle name="Note 4 3 5 4 7" xfId="19069"/>
    <cellStyle name="Note 4 3 5 4 8" xfId="20488"/>
    <cellStyle name="Note 4 3 5 5" xfId="4736"/>
    <cellStyle name="Note 4 3 5 5 2" xfId="14178"/>
    <cellStyle name="Note 4 3 5 5 2 2" xfId="31613"/>
    <cellStyle name="Note 4 3 5 5 2 3" xfId="46066"/>
    <cellStyle name="Note 4 3 5 5 3" xfId="16639"/>
    <cellStyle name="Note 4 3 5 5 3 2" xfId="34074"/>
    <cellStyle name="Note 4 3 5 5 3 3" xfId="48527"/>
    <cellStyle name="Note 4 3 5 5 4" xfId="22172"/>
    <cellStyle name="Note 4 3 5 5 5" xfId="36625"/>
    <cellStyle name="Note 4 3 5 6" xfId="7198"/>
    <cellStyle name="Note 4 3 5 6 2" xfId="24633"/>
    <cellStyle name="Note 4 3 5 6 3" xfId="39086"/>
    <cellStyle name="Note 4 3 5 7" xfId="9639"/>
    <cellStyle name="Note 4 3 5 7 2" xfId="27074"/>
    <cellStyle name="Note 4 3 5 7 3" xfId="41527"/>
    <cellStyle name="Note 4 3 5 8" xfId="12059"/>
    <cellStyle name="Note 4 3 5 8 2" xfId="29494"/>
    <cellStyle name="Note 4 3 5 8 3" xfId="43947"/>
    <cellStyle name="Note 4 3 5 9" xfId="19066"/>
    <cellStyle name="Note 4 3 6" xfId="2229"/>
    <cellStyle name="Note 4 3 6 2" xfId="4740"/>
    <cellStyle name="Note 4 3 6 2 2" xfId="14181"/>
    <cellStyle name="Note 4 3 6 2 2 2" xfId="31616"/>
    <cellStyle name="Note 4 3 6 2 2 3" xfId="46069"/>
    <cellStyle name="Note 4 3 6 2 3" xfId="16642"/>
    <cellStyle name="Note 4 3 6 2 3 2" xfId="34077"/>
    <cellStyle name="Note 4 3 6 2 3 3" xfId="48530"/>
    <cellStyle name="Note 4 3 6 2 4" xfId="22176"/>
    <cellStyle name="Note 4 3 6 2 5" xfId="36629"/>
    <cellStyle name="Note 4 3 6 3" xfId="7202"/>
    <cellStyle name="Note 4 3 6 3 2" xfId="24637"/>
    <cellStyle name="Note 4 3 6 3 3" xfId="39090"/>
    <cellStyle name="Note 4 3 6 4" xfId="9643"/>
    <cellStyle name="Note 4 3 6 4 2" xfId="27078"/>
    <cellStyle name="Note 4 3 6 4 3" xfId="41531"/>
    <cellStyle name="Note 4 3 6 5" xfId="12063"/>
    <cellStyle name="Note 4 3 6 5 2" xfId="29498"/>
    <cellStyle name="Note 4 3 6 5 3" xfId="43951"/>
    <cellStyle name="Note 4 3 6 6" xfId="19070"/>
    <cellStyle name="Note 4 3 7" xfId="2230"/>
    <cellStyle name="Note 4 3 7 2" xfId="4741"/>
    <cellStyle name="Note 4 3 7 2 2" xfId="14182"/>
    <cellStyle name="Note 4 3 7 2 2 2" xfId="31617"/>
    <cellStyle name="Note 4 3 7 2 2 3" xfId="46070"/>
    <cellStyle name="Note 4 3 7 2 3" xfId="16643"/>
    <cellStyle name="Note 4 3 7 2 3 2" xfId="34078"/>
    <cellStyle name="Note 4 3 7 2 3 3" xfId="48531"/>
    <cellStyle name="Note 4 3 7 2 4" xfId="22177"/>
    <cellStyle name="Note 4 3 7 2 5" xfId="36630"/>
    <cellStyle name="Note 4 3 7 3" xfId="7203"/>
    <cellStyle name="Note 4 3 7 3 2" xfId="24638"/>
    <cellStyle name="Note 4 3 7 3 3" xfId="39091"/>
    <cellStyle name="Note 4 3 7 4" xfId="9644"/>
    <cellStyle name="Note 4 3 7 4 2" xfId="27079"/>
    <cellStyle name="Note 4 3 7 4 3" xfId="41532"/>
    <cellStyle name="Note 4 3 7 5" xfId="12064"/>
    <cellStyle name="Note 4 3 7 5 2" xfId="29499"/>
    <cellStyle name="Note 4 3 7 5 3" xfId="43952"/>
    <cellStyle name="Note 4 3 7 6" xfId="19071"/>
    <cellStyle name="Note 4 3 8" xfId="2231"/>
    <cellStyle name="Note 4 3 8 2" xfId="4742"/>
    <cellStyle name="Note 4 3 8 2 2" xfId="22178"/>
    <cellStyle name="Note 4 3 8 2 3" xfId="36631"/>
    <cellStyle name="Note 4 3 8 3" xfId="7204"/>
    <cellStyle name="Note 4 3 8 3 2" xfId="24639"/>
    <cellStyle name="Note 4 3 8 3 3" xfId="39092"/>
    <cellStyle name="Note 4 3 8 4" xfId="9645"/>
    <cellStyle name="Note 4 3 8 4 2" xfId="27080"/>
    <cellStyle name="Note 4 3 8 4 3" xfId="41533"/>
    <cellStyle name="Note 4 3 8 5" xfId="12065"/>
    <cellStyle name="Note 4 3 8 5 2" xfId="29500"/>
    <cellStyle name="Note 4 3 8 5 3" xfId="43953"/>
    <cellStyle name="Note 4 3 8 6" xfId="15327"/>
    <cellStyle name="Note 4 3 8 6 2" xfId="32762"/>
    <cellStyle name="Note 4 3 8 6 3" xfId="47215"/>
    <cellStyle name="Note 4 3 8 7" xfId="19072"/>
    <cellStyle name="Note 4 3 8 8" xfId="20489"/>
    <cellStyle name="Note 4 3 9" xfId="4723"/>
    <cellStyle name="Note 4 3 9 2" xfId="14168"/>
    <cellStyle name="Note 4 3 9 2 2" xfId="31603"/>
    <cellStyle name="Note 4 3 9 2 3" xfId="46056"/>
    <cellStyle name="Note 4 3 9 3" xfId="16629"/>
    <cellStyle name="Note 4 3 9 3 2" xfId="34064"/>
    <cellStyle name="Note 4 3 9 3 3" xfId="48517"/>
    <cellStyle name="Note 4 3 9 4" xfId="22159"/>
    <cellStyle name="Note 4 3 9 5" xfId="36612"/>
    <cellStyle name="Note 4 30" xfId="2232"/>
    <cellStyle name="Note 4 30 2" xfId="4743"/>
    <cellStyle name="Note 4 30 2 2" xfId="22179"/>
    <cellStyle name="Note 4 30 2 3" xfId="36632"/>
    <cellStyle name="Note 4 30 3" xfId="7205"/>
    <cellStyle name="Note 4 30 3 2" xfId="24640"/>
    <cellStyle name="Note 4 30 3 3" xfId="39093"/>
    <cellStyle name="Note 4 30 4" xfId="9646"/>
    <cellStyle name="Note 4 30 4 2" xfId="27081"/>
    <cellStyle name="Note 4 30 4 3" xfId="41534"/>
    <cellStyle name="Note 4 30 5" xfId="12066"/>
    <cellStyle name="Note 4 30 5 2" xfId="29501"/>
    <cellStyle name="Note 4 30 5 3" xfId="43954"/>
    <cellStyle name="Note 4 30 6" xfId="15328"/>
    <cellStyle name="Note 4 30 6 2" xfId="32763"/>
    <cellStyle name="Note 4 30 6 3" xfId="47216"/>
    <cellStyle name="Note 4 30 7" xfId="19073"/>
    <cellStyle name="Note 4 30 8" xfId="20490"/>
    <cellStyle name="Note 4 31" xfId="4404"/>
    <cellStyle name="Note 4 31 2" xfId="13928"/>
    <cellStyle name="Note 4 31 2 2" xfId="31363"/>
    <cellStyle name="Note 4 31 2 3" xfId="45816"/>
    <cellStyle name="Note 4 31 3" xfId="16389"/>
    <cellStyle name="Note 4 31 3 2" xfId="33824"/>
    <cellStyle name="Note 4 31 3 3" xfId="48277"/>
    <cellStyle name="Note 4 31 4" xfId="21840"/>
    <cellStyle name="Note 4 31 5" xfId="36293"/>
    <cellStyle name="Note 4 32" xfId="6866"/>
    <cellStyle name="Note 4 32 2" xfId="24301"/>
    <cellStyle name="Note 4 32 3" xfId="38754"/>
    <cellStyle name="Note 4 33" xfId="9307"/>
    <cellStyle name="Note 4 33 2" xfId="26742"/>
    <cellStyle name="Note 4 33 3" xfId="41195"/>
    <cellStyle name="Note 4 34" xfId="11727"/>
    <cellStyle name="Note 4 34 2" xfId="29162"/>
    <cellStyle name="Note 4 34 3" xfId="43615"/>
    <cellStyle name="Note 4 35" xfId="18734"/>
    <cellStyle name="Note 4 4" xfId="2233"/>
    <cellStyle name="Note 4 4 10" xfId="7206"/>
    <cellStyle name="Note 4 4 10 2" xfId="24641"/>
    <cellStyle name="Note 4 4 10 3" xfId="39094"/>
    <cellStyle name="Note 4 4 11" xfId="9647"/>
    <cellStyle name="Note 4 4 11 2" xfId="27082"/>
    <cellStyle name="Note 4 4 11 3" xfId="41535"/>
    <cellStyle name="Note 4 4 12" xfId="12067"/>
    <cellStyle name="Note 4 4 12 2" xfId="29502"/>
    <cellStyle name="Note 4 4 12 3" xfId="43955"/>
    <cellStyle name="Note 4 4 13" xfId="19074"/>
    <cellStyle name="Note 4 4 2" xfId="2234"/>
    <cellStyle name="Note 4 4 2 2" xfId="2235"/>
    <cellStyle name="Note 4 4 2 2 2" xfId="4746"/>
    <cellStyle name="Note 4 4 2 2 2 2" xfId="14185"/>
    <cellStyle name="Note 4 4 2 2 2 2 2" xfId="31620"/>
    <cellStyle name="Note 4 4 2 2 2 2 3" xfId="46073"/>
    <cellStyle name="Note 4 4 2 2 2 3" xfId="16646"/>
    <cellStyle name="Note 4 4 2 2 2 3 2" xfId="34081"/>
    <cellStyle name="Note 4 4 2 2 2 3 3" xfId="48534"/>
    <cellStyle name="Note 4 4 2 2 2 4" xfId="22182"/>
    <cellStyle name="Note 4 4 2 2 2 5" xfId="36635"/>
    <cellStyle name="Note 4 4 2 2 3" xfId="7208"/>
    <cellStyle name="Note 4 4 2 2 3 2" xfId="24643"/>
    <cellStyle name="Note 4 4 2 2 3 3" xfId="39096"/>
    <cellStyle name="Note 4 4 2 2 4" xfId="9649"/>
    <cellStyle name="Note 4 4 2 2 4 2" xfId="27084"/>
    <cellStyle name="Note 4 4 2 2 4 3" xfId="41537"/>
    <cellStyle name="Note 4 4 2 2 5" xfId="12069"/>
    <cellStyle name="Note 4 4 2 2 5 2" xfId="29504"/>
    <cellStyle name="Note 4 4 2 2 5 3" xfId="43957"/>
    <cellStyle name="Note 4 4 2 2 6" xfId="19076"/>
    <cellStyle name="Note 4 4 2 3" xfId="2236"/>
    <cellStyle name="Note 4 4 2 3 2" xfId="4747"/>
    <cellStyle name="Note 4 4 2 3 2 2" xfId="14186"/>
    <cellStyle name="Note 4 4 2 3 2 2 2" xfId="31621"/>
    <cellStyle name="Note 4 4 2 3 2 2 3" xfId="46074"/>
    <cellStyle name="Note 4 4 2 3 2 3" xfId="16647"/>
    <cellStyle name="Note 4 4 2 3 2 3 2" xfId="34082"/>
    <cellStyle name="Note 4 4 2 3 2 3 3" xfId="48535"/>
    <cellStyle name="Note 4 4 2 3 2 4" xfId="22183"/>
    <cellStyle name="Note 4 4 2 3 2 5" xfId="36636"/>
    <cellStyle name="Note 4 4 2 3 3" xfId="7209"/>
    <cellStyle name="Note 4 4 2 3 3 2" xfId="24644"/>
    <cellStyle name="Note 4 4 2 3 3 3" xfId="39097"/>
    <cellStyle name="Note 4 4 2 3 4" xfId="9650"/>
    <cellStyle name="Note 4 4 2 3 4 2" xfId="27085"/>
    <cellStyle name="Note 4 4 2 3 4 3" xfId="41538"/>
    <cellStyle name="Note 4 4 2 3 5" xfId="12070"/>
    <cellStyle name="Note 4 4 2 3 5 2" xfId="29505"/>
    <cellStyle name="Note 4 4 2 3 5 3" xfId="43958"/>
    <cellStyle name="Note 4 4 2 3 6" xfId="19077"/>
    <cellStyle name="Note 4 4 2 4" xfId="2237"/>
    <cellStyle name="Note 4 4 2 4 2" xfId="4748"/>
    <cellStyle name="Note 4 4 2 4 2 2" xfId="22184"/>
    <cellStyle name="Note 4 4 2 4 2 3" xfId="36637"/>
    <cellStyle name="Note 4 4 2 4 3" xfId="7210"/>
    <cellStyle name="Note 4 4 2 4 3 2" xfId="24645"/>
    <cellStyle name="Note 4 4 2 4 3 3" xfId="39098"/>
    <cellStyle name="Note 4 4 2 4 4" xfId="9651"/>
    <cellStyle name="Note 4 4 2 4 4 2" xfId="27086"/>
    <cellStyle name="Note 4 4 2 4 4 3" xfId="41539"/>
    <cellStyle name="Note 4 4 2 4 5" xfId="12071"/>
    <cellStyle name="Note 4 4 2 4 5 2" xfId="29506"/>
    <cellStyle name="Note 4 4 2 4 5 3" xfId="43959"/>
    <cellStyle name="Note 4 4 2 4 6" xfId="15329"/>
    <cellStyle name="Note 4 4 2 4 6 2" xfId="32764"/>
    <cellStyle name="Note 4 4 2 4 6 3" xfId="47217"/>
    <cellStyle name="Note 4 4 2 4 7" xfId="19078"/>
    <cellStyle name="Note 4 4 2 4 8" xfId="20491"/>
    <cellStyle name="Note 4 4 2 5" xfId="4745"/>
    <cellStyle name="Note 4 4 2 5 2" xfId="14184"/>
    <cellStyle name="Note 4 4 2 5 2 2" xfId="31619"/>
    <cellStyle name="Note 4 4 2 5 2 3" xfId="46072"/>
    <cellStyle name="Note 4 4 2 5 3" xfId="16645"/>
    <cellStyle name="Note 4 4 2 5 3 2" xfId="34080"/>
    <cellStyle name="Note 4 4 2 5 3 3" xfId="48533"/>
    <cellStyle name="Note 4 4 2 5 4" xfId="22181"/>
    <cellStyle name="Note 4 4 2 5 5" xfId="36634"/>
    <cellStyle name="Note 4 4 2 6" xfId="7207"/>
    <cellStyle name="Note 4 4 2 6 2" xfId="24642"/>
    <cellStyle name="Note 4 4 2 6 3" xfId="39095"/>
    <cellStyle name="Note 4 4 2 7" xfId="9648"/>
    <cellStyle name="Note 4 4 2 7 2" xfId="27083"/>
    <cellStyle name="Note 4 4 2 7 3" xfId="41536"/>
    <cellStyle name="Note 4 4 2 8" xfId="12068"/>
    <cellStyle name="Note 4 4 2 8 2" xfId="29503"/>
    <cellStyle name="Note 4 4 2 8 3" xfId="43956"/>
    <cellStyle name="Note 4 4 2 9" xfId="19075"/>
    <cellStyle name="Note 4 4 3" xfId="2238"/>
    <cellStyle name="Note 4 4 3 2" xfId="2239"/>
    <cellStyle name="Note 4 4 3 2 2" xfId="4750"/>
    <cellStyle name="Note 4 4 3 2 2 2" xfId="14188"/>
    <cellStyle name="Note 4 4 3 2 2 2 2" xfId="31623"/>
    <cellStyle name="Note 4 4 3 2 2 2 3" xfId="46076"/>
    <cellStyle name="Note 4 4 3 2 2 3" xfId="16649"/>
    <cellStyle name="Note 4 4 3 2 2 3 2" xfId="34084"/>
    <cellStyle name="Note 4 4 3 2 2 3 3" xfId="48537"/>
    <cellStyle name="Note 4 4 3 2 2 4" xfId="22186"/>
    <cellStyle name="Note 4 4 3 2 2 5" xfId="36639"/>
    <cellStyle name="Note 4 4 3 2 3" xfId="7212"/>
    <cellStyle name="Note 4 4 3 2 3 2" xfId="24647"/>
    <cellStyle name="Note 4 4 3 2 3 3" xfId="39100"/>
    <cellStyle name="Note 4 4 3 2 4" xfId="9653"/>
    <cellStyle name="Note 4 4 3 2 4 2" xfId="27088"/>
    <cellStyle name="Note 4 4 3 2 4 3" xfId="41541"/>
    <cellStyle name="Note 4 4 3 2 5" xfId="12073"/>
    <cellStyle name="Note 4 4 3 2 5 2" xfId="29508"/>
    <cellStyle name="Note 4 4 3 2 5 3" xfId="43961"/>
    <cellStyle name="Note 4 4 3 2 6" xfId="19080"/>
    <cellStyle name="Note 4 4 3 3" xfId="2240"/>
    <cellStyle name="Note 4 4 3 3 2" xfId="4751"/>
    <cellStyle name="Note 4 4 3 3 2 2" xfId="14189"/>
    <cellStyle name="Note 4 4 3 3 2 2 2" xfId="31624"/>
    <cellStyle name="Note 4 4 3 3 2 2 3" xfId="46077"/>
    <cellStyle name="Note 4 4 3 3 2 3" xfId="16650"/>
    <cellStyle name="Note 4 4 3 3 2 3 2" xfId="34085"/>
    <cellStyle name="Note 4 4 3 3 2 3 3" xfId="48538"/>
    <cellStyle name="Note 4 4 3 3 2 4" xfId="22187"/>
    <cellStyle name="Note 4 4 3 3 2 5" xfId="36640"/>
    <cellStyle name="Note 4 4 3 3 3" xfId="7213"/>
    <cellStyle name="Note 4 4 3 3 3 2" xfId="24648"/>
    <cellStyle name="Note 4 4 3 3 3 3" xfId="39101"/>
    <cellStyle name="Note 4 4 3 3 4" xfId="9654"/>
    <cellStyle name="Note 4 4 3 3 4 2" xfId="27089"/>
    <cellStyle name="Note 4 4 3 3 4 3" xfId="41542"/>
    <cellStyle name="Note 4 4 3 3 5" xfId="12074"/>
    <cellStyle name="Note 4 4 3 3 5 2" xfId="29509"/>
    <cellStyle name="Note 4 4 3 3 5 3" xfId="43962"/>
    <cellStyle name="Note 4 4 3 3 6" xfId="19081"/>
    <cellStyle name="Note 4 4 3 4" xfId="2241"/>
    <cellStyle name="Note 4 4 3 4 2" xfId="4752"/>
    <cellStyle name="Note 4 4 3 4 2 2" xfId="22188"/>
    <cellStyle name="Note 4 4 3 4 2 3" xfId="36641"/>
    <cellStyle name="Note 4 4 3 4 3" xfId="7214"/>
    <cellStyle name="Note 4 4 3 4 3 2" xfId="24649"/>
    <cellStyle name="Note 4 4 3 4 3 3" xfId="39102"/>
    <cellStyle name="Note 4 4 3 4 4" xfId="9655"/>
    <cellStyle name="Note 4 4 3 4 4 2" xfId="27090"/>
    <cellStyle name="Note 4 4 3 4 4 3" xfId="41543"/>
    <cellStyle name="Note 4 4 3 4 5" xfId="12075"/>
    <cellStyle name="Note 4 4 3 4 5 2" xfId="29510"/>
    <cellStyle name="Note 4 4 3 4 5 3" xfId="43963"/>
    <cellStyle name="Note 4 4 3 4 6" xfId="15330"/>
    <cellStyle name="Note 4 4 3 4 6 2" xfId="32765"/>
    <cellStyle name="Note 4 4 3 4 6 3" xfId="47218"/>
    <cellStyle name="Note 4 4 3 4 7" xfId="19082"/>
    <cellStyle name="Note 4 4 3 4 8" xfId="20492"/>
    <cellStyle name="Note 4 4 3 5" xfId="4749"/>
    <cellStyle name="Note 4 4 3 5 2" xfId="14187"/>
    <cellStyle name="Note 4 4 3 5 2 2" xfId="31622"/>
    <cellStyle name="Note 4 4 3 5 2 3" xfId="46075"/>
    <cellStyle name="Note 4 4 3 5 3" xfId="16648"/>
    <cellStyle name="Note 4 4 3 5 3 2" xfId="34083"/>
    <cellStyle name="Note 4 4 3 5 3 3" xfId="48536"/>
    <cellStyle name="Note 4 4 3 5 4" xfId="22185"/>
    <cellStyle name="Note 4 4 3 5 5" xfId="36638"/>
    <cellStyle name="Note 4 4 3 6" xfId="7211"/>
    <cellStyle name="Note 4 4 3 6 2" xfId="24646"/>
    <cellStyle name="Note 4 4 3 6 3" xfId="39099"/>
    <cellStyle name="Note 4 4 3 7" xfId="9652"/>
    <cellStyle name="Note 4 4 3 7 2" xfId="27087"/>
    <cellStyle name="Note 4 4 3 7 3" xfId="41540"/>
    <cellStyle name="Note 4 4 3 8" xfId="12072"/>
    <cellStyle name="Note 4 4 3 8 2" xfId="29507"/>
    <cellStyle name="Note 4 4 3 8 3" xfId="43960"/>
    <cellStyle name="Note 4 4 3 9" xfId="19079"/>
    <cellStyle name="Note 4 4 4" xfId="2242"/>
    <cellStyle name="Note 4 4 4 2" xfId="2243"/>
    <cellStyle name="Note 4 4 4 2 2" xfId="4754"/>
    <cellStyle name="Note 4 4 4 2 2 2" xfId="14191"/>
    <cellStyle name="Note 4 4 4 2 2 2 2" xfId="31626"/>
    <cellStyle name="Note 4 4 4 2 2 2 3" xfId="46079"/>
    <cellStyle name="Note 4 4 4 2 2 3" xfId="16652"/>
    <cellStyle name="Note 4 4 4 2 2 3 2" xfId="34087"/>
    <cellStyle name="Note 4 4 4 2 2 3 3" xfId="48540"/>
    <cellStyle name="Note 4 4 4 2 2 4" xfId="22190"/>
    <cellStyle name="Note 4 4 4 2 2 5" xfId="36643"/>
    <cellStyle name="Note 4 4 4 2 3" xfId="7216"/>
    <cellStyle name="Note 4 4 4 2 3 2" xfId="24651"/>
    <cellStyle name="Note 4 4 4 2 3 3" xfId="39104"/>
    <cellStyle name="Note 4 4 4 2 4" xfId="9657"/>
    <cellStyle name="Note 4 4 4 2 4 2" xfId="27092"/>
    <cellStyle name="Note 4 4 4 2 4 3" xfId="41545"/>
    <cellStyle name="Note 4 4 4 2 5" xfId="12077"/>
    <cellStyle name="Note 4 4 4 2 5 2" xfId="29512"/>
    <cellStyle name="Note 4 4 4 2 5 3" xfId="43965"/>
    <cellStyle name="Note 4 4 4 2 6" xfId="19084"/>
    <cellStyle name="Note 4 4 4 3" xfId="2244"/>
    <cellStyle name="Note 4 4 4 3 2" xfId="4755"/>
    <cellStyle name="Note 4 4 4 3 2 2" xfId="14192"/>
    <cellStyle name="Note 4 4 4 3 2 2 2" xfId="31627"/>
    <cellStyle name="Note 4 4 4 3 2 2 3" xfId="46080"/>
    <cellStyle name="Note 4 4 4 3 2 3" xfId="16653"/>
    <cellStyle name="Note 4 4 4 3 2 3 2" xfId="34088"/>
    <cellStyle name="Note 4 4 4 3 2 3 3" xfId="48541"/>
    <cellStyle name="Note 4 4 4 3 2 4" xfId="22191"/>
    <cellStyle name="Note 4 4 4 3 2 5" xfId="36644"/>
    <cellStyle name="Note 4 4 4 3 3" xfId="7217"/>
    <cellStyle name="Note 4 4 4 3 3 2" xfId="24652"/>
    <cellStyle name="Note 4 4 4 3 3 3" xfId="39105"/>
    <cellStyle name="Note 4 4 4 3 4" xfId="9658"/>
    <cellStyle name="Note 4 4 4 3 4 2" xfId="27093"/>
    <cellStyle name="Note 4 4 4 3 4 3" xfId="41546"/>
    <cellStyle name="Note 4 4 4 3 5" xfId="12078"/>
    <cellStyle name="Note 4 4 4 3 5 2" xfId="29513"/>
    <cellStyle name="Note 4 4 4 3 5 3" xfId="43966"/>
    <cellStyle name="Note 4 4 4 3 6" xfId="19085"/>
    <cellStyle name="Note 4 4 4 4" xfId="2245"/>
    <cellStyle name="Note 4 4 4 4 2" xfId="4756"/>
    <cellStyle name="Note 4 4 4 4 2 2" xfId="22192"/>
    <cellStyle name="Note 4 4 4 4 2 3" xfId="36645"/>
    <cellStyle name="Note 4 4 4 4 3" xfId="7218"/>
    <cellStyle name="Note 4 4 4 4 3 2" xfId="24653"/>
    <cellStyle name="Note 4 4 4 4 3 3" xfId="39106"/>
    <cellStyle name="Note 4 4 4 4 4" xfId="9659"/>
    <cellStyle name="Note 4 4 4 4 4 2" xfId="27094"/>
    <cellStyle name="Note 4 4 4 4 4 3" xfId="41547"/>
    <cellStyle name="Note 4 4 4 4 5" xfId="12079"/>
    <cellStyle name="Note 4 4 4 4 5 2" xfId="29514"/>
    <cellStyle name="Note 4 4 4 4 5 3" xfId="43967"/>
    <cellStyle name="Note 4 4 4 4 6" xfId="15331"/>
    <cellStyle name="Note 4 4 4 4 6 2" xfId="32766"/>
    <cellStyle name="Note 4 4 4 4 6 3" xfId="47219"/>
    <cellStyle name="Note 4 4 4 4 7" xfId="19086"/>
    <cellStyle name="Note 4 4 4 4 8" xfId="20493"/>
    <cellStyle name="Note 4 4 4 5" xfId="4753"/>
    <cellStyle name="Note 4 4 4 5 2" xfId="14190"/>
    <cellStyle name="Note 4 4 4 5 2 2" xfId="31625"/>
    <cellStyle name="Note 4 4 4 5 2 3" xfId="46078"/>
    <cellStyle name="Note 4 4 4 5 3" xfId="16651"/>
    <cellStyle name="Note 4 4 4 5 3 2" xfId="34086"/>
    <cellStyle name="Note 4 4 4 5 3 3" xfId="48539"/>
    <cellStyle name="Note 4 4 4 5 4" xfId="22189"/>
    <cellStyle name="Note 4 4 4 5 5" xfId="36642"/>
    <cellStyle name="Note 4 4 4 6" xfId="7215"/>
    <cellStyle name="Note 4 4 4 6 2" xfId="24650"/>
    <cellStyle name="Note 4 4 4 6 3" xfId="39103"/>
    <cellStyle name="Note 4 4 4 7" xfId="9656"/>
    <cellStyle name="Note 4 4 4 7 2" xfId="27091"/>
    <cellStyle name="Note 4 4 4 7 3" xfId="41544"/>
    <cellStyle name="Note 4 4 4 8" xfId="12076"/>
    <cellStyle name="Note 4 4 4 8 2" xfId="29511"/>
    <cellStyle name="Note 4 4 4 8 3" xfId="43964"/>
    <cellStyle name="Note 4 4 4 9" xfId="19083"/>
    <cellStyle name="Note 4 4 5" xfId="2246"/>
    <cellStyle name="Note 4 4 5 2" xfId="2247"/>
    <cellStyle name="Note 4 4 5 2 2" xfId="4758"/>
    <cellStyle name="Note 4 4 5 2 2 2" xfId="14194"/>
    <cellStyle name="Note 4 4 5 2 2 2 2" xfId="31629"/>
    <cellStyle name="Note 4 4 5 2 2 2 3" xfId="46082"/>
    <cellStyle name="Note 4 4 5 2 2 3" xfId="16655"/>
    <cellStyle name="Note 4 4 5 2 2 3 2" xfId="34090"/>
    <cellStyle name="Note 4 4 5 2 2 3 3" xfId="48543"/>
    <cellStyle name="Note 4 4 5 2 2 4" xfId="22194"/>
    <cellStyle name="Note 4 4 5 2 2 5" xfId="36647"/>
    <cellStyle name="Note 4 4 5 2 3" xfId="7220"/>
    <cellStyle name="Note 4 4 5 2 3 2" xfId="24655"/>
    <cellStyle name="Note 4 4 5 2 3 3" xfId="39108"/>
    <cellStyle name="Note 4 4 5 2 4" xfId="9661"/>
    <cellStyle name="Note 4 4 5 2 4 2" xfId="27096"/>
    <cellStyle name="Note 4 4 5 2 4 3" xfId="41549"/>
    <cellStyle name="Note 4 4 5 2 5" xfId="12081"/>
    <cellStyle name="Note 4 4 5 2 5 2" xfId="29516"/>
    <cellStyle name="Note 4 4 5 2 5 3" xfId="43969"/>
    <cellStyle name="Note 4 4 5 2 6" xfId="19088"/>
    <cellStyle name="Note 4 4 5 3" xfId="2248"/>
    <cellStyle name="Note 4 4 5 3 2" xfId="4759"/>
    <cellStyle name="Note 4 4 5 3 2 2" xfId="14195"/>
    <cellStyle name="Note 4 4 5 3 2 2 2" xfId="31630"/>
    <cellStyle name="Note 4 4 5 3 2 2 3" xfId="46083"/>
    <cellStyle name="Note 4 4 5 3 2 3" xfId="16656"/>
    <cellStyle name="Note 4 4 5 3 2 3 2" xfId="34091"/>
    <cellStyle name="Note 4 4 5 3 2 3 3" xfId="48544"/>
    <cellStyle name="Note 4 4 5 3 2 4" xfId="22195"/>
    <cellStyle name="Note 4 4 5 3 2 5" xfId="36648"/>
    <cellStyle name="Note 4 4 5 3 3" xfId="7221"/>
    <cellStyle name="Note 4 4 5 3 3 2" xfId="24656"/>
    <cellStyle name="Note 4 4 5 3 3 3" xfId="39109"/>
    <cellStyle name="Note 4 4 5 3 4" xfId="9662"/>
    <cellStyle name="Note 4 4 5 3 4 2" xfId="27097"/>
    <cellStyle name="Note 4 4 5 3 4 3" xfId="41550"/>
    <cellStyle name="Note 4 4 5 3 5" xfId="12082"/>
    <cellStyle name="Note 4 4 5 3 5 2" xfId="29517"/>
    <cellStyle name="Note 4 4 5 3 5 3" xfId="43970"/>
    <cellStyle name="Note 4 4 5 3 6" xfId="19089"/>
    <cellStyle name="Note 4 4 5 4" xfId="2249"/>
    <cellStyle name="Note 4 4 5 4 2" xfId="4760"/>
    <cellStyle name="Note 4 4 5 4 2 2" xfId="22196"/>
    <cellStyle name="Note 4 4 5 4 2 3" xfId="36649"/>
    <cellStyle name="Note 4 4 5 4 3" xfId="7222"/>
    <cellStyle name="Note 4 4 5 4 3 2" xfId="24657"/>
    <cellStyle name="Note 4 4 5 4 3 3" xfId="39110"/>
    <cellStyle name="Note 4 4 5 4 4" xfId="9663"/>
    <cellStyle name="Note 4 4 5 4 4 2" xfId="27098"/>
    <cellStyle name="Note 4 4 5 4 4 3" xfId="41551"/>
    <cellStyle name="Note 4 4 5 4 5" xfId="12083"/>
    <cellStyle name="Note 4 4 5 4 5 2" xfId="29518"/>
    <cellStyle name="Note 4 4 5 4 5 3" xfId="43971"/>
    <cellStyle name="Note 4 4 5 4 6" xfId="15332"/>
    <cellStyle name="Note 4 4 5 4 6 2" xfId="32767"/>
    <cellStyle name="Note 4 4 5 4 6 3" xfId="47220"/>
    <cellStyle name="Note 4 4 5 4 7" xfId="19090"/>
    <cellStyle name="Note 4 4 5 4 8" xfId="20494"/>
    <cellStyle name="Note 4 4 5 5" xfId="4757"/>
    <cellStyle name="Note 4 4 5 5 2" xfId="14193"/>
    <cellStyle name="Note 4 4 5 5 2 2" xfId="31628"/>
    <cellStyle name="Note 4 4 5 5 2 3" xfId="46081"/>
    <cellStyle name="Note 4 4 5 5 3" xfId="16654"/>
    <cellStyle name="Note 4 4 5 5 3 2" xfId="34089"/>
    <cellStyle name="Note 4 4 5 5 3 3" xfId="48542"/>
    <cellStyle name="Note 4 4 5 5 4" xfId="22193"/>
    <cellStyle name="Note 4 4 5 5 5" xfId="36646"/>
    <cellStyle name="Note 4 4 5 6" xfId="7219"/>
    <cellStyle name="Note 4 4 5 6 2" xfId="24654"/>
    <cellStyle name="Note 4 4 5 6 3" xfId="39107"/>
    <cellStyle name="Note 4 4 5 7" xfId="9660"/>
    <cellStyle name="Note 4 4 5 7 2" xfId="27095"/>
    <cellStyle name="Note 4 4 5 7 3" xfId="41548"/>
    <cellStyle name="Note 4 4 5 8" xfId="12080"/>
    <cellStyle name="Note 4 4 5 8 2" xfId="29515"/>
    <cellStyle name="Note 4 4 5 8 3" xfId="43968"/>
    <cellStyle name="Note 4 4 5 9" xfId="19087"/>
    <cellStyle name="Note 4 4 6" xfId="2250"/>
    <cellStyle name="Note 4 4 6 2" xfId="4761"/>
    <cellStyle name="Note 4 4 6 2 2" xfId="14196"/>
    <cellStyle name="Note 4 4 6 2 2 2" xfId="31631"/>
    <cellStyle name="Note 4 4 6 2 2 3" xfId="46084"/>
    <cellStyle name="Note 4 4 6 2 3" xfId="16657"/>
    <cellStyle name="Note 4 4 6 2 3 2" xfId="34092"/>
    <cellStyle name="Note 4 4 6 2 3 3" xfId="48545"/>
    <cellStyle name="Note 4 4 6 2 4" xfId="22197"/>
    <cellStyle name="Note 4 4 6 2 5" xfId="36650"/>
    <cellStyle name="Note 4 4 6 3" xfId="7223"/>
    <cellStyle name="Note 4 4 6 3 2" xfId="24658"/>
    <cellStyle name="Note 4 4 6 3 3" xfId="39111"/>
    <cellStyle name="Note 4 4 6 4" xfId="9664"/>
    <cellStyle name="Note 4 4 6 4 2" xfId="27099"/>
    <cellStyle name="Note 4 4 6 4 3" xfId="41552"/>
    <cellStyle name="Note 4 4 6 5" xfId="12084"/>
    <cellStyle name="Note 4 4 6 5 2" xfId="29519"/>
    <cellStyle name="Note 4 4 6 5 3" xfId="43972"/>
    <cellStyle name="Note 4 4 6 6" xfId="19091"/>
    <cellStyle name="Note 4 4 7" xfId="2251"/>
    <cellStyle name="Note 4 4 7 2" xfId="4762"/>
    <cellStyle name="Note 4 4 7 2 2" xfId="14197"/>
    <cellStyle name="Note 4 4 7 2 2 2" xfId="31632"/>
    <cellStyle name="Note 4 4 7 2 2 3" xfId="46085"/>
    <cellStyle name="Note 4 4 7 2 3" xfId="16658"/>
    <cellStyle name="Note 4 4 7 2 3 2" xfId="34093"/>
    <cellStyle name="Note 4 4 7 2 3 3" xfId="48546"/>
    <cellStyle name="Note 4 4 7 2 4" xfId="22198"/>
    <cellStyle name="Note 4 4 7 2 5" xfId="36651"/>
    <cellStyle name="Note 4 4 7 3" xfId="7224"/>
    <cellStyle name="Note 4 4 7 3 2" xfId="24659"/>
    <cellStyle name="Note 4 4 7 3 3" xfId="39112"/>
    <cellStyle name="Note 4 4 7 4" xfId="9665"/>
    <cellStyle name="Note 4 4 7 4 2" xfId="27100"/>
    <cellStyle name="Note 4 4 7 4 3" xfId="41553"/>
    <cellStyle name="Note 4 4 7 5" xfId="12085"/>
    <cellStyle name="Note 4 4 7 5 2" xfId="29520"/>
    <cellStyle name="Note 4 4 7 5 3" xfId="43973"/>
    <cellStyle name="Note 4 4 7 6" xfId="19092"/>
    <cellStyle name="Note 4 4 8" xfId="2252"/>
    <cellStyle name="Note 4 4 8 2" xfId="4763"/>
    <cellStyle name="Note 4 4 8 2 2" xfId="22199"/>
    <cellStyle name="Note 4 4 8 2 3" xfId="36652"/>
    <cellStyle name="Note 4 4 8 3" xfId="7225"/>
    <cellStyle name="Note 4 4 8 3 2" xfId="24660"/>
    <cellStyle name="Note 4 4 8 3 3" xfId="39113"/>
    <cellStyle name="Note 4 4 8 4" xfId="9666"/>
    <cellStyle name="Note 4 4 8 4 2" xfId="27101"/>
    <cellStyle name="Note 4 4 8 4 3" xfId="41554"/>
    <cellStyle name="Note 4 4 8 5" xfId="12086"/>
    <cellStyle name="Note 4 4 8 5 2" xfId="29521"/>
    <cellStyle name="Note 4 4 8 5 3" xfId="43974"/>
    <cellStyle name="Note 4 4 8 6" xfId="15333"/>
    <cellStyle name="Note 4 4 8 6 2" xfId="32768"/>
    <cellStyle name="Note 4 4 8 6 3" xfId="47221"/>
    <cellStyle name="Note 4 4 8 7" xfId="19093"/>
    <cellStyle name="Note 4 4 8 8" xfId="20495"/>
    <cellStyle name="Note 4 4 9" xfId="4744"/>
    <cellStyle name="Note 4 4 9 2" xfId="14183"/>
    <cellStyle name="Note 4 4 9 2 2" xfId="31618"/>
    <cellStyle name="Note 4 4 9 2 3" xfId="46071"/>
    <cellStyle name="Note 4 4 9 3" xfId="16644"/>
    <cellStyle name="Note 4 4 9 3 2" xfId="34079"/>
    <cellStyle name="Note 4 4 9 3 3" xfId="48532"/>
    <cellStyle name="Note 4 4 9 4" xfId="22180"/>
    <cellStyle name="Note 4 4 9 5" xfId="36633"/>
    <cellStyle name="Note 4 5" xfId="2253"/>
    <cellStyle name="Note 4 5 10" xfId="7226"/>
    <cellStyle name="Note 4 5 10 2" xfId="24661"/>
    <cellStyle name="Note 4 5 10 3" xfId="39114"/>
    <cellStyle name="Note 4 5 11" xfId="9667"/>
    <cellStyle name="Note 4 5 11 2" xfId="27102"/>
    <cellStyle name="Note 4 5 11 3" xfId="41555"/>
    <cellStyle name="Note 4 5 12" xfId="12087"/>
    <cellStyle name="Note 4 5 12 2" xfId="29522"/>
    <cellStyle name="Note 4 5 12 3" xfId="43975"/>
    <cellStyle name="Note 4 5 13" xfId="19094"/>
    <cellStyle name="Note 4 5 2" xfId="2254"/>
    <cellStyle name="Note 4 5 2 2" xfId="2255"/>
    <cellStyle name="Note 4 5 2 2 2" xfId="4766"/>
    <cellStyle name="Note 4 5 2 2 2 2" xfId="14200"/>
    <cellStyle name="Note 4 5 2 2 2 2 2" xfId="31635"/>
    <cellStyle name="Note 4 5 2 2 2 2 3" xfId="46088"/>
    <cellStyle name="Note 4 5 2 2 2 3" xfId="16661"/>
    <cellStyle name="Note 4 5 2 2 2 3 2" xfId="34096"/>
    <cellStyle name="Note 4 5 2 2 2 3 3" xfId="48549"/>
    <cellStyle name="Note 4 5 2 2 2 4" xfId="22202"/>
    <cellStyle name="Note 4 5 2 2 2 5" xfId="36655"/>
    <cellStyle name="Note 4 5 2 2 3" xfId="7228"/>
    <cellStyle name="Note 4 5 2 2 3 2" xfId="24663"/>
    <cellStyle name="Note 4 5 2 2 3 3" xfId="39116"/>
    <cellStyle name="Note 4 5 2 2 4" xfId="9669"/>
    <cellStyle name="Note 4 5 2 2 4 2" xfId="27104"/>
    <cellStyle name="Note 4 5 2 2 4 3" xfId="41557"/>
    <cellStyle name="Note 4 5 2 2 5" xfId="12089"/>
    <cellStyle name="Note 4 5 2 2 5 2" xfId="29524"/>
    <cellStyle name="Note 4 5 2 2 5 3" xfId="43977"/>
    <cellStyle name="Note 4 5 2 2 6" xfId="19096"/>
    <cellStyle name="Note 4 5 2 3" xfId="2256"/>
    <cellStyle name="Note 4 5 2 3 2" xfId="4767"/>
    <cellStyle name="Note 4 5 2 3 2 2" xfId="14201"/>
    <cellStyle name="Note 4 5 2 3 2 2 2" xfId="31636"/>
    <cellStyle name="Note 4 5 2 3 2 2 3" xfId="46089"/>
    <cellStyle name="Note 4 5 2 3 2 3" xfId="16662"/>
    <cellStyle name="Note 4 5 2 3 2 3 2" xfId="34097"/>
    <cellStyle name="Note 4 5 2 3 2 3 3" xfId="48550"/>
    <cellStyle name="Note 4 5 2 3 2 4" xfId="22203"/>
    <cellStyle name="Note 4 5 2 3 2 5" xfId="36656"/>
    <cellStyle name="Note 4 5 2 3 3" xfId="7229"/>
    <cellStyle name="Note 4 5 2 3 3 2" xfId="24664"/>
    <cellStyle name="Note 4 5 2 3 3 3" xfId="39117"/>
    <cellStyle name="Note 4 5 2 3 4" xfId="9670"/>
    <cellStyle name="Note 4 5 2 3 4 2" xfId="27105"/>
    <cellStyle name="Note 4 5 2 3 4 3" xfId="41558"/>
    <cellStyle name="Note 4 5 2 3 5" xfId="12090"/>
    <cellStyle name="Note 4 5 2 3 5 2" xfId="29525"/>
    <cellStyle name="Note 4 5 2 3 5 3" xfId="43978"/>
    <cellStyle name="Note 4 5 2 3 6" xfId="19097"/>
    <cellStyle name="Note 4 5 2 4" xfId="2257"/>
    <cellStyle name="Note 4 5 2 4 2" xfId="4768"/>
    <cellStyle name="Note 4 5 2 4 2 2" xfId="22204"/>
    <cellStyle name="Note 4 5 2 4 2 3" xfId="36657"/>
    <cellStyle name="Note 4 5 2 4 3" xfId="7230"/>
    <cellStyle name="Note 4 5 2 4 3 2" xfId="24665"/>
    <cellStyle name="Note 4 5 2 4 3 3" xfId="39118"/>
    <cellStyle name="Note 4 5 2 4 4" xfId="9671"/>
    <cellStyle name="Note 4 5 2 4 4 2" xfId="27106"/>
    <cellStyle name="Note 4 5 2 4 4 3" xfId="41559"/>
    <cellStyle name="Note 4 5 2 4 5" xfId="12091"/>
    <cellStyle name="Note 4 5 2 4 5 2" xfId="29526"/>
    <cellStyle name="Note 4 5 2 4 5 3" xfId="43979"/>
    <cellStyle name="Note 4 5 2 4 6" xfId="15334"/>
    <cellStyle name="Note 4 5 2 4 6 2" xfId="32769"/>
    <cellStyle name="Note 4 5 2 4 6 3" xfId="47222"/>
    <cellStyle name="Note 4 5 2 4 7" xfId="19098"/>
    <cellStyle name="Note 4 5 2 4 8" xfId="20496"/>
    <cellStyle name="Note 4 5 2 5" xfId="4765"/>
    <cellStyle name="Note 4 5 2 5 2" xfId="14199"/>
    <cellStyle name="Note 4 5 2 5 2 2" xfId="31634"/>
    <cellStyle name="Note 4 5 2 5 2 3" xfId="46087"/>
    <cellStyle name="Note 4 5 2 5 3" xfId="16660"/>
    <cellStyle name="Note 4 5 2 5 3 2" xfId="34095"/>
    <cellStyle name="Note 4 5 2 5 3 3" xfId="48548"/>
    <cellStyle name="Note 4 5 2 5 4" xfId="22201"/>
    <cellStyle name="Note 4 5 2 5 5" xfId="36654"/>
    <cellStyle name="Note 4 5 2 6" xfId="7227"/>
    <cellStyle name="Note 4 5 2 6 2" xfId="24662"/>
    <cellStyle name="Note 4 5 2 6 3" xfId="39115"/>
    <cellStyle name="Note 4 5 2 7" xfId="9668"/>
    <cellStyle name="Note 4 5 2 7 2" xfId="27103"/>
    <cellStyle name="Note 4 5 2 7 3" xfId="41556"/>
    <cellStyle name="Note 4 5 2 8" xfId="12088"/>
    <cellStyle name="Note 4 5 2 8 2" xfId="29523"/>
    <cellStyle name="Note 4 5 2 8 3" xfId="43976"/>
    <cellStyle name="Note 4 5 2 9" xfId="19095"/>
    <cellStyle name="Note 4 5 3" xfId="2258"/>
    <cellStyle name="Note 4 5 3 2" xfId="2259"/>
    <cellStyle name="Note 4 5 3 2 2" xfId="4770"/>
    <cellStyle name="Note 4 5 3 2 2 2" xfId="14203"/>
    <cellStyle name="Note 4 5 3 2 2 2 2" xfId="31638"/>
    <cellStyle name="Note 4 5 3 2 2 2 3" xfId="46091"/>
    <cellStyle name="Note 4 5 3 2 2 3" xfId="16664"/>
    <cellStyle name="Note 4 5 3 2 2 3 2" xfId="34099"/>
    <cellStyle name="Note 4 5 3 2 2 3 3" xfId="48552"/>
    <cellStyle name="Note 4 5 3 2 2 4" xfId="22206"/>
    <cellStyle name="Note 4 5 3 2 2 5" xfId="36659"/>
    <cellStyle name="Note 4 5 3 2 3" xfId="7232"/>
    <cellStyle name="Note 4 5 3 2 3 2" xfId="24667"/>
    <cellStyle name="Note 4 5 3 2 3 3" xfId="39120"/>
    <cellStyle name="Note 4 5 3 2 4" xfId="9673"/>
    <cellStyle name="Note 4 5 3 2 4 2" xfId="27108"/>
    <cellStyle name="Note 4 5 3 2 4 3" xfId="41561"/>
    <cellStyle name="Note 4 5 3 2 5" xfId="12093"/>
    <cellStyle name="Note 4 5 3 2 5 2" xfId="29528"/>
    <cellStyle name="Note 4 5 3 2 5 3" xfId="43981"/>
    <cellStyle name="Note 4 5 3 2 6" xfId="19100"/>
    <cellStyle name="Note 4 5 3 3" xfId="2260"/>
    <cellStyle name="Note 4 5 3 3 2" xfId="4771"/>
    <cellStyle name="Note 4 5 3 3 2 2" xfId="14204"/>
    <cellStyle name="Note 4 5 3 3 2 2 2" xfId="31639"/>
    <cellStyle name="Note 4 5 3 3 2 2 3" xfId="46092"/>
    <cellStyle name="Note 4 5 3 3 2 3" xfId="16665"/>
    <cellStyle name="Note 4 5 3 3 2 3 2" xfId="34100"/>
    <cellStyle name="Note 4 5 3 3 2 3 3" xfId="48553"/>
    <cellStyle name="Note 4 5 3 3 2 4" xfId="22207"/>
    <cellStyle name="Note 4 5 3 3 2 5" xfId="36660"/>
    <cellStyle name="Note 4 5 3 3 3" xfId="7233"/>
    <cellStyle name="Note 4 5 3 3 3 2" xfId="24668"/>
    <cellStyle name="Note 4 5 3 3 3 3" xfId="39121"/>
    <cellStyle name="Note 4 5 3 3 4" xfId="9674"/>
    <cellStyle name="Note 4 5 3 3 4 2" xfId="27109"/>
    <cellStyle name="Note 4 5 3 3 4 3" xfId="41562"/>
    <cellStyle name="Note 4 5 3 3 5" xfId="12094"/>
    <cellStyle name="Note 4 5 3 3 5 2" xfId="29529"/>
    <cellStyle name="Note 4 5 3 3 5 3" xfId="43982"/>
    <cellStyle name="Note 4 5 3 3 6" xfId="19101"/>
    <cellStyle name="Note 4 5 3 4" xfId="2261"/>
    <cellStyle name="Note 4 5 3 4 2" xfId="4772"/>
    <cellStyle name="Note 4 5 3 4 2 2" xfId="22208"/>
    <cellStyle name="Note 4 5 3 4 2 3" xfId="36661"/>
    <cellStyle name="Note 4 5 3 4 3" xfId="7234"/>
    <cellStyle name="Note 4 5 3 4 3 2" xfId="24669"/>
    <cellStyle name="Note 4 5 3 4 3 3" xfId="39122"/>
    <cellStyle name="Note 4 5 3 4 4" xfId="9675"/>
    <cellStyle name="Note 4 5 3 4 4 2" xfId="27110"/>
    <cellStyle name="Note 4 5 3 4 4 3" xfId="41563"/>
    <cellStyle name="Note 4 5 3 4 5" xfId="12095"/>
    <cellStyle name="Note 4 5 3 4 5 2" xfId="29530"/>
    <cellStyle name="Note 4 5 3 4 5 3" xfId="43983"/>
    <cellStyle name="Note 4 5 3 4 6" xfId="15335"/>
    <cellStyle name="Note 4 5 3 4 6 2" xfId="32770"/>
    <cellStyle name="Note 4 5 3 4 6 3" xfId="47223"/>
    <cellStyle name="Note 4 5 3 4 7" xfId="19102"/>
    <cellStyle name="Note 4 5 3 4 8" xfId="20497"/>
    <cellStyle name="Note 4 5 3 5" xfId="4769"/>
    <cellStyle name="Note 4 5 3 5 2" xfId="14202"/>
    <cellStyle name="Note 4 5 3 5 2 2" xfId="31637"/>
    <cellStyle name="Note 4 5 3 5 2 3" xfId="46090"/>
    <cellStyle name="Note 4 5 3 5 3" xfId="16663"/>
    <cellStyle name="Note 4 5 3 5 3 2" xfId="34098"/>
    <cellStyle name="Note 4 5 3 5 3 3" xfId="48551"/>
    <cellStyle name="Note 4 5 3 5 4" xfId="22205"/>
    <cellStyle name="Note 4 5 3 5 5" xfId="36658"/>
    <cellStyle name="Note 4 5 3 6" xfId="7231"/>
    <cellStyle name="Note 4 5 3 6 2" xfId="24666"/>
    <cellStyle name="Note 4 5 3 6 3" xfId="39119"/>
    <cellStyle name="Note 4 5 3 7" xfId="9672"/>
    <cellStyle name="Note 4 5 3 7 2" xfId="27107"/>
    <cellStyle name="Note 4 5 3 7 3" xfId="41560"/>
    <cellStyle name="Note 4 5 3 8" xfId="12092"/>
    <cellStyle name="Note 4 5 3 8 2" xfId="29527"/>
    <cellStyle name="Note 4 5 3 8 3" xfId="43980"/>
    <cellStyle name="Note 4 5 3 9" xfId="19099"/>
    <cellStyle name="Note 4 5 4" xfId="2262"/>
    <cellStyle name="Note 4 5 4 2" xfId="2263"/>
    <cellStyle name="Note 4 5 4 2 2" xfId="4774"/>
    <cellStyle name="Note 4 5 4 2 2 2" xfId="14206"/>
    <cellStyle name="Note 4 5 4 2 2 2 2" xfId="31641"/>
    <cellStyle name="Note 4 5 4 2 2 2 3" xfId="46094"/>
    <cellStyle name="Note 4 5 4 2 2 3" xfId="16667"/>
    <cellStyle name="Note 4 5 4 2 2 3 2" xfId="34102"/>
    <cellStyle name="Note 4 5 4 2 2 3 3" xfId="48555"/>
    <cellStyle name="Note 4 5 4 2 2 4" xfId="22210"/>
    <cellStyle name="Note 4 5 4 2 2 5" xfId="36663"/>
    <cellStyle name="Note 4 5 4 2 3" xfId="7236"/>
    <cellStyle name="Note 4 5 4 2 3 2" xfId="24671"/>
    <cellStyle name="Note 4 5 4 2 3 3" xfId="39124"/>
    <cellStyle name="Note 4 5 4 2 4" xfId="9677"/>
    <cellStyle name="Note 4 5 4 2 4 2" xfId="27112"/>
    <cellStyle name="Note 4 5 4 2 4 3" xfId="41565"/>
    <cellStyle name="Note 4 5 4 2 5" xfId="12097"/>
    <cellStyle name="Note 4 5 4 2 5 2" xfId="29532"/>
    <cellStyle name="Note 4 5 4 2 5 3" xfId="43985"/>
    <cellStyle name="Note 4 5 4 2 6" xfId="19104"/>
    <cellStyle name="Note 4 5 4 3" xfId="2264"/>
    <cellStyle name="Note 4 5 4 3 2" xfId="4775"/>
    <cellStyle name="Note 4 5 4 3 2 2" xfId="14207"/>
    <cellStyle name="Note 4 5 4 3 2 2 2" xfId="31642"/>
    <cellStyle name="Note 4 5 4 3 2 2 3" xfId="46095"/>
    <cellStyle name="Note 4 5 4 3 2 3" xfId="16668"/>
    <cellStyle name="Note 4 5 4 3 2 3 2" xfId="34103"/>
    <cellStyle name="Note 4 5 4 3 2 3 3" xfId="48556"/>
    <cellStyle name="Note 4 5 4 3 2 4" xfId="22211"/>
    <cellStyle name="Note 4 5 4 3 2 5" xfId="36664"/>
    <cellStyle name="Note 4 5 4 3 3" xfId="7237"/>
    <cellStyle name="Note 4 5 4 3 3 2" xfId="24672"/>
    <cellStyle name="Note 4 5 4 3 3 3" xfId="39125"/>
    <cellStyle name="Note 4 5 4 3 4" xfId="9678"/>
    <cellStyle name="Note 4 5 4 3 4 2" xfId="27113"/>
    <cellStyle name="Note 4 5 4 3 4 3" xfId="41566"/>
    <cellStyle name="Note 4 5 4 3 5" xfId="12098"/>
    <cellStyle name="Note 4 5 4 3 5 2" xfId="29533"/>
    <cellStyle name="Note 4 5 4 3 5 3" xfId="43986"/>
    <cellStyle name="Note 4 5 4 3 6" xfId="19105"/>
    <cellStyle name="Note 4 5 4 4" xfId="2265"/>
    <cellStyle name="Note 4 5 4 4 2" xfId="4776"/>
    <cellStyle name="Note 4 5 4 4 2 2" xfId="22212"/>
    <cellStyle name="Note 4 5 4 4 2 3" xfId="36665"/>
    <cellStyle name="Note 4 5 4 4 3" xfId="7238"/>
    <cellStyle name="Note 4 5 4 4 3 2" xfId="24673"/>
    <cellStyle name="Note 4 5 4 4 3 3" xfId="39126"/>
    <cellStyle name="Note 4 5 4 4 4" xfId="9679"/>
    <cellStyle name="Note 4 5 4 4 4 2" xfId="27114"/>
    <cellStyle name="Note 4 5 4 4 4 3" xfId="41567"/>
    <cellStyle name="Note 4 5 4 4 5" xfId="12099"/>
    <cellStyle name="Note 4 5 4 4 5 2" xfId="29534"/>
    <cellStyle name="Note 4 5 4 4 5 3" xfId="43987"/>
    <cellStyle name="Note 4 5 4 4 6" xfId="15336"/>
    <cellStyle name="Note 4 5 4 4 6 2" xfId="32771"/>
    <cellStyle name="Note 4 5 4 4 6 3" xfId="47224"/>
    <cellStyle name="Note 4 5 4 4 7" xfId="19106"/>
    <cellStyle name="Note 4 5 4 4 8" xfId="20498"/>
    <cellStyle name="Note 4 5 4 5" xfId="4773"/>
    <cellStyle name="Note 4 5 4 5 2" xfId="14205"/>
    <cellStyle name="Note 4 5 4 5 2 2" xfId="31640"/>
    <cellStyle name="Note 4 5 4 5 2 3" xfId="46093"/>
    <cellStyle name="Note 4 5 4 5 3" xfId="16666"/>
    <cellStyle name="Note 4 5 4 5 3 2" xfId="34101"/>
    <cellStyle name="Note 4 5 4 5 3 3" xfId="48554"/>
    <cellStyle name="Note 4 5 4 5 4" xfId="22209"/>
    <cellStyle name="Note 4 5 4 5 5" xfId="36662"/>
    <cellStyle name="Note 4 5 4 6" xfId="7235"/>
    <cellStyle name="Note 4 5 4 6 2" xfId="24670"/>
    <cellStyle name="Note 4 5 4 6 3" xfId="39123"/>
    <cellStyle name="Note 4 5 4 7" xfId="9676"/>
    <cellStyle name="Note 4 5 4 7 2" xfId="27111"/>
    <cellStyle name="Note 4 5 4 7 3" xfId="41564"/>
    <cellStyle name="Note 4 5 4 8" xfId="12096"/>
    <cellStyle name="Note 4 5 4 8 2" xfId="29531"/>
    <cellStyle name="Note 4 5 4 8 3" xfId="43984"/>
    <cellStyle name="Note 4 5 4 9" xfId="19103"/>
    <cellStyle name="Note 4 5 5" xfId="2266"/>
    <cellStyle name="Note 4 5 5 2" xfId="2267"/>
    <cellStyle name="Note 4 5 5 2 2" xfId="4778"/>
    <cellStyle name="Note 4 5 5 2 2 2" xfId="14209"/>
    <cellStyle name="Note 4 5 5 2 2 2 2" xfId="31644"/>
    <cellStyle name="Note 4 5 5 2 2 2 3" xfId="46097"/>
    <cellStyle name="Note 4 5 5 2 2 3" xfId="16670"/>
    <cellStyle name="Note 4 5 5 2 2 3 2" xfId="34105"/>
    <cellStyle name="Note 4 5 5 2 2 3 3" xfId="48558"/>
    <cellStyle name="Note 4 5 5 2 2 4" xfId="22214"/>
    <cellStyle name="Note 4 5 5 2 2 5" xfId="36667"/>
    <cellStyle name="Note 4 5 5 2 3" xfId="7240"/>
    <cellStyle name="Note 4 5 5 2 3 2" xfId="24675"/>
    <cellStyle name="Note 4 5 5 2 3 3" xfId="39128"/>
    <cellStyle name="Note 4 5 5 2 4" xfId="9681"/>
    <cellStyle name="Note 4 5 5 2 4 2" xfId="27116"/>
    <cellStyle name="Note 4 5 5 2 4 3" xfId="41569"/>
    <cellStyle name="Note 4 5 5 2 5" xfId="12101"/>
    <cellStyle name="Note 4 5 5 2 5 2" xfId="29536"/>
    <cellStyle name="Note 4 5 5 2 5 3" xfId="43989"/>
    <cellStyle name="Note 4 5 5 2 6" xfId="19108"/>
    <cellStyle name="Note 4 5 5 3" xfId="2268"/>
    <cellStyle name="Note 4 5 5 3 2" xfId="4779"/>
    <cellStyle name="Note 4 5 5 3 2 2" xfId="14210"/>
    <cellStyle name="Note 4 5 5 3 2 2 2" xfId="31645"/>
    <cellStyle name="Note 4 5 5 3 2 2 3" xfId="46098"/>
    <cellStyle name="Note 4 5 5 3 2 3" xfId="16671"/>
    <cellStyle name="Note 4 5 5 3 2 3 2" xfId="34106"/>
    <cellStyle name="Note 4 5 5 3 2 3 3" xfId="48559"/>
    <cellStyle name="Note 4 5 5 3 2 4" xfId="22215"/>
    <cellStyle name="Note 4 5 5 3 2 5" xfId="36668"/>
    <cellStyle name="Note 4 5 5 3 3" xfId="7241"/>
    <cellStyle name="Note 4 5 5 3 3 2" xfId="24676"/>
    <cellStyle name="Note 4 5 5 3 3 3" xfId="39129"/>
    <cellStyle name="Note 4 5 5 3 4" xfId="9682"/>
    <cellStyle name="Note 4 5 5 3 4 2" xfId="27117"/>
    <cellStyle name="Note 4 5 5 3 4 3" xfId="41570"/>
    <cellStyle name="Note 4 5 5 3 5" xfId="12102"/>
    <cellStyle name="Note 4 5 5 3 5 2" xfId="29537"/>
    <cellStyle name="Note 4 5 5 3 5 3" xfId="43990"/>
    <cellStyle name="Note 4 5 5 3 6" xfId="19109"/>
    <cellStyle name="Note 4 5 5 4" xfId="2269"/>
    <cellStyle name="Note 4 5 5 4 2" xfId="4780"/>
    <cellStyle name="Note 4 5 5 4 2 2" xfId="22216"/>
    <cellStyle name="Note 4 5 5 4 2 3" xfId="36669"/>
    <cellStyle name="Note 4 5 5 4 3" xfId="7242"/>
    <cellStyle name="Note 4 5 5 4 3 2" xfId="24677"/>
    <cellStyle name="Note 4 5 5 4 3 3" xfId="39130"/>
    <cellStyle name="Note 4 5 5 4 4" xfId="9683"/>
    <cellStyle name="Note 4 5 5 4 4 2" xfId="27118"/>
    <cellStyle name="Note 4 5 5 4 4 3" xfId="41571"/>
    <cellStyle name="Note 4 5 5 4 5" xfId="12103"/>
    <cellStyle name="Note 4 5 5 4 5 2" xfId="29538"/>
    <cellStyle name="Note 4 5 5 4 5 3" xfId="43991"/>
    <cellStyle name="Note 4 5 5 4 6" xfId="15337"/>
    <cellStyle name="Note 4 5 5 4 6 2" xfId="32772"/>
    <cellStyle name="Note 4 5 5 4 6 3" xfId="47225"/>
    <cellStyle name="Note 4 5 5 4 7" xfId="19110"/>
    <cellStyle name="Note 4 5 5 4 8" xfId="20499"/>
    <cellStyle name="Note 4 5 5 5" xfId="4777"/>
    <cellStyle name="Note 4 5 5 5 2" xfId="14208"/>
    <cellStyle name="Note 4 5 5 5 2 2" xfId="31643"/>
    <cellStyle name="Note 4 5 5 5 2 3" xfId="46096"/>
    <cellStyle name="Note 4 5 5 5 3" xfId="16669"/>
    <cellStyle name="Note 4 5 5 5 3 2" xfId="34104"/>
    <cellStyle name="Note 4 5 5 5 3 3" xfId="48557"/>
    <cellStyle name="Note 4 5 5 5 4" xfId="22213"/>
    <cellStyle name="Note 4 5 5 5 5" xfId="36666"/>
    <cellStyle name="Note 4 5 5 6" xfId="7239"/>
    <cellStyle name="Note 4 5 5 6 2" xfId="24674"/>
    <cellStyle name="Note 4 5 5 6 3" xfId="39127"/>
    <cellStyle name="Note 4 5 5 7" xfId="9680"/>
    <cellStyle name="Note 4 5 5 7 2" xfId="27115"/>
    <cellStyle name="Note 4 5 5 7 3" xfId="41568"/>
    <cellStyle name="Note 4 5 5 8" xfId="12100"/>
    <cellStyle name="Note 4 5 5 8 2" xfId="29535"/>
    <cellStyle name="Note 4 5 5 8 3" xfId="43988"/>
    <cellStyle name="Note 4 5 5 9" xfId="19107"/>
    <cellStyle name="Note 4 5 6" xfId="2270"/>
    <cellStyle name="Note 4 5 6 2" xfId="4781"/>
    <cellStyle name="Note 4 5 6 2 2" xfId="14211"/>
    <cellStyle name="Note 4 5 6 2 2 2" xfId="31646"/>
    <cellStyle name="Note 4 5 6 2 2 3" xfId="46099"/>
    <cellStyle name="Note 4 5 6 2 3" xfId="16672"/>
    <cellStyle name="Note 4 5 6 2 3 2" xfId="34107"/>
    <cellStyle name="Note 4 5 6 2 3 3" xfId="48560"/>
    <cellStyle name="Note 4 5 6 2 4" xfId="22217"/>
    <cellStyle name="Note 4 5 6 2 5" xfId="36670"/>
    <cellStyle name="Note 4 5 6 3" xfId="7243"/>
    <cellStyle name="Note 4 5 6 3 2" xfId="24678"/>
    <cellStyle name="Note 4 5 6 3 3" xfId="39131"/>
    <cellStyle name="Note 4 5 6 4" xfId="9684"/>
    <cellStyle name="Note 4 5 6 4 2" xfId="27119"/>
    <cellStyle name="Note 4 5 6 4 3" xfId="41572"/>
    <cellStyle name="Note 4 5 6 5" xfId="12104"/>
    <cellStyle name="Note 4 5 6 5 2" xfId="29539"/>
    <cellStyle name="Note 4 5 6 5 3" xfId="43992"/>
    <cellStyle name="Note 4 5 6 6" xfId="19111"/>
    <cellStyle name="Note 4 5 7" xfId="2271"/>
    <cellStyle name="Note 4 5 7 2" xfId="4782"/>
    <cellStyle name="Note 4 5 7 2 2" xfId="14212"/>
    <cellStyle name="Note 4 5 7 2 2 2" xfId="31647"/>
    <cellStyle name="Note 4 5 7 2 2 3" xfId="46100"/>
    <cellStyle name="Note 4 5 7 2 3" xfId="16673"/>
    <cellStyle name="Note 4 5 7 2 3 2" xfId="34108"/>
    <cellStyle name="Note 4 5 7 2 3 3" xfId="48561"/>
    <cellStyle name="Note 4 5 7 2 4" xfId="22218"/>
    <cellStyle name="Note 4 5 7 2 5" xfId="36671"/>
    <cellStyle name="Note 4 5 7 3" xfId="7244"/>
    <cellStyle name="Note 4 5 7 3 2" xfId="24679"/>
    <cellStyle name="Note 4 5 7 3 3" xfId="39132"/>
    <cellStyle name="Note 4 5 7 4" xfId="9685"/>
    <cellStyle name="Note 4 5 7 4 2" xfId="27120"/>
    <cellStyle name="Note 4 5 7 4 3" xfId="41573"/>
    <cellStyle name="Note 4 5 7 5" xfId="12105"/>
    <cellStyle name="Note 4 5 7 5 2" xfId="29540"/>
    <cellStyle name="Note 4 5 7 5 3" xfId="43993"/>
    <cellStyle name="Note 4 5 7 6" xfId="19112"/>
    <cellStyle name="Note 4 5 8" xfId="2272"/>
    <cellStyle name="Note 4 5 8 2" xfId="4783"/>
    <cellStyle name="Note 4 5 8 2 2" xfId="22219"/>
    <cellStyle name="Note 4 5 8 2 3" xfId="36672"/>
    <cellStyle name="Note 4 5 8 3" xfId="7245"/>
    <cellStyle name="Note 4 5 8 3 2" xfId="24680"/>
    <cellStyle name="Note 4 5 8 3 3" xfId="39133"/>
    <cellStyle name="Note 4 5 8 4" xfId="9686"/>
    <cellStyle name="Note 4 5 8 4 2" xfId="27121"/>
    <cellStyle name="Note 4 5 8 4 3" xfId="41574"/>
    <cellStyle name="Note 4 5 8 5" xfId="12106"/>
    <cellStyle name="Note 4 5 8 5 2" xfId="29541"/>
    <cellStyle name="Note 4 5 8 5 3" xfId="43994"/>
    <cellStyle name="Note 4 5 8 6" xfId="15338"/>
    <cellStyle name="Note 4 5 8 6 2" xfId="32773"/>
    <cellStyle name="Note 4 5 8 6 3" xfId="47226"/>
    <cellStyle name="Note 4 5 8 7" xfId="19113"/>
    <cellStyle name="Note 4 5 8 8" xfId="20500"/>
    <cellStyle name="Note 4 5 9" xfId="4764"/>
    <cellStyle name="Note 4 5 9 2" xfId="14198"/>
    <cellStyle name="Note 4 5 9 2 2" xfId="31633"/>
    <cellStyle name="Note 4 5 9 2 3" xfId="46086"/>
    <cellStyle name="Note 4 5 9 3" xfId="16659"/>
    <cellStyle name="Note 4 5 9 3 2" xfId="34094"/>
    <cellStyle name="Note 4 5 9 3 3" xfId="48547"/>
    <cellStyle name="Note 4 5 9 4" xfId="22200"/>
    <cellStyle name="Note 4 5 9 5" xfId="36653"/>
    <cellStyle name="Note 4 6" xfId="2273"/>
    <cellStyle name="Note 4 6 10" xfId="7246"/>
    <cellStyle name="Note 4 6 10 2" xfId="24681"/>
    <cellStyle name="Note 4 6 10 3" xfId="39134"/>
    <cellStyle name="Note 4 6 11" xfId="9687"/>
    <cellStyle name="Note 4 6 11 2" xfId="27122"/>
    <cellStyle name="Note 4 6 11 3" xfId="41575"/>
    <cellStyle name="Note 4 6 12" xfId="12107"/>
    <cellStyle name="Note 4 6 12 2" xfId="29542"/>
    <cellStyle name="Note 4 6 12 3" xfId="43995"/>
    <cellStyle name="Note 4 6 13" xfId="19114"/>
    <cellStyle name="Note 4 6 2" xfId="2274"/>
    <cellStyle name="Note 4 6 2 2" xfId="2275"/>
    <cellStyle name="Note 4 6 2 2 2" xfId="4786"/>
    <cellStyle name="Note 4 6 2 2 2 2" xfId="14215"/>
    <cellStyle name="Note 4 6 2 2 2 2 2" xfId="31650"/>
    <cellStyle name="Note 4 6 2 2 2 2 3" xfId="46103"/>
    <cellStyle name="Note 4 6 2 2 2 3" xfId="16676"/>
    <cellStyle name="Note 4 6 2 2 2 3 2" xfId="34111"/>
    <cellStyle name="Note 4 6 2 2 2 3 3" xfId="48564"/>
    <cellStyle name="Note 4 6 2 2 2 4" xfId="22222"/>
    <cellStyle name="Note 4 6 2 2 2 5" xfId="36675"/>
    <cellStyle name="Note 4 6 2 2 3" xfId="7248"/>
    <cellStyle name="Note 4 6 2 2 3 2" xfId="24683"/>
    <cellStyle name="Note 4 6 2 2 3 3" xfId="39136"/>
    <cellStyle name="Note 4 6 2 2 4" xfId="9689"/>
    <cellStyle name="Note 4 6 2 2 4 2" xfId="27124"/>
    <cellStyle name="Note 4 6 2 2 4 3" xfId="41577"/>
    <cellStyle name="Note 4 6 2 2 5" xfId="12109"/>
    <cellStyle name="Note 4 6 2 2 5 2" xfId="29544"/>
    <cellStyle name="Note 4 6 2 2 5 3" xfId="43997"/>
    <cellStyle name="Note 4 6 2 2 6" xfId="19116"/>
    <cellStyle name="Note 4 6 2 3" xfId="2276"/>
    <cellStyle name="Note 4 6 2 3 2" xfId="4787"/>
    <cellStyle name="Note 4 6 2 3 2 2" xfId="14216"/>
    <cellStyle name="Note 4 6 2 3 2 2 2" xfId="31651"/>
    <cellStyle name="Note 4 6 2 3 2 2 3" xfId="46104"/>
    <cellStyle name="Note 4 6 2 3 2 3" xfId="16677"/>
    <cellStyle name="Note 4 6 2 3 2 3 2" xfId="34112"/>
    <cellStyle name="Note 4 6 2 3 2 3 3" xfId="48565"/>
    <cellStyle name="Note 4 6 2 3 2 4" xfId="22223"/>
    <cellStyle name="Note 4 6 2 3 2 5" xfId="36676"/>
    <cellStyle name="Note 4 6 2 3 3" xfId="7249"/>
    <cellStyle name="Note 4 6 2 3 3 2" xfId="24684"/>
    <cellStyle name="Note 4 6 2 3 3 3" xfId="39137"/>
    <cellStyle name="Note 4 6 2 3 4" xfId="9690"/>
    <cellStyle name="Note 4 6 2 3 4 2" xfId="27125"/>
    <cellStyle name="Note 4 6 2 3 4 3" xfId="41578"/>
    <cellStyle name="Note 4 6 2 3 5" xfId="12110"/>
    <cellStyle name="Note 4 6 2 3 5 2" xfId="29545"/>
    <cellStyle name="Note 4 6 2 3 5 3" xfId="43998"/>
    <cellStyle name="Note 4 6 2 3 6" xfId="19117"/>
    <cellStyle name="Note 4 6 2 4" xfId="2277"/>
    <cellStyle name="Note 4 6 2 4 2" xfId="4788"/>
    <cellStyle name="Note 4 6 2 4 2 2" xfId="22224"/>
    <cellStyle name="Note 4 6 2 4 2 3" xfId="36677"/>
    <cellStyle name="Note 4 6 2 4 3" xfId="7250"/>
    <cellStyle name="Note 4 6 2 4 3 2" xfId="24685"/>
    <cellStyle name="Note 4 6 2 4 3 3" xfId="39138"/>
    <cellStyle name="Note 4 6 2 4 4" xfId="9691"/>
    <cellStyle name="Note 4 6 2 4 4 2" xfId="27126"/>
    <cellStyle name="Note 4 6 2 4 4 3" xfId="41579"/>
    <cellStyle name="Note 4 6 2 4 5" xfId="12111"/>
    <cellStyle name="Note 4 6 2 4 5 2" xfId="29546"/>
    <cellStyle name="Note 4 6 2 4 5 3" xfId="43999"/>
    <cellStyle name="Note 4 6 2 4 6" xfId="15339"/>
    <cellStyle name="Note 4 6 2 4 6 2" xfId="32774"/>
    <cellStyle name="Note 4 6 2 4 6 3" xfId="47227"/>
    <cellStyle name="Note 4 6 2 4 7" xfId="19118"/>
    <cellStyle name="Note 4 6 2 4 8" xfId="20501"/>
    <cellStyle name="Note 4 6 2 5" xfId="4785"/>
    <cellStyle name="Note 4 6 2 5 2" xfId="14214"/>
    <cellStyle name="Note 4 6 2 5 2 2" xfId="31649"/>
    <cellStyle name="Note 4 6 2 5 2 3" xfId="46102"/>
    <cellStyle name="Note 4 6 2 5 3" xfId="16675"/>
    <cellStyle name="Note 4 6 2 5 3 2" xfId="34110"/>
    <cellStyle name="Note 4 6 2 5 3 3" xfId="48563"/>
    <cellStyle name="Note 4 6 2 5 4" xfId="22221"/>
    <cellStyle name="Note 4 6 2 5 5" xfId="36674"/>
    <cellStyle name="Note 4 6 2 6" xfId="7247"/>
    <cellStyle name="Note 4 6 2 6 2" xfId="24682"/>
    <cellStyle name="Note 4 6 2 6 3" xfId="39135"/>
    <cellStyle name="Note 4 6 2 7" xfId="9688"/>
    <cellStyle name="Note 4 6 2 7 2" xfId="27123"/>
    <cellStyle name="Note 4 6 2 7 3" xfId="41576"/>
    <cellStyle name="Note 4 6 2 8" xfId="12108"/>
    <cellStyle name="Note 4 6 2 8 2" xfId="29543"/>
    <cellStyle name="Note 4 6 2 8 3" xfId="43996"/>
    <cellStyle name="Note 4 6 2 9" xfId="19115"/>
    <cellStyle name="Note 4 6 3" xfId="2278"/>
    <cellStyle name="Note 4 6 3 2" xfId="2279"/>
    <cellStyle name="Note 4 6 3 2 2" xfId="4790"/>
    <cellStyle name="Note 4 6 3 2 2 2" xfId="14218"/>
    <cellStyle name="Note 4 6 3 2 2 2 2" xfId="31653"/>
    <cellStyle name="Note 4 6 3 2 2 2 3" xfId="46106"/>
    <cellStyle name="Note 4 6 3 2 2 3" xfId="16679"/>
    <cellStyle name="Note 4 6 3 2 2 3 2" xfId="34114"/>
    <cellStyle name="Note 4 6 3 2 2 3 3" xfId="48567"/>
    <cellStyle name="Note 4 6 3 2 2 4" xfId="22226"/>
    <cellStyle name="Note 4 6 3 2 2 5" xfId="36679"/>
    <cellStyle name="Note 4 6 3 2 3" xfId="7252"/>
    <cellStyle name="Note 4 6 3 2 3 2" xfId="24687"/>
    <cellStyle name="Note 4 6 3 2 3 3" xfId="39140"/>
    <cellStyle name="Note 4 6 3 2 4" xfId="9693"/>
    <cellStyle name="Note 4 6 3 2 4 2" xfId="27128"/>
    <cellStyle name="Note 4 6 3 2 4 3" xfId="41581"/>
    <cellStyle name="Note 4 6 3 2 5" xfId="12113"/>
    <cellStyle name="Note 4 6 3 2 5 2" xfId="29548"/>
    <cellStyle name="Note 4 6 3 2 5 3" xfId="44001"/>
    <cellStyle name="Note 4 6 3 2 6" xfId="19120"/>
    <cellStyle name="Note 4 6 3 3" xfId="2280"/>
    <cellStyle name="Note 4 6 3 3 2" xfId="4791"/>
    <cellStyle name="Note 4 6 3 3 2 2" xfId="14219"/>
    <cellStyle name="Note 4 6 3 3 2 2 2" xfId="31654"/>
    <cellStyle name="Note 4 6 3 3 2 2 3" xfId="46107"/>
    <cellStyle name="Note 4 6 3 3 2 3" xfId="16680"/>
    <cellStyle name="Note 4 6 3 3 2 3 2" xfId="34115"/>
    <cellStyle name="Note 4 6 3 3 2 3 3" xfId="48568"/>
    <cellStyle name="Note 4 6 3 3 2 4" xfId="22227"/>
    <cellStyle name="Note 4 6 3 3 2 5" xfId="36680"/>
    <cellStyle name="Note 4 6 3 3 3" xfId="7253"/>
    <cellStyle name="Note 4 6 3 3 3 2" xfId="24688"/>
    <cellStyle name="Note 4 6 3 3 3 3" xfId="39141"/>
    <cellStyle name="Note 4 6 3 3 4" xfId="9694"/>
    <cellStyle name="Note 4 6 3 3 4 2" xfId="27129"/>
    <cellStyle name="Note 4 6 3 3 4 3" xfId="41582"/>
    <cellStyle name="Note 4 6 3 3 5" xfId="12114"/>
    <cellStyle name="Note 4 6 3 3 5 2" xfId="29549"/>
    <cellStyle name="Note 4 6 3 3 5 3" xfId="44002"/>
    <cellStyle name="Note 4 6 3 3 6" xfId="19121"/>
    <cellStyle name="Note 4 6 3 4" xfId="2281"/>
    <cellStyle name="Note 4 6 3 4 2" xfId="4792"/>
    <cellStyle name="Note 4 6 3 4 2 2" xfId="22228"/>
    <cellStyle name="Note 4 6 3 4 2 3" xfId="36681"/>
    <cellStyle name="Note 4 6 3 4 3" xfId="7254"/>
    <cellStyle name="Note 4 6 3 4 3 2" xfId="24689"/>
    <cellStyle name="Note 4 6 3 4 3 3" xfId="39142"/>
    <cellStyle name="Note 4 6 3 4 4" xfId="9695"/>
    <cellStyle name="Note 4 6 3 4 4 2" xfId="27130"/>
    <cellStyle name="Note 4 6 3 4 4 3" xfId="41583"/>
    <cellStyle name="Note 4 6 3 4 5" xfId="12115"/>
    <cellStyle name="Note 4 6 3 4 5 2" xfId="29550"/>
    <cellStyle name="Note 4 6 3 4 5 3" xfId="44003"/>
    <cellStyle name="Note 4 6 3 4 6" xfId="15340"/>
    <cellStyle name="Note 4 6 3 4 6 2" xfId="32775"/>
    <cellStyle name="Note 4 6 3 4 6 3" xfId="47228"/>
    <cellStyle name="Note 4 6 3 4 7" xfId="19122"/>
    <cellStyle name="Note 4 6 3 4 8" xfId="20502"/>
    <cellStyle name="Note 4 6 3 5" xfId="4789"/>
    <cellStyle name="Note 4 6 3 5 2" xfId="14217"/>
    <cellStyle name="Note 4 6 3 5 2 2" xfId="31652"/>
    <cellStyle name="Note 4 6 3 5 2 3" xfId="46105"/>
    <cellStyle name="Note 4 6 3 5 3" xfId="16678"/>
    <cellStyle name="Note 4 6 3 5 3 2" xfId="34113"/>
    <cellStyle name="Note 4 6 3 5 3 3" xfId="48566"/>
    <cellStyle name="Note 4 6 3 5 4" xfId="22225"/>
    <cellStyle name="Note 4 6 3 5 5" xfId="36678"/>
    <cellStyle name="Note 4 6 3 6" xfId="7251"/>
    <cellStyle name="Note 4 6 3 6 2" xfId="24686"/>
    <cellStyle name="Note 4 6 3 6 3" xfId="39139"/>
    <cellStyle name="Note 4 6 3 7" xfId="9692"/>
    <cellStyle name="Note 4 6 3 7 2" xfId="27127"/>
    <cellStyle name="Note 4 6 3 7 3" xfId="41580"/>
    <cellStyle name="Note 4 6 3 8" xfId="12112"/>
    <cellStyle name="Note 4 6 3 8 2" xfId="29547"/>
    <cellStyle name="Note 4 6 3 8 3" xfId="44000"/>
    <cellStyle name="Note 4 6 3 9" xfId="19119"/>
    <cellStyle name="Note 4 6 4" xfId="2282"/>
    <cellStyle name="Note 4 6 4 2" xfId="2283"/>
    <cellStyle name="Note 4 6 4 2 2" xfId="4794"/>
    <cellStyle name="Note 4 6 4 2 2 2" xfId="14221"/>
    <cellStyle name="Note 4 6 4 2 2 2 2" xfId="31656"/>
    <cellStyle name="Note 4 6 4 2 2 2 3" xfId="46109"/>
    <cellStyle name="Note 4 6 4 2 2 3" xfId="16682"/>
    <cellStyle name="Note 4 6 4 2 2 3 2" xfId="34117"/>
    <cellStyle name="Note 4 6 4 2 2 3 3" xfId="48570"/>
    <cellStyle name="Note 4 6 4 2 2 4" xfId="22230"/>
    <cellStyle name="Note 4 6 4 2 2 5" xfId="36683"/>
    <cellStyle name="Note 4 6 4 2 3" xfId="7256"/>
    <cellStyle name="Note 4 6 4 2 3 2" xfId="24691"/>
    <cellStyle name="Note 4 6 4 2 3 3" xfId="39144"/>
    <cellStyle name="Note 4 6 4 2 4" xfId="9697"/>
    <cellStyle name="Note 4 6 4 2 4 2" xfId="27132"/>
    <cellStyle name="Note 4 6 4 2 4 3" xfId="41585"/>
    <cellStyle name="Note 4 6 4 2 5" xfId="12117"/>
    <cellStyle name="Note 4 6 4 2 5 2" xfId="29552"/>
    <cellStyle name="Note 4 6 4 2 5 3" xfId="44005"/>
    <cellStyle name="Note 4 6 4 2 6" xfId="19124"/>
    <cellStyle name="Note 4 6 4 3" xfId="2284"/>
    <cellStyle name="Note 4 6 4 3 2" xfId="4795"/>
    <cellStyle name="Note 4 6 4 3 2 2" xfId="14222"/>
    <cellStyle name="Note 4 6 4 3 2 2 2" xfId="31657"/>
    <cellStyle name="Note 4 6 4 3 2 2 3" xfId="46110"/>
    <cellStyle name="Note 4 6 4 3 2 3" xfId="16683"/>
    <cellStyle name="Note 4 6 4 3 2 3 2" xfId="34118"/>
    <cellStyle name="Note 4 6 4 3 2 3 3" xfId="48571"/>
    <cellStyle name="Note 4 6 4 3 2 4" xfId="22231"/>
    <cellStyle name="Note 4 6 4 3 2 5" xfId="36684"/>
    <cellStyle name="Note 4 6 4 3 3" xfId="7257"/>
    <cellStyle name="Note 4 6 4 3 3 2" xfId="24692"/>
    <cellStyle name="Note 4 6 4 3 3 3" xfId="39145"/>
    <cellStyle name="Note 4 6 4 3 4" xfId="9698"/>
    <cellStyle name="Note 4 6 4 3 4 2" xfId="27133"/>
    <cellStyle name="Note 4 6 4 3 4 3" xfId="41586"/>
    <cellStyle name="Note 4 6 4 3 5" xfId="12118"/>
    <cellStyle name="Note 4 6 4 3 5 2" xfId="29553"/>
    <cellStyle name="Note 4 6 4 3 5 3" xfId="44006"/>
    <cellStyle name="Note 4 6 4 3 6" xfId="19125"/>
    <cellStyle name="Note 4 6 4 4" xfId="2285"/>
    <cellStyle name="Note 4 6 4 4 2" xfId="4796"/>
    <cellStyle name="Note 4 6 4 4 2 2" xfId="22232"/>
    <cellStyle name="Note 4 6 4 4 2 3" xfId="36685"/>
    <cellStyle name="Note 4 6 4 4 3" xfId="7258"/>
    <cellStyle name="Note 4 6 4 4 3 2" xfId="24693"/>
    <cellStyle name="Note 4 6 4 4 3 3" xfId="39146"/>
    <cellStyle name="Note 4 6 4 4 4" xfId="9699"/>
    <cellStyle name="Note 4 6 4 4 4 2" xfId="27134"/>
    <cellStyle name="Note 4 6 4 4 4 3" xfId="41587"/>
    <cellStyle name="Note 4 6 4 4 5" xfId="12119"/>
    <cellStyle name="Note 4 6 4 4 5 2" xfId="29554"/>
    <cellStyle name="Note 4 6 4 4 5 3" xfId="44007"/>
    <cellStyle name="Note 4 6 4 4 6" xfId="15341"/>
    <cellStyle name="Note 4 6 4 4 6 2" xfId="32776"/>
    <cellStyle name="Note 4 6 4 4 6 3" xfId="47229"/>
    <cellStyle name="Note 4 6 4 4 7" xfId="19126"/>
    <cellStyle name="Note 4 6 4 4 8" xfId="20503"/>
    <cellStyle name="Note 4 6 4 5" xfId="4793"/>
    <cellStyle name="Note 4 6 4 5 2" xfId="14220"/>
    <cellStyle name="Note 4 6 4 5 2 2" xfId="31655"/>
    <cellStyle name="Note 4 6 4 5 2 3" xfId="46108"/>
    <cellStyle name="Note 4 6 4 5 3" xfId="16681"/>
    <cellStyle name="Note 4 6 4 5 3 2" xfId="34116"/>
    <cellStyle name="Note 4 6 4 5 3 3" xfId="48569"/>
    <cellStyle name="Note 4 6 4 5 4" xfId="22229"/>
    <cellStyle name="Note 4 6 4 5 5" xfId="36682"/>
    <cellStyle name="Note 4 6 4 6" xfId="7255"/>
    <cellStyle name="Note 4 6 4 6 2" xfId="24690"/>
    <cellStyle name="Note 4 6 4 6 3" xfId="39143"/>
    <cellStyle name="Note 4 6 4 7" xfId="9696"/>
    <cellStyle name="Note 4 6 4 7 2" xfId="27131"/>
    <cellStyle name="Note 4 6 4 7 3" xfId="41584"/>
    <cellStyle name="Note 4 6 4 8" xfId="12116"/>
    <cellStyle name="Note 4 6 4 8 2" xfId="29551"/>
    <cellStyle name="Note 4 6 4 8 3" xfId="44004"/>
    <cellStyle name="Note 4 6 4 9" xfId="19123"/>
    <cellStyle name="Note 4 6 5" xfId="2286"/>
    <cellStyle name="Note 4 6 5 2" xfId="2287"/>
    <cellStyle name="Note 4 6 5 2 2" xfId="4798"/>
    <cellStyle name="Note 4 6 5 2 2 2" xfId="14224"/>
    <cellStyle name="Note 4 6 5 2 2 2 2" xfId="31659"/>
    <cellStyle name="Note 4 6 5 2 2 2 3" xfId="46112"/>
    <cellStyle name="Note 4 6 5 2 2 3" xfId="16685"/>
    <cellStyle name="Note 4 6 5 2 2 3 2" xfId="34120"/>
    <cellStyle name="Note 4 6 5 2 2 3 3" xfId="48573"/>
    <cellStyle name="Note 4 6 5 2 2 4" xfId="22234"/>
    <cellStyle name="Note 4 6 5 2 2 5" xfId="36687"/>
    <cellStyle name="Note 4 6 5 2 3" xfId="7260"/>
    <cellStyle name="Note 4 6 5 2 3 2" xfId="24695"/>
    <cellStyle name="Note 4 6 5 2 3 3" xfId="39148"/>
    <cellStyle name="Note 4 6 5 2 4" xfId="9701"/>
    <cellStyle name="Note 4 6 5 2 4 2" xfId="27136"/>
    <cellStyle name="Note 4 6 5 2 4 3" xfId="41589"/>
    <cellStyle name="Note 4 6 5 2 5" xfId="12121"/>
    <cellStyle name="Note 4 6 5 2 5 2" xfId="29556"/>
    <cellStyle name="Note 4 6 5 2 5 3" xfId="44009"/>
    <cellStyle name="Note 4 6 5 2 6" xfId="19128"/>
    <cellStyle name="Note 4 6 5 3" xfId="2288"/>
    <cellStyle name="Note 4 6 5 3 2" xfId="4799"/>
    <cellStyle name="Note 4 6 5 3 2 2" xfId="14225"/>
    <cellStyle name="Note 4 6 5 3 2 2 2" xfId="31660"/>
    <cellStyle name="Note 4 6 5 3 2 2 3" xfId="46113"/>
    <cellStyle name="Note 4 6 5 3 2 3" xfId="16686"/>
    <cellStyle name="Note 4 6 5 3 2 3 2" xfId="34121"/>
    <cellStyle name="Note 4 6 5 3 2 3 3" xfId="48574"/>
    <cellStyle name="Note 4 6 5 3 2 4" xfId="22235"/>
    <cellStyle name="Note 4 6 5 3 2 5" xfId="36688"/>
    <cellStyle name="Note 4 6 5 3 3" xfId="7261"/>
    <cellStyle name="Note 4 6 5 3 3 2" xfId="24696"/>
    <cellStyle name="Note 4 6 5 3 3 3" xfId="39149"/>
    <cellStyle name="Note 4 6 5 3 4" xfId="9702"/>
    <cellStyle name="Note 4 6 5 3 4 2" xfId="27137"/>
    <cellStyle name="Note 4 6 5 3 4 3" xfId="41590"/>
    <cellStyle name="Note 4 6 5 3 5" xfId="12122"/>
    <cellStyle name="Note 4 6 5 3 5 2" xfId="29557"/>
    <cellStyle name="Note 4 6 5 3 5 3" xfId="44010"/>
    <cellStyle name="Note 4 6 5 3 6" xfId="19129"/>
    <cellStyle name="Note 4 6 5 4" xfId="2289"/>
    <cellStyle name="Note 4 6 5 4 2" xfId="4800"/>
    <cellStyle name="Note 4 6 5 4 2 2" xfId="22236"/>
    <cellStyle name="Note 4 6 5 4 2 3" xfId="36689"/>
    <cellStyle name="Note 4 6 5 4 3" xfId="7262"/>
    <cellStyle name="Note 4 6 5 4 3 2" xfId="24697"/>
    <cellStyle name="Note 4 6 5 4 3 3" xfId="39150"/>
    <cellStyle name="Note 4 6 5 4 4" xfId="9703"/>
    <cellStyle name="Note 4 6 5 4 4 2" xfId="27138"/>
    <cellStyle name="Note 4 6 5 4 4 3" xfId="41591"/>
    <cellStyle name="Note 4 6 5 4 5" xfId="12123"/>
    <cellStyle name="Note 4 6 5 4 5 2" xfId="29558"/>
    <cellStyle name="Note 4 6 5 4 5 3" xfId="44011"/>
    <cellStyle name="Note 4 6 5 4 6" xfId="15342"/>
    <cellStyle name="Note 4 6 5 4 6 2" xfId="32777"/>
    <cellStyle name="Note 4 6 5 4 6 3" xfId="47230"/>
    <cellStyle name="Note 4 6 5 4 7" xfId="19130"/>
    <cellStyle name="Note 4 6 5 4 8" xfId="20504"/>
    <cellStyle name="Note 4 6 5 5" xfId="4797"/>
    <cellStyle name="Note 4 6 5 5 2" xfId="14223"/>
    <cellStyle name="Note 4 6 5 5 2 2" xfId="31658"/>
    <cellStyle name="Note 4 6 5 5 2 3" xfId="46111"/>
    <cellStyle name="Note 4 6 5 5 3" xfId="16684"/>
    <cellStyle name="Note 4 6 5 5 3 2" xfId="34119"/>
    <cellStyle name="Note 4 6 5 5 3 3" xfId="48572"/>
    <cellStyle name="Note 4 6 5 5 4" xfId="22233"/>
    <cellStyle name="Note 4 6 5 5 5" xfId="36686"/>
    <cellStyle name="Note 4 6 5 6" xfId="7259"/>
    <cellStyle name="Note 4 6 5 6 2" xfId="24694"/>
    <cellStyle name="Note 4 6 5 6 3" xfId="39147"/>
    <cellStyle name="Note 4 6 5 7" xfId="9700"/>
    <cellStyle name="Note 4 6 5 7 2" xfId="27135"/>
    <cellStyle name="Note 4 6 5 7 3" xfId="41588"/>
    <cellStyle name="Note 4 6 5 8" xfId="12120"/>
    <cellStyle name="Note 4 6 5 8 2" xfId="29555"/>
    <cellStyle name="Note 4 6 5 8 3" xfId="44008"/>
    <cellStyle name="Note 4 6 5 9" xfId="19127"/>
    <cellStyle name="Note 4 6 6" xfId="2290"/>
    <cellStyle name="Note 4 6 6 2" xfId="4801"/>
    <cellStyle name="Note 4 6 6 2 2" xfId="14226"/>
    <cellStyle name="Note 4 6 6 2 2 2" xfId="31661"/>
    <cellStyle name="Note 4 6 6 2 2 3" xfId="46114"/>
    <cellStyle name="Note 4 6 6 2 3" xfId="16687"/>
    <cellStyle name="Note 4 6 6 2 3 2" xfId="34122"/>
    <cellStyle name="Note 4 6 6 2 3 3" xfId="48575"/>
    <cellStyle name="Note 4 6 6 2 4" xfId="22237"/>
    <cellStyle name="Note 4 6 6 2 5" xfId="36690"/>
    <cellStyle name="Note 4 6 6 3" xfId="7263"/>
    <cellStyle name="Note 4 6 6 3 2" xfId="24698"/>
    <cellStyle name="Note 4 6 6 3 3" xfId="39151"/>
    <cellStyle name="Note 4 6 6 4" xfId="9704"/>
    <cellStyle name="Note 4 6 6 4 2" xfId="27139"/>
    <cellStyle name="Note 4 6 6 4 3" xfId="41592"/>
    <cellStyle name="Note 4 6 6 5" xfId="12124"/>
    <cellStyle name="Note 4 6 6 5 2" xfId="29559"/>
    <cellStyle name="Note 4 6 6 5 3" xfId="44012"/>
    <cellStyle name="Note 4 6 6 6" xfId="19131"/>
    <cellStyle name="Note 4 6 7" xfId="2291"/>
    <cellStyle name="Note 4 6 7 2" xfId="4802"/>
    <cellStyle name="Note 4 6 7 2 2" xfId="14227"/>
    <cellStyle name="Note 4 6 7 2 2 2" xfId="31662"/>
    <cellStyle name="Note 4 6 7 2 2 3" xfId="46115"/>
    <cellStyle name="Note 4 6 7 2 3" xfId="16688"/>
    <cellStyle name="Note 4 6 7 2 3 2" xfId="34123"/>
    <cellStyle name="Note 4 6 7 2 3 3" xfId="48576"/>
    <cellStyle name="Note 4 6 7 2 4" xfId="22238"/>
    <cellStyle name="Note 4 6 7 2 5" xfId="36691"/>
    <cellStyle name="Note 4 6 7 3" xfId="7264"/>
    <cellStyle name="Note 4 6 7 3 2" xfId="24699"/>
    <cellStyle name="Note 4 6 7 3 3" xfId="39152"/>
    <cellStyle name="Note 4 6 7 4" xfId="9705"/>
    <cellStyle name="Note 4 6 7 4 2" xfId="27140"/>
    <cellStyle name="Note 4 6 7 4 3" xfId="41593"/>
    <cellStyle name="Note 4 6 7 5" xfId="12125"/>
    <cellStyle name="Note 4 6 7 5 2" xfId="29560"/>
    <cellStyle name="Note 4 6 7 5 3" xfId="44013"/>
    <cellStyle name="Note 4 6 7 6" xfId="19132"/>
    <cellStyle name="Note 4 6 8" xfId="2292"/>
    <cellStyle name="Note 4 6 8 2" xfId="4803"/>
    <cellStyle name="Note 4 6 8 2 2" xfId="22239"/>
    <cellStyle name="Note 4 6 8 2 3" xfId="36692"/>
    <cellStyle name="Note 4 6 8 3" xfId="7265"/>
    <cellStyle name="Note 4 6 8 3 2" xfId="24700"/>
    <cellStyle name="Note 4 6 8 3 3" xfId="39153"/>
    <cellStyle name="Note 4 6 8 4" xfId="9706"/>
    <cellStyle name="Note 4 6 8 4 2" xfId="27141"/>
    <cellStyle name="Note 4 6 8 4 3" xfId="41594"/>
    <cellStyle name="Note 4 6 8 5" xfId="12126"/>
    <cellStyle name="Note 4 6 8 5 2" xfId="29561"/>
    <cellStyle name="Note 4 6 8 5 3" xfId="44014"/>
    <cellStyle name="Note 4 6 8 6" xfId="15343"/>
    <cellStyle name="Note 4 6 8 6 2" xfId="32778"/>
    <cellStyle name="Note 4 6 8 6 3" xfId="47231"/>
    <cellStyle name="Note 4 6 8 7" xfId="19133"/>
    <cellStyle name="Note 4 6 8 8" xfId="20505"/>
    <cellStyle name="Note 4 6 9" xfId="4784"/>
    <cellStyle name="Note 4 6 9 2" xfId="14213"/>
    <cellStyle name="Note 4 6 9 2 2" xfId="31648"/>
    <cellStyle name="Note 4 6 9 2 3" xfId="46101"/>
    <cellStyle name="Note 4 6 9 3" xfId="16674"/>
    <cellStyle name="Note 4 6 9 3 2" xfId="34109"/>
    <cellStyle name="Note 4 6 9 3 3" xfId="48562"/>
    <cellStyle name="Note 4 6 9 4" xfId="22220"/>
    <cellStyle name="Note 4 6 9 5" xfId="36673"/>
    <cellStyle name="Note 4 7" xfId="2293"/>
    <cellStyle name="Note 4 7 10" xfId="7266"/>
    <cellStyle name="Note 4 7 10 2" xfId="24701"/>
    <cellStyle name="Note 4 7 10 3" xfId="39154"/>
    <cellStyle name="Note 4 7 11" xfId="9707"/>
    <cellStyle name="Note 4 7 11 2" xfId="27142"/>
    <cellStyle name="Note 4 7 11 3" xfId="41595"/>
    <cellStyle name="Note 4 7 12" xfId="12127"/>
    <cellStyle name="Note 4 7 12 2" xfId="29562"/>
    <cellStyle name="Note 4 7 12 3" xfId="44015"/>
    <cellStyle name="Note 4 7 13" xfId="19134"/>
    <cellStyle name="Note 4 7 2" xfId="2294"/>
    <cellStyle name="Note 4 7 2 2" xfId="2295"/>
    <cellStyle name="Note 4 7 2 2 2" xfId="4806"/>
    <cellStyle name="Note 4 7 2 2 2 2" xfId="14230"/>
    <cellStyle name="Note 4 7 2 2 2 2 2" xfId="31665"/>
    <cellStyle name="Note 4 7 2 2 2 2 3" xfId="46118"/>
    <cellStyle name="Note 4 7 2 2 2 3" xfId="16691"/>
    <cellStyle name="Note 4 7 2 2 2 3 2" xfId="34126"/>
    <cellStyle name="Note 4 7 2 2 2 3 3" xfId="48579"/>
    <cellStyle name="Note 4 7 2 2 2 4" xfId="22242"/>
    <cellStyle name="Note 4 7 2 2 2 5" xfId="36695"/>
    <cellStyle name="Note 4 7 2 2 3" xfId="7268"/>
    <cellStyle name="Note 4 7 2 2 3 2" xfId="24703"/>
    <cellStyle name="Note 4 7 2 2 3 3" xfId="39156"/>
    <cellStyle name="Note 4 7 2 2 4" xfId="9709"/>
    <cellStyle name="Note 4 7 2 2 4 2" xfId="27144"/>
    <cellStyle name="Note 4 7 2 2 4 3" xfId="41597"/>
    <cellStyle name="Note 4 7 2 2 5" xfId="12129"/>
    <cellStyle name="Note 4 7 2 2 5 2" xfId="29564"/>
    <cellStyle name="Note 4 7 2 2 5 3" xfId="44017"/>
    <cellStyle name="Note 4 7 2 2 6" xfId="19136"/>
    <cellStyle name="Note 4 7 2 3" xfId="2296"/>
    <cellStyle name="Note 4 7 2 3 2" xfId="4807"/>
    <cellStyle name="Note 4 7 2 3 2 2" xfId="14231"/>
    <cellStyle name="Note 4 7 2 3 2 2 2" xfId="31666"/>
    <cellStyle name="Note 4 7 2 3 2 2 3" xfId="46119"/>
    <cellStyle name="Note 4 7 2 3 2 3" xfId="16692"/>
    <cellStyle name="Note 4 7 2 3 2 3 2" xfId="34127"/>
    <cellStyle name="Note 4 7 2 3 2 3 3" xfId="48580"/>
    <cellStyle name="Note 4 7 2 3 2 4" xfId="22243"/>
    <cellStyle name="Note 4 7 2 3 2 5" xfId="36696"/>
    <cellStyle name="Note 4 7 2 3 3" xfId="7269"/>
    <cellStyle name="Note 4 7 2 3 3 2" xfId="24704"/>
    <cellStyle name="Note 4 7 2 3 3 3" xfId="39157"/>
    <cellStyle name="Note 4 7 2 3 4" xfId="9710"/>
    <cellStyle name="Note 4 7 2 3 4 2" xfId="27145"/>
    <cellStyle name="Note 4 7 2 3 4 3" xfId="41598"/>
    <cellStyle name="Note 4 7 2 3 5" xfId="12130"/>
    <cellStyle name="Note 4 7 2 3 5 2" xfId="29565"/>
    <cellStyle name="Note 4 7 2 3 5 3" xfId="44018"/>
    <cellStyle name="Note 4 7 2 3 6" xfId="19137"/>
    <cellStyle name="Note 4 7 2 4" xfId="2297"/>
    <cellStyle name="Note 4 7 2 4 2" xfId="4808"/>
    <cellStyle name="Note 4 7 2 4 2 2" xfId="22244"/>
    <cellStyle name="Note 4 7 2 4 2 3" xfId="36697"/>
    <cellStyle name="Note 4 7 2 4 3" xfId="7270"/>
    <cellStyle name="Note 4 7 2 4 3 2" xfId="24705"/>
    <cellStyle name="Note 4 7 2 4 3 3" xfId="39158"/>
    <cellStyle name="Note 4 7 2 4 4" xfId="9711"/>
    <cellStyle name="Note 4 7 2 4 4 2" xfId="27146"/>
    <cellStyle name="Note 4 7 2 4 4 3" xfId="41599"/>
    <cellStyle name="Note 4 7 2 4 5" xfId="12131"/>
    <cellStyle name="Note 4 7 2 4 5 2" xfId="29566"/>
    <cellStyle name="Note 4 7 2 4 5 3" xfId="44019"/>
    <cellStyle name="Note 4 7 2 4 6" xfId="15344"/>
    <cellStyle name="Note 4 7 2 4 6 2" xfId="32779"/>
    <cellStyle name="Note 4 7 2 4 6 3" xfId="47232"/>
    <cellStyle name="Note 4 7 2 4 7" xfId="19138"/>
    <cellStyle name="Note 4 7 2 4 8" xfId="20506"/>
    <cellStyle name="Note 4 7 2 5" xfId="4805"/>
    <cellStyle name="Note 4 7 2 5 2" xfId="14229"/>
    <cellStyle name="Note 4 7 2 5 2 2" xfId="31664"/>
    <cellStyle name="Note 4 7 2 5 2 3" xfId="46117"/>
    <cellStyle name="Note 4 7 2 5 3" xfId="16690"/>
    <cellStyle name="Note 4 7 2 5 3 2" xfId="34125"/>
    <cellStyle name="Note 4 7 2 5 3 3" xfId="48578"/>
    <cellStyle name="Note 4 7 2 5 4" xfId="22241"/>
    <cellStyle name="Note 4 7 2 5 5" xfId="36694"/>
    <cellStyle name="Note 4 7 2 6" xfId="7267"/>
    <cellStyle name="Note 4 7 2 6 2" xfId="24702"/>
    <cellStyle name="Note 4 7 2 6 3" xfId="39155"/>
    <cellStyle name="Note 4 7 2 7" xfId="9708"/>
    <cellStyle name="Note 4 7 2 7 2" xfId="27143"/>
    <cellStyle name="Note 4 7 2 7 3" xfId="41596"/>
    <cellStyle name="Note 4 7 2 8" xfId="12128"/>
    <cellStyle name="Note 4 7 2 8 2" xfId="29563"/>
    <cellStyle name="Note 4 7 2 8 3" xfId="44016"/>
    <cellStyle name="Note 4 7 2 9" xfId="19135"/>
    <cellStyle name="Note 4 7 3" xfId="2298"/>
    <cellStyle name="Note 4 7 3 2" xfId="2299"/>
    <cellStyle name="Note 4 7 3 2 2" xfId="4810"/>
    <cellStyle name="Note 4 7 3 2 2 2" xfId="14233"/>
    <cellStyle name="Note 4 7 3 2 2 2 2" xfId="31668"/>
    <cellStyle name="Note 4 7 3 2 2 2 3" xfId="46121"/>
    <cellStyle name="Note 4 7 3 2 2 3" xfId="16694"/>
    <cellStyle name="Note 4 7 3 2 2 3 2" xfId="34129"/>
    <cellStyle name="Note 4 7 3 2 2 3 3" xfId="48582"/>
    <cellStyle name="Note 4 7 3 2 2 4" xfId="22246"/>
    <cellStyle name="Note 4 7 3 2 2 5" xfId="36699"/>
    <cellStyle name="Note 4 7 3 2 3" xfId="7272"/>
    <cellStyle name="Note 4 7 3 2 3 2" xfId="24707"/>
    <cellStyle name="Note 4 7 3 2 3 3" xfId="39160"/>
    <cellStyle name="Note 4 7 3 2 4" xfId="9713"/>
    <cellStyle name="Note 4 7 3 2 4 2" xfId="27148"/>
    <cellStyle name="Note 4 7 3 2 4 3" xfId="41601"/>
    <cellStyle name="Note 4 7 3 2 5" xfId="12133"/>
    <cellStyle name="Note 4 7 3 2 5 2" xfId="29568"/>
    <cellStyle name="Note 4 7 3 2 5 3" xfId="44021"/>
    <cellStyle name="Note 4 7 3 2 6" xfId="19140"/>
    <cellStyle name="Note 4 7 3 3" xfId="2300"/>
    <cellStyle name="Note 4 7 3 3 2" xfId="4811"/>
    <cellStyle name="Note 4 7 3 3 2 2" xfId="14234"/>
    <cellStyle name="Note 4 7 3 3 2 2 2" xfId="31669"/>
    <cellStyle name="Note 4 7 3 3 2 2 3" xfId="46122"/>
    <cellStyle name="Note 4 7 3 3 2 3" xfId="16695"/>
    <cellStyle name="Note 4 7 3 3 2 3 2" xfId="34130"/>
    <cellStyle name="Note 4 7 3 3 2 3 3" xfId="48583"/>
    <cellStyle name="Note 4 7 3 3 2 4" xfId="22247"/>
    <cellStyle name="Note 4 7 3 3 2 5" xfId="36700"/>
    <cellStyle name="Note 4 7 3 3 3" xfId="7273"/>
    <cellStyle name="Note 4 7 3 3 3 2" xfId="24708"/>
    <cellStyle name="Note 4 7 3 3 3 3" xfId="39161"/>
    <cellStyle name="Note 4 7 3 3 4" xfId="9714"/>
    <cellStyle name="Note 4 7 3 3 4 2" xfId="27149"/>
    <cellStyle name="Note 4 7 3 3 4 3" xfId="41602"/>
    <cellStyle name="Note 4 7 3 3 5" xfId="12134"/>
    <cellStyle name="Note 4 7 3 3 5 2" xfId="29569"/>
    <cellStyle name="Note 4 7 3 3 5 3" xfId="44022"/>
    <cellStyle name="Note 4 7 3 3 6" xfId="19141"/>
    <cellStyle name="Note 4 7 3 4" xfId="2301"/>
    <cellStyle name="Note 4 7 3 4 2" xfId="4812"/>
    <cellStyle name="Note 4 7 3 4 2 2" xfId="22248"/>
    <cellStyle name="Note 4 7 3 4 2 3" xfId="36701"/>
    <cellStyle name="Note 4 7 3 4 3" xfId="7274"/>
    <cellStyle name="Note 4 7 3 4 3 2" xfId="24709"/>
    <cellStyle name="Note 4 7 3 4 3 3" xfId="39162"/>
    <cellStyle name="Note 4 7 3 4 4" xfId="9715"/>
    <cellStyle name="Note 4 7 3 4 4 2" xfId="27150"/>
    <cellStyle name="Note 4 7 3 4 4 3" xfId="41603"/>
    <cellStyle name="Note 4 7 3 4 5" xfId="12135"/>
    <cellStyle name="Note 4 7 3 4 5 2" xfId="29570"/>
    <cellStyle name="Note 4 7 3 4 5 3" xfId="44023"/>
    <cellStyle name="Note 4 7 3 4 6" xfId="15345"/>
    <cellStyle name="Note 4 7 3 4 6 2" xfId="32780"/>
    <cellStyle name="Note 4 7 3 4 6 3" xfId="47233"/>
    <cellStyle name="Note 4 7 3 4 7" xfId="19142"/>
    <cellStyle name="Note 4 7 3 4 8" xfId="20507"/>
    <cellStyle name="Note 4 7 3 5" xfId="4809"/>
    <cellStyle name="Note 4 7 3 5 2" xfId="14232"/>
    <cellStyle name="Note 4 7 3 5 2 2" xfId="31667"/>
    <cellStyle name="Note 4 7 3 5 2 3" xfId="46120"/>
    <cellStyle name="Note 4 7 3 5 3" xfId="16693"/>
    <cellStyle name="Note 4 7 3 5 3 2" xfId="34128"/>
    <cellStyle name="Note 4 7 3 5 3 3" xfId="48581"/>
    <cellStyle name="Note 4 7 3 5 4" xfId="22245"/>
    <cellStyle name="Note 4 7 3 5 5" xfId="36698"/>
    <cellStyle name="Note 4 7 3 6" xfId="7271"/>
    <cellStyle name="Note 4 7 3 6 2" xfId="24706"/>
    <cellStyle name="Note 4 7 3 6 3" xfId="39159"/>
    <cellStyle name="Note 4 7 3 7" xfId="9712"/>
    <cellStyle name="Note 4 7 3 7 2" xfId="27147"/>
    <cellStyle name="Note 4 7 3 7 3" xfId="41600"/>
    <cellStyle name="Note 4 7 3 8" xfId="12132"/>
    <cellStyle name="Note 4 7 3 8 2" xfId="29567"/>
    <cellStyle name="Note 4 7 3 8 3" xfId="44020"/>
    <cellStyle name="Note 4 7 3 9" xfId="19139"/>
    <cellStyle name="Note 4 7 4" xfId="2302"/>
    <cellStyle name="Note 4 7 4 2" xfId="2303"/>
    <cellStyle name="Note 4 7 4 2 2" xfId="4814"/>
    <cellStyle name="Note 4 7 4 2 2 2" xfId="14236"/>
    <cellStyle name="Note 4 7 4 2 2 2 2" xfId="31671"/>
    <cellStyle name="Note 4 7 4 2 2 2 3" xfId="46124"/>
    <cellStyle name="Note 4 7 4 2 2 3" xfId="16697"/>
    <cellStyle name="Note 4 7 4 2 2 3 2" xfId="34132"/>
    <cellStyle name="Note 4 7 4 2 2 3 3" xfId="48585"/>
    <cellStyle name="Note 4 7 4 2 2 4" xfId="22250"/>
    <cellStyle name="Note 4 7 4 2 2 5" xfId="36703"/>
    <cellStyle name="Note 4 7 4 2 3" xfId="7276"/>
    <cellStyle name="Note 4 7 4 2 3 2" xfId="24711"/>
    <cellStyle name="Note 4 7 4 2 3 3" xfId="39164"/>
    <cellStyle name="Note 4 7 4 2 4" xfId="9717"/>
    <cellStyle name="Note 4 7 4 2 4 2" xfId="27152"/>
    <cellStyle name="Note 4 7 4 2 4 3" xfId="41605"/>
    <cellStyle name="Note 4 7 4 2 5" xfId="12137"/>
    <cellStyle name="Note 4 7 4 2 5 2" xfId="29572"/>
    <cellStyle name="Note 4 7 4 2 5 3" xfId="44025"/>
    <cellStyle name="Note 4 7 4 2 6" xfId="19144"/>
    <cellStyle name="Note 4 7 4 3" xfId="2304"/>
    <cellStyle name="Note 4 7 4 3 2" xfId="4815"/>
    <cellStyle name="Note 4 7 4 3 2 2" xfId="14237"/>
    <cellStyle name="Note 4 7 4 3 2 2 2" xfId="31672"/>
    <cellStyle name="Note 4 7 4 3 2 2 3" xfId="46125"/>
    <cellStyle name="Note 4 7 4 3 2 3" xfId="16698"/>
    <cellStyle name="Note 4 7 4 3 2 3 2" xfId="34133"/>
    <cellStyle name="Note 4 7 4 3 2 3 3" xfId="48586"/>
    <cellStyle name="Note 4 7 4 3 2 4" xfId="22251"/>
    <cellStyle name="Note 4 7 4 3 2 5" xfId="36704"/>
    <cellStyle name="Note 4 7 4 3 3" xfId="7277"/>
    <cellStyle name="Note 4 7 4 3 3 2" xfId="24712"/>
    <cellStyle name="Note 4 7 4 3 3 3" xfId="39165"/>
    <cellStyle name="Note 4 7 4 3 4" xfId="9718"/>
    <cellStyle name="Note 4 7 4 3 4 2" xfId="27153"/>
    <cellStyle name="Note 4 7 4 3 4 3" xfId="41606"/>
    <cellStyle name="Note 4 7 4 3 5" xfId="12138"/>
    <cellStyle name="Note 4 7 4 3 5 2" xfId="29573"/>
    <cellStyle name="Note 4 7 4 3 5 3" xfId="44026"/>
    <cellStyle name="Note 4 7 4 3 6" xfId="19145"/>
    <cellStyle name="Note 4 7 4 4" xfId="2305"/>
    <cellStyle name="Note 4 7 4 4 2" xfId="4816"/>
    <cellStyle name="Note 4 7 4 4 2 2" xfId="22252"/>
    <cellStyle name="Note 4 7 4 4 2 3" xfId="36705"/>
    <cellStyle name="Note 4 7 4 4 3" xfId="7278"/>
    <cellStyle name="Note 4 7 4 4 3 2" xfId="24713"/>
    <cellStyle name="Note 4 7 4 4 3 3" xfId="39166"/>
    <cellStyle name="Note 4 7 4 4 4" xfId="9719"/>
    <cellStyle name="Note 4 7 4 4 4 2" xfId="27154"/>
    <cellStyle name="Note 4 7 4 4 4 3" xfId="41607"/>
    <cellStyle name="Note 4 7 4 4 5" xfId="12139"/>
    <cellStyle name="Note 4 7 4 4 5 2" xfId="29574"/>
    <cellStyle name="Note 4 7 4 4 5 3" xfId="44027"/>
    <cellStyle name="Note 4 7 4 4 6" xfId="15346"/>
    <cellStyle name="Note 4 7 4 4 6 2" xfId="32781"/>
    <cellStyle name="Note 4 7 4 4 6 3" xfId="47234"/>
    <cellStyle name="Note 4 7 4 4 7" xfId="19146"/>
    <cellStyle name="Note 4 7 4 4 8" xfId="20508"/>
    <cellStyle name="Note 4 7 4 5" xfId="4813"/>
    <cellStyle name="Note 4 7 4 5 2" xfId="14235"/>
    <cellStyle name="Note 4 7 4 5 2 2" xfId="31670"/>
    <cellStyle name="Note 4 7 4 5 2 3" xfId="46123"/>
    <cellStyle name="Note 4 7 4 5 3" xfId="16696"/>
    <cellStyle name="Note 4 7 4 5 3 2" xfId="34131"/>
    <cellStyle name="Note 4 7 4 5 3 3" xfId="48584"/>
    <cellStyle name="Note 4 7 4 5 4" xfId="22249"/>
    <cellStyle name="Note 4 7 4 5 5" xfId="36702"/>
    <cellStyle name="Note 4 7 4 6" xfId="7275"/>
    <cellStyle name="Note 4 7 4 6 2" xfId="24710"/>
    <cellStyle name="Note 4 7 4 6 3" xfId="39163"/>
    <cellStyle name="Note 4 7 4 7" xfId="9716"/>
    <cellStyle name="Note 4 7 4 7 2" xfId="27151"/>
    <cellStyle name="Note 4 7 4 7 3" xfId="41604"/>
    <cellStyle name="Note 4 7 4 8" xfId="12136"/>
    <cellStyle name="Note 4 7 4 8 2" xfId="29571"/>
    <cellStyle name="Note 4 7 4 8 3" xfId="44024"/>
    <cellStyle name="Note 4 7 4 9" xfId="19143"/>
    <cellStyle name="Note 4 7 5" xfId="2306"/>
    <cellStyle name="Note 4 7 5 2" xfId="2307"/>
    <cellStyle name="Note 4 7 5 2 2" xfId="4818"/>
    <cellStyle name="Note 4 7 5 2 2 2" xfId="14239"/>
    <cellStyle name="Note 4 7 5 2 2 2 2" xfId="31674"/>
    <cellStyle name="Note 4 7 5 2 2 2 3" xfId="46127"/>
    <cellStyle name="Note 4 7 5 2 2 3" xfId="16700"/>
    <cellStyle name="Note 4 7 5 2 2 3 2" xfId="34135"/>
    <cellStyle name="Note 4 7 5 2 2 3 3" xfId="48588"/>
    <cellStyle name="Note 4 7 5 2 2 4" xfId="22254"/>
    <cellStyle name="Note 4 7 5 2 2 5" xfId="36707"/>
    <cellStyle name="Note 4 7 5 2 3" xfId="7280"/>
    <cellStyle name="Note 4 7 5 2 3 2" xfId="24715"/>
    <cellStyle name="Note 4 7 5 2 3 3" xfId="39168"/>
    <cellStyle name="Note 4 7 5 2 4" xfId="9721"/>
    <cellStyle name="Note 4 7 5 2 4 2" xfId="27156"/>
    <cellStyle name="Note 4 7 5 2 4 3" xfId="41609"/>
    <cellStyle name="Note 4 7 5 2 5" xfId="12141"/>
    <cellStyle name="Note 4 7 5 2 5 2" xfId="29576"/>
    <cellStyle name="Note 4 7 5 2 5 3" xfId="44029"/>
    <cellStyle name="Note 4 7 5 2 6" xfId="19148"/>
    <cellStyle name="Note 4 7 5 3" xfId="2308"/>
    <cellStyle name="Note 4 7 5 3 2" xfId="4819"/>
    <cellStyle name="Note 4 7 5 3 2 2" xfId="14240"/>
    <cellStyle name="Note 4 7 5 3 2 2 2" xfId="31675"/>
    <cellStyle name="Note 4 7 5 3 2 2 3" xfId="46128"/>
    <cellStyle name="Note 4 7 5 3 2 3" xfId="16701"/>
    <cellStyle name="Note 4 7 5 3 2 3 2" xfId="34136"/>
    <cellStyle name="Note 4 7 5 3 2 3 3" xfId="48589"/>
    <cellStyle name="Note 4 7 5 3 2 4" xfId="22255"/>
    <cellStyle name="Note 4 7 5 3 2 5" xfId="36708"/>
    <cellStyle name="Note 4 7 5 3 3" xfId="7281"/>
    <cellStyle name="Note 4 7 5 3 3 2" xfId="24716"/>
    <cellStyle name="Note 4 7 5 3 3 3" xfId="39169"/>
    <cellStyle name="Note 4 7 5 3 4" xfId="9722"/>
    <cellStyle name="Note 4 7 5 3 4 2" xfId="27157"/>
    <cellStyle name="Note 4 7 5 3 4 3" xfId="41610"/>
    <cellStyle name="Note 4 7 5 3 5" xfId="12142"/>
    <cellStyle name="Note 4 7 5 3 5 2" xfId="29577"/>
    <cellStyle name="Note 4 7 5 3 5 3" xfId="44030"/>
    <cellStyle name="Note 4 7 5 3 6" xfId="19149"/>
    <cellStyle name="Note 4 7 5 4" xfId="2309"/>
    <cellStyle name="Note 4 7 5 4 2" xfId="4820"/>
    <cellStyle name="Note 4 7 5 4 2 2" xfId="22256"/>
    <cellStyle name="Note 4 7 5 4 2 3" xfId="36709"/>
    <cellStyle name="Note 4 7 5 4 3" xfId="7282"/>
    <cellStyle name="Note 4 7 5 4 3 2" xfId="24717"/>
    <cellStyle name="Note 4 7 5 4 3 3" xfId="39170"/>
    <cellStyle name="Note 4 7 5 4 4" xfId="9723"/>
    <cellStyle name="Note 4 7 5 4 4 2" xfId="27158"/>
    <cellStyle name="Note 4 7 5 4 4 3" xfId="41611"/>
    <cellStyle name="Note 4 7 5 4 5" xfId="12143"/>
    <cellStyle name="Note 4 7 5 4 5 2" xfId="29578"/>
    <cellStyle name="Note 4 7 5 4 5 3" xfId="44031"/>
    <cellStyle name="Note 4 7 5 4 6" xfId="15347"/>
    <cellStyle name="Note 4 7 5 4 6 2" xfId="32782"/>
    <cellStyle name="Note 4 7 5 4 6 3" xfId="47235"/>
    <cellStyle name="Note 4 7 5 4 7" xfId="19150"/>
    <cellStyle name="Note 4 7 5 4 8" xfId="20509"/>
    <cellStyle name="Note 4 7 5 5" xfId="4817"/>
    <cellStyle name="Note 4 7 5 5 2" xfId="14238"/>
    <cellStyle name="Note 4 7 5 5 2 2" xfId="31673"/>
    <cellStyle name="Note 4 7 5 5 2 3" xfId="46126"/>
    <cellStyle name="Note 4 7 5 5 3" xfId="16699"/>
    <cellStyle name="Note 4 7 5 5 3 2" xfId="34134"/>
    <cellStyle name="Note 4 7 5 5 3 3" xfId="48587"/>
    <cellStyle name="Note 4 7 5 5 4" xfId="22253"/>
    <cellStyle name="Note 4 7 5 5 5" xfId="36706"/>
    <cellStyle name="Note 4 7 5 6" xfId="7279"/>
    <cellStyle name="Note 4 7 5 6 2" xfId="24714"/>
    <cellStyle name="Note 4 7 5 6 3" xfId="39167"/>
    <cellStyle name="Note 4 7 5 7" xfId="9720"/>
    <cellStyle name="Note 4 7 5 7 2" xfId="27155"/>
    <cellStyle name="Note 4 7 5 7 3" xfId="41608"/>
    <cellStyle name="Note 4 7 5 8" xfId="12140"/>
    <cellStyle name="Note 4 7 5 8 2" xfId="29575"/>
    <cellStyle name="Note 4 7 5 8 3" xfId="44028"/>
    <cellStyle name="Note 4 7 5 9" xfId="19147"/>
    <cellStyle name="Note 4 7 6" xfId="2310"/>
    <cellStyle name="Note 4 7 6 2" xfId="4821"/>
    <cellStyle name="Note 4 7 6 2 2" xfId="14241"/>
    <cellStyle name="Note 4 7 6 2 2 2" xfId="31676"/>
    <cellStyle name="Note 4 7 6 2 2 3" xfId="46129"/>
    <cellStyle name="Note 4 7 6 2 3" xfId="16702"/>
    <cellStyle name="Note 4 7 6 2 3 2" xfId="34137"/>
    <cellStyle name="Note 4 7 6 2 3 3" xfId="48590"/>
    <cellStyle name="Note 4 7 6 2 4" xfId="22257"/>
    <cellStyle name="Note 4 7 6 2 5" xfId="36710"/>
    <cellStyle name="Note 4 7 6 3" xfId="7283"/>
    <cellStyle name="Note 4 7 6 3 2" xfId="24718"/>
    <cellStyle name="Note 4 7 6 3 3" xfId="39171"/>
    <cellStyle name="Note 4 7 6 4" xfId="9724"/>
    <cellStyle name="Note 4 7 6 4 2" xfId="27159"/>
    <cellStyle name="Note 4 7 6 4 3" xfId="41612"/>
    <cellStyle name="Note 4 7 6 5" xfId="12144"/>
    <cellStyle name="Note 4 7 6 5 2" xfId="29579"/>
    <cellStyle name="Note 4 7 6 5 3" xfId="44032"/>
    <cellStyle name="Note 4 7 6 6" xfId="19151"/>
    <cellStyle name="Note 4 7 7" xfId="2311"/>
    <cellStyle name="Note 4 7 7 2" xfId="4822"/>
    <cellStyle name="Note 4 7 7 2 2" xfId="14242"/>
    <cellStyle name="Note 4 7 7 2 2 2" xfId="31677"/>
    <cellStyle name="Note 4 7 7 2 2 3" xfId="46130"/>
    <cellStyle name="Note 4 7 7 2 3" xfId="16703"/>
    <cellStyle name="Note 4 7 7 2 3 2" xfId="34138"/>
    <cellStyle name="Note 4 7 7 2 3 3" xfId="48591"/>
    <cellStyle name="Note 4 7 7 2 4" xfId="22258"/>
    <cellStyle name="Note 4 7 7 2 5" xfId="36711"/>
    <cellStyle name="Note 4 7 7 3" xfId="7284"/>
    <cellStyle name="Note 4 7 7 3 2" xfId="24719"/>
    <cellStyle name="Note 4 7 7 3 3" xfId="39172"/>
    <cellStyle name="Note 4 7 7 4" xfId="9725"/>
    <cellStyle name="Note 4 7 7 4 2" xfId="27160"/>
    <cellStyle name="Note 4 7 7 4 3" xfId="41613"/>
    <cellStyle name="Note 4 7 7 5" xfId="12145"/>
    <cellStyle name="Note 4 7 7 5 2" xfId="29580"/>
    <cellStyle name="Note 4 7 7 5 3" xfId="44033"/>
    <cellStyle name="Note 4 7 7 6" xfId="19152"/>
    <cellStyle name="Note 4 7 8" xfId="2312"/>
    <cellStyle name="Note 4 7 8 2" xfId="4823"/>
    <cellStyle name="Note 4 7 8 2 2" xfId="22259"/>
    <cellStyle name="Note 4 7 8 2 3" xfId="36712"/>
    <cellStyle name="Note 4 7 8 3" xfId="7285"/>
    <cellStyle name="Note 4 7 8 3 2" xfId="24720"/>
    <cellStyle name="Note 4 7 8 3 3" xfId="39173"/>
    <cellStyle name="Note 4 7 8 4" xfId="9726"/>
    <cellStyle name="Note 4 7 8 4 2" xfId="27161"/>
    <cellStyle name="Note 4 7 8 4 3" xfId="41614"/>
    <cellStyle name="Note 4 7 8 5" xfId="12146"/>
    <cellStyle name="Note 4 7 8 5 2" xfId="29581"/>
    <cellStyle name="Note 4 7 8 5 3" xfId="44034"/>
    <cellStyle name="Note 4 7 8 6" xfId="15348"/>
    <cellStyle name="Note 4 7 8 6 2" xfId="32783"/>
    <cellStyle name="Note 4 7 8 6 3" xfId="47236"/>
    <cellStyle name="Note 4 7 8 7" xfId="19153"/>
    <cellStyle name="Note 4 7 8 8" xfId="20510"/>
    <cellStyle name="Note 4 7 9" xfId="4804"/>
    <cellStyle name="Note 4 7 9 2" xfId="14228"/>
    <cellStyle name="Note 4 7 9 2 2" xfId="31663"/>
    <cellStyle name="Note 4 7 9 2 3" xfId="46116"/>
    <cellStyle name="Note 4 7 9 3" xfId="16689"/>
    <cellStyle name="Note 4 7 9 3 2" xfId="34124"/>
    <cellStyle name="Note 4 7 9 3 3" xfId="48577"/>
    <cellStyle name="Note 4 7 9 4" xfId="22240"/>
    <cellStyle name="Note 4 7 9 5" xfId="36693"/>
    <cellStyle name="Note 4 8" xfId="2313"/>
    <cellStyle name="Note 4 8 10" xfId="7286"/>
    <cellStyle name="Note 4 8 10 2" xfId="24721"/>
    <cellStyle name="Note 4 8 10 3" xfId="39174"/>
    <cellStyle name="Note 4 8 11" xfId="9727"/>
    <cellStyle name="Note 4 8 11 2" xfId="27162"/>
    <cellStyle name="Note 4 8 11 3" xfId="41615"/>
    <cellStyle name="Note 4 8 12" xfId="12147"/>
    <cellStyle name="Note 4 8 12 2" xfId="29582"/>
    <cellStyle name="Note 4 8 12 3" xfId="44035"/>
    <cellStyle name="Note 4 8 13" xfId="19154"/>
    <cellStyle name="Note 4 8 2" xfId="2314"/>
    <cellStyle name="Note 4 8 2 2" xfId="2315"/>
    <cellStyle name="Note 4 8 2 2 2" xfId="4826"/>
    <cellStyle name="Note 4 8 2 2 2 2" xfId="14245"/>
    <cellStyle name="Note 4 8 2 2 2 2 2" xfId="31680"/>
    <cellStyle name="Note 4 8 2 2 2 2 3" xfId="46133"/>
    <cellStyle name="Note 4 8 2 2 2 3" xfId="16706"/>
    <cellStyle name="Note 4 8 2 2 2 3 2" xfId="34141"/>
    <cellStyle name="Note 4 8 2 2 2 3 3" xfId="48594"/>
    <cellStyle name="Note 4 8 2 2 2 4" xfId="22262"/>
    <cellStyle name="Note 4 8 2 2 2 5" xfId="36715"/>
    <cellStyle name="Note 4 8 2 2 3" xfId="7288"/>
    <cellStyle name="Note 4 8 2 2 3 2" xfId="24723"/>
    <cellStyle name="Note 4 8 2 2 3 3" xfId="39176"/>
    <cellStyle name="Note 4 8 2 2 4" xfId="9729"/>
    <cellStyle name="Note 4 8 2 2 4 2" xfId="27164"/>
    <cellStyle name="Note 4 8 2 2 4 3" xfId="41617"/>
    <cellStyle name="Note 4 8 2 2 5" xfId="12149"/>
    <cellStyle name="Note 4 8 2 2 5 2" xfId="29584"/>
    <cellStyle name="Note 4 8 2 2 5 3" xfId="44037"/>
    <cellStyle name="Note 4 8 2 2 6" xfId="19156"/>
    <cellStyle name="Note 4 8 2 3" xfId="2316"/>
    <cellStyle name="Note 4 8 2 3 2" xfId="4827"/>
    <cellStyle name="Note 4 8 2 3 2 2" xfId="14246"/>
    <cellStyle name="Note 4 8 2 3 2 2 2" xfId="31681"/>
    <cellStyle name="Note 4 8 2 3 2 2 3" xfId="46134"/>
    <cellStyle name="Note 4 8 2 3 2 3" xfId="16707"/>
    <cellStyle name="Note 4 8 2 3 2 3 2" xfId="34142"/>
    <cellStyle name="Note 4 8 2 3 2 3 3" xfId="48595"/>
    <cellStyle name="Note 4 8 2 3 2 4" xfId="22263"/>
    <cellStyle name="Note 4 8 2 3 2 5" xfId="36716"/>
    <cellStyle name="Note 4 8 2 3 3" xfId="7289"/>
    <cellStyle name="Note 4 8 2 3 3 2" xfId="24724"/>
    <cellStyle name="Note 4 8 2 3 3 3" xfId="39177"/>
    <cellStyle name="Note 4 8 2 3 4" xfId="9730"/>
    <cellStyle name="Note 4 8 2 3 4 2" xfId="27165"/>
    <cellStyle name="Note 4 8 2 3 4 3" xfId="41618"/>
    <cellStyle name="Note 4 8 2 3 5" xfId="12150"/>
    <cellStyle name="Note 4 8 2 3 5 2" xfId="29585"/>
    <cellStyle name="Note 4 8 2 3 5 3" xfId="44038"/>
    <cellStyle name="Note 4 8 2 3 6" xfId="19157"/>
    <cellStyle name="Note 4 8 2 4" xfId="2317"/>
    <cellStyle name="Note 4 8 2 4 2" xfId="4828"/>
    <cellStyle name="Note 4 8 2 4 2 2" xfId="22264"/>
    <cellStyle name="Note 4 8 2 4 2 3" xfId="36717"/>
    <cellStyle name="Note 4 8 2 4 3" xfId="7290"/>
    <cellStyle name="Note 4 8 2 4 3 2" xfId="24725"/>
    <cellStyle name="Note 4 8 2 4 3 3" xfId="39178"/>
    <cellStyle name="Note 4 8 2 4 4" xfId="9731"/>
    <cellStyle name="Note 4 8 2 4 4 2" xfId="27166"/>
    <cellStyle name="Note 4 8 2 4 4 3" xfId="41619"/>
    <cellStyle name="Note 4 8 2 4 5" xfId="12151"/>
    <cellStyle name="Note 4 8 2 4 5 2" xfId="29586"/>
    <cellStyle name="Note 4 8 2 4 5 3" xfId="44039"/>
    <cellStyle name="Note 4 8 2 4 6" xfId="15349"/>
    <cellStyle name="Note 4 8 2 4 6 2" xfId="32784"/>
    <cellStyle name="Note 4 8 2 4 6 3" xfId="47237"/>
    <cellStyle name="Note 4 8 2 4 7" xfId="19158"/>
    <cellStyle name="Note 4 8 2 4 8" xfId="20511"/>
    <cellStyle name="Note 4 8 2 5" xfId="4825"/>
    <cellStyle name="Note 4 8 2 5 2" xfId="14244"/>
    <cellStyle name="Note 4 8 2 5 2 2" xfId="31679"/>
    <cellStyle name="Note 4 8 2 5 2 3" xfId="46132"/>
    <cellStyle name="Note 4 8 2 5 3" xfId="16705"/>
    <cellStyle name="Note 4 8 2 5 3 2" xfId="34140"/>
    <cellStyle name="Note 4 8 2 5 3 3" xfId="48593"/>
    <cellStyle name="Note 4 8 2 5 4" xfId="22261"/>
    <cellStyle name="Note 4 8 2 5 5" xfId="36714"/>
    <cellStyle name="Note 4 8 2 6" xfId="7287"/>
    <cellStyle name="Note 4 8 2 6 2" xfId="24722"/>
    <cellStyle name="Note 4 8 2 6 3" xfId="39175"/>
    <cellStyle name="Note 4 8 2 7" xfId="9728"/>
    <cellStyle name="Note 4 8 2 7 2" xfId="27163"/>
    <cellStyle name="Note 4 8 2 7 3" xfId="41616"/>
    <cellStyle name="Note 4 8 2 8" xfId="12148"/>
    <cellStyle name="Note 4 8 2 8 2" xfId="29583"/>
    <cellStyle name="Note 4 8 2 8 3" xfId="44036"/>
    <cellStyle name="Note 4 8 2 9" xfId="19155"/>
    <cellStyle name="Note 4 8 3" xfId="2318"/>
    <cellStyle name="Note 4 8 3 2" xfId="2319"/>
    <cellStyle name="Note 4 8 3 2 2" xfId="4830"/>
    <cellStyle name="Note 4 8 3 2 2 2" xfId="14248"/>
    <cellStyle name="Note 4 8 3 2 2 2 2" xfId="31683"/>
    <cellStyle name="Note 4 8 3 2 2 2 3" xfId="46136"/>
    <cellStyle name="Note 4 8 3 2 2 3" xfId="16709"/>
    <cellStyle name="Note 4 8 3 2 2 3 2" xfId="34144"/>
    <cellStyle name="Note 4 8 3 2 2 3 3" xfId="48597"/>
    <cellStyle name="Note 4 8 3 2 2 4" xfId="22266"/>
    <cellStyle name="Note 4 8 3 2 2 5" xfId="36719"/>
    <cellStyle name="Note 4 8 3 2 3" xfId="7292"/>
    <cellStyle name="Note 4 8 3 2 3 2" xfId="24727"/>
    <cellStyle name="Note 4 8 3 2 3 3" xfId="39180"/>
    <cellStyle name="Note 4 8 3 2 4" xfId="9733"/>
    <cellStyle name="Note 4 8 3 2 4 2" xfId="27168"/>
    <cellStyle name="Note 4 8 3 2 4 3" xfId="41621"/>
    <cellStyle name="Note 4 8 3 2 5" xfId="12153"/>
    <cellStyle name="Note 4 8 3 2 5 2" xfId="29588"/>
    <cellStyle name="Note 4 8 3 2 5 3" xfId="44041"/>
    <cellStyle name="Note 4 8 3 2 6" xfId="19160"/>
    <cellStyle name="Note 4 8 3 3" xfId="2320"/>
    <cellStyle name="Note 4 8 3 3 2" xfId="4831"/>
    <cellStyle name="Note 4 8 3 3 2 2" xfId="14249"/>
    <cellStyle name="Note 4 8 3 3 2 2 2" xfId="31684"/>
    <cellStyle name="Note 4 8 3 3 2 2 3" xfId="46137"/>
    <cellStyle name="Note 4 8 3 3 2 3" xfId="16710"/>
    <cellStyle name="Note 4 8 3 3 2 3 2" xfId="34145"/>
    <cellStyle name="Note 4 8 3 3 2 3 3" xfId="48598"/>
    <cellStyle name="Note 4 8 3 3 2 4" xfId="22267"/>
    <cellStyle name="Note 4 8 3 3 2 5" xfId="36720"/>
    <cellStyle name="Note 4 8 3 3 3" xfId="7293"/>
    <cellStyle name="Note 4 8 3 3 3 2" xfId="24728"/>
    <cellStyle name="Note 4 8 3 3 3 3" xfId="39181"/>
    <cellStyle name="Note 4 8 3 3 4" xfId="9734"/>
    <cellStyle name="Note 4 8 3 3 4 2" xfId="27169"/>
    <cellStyle name="Note 4 8 3 3 4 3" xfId="41622"/>
    <cellStyle name="Note 4 8 3 3 5" xfId="12154"/>
    <cellStyle name="Note 4 8 3 3 5 2" xfId="29589"/>
    <cellStyle name="Note 4 8 3 3 5 3" xfId="44042"/>
    <cellStyle name="Note 4 8 3 3 6" xfId="19161"/>
    <cellStyle name="Note 4 8 3 4" xfId="2321"/>
    <cellStyle name="Note 4 8 3 4 2" xfId="4832"/>
    <cellStyle name="Note 4 8 3 4 2 2" xfId="22268"/>
    <cellStyle name="Note 4 8 3 4 2 3" xfId="36721"/>
    <cellStyle name="Note 4 8 3 4 3" xfId="7294"/>
    <cellStyle name="Note 4 8 3 4 3 2" xfId="24729"/>
    <cellStyle name="Note 4 8 3 4 3 3" xfId="39182"/>
    <cellStyle name="Note 4 8 3 4 4" xfId="9735"/>
    <cellStyle name="Note 4 8 3 4 4 2" xfId="27170"/>
    <cellStyle name="Note 4 8 3 4 4 3" xfId="41623"/>
    <cellStyle name="Note 4 8 3 4 5" xfId="12155"/>
    <cellStyle name="Note 4 8 3 4 5 2" xfId="29590"/>
    <cellStyle name="Note 4 8 3 4 5 3" xfId="44043"/>
    <cellStyle name="Note 4 8 3 4 6" xfId="15350"/>
    <cellStyle name="Note 4 8 3 4 6 2" xfId="32785"/>
    <cellStyle name="Note 4 8 3 4 6 3" xfId="47238"/>
    <cellStyle name="Note 4 8 3 4 7" xfId="19162"/>
    <cellStyle name="Note 4 8 3 4 8" xfId="20512"/>
    <cellStyle name="Note 4 8 3 5" xfId="4829"/>
    <cellStyle name="Note 4 8 3 5 2" xfId="14247"/>
    <cellStyle name="Note 4 8 3 5 2 2" xfId="31682"/>
    <cellStyle name="Note 4 8 3 5 2 3" xfId="46135"/>
    <cellStyle name="Note 4 8 3 5 3" xfId="16708"/>
    <cellStyle name="Note 4 8 3 5 3 2" xfId="34143"/>
    <cellStyle name="Note 4 8 3 5 3 3" xfId="48596"/>
    <cellStyle name="Note 4 8 3 5 4" xfId="22265"/>
    <cellStyle name="Note 4 8 3 5 5" xfId="36718"/>
    <cellStyle name="Note 4 8 3 6" xfId="7291"/>
    <cellStyle name="Note 4 8 3 6 2" xfId="24726"/>
    <cellStyle name="Note 4 8 3 6 3" xfId="39179"/>
    <cellStyle name="Note 4 8 3 7" xfId="9732"/>
    <cellStyle name="Note 4 8 3 7 2" xfId="27167"/>
    <cellStyle name="Note 4 8 3 7 3" xfId="41620"/>
    <cellStyle name="Note 4 8 3 8" xfId="12152"/>
    <cellStyle name="Note 4 8 3 8 2" xfId="29587"/>
    <cellStyle name="Note 4 8 3 8 3" xfId="44040"/>
    <cellStyle name="Note 4 8 3 9" xfId="19159"/>
    <cellStyle name="Note 4 8 4" xfId="2322"/>
    <cellStyle name="Note 4 8 4 2" xfId="2323"/>
    <cellStyle name="Note 4 8 4 2 2" xfId="4834"/>
    <cellStyle name="Note 4 8 4 2 2 2" xfId="14251"/>
    <cellStyle name="Note 4 8 4 2 2 2 2" xfId="31686"/>
    <cellStyle name="Note 4 8 4 2 2 2 3" xfId="46139"/>
    <cellStyle name="Note 4 8 4 2 2 3" xfId="16712"/>
    <cellStyle name="Note 4 8 4 2 2 3 2" xfId="34147"/>
    <cellStyle name="Note 4 8 4 2 2 3 3" xfId="48600"/>
    <cellStyle name="Note 4 8 4 2 2 4" xfId="22270"/>
    <cellStyle name="Note 4 8 4 2 2 5" xfId="36723"/>
    <cellStyle name="Note 4 8 4 2 3" xfId="7296"/>
    <cellStyle name="Note 4 8 4 2 3 2" xfId="24731"/>
    <cellStyle name="Note 4 8 4 2 3 3" xfId="39184"/>
    <cellStyle name="Note 4 8 4 2 4" xfId="9737"/>
    <cellStyle name="Note 4 8 4 2 4 2" xfId="27172"/>
    <cellStyle name="Note 4 8 4 2 4 3" xfId="41625"/>
    <cellStyle name="Note 4 8 4 2 5" xfId="12157"/>
    <cellStyle name="Note 4 8 4 2 5 2" xfId="29592"/>
    <cellStyle name="Note 4 8 4 2 5 3" xfId="44045"/>
    <cellStyle name="Note 4 8 4 2 6" xfId="19164"/>
    <cellStyle name="Note 4 8 4 3" xfId="2324"/>
    <cellStyle name="Note 4 8 4 3 2" xfId="4835"/>
    <cellStyle name="Note 4 8 4 3 2 2" xfId="14252"/>
    <cellStyle name="Note 4 8 4 3 2 2 2" xfId="31687"/>
    <cellStyle name="Note 4 8 4 3 2 2 3" xfId="46140"/>
    <cellStyle name="Note 4 8 4 3 2 3" xfId="16713"/>
    <cellStyle name="Note 4 8 4 3 2 3 2" xfId="34148"/>
    <cellStyle name="Note 4 8 4 3 2 3 3" xfId="48601"/>
    <cellStyle name="Note 4 8 4 3 2 4" xfId="22271"/>
    <cellStyle name="Note 4 8 4 3 2 5" xfId="36724"/>
    <cellStyle name="Note 4 8 4 3 3" xfId="7297"/>
    <cellStyle name="Note 4 8 4 3 3 2" xfId="24732"/>
    <cellStyle name="Note 4 8 4 3 3 3" xfId="39185"/>
    <cellStyle name="Note 4 8 4 3 4" xfId="9738"/>
    <cellStyle name="Note 4 8 4 3 4 2" xfId="27173"/>
    <cellStyle name="Note 4 8 4 3 4 3" xfId="41626"/>
    <cellStyle name="Note 4 8 4 3 5" xfId="12158"/>
    <cellStyle name="Note 4 8 4 3 5 2" xfId="29593"/>
    <cellStyle name="Note 4 8 4 3 5 3" xfId="44046"/>
    <cellStyle name="Note 4 8 4 3 6" xfId="19165"/>
    <cellStyle name="Note 4 8 4 4" xfId="2325"/>
    <cellStyle name="Note 4 8 4 4 2" xfId="4836"/>
    <cellStyle name="Note 4 8 4 4 2 2" xfId="22272"/>
    <cellStyle name="Note 4 8 4 4 2 3" xfId="36725"/>
    <cellStyle name="Note 4 8 4 4 3" xfId="7298"/>
    <cellStyle name="Note 4 8 4 4 3 2" xfId="24733"/>
    <cellStyle name="Note 4 8 4 4 3 3" xfId="39186"/>
    <cellStyle name="Note 4 8 4 4 4" xfId="9739"/>
    <cellStyle name="Note 4 8 4 4 4 2" xfId="27174"/>
    <cellStyle name="Note 4 8 4 4 4 3" xfId="41627"/>
    <cellStyle name="Note 4 8 4 4 5" xfId="12159"/>
    <cellStyle name="Note 4 8 4 4 5 2" xfId="29594"/>
    <cellStyle name="Note 4 8 4 4 5 3" xfId="44047"/>
    <cellStyle name="Note 4 8 4 4 6" xfId="15351"/>
    <cellStyle name="Note 4 8 4 4 6 2" xfId="32786"/>
    <cellStyle name="Note 4 8 4 4 6 3" xfId="47239"/>
    <cellStyle name="Note 4 8 4 4 7" xfId="19166"/>
    <cellStyle name="Note 4 8 4 4 8" xfId="20513"/>
    <cellStyle name="Note 4 8 4 5" xfId="4833"/>
    <cellStyle name="Note 4 8 4 5 2" xfId="14250"/>
    <cellStyle name="Note 4 8 4 5 2 2" xfId="31685"/>
    <cellStyle name="Note 4 8 4 5 2 3" xfId="46138"/>
    <cellStyle name="Note 4 8 4 5 3" xfId="16711"/>
    <cellStyle name="Note 4 8 4 5 3 2" xfId="34146"/>
    <cellStyle name="Note 4 8 4 5 3 3" xfId="48599"/>
    <cellStyle name="Note 4 8 4 5 4" xfId="22269"/>
    <cellStyle name="Note 4 8 4 5 5" xfId="36722"/>
    <cellStyle name="Note 4 8 4 6" xfId="7295"/>
    <cellStyle name="Note 4 8 4 6 2" xfId="24730"/>
    <cellStyle name="Note 4 8 4 6 3" xfId="39183"/>
    <cellStyle name="Note 4 8 4 7" xfId="9736"/>
    <cellStyle name="Note 4 8 4 7 2" xfId="27171"/>
    <cellStyle name="Note 4 8 4 7 3" xfId="41624"/>
    <cellStyle name="Note 4 8 4 8" xfId="12156"/>
    <cellStyle name="Note 4 8 4 8 2" xfId="29591"/>
    <cellStyle name="Note 4 8 4 8 3" xfId="44044"/>
    <cellStyle name="Note 4 8 4 9" xfId="19163"/>
    <cellStyle name="Note 4 8 5" xfId="2326"/>
    <cellStyle name="Note 4 8 5 2" xfId="2327"/>
    <cellStyle name="Note 4 8 5 2 2" xfId="4838"/>
    <cellStyle name="Note 4 8 5 2 2 2" xfId="14254"/>
    <cellStyle name="Note 4 8 5 2 2 2 2" xfId="31689"/>
    <cellStyle name="Note 4 8 5 2 2 2 3" xfId="46142"/>
    <cellStyle name="Note 4 8 5 2 2 3" xfId="16715"/>
    <cellStyle name="Note 4 8 5 2 2 3 2" xfId="34150"/>
    <cellStyle name="Note 4 8 5 2 2 3 3" xfId="48603"/>
    <cellStyle name="Note 4 8 5 2 2 4" xfId="22274"/>
    <cellStyle name="Note 4 8 5 2 2 5" xfId="36727"/>
    <cellStyle name="Note 4 8 5 2 3" xfId="7300"/>
    <cellStyle name="Note 4 8 5 2 3 2" xfId="24735"/>
    <cellStyle name="Note 4 8 5 2 3 3" xfId="39188"/>
    <cellStyle name="Note 4 8 5 2 4" xfId="9741"/>
    <cellStyle name="Note 4 8 5 2 4 2" xfId="27176"/>
    <cellStyle name="Note 4 8 5 2 4 3" xfId="41629"/>
    <cellStyle name="Note 4 8 5 2 5" xfId="12161"/>
    <cellStyle name="Note 4 8 5 2 5 2" xfId="29596"/>
    <cellStyle name="Note 4 8 5 2 5 3" xfId="44049"/>
    <cellStyle name="Note 4 8 5 2 6" xfId="19168"/>
    <cellStyle name="Note 4 8 5 3" xfId="2328"/>
    <cellStyle name="Note 4 8 5 3 2" xfId="4839"/>
    <cellStyle name="Note 4 8 5 3 2 2" xfId="14255"/>
    <cellStyle name="Note 4 8 5 3 2 2 2" xfId="31690"/>
    <cellStyle name="Note 4 8 5 3 2 2 3" xfId="46143"/>
    <cellStyle name="Note 4 8 5 3 2 3" xfId="16716"/>
    <cellStyle name="Note 4 8 5 3 2 3 2" xfId="34151"/>
    <cellStyle name="Note 4 8 5 3 2 3 3" xfId="48604"/>
    <cellStyle name="Note 4 8 5 3 2 4" xfId="22275"/>
    <cellStyle name="Note 4 8 5 3 2 5" xfId="36728"/>
    <cellStyle name="Note 4 8 5 3 3" xfId="7301"/>
    <cellStyle name="Note 4 8 5 3 3 2" xfId="24736"/>
    <cellStyle name="Note 4 8 5 3 3 3" xfId="39189"/>
    <cellStyle name="Note 4 8 5 3 4" xfId="9742"/>
    <cellStyle name="Note 4 8 5 3 4 2" xfId="27177"/>
    <cellStyle name="Note 4 8 5 3 4 3" xfId="41630"/>
    <cellStyle name="Note 4 8 5 3 5" xfId="12162"/>
    <cellStyle name="Note 4 8 5 3 5 2" xfId="29597"/>
    <cellStyle name="Note 4 8 5 3 5 3" xfId="44050"/>
    <cellStyle name="Note 4 8 5 3 6" xfId="19169"/>
    <cellStyle name="Note 4 8 5 4" xfId="2329"/>
    <cellStyle name="Note 4 8 5 4 2" xfId="4840"/>
    <cellStyle name="Note 4 8 5 4 2 2" xfId="22276"/>
    <cellStyle name="Note 4 8 5 4 2 3" xfId="36729"/>
    <cellStyle name="Note 4 8 5 4 3" xfId="7302"/>
    <cellStyle name="Note 4 8 5 4 3 2" xfId="24737"/>
    <cellStyle name="Note 4 8 5 4 3 3" xfId="39190"/>
    <cellStyle name="Note 4 8 5 4 4" xfId="9743"/>
    <cellStyle name="Note 4 8 5 4 4 2" xfId="27178"/>
    <cellStyle name="Note 4 8 5 4 4 3" xfId="41631"/>
    <cellStyle name="Note 4 8 5 4 5" xfId="12163"/>
    <cellStyle name="Note 4 8 5 4 5 2" xfId="29598"/>
    <cellStyle name="Note 4 8 5 4 5 3" xfId="44051"/>
    <cellStyle name="Note 4 8 5 4 6" xfId="15352"/>
    <cellStyle name="Note 4 8 5 4 6 2" xfId="32787"/>
    <cellStyle name="Note 4 8 5 4 6 3" xfId="47240"/>
    <cellStyle name="Note 4 8 5 4 7" xfId="19170"/>
    <cellStyle name="Note 4 8 5 4 8" xfId="20514"/>
    <cellStyle name="Note 4 8 5 5" xfId="4837"/>
    <cellStyle name="Note 4 8 5 5 2" xfId="14253"/>
    <cellStyle name="Note 4 8 5 5 2 2" xfId="31688"/>
    <cellStyle name="Note 4 8 5 5 2 3" xfId="46141"/>
    <cellStyle name="Note 4 8 5 5 3" xfId="16714"/>
    <cellStyle name="Note 4 8 5 5 3 2" xfId="34149"/>
    <cellStyle name="Note 4 8 5 5 3 3" xfId="48602"/>
    <cellStyle name="Note 4 8 5 5 4" xfId="22273"/>
    <cellStyle name="Note 4 8 5 5 5" xfId="36726"/>
    <cellStyle name="Note 4 8 5 6" xfId="7299"/>
    <cellStyle name="Note 4 8 5 6 2" xfId="24734"/>
    <cellStyle name="Note 4 8 5 6 3" xfId="39187"/>
    <cellStyle name="Note 4 8 5 7" xfId="9740"/>
    <cellStyle name="Note 4 8 5 7 2" xfId="27175"/>
    <cellStyle name="Note 4 8 5 7 3" xfId="41628"/>
    <cellStyle name="Note 4 8 5 8" xfId="12160"/>
    <cellStyle name="Note 4 8 5 8 2" xfId="29595"/>
    <cellStyle name="Note 4 8 5 8 3" xfId="44048"/>
    <cellStyle name="Note 4 8 5 9" xfId="19167"/>
    <cellStyle name="Note 4 8 6" xfId="2330"/>
    <cellStyle name="Note 4 8 6 2" xfId="4841"/>
    <cellStyle name="Note 4 8 6 2 2" xfId="14256"/>
    <cellStyle name="Note 4 8 6 2 2 2" xfId="31691"/>
    <cellStyle name="Note 4 8 6 2 2 3" xfId="46144"/>
    <cellStyle name="Note 4 8 6 2 3" xfId="16717"/>
    <cellStyle name="Note 4 8 6 2 3 2" xfId="34152"/>
    <cellStyle name="Note 4 8 6 2 3 3" xfId="48605"/>
    <cellStyle name="Note 4 8 6 2 4" xfId="22277"/>
    <cellStyle name="Note 4 8 6 2 5" xfId="36730"/>
    <cellStyle name="Note 4 8 6 3" xfId="7303"/>
    <cellStyle name="Note 4 8 6 3 2" xfId="24738"/>
    <cellStyle name="Note 4 8 6 3 3" xfId="39191"/>
    <cellStyle name="Note 4 8 6 4" xfId="9744"/>
    <cellStyle name="Note 4 8 6 4 2" xfId="27179"/>
    <cellStyle name="Note 4 8 6 4 3" xfId="41632"/>
    <cellStyle name="Note 4 8 6 5" xfId="12164"/>
    <cellStyle name="Note 4 8 6 5 2" xfId="29599"/>
    <cellStyle name="Note 4 8 6 5 3" xfId="44052"/>
    <cellStyle name="Note 4 8 6 6" xfId="19171"/>
    <cellStyle name="Note 4 8 7" xfId="2331"/>
    <cellStyle name="Note 4 8 7 2" xfId="4842"/>
    <cellStyle name="Note 4 8 7 2 2" xfId="14257"/>
    <cellStyle name="Note 4 8 7 2 2 2" xfId="31692"/>
    <cellStyle name="Note 4 8 7 2 2 3" xfId="46145"/>
    <cellStyle name="Note 4 8 7 2 3" xfId="16718"/>
    <cellStyle name="Note 4 8 7 2 3 2" xfId="34153"/>
    <cellStyle name="Note 4 8 7 2 3 3" xfId="48606"/>
    <cellStyle name="Note 4 8 7 2 4" xfId="22278"/>
    <cellStyle name="Note 4 8 7 2 5" xfId="36731"/>
    <cellStyle name="Note 4 8 7 3" xfId="7304"/>
    <cellStyle name="Note 4 8 7 3 2" xfId="24739"/>
    <cellStyle name="Note 4 8 7 3 3" xfId="39192"/>
    <cellStyle name="Note 4 8 7 4" xfId="9745"/>
    <cellStyle name="Note 4 8 7 4 2" xfId="27180"/>
    <cellStyle name="Note 4 8 7 4 3" xfId="41633"/>
    <cellStyle name="Note 4 8 7 5" xfId="12165"/>
    <cellStyle name="Note 4 8 7 5 2" xfId="29600"/>
    <cellStyle name="Note 4 8 7 5 3" xfId="44053"/>
    <cellStyle name="Note 4 8 7 6" xfId="19172"/>
    <cellStyle name="Note 4 8 8" xfId="2332"/>
    <cellStyle name="Note 4 8 8 2" xfId="4843"/>
    <cellStyle name="Note 4 8 8 2 2" xfId="22279"/>
    <cellStyle name="Note 4 8 8 2 3" xfId="36732"/>
    <cellStyle name="Note 4 8 8 3" xfId="7305"/>
    <cellStyle name="Note 4 8 8 3 2" xfId="24740"/>
    <cellStyle name="Note 4 8 8 3 3" xfId="39193"/>
    <cellStyle name="Note 4 8 8 4" xfId="9746"/>
    <cellStyle name="Note 4 8 8 4 2" xfId="27181"/>
    <cellStyle name="Note 4 8 8 4 3" xfId="41634"/>
    <cellStyle name="Note 4 8 8 5" xfId="12166"/>
    <cellStyle name="Note 4 8 8 5 2" xfId="29601"/>
    <cellStyle name="Note 4 8 8 5 3" xfId="44054"/>
    <cellStyle name="Note 4 8 8 6" xfId="15353"/>
    <cellStyle name="Note 4 8 8 6 2" xfId="32788"/>
    <cellStyle name="Note 4 8 8 6 3" xfId="47241"/>
    <cellStyle name="Note 4 8 8 7" xfId="19173"/>
    <cellStyle name="Note 4 8 8 8" xfId="20515"/>
    <cellStyle name="Note 4 8 9" xfId="4824"/>
    <cellStyle name="Note 4 8 9 2" xfId="14243"/>
    <cellStyle name="Note 4 8 9 2 2" xfId="31678"/>
    <cellStyle name="Note 4 8 9 2 3" xfId="46131"/>
    <cellStyle name="Note 4 8 9 3" xfId="16704"/>
    <cellStyle name="Note 4 8 9 3 2" xfId="34139"/>
    <cellStyle name="Note 4 8 9 3 3" xfId="48592"/>
    <cellStyle name="Note 4 8 9 4" xfId="22260"/>
    <cellStyle name="Note 4 8 9 5" xfId="36713"/>
    <cellStyle name="Note 4 9" xfId="2333"/>
    <cellStyle name="Note 4 9 10" xfId="7306"/>
    <cellStyle name="Note 4 9 10 2" xfId="24741"/>
    <cellStyle name="Note 4 9 10 3" xfId="39194"/>
    <cellStyle name="Note 4 9 11" xfId="9747"/>
    <cellStyle name="Note 4 9 11 2" xfId="27182"/>
    <cellStyle name="Note 4 9 11 3" xfId="41635"/>
    <cellStyle name="Note 4 9 12" xfId="12167"/>
    <cellStyle name="Note 4 9 12 2" xfId="29602"/>
    <cellStyle name="Note 4 9 12 3" xfId="44055"/>
    <cellStyle name="Note 4 9 13" xfId="19174"/>
    <cellStyle name="Note 4 9 2" xfId="2334"/>
    <cellStyle name="Note 4 9 2 2" xfId="2335"/>
    <cellStyle name="Note 4 9 2 2 2" xfId="4846"/>
    <cellStyle name="Note 4 9 2 2 2 2" xfId="14260"/>
    <cellStyle name="Note 4 9 2 2 2 2 2" xfId="31695"/>
    <cellStyle name="Note 4 9 2 2 2 2 3" xfId="46148"/>
    <cellStyle name="Note 4 9 2 2 2 3" xfId="16721"/>
    <cellStyle name="Note 4 9 2 2 2 3 2" xfId="34156"/>
    <cellStyle name="Note 4 9 2 2 2 3 3" xfId="48609"/>
    <cellStyle name="Note 4 9 2 2 2 4" xfId="22282"/>
    <cellStyle name="Note 4 9 2 2 2 5" xfId="36735"/>
    <cellStyle name="Note 4 9 2 2 3" xfId="7308"/>
    <cellStyle name="Note 4 9 2 2 3 2" xfId="24743"/>
    <cellStyle name="Note 4 9 2 2 3 3" xfId="39196"/>
    <cellStyle name="Note 4 9 2 2 4" xfId="9749"/>
    <cellStyle name="Note 4 9 2 2 4 2" xfId="27184"/>
    <cellStyle name="Note 4 9 2 2 4 3" xfId="41637"/>
    <cellStyle name="Note 4 9 2 2 5" xfId="12169"/>
    <cellStyle name="Note 4 9 2 2 5 2" xfId="29604"/>
    <cellStyle name="Note 4 9 2 2 5 3" xfId="44057"/>
    <cellStyle name="Note 4 9 2 2 6" xfId="19176"/>
    <cellStyle name="Note 4 9 2 3" xfId="2336"/>
    <cellStyle name="Note 4 9 2 3 2" xfId="4847"/>
    <cellStyle name="Note 4 9 2 3 2 2" xfId="14261"/>
    <cellStyle name="Note 4 9 2 3 2 2 2" xfId="31696"/>
    <cellStyle name="Note 4 9 2 3 2 2 3" xfId="46149"/>
    <cellStyle name="Note 4 9 2 3 2 3" xfId="16722"/>
    <cellStyle name="Note 4 9 2 3 2 3 2" xfId="34157"/>
    <cellStyle name="Note 4 9 2 3 2 3 3" xfId="48610"/>
    <cellStyle name="Note 4 9 2 3 2 4" xfId="22283"/>
    <cellStyle name="Note 4 9 2 3 2 5" xfId="36736"/>
    <cellStyle name="Note 4 9 2 3 3" xfId="7309"/>
    <cellStyle name="Note 4 9 2 3 3 2" xfId="24744"/>
    <cellStyle name="Note 4 9 2 3 3 3" xfId="39197"/>
    <cellStyle name="Note 4 9 2 3 4" xfId="9750"/>
    <cellStyle name="Note 4 9 2 3 4 2" xfId="27185"/>
    <cellStyle name="Note 4 9 2 3 4 3" xfId="41638"/>
    <cellStyle name="Note 4 9 2 3 5" xfId="12170"/>
    <cellStyle name="Note 4 9 2 3 5 2" xfId="29605"/>
    <cellStyle name="Note 4 9 2 3 5 3" xfId="44058"/>
    <cellStyle name="Note 4 9 2 3 6" xfId="19177"/>
    <cellStyle name="Note 4 9 2 4" xfId="2337"/>
    <cellStyle name="Note 4 9 2 4 2" xfId="4848"/>
    <cellStyle name="Note 4 9 2 4 2 2" xfId="22284"/>
    <cellStyle name="Note 4 9 2 4 2 3" xfId="36737"/>
    <cellStyle name="Note 4 9 2 4 3" xfId="7310"/>
    <cellStyle name="Note 4 9 2 4 3 2" xfId="24745"/>
    <cellStyle name="Note 4 9 2 4 3 3" xfId="39198"/>
    <cellStyle name="Note 4 9 2 4 4" xfId="9751"/>
    <cellStyle name="Note 4 9 2 4 4 2" xfId="27186"/>
    <cellStyle name="Note 4 9 2 4 4 3" xfId="41639"/>
    <cellStyle name="Note 4 9 2 4 5" xfId="12171"/>
    <cellStyle name="Note 4 9 2 4 5 2" xfId="29606"/>
    <cellStyle name="Note 4 9 2 4 5 3" xfId="44059"/>
    <cellStyle name="Note 4 9 2 4 6" xfId="15354"/>
    <cellStyle name="Note 4 9 2 4 6 2" xfId="32789"/>
    <cellStyle name="Note 4 9 2 4 6 3" xfId="47242"/>
    <cellStyle name="Note 4 9 2 4 7" xfId="19178"/>
    <cellStyle name="Note 4 9 2 4 8" xfId="20516"/>
    <cellStyle name="Note 4 9 2 5" xfId="4845"/>
    <cellStyle name="Note 4 9 2 5 2" xfId="14259"/>
    <cellStyle name="Note 4 9 2 5 2 2" xfId="31694"/>
    <cellStyle name="Note 4 9 2 5 2 3" xfId="46147"/>
    <cellStyle name="Note 4 9 2 5 3" xfId="16720"/>
    <cellStyle name="Note 4 9 2 5 3 2" xfId="34155"/>
    <cellStyle name="Note 4 9 2 5 3 3" xfId="48608"/>
    <cellStyle name="Note 4 9 2 5 4" xfId="22281"/>
    <cellStyle name="Note 4 9 2 5 5" xfId="36734"/>
    <cellStyle name="Note 4 9 2 6" xfId="7307"/>
    <cellStyle name="Note 4 9 2 6 2" xfId="24742"/>
    <cellStyle name="Note 4 9 2 6 3" xfId="39195"/>
    <cellStyle name="Note 4 9 2 7" xfId="9748"/>
    <cellStyle name="Note 4 9 2 7 2" xfId="27183"/>
    <cellStyle name="Note 4 9 2 7 3" xfId="41636"/>
    <cellStyle name="Note 4 9 2 8" xfId="12168"/>
    <cellStyle name="Note 4 9 2 8 2" xfId="29603"/>
    <cellStyle name="Note 4 9 2 8 3" xfId="44056"/>
    <cellStyle name="Note 4 9 2 9" xfId="19175"/>
    <cellStyle name="Note 4 9 3" xfId="2338"/>
    <cellStyle name="Note 4 9 3 2" xfId="2339"/>
    <cellStyle name="Note 4 9 3 2 2" xfId="4850"/>
    <cellStyle name="Note 4 9 3 2 2 2" xfId="14263"/>
    <cellStyle name="Note 4 9 3 2 2 2 2" xfId="31698"/>
    <cellStyle name="Note 4 9 3 2 2 2 3" xfId="46151"/>
    <cellStyle name="Note 4 9 3 2 2 3" xfId="16724"/>
    <cellStyle name="Note 4 9 3 2 2 3 2" xfId="34159"/>
    <cellStyle name="Note 4 9 3 2 2 3 3" xfId="48612"/>
    <cellStyle name="Note 4 9 3 2 2 4" xfId="22286"/>
    <cellStyle name="Note 4 9 3 2 2 5" xfId="36739"/>
    <cellStyle name="Note 4 9 3 2 3" xfId="7312"/>
    <cellStyle name="Note 4 9 3 2 3 2" xfId="24747"/>
    <cellStyle name="Note 4 9 3 2 3 3" xfId="39200"/>
    <cellStyle name="Note 4 9 3 2 4" xfId="9753"/>
    <cellStyle name="Note 4 9 3 2 4 2" xfId="27188"/>
    <cellStyle name="Note 4 9 3 2 4 3" xfId="41641"/>
    <cellStyle name="Note 4 9 3 2 5" xfId="12173"/>
    <cellStyle name="Note 4 9 3 2 5 2" xfId="29608"/>
    <cellStyle name="Note 4 9 3 2 5 3" xfId="44061"/>
    <cellStyle name="Note 4 9 3 2 6" xfId="19180"/>
    <cellStyle name="Note 4 9 3 3" xfId="2340"/>
    <cellStyle name="Note 4 9 3 3 2" xfId="4851"/>
    <cellStyle name="Note 4 9 3 3 2 2" xfId="14264"/>
    <cellStyle name="Note 4 9 3 3 2 2 2" xfId="31699"/>
    <cellStyle name="Note 4 9 3 3 2 2 3" xfId="46152"/>
    <cellStyle name="Note 4 9 3 3 2 3" xfId="16725"/>
    <cellStyle name="Note 4 9 3 3 2 3 2" xfId="34160"/>
    <cellStyle name="Note 4 9 3 3 2 3 3" xfId="48613"/>
    <cellStyle name="Note 4 9 3 3 2 4" xfId="22287"/>
    <cellStyle name="Note 4 9 3 3 2 5" xfId="36740"/>
    <cellStyle name="Note 4 9 3 3 3" xfId="7313"/>
    <cellStyle name="Note 4 9 3 3 3 2" xfId="24748"/>
    <cellStyle name="Note 4 9 3 3 3 3" xfId="39201"/>
    <cellStyle name="Note 4 9 3 3 4" xfId="9754"/>
    <cellStyle name="Note 4 9 3 3 4 2" xfId="27189"/>
    <cellStyle name="Note 4 9 3 3 4 3" xfId="41642"/>
    <cellStyle name="Note 4 9 3 3 5" xfId="12174"/>
    <cellStyle name="Note 4 9 3 3 5 2" xfId="29609"/>
    <cellStyle name="Note 4 9 3 3 5 3" xfId="44062"/>
    <cellStyle name="Note 4 9 3 3 6" xfId="19181"/>
    <cellStyle name="Note 4 9 3 4" xfId="2341"/>
    <cellStyle name="Note 4 9 3 4 2" xfId="4852"/>
    <cellStyle name="Note 4 9 3 4 2 2" xfId="22288"/>
    <cellStyle name="Note 4 9 3 4 2 3" xfId="36741"/>
    <cellStyle name="Note 4 9 3 4 3" xfId="7314"/>
    <cellStyle name="Note 4 9 3 4 3 2" xfId="24749"/>
    <cellStyle name="Note 4 9 3 4 3 3" xfId="39202"/>
    <cellStyle name="Note 4 9 3 4 4" xfId="9755"/>
    <cellStyle name="Note 4 9 3 4 4 2" xfId="27190"/>
    <cellStyle name="Note 4 9 3 4 4 3" xfId="41643"/>
    <cellStyle name="Note 4 9 3 4 5" xfId="12175"/>
    <cellStyle name="Note 4 9 3 4 5 2" xfId="29610"/>
    <cellStyle name="Note 4 9 3 4 5 3" xfId="44063"/>
    <cellStyle name="Note 4 9 3 4 6" xfId="15355"/>
    <cellStyle name="Note 4 9 3 4 6 2" xfId="32790"/>
    <cellStyle name="Note 4 9 3 4 6 3" xfId="47243"/>
    <cellStyle name="Note 4 9 3 4 7" xfId="19182"/>
    <cellStyle name="Note 4 9 3 4 8" xfId="20517"/>
    <cellStyle name="Note 4 9 3 5" xfId="4849"/>
    <cellStyle name="Note 4 9 3 5 2" xfId="14262"/>
    <cellStyle name="Note 4 9 3 5 2 2" xfId="31697"/>
    <cellStyle name="Note 4 9 3 5 2 3" xfId="46150"/>
    <cellStyle name="Note 4 9 3 5 3" xfId="16723"/>
    <cellStyle name="Note 4 9 3 5 3 2" xfId="34158"/>
    <cellStyle name="Note 4 9 3 5 3 3" xfId="48611"/>
    <cellStyle name="Note 4 9 3 5 4" xfId="22285"/>
    <cellStyle name="Note 4 9 3 5 5" xfId="36738"/>
    <cellStyle name="Note 4 9 3 6" xfId="7311"/>
    <cellStyle name="Note 4 9 3 6 2" xfId="24746"/>
    <cellStyle name="Note 4 9 3 6 3" xfId="39199"/>
    <cellStyle name="Note 4 9 3 7" xfId="9752"/>
    <cellStyle name="Note 4 9 3 7 2" xfId="27187"/>
    <cellStyle name="Note 4 9 3 7 3" xfId="41640"/>
    <cellStyle name="Note 4 9 3 8" xfId="12172"/>
    <cellStyle name="Note 4 9 3 8 2" xfId="29607"/>
    <cellStyle name="Note 4 9 3 8 3" xfId="44060"/>
    <cellStyle name="Note 4 9 3 9" xfId="19179"/>
    <cellStyle name="Note 4 9 4" xfId="2342"/>
    <cellStyle name="Note 4 9 4 2" xfId="2343"/>
    <cellStyle name="Note 4 9 4 2 2" xfId="4854"/>
    <cellStyle name="Note 4 9 4 2 2 2" xfId="14266"/>
    <cellStyle name="Note 4 9 4 2 2 2 2" xfId="31701"/>
    <cellStyle name="Note 4 9 4 2 2 2 3" xfId="46154"/>
    <cellStyle name="Note 4 9 4 2 2 3" xfId="16727"/>
    <cellStyle name="Note 4 9 4 2 2 3 2" xfId="34162"/>
    <cellStyle name="Note 4 9 4 2 2 3 3" xfId="48615"/>
    <cellStyle name="Note 4 9 4 2 2 4" xfId="22290"/>
    <cellStyle name="Note 4 9 4 2 2 5" xfId="36743"/>
    <cellStyle name="Note 4 9 4 2 3" xfId="7316"/>
    <cellStyle name="Note 4 9 4 2 3 2" xfId="24751"/>
    <cellStyle name="Note 4 9 4 2 3 3" xfId="39204"/>
    <cellStyle name="Note 4 9 4 2 4" xfId="9757"/>
    <cellStyle name="Note 4 9 4 2 4 2" xfId="27192"/>
    <cellStyle name="Note 4 9 4 2 4 3" xfId="41645"/>
    <cellStyle name="Note 4 9 4 2 5" xfId="12177"/>
    <cellStyle name="Note 4 9 4 2 5 2" xfId="29612"/>
    <cellStyle name="Note 4 9 4 2 5 3" xfId="44065"/>
    <cellStyle name="Note 4 9 4 2 6" xfId="19184"/>
    <cellStyle name="Note 4 9 4 3" xfId="2344"/>
    <cellStyle name="Note 4 9 4 3 2" xfId="4855"/>
    <cellStyle name="Note 4 9 4 3 2 2" xfId="14267"/>
    <cellStyle name="Note 4 9 4 3 2 2 2" xfId="31702"/>
    <cellStyle name="Note 4 9 4 3 2 2 3" xfId="46155"/>
    <cellStyle name="Note 4 9 4 3 2 3" xfId="16728"/>
    <cellStyle name="Note 4 9 4 3 2 3 2" xfId="34163"/>
    <cellStyle name="Note 4 9 4 3 2 3 3" xfId="48616"/>
    <cellStyle name="Note 4 9 4 3 2 4" xfId="22291"/>
    <cellStyle name="Note 4 9 4 3 2 5" xfId="36744"/>
    <cellStyle name="Note 4 9 4 3 3" xfId="7317"/>
    <cellStyle name="Note 4 9 4 3 3 2" xfId="24752"/>
    <cellStyle name="Note 4 9 4 3 3 3" xfId="39205"/>
    <cellStyle name="Note 4 9 4 3 4" xfId="9758"/>
    <cellStyle name="Note 4 9 4 3 4 2" xfId="27193"/>
    <cellStyle name="Note 4 9 4 3 4 3" xfId="41646"/>
    <cellStyle name="Note 4 9 4 3 5" xfId="12178"/>
    <cellStyle name="Note 4 9 4 3 5 2" xfId="29613"/>
    <cellStyle name="Note 4 9 4 3 5 3" xfId="44066"/>
    <cellStyle name="Note 4 9 4 3 6" xfId="19185"/>
    <cellStyle name="Note 4 9 4 4" xfId="2345"/>
    <cellStyle name="Note 4 9 4 4 2" xfId="4856"/>
    <cellStyle name="Note 4 9 4 4 2 2" xfId="22292"/>
    <cellStyle name="Note 4 9 4 4 2 3" xfId="36745"/>
    <cellStyle name="Note 4 9 4 4 3" xfId="7318"/>
    <cellStyle name="Note 4 9 4 4 3 2" xfId="24753"/>
    <cellStyle name="Note 4 9 4 4 3 3" xfId="39206"/>
    <cellStyle name="Note 4 9 4 4 4" xfId="9759"/>
    <cellStyle name="Note 4 9 4 4 4 2" xfId="27194"/>
    <cellStyle name="Note 4 9 4 4 4 3" xfId="41647"/>
    <cellStyle name="Note 4 9 4 4 5" xfId="12179"/>
    <cellStyle name="Note 4 9 4 4 5 2" xfId="29614"/>
    <cellStyle name="Note 4 9 4 4 5 3" xfId="44067"/>
    <cellStyle name="Note 4 9 4 4 6" xfId="15356"/>
    <cellStyle name="Note 4 9 4 4 6 2" xfId="32791"/>
    <cellStyle name="Note 4 9 4 4 6 3" xfId="47244"/>
    <cellStyle name="Note 4 9 4 4 7" xfId="19186"/>
    <cellStyle name="Note 4 9 4 4 8" xfId="20518"/>
    <cellStyle name="Note 4 9 4 5" xfId="4853"/>
    <cellStyle name="Note 4 9 4 5 2" xfId="14265"/>
    <cellStyle name="Note 4 9 4 5 2 2" xfId="31700"/>
    <cellStyle name="Note 4 9 4 5 2 3" xfId="46153"/>
    <cellStyle name="Note 4 9 4 5 3" xfId="16726"/>
    <cellStyle name="Note 4 9 4 5 3 2" xfId="34161"/>
    <cellStyle name="Note 4 9 4 5 3 3" xfId="48614"/>
    <cellStyle name="Note 4 9 4 5 4" xfId="22289"/>
    <cellStyle name="Note 4 9 4 5 5" xfId="36742"/>
    <cellStyle name="Note 4 9 4 6" xfId="7315"/>
    <cellStyle name="Note 4 9 4 6 2" xfId="24750"/>
    <cellStyle name="Note 4 9 4 6 3" xfId="39203"/>
    <cellStyle name="Note 4 9 4 7" xfId="9756"/>
    <cellStyle name="Note 4 9 4 7 2" xfId="27191"/>
    <cellStyle name="Note 4 9 4 7 3" xfId="41644"/>
    <cellStyle name="Note 4 9 4 8" xfId="12176"/>
    <cellStyle name="Note 4 9 4 8 2" xfId="29611"/>
    <cellStyle name="Note 4 9 4 8 3" xfId="44064"/>
    <cellStyle name="Note 4 9 4 9" xfId="19183"/>
    <cellStyle name="Note 4 9 5" xfId="2346"/>
    <cellStyle name="Note 4 9 5 2" xfId="2347"/>
    <cellStyle name="Note 4 9 5 2 2" xfId="4858"/>
    <cellStyle name="Note 4 9 5 2 2 2" xfId="14269"/>
    <cellStyle name="Note 4 9 5 2 2 2 2" xfId="31704"/>
    <cellStyle name="Note 4 9 5 2 2 2 3" xfId="46157"/>
    <cellStyle name="Note 4 9 5 2 2 3" xfId="16730"/>
    <cellStyle name="Note 4 9 5 2 2 3 2" xfId="34165"/>
    <cellStyle name="Note 4 9 5 2 2 3 3" xfId="48618"/>
    <cellStyle name="Note 4 9 5 2 2 4" xfId="22294"/>
    <cellStyle name="Note 4 9 5 2 2 5" xfId="36747"/>
    <cellStyle name="Note 4 9 5 2 3" xfId="7320"/>
    <cellStyle name="Note 4 9 5 2 3 2" xfId="24755"/>
    <cellStyle name="Note 4 9 5 2 3 3" xfId="39208"/>
    <cellStyle name="Note 4 9 5 2 4" xfId="9761"/>
    <cellStyle name="Note 4 9 5 2 4 2" xfId="27196"/>
    <cellStyle name="Note 4 9 5 2 4 3" xfId="41649"/>
    <cellStyle name="Note 4 9 5 2 5" xfId="12181"/>
    <cellStyle name="Note 4 9 5 2 5 2" xfId="29616"/>
    <cellStyle name="Note 4 9 5 2 5 3" xfId="44069"/>
    <cellStyle name="Note 4 9 5 2 6" xfId="19188"/>
    <cellStyle name="Note 4 9 5 3" xfId="2348"/>
    <cellStyle name="Note 4 9 5 3 2" xfId="4859"/>
    <cellStyle name="Note 4 9 5 3 2 2" xfId="14270"/>
    <cellStyle name="Note 4 9 5 3 2 2 2" xfId="31705"/>
    <cellStyle name="Note 4 9 5 3 2 2 3" xfId="46158"/>
    <cellStyle name="Note 4 9 5 3 2 3" xfId="16731"/>
    <cellStyle name="Note 4 9 5 3 2 3 2" xfId="34166"/>
    <cellStyle name="Note 4 9 5 3 2 3 3" xfId="48619"/>
    <cellStyle name="Note 4 9 5 3 2 4" xfId="22295"/>
    <cellStyle name="Note 4 9 5 3 2 5" xfId="36748"/>
    <cellStyle name="Note 4 9 5 3 3" xfId="7321"/>
    <cellStyle name="Note 4 9 5 3 3 2" xfId="24756"/>
    <cellStyle name="Note 4 9 5 3 3 3" xfId="39209"/>
    <cellStyle name="Note 4 9 5 3 4" xfId="9762"/>
    <cellStyle name="Note 4 9 5 3 4 2" xfId="27197"/>
    <cellStyle name="Note 4 9 5 3 4 3" xfId="41650"/>
    <cellStyle name="Note 4 9 5 3 5" xfId="12182"/>
    <cellStyle name="Note 4 9 5 3 5 2" xfId="29617"/>
    <cellStyle name="Note 4 9 5 3 5 3" xfId="44070"/>
    <cellStyle name="Note 4 9 5 3 6" xfId="19189"/>
    <cellStyle name="Note 4 9 5 4" xfId="2349"/>
    <cellStyle name="Note 4 9 5 4 2" xfId="4860"/>
    <cellStyle name="Note 4 9 5 4 2 2" xfId="22296"/>
    <cellStyle name="Note 4 9 5 4 2 3" xfId="36749"/>
    <cellStyle name="Note 4 9 5 4 3" xfId="7322"/>
    <cellStyle name="Note 4 9 5 4 3 2" xfId="24757"/>
    <cellStyle name="Note 4 9 5 4 3 3" xfId="39210"/>
    <cellStyle name="Note 4 9 5 4 4" xfId="9763"/>
    <cellStyle name="Note 4 9 5 4 4 2" xfId="27198"/>
    <cellStyle name="Note 4 9 5 4 4 3" xfId="41651"/>
    <cellStyle name="Note 4 9 5 4 5" xfId="12183"/>
    <cellStyle name="Note 4 9 5 4 5 2" xfId="29618"/>
    <cellStyle name="Note 4 9 5 4 5 3" xfId="44071"/>
    <cellStyle name="Note 4 9 5 4 6" xfId="15357"/>
    <cellStyle name="Note 4 9 5 4 6 2" xfId="32792"/>
    <cellStyle name="Note 4 9 5 4 6 3" xfId="47245"/>
    <cellStyle name="Note 4 9 5 4 7" xfId="19190"/>
    <cellStyle name="Note 4 9 5 4 8" xfId="20519"/>
    <cellStyle name="Note 4 9 5 5" xfId="4857"/>
    <cellStyle name="Note 4 9 5 5 2" xfId="14268"/>
    <cellStyle name="Note 4 9 5 5 2 2" xfId="31703"/>
    <cellStyle name="Note 4 9 5 5 2 3" xfId="46156"/>
    <cellStyle name="Note 4 9 5 5 3" xfId="16729"/>
    <cellStyle name="Note 4 9 5 5 3 2" xfId="34164"/>
    <cellStyle name="Note 4 9 5 5 3 3" xfId="48617"/>
    <cellStyle name="Note 4 9 5 5 4" xfId="22293"/>
    <cellStyle name="Note 4 9 5 5 5" xfId="36746"/>
    <cellStyle name="Note 4 9 5 6" xfId="7319"/>
    <cellStyle name="Note 4 9 5 6 2" xfId="24754"/>
    <cellStyle name="Note 4 9 5 6 3" xfId="39207"/>
    <cellStyle name="Note 4 9 5 7" xfId="9760"/>
    <cellStyle name="Note 4 9 5 7 2" xfId="27195"/>
    <cellStyle name="Note 4 9 5 7 3" xfId="41648"/>
    <cellStyle name="Note 4 9 5 8" xfId="12180"/>
    <cellStyle name="Note 4 9 5 8 2" xfId="29615"/>
    <cellStyle name="Note 4 9 5 8 3" xfId="44068"/>
    <cellStyle name="Note 4 9 5 9" xfId="19187"/>
    <cellStyle name="Note 4 9 6" xfId="2350"/>
    <cellStyle name="Note 4 9 6 2" xfId="4861"/>
    <cellStyle name="Note 4 9 6 2 2" xfId="14271"/>
    <cellStyle name="Note 4 9 6 2 2 2" xfId="31706"/>
    <cellStyle name="Note 4 9 6 2 2 3" xfId="46159"/>
    <cellStyle name="Note 4 9 6 2 3" xfId="16732"/>
    <cellStyle name="Note 4 9 6 2 3 2" xfId="34167"/>
    <cellStyle name="Note 4 9 6 2 3 3" xfId="48620"/>
    <cellStyle name="Note 4 9 6 2 4" xfId="22297"/>
    <cellStyle name="Note 4 9 6 2 5" xfId="36750"/>
    <cellStyle name="Note 4 9 6 3" xfId="7323"/>
    <cellStyle name="Note 4 9 6 3 2" xfId="24758"/>
    <cellStyle name="Note 4 9 6 3 3" xfId="39211"/>
    <cellStyle name="Note 4 9 6 4" xfId="9764"/>
    <cellStyle name="Note 4 9 6 4 2" xfId="27199"/>
    <cellStyle name="Note 4 9 6 4 3" xfId="41652"/>
    <cellStyle name="Note 4 9 6 5" xfId="12184"/>
    <cellStyle name="Note 4 9 6 5 2" xfId="29619"/>
    <cellStyle name="Note 4 9 6 5 3" xfId="44072"/>
    <cellStyle name="Note 4 9 6 6" xfId="19191"/>
    <cellStyle name="Note 4 9 7" xfId="2351"/>
    <cellStyle name="Note 4 9 7 2" xfId="4862"/>
    <cellStyle name="Note 4 9 7 2 2" xfId="14272"/>
    <cellStyle name="Note 4 9 7 2 2 2" xfId="31707"/>
    <cellStyle name="Note 4 9 7 2 2 3" xfId="46160"/>
    <cellStyle name="Note 4 9 7 2 3" xfId="16733"/>
    <cellStyle name="Note 4 9 7 2 3 2" xfId="34168"/>
    <cellStyle name="Note 4 9 7 2 3 3" xfId="48621"/>
    <cellStyle name="Note 4 9 7 2 4" xfId="22298"/>
    <cellStyle name="Note 4 9 7 2 5" xfId="36751"/>
    <cellStyle name="Note 4 9 7 3" xfId="7324"/>
    <cellStyle name="Note 4 9 7 3 2" xfId="24759"/>
    <cellStyle name="Note 4 9 7 3 3" xfId="39212"/>
    <cellStyle name="Note 4 9 7 4" xfId="9765"/>
    <cellStyle name="Note 4 9 7 4 2" xfId="27200"/>
    <cellStyle name="Note 4 9 7 4 3" xfId="41653"/>
    <cellStyle name="Note 4 9 7 5" xfId="12185"/>
    <cellStyle name="Note 4 9 7 5 2" xfId="29620"/>
    <cellStyle name="Note 4 9 7 5 3" xfId="44073"/>
    <cellStyle name="Note 4 9 7 6" xfId="19192"/>
    <cellStyle name="Note 4 9 8" xfId="2352"/>
    <cellStyle name="Note 4 9 8 2" xfId="4863"/>
    <cellStyle name="Note 4 9 8 2 2" xfId="22299"/>
    <cellStyle name="Note 4 9 8 2 3" xfId="36752"/>
    <cellStyle name="Note 4 9 8 3" xfId="7325"/>
    <cellStyle name="Note 4 9 8 3 2" xfId="24760"/>
    <cellStyle name="Note 4 9 8 3 3" xfId="39213"/>
    <cellStyle name="Note 4 9 8 4" xfId="9766"/>
    <cellStyle name="Note 4 9 8 4 2" xfId="27201"/>
    <cellStyle name="Note 4 9 8 4 3" xfId="41654"/>
    <cellStyle name="Note 4 9 8 5" xfId="12186"/>
    <cellStyle name="Note 4 9 8 5 2" xfId="29621"/>
    <cellStyle name="Note 4 9 8 5 3" xfId="44074"/>
    <cellStyle name="Note 4 9 8 6" xfId="15358"/>
    <cellStyle name="Note 4 9 8 6 2" xfId="32793"/>
    <cellStyle name="Note 4 9 8 6 3" xfId="47246"/>
    <cellStyle name="Note 4 9 8 7" xfId="19193"/>
    <cellStyle name="Note 4 9 8 8" xfId="20520"/>
    <cellStyle name="Note 4 9 9" xfId="4844"/>
    <cellStyle name="Note 4 9 9 2" xfId="14258"/>
    <cellStyle name="Note 4 9 9 2 2" xfId="31693"/>
    <cellStyle name="Note 4 9 9 2 3" xfId="46146"/>
    <cellStyle name="Note 4 9 9 3" xfId="16719"/>
    <cellStyle name="Note 4 9 9 3 2" xfId="34154"/>
    <cellStyle name="Note 4 9 9 3 3" xfId="48607"/>
    <cellStyle name="Note 4 9 9 4" xfId="22280"/>
    <cellStyle name="Note 4 9 9 5" xfId="36733"/>
    <cellStyle name="Note 40" xfId="2353"/>
    <cellStyle name="Note 40 2" xfId="2354"/>
    <cellStyle name="Note 40 2 2" xfId="4865"/>
    <cellStyle name="Note 40 2 2 2" xfId="14274"/>
    <cellStyle name="Note 40 2 2 2 2" xfId="31709"/>
    <cellStyle name="Note 40 2 2 2 3" xfId="46162"/>
    <cellStyle name="Note 40 2 2 3" xfId="16735"/>
    <cellStyle name="Note 40 2 2 3 2" xfId="34170"/>
    <cellStyle name="Note 40 2 2 3 3" xfId="48623"/>
    <cellStyle name="Note 40 2 2 4" xfId="22301"/>
    <cellStyle name="Note 40 2 2 5" xfId="36754"/>
    <cellStyle name="Note 40 2 3" xfId="7327"/>
    <cellStyle name="Note 40 2 3 2" xfId="24762"/>
    <cellStyle name="Note 40 2 3 3" xfId="39215"/>
    <cellStyle name="Note 40 2 4" xfId="9768"/>
    <cellStyle name="Note 40 2 4 2" xfId="27203"/>
    <cellStyle name="Note 40 2 4 3" xfId="41656"/>
    <cellStyle name="Note 40 2 5" xfId="12188"/>
    <cellStyle name="Note 40 2 5 2" xfId="29623"/>
    <cellStyle name="Note 40 2 5 3" xfId="44076"/>
    <cellStyle name="Note 40 2 6" xfId="19195"/>
    <cellStyle name="Note 40 3" xfId="2355"/>
    <cellStyle name="Note 40 3 2" xfId="4866"/>
    <cellStyle name="Note 40 3 2 2" xfId="14275"/>
    <cellStyle name="Note 40 3 2 2 2" xfId="31710"/>
    <cellStyle name="Note 40 3 2 2 3" xfId="46163"/>
    <cellStyle name="Note 40 3 2 3" xfId="16736"/>
    <cellStyle name="Note 40 3 2 3 2" xfId="34171"/>
    <cellStyle name="Note 40 3 2 3 3" xfId="48624"/>
    <cellStyle name="Note 40 3 2 4" xfId="22302"/>
    <cellStyle name="Note 40 3 2 5" xfId="36755"/>
    <cellStyle name="Note 40 3 3" xfId="7328"/>
    <cellStyle name="Note 40 3 3 2" xfId="24763"/>
    <cellStyle name="Note 40 3 3 3" xfId="39216"/>
    <cellStyle name="Note 40 3 4" xfId="9769"/>
    <cellStyle name="Note 40 3 4 2" xfId="27204"/>
    <cellStyle name="Note 40 3 4 3" xfId="41657"/>
    <cellStyle name="Note 40 3 5" xfId="12189"/>
    <cellStyle name="Note 40 3 5 2" xfId="29624"/>
    <cellStyle name="Note 40 3 5 3" xfId="44077"/>
    <cellStyle name="Note 40 3 6" xfId="19196"/>
    <cellStyle name="Note 40 4" xfId="2356"/>
    <cellStyle name="Note 40 4 2" xfId="4867"/>
    <cellStyle name="Note 40 4 2 2" xfId="22303"/>
    <cellStyle name="Note 40 4 2 3" xfId="36756"/>
    <cellStyle name="Note 40 4 3" xfId="7329"/>
    <cellStyle name="Note 40 4 3 2" xfId="24764"/>
    <cellStyle name="Note 40 4 3 3" xfId="39217"/>
    <cellStyle name="Note 40 4 4" xfId="9770"/>
    <cellStyle name="Note 40 4 4 2" xfId="27205"/>
    <cellStyle name="Note 40 4 4 3" xfId="41658"/>
    <cellStyle name="Note 40 4 5" xfId="12190"/>
    <cellStyle name="Note 40 4 5 2" xfId="29625"/>
    <cellStyle name="Note 40 4 5 3" xfId="44078"/>
    <cellStyle name="Note 40 4 6" xfId="15359"/>
    <cellStyle name="Note 40 4 6 2" xfId="32794"/>
    <cellStyle name="Note 40 4 6 3" xfId="47247"/>
    <cellStyle name="Note 40 4 7" xfId="19197"/>
    <cellStyle name="Note 40 4 8" xfId="20521"/>
    <cellStyle name="Note 40 5" xfId="4864"/>
    <cellStyle name="Note 40 5 2" xfId="14273"/>
    <cellStyle name="Note 40 5 2 2" xfId="31708"/>
    <cellStyle name="Note 40 5 2 3" xfId="46161"/>
    <cellStyle name="Note 40 5 3" xfId="16734"/>
    <cellStyle name="Note 40 5 3 2" xfId="34169"/>
    <cellStyle name="Note 40 5 3 3" xfId="48622"/>
    <cellStyle name="Note 40 5 4" xfId="22300"/>
    <cellStyle name="Note 40 5 5" xfId="36753"/>
    <cellStyle name="Note 40 6" xfId="7326"/>
    <cellStyle name="Note 40 6 2" xfId="24761"/>
    <cellStyle name="Note 40 6 3" xfId="39214"/>
    <cellStyle name="Note 40 7" xfId="9767"/>
    <cellStyle name="Note 40 7 2" xfId="27202"/>
    <cellStyle name="Note 40 7 3" xfId="41655"/>
    <cellStyle name="Note 40 8" xfId="12187"/>
    <cellStyle name="Note 40 8 2" xfId="29622"/>
    <cellStyle name="Note 40 8 3" xfId="44075"/>
    <cellStyle name="Note 40 9" xfId="19194"/>
    <cellStyle name="Note 41" xfId="35193"/>
    <cellStyle name="Note 41 2" xfId="35194"/>
    <cellStyle name="Note 41 2 2" xfId="35195"/>
    <cellStyle name="Note 41 3" xfId="35196"/>
    <cellStyle name="Note 5" xfId="2357"/>
    <cellStyle name="Note 5 10" xfId="2358"/>
    <cellStyle name="Note 5 10 10" xfId="7331"/>
    <cellStyle name="Note 5 10 10 2" xfId="24766"/>
    <cellStyle name="Note 5 10 10 3" xfId="39219"/>
    <cellStyle name="Note 5 10 11" xfId="9772"/>
    <cellStyle name="Note 5 10 11 2" xfId="27207"/>
    <cellStyle name="Note 5 10 11 3" xfId="41660"/>
    <cellStyle name="Note 5 10 12" xfId="12192"/>
    <cellStyle name="Note 5 10 12 2" xfId="29627"/>
    <cellStyle name="Note 5 10 12 3" xfId="44080"/>
    <cellStyle name="Note 5 10 13" xfId="19199"/>
    <cellStyle name="Note 5 10 2" xfId="2359"/>
    <cellStyle name="Note 5 10 2 2" xfId="2360"/>
    <cellStyle name="Note 5 10 2 2 2" xfId="4871"/>
    <cellStyle name="Note 5 10 2 2 2 2" xfId="14279"/>
    <cellStyle name="Note 5 10 2 2 2 2 2" xfId="31714"/>
    <cellStyle name="Note 5 10 2 2 2 2 3" xfId="46167"/>
    <cellStyle name="Note 5 10 2 2 2 3" xfId="16740"/>
    <cellStyle name="Note 5 10 2 2 2 3 2" xfId="34175"/>
    <cellStyle name="Note 5 10 2 2 2 3 3" xfId="48628"/>
    <cellStyle name="Note 5 10 2 2 2 4" xfId="22307"/>
    <cellStyle name="Note 5 10 2 2 2 5" xfId="36760"/>
    <cellStyle name="Note 5 10 2 2 3" xfId="7333"/>
    <cellStyle name="Note 5 10 2 2 3 2" xfId="24768"/>
    <cellStyle name="Note 5 10 2 2 3 3" xfId="39221"/>
    <cellStyle name="Note 5 10 2 2 4" xfId="9774"/>
    <cellStyle name="Note 5 10 2 2 4 2" xfId="27209"/>
    <cellStyle name="Note 5 10 2 2 4 3" xfId="41662"/>
    <cellStyle name="Note 5 10 2 2 5" xfId="12194"/>
    <cellStyle name="Note 5 10 2 2 5 2" xfId="29629"/>
    <cellStyle name="Note 5 10 2 2 5 3" xfId="44082"/>
    <cellStyle name="Note 5 10 2 2 6" xfId="19201"/>
    <cellStyle name="Note 5 10 2 3" xfId="2361"/>
    <cellStyle name="Note 5 10 2 3 2" xfId="4872"/>
    <cellStyle name="Note 5 10 2 3 2 2" xfId="14280"/>
    <cellStyle name="Note 5 10 2 3 2 2 2" xfId="31715"/>
    <cellStyle name="Note 5 10 2 3 2 2 3" xfId="46168"/>
    <cellStyle name="Note 5 10 2 3 2 3" xfId="16741"/>
    <cellStyle name="Note 5 10 2 3 2 3 2" xfId="34176"/>
    <cellStyle name="Note 5 10 2 3 2 3 3" xfId="48629"/>
    <cellStyle name="Note 5 10 2 3 2 4" xfId="22308"/>
    <cellStyle name="Note 5 10 2 3 2 5" xfId="36761"/>
    <cellStyle name="Note 5 10 2 3 3" xfId="7334"/>
    <cellStyle name="Note 5 10 2 3 3 2" xfId="24769"/>
    <cellStyle name="Note 5 10 2 3 3 3" xfId="39222"/>
    <cellStyle name="Note 5 10 2 3 4" xfId="9775"/>
    <cellStyle name="Note 5 10 2 3 4 2" xfId="27210"/>
    <cellStyle name="Note 5 10 2 3 4 3" xfId="41663"/>
    <cellStyle name="Note 5 10 2 3 5" xfId="12195"/>
    <cellStyle name="Note 5 10 2 3 5 2" xfId="29630"/>
    <cellStyle name="Note 5 10 2 3 5 3" xfId="44083"/>
    <cellStyle name="Note 5 10 2 3 6" xfId="19202"/>
    <cellStyle name="Note 5 10 2 4" xfId="2362"/>
    <cellStyle name="Note 5 10 2 4 2" xfId="4873"/>
    <cellStyle name="Note 5 10 2 4 2 2" xfId="22309"/>
    <cellStyle name="Note 5 10 2 4 2 3" xfId="36762"/>
    <cellStyle name="Note 5 10 2 4 3" xfId="7335"/>
    <cellStyle name="Note 5 10 2 4 3 2" xfId="24770"/>
    <cellStyle name="Note 5 10 2 4 3 3" xfId="39223"/>
    <cellStyle name="Note 5 10 2 4 4" xfId="9776"/>
    <cellStyle name="Note 5 10 2 4 4 2" xfId="27211"/>
    <cellStyle name="Note 5 10 2 4 4 3" xfId="41664"/>
    <cellStyle name="Note 5 10 2 4 5" xfId="12196"/>
    <cellStyle name="Note 5 10 2 4 5 2" xfId="29631"/>
    <cellStyle name="Note 5 10 2 4 5 3" xfId="44084"/>
    <cellStyle name="Note 5 10 2 4 6" xfId="15360"/>
    <cellStyle name="Note 5 10 2 4 6 2" xfId="32795"/>
    <cellStyle name="Note 5 10 2 4 6 3" xfId="47248"/>
    <cellStyle name="Note 5 10 2 4 7" xfId="19203"/>
    <cellStyle name="Note 5 10 2 4 8" xfId="20522"/>
    <cellStyle name="Note 5 10 2 5" xfId="4870"/>
    <cellStyle name="Note 5 10 2 5 2" xfId="14278"/>
    <cellStyle name="Note 5 10 2 5 2 2" xfId="31713"/>
    <cellStyle name="Note 5 10 2 5 2 3" xfId="46166"/>
    <cellStyle name="Note 5 10 2 5 3" xfId="16739"/>
    <cellStyle name="Note 5 10 2 5 3 2" xfId="34174"/>
    <cellStyle name="Note 5 10 2 5 3 3" xfId="48627"/>
    <cellStyle name="Note 5 10 2 5 4" xfId="22306"/>
    <cellStyle name="Note 5 10 2 5 5" xfId="36759"/>
    <cellStyle name="Note 5 10 2 6" xfId="7332"/>
    <cellStyle name="Note 5 10 2 6 2" xfId="24767"/>
    <cellStyle name="Note 5 10 2 6 3" xfId="39220"/>
    <cellStyle name="Note 5 10 2 7" xfId="9773"/>
    <cellStyle name="Note 5 10 2 7 2" xfId="27208"/>
    <cellStyle name="Note 5 10 2 7 3" xfId="41661"/>
    <cellStyle name="Note 5 10 2 8" xfId="12193"/>
    <cellStyle name="Note 5 10 2 8 2" xfId="29628"/>
    <cellStyle name="Note 5 10 2 8 3" xfId="44081"/>
    <cellStyle name="Note 5 10 2 9" xfId="19200"/>
    <cellStyle name="Note 5 10 3" xfId="2363"/>
    <cellStyle name="Note 5 10 3 2" xfId="2364"/>
    <cellStyle name="Note 5 10 3 2 2" xfId="4875"/>
    <cellStyle name="Note 5 10 3 2 2 2" xfId="14282"/>
    <cellStyle name="Note 5 10 3 2 2 2 2" xfId="31717"/>
    <cellStyle name="Note 5 10 3 2 2 2 3" xfId="46170"/>
    <cellStyle name="Note 5 10 3 2 2 3" xfId="16743"/>
    <cellStyle name="Note 5 10 3 2 2 3 2" xfId="34178"/>
    <cellStyle name="Note 5 10 3 2 2 3 3" xfId="48631"/>
    <cellStyle name="Note 5 10 3 2 2 4" xfId="22311"/>
    <cellStyle name="Note 5 10 3 2 2 5" xfId="36764"/>
    <cellStyle name="Note 5 10 3 2 3" xfId="7337"/>
    <cellStyle name="Note 5 10 3 2 3 2" xfId="24772"/>
    <cellStyle name="Note 5 10 3 2 3 3" xfId="39225"/>
    <cellStyle name="Note 5 10 3 2 4" xfId="9778"/>
    <cellStyle name="Note 5 10 3 2 4 2" xfId="27213"/>
    <cellStyle name="Note 5 10 3 2 4 3" xfId="41666"/>
    <cellStyle name="Note 5 10 3 2 5" xfId="12198"/>
    <cellStyle name="Note 5 10 3 2 5 2" xfId="29633"/>
    <cellStyle name="Note 5 10 3 2 5 3" xfId="44086"/>
    <cellStyle name="Note 5 10 3 2 6" xfId="19205"/>
    <cellStyle name="Note 5 10 3 3" xfId="2365"/>
    <cellStyle name="Note 5 10 3 3 2" xfId="4876"/>
    <cellStyle name="Note 5 10 3 3 2 2" xfId="14283"/>
    <cellStyle name="Note 5 10 3 3 2 2 2" xfId="31718"/>
    <cellStyle name="Note 5 10 3 3 2 2 3" xfId="46171"/>
    <cellStyle name="Note 5 10 3 3 2 3" xfId="16744"/>
    <cellStyle name="Note 5 10 3 3 2 3 2" xfId="34179"/>
    <cellStyle name="Note 5 10 3 3 2 3 3" xfId="48632"/>
    <cellStyle name="Note 5 10 3 3 2 4" xfId="22312"/>
    <cellStyle name="Note 5 10 3 3 2 5" xfId="36765"/>
    <cellStyle name="Note 5 10 3 3 3" xfId="7338"/>
    <cellStyle name="Note 5 10 3 3 3 2" xfId="24773"/>
    <cellStyle name="Note 5 10 3 3 3 3" xfId="39226"/>
    <cellStyle name="Note 5 10 3 3 4" xfId="9779"/>
    <cellStyle name="Note 5 10 3 3 4 2" xfId="27214"/>
    <cellStyle name="Note 5 10 3 3 4 3" xfId="41667"/>
    <cellStyle name="Note 5 10 3 3 5" xfId="12199"/>
    <cellStyle name="Note 5 10 3 3 5 2" xfId="29634"/>
    <cellStyle name="Note 5 10 3 3 5 3" xfId="44087"/>
    <cellStyle name="Note 5 10 3 3 6" xfId="19206"/>
    <cellStyle name="Note 5 10 3 4" xfId="2366"/>
    <cellStyle name="Note 5 10 3 4 2" xfId="4877"/>
    <cellStyle name="Note 5 10 3 4 2 2" xfId="22313"/>
    <cellStyle name="Note 5 10 3 4 2 3" xfId="36766"/>
    <cellStyle name="Note 5 10 3 4 3" xfId="7339"/>
    <cellStyle name="Note 5 10 3 4 3 2" xfId="24774"/>
    <cellStyle name="Note 5 10 3 4 3 3" xfId="39227"/>
    <cellStyle name="Note 5 10 3 4 4" xfId="9780"/>
    <cellStyle name="Note 5 10 3 4 4 2" xfId="27215"/>
    <cellStyle name="Note 5 10 3 4 4 3" xfId="41668"/>
    <cellStyle name="Note 5 10 3 4 5" xfId="12200"/>
    <cellStyle name="Note 5 10 3 4 5 2" xfId="29635"/>
    <cellStyle name="Note 5 10 3 4 5 3" xfId="44088"/>
    <cellStyle name="Note 5 10 3 4 6" xfId="15361"/>
    <cellStyle name="Note 5 10 3 4 6 2" xfId="32796"/>
    <cellStyle name="Note 5 10 3 4 6 3" xfId="47249"/>
    <cellStyle name="Note 5 10 3 4 7" xfId="19207"/>
    <cellStyle name="Note 5 10 3 4 8" xfId="20523"/>
    <cellStyle name="Note 5 10 3 5" xfId="4874"/>
    <cellStyle name="Note 5 10 3 5 2" xfId="14281"/>
    <cellStyle name="Note 5 10 3 5 2 2" xfId="31716"/>
    <cellStyle name="Note 5 10 3 5 2 3" xfId="46169"/>
    <cellStyle name="Note 5 10 3 5 3" xfId="16742"/>
    <cellStyle name="Note 5 10 3 5 3 2" xfId="34177"/>
    <cellStyle name="Note 5 10 3 5 3 3" xfId="48630"/>
    <cellStyle name="Note 5 10 3 5 4" xfId="22310"/>
    <cellStyle name="Note 5 10 3 5 5" xfId="36763"/>
    <cellStyle name="Note 5 10 3 6" xfId="7336"/>
    <cellStyle name="Note 5 10 3 6 2" xfId="24771"/>
    <cellStyle name="Note 5 10 3 6 3" xfId="39224"/>
    <cellStyle name="Note 5 10 3 7" xfId="9777"/>
    <cellStyle name="Note 5 10 3 7 2" xfId="27212"/>
    <cellStyle name="Note 5 10 3 7 3" xfId="41665"/>
    <cellStyle name="Note 5 10 3 8" xfId="12197"/>
    <cellStyle name="Note 5 10 3 8 2" xfId="29632"/>
    <cellStyle name="Note 5 10 3 8 3" xfId="44085"/>
    <cellStyle name="Note 5 10 3 9" xfId="19204"/>
    <cellStyle name="Note 5 10 4" xfId="2367"/>
    <cellStyle name="Note 5 10 4 2" xfId="2368"/>
    <cellStyle name="Note 5 10 4 2 2" xfId="4879"/>
    <cellStyle name="Note 5 10 4 2 2 2" xfId="14285"/>
    <cellStyle name="Note 5 10 4 2 2 2 2" xfId="31720"/>
    <cellStyle name="Note 5 10 4 2 2 2 3" xfId="46173"/>
    <cellStyle name="Note 5 10 4 2 2 3" xfId="16746"/>
    <cellStyle name="Note 5 10 4 2 2 3 2" xfId="34181"/>
    <cellStyle name="Note 5 10 4 2 2 3 3" xfId="48634"/>
    <cellStyle name="Note 5 10 4 2 2 4" xfId="22315"/>
    <cellStyle name="Note 5 10 4 2 2 5" xfId="36768"/>
    <cellStyle name="Note 5 10 4 2 3" xfId="7341"/>
    <cellStyle name="Note 5 10 4 2 3 2" xfId="24776"/>
    <cellStyle name="Note 5 10 4 2 3 3" xfId="39229"/>
    <cellStyle name="Note 5 10 4 2 4" xfId="9782"/>
    <cellStyle name="Note 5 10 4 2 4 2" xfId="27217"/>
    <cellStyle name="Note 5 10 4 2 4 3" xfId="41670"/>
    <cellStyle name="Note 5 10 4 2 5" xfId="12202"/>
    <cellStyle name="Note 5 10 4 2 5 2" xfId="29637"/>
    <cellStyle name="Note 5 10 4 2 5 3" xfId="44090"/>
    <cellStyle name="Note 5 10 4 2 6" xfId="19209"/>
    <cellStyle name="Note 5 10 4 3" xfId="2369"/>
    <cellStyle name="Note 5 10 4 3 2" xfId="4880"/>
    <cellStyle name="Note 5 10 4 3 2 2" xfId="14286"/>
    <cellStyle name="Note 5 10 4 3 2 2 2" xfId="31721"/>
    <cellStyle name="Note 5 10 4 3 2 2 3" xfId="46174"/>
    <cellStyle name="Note 5 10 4 3 2 3" xfId="16747"/>
    <cellStyle name="Note 5 10 4 3 2 3 2" xfId="34182"/>
    <cellStyle name="Note 5 10 4 3 2 3 3" xfId="48635"/>
    <cellStyle name="Note 5 10 4 3 2 4" xfId="22316"/>
    <cellStyle name="Note 5 10 4 3 2 5" xfId="36769"/>
    <cellStyle name="Note 5 10 4 3 3" xfId="7342"/>
    <cellStyle name="Note 5 10 4 3 3 2" xfId="24777"/>
    <cellStyle name="Note 5 10 4 3 3 3" xfId="39230"/>
    <cellStyle name="Note 5 10 4 3 4" xfId="9783"/>
    <cellStyle name="Note 5 10 4 3 4 2" xfId="27218"/>
    <cellStyle name="Note 5 10 4 3 4 3" xfId="41671"/>
    <cellStyle name="Note 5 10 4 3 5" xfId="12203"/>
    <cellStyle name="Note 5 10 4 3 5 2" xfId="29638"/>
    <cellStyle name="Note 5 10 4 3 5 3" xfId="44091"/>
    <cellStyle name="Note 5 10 4 3 6" xfId="19210"/>
    <cellStyle name="Note 5 10 4 4" xfId="2370"/>
    <cellStyle name="Note 5 10 4 4 2" xfId="4881"/>
    <cellStyle name="Note 5 10 4 4 2 2" xfId="22317"/>
    <cellStyle name="Note 5 10 4 4 2 3" xfId="36770"/>
    <cellStyle name="Note 5 10 4 4 3" xfId="7343"/>
    <cellStyle name="Note 5 10 4 4 3 2" xfId="24778"/>
    <cellStyle name="Note 5 10 4 4 3 3" xfId="39231"/>
    <cellStyle name="Note 5 10 4 4 4" xfId="9784"/>
    <cellStyle name="Note 5 10 4 4 4 2" xfId="27219"/>
    <cellStyle name="Note 5 10 4 4 4 3" xfId="41672"/>
    <cellStyle name="Note 5 10 4 4 5" xfId="12204"/>
    <cellStyle name="Note 5 10 4 4 5 2" xfId="29639"/>
    <cellStyle name="Note 5 10 4 4 5 3" xfId="44092"/>
    <cellStyle name="Note 5 10 4 4 6" xfId="15362"/>
    <cellStyle name="Note 5 10 4 4 6 2" xfId="32797"/>
    <cellStyle name="Note 5 10 4 4 6 3" xfId="47250"/>
    <cellStyle name="Note 5 10 4 4 7" xfId="19211"/>
    <cellStyle name="Note 5 10 4 4 8" xfId="20524"/>
    <cellStyle name="Note 5 10 4 5" xfId="4878"/>
    <cellStyle name="Note 5 10 4 5 2" xfId="14284"/>
    <cellStyle name="Note 5 10 4 5 2 2" xfId="31719"/>
    <cellStyle name="Note 5 10 4 5 2 3" xfId="46172"/>
    <cellStyle name="Note 5 10 4 5 3" xfId="16745"/>
    <cellStyle name="Note 5 10 4 5 3 2" xfId="34180"/>
    <cellStyle name="Note 5 10 4 5 3 3" xfId="48633"/>
    <cellStyle name="Note 5 10 4 5 4" xfId="22314"/>
    <cellStyle name="Note 5 10 4 5 5" xfId="36767"/>
    <cellStyle name="Note 5 10 4 6" xfId="7340"/>
    <cellStyle name="Note 5 10 4 6 2" xfId="24775"/>
    <cellStyle name="Note 5 10 4 6 3" xfId="39228"/>
    <cellStyle name="Note 5 10 4 7" xfId="9781"/>
    <cellStyle name="Note 5 10 4 7 2" xfId="27216"/>
    <cellStyle name="Note 5 10 4 7 3" xfId="41669"/>
    <cellStyle name="Note 5 10 4 8" xfId="12201"/>
    <cellStyle name="Note 5 10 4 8 2" xfId="29636"/>
    <cellStyle name="Note 5 10 4 8 3" xfId="44089"/>
    <cellStyle name="Note 5 10 4 9" xfId="19208"/>
    <cellStyle name="Note 5 10 5" xfId="2371"/>
    <cellStyle name="Note 5 10 5 2" xfId="2372"/>
    <cellStyle name="Note 5 10 5 2 2" xfId="4883"/>
    <cellStyle name="Note 5 10 5 2 2 2" xfId="14288"/>
    <cellStyle name="Note 5 10 5 2 2 2 2" xfId="31723"/>
    <cellStyle name="Note 5 10 5 2 2 2 3" xfId="46176"/>
    <cellStyle name="Note 5 10 5 2 2 3" xfId="16749"/>
    <cellStyle name="Note 5 10 5 2 2 3 2" xfId="34184"/>
    <cellStyle name="Note 5 10 5 2 2 3 3" xfId="48637"/>
    <cellStyle name="Note 5 10 5 2 2 4" xfId="22319"/>
    <cellStyle name="Note 5 10 5 2 2 5" xfId="36772"/>
    <cellStyle name="Note 5 10 5 2 3" xfId="7345"/>
    <cellStyle name="Note 5 10 5 2 3 2" xfId="24780"/>
    <cellStyle name="Note 5 10 5 2 3 3" xfId="39233"/>
    <cellStyle name="Note 5 10 5 2 4" xfId="9786"/>
    <cellStyle name="Note 5 10 5 2 4 2" xfId="27221"/>
    <cellStyle name="Note 5 10 5 2 4 3" xfId="41674"/>
    <cellStyle name="Note 5 10 5 2 5" xfId="12206"/>
    <cellStyle name="Note 5 10 5 2 5 2" xfId="29641"/>
    <cellStyle name="Note 5 10 5 2 5 3" xfId="44094"/>
    <cellStyle name="Note 5 10 5 2 6" xfId="19213"/>
    <cellStyle name="Note 5 10 5 3" xfId="2373"/>
    <cellStyle name="Note 5 10 5 3 2" xfId="4884"/>
    <cellStyle name="Note 5 10 5 3 2 2" xfId="14289"/>
    <cellStyle name="Note 5 10 5 3 2 2 2" xfId="31724"/>
    <cellStyle name="Note 5 10 5 3 2 2 3" xfId="46177"/>
    <cellStyle name="Note 5 10 5 3 2 3" xfId="16750"/>
    <cellStyle name="Note 5 10 5 3 2 3 2" xfId="34185"/>
    <cellStyle name="Note 5 10 5 3 2 3 3" xfId="48638"/>
    <cellStyle name="Note 5 10 5 3 2 4" xfId="22320"/>
    <cellStyle name="Note 5 10 5 3 2 5" xfId="36773"/>
    <cellStyle name="Note 5 10 5 3 3" xfId="7346"/>
    <cellStyle name="Note 5 10 5 3 3 2" xfId="24781"/>
    <cellStyle name="Note 5 10 5 3 3 3" xfId="39234"/>
    <cellStyle name="Note 5 10 5 3 4" xfId="9787"/>
    <cellStyle name="Note 5 10 5 3 4 2" xfId="27222"/>
    <cellStyle name="Note 5 10 5 3 4 3" xfId="41675"/>
    <cellStyle name="Note 5 10 5 3 5" xfId="12207"/>
    <cellStyle name="Note 5 10 5 3 5 2" xfId="29642"/>
    <cellStyle name="Note 5 10 5 3 5 3" xfId="44095"/>
    <cellStyle name="Note 5 10 5 3 6" xfId="19214"/>
    <cellStyle name="Note 5 10 5 4" xfId="2374"/>
    <cellStyle name="Note 5 10 5 4 2" xfId="4885"/>
    <cellStyle name="Note 5 10 5 4 2 2" xfId="22321"/>
    <cellStyle name="Note 5 10 5 4 2 3" xfId="36774"/>
    <cellStyle name="Note 5 10 5 4 3" xfId="7347"/>
    <cellStyle name="Note 5 10 5 4 3 2" xfId="24782"/>
    <cellStyle name="Note 5 10 5 4 3 3" xfId="39235"/>
    <cellStyle name="Note 5 10 5 4 4" xfId="9788"/>
    <cellStyle name="Note 5 10 5 4 4 2" xfId="27223"/>
    <cellStyle name="Note 5 10 5 4 4 3" xfId="41676"/>
    <cellStyle name="Note 5 10 5 4 5" xfId="12208"/>
    <cellStyle name="Note 5 10 5 4 5 2" xfId="29643"/>
    <cellStyle name="Note 5 10 5 4 5 3" xfId="44096"/>
    <cellStyle name="Note 5 10 5 4 6" xfId="15363"/>
    <cellStyle name="Note 5 10 5 4 6 2" xfId="32798"/>
    <cellStyle name="Note 5 10 5 4 6 3" xfId="47251"/>
    <cellStyle name="Note 5 10 5 4 7" xfId="19215"/>
    <cellStyle name="Note 5 10 5 4 8" xfId="20525"/>
    <cellStyle name="Note 5 10 5 5" xfId="4882"/>
    <cellStyle name="Note 5 10 5 5 2" xfId="14287"/>
    <cellStyle name="Note 5 10 5 5 2 2" xfId="31722"/>
    <cellStyle name="Note 5 10 5 5 2 3" xfId="46175"/>
    <cellStyle name="Note 5 10 5 5 3" xfId="16748"/>
    <cellStyle name="Note 5 10 5 5 3 2" xfId="34183"/>
    <cellStyle name="Note 5 10 5 5 3 3" xfId="48636"/>
    <cellStyle name="Note 5 10 5 5 4" xfId="22318"/>
    <cellStyle name="Note 5 10 5 5 5" xfId="36771"/>
    <cellStyle name="Note 5 10 5 6" xfId="7344"/>
    <cellStyle name="Note 5 10 5 6 2" xfId="24779"/>
    <cellStyle name="Note 5 10 5 6 3" xfId="39232"/>
    <cellStyle name="Note 5 10 5 7" xfId="9785"/>
    <cellStyle name="Note 5 10 5 7 2" xfId="27220"/>
    <cellStyle name="Note 5 10 5 7 3" xfId="41673"/>
    <cellStyle name="Note 5 10 5 8" xfId="12205"/>
    <cellStyle name="Note 5 10 5 8 2" xfId="29640"/>
    <cellStyle name="Note 5 10 5 8 3" xfId="44093"/>
    <cellStyle name="Note 5 10 5 9" xfId="19212"/>
    <cellStyle name="Note 5 10 6" xfId="2375"/>
    <cellStyle name="Note 5 10 6 2" xfId="4886"/>
    <cellStyle name="Note 5 10 6 2 2" xfId="14290"/>
    <cellStyle name="Note 5 10 6 2 2 2" xfId="31725"/>
    <cellStyle name="Note 5 10 6 2 2 3" xfId="46178"/>
    <cellStyle name="Note 5 10 6 2 3" xfId="16751"/>
    <cellStyle name="Note 5 10 6 2 3 2" xfId="34186"/>
    <cellStyle name="Note 5 10 6 2 3 3" xfId="48639"/>
    <cellStyle name="Note 5 10 6 2 4" xfId="22322"/>
    <cellStyle name="Note 5 10 6 2 5" xfId="36775"/>
    <cellStyle name="Note 5 10 6 3" xfId="7348"/>
    <cellStyle name="Note 5 10 6 3 2" xfId="24783"/>
    <cellStyle name="Note 5 10 6 3 3" xfId="39236"/>
    <cellStyle name="Note 5 10 6 4" xfId="9789"/>
    <cellStyle name="Note 5 10 6 4 2" xfId="27224"/>
    <cellStyle name="Note 5 10 6 4 3" xfId="41677"/>
    <cellStyle name="Note 5 10 6 5" xfId="12209"/>
    <cellStyle name="Note 5 10 6 5 2" xfId="29644"/>
    <cellStyle name="Note 5 10 6 5 3" xfId="44097"/>
    <cellStyle name="Note 5 10 6 6" xfId="19216"/>
    <cellStyle name="Note 5 10 7" xfId="2376"/>
    <cellStyle name="Note 5 10 7 2" xfId="4887"/>
    <cellStyle name="Note 5 10 7 2 2" xfId="14291"/>
    <cellStyle name="Note 5 10 7 2 2 2" xfId="31726"/>
    <cellStyle name="Note 5 10 7 2 2 3" xfId="46179"/>
    <cellStyle name="Note 5 10 7 2 3" xfId="16752"/>
    <cellStyle name="Note 5 10 7 2 3 2" xfId="34187"/>
    <cellStyle name="Note 5 10 7 2 3 3" xfId="48640"/>
    <cellStyle name="Note 5 10 7 2 4" xfId="22323"/>
    <cellStyle name="Note 5 10 7 2 5" xfId="36776"/>
    <cellStyle name="Note 5 10 7 3" xfId="7349"/>
    <cellStyle name="Note 5 10 7 3 2" xfId="24784"/>
    <cellStyle name="Note 5 10 7 3 3" xfId="39237"/>
    <cellStyle name="Note 5 10 7 4" xfId="9790"/>
    <cellStyle name="Note 5 10 7 4 2" xfId="27225"/>
    <cellStyle name="Note 5 10 7 4 3" xfId="41678"/>
    <cellStyle name="Note 5 10 7 5" xfId="12210"/>
    <cellStyle name="Note 5 10 7 5 2" xfId="29645"/>
    <cellStyle name="Note 5 10 7 5 3" xfId="44098"/>
    <cellStyle name="Note 5 10 7 6" xfId="19217"/>
    <cellStyle name="Note 5 10 8" xfId="2377"/>
    <cellStyle name="Note 5 10 8 2" xfId="4888"/>
    <cellStyle name="Note 5 10 8 2 2" xfId="22324"/>
    <cellStyle name="Note 5 10 8 2 3" xfId="36777"/>
    <cellStyle name="Note 5 10 8 3" xfId="7350"/>
    <cellStyle name="Note 5 10 8 3 2" xfId="24785"/>
    <cellStyle name="Note 5 10 8 3 3" xfId="39238"/>
    <cellStyle name="Note 5 10 8 4" xfId="9791"/>
    <cellStyle name="Note 5 10 8 4 2" xfId="27226"/>
    <cellStyle name="Note 5 10 8 4 3" xfId="41679"/>
    <cellStyle name="Note 5 10 8 5" xfId="12211"/>
    <cellStyle name="Note 5 10 8 5 2" xfId="29646"/>
    <cellStyle name="Note 5 10 8 5 3" xfId="44099"/>
    <cellStyle name="Note 5 10 8 6" xfId="15364"/>
    <cellStyle name="Note 5 10 8 6 2" xfId="32799"/>
    <cellStyle name="Note 5 10 8 6 3" xfId="47252"/>
    <cellStyle name="Note 5 10 8 7" xfId="19218"/>
    <cellStyle name="Note 5 10 8 8" xfId="20526"/>
    <cellStyle name="Note 5 10 9" xfId="4869"/>
    <cellStyle name="Note 5 10 9 2" xfId="14277"/>
    <cellStyle name="Note 5 10 9 2 2" xfId="31712"/>
    <cellStyle name="Note 5 10 9 2 3" xfId="46165"/>
    <cellStyle name="Note 5 10 9 3" xfId="16738"/>
    <cellStyle name="Note 5 10 9 3 2" xfId="34173"/>
    <cellStyle name="Note 5 10 9 3 3" xfId="48626"/>
    <cellStyle name="Note 5 10 9 4" xfId="22305"/>
    <cellStyle name="Note 5 10 9 5" xfId="36758"/>
    <cellStyle name="Note 5 11" xfId="2378"/>
    <cellStyle name="Note 5 11 10" xfId="7351"/>
    <cellStyle name="Note 5 11 10 2" xfId="24786"/>
    <cellStyle name="Note 5 11 10 3" xfId="39239"/>
    <cellStyle name="Note 5 11 11" xfId="9792"/>
    <cellStyle name="Note 5 11 11 2" xfId="27227"/>
    <cellStyle name="Note 5 11 11 3" xfId="41680"/>
    <cellStyle name="Note 5 11 12" xfId="12212"/>
    <cellStyle name="Note 5 11 12 2" xfId="29647"/>
    <cellStyle name="Note 5 11 12 3" xfId="44100"/>
    <cellStyle name="Note 5 11 13" xfId="19219"/>
    <cellStyle name="Note 5 11 2" xfId="2379"/>
    <cellStyle name="Note 5 11 2 2" xfId="2380"/>
    <cellStyle name="Note 5 11 2 2 2" xfId="4891"/>
    <cellStyle name="Note 5 11 2 2 2 2" xfId="14294"/>
    <cellStyle name="Note 5 11 2 2 2 2 2" xfId="31729"/>
    <cellStyle name="Note 5 11 2 2 2 2 3" xfId="46182"/>
    <cellStyle name="Note 5 11 2 2 2 3" xfId="16755"/>
    <cellStyle name="Note 5 11 2 2 2 3 2" xfId="34190"/>
    <cellStyle name="Note 5 11 2 2 2 3 3" xfId="48643"/>
    <cellStyle name="Note 5 11 2 2 2 4" xfId="22327"/>
    <cellStyle name="Note 5 11 2 2 2 5" xfId="36780"/>
    <cellStyle name="Note 5 11 2 2 3" xfId="7353"/>
    <cellStyle name="Note 5 11 2 2 3 2" xfId="24788"/>
    <cellStyle name="Note 5 11 2 2 3 3" xfId="39241"/>
    <cellStyle name="Note 5 11 2 2 4" xfId="9794"/>
    <cellStyle name="Note 5 11 2 2 4 2" xfId="27229"/>
    <cellStyle name="Note 5 11 2 2 4 3" xfId="41682"/>
    <cellStyle name="Note 5 11 2 2 5" xfId="12214"/>
    <cellStyle name="Note 5 11 2 2 5 2" xfId="29649"/>
    <cellStyle name="Note 5 11 2 2 5 3" xfId="44102"/>
    <cellStyle name="Note 5 11 2 2 6" xfId="19221"/>
    <cellStyle name="Note 5 11 2 3" xfId="2381"/>
    <cellStyle name="Note 5 11 2 3 2" xfId="4892"/>
    <cellStyle name="Note 5 11 2 3 2 2" xfId="14295"/>
    <cellStyle name="Note 5 11 2 3 2 2 2" xfId="31730"/>
    <cellStyle name="Note 5 11 2 3 2 2 3" xfId="46183"/>
    <cellStyle name="Note 5 11 2 3 2 3" xfId="16756"/>
    <cellStyle name="Note 5 11 2 3 2 3 2" xfId="34191"/>
    <cellStyle name="Note 5 11 2 3 2 3 3" xfId="48644"/>
    <cellStyle name="Note 5 11 2 3 2 4" xfId="22328"/>
    <cellStyle name="Note 5 11 2 3 2 5" xfId="36781"/>
    <cellStyle name="Note 5 11 2 3 3" xfId="7354"/>
    <cellStyle name="Note 5 11 2 3 3 2" xfId="24789"/>
    <cellStyle name="Note 5 11 2 3 3 3" xfId="39242"/>
    <cellStyle name="Note 5 11 2 3 4" xfId="9795"/>
    <cellStyle name="Note 5 11 2 3 4 2" xfId="27230"/>
    <cellStyle name="Note 5 11 2 3 4 3" xfId="41683"/>
    <cellStyle name="Note 5 11 2 3 5" xfId="12215"/>
    <cellStyle name="Note 5 11 2 3 5 2" xfId="29650"/>
    <cellStyle name="Note 5 11 2 3 5 3" xfId="44103"/>
    <cellStyle name="Note 5 11 2 3 6" xfId="19222"/>
    <cellStyle name="Note 5 11 2 4" xfId="2382"/>
    <cellStyle name="Note 5 11 2 4 2" xfId="4893"/>
    <cellStyle name="Note 5 11 2 4 2 2" xfId="22329"/>
    <cellStyle name="Note 5 11 2 4 2 3" xfId="36782"/>
    <cellStyle name="Note 5 11 2 4 3" xfId="7355"/>
    <cellStyle name="Note 5 11 2 4 3 2" xfId="24790"/>
    <cellStyle name="Note 5 11 2 4 3 3" xfId="39243"/>
    <cellStyle name="Note 5 11 2 4 4" xfId="9796"/>
    <cellStyle name="Note 5 11 2 4 4 2" xfId="27231"/>
    <cellStyle name="Note 5 11 2 4 4 3" xfId="41684"/>
    <cellStyle name="Note 5 11 2 4 5" xfId="12216"/>
    <cellStyle name="Note 5 11 2 4 5 2" xfId="29651"/>
    <cellStyle name="Note 5 11 2 4 5 3" xfId="44104"/>
    <cellStyle name="Note 5 11 2 4 6" xfId="15365"/>
    <cellStyle name="Note 5 11 2 4 6 2" xfId="32800"/>
    <cellStyle name="Note 5 11 2 4 6 3" xfId="47253"/>
    <cellStyle name="Note 5 11 2 4 7" xfId="19223"/>
    <cellStyle name="Note 5 11 2 4 8" xfId="20527"/>
    <cellStyle name="Note 5 11 2 5" xfId="4890"/>
    <cellStyle name="Note 5 11 2 5 2" xfId="14293"/>
    <cellStyle name="Note 5 11 2 5 2 2" xfId="31728"/>
    <cellStyle name="Note 5 11 2 5 2 3" xfId="46181"/>
    <cellStyle name="Note 5 11 2 5 3" xfId="16754"/>
    <cellStyle name="Note 5 11 2 5 3 2" xfId="34189"/>
    <cellStyle name="Note 5 11 2 5 3 3" xfId="48642"/>
    <cellStyle name="Note 5 11 2 5 4" xfId="22326"/>
    <cellStyle name="Note 5 11 2 5 5" xfId="36779"/>
    <cellStyle name="Note 5 11 2 6" xfId="7352"/>
    <cellStyle name="Note 5 11 2 6 2" xfId="24787"/>
    <cellStyle name="Note 5 11 2 6 3" xfId="39240"/>
    <cellStyle name="Note 5 11 2 7" xfId="9793"/>
    <cellStyle name="Note 5 11 2 7 2" xfId="27228"/>
    <cellStyle name="Note 5 11 2 7 3" xfId="41681"/>
    <cellStyle name="Note 5 11 2 8" xfId="12213"/>
    <cellStyle name="Note 5 11 2 8 2" xfId="29648"/>
    <cellStyle name="Note 5 11 2 8 3" xfId="44101"/>
    <cellStyle name="Note 5 11 2 9" xfId="19220"/>
    <cellStyle name="Note 5 11 3" xfId="2383"/>
    <cellStyle name="Note 5 11 3 2" xfId="2384"/>
    <cellStyle name="Note 5 11 3 2 2" xfId="4895"/>
    <cellStyle name="Note 5 11 3 2 2 2" xfId="14297"/>
    <cellStyle name="Note 5 11 3 2 2 2 2" xfId="31732"/>
    <cellStyle name="Note 5 11 3 2 2 2 3" xfId="46185"/>
    <cellStyle name="Note 5 11 3 2 2 3" xfId="16758"/>
    <cellStyle name="Note 5 11 3 2 2 3 2" xfId="34193"/>
    <cellStyle name="Note 5 11 3 2 2 3 3" xfId="48646"/>
    <cellStyle name="Note 5 11 3 2 2 4" xfId="22331"/>
    <cellStyle name="Note 5 11 3 2 2 5" xfId="36784"/>
    <cellStyle name="Note 5 11 3 2 3" xfId="7357"/>
    <cellStyle name="Note 5 11 3 2 3 2" xfId="24792"/>
    <cellStyle name="Note 5 11 3 2 3 3" xfId="39245"/>
    <cellStyle name="Note 5 11 3 2 4" xfId="9798"/>
    <cellStyle name="Note 5 11 3 2 4 2" xfId="27233"/>
    <cellStyle name="Note 5 11 3 2 4 3" xfId="41686"/>
    <cellStyle name="Note 5 11 3 2 5" xfId="12218"/>
    <cellStyle name="Note 5 11 3 2 5 2" xfId="29653"/>
    <cellStyle name="Note 5 11 3 2 5 3" xfId="44106"/>
    <cellStyle name="Note 5 11 3 2 6" xfId="19225"/>
    <cellStyle name="Note 5 11 3 3" xfId="2385"/>
    <cellStyle name="Note 5 11 3 3 2" xfId="4896"/>
    <cellStyle name="Note 5 11 3 3 2 2" xfId="14298"/>
    <cellStyle name="Note 5 11 3 3 2 2 2" xfId="31733"/>
    <cellStyle name="Note 5 11 3 3 2 2 3" xfId="46186"/>
    <cellStyle name="Note 5 11 3 3 2 3" xfId="16759"/>
    <cellStyle name="Note 5 11 3 3 2 3 2" xfId="34194"/>
    <cellStyle name="Note 5 11 3 3 2 3 3" xfId="48647"/>
    <cellStyle name="Note 5 11 3 3 2 4" xfId="22332"/>
    <cellStyle name="Note 5 11 3 3 2 5" xfId="36785"/>
    <cellStyle name="Note 5 11 3 3 3" xfId="7358"/>
    <cellStyle name="Note 5 11 3 3 3 2" xfId="24793"/>
    <cellStyle name="Note 5 11 3 3 3 3" xfId="39246"/>
    <cellStyle name="Note 5 11 3 3 4" xfId="9799"/>
    <cellStyle name="Note 5 11 3 3 4 2" xfId="27234"/>
    <cellStyle name="Note 5 11 3 3 4 3" xfId="41687"/>
    <cellStyle name="Note 5 11 3 3 5" xfId="12219"/>
    <cellStyle name="Note 5 11 3 3 5 2" xfId="29654"/>
    <cellStyle name="Note 5 11 3 3 5 3" xfId="44107"/>
    <cellStyle name="Note 5 11 3 3 6" xfId="19226"/>
    <cellStyle name="Note 5 11 3 4" xfId="2386"/>
    <cellStyle name="Note 5 11 3 4 2" xfId="4897"/>
    <cellStyle name="Note 5 11 3 4 2 2" xfId="22333"/>
    <cellStyle name="Note 5 11 3 4 2 3" xfId="36786"/>
    <cellStyle name="Note 5 11 3 4 3" xfId="7359"/>
    <cellStyle name="Note 5 11 3 4 3 2" xfId="24794"/>
    <cellStyle name="Note 5 11 3 4 3 3" xfId="39247"/>
    <cellStyle name="Note 5 11 3 4 4" xfId="9800"/>
    <cellStyle name="Note 5 11 3 4 4 2" xfId="27235"/>
    <cellStyle name="Note 5 11 3 4 4 3" xfId="41688"/>
    <cellStyle name="Note 5 11 3 4 5" xfId="12220"/>
    <cellStyle name="Note 5 11 3 4 5 2" xfId="29655"/>
    <cellStyle name="Note 5 11 3 4 5 3" xfId="44108"/>
    <cellStyle name="Note 5 11 3 4 6" xfId="15366"/>
    <cellStyle name="Note 5 11 3 4 6 2" xfId="32801"/>
    <cellStyle name="Note 5 11 3 4 6 3" xfId="47254"/>
    <cellStyle name="Note 5 11 3 4 7" xfId="19227"/>
    <cellStyle name="Note 5 11 3 4 8" xfId="20528"/>
    <cellStyle name="Note 5 11 3 5" xfId="4894"/>
    <cellStyle name="Note 5 11 3 5 2" xfId="14296"/>
    <cellStyle name="Note 5 11 3 5 2 2" xfId="31731"/>
    <cellStyle name="Note 5 11 3 5 2 3" xfId="46184"/>
    <cellStyle name="Note 5 11 3 5 3" xfId="16757"/>
    <cellStyle name="Note 5 11 3 5 3 2" xfId="34192"/>
    <cellStyle name="Note 5 11 3 5 3 3" xfId="48645"/>
    <cellStyle name="Note 5 11 3 5 4" xfId="22330"/>
    <cellStyle name="Note 5 11 3 5 5" xfId="36783"/>
    <cellStyle name="Note 5 11 3 6" xfId="7356"/>
    <cellStyle name="Note 5 11 3 6 2" xfId="24791"/>
    <cellStyle name="Note 5 11 3 6 3" xfId="39244"/>
    <cellStyle name="Note 5 11 3 7" xfId="9797"/>
    <cellStyle name="Note 5 11 3 7 2" xfId="27232"/>
    <cellStyle name="Note 5 11 3 7 3" xfId="41685"/>
    <cellStyle name="Note 5 11 3 8" xfId="12217"/>
    <cellStyle name="Note 5 11 3 8 2" xfId="29652"/>
    <cellStyle name="Note 5 11 3 8 3" xfId="44105"/>
    <cellStyle name="Note 5 11 3 9" xfId="19224"/>
    <cellStyle name="Note 5 11 4" xfId="2387"/>
    <cellStyle name="Note 5 11 4 2" xfId="2388"/>
    <cellStyle name="Note 5 11 4 2 2" xfId="4899"/>
    <cellStyle name="Note 5 11 4 2 2 2" xfId="14300"/>
    <cellStyle name="Note 5 11 4 2 2 2 2" xfId="31735"/>
    <cellStyle name="Note 5 11 4 2 2 2 3" xfId="46188"/>
    <cellStyle name="Note 5 11 4 2 2 3" xfId="16761"/>
    <cellStyle name="Note 5 11 4 2 2 3 2" xfId="34196"/>
    <cellStyle name="Note 5 11 4 2 2 3 3" xfId="48649"/>
    <cellStyle name="Note 5 11 4 2 2 4" xfId="22335"/>
    <cellStyle name="Note 5 11 4 2 2 5" xfId="36788"/>
    <cellStyle name="Note 5 11 4 2 3" xfId="7361"/>
    <cellStyle name="Note 5 11 4 2 3 2" xfId="24796"/>
    <cellStyle name="Note 5 11 4 2 3 3" xfId="39249"/>
    <cellStyle name="Note 5 11 4 2 4" xfId="9802"/>
    <cellStyle name="Note 5 11 4 2 4 2" xfId="27237"/>
    <cellStyle name="Note 5 11 4 2 4 3" xfId="41690"/>
    <cellStyle name="Note 5 11 4 2 5" xfId="12222"/>
    <cellStyle name="Note 5 11 4 2 5 2" xfId="29657"/>
    <cellStyle name="Note 5 11 4 2 5 3" xfId="44110"/>
    <cellStyle name="Note 5 11 4 2 6" xfId="19229"/>
    <cellStyle name="Note 5 11 4 3" xfId="2389"/>
    <cellStyle name="Note 5 11 4 3 2" xfId="4900"/>
    <cellStyle name="Note 5 11 4 3 2 2" xfId="14301"/>
    <cellStyle name="Note 5 11 4 3 2 2 2" xfId="31736"/>
    <cellStyle name="Note 5 11 4 3 2 2 3" xfId="46189"/>
    <cellStyle name="Note 5 11 4 3 2 3" xfId="16762"/>
    <cellStyle name="Note 5 11 4 3 2 3 2" xfId="34197"/>
    <cellStyle name="Note 5 11 4 3 2 3 3" xfId="48650"/>
    <cellStyle name="Note 5 11 4 3 2 4" xfId="22336"/>
    <cellStyle name="Note 5 11 4 3 2 5" xfId="36789"/>
    <cellStyle name="Note 5 11 4 3 3" xfId="7362"/>
    <cellStyle name="Note 5 11 4 3 3 2" xfId="24797"/>
    <cellStyle name="Note 5 11 4 3 3 3" xfId="39250"/>
    <cellStyle name="Note 5 11 4 3 4" xfId="9803"/>
    <cellStyle name="Note 5 11 4 3 4 2" xfId="27238"/>
    <cellStyle name="Note 5 11 4 3 4 3" xfId="41691"/>
    <cellStyle name="Note 5 11 4 3 5" xfId="12223"/>
    <cellStyle name="Note 5 11 4 3 5 2" xfId="29658"/>
    <cellStyle name="Note 5 11 4 3 5 3" xfId="44111"/>
    <cellStyle name="Note 5 11 4 3 6" xfId="19230"/>
    <cellStyle name="Note 5 11 4 4" xfId="2390"/>
    <cellStyle name="Note 5 11 4 4 2" xfId="4901"/>
    <cellStyle name="Note 5 11 4 4 2 2" xfId="22337"/>
    <cellStyle name="Note 5 11 4 4 2 3" xfId="36790"/>
    <cellStyle name="Note 5 11 4 4 3" xfId="7363"/>
    <cellStyle name="Note 5 11 4 4 3 2" xfId="24798"/>
    <cellStyle name="Note 5 11 4 4 3 3" xfId="39251"/>
    <cellStyle name="Note 5 11 4 4 4" xfId="9804"/>
    <cellStyle name="Note 5 11 4 4 4 2" xfId="27239"/>
    <cellStyle name="Note 5 11 4 4 4 3" xfId="41692"/>
    <cellStyle name="Note 5 11 4 4 5" xfId="12224"/>
    <cellStyle name="Note 5 11 4 4 5 2" xfId="29659"/>
    <cellStyle name="Note 5 11 4 4 5 3" xfId="44112"/>
    <cellStyle name="Note 5 11 4 4 6" xfId="15367"/>
    <cellStyle name="Note 5 11 4 4 6 2" xfId="32802"/>
    <cellStyle name="Note 5 11 4 4 6 3" xfId="47255"/>
    <cellStyle name="Note 5 11 4 4 7" xfId="19231"/>
    <cellStyle name="Note 5 11 4 4 8" xfId="20529"/>
    <cellStyle name="Note 5 11 4 5" xfId="4898"/>
    <cellStyle name="Note 5 11 4 5 2" xfId="14299"/>
    <cellStyle name="Note 5 11 4 5 2 2" xfId="31734"/>
    <cellStyle name="Note 5 11 4 5 2 3" xfId="46187"/>
    <cellStyle name="Note 5 11 4 5 3" xfId="16760"/>
    <cellStyle name="Note 5 11 4 5 3 2" xfId="34195"/>
    <cellStyle name="Note 5 11 4 5 3 3" xfId="48648"/>
    <cellStyle name="Note 5 11 4 5 4" xfId="22334"/>
    <cellStyle name="Note 5 11 4 5 5" xfId="36787"/>
    <cellStyle name="Note 5 11 4 6" xfId="7360"/>
    <cellStyle name="Note 5 11 4 6 2" xfId="24795"/>
    <cellStyle name="Note 5 11 4 6 3" xfId="39248"/>
    <cellStyle name="Note 5 11 4 7" xfId="9801"/>
    <cellStyle name="Note 5 11 4 7 2" xfId="27236"/>
    <cellStyle name="Note 5 11 4 7 3" xfId="41689"/>
    <cellStyle name="Note 5 11 4 8" xfId="12221"/>
    <cellStyle name="Note 5 11 4 8 2" xfId="29656"/>
    <cellStyle name="Note 5 11 4 8 3" xfId="44109"/>
    <cellStyle name="Note 5 11 4 9" xfId="19228"/>
    <cellStyle name="Note 5 11 5" xfId="2391"/>
    <cellStyle name="Note 5 11 5 2" xfId="2392"/>
    <cellStyle name="Note 5 11 5 2 2" xfId="4903"/>
    <cellStyle name="Note 5 11 5 2 2 2" xfId="14303"/>
    <cellStyle name="Note 5 11 5 2 2 2 2" xfId="31738"/>
    <cellStyle name="Note 5 11 5 2 2 2 3" xfId="46191"/>
    <cellStyle name="Note 5 11 5 2 2 3" xfId="16764"/>
    <cellStyle name="Note 5 11 5 2 2 3 2" xfId="34199"/>
    <cellStyle name="Note 5 11 5 2 2 3 3" xfId="48652"/>
    <cellStyle name="Note 5 11 5 2 2 4" xfId="22339"/>
    <cellStyle name="Note 5 11 5 2 2 5" xfId="36792"/>
    <cellStyle name="Note 5 11 5 2 3" xfId="7365"/>
    <cellStyle name="Note 5 11 5 2 3 2" xfId="24800"/>
    <cellStyle name="Note 5 11 5 2 3 3" xfId="39253"/>
    <cellStyle name="Note 5 11 5 2 4" xfId="9806"/>
    <cellStyle name="Note 5 11 5 2 4 2" xfId="27241"/>
    <cellStyle name="Note 5 11 5 2 4 3" xfId="41694"/>
    <cellStyle name="Note 5 11 5 2 5" xfId="12226"/>
    <cellStyle name="Note 5 11 5 2 5 2" xfId="29661"/>
    <cellStyle name="Note 5 11 5 2 5 3" xfId="44114"/>
    <cellStyle name="Note 5 11 5 2 6" xfId="19233"/>
    <cellStyle name="Note 5 11 5 3" xfId="2393"/>
    <cellStyle name="Note 5 11 5 3 2" xfId="4904"/>
    <cellStyle name="Note 5 11 5 3 2 2" xfId="14304"/>
    <cellStyle name="Note 5 11 5 3 2 2 2" xfId="31739"/>
    <cellStyle name="Note 5 11 5 3 2 2 3" xfId="46192"/>
    <cellStyle name="Note 5 11 5 3 2 3" xfId="16765"/>
    <cellStyle name="Note 5 11 5 3 2 3 2" xfId="34200"/>
    <cellStyle name="Note 5 11 5 3 2 3 3" xfId="48653"/>
    <cellStyle name="Note 5 11 5 3 2 4" xfId="22340"/>
    <cellStyle name="Note 5 11 5 3 2 5" xfId="36793"/>
    <cellStyle name="Note 5 11 5 3 3" xfId="7366"/>
    <cellStyle name="Note 5 11 5 3 3 2" xfId="24801"/>
    <cellStyle name="Note 5 11 5 3 3 3" xfId="39254"/>
    <cellStyle name="Note 5 11 5 3 4" xfId="9807"/>
    <cellStyle name="Note 5 11 5 3 4 2" xfId="27242"/>
    <cellStyle name="Note 5 11 5 3 4 3" xfId="41695"/>
    <cellStyle name="Note 5 11 5 3 5" xfId="12227"/>
    <cellStyle name="Note 5 11 5 3 5 2" xfId="29662"/>
    <cellStyle name="Note 5 11 5 3 5 3" xfId="44115"/>
    <cellStyle name="Note 5 11 5 3 6" xfId="19234"/>
    <cellStyle name="Note 5 11 5 4" xfId="2394"/>
    <cellStyle name="Note 5 11 5 4 2" xfId="4905"/>
    <cellStyle name="Note 5 11 5 4 2 2" xfId="22341"/>
    <cellStyle name="Note 5 11 5 4 2 3" xfId="36794"/>
    <cellStyle name="Note 5 11 5 4 3" xfId="7367"/>
    <cellStyle name="Note 5 11 5 4 3 2" xfId="24802"/>
    <cellStyle name="Note 5 11 5 4 3 3" xfId="39255"/>
    <cellStyle name="Note 5 11 5 4 4" xfId="9808"/>
    <cellStyle name="Note 5 11 5 4 4 2" xfId="27243"/>
    <cellStyle name="Note 5 11 5 4 4 3" xfId="41696"/>
    <cellStyle name="Note 5 11 5 4 5" xfId="12228"/>
    <cellStyle name="Note 5 11 5 4 5 2" xfId="29663"/>
    <cellStyle name="Note 5 11 5 4 5 3" xfId="44116"/>
    <cellStyle name="Note 5 11 5 4 6" xfId="15368"/>
    <cellStyle name="Note 5 11 5 4 6 2" xfId="32803"/>
    <cellStyle name="Note 5 11 5 4 6 3" xfId="47256"/>
    <cellStyle name="Note 5 11 5 4 7" xfId="19235"/>
    <cellStyle name="Note 5 11 5 4 8" xfId="20530"/>
    <cellStyle name="Note 5 11 5 5" xfId="4902"/>
    <cellStyle name="Note 5 11 5 5 2" xfId="14302"/>
    <cellStyle name="Note 5 11 5 5 2 2" xfId="31737"/>
    <cellStyle name="Note 5 11 5 5 2 3" xfId="46190"/>
    <cellStyle name="Note 5 11 5 5 3" xfId="16763"/>
    <cellStyle name="Note 5 11 5 5 3 2" xfId="34198"/>
    <cellStyle name="Note 5 11 5 5 3 3" xfId="48651"/>
    <cellStyle name="Note 5 11 5 5 4" xfId="22338"/>
    <cellStyle name="Note 5 11 5 5 5" xfId="36791"/>
    <cellStyle name="Note 5 11 5 6" xfId="7364"/>
    <cellStyle name="Note 5 11 5 6 2" xfId="24799"/>
    <cellStyle name="Note 5 11 5 6 3" xfId="39252"/>
    <cellStyle name="Note 5 11 5 7" xfId="9805"/>
    <cellStyle name="Note 5 11 5 7 2" xfId="27240"/>
    <cellStyle name="Note 5 11 5 7 3" xfId="41693"/>
    <cellStyle name="Note 5 11 5 8" xfId="12225"/>
    <cellStyle name="Note 5 11 5 8 2" xfId="29660"/>
    <cellStyle name="Note 5 11 5 8 3" xfId="44113"/>
    <cellStyle name="Note 5 11 5 9" xfId="19232"/>
    <cellStyle name="Note 5 11 6" xfId="2395"/>
    <cellStyle name="Note 5 11 6 2" xfId="4906"/>
    <cellStyle name="Note 5 11 6 2 2" xfId="14305"/>
    <cellStyle name="Note 5 11 6 2 2 2" xfId="31740"/>
    <cellStyle name="Note 5 11 6 2 2 3" xfId="46193"/>
    <cellStyle name="Note 5 11 6 2 3" xfId="16766"/>
    <cellStyle name="Note 5 11 6 2 3 2" xfId="34201"/>
    <cellStyle name="Note 5 11 6 2 3 3" xfId="48654"/>
    <cellStyle name="Note 5 11 6 2 4" xfId="22342"/>
    <cellStyle name="Note 5 11 6 2 5" xfId="36795"/>
    <cellStyle name="Note 5 11 6 3" xfId="7368"/>
    <cellStyle name="Note 5 11 6 3 2" xfId="24803"/>
    <cellStyle name="Note 5 11 6 3 3" xfId="39256"/>
    <cellStyle name="Note 5 11 6 4" xfId="9809"/>
    <cellStyle name="Note 5 11 6 4 2" xfId="27244"/>
    <cellStyle name="Note 5 11 6 4 3" xfId="41697"/>
    <cellStyle name="Note 5 11 6 5" xfId="12229"/>
    <cellStyle name="Note 5 11 6 5 2" xfId="29664"/>
    <cellStyle name="Note 5 11 6 5 3" xfId="44117"/>
    <cellStyle name="Note 5 11 6 6" xfId="19236"/>
    <cellStyle name="Note 5 11 7" xfId="2396"/>
    <cellStyle name="Note 5 11 7 2" xfId="4907"/>
    <cellStyle name="Note 5 11 7 2 2" xfId="14306"/>
    <cellStyle name="Note 5 11 7 2 2 2" xfId="31741"/>
    <cellStyle name="Note 5 11 7 2 2 3" xfId="46194"/>
    <cellStyle name="Note 5 11 7 2 3" xfId="16767"/>
    <cellStyle name="Note 5 11 7 2 3 2" xfId="34202"/>
    <cellStyle name="Note 5 11 7 2 3 3" xfId="48655"/>
    <cellStyle name="Note 5 11 7 2 4" xfId="22343"/>
    <cellStyle name="Note 5 11 7 2 5" xfId="36796"/>
    <cellStyle name="Note 5 11 7 3" xfId="7369"/>
    <cellStyle name="Note 5 11 7 3 2" xfId="24804"/>
    <cellStyle name="Note 5 11 7 3 3" xfId="39257"/>
    <cellStyle name="Note 5 11 7 4" xfId="9810"/>
    <cellStyle name="Note 5 11 7 4 2" xfId="27245"/>
    <cellStyle name="Note 5 11 7 4 3" xfId="41698"/>
    <cellStyle name="Note 5 11 7 5" xfId="12230"/>
    <cellStyle name="Note 5 11 7 5 2" xfId="29665"/>
    <cellStyle name="Note 5 11 7 5 3" xfId="44118"/>
    <cellStyle name="Note 5 11 7 6" xfId="19237"/>
    <cellStyle name="Note 5 11 8" xfId="2397"/>
    <cellStyle name="Note 5 11 8 2" xfId="4908"/>
    <cellStyle name="Note 5 11 8 2 2" xfId="22344"/>
    <cellStyle name="Note 5 11 8 2 3" xfId="36797"/>
    <cellStyle name="Note 5 11 8 3" xfId="7370"/>
    <cellStyle name="Note 5 11 8 3 2" xfId="24805"/>
    <cellStyle name="Note 5 11 8 3 3" xfId="39258"/>
    <cellStyle name="Note 5 11 8 4" xfId="9811"/>
    <cellStyle name="Note 5 11 8 4 2" xfId="27246"/>
    <cellStyle name="Note 5 11 8 4 3" xfId="41699"/>
    <cellStyle name="Note 5 11 8 5" xfId="12231"/>
    <cellStyle name="Note 5 11 8 5 2" xfId="29666"/>
    <cellStyle name="Note 5 11 8 5 3" xfId="44119"/>
    <cellStyle name="Note 5 11 8 6" xfId="15369"/>
    <cellStyle name="Note 5 11 8 6 2" xfId="32804"/>
    <cellStyle name="Note 5 11 8 6 3" xfId="47257"/>
    <cellStyle name="Note 5 11 8 7" xfId="19238"/>
    <cellStyle name="Note 5 11 8 8" xfId="20531"/>
    <cellStyle name="Note 5 11 9" xfId="4889"/>
    <cellStyle name="Note 5 11 9 2" xfId="14292"/>
    <cellStyle name="Note 5 11 9 2 2" xfId="31727"/>
    <cellStyle name="Note 5 11 9 2 3" xfId="46180"/>
    <cellStyle name="Note 5 11 9 3" xfId="16753"/>
    <cellStyle name="Note 5 11 9 3 2" xfId="34188"/>
    <cellStyle name="Note 5 11 9 3 3" xfId="48641"/>
    <cellStyle name="Note 5 11 9 4" xfId="22325"/>
    <cellStyle name="Note 5 11 9 5" xfId="36778"/>
    <cellStyle name="Note 5 12" xfId="2398"/>
    <cellStyle name="Note 5 12 10" xfId="7371"/>
    <cellStyle name="Note 5 12 10 2" xfId="24806"/>
    <cellStyle name="Note 5 12 10 3" xfId="39259"/>
    <cellStyle name="Note 5 12 11" xfId="9812"/>
    <cellStyle name="Note 5 12 11 2" xfId="27247"/>
    <cellStyle name="Note 5 12 11 3" xfId="41700"/>
    <cellStyle name="Note 5 12 12" xfId="12232"/>
    <cellStyle name="Note 5 12 12 2" xfId="29667"/>
    <cellStyle name="Note 5 12 12 3" xfId="44120"/>
    <cellStyle name="Note 5 12 13" xfId="19239"/>
    <cellStyle name="Note 5 12 2" xfId="2399"/>
    <cellStyle name="Note 5 12 2 2" xfId="2400"/>
    <cellStyle name="Note 5 12 2 2 2" xfId="4911"/>
    <cellStyle name="Note 5 12 2 2 2 2" xfId="14309"/>
    <cellStyle name="Note 5 12 2 2 2 2 2" xfId="31744"/>
    <cellStyle name="Note 5 12 2 2 2 2 3" xfId="46197"/>
    <cellStyle name="Note 5 12 2 2 2 3" xfId="16770"/>
    <cellStyle name="Note 5 12 2 2 2 3 2" xfId="34205"/>
    <cellStyle name="Note 5 12 2 2 2 3 3" xfId="48658"/>
    <cellStyle name="Note 5 12 2 2 2 4" xfId="22347"/>
    <cellStyle name="Note 5 12 2 2 2 5" xfId="36800"/>
    <cellStyle name="Note 5 12 2 2 3" xfId="7373"/>
    <cellStyle name="Note 5 12 2 2 3 2" xfId="24808"/>
    <cellStyle name="Note 5 12 2 2 3 3" xfId="39261"/>
    <cellStyle name="Note 5 12 2 2 4" xfId="9814"/>
    <cellStyle name="Note 5 12 2 2 4 2" xfId="27249"/>
    <cellStyle name="Note 5 12 2 2 4 3" xfId="41702"/>
    <cellStyle name="Note 5 12 2 2 5" xfId="12234"/>
    <cellStyle name="Note 5 12 2 2 5 2" xfId="29669"/>
    <cellStyle name="Note 5 12 2 2 5 3" xfId="44122"/>
    <cellStyle name="Note 5 12 2 2 6" xfId="19241"/>
    <cellStyle name="Note 5 12 2 3" xfId="2401"/>
    <cellStyle name="Note 5 12 2 3 2" xfId="4912"/>
    <cellStyle name="Note 5 12 2 3 2 2" xfId="14310"/>
    <cellStyle name="Note 5 12 2 3 2 2 2" xfId="31745"/>
    <cellStyle name="Note 5 12 2 3 2 2 3" xfId="46198"/>
    <cellStyle name="Note 5 12 2 3 2 3" xfId="16771"/>
    <cellStyle name="Note 5 12 2 3 2 3 2" xfId="34206"/>
    <cellStyle name="Note 5 12 2 3 2 3 3" xfId="48659"/>
    <cellStyle name="Note 5 12 2 3 2 4" xfId="22348"/>
    <cellStyle name="Note 5 12 2 3 2 5" xfId="36801"/>
    <cellStyle name="Note 5 12 2 3 3" xfId="7374"/>
    <cellStyle name="Note 5 12 2 3 3 2" xfId="24809"/>
    <cellStyle name="Note 5 12 2 3 3 3" xfId="39262"/>
    <cellStyle name="Note 5 12 2 3 4" xfId="9815"/>
    <cellStyle name="Note 5 12 2 3 4 2" xfId="27250"/>
    <cellStyle name="Note 5 12 2 3 4 3" xfId="41703"/>
    <cellStyle name="Note 5 12 2 3 5" xfId="12235"/>
    <cellStyle name="Note 5 12 2 3 5 2" xfId="29670"/>
    <cellStyle name="Note 5 12 2 3 5 3" xfId="44123"/>
    <cellStyle name="Note 5 12 2 3 6" xfId="19242"/>
    <cellStyle name="Note 5 12 2 4" xfId="2402"/>
    <cellStyle name="Note 5 12 2 4 2" xfId="4913"/>
    <cellStyle name="Note 5 12 2 4 2 2" xfId="22349"/>
    <cellStyle name="Note 5 12 2 4 2 3" xfId="36802"/>
    <cellStyle name="Note 5 12 2 4 3" xfId="7375"/>
    <cellStyle name="Note 5 12 2 4 3 2" xfId="24810"/>
    <cellStyle name="Note 5 12 2 4 3 3" xfId="39263"/>
    <cellStyle name="Note 5 12 2 4 4" xfId="9816"/>
    <cellStyle name="Note 5 12 2 4 4 2" xfId="27251"/>
    <cellStyle name="Note 5 12 2 4 4 3" xfId="41704"/>
    <cellStyle name="Note 5 12 2 4 5" xfId="12236"/>
    <cellStyle name="Note 5 12 2 4 5 2" xfId="29671"/>
    <cellStyle name="Note 5 12 2 4 5 3" xfId="44124"/>
    <cellStyle name="Note 5 12 2 4 6" xfId="15370"/>
    <cellStyle name="Note 5 12 2 4 6 2" xfId="32805"/>
    <cellStyle name="Note 5 12 2 4 6 3" xfId="47258"/>
    <cellStyle name="Note 5 12 2 4 7" xfId="19243"/>
    <cellStyle name="Note 5 12 2 4 8" xfId="20532"/>
    <cellStyle name="Note 5 12 2 5" xfId="4910"/>
    <cellStyle name="Note 5 12 2 5 2" xfId="14308"/>
    <cellStyle name="Note 5 12 2 5 2 2" xfId="31743"/>
    <cellStyle name="Note 5 12 2 5 2 3" xfId="46196"/>
    <cellStyle name="Note 5 12 2 5 3" xfId="16769"/>
    <cellStyle name="Note 5 12 2 5 3 2" xfId="34204"/>
    <cellStyle name="Note 5 12 2 5 3 3" xfId="48657"/>
    <cellStyle name="Note 5 12 2 5 4" xfId="22346"/>
    <cellStyle name="Note 5 12 2 5 5" xfId="36799"/>
    <cellStyle name="Note 5 12 2 6" xfId="7372"/>
    <cellStyle name="Note 5 12 2 6 2" xfId="24807"/>
    <cellStyle name="Note 5 12 2 6 3" xfId="39260"/>
    <cellStyle name="Note 5 12 2 7" xfId="9813"/>
    <cellStyle name="Note 5 12 2 7 2" xfId="27248"/>
    <cellStyle name="Note 5 12 2 7 3" xfId="41701"/>
    <cellStyle name="Note 5 12 2 8" xfId="12233"/>
    <cellStyle name="Note 5 12 2 8 2" xfId="29668"/>
    <cellStyle name="Note 5 12 2 8 3" xfId="44121"/>
    <cellStyle name="Note 5 12 2 9" xfId="19240"/>
    <cellStyle name="Note 5 12 3" xfId="2403"/>
    <cellStyle name="Note 5 12 3 2" xfId="2404"/>
    <cellStyle name="Note 5 12 3 2 2" xfId="4915"/>
    <cellStyle name="Note 5 12 3 2 2 2" xfId="14312"/>
    <cellStyle name="Note 5 12 3 2 2 2 2" xfId="31747"/>
    <cellStyle name="Note 5 12 3 2 2 2 3" xfId="46200"/>
    <cellStyle name="Note 5 12 3 2 2 3" xfId="16773"/>
    <cellStyle name="Note 5 12 3 2 2 3 2" xfId="34208"/>
    <cellStyle name="Note 5 12 3 2 2 3 3" xfId="48661"/>
    <cellStyle name="Note 5 12 3 2 2 4" xfId="22351"/>
    <cellStyle name="Note 5 12 3 2 2 5" xfId="36804"/>
    <cellStyle name="Note 5 12 3 2 3" xfId="7377"/>
    <cellStyle name="Note 5 12 3 2 3 2" xfId="24812"/>
    <cellStyle name="Note 5 12 3 2 3 3" xfId="39265"/>
    <cellStyle name="Note 5 12 3 2 4" xfId="9818"/>
    <cellStyle name="Note 5 12 3 2 4 2" xfId="27253"/>
    <cellStyle name="Note 5 12 3 2 4 3" xfId="41706"/>
    <cellStyle name="Note 5 12 3 2 5" xfId="12238"/>
    <cellStyle name="Note 5 12 3 2 5 2" xfId="29673"/>
    <cellStyle name="Note 5 12 3 2 5 3" xfId="44126"/>
    <cellStyle name="Note 5 12 3 2 6" xfId="19245"/>
    <cellStyle name="Note 5 12 3 3" xfId="2405"/>
    <cellStyle name="Note 5 12 3 3 2" xfId="4916"/>
    <cellStyle name="Note 5 12 3 3 2 2" xfId="14313"/>
    <cellStyle name="Note 5 12 3 3 2 2 2" xfId="31748"/>
    <cellStyle name="Note 5 12 3 3 2 2 3" xfId="46201"/>
    <cellStyle name="Note 5 12 3 3 2 3" xfId="16774"/>
    <cellStyle name="Note 5 12 3 3 2 3 2" xfId="34209"/>
    <cellStyle name="Note 5 12 3 3 2 3 3" xfId="48662"/>
    <cellStyle name="Note 5 12 3 3 2 4" xfId="22352"/>
    <cellStyle name="Note 5 12 3 3 2 5" xfId="36805"/>
    <cellStyle name="Note 5 12 3 3 3" xfId="7378"/>
    <cellStyle name="Note 5 12 3 3 3 2" xfId="24813"/>
    <cellStyle name="Note 5 12 3 3 3 3" xfId="39266"/>
    <cellStyle name="Note 5 12 3 3 4" xfId="9819"/>
    <cellStyle name="Note 5 12 3 3 4 2" xfId="27254"/>
    <cellStyle name="Note 5 12 3 3 4 3" xfId="41707"/>
    <cellStyle name="Note 5 12 3 3 5" xfId="12239"/>
    <cellStyle name="Note 5 12 3 3 5 2" xfId="29674"/>
    <cellStyle name="Note 5 12 3 3 5 3" xfId="44127"/>
    <cellStyle name="Note 5 12 3 3 6" xfId="19246"/>
    <cellStyle name="Note 5 12 3 4" xfId="2406"/>
    <cellStyle name="Note 5 12 3 4 2" xfId="4917"/>
    <cellStyle name="Note 5 12 3 4 2 2" xfId="22353"/>
    <cellStyle name="Note 5 12 3 4 2 3" xfId="36806"/>
    <cellStyle name="Note 5 12 3 4 3" xfId="7379"/>
    <cellStyle name="Note 5 12 3 4 3 2" xfId="24814"/>
    <cellStyle name="Note 5 12 3 4 3 3" xfId="39267"/>
    <cellStyle name="Note 5 12 3 4 4" xfId="9820"/>
    <cellStyle name="Note 5 12 3 4 4 2" xfId="27255"/>
    <cellStyle name="Note 5 12 3 4 4 3" xfId="41708"/>
    <cellStyle name="Note 5 12 3 4 5" xfId="12240"/>
    <cellStyle name="Note 5 12 3 4 5 2" xfId="29675"/>
    <cellStyle name="Note 5 12 3 4 5 3" xfId="44128"/>
    <cellStyle name="Note 5 12 3 4 6" xfId="15371"/>
    <cellStyle name="Note 5 12 3 4 6 2" xfId="32806"/>
    <cellStyle name="Note 5 12 3 4 6 3" xfId="47259"/>
    <cellStyle name="Note 5 12 3 4 7" xfId="19247"/>
    <cellStyle name="Note 5 12 3 4 8" xfId="20533"/>
    <cellStyle name="Note 5 12 3 5" xfId="4914"/>
    <cellStyle name="Note 5 12 3 5 2" xfId="14311"/>
    <cellStyle name="Note 5 12 3 5 2 2" xfId="31746"/>
    <cellStyle name="Note 5 12 3 5 2 3" xfId="46199"/>
    <cellStyle name="Note 5 12 3 5 3" xfId="16772"/>
    <cellStyle name="Note 5 12 3 5 3 2" xfId="34207"/>
    <cellStyle name="Note 5 12 3 5 3 3" xfId="48660"/>
    <cellStyle name="Note 5 12 3 5 4" xfId="22350"/>
    <cellStyle name="Note 5 12 3 5 5" xfId="36803"/>
    <cellStyle name="Note 5 12 3 6" xfId="7376"/>
    <cellStyle name="Note 5 12 3 6 2" xfId="24811"/>
    <cellStyle name="Note 5 12 3 6 3" xfId="39264"/>
    <cellStyle name="Note 5 12 3 7" xfId="9817"/>
    <cellStyle name="Note 5 12 3 7 2" xfId="27252"/>
    <cellStyle name="Note 5 12 3 7 3" xfId="41705"/>
    <cellStyle name="Note 5 12 3 8" xfId="12237"/>
    <cellStyle name="Note 5 12 3 8 2" xfId="29672"/>
    <cellStyle name="Note 5 12 3 8 3" xfId="44125"/>
    <cellStyle name="Note 5 12 3 9" xfId="19244"/>
    <cellStyle name="Note 5 12 4" xfId="2407"/>
    <cellStyle name="Note 5 12 4 2" xfId="2408"/>
    <cellStyle name="Note 5 12 4 2 2" xfId="4919"/>
    <cellStyle name="Note 5 12 4 2 2 2" xfId="14315"/>
    <cellStyle name="Note 5 12 4 2 2 2 2" xfId="31750"/>
    <cellStyle name="Note 5 12 4 2 2 2 3" xfId="46203"/>
    <cellStyle name="Note 5 12 4 2 2 3" xfId="16776"/>
    <cellStyle name="Note 5 12 4 2 2 3 2" xfId="34211"/>
    <cellStyle name="Note 5 12 4 2 2 3 3" xfId="48664"/>
    <cellStyle name="Note 5 12 4 2 2 4" xfId="22355"/>
    <cellStyle name="Note 5 12 4 2 2 5" xfId="36808"/>
    <cellStyle name="Note 5 12 4 2 3" xfId="7381"/>
    <cellStyle name="Note 5 12 4 2 3 2" xfId="24816"/>
    <cellStyle name="Note 5 12 4 2 3 3" xfId="39269"/>
    <cellStyle name="Note 5 12 4 2 4" xfId="9822"/>
    <cellStyle name="Note 5 12 4 2 4 2" xfId="27257"/>
    <cellStyle name="Note 5 12 4 2 4 3" xfId="41710"/>
    <cellStyle name="Note 5 12 4 2 5" xfId="12242"/>
    <cellStyle name="Note 5 12 4 2 5 2" xfId="29677"/>
    <cellStyle name="Note 5 12 4 2 5 3" xfId="44130"/>
    <cellStyle name="Note 5 12 4 2 6" xfId="19249"/>
    <cellStyle name="Note 5 12 4 3" xfId="2409"/>
    <cellStyle name="Note 5 12 4 3 2" xfId="4920"/>
    <cellStyle name="Note 5 12 4 3 2 2" xfId="14316"/>
    <cellStyle name="Note 5 12 4 3 2 2 2" xfId="31751"/>
    <cellStyle name="Note 5 12 4 3 2 2 3" xfId="46204"/>
    <cellStyle name="Note 5 12 4 3 2 3" xfId="16777"/>
    <cellStyle name="Note 5 12 4 3 2 3 2" xfId="34212"/>
    <cellStyle name="Note 5 12 4 3 2 3 3" xfId="48665"/>
    <cellStyle name="Note 5 12 4 3 2 4" xfId="22356"/>
    <cellStyle name="Note 5 12 4 3 2 5" xfId="36809"/>
    <cellStyle name="Note 5 12 4 3 3" xfId="7382"/>
    <cellStyle name="Note 5 12 4 3 3 2" xfId="24817"/>
    <cellStyle name="Note 5 12 4 3 3 3" xfId="39270"/>
    <cellStyle name="Note 5 12 4 3 4" xfId="9823"/>
    <cellStyle name="Note 5 12 4 3 4 2" xfId="27258"/>
    <cellStyle name="Note 5 12 4 3 4 3" xfId="41711"/>
    <cellStyle name="Note 5 12 4 3 5" xfId="12243"/>
    <cellStyle name="Note 5 12 4 3 5 2" xfId="29678"/>
    <cellStyle name="Note 5 12 4 3 5 3" xfId="44131"/>
    <cellStyle name="Note 5 12 4 3 6" xfId="19250"/>
    <cellStyle name="Note 5 12 4 4" xfId="2410"/>
    <cellStyle name="Note 5 12 4 4 2" xfId="4921"/>
    <cellStyle name="Note 5 12 4 4 2 2" xfId="22357"/>
    <cellStyle name="Note 5 12 4 4 2 3" xfId="36810"/>
    <cellStyle name="Note 5 12 4 4 3" xfId="7383"/>
    <cellStyle name="Note 5 12 4 4 3 2" xfId="24818"/>
    <cellStyle name="Note 5 12 4 4 3 3" xfId="39271"/>
    <cellStyle name="Note 5 12 4 4 4" xfId="9824"/>
    <cellStyle name="Note 5 12 4 4 4 2" xfId="27259"/>
    <cellStyle name="Note 5 12 4 4 4 3" xfId="41712"/>
    <cellStyle name="Note 5 12 4 4 5" xfId="12244"/>
    <cellStyle name="Note 5 12 4 4 5 2" xfId="29679"/>
    <cellStyle name="Note 5 12 4 4 5 3" xfId="44132"/>
    <cellStyle name="Note 5 12 4 4 6" xfId="15372"/>
    <cellStyle name="Note 5 12 4 4 6 2" xfId="32807"/>
    <cellStyle name="Note 5 12 4 4 6 3" xfId="47260"/>
    <cellStyle name="Note 5 12 4 4 7" xfId="19251"/>
    <cellStyle name="Note 5 12 4 4 8" xfId="20534"/>
    <cellStyle name="Note 5 12 4 5" xfId="4918"/>
    <cellStyle name="Note 5 12 4 5 2" xfId="14314"/>
    <cellStyle name="Note 5 12 4 5 2 2" xfId="31749"/>
    <cellStyle name="Note 5 12 4 5 2 3" xfId="46202"/>
    <cellStyle name="Note 5 12 4 5 3" xfId="16775"/>
    <cellStyle name="Note 5 12 4 5 3 2" xfId="34210"/>
    <cellStyle name="Note 5 12 4 5 3 3" xfId="48663"/>
    <cellStyle name="Note 5 12 4 5 4" xfId="22354"/>
    <cellStyle name="Note 5 12 4 5 5" xfId="36807"/>
    <cellStyle name="Note 5 12 4 6" xfId="7380"/>
    <cellStyle name="Note 5 12 4 6 2" xfId="24815"/>
    <cellStyle name="Note 5 12 4 6 3" xfId="39268"/>
    <cellStyle name="Note 5 12 4 7" xfId="9821"/>
    <cellStyle name="Note 5 12 4 7 2" xfId="27256"/>
    <cellStyle name="Note 5 12 4 7 3" xfId="41709"/>
    <cellStyle name="Note 5 12 4 8" xfId="12241"/>
    <cellStyle name="Note 5 12 4 8 2" xfId="29676"/>
    <cellStyle name="Note 5 12 4 8 3" xfId="44129"/>
    <cellStyle name="Note 5 12 4 9" xfId="19248"/>
    <cellStyle name="Note 5 12 5" xfId="2411"/>
    <cellStyle name="Note 5 12 5 2" xfId="2412"/>
    <cellStyle name="Note 5 12 5 2 2" xfId="4923"/>
    <cellStyle name="Note 5 12 5 2 2 2" xfId="14318"/>
    <cellStyle name="Note 5 12 5 2 2 2 2" xfId="31753"/>
    <cellStyle name="Note 5 12 5 2 2 2 3" xfId="46206"/>
    <cellStyle name="Note 5 12 5 2 2 3" xfId="16779"/>
    <cellStyle name="Note 5 12 5 2 2 3 2" xfId="34214"/>
    <cellStyle name="Note 5 12 5 2 2 3 3" xfId="48667"/>
    <cellStyle name="Note 5 12 5 2 2 4" xfId="22359"/>
    <cellStyle name="Note 5 12 5 2 2 5" xfId="36812"/>
    <cellStyle name="Note 5 12 5 2 3" xfId="7385"/>
    <cellStyle name="Note 5 12 5 2 3 2" xfId="24820"/>
    <cellStyle name="Note 5 12 5 2 3 3" xfId="39273"/>
    <cellStyle name="Note 5 12 5 2 4" xfId="9826"/>
    <cellStyle name="Note 5 12 5 2 4 2" xfId="27261"/>
    <cellStyle name="Note 5 12 5 2 4 3" xfId="41714"/>
    <cellStyle name="Note 5 12 5 2 5" xfId="12246"/>
    <cellStyle name="Note 5 12 5 2 5 2" xfId="29681"/>
    <cellStyle name="Note 5 12 5 2 5 3" xfId="44134"/>
    <cellStyle name="Note 5 12 5 2 6" xfId="19253"/>
    <cellStyle name="Note 5 12 5 3" xfId="2413"/>
    <cellStyle name="Note 5 12 5 3 2" xfId="4924"/>
    <cellStyle name="Note 5 12 5 3 2 2" xfId="14319"/>
    <cellStyle name="Note 5 12 5 3 2 2 2" xfId="31754"/>
    <cellStyle name="Note 5 12 5 3 2 2 3" xfId="46207"/>
    <cellStyle name="Note 5 12 5 3 2 3" xfId="16780"/>
    <cellStyle name="Note 5 12 5 3 2 3 2" xfId="34215"/>
    <cellStyle name="Note 5 12 5 3 2 3 3" xfId="48668"/>
    <cellStyle name="Note 5 12 5 3 2 4" xfId="22360"/>
    <cellStyle name="Note 5 12 5 3 2 5" xfId="36813"/>
    <cellStyle name="Note 5 12 5 3 3" xfId="7386"/>
    <cellStyle name="Note 5 12 5 3 3 2" xfId="24821"/>
    <cellStyle name="Note 5 12 5 3 3 3" xfId="39274"/>
    <cellStyle name="Note 5 12 5 3 4" xfId="9827"/>
    <cellStyle name="Note 5 12 5 3 4 2" xfId="27262"/>
    <cellStyle name="Note 5 12 5 3 4 3" xfId="41715"/>
    <cellStyle name="Note 5 12 5 3 5" xfId="12247"/>
    <cellStyle name="Note 5 12 5 3 5 2" xfId="29682"/>
    <cellStyle name="Note 5 12 5 3 5 3" xfId="44135"/>
    <cellStyle name="Note 5 12 5 3 6" xfId="19254"/>
    <cellStyle name="Note 5 12 5 4" xfId="2414"/>
    <cellStyle name="Note 5 12 5 4 2" xfId="4925"/>
    <cellStyle name="Note 5 12 5 4 2 2" xfId="22361"/>
    <cellStyle name="Note 5 12 5 4 2 3" xfId="36814"/>
    <cellStyle name="Note 5 12 5 4 3" xfId="7387"/>
    <cellStyle name="Note 5 12 5 4 3 2" xfId="24822"/>
    <cellStyle name="Note 5 12 5 4 3 3" xfId="39275"/>
    <cellStyle name="Note 5 12 5 4 4" xfId="9828"/>
    <cellStyle name="Note 5 12 5 4 4 2" xfId="27263"/>
    <cellStyle name="Note 5 12 5 4 4 3" xfId="41716"/>
    <cellStyle name="Note 5 12 5 4 5" xfId="12248"/>
    <cellStyle name="Note 5 12 5 4 5 2" xfId="29683"/>
    <cellStyle name="Note 5 12 5 4 5 3" xfId="44136"/>
    <cellStyle name="Note 5 12 5 4 6" xfId="15373"/>
    <cellStyle name="Note 5 12 5 4 6 2" xfId="32808"/>
    <cellStyle name="Note 5 12 5 4 6 3" xfId="47261"/>
    <cellStyle name="Note 5 12 5 4 7" xfId="19255"/>
    <cellStyle name="Note 5 12 5 4 8" xfId="20535"/>
    <cellStyle name="Note 5 12 5 5" xfId="4922"/>
    <cellStyle name="Note 5 12 5 5 2" xfId="14317"/>
    <cellStyle name="Note 5 12 5 5 2 2" xfId="31752"/>
    <cellStyle name="Note 5 12 5 5 2 3" xfId="46205"/>
    <cellStyle name="Note 5 12 5 5 3" xfId="16778"/>
    <cellStyle name="Note 5 12 5 5 3 2" xfId="34213"/>
    <cellStyle name="Note 5 12 5 5 3 3" xfId="48666"/>
    <cellStyle name="Note 5 12 5 5 4" xfId="22358"/>
    <cellStyle name="Note 5 12 5 5 5" xfId="36811"/>
    <cellStyle name="Note 5 12 5 6" xfId="7384"/>
    <cellStyle name="Note 5 12 5 6 2" xfId="24819"/>
    <cellStyle name="Note 5 12 5 6 3" xfId="39272"/>
    <cellStyle name="Note 5 12 5 7" xfId="9825"/>
    <cellStyle name="Note 5 12 5 7 2" xfId="27260"/>
    <cellStyle name="Note 5 12 5 7 3" xfId="41713"/>
    <cellStyle name="Note 5 12 5 8" xfId="12245"/>
    <cellStyle name="Note 5 12 5 8 2" xfId="29680"/>
    <cellStyle name="Note 5 12 5 8 3" xfId="44133"/>
    <cellStyle name="Note 5 12 5 9" xfId="19252"/>
    <cellStyle name="Note 5 12 6" xfId="2415"/>
    <cellStyle name="Note 5 12 6 2" xfId="4926"/>
    <cellStyle name="Note 5 12 6 2 2" xfId="14320"/>
    <cellStyle name="Note 5 12 6 2 2 2" xfId="31755"/>
    <cellStyle name="Note 5 12 6 2 2 3" xfId="46208"/>
    <cellStyle name="Note 5 12 6 2 3" xfId="16781"/>
    <cellStyle name="Note 5 12 6 2 3 2" xfId="34216"/>
    <cellStyle name="Note 5 12 6 2 3 3" xfId="48669"/>
    <cellStyle name="Note 5 12 6 2 4" xfId="22362"/>
    <cellStyle name="Note 5 12 6 2 5" xfId="36815"/>
    <cellStyle name="Note 5 12 6 3" xfId="7388"/>
    <cellStyle name="Note 5 12 6 3 2" xfId="24823"/>
    <cellStyle name="Note 5 12 6 3 3" xfId="39276"/>
    <cellStyle name="Note 5 12 6 4" xfId="9829"/>
    <cellStyle name="Note 5 12 6 4 2" xfId="27264"/>
    <cellStyle name="Note 5 12 6 4 3" xfId="41717"/>
    <cellStyle name="Note 5 12 6 5" xfId="12249"/>
    <cellStyle name="Note 5 12 6 5 2" xfId="29684"/>
    <cellStyle name="Note 5 12 6 5 3" xfId="44137"/>
    <cellStyle name="Note 5 12 6 6" xfId="19256"/>
    <cellStyle name="Note 5 12 7" xfId="2416"/>
    <cellStyle name="Note 5 12 7 2" xfId="4927"/>
    <cellStyle name="Note 5 12 7 2 2" xfId="14321"/>
    <cellStyle name="Note 5 12 7 2 2 2" xfId="31756"/>
    <cellStyle name="Note 5 12 7 2 2 3" xfId="46209"/>
    <cellStyle name="Note 5 12 7 2 3" xfId="16782"/>
    <cellStyle name="Note 5 12 7 2 3 2" xfId="34217"/>
    <cellStyle name="Note 5 12 7 2 3 3" xfId="48670"/>
    <cellStyle name="Note 5 12 7 2 4" xfId="22363"/>
    <cellStyle name="Note 5 12 7 2 5" xfId="36816"/>
    <cellStyle name="Note 5 12 7 3" xfId="7389"/>
    <cellStyle name="Note 5 12 7 3 2" xfId="24824"/>
    <cellStyle name="Note 5 12 7 3 3" xfId="39277"/>
    <cellStyle name="Note 5 12 7 4" xfId="9830"/>
    <cellStyle name="Note 5 12 7 4 2" xfId="27265"/>
    <cellStyle name="Note 5 12 7 4 3" xfId="41718"/>
    <cellStyle name="Note 5 12 7 5" xfId="12250"/>
    <cellStyle name="Note 5 12 7 5 2" xfId="29685"/>
    <cellStyle name="Note 5 12 7 5 3" xfId="44138"/>
    <cellStyle name="Note 5 12 7 6" xfId="19257"/>
    <cellStyle name="Note 5 12 8" xfId="2417"/>
    <cellStyle name="Note 5 12 8 2" xfId="4928"/>
    <cellStyle name="Note 5 12 8 2 2" xfId="22364"/>
    <cellStyle name="Note 5 12 8 2 3" xfId="36817"/>
    <cellStyle name="Note 5 12 8 3" xfId="7390"/>
    <cellStyle name="Note 5 12 8 3 2" xfId="24825"/>
    <cellStyle name="Note 5 12 8 3 3" xfId="39278"/>
    <cellStyle name="Note 5 12 8 4" xfId="9831"/>
    <cellStyle name="Note 5 12 8 4 2" xfId="27266"/>
    <cellStyle name="Note 5 12 8 4 3" xfId="41719"/>
    <cellStyle name="Note 5 12 8 5" xfId="12251"/>
    <cellStyle name="Note 5 12 8 5 2" xfId="29686"/>
    <cellStyle name="Note 5 12 8 5 3" xfId="44139"/>
    <cellStyle name="Note 5 12 8 6" xfId="15374"/>
    <cellStyle name="Note 5 12 8 6 2" xfId="32809"/>
    <cellStyle name="Note 5 12 8 6 3" xfId="47262"/>
    <cellStyle name="Note 5 12 8 7" xfId="19258"/>
    <cellStyle name="Note 5 12 8 8" xfId="20536"/>
    <cellStyle name="Note 5 12 9" xfId="4909"/>
    <cellStyle name="Note 5 12 9 2" xfId="14307"/>
    <cellStyle name="Note 5 12 9 2 2" xfId="31742"/>
    <cellStyle name="Note 5 12 9 2 3" xfId="46195"/>
    <cellStyle name="Note 5 12 9 3" xfId="16768"/>
    <cellStyle name="Note 5 12 9 3 2" xfId="34203"/>
    <cellStyle name="Note 5 12 9 3 3" xfId="48656"/>
    <cellStyle name="Note 5 12 9 4" xfId="22345"/>
    <cellStyle name="Note 5 12 9 5" xfId="36798"/>
    <cellStyle name="Note 5 13" xfId="2418"/>
    <cellStyle name="Note 5 13 10" xfId="7391"/>
    <cellStyle name="Note 5 13 10 2" xfId="24826"/>
    <cellStyle name="Note 5 13 10 3" xfId="39279"/>
    <cellStyle name="Note 5 13 11" xfId="9832"/>
    <cellStyle name="Note 5 13 11 2" xfId="27267"/>
    <cellStyle name="Note 5 13 11 3" xfId="41720"/>
    <cellStyle name="Note 5 13 12" xfId="12252"/>
    <cellStyle name="Note 5 13 12 2" xfId="29687"/>
    <cellStyle name="Note 5 13 12 3" xfId="44140"/>
    <cellStyle name="Note 5 13 13" xfId="19259"/>
    <cellStyle name="Note 5 13 2" xfId="2419"/>
    <cellStyle name="Note 5 13 2 2" xfId="2420"/>
    <cellStyle name="Note 5 13 2 2 2" xfId="4931"/>
    <cellStyle name="Note 5 13 2 2 2 2" xfId="14324"/>
    <cellStyle name="Note 5 13 2 2 2 2 2" xfId="31759"/>
    <cellStyle name="Note 5 13 2 2 2 2 3" xfId="46212"/>
    <cellStyle name="Note 5 13 2 2 2 3" xfId="16785"/>
    <cellStyle name="Note 5 13 2 2 2 3 2" xfId="34220"/>
    <cellStyle name="Note 5 13 2 2 2 3 3" xfId="48673"/>
    <cellStyle name="Note 5 13 2 2 2 4" xfId="22367"/>
    <cellStyle name="Note 5 13 2 2 2 5" xfId="36820"/>
    <cellStyle name="Note 5 13 2 2 3" xfId="7393"/>
    <cellStyle name="Note 5 13 2 2 3 2" xfId="24828"/>
    <cellStyle name="Note 5 13 2 2 3 3" xfId="39281"/>
    <cellStyle name="Note 5 13 2 2 4" xfId="9834"/>
    <cellStyle name="Note 5 13 2 2 4 2" xfId="27269"/>
    <cellStyle name="Note 5 13 2 2 4 3" xfId="41722"/>
    <cellStyle name="Note 5 13 2 2 5" xfId="12254"/>
    <cellStyle name="Note 5 13 2 2 5 2" xfId="29689"/>
    <cellStyle name="Note 5 13 2 2 5 3" xfId="44142"/>
    <cellStyle name="Note 5 13 2 2 6" xfId="19261"/>
    <cellStyle name="Note 5 13 2 3" xfId="2421"/>
    <cellStyle name="Note 5 13 2 3 2" xfId="4932"/>
    <cellStyle name="Note 5 13 2 3 2 2" xfId="14325"/>
    <cellStyle name="Note 5 13 2 3 2 2 2" xfId="31760"/>
    <cellStyle name="Note 5 13 2 3 2 2 3" xfId="46213"/>
    <cellStyle name="Note 5 13 2 3 2 3" xfId="16786"/>
    <cellStyle name="Note 5 13 2 3 2 3 2" xfId="34221"/>
    <cellStyle name="Note 5 13 2 3 2 3 3" xfId="48674"/>
    <cellStyle name="Note 5 13 2 3 2 4" xfId="22368"/>
    <cellStyle name="Note 5 13 2 3 2 5" xfId="36821"/>
    <cellStyle name="Note 5 13 2 3 3" xfId="7394"/>
    <cellStyle name="Note 5 13 2 3 3 2" xfId="24829"/>
    <cellStyle name="Note 5 13 2 3 3 3" xfId="39282"/>
    <cellStyle name="Note 5 13 2 3 4" xfId="9835"/>
    <cellStyle name="Note 5 13 2 3 4 2" xfId="27270"/>
    <cellStyle name="Note 5 13 2 3 4 3" xfId="41723"/>
    <cellStyle name="Note 5 13 2 3 5" xfId="12255"/>
    <cellStyle name="Note 5 13 2 3 5 2" xfId="29690"/>
    <cellStyle name="Note 5 13 2 3 5 3" xfId="44143"/>
    <cellStyle name="Note 5 13 2 3 6" xfId="19262"/>
    <cellStyle name="Note 5 13 2 4" xfId="2422"/>
    <cellStyle name="Note 5 13 2 4 2" xfId="4933"/>
    <cellStyle name="Note 5 13 2 4 2 2" xfId="22369"/>
    <cellStyle name="Note 5 13 2 4 2 3" xfId="36822"/>
    <cellStyle name="Note 5 13 2 4 3" xfId="7395"/>
    <cellStyle name="Note 5 13 2 4 3 2" xfId="24830"/>
    <cellStyle name="Note 5 13 2 4 3 3" xfId="39283"/>
    <cellStyle name="Note 5 13 2 4 4" xfId="9836"/>
    <cellStyle name="Note 5 13 2 4 4 2" xfId="27271"/>
    <cellStyle name="Note 5 13 2 4 4 3" xfId="41724"/>
    <cellStyle name="Note 5 13 2 4 5" xfId="12256"/>
    <cellStyle name="Note 5 13 2 4 5 2" xfId="29691"/>
    <cellStyle name="Note 5 13 2 4 5 3" xfId="44144"/>
    <cellStyle name="Note 5 13 2 4 6" xfId="15375"/>
    <cellStyle name="Note 5 13 2 4 6 2" xfId="32810"/>
    <cellStyle name="Note 5 13 2 4 6 3" xfId="47263"/>
    <cellStyle name="Note 5 13 2 4 7" xfId="19263"/>
    <cellStyle name="Note 5 13 2 4 8" xfId="20537"/>
    <cellStyle name="Note 5 13 2 5" xfId="4930"/>
    <cellStyle name="Note 5 13 2 5 2" xfId="14323"/>
    <cellStyle name="Note 5 13 2 5 2 2" xfId="31758"/>
    <cellStyle name="Note 5 13 2 5 2 3" xfId="46211"/>
    <cellStyle name="Note 5 13 2 5 3" xfId="16784"/>
    <cellStyle name="Note 5 13 2 5 3 2" xfId="34219"/>
    <cellStyle name="Note 5 13 2 5 3 3" xfId="48672"/>
    <cellStyle name="Note 5 13 2 5 4" xfId="22366"/>
    <cellStyle name="Note 5 13 2 5 5" xfId="36819"/>
    <cellStyle name="Note 5 13 2 6" xfId="7392"/>
    <cellStyle name="Note 5 13 2 6 2" xfId="24827"/>
    <cellStyle name="Note 5 13 2 6 3" xfId="39280"/>
    <cellStyle name="Note 5 13 2 7" xfId="9833"/>
    <cellStyle name="Note 5 13 2 7 2" xfId="27268"/>
    <cellStyle name="Note 5 13 2 7 3" xfId="41721"/>
    <cellStyle name="Note 5 13 2 8" xfId="12253"/>
    <cellStyle name="Note 5 13 2 8 2" xfId="29688"/>
    <cellStyle name="Note 5 13 2 8 3" xfId="44141"/>
    <cellStyle name="Note 5 13 2 9" xfId="19260"/>
    <cellStyle name="Note 5 13 3" xfId="2423"/>
    <cellStyle name="Note 5 13 3 2" xfId="2424"/>
    <cellStyle name="Note 5 13 3 2 2" xfId="4935"/>
    <cellStyle name="Note 5 13 3 2 2 2" xfId="14327"/>
    <cellStyle name="Note 5 13 3 2 2 2 2" xfId="31762"/>
    <cellStyle name="Note 5 13 3 2 2 2 3" xfId="46215"/>
    <cellStyle name="Note 5 13 3 2 2 3" xfId="16788"/>
    <cellStyle name="Note 5 13 3 2 2 3 2" xfId="34223"/>
    <cellStyle name="Note 5 13 3 2 2 3 3" xfId="48676"/>
    <cellStyle name="Note 5 13 3 2 2 4" xfId="22371"/>
    <cellStyle name="Note 5 13 3 2 2 5" xfId="36824"/>
    <cellStyle name="Note 5 13 3 2 3" xfId="7397"/>
    <cellStyle name="Note 5 13 3 2 3 2" xfId="24832"/>
    <cellStyle name="Note 5 13 3 2 3 3" xfId="39285"/>
    <cellStyle name="Note 5 13 3 2 4" xfId="9838"/>
    <cellStyle name="Note 5 13 3 2 4 2" xfId="27273"/>
    <cellStyle name="Note 5 13 3 2 4 3" xfId="41726"/>
    <cellStyle name="Note 5 13 3 2 5" xfId="12258"/>
    <cellStyle name="Note 5 13 3 2 5 2" xfId="29693"/>
    <cellStyle name="Note 5 13 3 2 5 3" xfId="44146"/>
    <cellStyle name="Note 5 13 3 2 6" xfId="19265"/>
    <cellStyle name="Note 5 13 3 3" xfId="2425"/>
    <cellStyle name="Note 5 13 3 3 2" xfId="4936"/>
    <cellStyle name="Note 5 13 3 3 2 2" xfId="14328"/>
    <cellStyle name="Note 5 13 3 3 2 2 2" xfId="31763"/>
    <cellStyle name="Note 5 13 3 3 2 2 3" xfId="46216"/>
    <cellStyle name="Note 5 13 3 3 2 3" xfId="16789"/>
    <cellStyle name="Note 5 13 3 3 2 3 2" xfId="34224"/>
    <cellStyle name="Note 5 13 3 3 2 3 3" xfId="48677"/>
    <cellStyle name="Note 5 13 3 3 2 4" xfId="22372"/>
    <cellStyle name="Note 5 13 3 3 2 5" xfId="36825"/>
    <cellStyle name="Note 5 13 3 3 3" xfId="7398"/>
    <cellStyle name="Note 5 13 3 3 3 2" xfId="24833"/>
    <cellStyle name="Note 5 13 3 3 3 3" xfId="39286"/>
    <cellStyle name="Note 5 13 3 3 4" xfId="9839"/>
    <cellStyle name="Note 5 13 3 3 4 2" xfId="27274"/>
    <cellStyle name="Note 5 13 3 3 4 3" xfId="41727"/>
    <cellStyle name="Note 5 13 3 3 5" xfId="12259"/>
    <cellStyle name="Note 5 13 3 3 5 2" xfId="29694"/>
    <cellStyle name="Note 5 13 3 3 5 3" xfId="44147"/>
    <cellStyle name="Note 5 13 3 3 6" xfId="19266"/>
    <cellStyle name="Note 5 13 3 4" xfId="2426"/>
    <cellStyle name="Note 5 13 3 4 2" xfId="4937"/>
    <cellStyle name="Note 5 13 3 4 2 2" xfId="22373"/>
    <cellStyle name="Note 5 13 3 4 2 3" xfId="36826"/>
    <cellStyle name="Note 5 13 3 4 3" xfId="7399"/>
    <cellStyle name="Note 5 13 3 4 3 2" xfId="24834"/>
    <cellStyle name="Note 5 13 3 4 3 3" xfId="39287"/>
    <cellStyle name="Note 5 13 3 4 4" xfId="9840"/>
    <cellStyle name="Note 5 13 3 4 4 2" xfId="27275"/>
    <cellStyle name="Note 5 13 3 4 4 3" xfId="41728"/>
    <cellStyle name="Note 5 13 3 4 5" xfId="12260"/>
    <cellStyle name="Note 5 13 3 4 5 2" xfId="29695"/>
    <cellStyle name="Note 5 13 3 4 5 3" xfId="44148"/>
    <cellStyle name="Note 5 13 3 4 6" xfId="15376"/>
    <cellStyle name="Note 5 13 3 4 6 2" xfId="32811"/>
    <cellStyle name="Note 5 13 3 4 6 3" xfId="47264"/>
    <cellStyle name="Note 5 13 3 4 7" xfId="19267"/>
    <cellStyle name="Note 5 13 3 4 8" xfId="20538"/>
    <cellStyle name="Note 5 13 3 5" xfId="4934"/>
    <cellStyle name="Note 5 13 3 5 2" xfId="14326"/>
    <cellStyle name="Note 5 13 3 5 2 2" xfId="31761"/>
    <cellStyle name="Note 5 13 3 5 2 3" xfId="46214"/>
    <cellStyle name="Note 5 13 3 5 3" xfId="16787"/>
    <cellStyle name="Note 5 13 3 5 3 2" xfId="34222"/>
    <cellStyle name="Note 5 13 3 5 3 3" xfId="48675"/>
    <cellStyle name="Note 5 13 3 5 4" xfId="22370"/>
    <cellStyle name="Note 5 13 3 5 5" xfId="36823"/>
    <cellStyle name="Note 5 13 3 6" xfId="7396"/>
    <cellStyle name="Note 5 13 3 6 2" xfId="24831"/>
    <cellStyle name="Note 5 13 3 6 3" xfId="39284"/>
    <cellStyle name="Note 5 13 3 7" xfId="9837"/>
    <cellStyle name="Note 5 13 3 7 2" xfId="27272"/>
    <cellStyle name="Note 5 13 3 7 3" xfId="41725"/>
    <cellStyle name="Note 5 13 3 8" xfId="12257"/>
    <cellStyle name="Note 5 13 3 8 2" xfId="29692"/>
    <cellStyle name="Note 5 13 3 8 3" xfId="44145"/>
    <cellStyle name="Note 5 13 3 9" xfId="19264"/>
    <cellStyle name="Note 5 13 4" xfId="2427"/>
    <cellStyle name="Note 5 13 4 2" xfId="2428"/>
    <cellStyle name="Note 5 13 4 2 2" xfId="4939"/>
    <cellStyle name="Note 5 13 4 2 2 2" xfId="14330"/>
    <cellStyle name="Note 5 13 4 2 2 2 2" xfId="31765"/>
    <cellStyle name="Note 5 13 4 2 2 2 3" xfId="46218"/>
    <cellStyle name="Note 5 13 4 2 2 3" xfId="16791"/>
    <cellStyle name="Note 5 13 4 2 2 3 2" xfId="34226"/>
    <cellStyle name="Note 5 13 4 2 2 3 3" xfId="48679"/>
    <cellStyle name="Note 5 13 4 2 2 4" xfId="22375"/>
    <cellStyle name="Note 5 13 4 2 2 5" xfId="36828"/>
    <cellStyle name="Note 5 13 4 2 3" xfId="7401"/>
    <cellStyle name="Note 5 13 4 2 3 2" xfId="24836"/>
    <cellStyle name="Note 5 13 4 2 3 3" xfId="39289"/>
    <cellStyle name="Note 5 13 4 2 4" xfId="9842"/>
    <cellStyle name="Note 5 13 4 2 4 2" xfId="27277"/>
    <cellStyle name="Note 5 13 4 2 4 3" xfId="41730"/>
    <cellStyle name="Note 5 13 4 2 5" xfId="12262"/>
    <cellStyle name="Note 5 13 4 2 5 2" xfId="29697"/>
    <cellStyle name="Note 5 13 4 2 5 3" xfId="44150"/>
    <cellStyle name="Note 5 13 4 2 6" xfId="19269"/>
    <cellStyle name="Note 5 13 4 3" xfId="2429"/>
    <cellStyle name="Note 5 13 4 3 2" xfId="4940"/>
    <cellStyle name="Note 5 13 4 3 2 2" xfId="14331"/>
    <cellStyle name="Note 5 13 4 3 2 2 2" xfId="31766"/>
    <cellStyle name="Note 5 13 4 3 2 2 3" xfId="46219"/>
    <cellStyle name="Note 5 13 4 3 2 3" xfId="16792"/>
    <cellStyle name="Note 5 13 4 3 2 3 2" xfId="34227"/>
    <cellStyle name="Note 5 13 4 3 2 3 3" xfId="48680"/>
    <cellStyle name="Note 5 13 4 3 2 4" xfId="22376"/>
    <cellStyle name="Note 5 13 4 3 2 5" xfId="36829"/>
    <cellStyle name="Note 5 13 4 3 3" xfId="7402"/>
    <cellStyle name="Note 5 13 4 3 3 2" xfId="24837"/>
    <cellStyle name="Note 5 13 4 3 3 3" xfId="39290"/>
    <cellStyle name="Note 5 13 4 3 4" xfId="9843"/>
    <cellStyle name="Note 5 13 4 3 4 2" xfId="27278"/>
    <cellStyle name="Note 5 13 4 3 4 3" xfId="41731"/>
    <cellStyle name="Note 5 13 4 3 5" xfId="12263"/>
    <cellStyle name="Note 5 13 4 3 5 2" xfId="29698"/>
    <cellStyle name="Note 5 13 4 3 5 3" xfId="44151"/>
    <cellStyle name="Note 5 13 4 3 6" xfId="19270"/>
    <cellStyle name="Note 5 13 4 4" xfId="2430"/>
    <cellStyle name="Note 5 13 4 4 2" xfId="4941"/>
    <cellStyle name="Note 5 13 4 4 2 2" xfId="22377"/>
    <cellStyle name="Note 5 13 4 4 2 3" xfId="36830"/>
    <cellStyle name="Note 5 13 4 4 3" xfId="7403"/>
    <cellStyle name="Note 5 13 4 4 3 2" xfId="24838"/>
    <cellStyle name="Note 5 13 4 4 3 3" xfId="39291"/>
    <cellStyle name="Note 5 13 4 4 4" xfId="9844"/>
    <cellStyle name="Note 5 13 4 4 4 2" xfId="27279"/>
    <cellStyle name="Note 5 13 4 4 4 3" xfId="41732"/>
    <cellStyle name="Note 5 13 4 4 5" xfId="12264"/>
    <cellStyle name="Note 5 13 4 4 5 2" xfId="29699"/>
    <cellStyle name="Note 5 13 4 4 5 3" xfId="44152"/>
    <cellStyle name="Note 5 13 4 4 6" xfId="15377"/>
    <cellStyle name="Note 5 13 4 4 6 2" xfId="32812"/>
    <cellStyle name="Note 5 13 4 4 6 3" xfId="47265"/>
    <cellStyle name="Note 5 13 4 4 7" xfId="19271"/>
    <cellStyle name="Note 5 13 4 4 8" xfId="20539"/>
    <cellStyle name="Note 5 13 4 5" xfId="4938"/>
    <cellStyle name="Note 5 13 4 5 2" xfId="14329"/>
    <cellStyle name="Note 5 13 4 5 2 2" xfId="31764"/>
    <cellStyle name="Note 5 13 4 5 2 3" xfId="46217"/>
    <cellStyle name="Note 5 13 4 5 3" xfId="16790"/>
    <cellStyle name="Note 5 13 4 5 3 2" xfId="34225"/>
    <cellStyle name="Note 5 13 4 5 3 3" xfId="48678"/>
    <cellStyle name="Note 5 13 4 5 4" xfId="22374"/>
    <cellStyle name="Note 5 13 4 5 5" xfId="36827"/>
    <cellStyle name="Note 5 13 4 6" xfId="7400"/>
    <cellStyle name="Note 5 13 4 6 2" xfId="24835"/>
    <cellStyle name="Note 5 13 4 6 3" xfId="39288"/>
    <cellStyle name="Note 5 13 4 7" xfId="9841"/>
    <cellStyle name="Note 5 13 4 7 2" xfId="27276"/>
    <cellStyle name="Note 5 13 4 7 3" xfId="41729"/>
    <cellStyle name="Note 5 13 4 8" xfId="12261"/>
    <cellStyle name="Note 5 13 4 8 2" xfId="29696"/>
    <cellStyle name="Note 5 13 4 8 3" xfId="44149"/>
    <cellStyle name="Note 5 13 4 9" xfId="19268"/>
    <cellStyle name="Note 5 13 5" xfId="2431"/>
    <cellStyle name="Note 5 13 5 2" xfId="2432"/>
    <cellStyle name="Note 5 13 5 2 2" xfId="4943"/>
    <cellStyle name="Note 5 13 5 2 2 2" xfId="14333"/>
    <cellStyle name="Note 5 13 5 2 2 2 2" xfId="31768"/>
    <cellStyle name="Note 5 13 5 2 2 2 3" xfId="46221"/>
    <cellStyle name="Note 5 13 5 2 2 3" xfId="16794"/>
    <cellStyle name="Note 5 13 5 2 2 3 2" xfId="34229"/>
    <cellStyle name="Note 5 13 5 2 2 3 3" xfId="48682"/>
    <cellStyle name="Note 5 13 5 2 2 4" xfId="22379"/>
    <cellStyle name="Note 5 13 5 2 2 5" xfId="36832"/>
    <cellStyle name="Note 5 13 5 2 3" xfId="7405"/>
    <cellStyle name="Note 5 13 5 2 3 2" xfId="24840"/>
    <cellStyle name="Note 5 13 5 2 3 3" xfId="39293"/>
    <cellStyle name="Note 5 13 5 2 4" xfId="9846"/>
    <cellStyle name="Note 5 13 5 2 4 2" xfId="27281"/>
    <cellStyle name="Note 5 13 5 2 4 3" xfId="41734"/>
    <cellStyle name="Note 5 13 5 2 5" xfId="12266"/>
    <cellStyle name="Note 5 13 5 2 5 2" xfId="29701"/>
    <cellStyle name="Note 5 13 5 2 5 3" xfId="44154"/>
    <cellStyle name="Note 5 13 5 2 6" xfId="19273"/>
    <cellStyle name="Note 5 13 5 3" xfId="2433"/>
    <cellStyle name="Note 5 13 5 3 2" xfId="4944"/>
    <cellStyle name="Note 5 13 5 3 2 2" xfId="14334"/>
    <cellStyle name="Note 5 13 5 3 2 2 2" xfId="31769"/>
    <cellStyle name="Note 5 13 5 3 2 2 3" xfId="46222"/>
    <cellStyle name="Note 5 13 5 3 2 3" xfId="16795"/>
    <cellStyle name="Note 5 13 5 3 2 3 2" xfId="34230"/>
    <cellStyle name="Note 5 13 5 3 2 3 3" xfId="48683"/>
    <cellStyle name="Note 5 13 5 3 2 4" xfId="22380"/>
    <cellStyle name="Note 5 13 5 3 2 5" xfId="36833"/>
    <cellStyle name="Note 5 13 5 3 3" xfId="7406"/>
    <cellStyle name="Note 5 13 5 3 3 2" xfId="24841"/>
    <cellStyle name="Note 5 13 5 3 3 3" xfId="39294"/>
    <cellStyle name="Note 5 13 5 3 4" xfId="9847"/>
    <cellStyle name="Note 5 13 5 3 4 2" xfId="27282"/>
    <cellStyle name="Note 5 13 5 3 4 3" xfId="41735"/>
    <cellStyle name="Note 5 13 5 3 5" xfId="12267"/>
    <cellStyle name="Note 5 13 5 3 5 2" xfId="29702"/>
    <cellStyle name="Note 5 13 5 3 5 3" xfId="44155"/>
    <cellStyle name="Note 5 13 5 3 6" xfId="19274"/>
    <cellStyle name="Note 5 13 5 4" xfId="2434"/>
    <cellStyle name="Note 5 13 5 4 2" xfId="4945"/>
    <cellStyle name="Note 5 13 5 4 2 2" xfId="22381"/>
    <cellStyle name="Note 5 13 5 4 2 3" xfId="36834"/>
    <cellStyle name="Note 5 13 5 4 3" xfId="7407"/>
    <cellStyle name="Note 5 13 5 4 3 2" xfId="24842"/>
    <cellStyle name="Note 5 13 5 4 3 3" xfId="39295"/>
    <cellStyle name="Note 5 13 5 4 4" xfId="9848"/>
    <cellStyle name="Note 5 13 5 4 4 2" xfId="27283"/>
    <cellStyle name="Note 5 13 5 4 4 3" xfId="41736"/>
    <cellStyle name="Note 5 13 5 4 5" xfId="12268"/>
    <cellStyle name="Note 5 13 5 4 5 2" xfId="29703"/>
    <cellStyle name="Note 5 13 5 4 5 3" xfId="44156"/>
    <cellStyle name="Note 5 13 5 4 6" xfId="15378"/>
    <cellStyle name="Note 5 13 5 4 6 2" xfId="32813"/>
    <cellStyle name="Note 5 13 5 4 6 3" xfId="47266"/>
    <cellStyle name="Note 5 13 5 4 7" xfId="19275"/>
    <cellStyle name="Note 5 13 5 4 8" xfId="20540"/>
    <cellStyle name="Note 5 13 5 5" xfId="4942"/>
    <cellStyle name="Note 5 13 5 5 2" xfId="14332"/>
    <cellStyle name="Note 5 13 5 5 2 2" xfId="31767"/>
    <cellStyle name="Note 5 13 5 5 2 3" xfId="46220"/>
    <cellStyle name="Note 5 13 5 5 3" xfId="16793"/>
    <cellStyle name="Note 5 13 5 5 3 2" xfId="34228"/>
    <cellStyle name="Note 5 13 5 5 3 3" xfId="48681"/>
    <cellStyle name="Note 5 13 5 5 4" xfId="22378"/>
    <cellStyle name="Note 5 13 5 5 5" xfId="36831"/>
    <cellStyle name="Note 5 13 5 6" xfId="7404"/>
    <cellStyle name="Note 5 13 5 6 2" xfId="24839"/>
    <cellStyle name="Note 5 13 5 6 3" xfId="39292"/>
    <cellStyle name="Note 5 13 5 7" xfId="9845"/>
    <cellStyle name="Note 5 13 5 7 2" xfId="27280"/>
    <cellStyle name="Note 5 13 5 7 3" xfId="41733"/>
    <cellStyle name="Note 5 13 5 8" xfId="12265"/>
    <cellStyle name="Note 5 13 5 8 2" xfId="29700"/>
    <cellStyle name="Note 5 13 5 8 3" xfId="44153"/>
    <cellStyle name="Note 5 13 5 9" xfId="19272"/>
    <cellStyle name="Note 5 13 6" xfId="2435"/>
    <cellStyle name="Note 5 13 6 2" xfId="4946"/>
    <cellStyle name="Note 5 13 6 2 2" xfId="14335"/>
    <cellStyle name="Note 5 13 6 2 2 2" xfId="31770"/>
    <cellStyle name="Note 5 13 6 2 2 3" xfId="46223"/>
    <cellStyle name="Note 5 13 6 2 3" xfId="16796"/>
    <cellStyle name="Note 5 13 6 2 3 2" xfId="34231"/>
    <cellStyle name="Note 5 13 6 2 3 3" xfId="48684"/>
    <cellStyle name="Note 5 13 6 2 4" xfId="22382"/>
    <cellStyle name="Note 5 13 6 2 5" xfId="36835"/>
    <cellStyle name="Note 5 13 6 3" xfId="7408"/>
    <cellStyle name="Note 5 13 6 3 2" xfId="24843"/>
    <cellStyle name="Note 5 13 6 3 3" xfId="39296"/>
    <cellStyle name="Note 5 13 6 4" xfId="9849"/>
    <cellStyle name="Note 5 13 6 4 2" xfId="27284"/>
    <cellStyle name="Note 5 13 6 4 3" xfId="41737"/>
    <cellStyle name="Note 5 13 6 5" xfId="12269"/>
    <cellStyle name="Note 5 13 6 5 2" xfId="29704"/>
    <cellStyle name="Note 5 13 6 5 3" xfId="44157"/>
    <cellStyle name="Note 5 13 6 6" xfId="19276"/>
    <cellStyle name="Note 5 13 7" xfId="2436"/>
    <cellStyle name="Note 5 13 7 2" xfId="4947"/>
    <cellStyle name="Note 5 13 7 2 2" xfId="14336"/>
    <cellStyle name="Note 5 13 7 2 2 2" xfId="31771"/>
    <cellStyle name="Note 5 13 7 2 2 3" xfId="46224"/>
    <cellStyle name="Note 5 13 7 2 3" xfId="16797"/>
    <cellStyle name="Note 5 13 7 2 3 2" xfId="34232"/>
    <cellStyle name="Note 5 13 7 2 3 3" xfId="48685"/>
    <cellStyle name="Note 5 13 7 2 4" xfId="22383"/>
    <cellStyle name="Note 5 13 7 2 5" xfId="36836"/>
    <cellStyle name="Note 5 13 7 3" xfId="7409"/>
    <cellStyle name="Note 5 13 7 3 2" xfId="24844"/>
    <cellStyle name="Note 5 13 7 3 3" xfId="39297"/>
    <cellStyle name="Note 5 13 7 4" xfId="9850"/>
    <cellStyle name="Note 5 13 7 4 2" xfId="27285"/>
    <cellStyle name="Note 5 13 7 4 3" xfId="41738"/>
    <cellStyle name="Note 5 13 7 5" xfId="12270"/>
    <cellStyle name="Note 5 13 7 5 2" xfId="29705"/>
    <cellStyle name="Note 5 13 7 5 3" xfId="44158"/>
    <cellStyle name="Note 5 13 7 6" xfId="19277"/>
    <cellStyle name="Note 5 13 8" xfId="2437"/>
    <cellStyle name="Note 5 13 8 2" xfId="4948"/>
    <cellStyle name="Note 5 13 8 2 2" xfId="22384"/>
    <cellStyle name="Note 5 13 8 2 3" xfId="36837"/>
    <cellStyle name="Note 5 13 8 3" xfId="7410"/>
    <cellStyle name="Note 5 13 8 3 2" xfId="24845"/>
    <cellStyle name="Note 5 13 8 3 3" xfId="39298"/>
    <cellStyle name="Note 5 13 8 4" xfId="9851"/>
    <cellStyle name="Note 5 13 8 4 2" xfId="27286"/>
    <cellStyle name="Note 5 13 8 4 3" xfId="41739"/>
    <cellStyle name="Note 5 13 8 5" xfId="12271"/>
    <cellStyle name="Note 5 13 8 5 2" xfId="29706"/>
    <cellStyle name="Note 5 13 8 5 3" xfId="44159"/>
    <cellStyle name="Note 5 13 8 6" xfId="15379"/>
    <cellStyle name="Note 5 13 8 6 2" xfId="32814"/>
    <cellStyle name="Note 5 13 8 6 3" xfId="47267"/>
    <cellStyle name="Note 5 13 8 7" xfId="19278"/>
    <cellStyle name="Note 5 13 8 8" xfId="20541"/>
    <cellStyle name="Note 5 13 9" xfId="4929"/>
    <cellStyle name="Note 5 13 9 2" xfId="14322"/>
    <cellStyle name="Note 5 13 9 2 2" xfId="31757"/>
    <cellStyle name="Note 5 13 9 2 3" xfId="46210"/>
    <cellStyle name="Note 5 13 9 3" xfId="16783"/>
    <cellStyle name="Note 5 13 9 3 2" xfId="34218"/>
    <cellStyle name="Note 5 13 9 3 3" xfId="48671"/>
    <cellStyle name="Note 5 13 9 4" xfId="22365"/>
    <cellStyle name="Note 5 13 9 5" xfId="36818"/>
    <cellStyle name="Note 5 14" xfId="2438"/>
    <cellStyle name="Note 5 14 10" xfId="7411"/>
    <cellStyle name="Note 5 14 10 2" xfId="24846"/>
    <cellStyle name="Note 5 14 10 3" xfId="39299"/>
    <cellStyle name="Note 5 14 11" xfId="9852"/>
    <cellStyle name="Note 5 14 11 2" xfId="27287"/>
    <cellStyle name="Note 5 14 11 3" xfId="41740"/>
    <cellStyle name="Note 5 14 12" xfId="12272"/>
    <cellStyle name="Note 5 14 12 2" xfId="29707"/>
    <cellStyle name="Note 5 14 12 3" xfId="44160"/>
    <cellStyle name="Note 5 14 13" xfId="19279"/>
    <cellStyle name="Note 5 14 2" xfId="2439"/>
    <cellStyle name="Note 5 14 2 2" xfId="2440"/>
    <cellStyle name="Note 5 14 2 2 2" xfId="4951"/>
    <cellStyle name="Note 5 14 2 2 2 2" xfId="14339"/>
    <cellStyle name="Note 5 14 2 2 2 2 2" xfId="31774"/>
    <cellStyle name="Note 5 14 2 2 2 2 3" xfId="46227"/>
    <cellStyle name="Note 5 14 2 2 2 3" xfId="16800"/>
    <cellStyle name="Note 5 14 2 2 2 3 2" xfId="34235"/>
    <cellStyle name="Note 5 14 2 2 2 3 3" xfId="48688"/>
    <cellStyle name="Note 5 14 2 2 2 4" xfId="22387"/>
    <cellStyle name="Note 5 14 2 2 2 5" xfId="36840"/>
    <cellStyle name="Note 5 14 2 2 3" xfId="7413"/>
    <cellStyle name="Note 5 14 2 2 3 2" xfId="24848"/>
    <cellStyle name="Note 5 14 2 2 3 3" xfId="39301"/>
    <cellStyle name="Note 5 14 2 2 4" xfId="9854"/>
    <cellStyle name="Note 5 14 2 2 4 2" xfId="27289"/>
    <cellStyle name="Note 5 14 2 2 4 3" xfId="41742"/>
    <cellStyle name="Note 5 14 2 2 5" xfId="12274"/>
    <cellStyle name="Note 5 14 2 2 5 2" xfId="29709"/>
    <cellStyle name="Note 5 14 2 2 5 3" xfId="44162"/>
    <cellStyle name="Note 5 14 2 2 6" xfId="19281"/>
    <cellStyle name="Note 5 14 2 3" xfId="2441"/>
    <cellStyle name="Note 5 14 2 3 2" xfId="4952"/>
    <cellStyle name="Note 5 14 2 3 2 2" xfId="14340"/>
    <cellStyle name="Note 5 14 2 3 2 2 2" xfId="31775"/>
    <cellStyle name="Note 5 14 2 3 2 2 3" xfId="46228"/>
    <cellStyle name="Note 5 14 2 3 2 3" xfId="16801"/>
    <cellStyle name="Note 5 14 2 3 2 3 2" xfId="34236"/>
    <cellStyle name="Note 5 14 2 3 2 3 3" xfId="48689"/>
    <cellStyle name="Note 5 14 2 3 2 4" xfId="22388"/>
    <cellStyle name="Note 5 14 2 3 2 5" xfId="36841"/>
    <cellStyle name="Note 5 14 2 3 3" xfId="7414"/>
    <cellStyle name="Note 5 14 2 3 3 2" xfId="24849"/>
    <cellStyle name="Note 5 14 2 3 3 3" xfId="39302"/>
    <cellStyle name="Note 5 14 2 3 4" xfId="9855"/>
    <cellStyle name="Note 5 14 2 3 4 2" xfId="27290"/>
    <cellStyle name="Note 5 14 2 3 4 3" xfId="41743"/>
    <cellStyle name="Note 5 14 2 3 5" xfId="12275"/>
    <cellStyle name="Note 5 14 2 3 5 2" xfId="29710"/>
    <cellStyle name="Note 5 14 2 3 5 3" xfId="44163"/>
    <cellStyle name="Note 5 14 2 3 6" xfId="19282"/>
    <cellStyle name="Note 5 14 2 4" xfId="2442"/>
    <cellStyle name="Note 5 14 2 4 2" xfId="4953"/>
    <cellStyle name="Note 5 14 2 4 2 2" xfId="22389"/>
    <cellStyle name="Note 5 14 2 4 2 3" xfId="36842"/>
    <cellStyle name="Note 5 14 2 4 3" xfId="7415"/>
    <cellStyle name="Note 5 14 2 4 3 2" xfId="24850"/>
    <cellStyle name="Note 5 14 2 4 3 3" xfId="39303"/>
    <cellStyle name="Note 5 14 2 4 4" xfId="9856"/>
    <cellStyle name="Note 5 14 2 4 4 2" xfId="27291"/>
    <cellStyle name="Note 5 14 2 4 4 3" xfId="41744"/>
    <cellStyle name="Note 5 14 2 4 5" xfId="12276"/>
    <cellStyle name="Note 5 14 2 4 5 2" xfId="29711"/>
    <cellStyle name="Note 5 14 2 4 5 3" xfId="44164"/>
    <cellStyle name="Note 5 14 2 4 6" xfId="15380"/>
    <cellStyle name="Note 5 14 2 4 6 2" xfId="32815"/>
    <cellStyle name="Note 5 14 2 4 6 3" xfId="47268"/>
    <cellStyle name="Note 5 14 2 4 7" xfId="19283"/>
    <cellStyle name="Note 5 14 2 4 8" xfId="20542"/>
    <cellStyle name="Note 5 14 2 5" xfId="4950"/>
    <cellStyle name="Note 5 14 2 5 2" xfId="14338"/>
    <cellStyle name="Note 5 14 2 5 2 2" xfId="31773"/>
    <cellStyle name="Note 5 14 2 5 2 3" xfId="46226"/>
    <cellStyle name="Note 5 14 2 5 3" xfId="16799"/>
    <cellStyle name="Note 5 14 2 5 3 2" xfId="34234"/>
    <cellStyle name="Note 5 14 2 5 3 3" xfId="48687"/>
    <cellStyle name="Note 5 14 2 5 4" xfId="22386"/>
    <cellStyle name="Note 5 14 2 5 5" xfId="36839"/>
    <cellStyle name="Note 5 14 2 6" xfId="7412"/>
    <cellStyle name="Note 5 14 2 6 2" xfId="24847"/>
    <cellStyle name="Note 5 14 2 6 3" xfId="39300"/>
    <cellStyle name="Note 5 14 2 7" xfId="9853"/>
    <cellStyle name="Note 5 14 2 7 2" xfId="27288"/>
    <cellStyle name="Note 5 14 2 7 3" xfId="41741"/>
    <cellStyle name="Note 5 14 2 8" xfId="12273"/>
    <cellStyle name="Note 5 14 2 8 2" xfId="29708"/>
    <cellStyle name="Note 5 14 2 8 3" xfId="44161"/>
    <cellStyle name="Note 5 14 2 9" xfId="19280"/>
    <cellStyle name="Note 5 14 3" xfId="2443"/>
    <cellStyle name="Note 5 14 3 2" xfId="2444"/>
    <cellStyle name="Note 5 14 3 2 2" xfId="4955"/>
    <cellStyle name="Note 5 14 3 2 2 2" xfId="14342"/>
    <cellStyle name="Note 5 14 3 2 2 2 2" xfId="31777"/>
    <cellStyle name="Note 5 14 3 2 2 2 3" xfId="46230"/>
    <cellStyle name="Note 5 14 3 2 2 3" xfId="16803"/>
    <cellStyle name="Note 5 14 3 2 2 3 2" xfId="34238"/>
    <cellStyle name="Note 5 14 3 2 2 3 3" xfId="48691"/>
    <cellStyle name="Note 5 14 3 2 2 4" xfId="22391"/>
    <cellStyle name="Note 5 14 3 2 2 5" xfId="36844"/>
    <cellStyle name="Note 5 14 3 2 3" xfId="7417"/>
    <cellStyle name="Note 5 14 3 2 3 2" xfId="24852"/>
    <cellStyle name="Note 5 14 3 2 3 3" xfId="39305"/>
    <cellStyle name="Note 5 14 3 2 4" xfId="9858"/>
    <cellStyle name="Note 5 14 3 2 4 2" xfId="27293"/>
    <cellStyle name="Note 5 14 3 2 4 3" xfId="41746"/>
    <cellStyle name="Note 5 14 3 2 5" xfId="12278"/>
    <cellStyle name="Note 5 14 3 2 5 2" xfId="29713"/>
    <cellStyle name="Note 5 14 3 2 5 3" xfId="44166"/>
    <cellStyle name="Note 5 14 3 2 6" xfId="19285"/>
    <cellStyle name="Note 5 14 3 3" xfId="2445"/>
    <cellStyle name="Note 5 14 3 3 2" xfId="4956"/>
    <cellStyle name="Note 5 14 3 3 2 2" xfId="14343"/>
    <cellStyle name="Note 5 14 3 3 2 2 2" xfId="31778"/>
    <cellStyle name="Note 5 14 3 3 2 2 3" xfId="46231"/>
    <cellStyle name="Note 5 14 3 3 2 3" xfId="16804"/>
    <cellStyle name="Note 5 14 3 3 2 3 2" xfId="34239"/>
    <cellStyle name="Note 5 14 3 3 2 3 3" xfId="48692"/>
    <cellStyle name="Note 5 14 3 3 2 4" xfId="22392"/>
    <cellStyle name="Note 5 14 3 3 2 5" xfId="36845"/>
    <cellStyle name="Note 5 14 3 3 3" xfId="7418"/>
    <cellStyle name="Note 5 14 3 3 3 2" xfId="24853"/>
    <cellStyle name="Note 5 14 3 3 3 3" xfId="39306"/>
    <cellStyle name="Note 5 14 3 3 4" xfId="9859"/>
    <cellStyle name="Note 5 14 3 3 4 2" xfId="27294"/>
    <cellStyle name="Note 5 14 3 3 4 3" xfId="41747"/>
    <cellStyle name="Note 5 14 3 3 5" xfId="12279"/>
    <cellStyle name="Note 5 14 3 3 5 2" xfId="29714"/>
    <cellStyle name="Note 5 14 3 3 5 3" xfId="44167"/>
    <cellStyle name="Note 5 14 3 3 6" xfId="19286"/>
    <cellStyle name="Note 5 14 3 4" xfId="2446"/>
    <cellStyle name="Note 5 14 3 4 2" xfId="4957"/>
    <cellStyle name="Note 5 14 3 4 2 2" xfId="22393"/>
    <cellStyle name="Note 5 14 3 4 2 3" xfId="36846"/>
    <cellStyle name="Note 5 14 3 4 3" xfId="7419"/>
    <cellStyle name="Note 5 14 3 4 3 2" xfId="24854"/>
    <cellStyle name="Note 5 14 3 4 3 3" xfId="39307"/>
    <cellStyle name="Note 5 14 3 4 4" xfId="9860"/>
    <cellStyle name="Note 5 14 3 4 4 2" xfId="27295"/>
    <cellStyle name="Note 5 14 3 4 4 3" xfId="41748"/>
    <cellStyle name="Note 5 14 3 4 5" xfId="12280"/>
    <cellStyle name="Note 5 14 3 4 5 2" xfId="29715"/>
    <cellStyle name="Note 5 14 3 4 5 3" xfId="44168"/>
    <cellStyle name="Note 5 14 3 4 6" xfId="15381"/>
    <cellStyle name="Note 5 14 3 4 6 2" xfId="32816"/>
    <cellStyle name="Note 5 14 3 4 6 3" xfId="47269"/>
    <cellStyle name="Note 5 14 3 4 7" xfId="19287"/>
    <cellStyle name="Note 5 14 3 4 8" xfId="20543"/>
    <cellStyle name="Note 5 14 3 5" xfId="4954"/>
    <cellStyle name="Note 5 14 3 5 2" xfId="14341"/>
    <cellStyle name="Note 5 14 3 5 2 2" xfId="31776"/>
    <cellStyle name="Note 5 14 3 5 2 3" xfId="46229"/>
    <cellStyle name="Note 5 14 3 5 3" xfId="16802"/>
    <cellStyle name="Note 5 14 3 5 3 2" xfId="34237"/>
    <cellStyle name="Note 5 14 3 5 3 3" xfId="48690"/>
    <cellStyle name="Note 5 14 3 5 4" xfId="22390"/>
    <cellStyle name="Note 5 14 3 5 5" xfId="36843"/>
    <cellStyle name="Note 5 14 3 6" xfId="7416"/>
    <cellStyle name="Note 5 14 3 6 2" xfId="24851"/>
    <cellStyle name="Note 5 14 3 6 3" xfId="39304"/>
    <cellStyle name="Note 5 14 3 7" xfId="9857"/>
    <cellStyle name="Note 5 14 3 7 2" xfId="27292"/>
    <cellStyle name="Note 5 14 3 7 3" xfId="41745"/>
    <cellStyle name="Note 5 14 3 8" xfId="12277"/>
    <cellStyle name="Note 5 14 3 8 2" xfId="29712"/>
    <cellStyle name="Note 5 14 3 8 3" xfId="44165"/>
    <cellStyle name="Note 5 14 3 9" xfId="19284"/>
    <cellStyle name="Note 5 14 4" xfId="2447"/>
    <cellStyle name="Note 5 14 4 2" xfId="2448"/>
    <cellStyle name="Note 5 14 4 2 2" xfId="4959"/>
    <cellStyle name="Note 5 14 4 2 2 2" xfId="14345"/>
    <cellStyle name="Note 5 14 4 2 2 2 2" xfId="31780"/>
    <cellStyle name="Note 5 14 4 2 2 2 3" xfId="46233"/>
    <cellStyle name="Note 5 14 4 2 2 3" xfId="16806"/>
    <cellStyle name="Note 5 14 4 2 2 3 2" xfId="34241"/>
    <cellStyle name="Note 5 14 4 2 2 3 3" xfId="48694"/>
    <cellStyle name="Note 5 14 4 2 2 4" xfId="22395"/>
    <cellStyle name="Note 5 14 4 2 2 5" xfId="36848"/>
    <cellStyle name="Note 5 14 4 2 3" xfId="7421"/>
    <cellStyle name="Note 5 14 4 2 3 2" xfId="24856"/>
    <cellStyle name="Note 5 14 4 2 3 3" xfId="39309"/>
    <cellStyle name="Note 5 14 4 2 4" xfId="9862"/>
    <cellStyle name="Note 5 14 4 2 4 2" xfId="27297"/>
    <cellStyle name="Note 5 14 4 2 4 3" xfId="41750"/>
    <cellStyle name="Note 5 14 4 2 5" xfId="12282"/>
    <cellStyle name="Note 5 14 4 2 5 2" xfId="29717"/>
    <cellStyle name="Note 5 14 4 2 5 3" xfId="44170"/>
    <cellStyle name="Note 5 14 4 2 6" xfId="19289"/>
    <cellStyle name="Note 5 14 4 3" xfId="2449"/>
    <cellStyle name="Note 5 14 4 3 2" xfId="4960"/>
    <cellStyle name="Note 5 14 4 3 2 2" xfId="14346"/>
    <cellStyle name="Note 5 14 4 3 2 2 2" xfId="31781"/>
    <cellStyle name="Note 5 14 4 3 2 2 3" xfId="46234"/>
    <cellStyle name="Note 5 14 4 3 2 3" xfId="16807"/>
    <cellStyle name="Note 5 14 4 3 2 3 2" xfId="34242"/>
    <cellStyle name="Note 5 14 4 3 2 3 3" xfId="48695"/>
    <cellStyle name="Note 5 14 4 3 2 4" xfId="22396"/>
    <cellStyle name="Note 5 14 4 3 2 5" xfId="36849"/>
    <cellStyle name="Note 5 14 4 3 3" xfId="7422"/>
    <cellStyle name="Note 5 14 4 3 3 2" xfId="24857"/>
    <cellStyle name="Note 5 14 4 3 3 3" xfId="39310"/>
    <cellStyle name="Note 5 14 4 3 4" xfId="9863"/>
    <cellStyle name="Note 5 14 4 3 4 2" xfId="27298"/>
    <cellStyle name="Note 5 14 4 3 4 3" xfId="41751"/>
    <cellStyle name="Note 5 14 4 3 5" xfId="12283"/>
    <cellStyle name="Note 5 14 4 3 5 2" xfId="29718"/>
    <cellStyle name="Note 5 14 4 3 5 3" xfId="44171"/>
    <cellStyle name="Note 5 14 4 3 6" xfId="19290"/>
    <cellStyle name="Note 5 14 4 4" xfId="2450"/>
    <cellStyle name="Note 5 14 4 4 2" xfId="4961"/>
    <cellStyle name="Note 5 14 4 4 2 2" xfId="22397"/>
    <cellStyle name="Note 5 14 4 4 2 3" xfId="36850"/>
    <cellStyle name="Note 5 14 4 4 3" xfId="7423"/>
    <cellStyle name="Note 5 14 4 4 3 2" xfId="24858"/>
    <cellStyle name="Note 5 14 4 4 3 3" xfId="39311"/>
    <cellStyle name="Note 5 14 4 4 4" xfId="9864"/>
    <cellStyle name="Note 5 14 4 4 4 2" xfId="27299"/>
    <cellStyle name="Note 5 14 4 4 4 3" xfId="41752"/>
    <cellStyle name="Note 5 14 4 4 5" xfId="12284"/>
    <cellStyle name="Note 5 14 4 4 5 2" xfId="29719"/>
    <cellStyle name="Note 5 14 4 4 5 3" xfId="44172"/>
    <cellStyle name="Note 5 14 4 4 6" xfId="15382"/>
    <cellStyle name="Note 5 14 4 4 6 2" xfId="32817"/>
    <cellStyle name="Note 5 14 4 4 6 3" xfId="47270"/>
    <cellStyle name="Note 5 14 4 4 7" xfId="19291"/>
    <cellStyle name="Note 5 14 4 4 8" xfId="20544"/>
    <cellStyle name="Note 5 14 4 5" xfId="4958"/>
    <cellStyle name="Note 5 14 4 5 2" xfId="14344"/>
    <cellStyle name="Note 5 14 4 5 2 2" xfId="31779"/>
    <cellStyle name="Note 5 14 4 5 2 3" xfId="46232"/>
    <cellStyle name="Note 5 14 4 5 3" xfId="16805"/>
    <cellStyle name="Note 5 14 4 5 3 2" xfId="34240"/>
    <cellStyle name="Note 5 14 4 5 3 3" xfId="48693"/>
    <cellStyle name="Note 5 14 4 5 4" xfId="22394"/>
    <cellStyle name="Note 5 14 4 5 5" xfId="36847"/>
    <cellStyle name="Note 5 14 4 6" xfId="7420"/>
    <cellStyle name="Note 5 14 4 6 2" xfId="24855"/>
    <cellStyle name="Note 5 14 4 6 3" xfId="39308"/>
    <cellStyle name="Note 5 14 4 7" xfId="9861"/>
    <cellStyle name="Note 5 14 4 7 2" xfId="27296"/>
    <cellStyle name="Note 5 14 4 7 3" xfId="41749"/>
    <cellStyle name="Note 5 14 4 8" xfId="12281"/>
    <cellStyle name="Note 5 14 4 8 2" xfId="29716"/>
    <cellStyle name="Note 5 14 4 8 3" xfId="44169"/>
    <cellStyle name="Note 5 14 4 9" xfId="19288"/>
    <cellStyle name="Note 5 14 5" xfId="2451"/>
    <cellStyle name="Note 5 14 5 2" xfId="2452"/>
    <cellStyle name="Note 5 14 5 2 2" xfId="4963"/>
    <cellStyle name="Note 5 14 5 2 2 2" xfId="14348"/>
    <cellStyle name="Note 5 14 5 2 2 2 2" xfId="31783"/>
    <cellStyle name="Note 5 14 5 2 2 2 3" xfId="46236"/>
    <cellStyle name="Note 5 14 5 2 2 3" xfId="16809"/>
    <cellStyle name="Note 5 14 5 2 2 3 2" xfId="34244"/>
    <cellStyle name="Note 5 14 5 2 2 3 3" xfId="48697"/>
    <cellStyle name="Note 5 14 5 2 2 4" xfId="22399"/>
    <cellStyle name="Note 5 14 5 2 2 5" xfId="36852"/>
    <cellStyle name="Note 5 14 5 2 3" xfId="7425"/>
    <cellStyle name="Note 5 14 5 2 3 2" xfId="24860"/>
    <cellStyle name="Note 5 14 5 2 3 3" xfId="39313"/>
    <cellStyle name="Note 5 14 5 2 4" xfId="9866"/>
    <cellStyle name="Note 5 14 5 2 4 2" xfId="27301"/>
    <cellStyle name="Note 5 14 5 2 4 3" xfId="41754"/>
    <cellStyle name="Note 5 14 5 2 5" xfId="12286"/>
    <cellStyle name="Note 5 14 5 2 5 2" xfId="29721"/>
    <cellStyle name="Note 5 14 5 2 5 3" xfId="44174"/>
    <cellStyle name="Note 5 14 5 2 6" xfId="19293"/>
    <cellStyle name="Note 5 14 5 3" xfId="2453"/>
    <cellStyle name="Note 5 14 5 3 2" xfId="4964"/>
    <cellStyle name="Note 5 14 5 3 2 2" xfId="14349"/>
    <cellStyle name="Note 5 14 5 3 2 2 2" xfId="31784"/>
    <cellStyle name="Note 5 14 5 3 2 2 3" xfId="46237"/>
    <cellStyle name="Note 5 14 5 3 2 3" xfId="16810"/>
    <cellStyle name="Note 5 14 5 3 2 3 2" xfId="34245"/>
    <cellStyle name="Note 5 14 5 3 2 3 3" xfId="48698"/>
    <cellStyle name="Note 5 14 5 3 2 4" xfId="22400"/>
    <cellStyle name="Note 5 14 5 3 2 5" xfId="36853"/>
    <cellStyle name="Note 5 14 5 3 3" xfId="7426"/>
    <cellStyle name="Note 5 14 5 3 3 2" xfId="24861"/>
    <cellStyle name="Note 5 14 5 3 3 3" xfId="39314"/>
    <cellStyle name="Note 5 14 5 3 4" xfId="9867"/>
    <cellStyle name="Note 5 14 5 3 4 2" xfId="27302"/>
    <cellStyle name="Note 5 14 5 3 4 3" xfId="41755"/>
    <cellStyle name="Note 5 14 5 3 5" xfId="12287"/>
    <cellStyle name="Note 5 14 5 3 5 2" xfId="29722"/>
    <cellStyle name="Note 5 14 5 3 5 3" xfId="44175"/>
    <cellStyle name="Note 5 14 5 3 6" xfId="19294"/>
    <cellStyle name="Note 5 14 5 4" xfId="2454"/>
    <cellStyle name="Note 5 14 5 4 2" xfId="4965"/>
    <cellStyle name="Note 5 14 5 4 2 2" xfId="22401"/>
    <cellStyle name="Note 5 14 5 4 2 3" xfId="36854"/>
    <cellStyle name="Note 5 14 5 4 3" xfId="7427"/>
    <cellStyle name="Note 5 14 5 4 3 2" xfId="24862"/>
    <cellStyle name="Note 5 14 5 4 3 3" xfId="39315"/>
    <cellStyle name="Note 5 14 5 4 4" xfId="9868"/>
    <cellStyle name="Note 5 14 5 4 4 2" xfId="27303"/>
    <cellStyle name="Note 5 14 5 4 4 3" xfId="41756"/>
    <cellStyle name="Note 5 14 5 4 5" xfId="12288"/>
    <cellStyle name="Note 5 14 5 4 5 2" xfId="29723"/>
    <cellStyle name="Note 5 14 5 4 5 3" xfId="44176"/>
    <cellStyle name="Note 5 14 5 4 6" xfId="15383"/>
    <cellStyle name="Note 5 14 5 4 6 2" xfId="32818"/>
    <cellStyle name="Note 5 14 5 4 6 3" xfId="47271"/>
    <cellStyle name="Note 5 14 5 4 7" xfId="19295"/>
    <cellStyle name="Note 5 14 5 4 8" xfId="20545"/>
    <cellStyle name="Note 5 14 5 5" xfId="4962"/>
    <cellStyle name="Note 5 14 5 5 2" xfId="14347"/>
    <cellStyle name="Note 5 14 5 5 2 2" xfId="31782"/>
    <cellStyle name="Note 5 14 5 5 2 3" xfId="46235"/>
    <cellStyle name="Note 5 14 5 5 3" xfId="16808"/>
    <cellStyle name="Note 5 14 5 5 3 2" xfId="34243"/>
    <cellStyle name="Note 5 14 5 5 3 3" xfId="48696"/>
    <cellStyle name="Note 5 14 5 5 4" xfId="22398"/>
    <cellStyle name="Note 5 14 5 5 5" xfId="36851"/>
    <cellStyle name="Note 5 14 5 6" xfId="7424"/>
    <cellStyle name="Note 5 14 5 6 2" xfId="24859"/>
    <cellStyle name="Note 5 14 5 6 3" xfId="39312"/>
    <cellStyle name="Note 5 14 5 7" xfId="9865"/>
    <cellStyle name="Note 5 14 5 7 2" xfId="27300"/>
    <cellStyle name="Note 5 14 5 7 3" xfId="41753"/>
    <cellStyle name="Note 5 14 5 8" xfId="12285"/>
    <cellStyle name="Note 5 14 5 8 2" xfId="29720"/>
    <cellStyle name="Note 5 14 5 8 3" xfId="44173"/>
    <cellStyle name="Note 5 14 5 9" xfId="19292"/>
    <cellStyle name="Note 5 14 6" xfId="2455"/>
    <cellStyle name="Note 5 14 6 2" xfId="4966"/>
    <cellStyle name="Note 5 14 6 2 2" xfId="14350"/>
    <cellStyle name="Note 5 14 6 2 2 2" xfId="31785"/>
    <cellStyle name="Note 5 14 6 2 2 3" xfId="46238"/>
    <cellStyle name="Note 5 14 6 2 3" xfId="16811"/>
    <cellStyle name="Note 5 14 6 2 3 2" xfId="34246"/>
    <cellStyle name="Note 5 14 6 2 3 3" xfId="48699"/>
    <cellStyle name="Note 5 14 6 2 4" xfId="22402"/>
    <cellStyle name="Note 5 14 6 2 5" xfId="36855"/>
    <cellStyle name="Note 5 14 6 3" xfId="7428"/>
    <cellStyle name="Note 5 14 6 3 2" xfId="24863"/>
    <cellStyle name="Note 5 14 6 3 3" xfId="39316"/>
    <cellStyle name="Note 5 14 6 4" xfId="9869"/>
    <cellStyle name="Note 5 14 6 4 2" xfId="27304"/>
    <cellStyle name="Note 5 14 6 4 3" xfId="41757"/>
    <cellStyle name="Note 5 14 6 5" xfId="12289"/>
    <cellStyle name="Note 5 14 6 5 2" xfId="29724"/>
    <cellStyle name="Note 5 14 6 5 3" xfId="44177"/>
    <cellStyle name="Note 5 14 6 6" xfId="19296"/>
    <cellStyle name="Note 5 14 7" xfId="2456"/>
    <cellStyle name="Note 5 14 7 2" xfId="4967"/>
    <cellStyle name="Note 5 14 7 2 2" xfId="14351"/>
    <cellStyle name="Note 5 14 7 2 2 2" xfId="31786"/>
    <cellStyle name="Note 5 14 7 2 2 3" xfId="46239"/>
    <cellStyle name="Note 5 14 7 2 3" xfId="16812"/>
    <cellStyle name="Note 5 14 7 2 3 2" xfId="34247"/>
    <cellStyle name="Note 5 14 7 2 3 3" xfId="48700"/>
    <cellStyle name="Note 5 14 7 2 4" xfId="22403"/>
    <cellStyle name="Note 5 14 7 2 5" xfId="36856"/>
    <cellStyle name="Note 5 14 7 3" xfId="7429"/>
    <cellStyle name="Note 5 14 7 3 2" xfId="24864"/>
    <cellStyle name="Note 5 14 7 3 3" xfId="39317"/>
    <cellStyle name="Note 5 14 7 4" xfId="9870"/>
    <cellStyle name="Note 5 14 7 4 2" xfId="27305"/>
    <cellStyle name="Note 5 14 7 4 3" xfId="41758"/>
    <cellStyle name="Note 5 14 7 5" xfId="12290"/>
    <cellStyle name="Note 5 14 7 5 2" xfId="29725"/>
    <cellStyle name="Note 5 14 7 5 3" xfId="44178"/>
    <cellStyle name="Note 5 14 7 6" xfId="19297"/>
    <cellStyle name="Note 5 14 8" xfId="2457"/>
    <cellStyle name="Note 5 14 8 2" xfId="4968"/>
    <cellStyle name="Note 5 14 8 2 2" xfId="22404"/>
    <cellStyle name="Note 5 14 8 2 3" xfId="36857"/>
    <cellStyle name="Note 5 14 8 3" xfId="7430"/>
    <cellStyle name="Note 5 14 8 3 2" xfId="24865"/>
    <cellStyle name="Note 5 14 8 3 3" xfId="39318"/>
    <cellStyle name="Note 5 14 8 4" xfId="9871"/>
    <cellStyle name="Note 5 14 8 4 2" xfId="27306"/>
    <cellStyle name="Note 5 14 8 4 3" xfId="41759"/>
    <cellStyle name="Note 5 14 8 5" xfId="12291"/>
    <cellStyle name="Note 5 14 8 5 2" xfId="29726"/>
    <cellStyle name="Note 5 14 8 5 3" xfId="44179"/>
    <cellStyle name="Note 5 14 8 6" xfId="15384"/>
    <cellStyle name="Note 5 14 8 6 2" xfId="32819"/>
    <cellStyle name="Note 5 14 8 6 3" xfId="47272"/>
    <cellStyle name="Note 5 14 8 7" xfId="19298"/>
    <cellStyle name="Note 5 14 8 8" xfId="20546"/>
    <cellStyle name="Note 5 14 9" xfId="4949"/>
    <cellStyle name="Note 5 14 9 2" xfId="14337"/>
    <cellStyle name="Note 5 14 9 2 2" xfId="31772"/>
    <cellStyle name="Note 5 14 9 2 3" xfId="46225"/>
    <cellStyle name="Note 5 14 9 3" xfId="16798"/>
    <cellStyle name="Note 5 14 9 3 2" xfId="34233"/>
    <cellStyle name="Note 5 14 9 3 3" xfId="48686"/>
    <cellStyle name="Note 5 14 9 4" xfId="22385"/>
    <cellStyle name="Note 5 14 9 5" xfId="36838"/>
    <cellStyle name="Note 5 15" xfId="2458"/>
    <cellStyle name="Note 5 15 10" xfId="7431"/>
    <cellStyle name="Note 5 15 10 2" xfId="24866"/>
    <cellStyle name="Note 5 15 10 3" xfId="39319"/>
    <cellStyle name="Note 5 15 11" xfId="9872"/>
    <cellStyle name="Note 5 15 11 2" xfId="27307"/>
    <cellStyle name="Note 5 15 11 3" xfId="41760"/>
    <cellStyle name="Note 5 15 12" xfId="12292"/>
    <cellStyle name="Note 5 15 12 2" xfId="29727"/>
    <cellStyle name="Note 5 15 12 3" xfId="44180"/>
    <cellStyle name="Note 5 15 13" xfId="19299"/>
    <cellStyle name="Note 5 15 2" xfId="2459"/>
    <cellStyle name="Note 5 15 2 2" xfId="2460"/>
    <cellStyle name="Note 5 15 2 2 2" xfId="4971"/>
    <cellStyle name="Note 5 15 2 2 2 2" xfId="14354"/>
    <cellStyle name="Note 5 15 2 2 2 2 2" xfId="31789"/>
    <cellStyle name="Note 5 15 2 2 2 2 3" xfId="46242"/>
    <cellStyle name="Note 5 15 2 2 2 3" xfId="16815"/>
    <cellStyle name="Note 5 15 2 2 2 3 2" xfId="34250"/>
    <cellStyle name="Note 5 15 2 2 2 3 3" xfId="48703"/>
    <cellStyle name="Note 5 15 2 2 2 4" xfId="22407"/>
    <cellStyle name="Note 5 15 2 2 2 5" xfId="36860"/>
    <cellStyle name="Note 5 15 2 2 3" xfId="7433"/>
    <cellStyle name="Note 5 15 2 2 3 2" xfId="24868"/>
    <cellStyle name="Note 5 15 2 2 3 3" xfId="39321"/>
    <cellStyle name="Note 5 15 2 2 4" xfId="9874"/>
    <cellStyle name="Note 5 15 2 2 4 2" xfId="27309"/>
    <cellStyle name="Note 5 15 2 2 4 3" xfId="41762"/>
    <cellStyle name="Note 5 15 2 2 5" xfId="12294"/>
    <cellStyle name="Note 5 15 2 2 5 2" xfId="29729"/>
    <cellStyle name="Note 5 15 2 2 5 3" xfId="44182"/>
    <cellStyle name="Note 5 15 2 2 6" xfId="19301"/>
    <cellStyle name="Note 5 15 2 3" xfId="2461"/>
    <cellStyle name="Note 5 15 2 3 2" xfId="4972"/>
    <cellStyle name="Note 5 15 2 3 2 2" xfId="14355"/>
    <cellStyle name="Note 5 15 2 3 2 2 2" xfId="31790"/>
    <cellStyle name="Note 5 15 2 3 2 2 3" xfId="46243"/>
    <cellStyle name="Note 5 15 2 3 2 3" xfId="16816"/>
    <cellStyle name="Note 5 15 2 3 2 3 2" xfId="34251"/>
    <cellStyle name="Note 5 15 2 3 2 3 3" xfId="48704"/>
    <cellStyle name="Note 5 15 2 3 2 4" xfId="22408"/>
    <cellStyle name="Note 5 15 2 3 2 5" xfId="36861"/>
    <cellStyle name="Note 5 15 2 3 3" xfId="7434"/>
    <cellStyle name="Note 5 15 2 3 3 2" xfId="24869"/>
    <cellStyle name="Note 5 15 2 3 3 3" xfId="39322"/>
    <cellStyle name="Note 5 15 2 3 4" xfId="9875"/>
    <cellStyle name="Note 5 15 2 3 4 2" xfId="27310"/>
    <cellStyle name="Note 5 15 2 3 4 3" xfId="41763"/>
    <cellStyle name="Note 5 15 2 3 5" xfId="12295"/>
    <cellStyle name="Note 5 15 2 3 5 2" xfId="29730"/>
    <cellStyle name="Note 5 15 2 3 5 3" xfId="44183"/>
    <cellStyle name="Note 5 15 2 3 6" xfId="19302"/>
    <cellStyle name="Note 5 15 2 4" xfId="2462"/>
    <cellStyle name="Note 5 15 2 4 2" xfId="4973"/>
    <cellStyle name="Note 5 15 2 4 2 2" xfId="22409"/>
    <cellStyle name="Note 5 15 2 4 2 3" xfId="36862"/>
    <cellStyle name="Note 5 15 2 4 3" xfId="7435"/>
    <cellStyle name="Note 5 15 2 4 3 2" xfId="24870"/>
    <cellStyle name="Note 5 15 2 4 3 3" xfId="39323"/>
    <cellStyle name="Note 5 15 2 4 4" xfId="9876"/>
    <cellStyle name="Note 5 15 2 4 4 2" xfId="27311"/>
    <cellStyle name="Note 5 15 2 4 4 3" xfId="41764"/>
    <cellStyle name="Note 5 15 2 4 5" xfId="12296"/>
    <cellStyle name="Note 5 15 2 4 5 2" xfId="29731"/>
    <cellStyle name="Note 5 15 2 4 5 3" xfId="44184"/>
    <cellStyle name="Note 5 15 2 4 6" xfId="15385"/>
    <cellStyle name="Note 5 15 2 4 6 2" xfId="32820"/>
    <cellStyle name="Note 5 15 2 4 6 3" xfId="47273"/>
    <cellStyle name="Note 5 15 2 4 7" xfId="19303"/>
    <cellStyle name="Note 5 15 2 4 8" xfId="20547"/>
    <cellStyle name="Note 5 15 2 5" xfId="4970"/>
    <cellStyle name="Note 5 15 2 5 2" xfId="14353"/>
    <cellStyle name="Note 5 15 2 5 2 2" xfId="31788"/>
    <cellStyle name="Note 5 15 2 5 2 3" xfId="46241"/>
    <cellStyle name="Note 5 15 2 5 3" xfId="16814"/>
    <cellStyle name="Note 5 15 2 5 3 2" xfId="34249"/>
    <cellStyle name="Note 5 15 2 5 3 3" xfId="48702"/>
    <cellStyle name="Note 5 15 2 5 4" xfId="22406"/>
    <cellStyle name="Note 5 15 2 5 5" xfId="36859"/>
    <cellStyle name="Note 5 15 2 6" xfId="7432"/>
    <cellStyle name="Note 5 15 2 6 2" xfId="24867"/>
    <cellStyle name="Note 5 15 2 6 3" xfId="39320"/>
    <cellStyle name="Note 5 15 2 7" xfId="9873"/>
    <cellStyle name="Note 5 15 2 7 2" xfId="27308"/>
    <cellStyle name="Note 5 15 2 7 3" xfId="41761"/>
    <cellStyle name="Note 5 15 2 8" xfId="12293"/>
    <cellStyle name="Note 5 15 2 8 2" xfId="29728"/>
    <cellStyle name="Note 5 15 2 8 3" xfId="44181"/>
    <cellStyle name="Note 5 15 2 9" xfId="19300"/>
    <cellStyle name="Note 5 15 3" xfId="2463"/>
    <cellStyle name="Note 5 15 3 2" xfId="2464"/>
    <cellStyle name="Note 5 15 3 2 2" xfId="4975"/>
    <cellStyle name="Note 5 15 3 2 2 2" xfId="14357"/>
    <cellStyle name="Note 5 15 3 2 2 2 2" xfId="31792"/>
    <cellStyle name="Note 5 15 3 2 2 2 3" xfId="46245"/>
    <cellStyle name="Note 5 15 3 2 2 3" xfId="16818"/>
    <cellStyle name="Note 5 15 3 2 2 3 2" xfId="34253"/>
    <cellStyle name="Note 5 15 3 2 2 3 3" xfId="48706"/>
    <cellStyle name="Note 5 15 3 2 2 4" xfId="22411"/>
    <cellStyle name="Note 5 15 3 2 2 5" xfId="36864"/>
    <cellStyle name="Note 5 15 3 2 3" xfId="7437"/>
    <cellStyle name="Note 5 15 3 2 3 2" xfId="24872"/>
    <cellStyle name="Note 5 15 3 2 3 3" xfId="39325"/>
    <cellStyle name="Note 5 15 3 2 4" xfId="9878"/>
    <cellStyle name="Note 5 15 3 2 4 2" xfId="27313"/>
    <cellStyle name="Note 5 15 3 2 4 3" xfId="41766"/>
    <cellStyle name="Note 5 15 3 2 5" xfId="12298"/>
    <cellStyle name="Note 5 15 3 2 5 2" xfId="29733"/>
    <cellStyle name="Note 5 15 3 2 5 3" xfId="44186"/>
    <cellStyle name="Note 5 15 3 2 6" xfId="19305"/>
    <cellStyle name="Note 5 15 3 3" xfId="2465"/>
    <cellStyle name="Note 5 15 3 3 2" xfId="4976"/>
    <cellStyle name="Note 5 15 3 3 2 2" xfId="14358"/>
    <cellStyle name="Note 5 15 3 3 2 2 2" xfId="31793"/>
    <cellStyle name="Note 5 15 3 3 2 2 3" xfId="46246"/>
    <cellStyle name="Note 5 15 3 3 2 3" xfId="16819"/>
    <cellStyle name="Note 5 15 3 3 2 3 2" xfId="34254"/>
    <cellStyle name="Note 5 15 3 3 2 3 3" xfId="48707"/>
    <cellStyle name="Note 5 15 3 3 2 4" xfId="22412"/>
    <cellStyle name="Note 5 15 3 3 2 5" xfId="36865"/>
    <cellStyle name="Note 5 15 3 3 3" xfId="7438"/>
    <cellStyle name="Note 5 15 3 3 3 2" xfId="24873"/>
    <cellStyle name="Note 5 15 3 3 3 3" xfId="39326"/>
    <cellStyle name="Note 5 15 3 3 4" xfId="9879"/>
    <cellStyle name="Note 5 15 3 3 4 2" xfId="27314"/>
    <cellStyle name="Note 5 15 3 3 4 3" xfId="41767"/>
    <cellStyle name="Note 5 15 3 3 5" xfId="12299"/>
    <cellStyle name="Note 5 15 3 3 5 2" xfId="29734"/>
    <cellStyle name="Note 5 15 3 3 5 3" xfId="44187"/>
    <cellStyle name="Note 5 15 3 3 6" xfId="19306"/>
    <cellStyle name="Note 5 15 3 4" xfId="2466"/>
    <cellStyle name="Note 5 15 3 4 2" xfId="4977"/>
    <cellStyle name="Note 5 15 3 4 2 2" xfId="22413"/>
    <cellStyle name="Note 5 15 3 4 2 3" xfId="36866"/>
    <cellStyle name="Note 5 15 3 4 3" xfId="7439"/>
    <cellStyle name="Note 5 15 3 4 3 2" xfId="24874"/>
    <cellStyle name="Note 5 15 3 4 3 3" xfId="39327"/>
    <cellStyle name="Note 5 15 3 4 4" xfId="9880"/>
    <cellStyle name="Note 5 15 3 4 4 2" xfId="27315"/>
    <cellStyle name="Note 5 15 3 4 4 3" xfId="41768"/>
    <cellStyle name="Note 5 15 3 4 5" xfId="12300"/>
    <cellStyle name="Note 5 15 3 4 5 2" xfId="29735"/>
    <cellStyle name="Note 5 15 3 4 5 3" xfId="44188"/>
    <cellStyle name="Note 5 15 3 4 6" xfId="15386"/>
    <cellStyle name="Note 5 15 3 4 6 2" xfId="32821"/>
    <cellStyle name="Note 5 15 3 4 6 3" xfId="47274"/>
    <cellStyle name="Note 5 15 3 4 7" xfId="19307"/>
    <cellStyle name="Note 5 15 3 4 8" xfId="20548"/>
    <cellStyle name="Note 5 15 3 5" xfId="4974"/>
    <cellStyle name="Note 5 15 3 5 2" xfId="14356"/>
    <cellStyle name="Note 5 15 3 5 2 2" xfId="31791"/>
    <cellStyle name="Note 5 15 3 5 2 3" xfId="46244"/>
    <cellStyle name="Note 5 15 3 5 3" xfId="16817"/>
    <cellStyle name="Note 5 15 3 5 3 2" xfId="34252"/>
    <cellStyle name="Note 5 15 3 5 3 3" xfId="48705"/>
    <cellStyle name="Note 5 15 3 5 4" xfId="22410"/>
    <cellStyle name="Note 5 15 3 5 5" xfId="36863"/>
    <cellStyle name="Note 5 15 3 6" xfId="7436"/>
    <cellStyle name="Note 5 15 3 6 2" xfId="24871"/>
    <cellStyle name="Note 5 15 3 6 3" xfId="39324"/>
    <cellStyle name="Note 5 15 3 7" xfId="9877"/>
    <cellStyle name="Note 5 15 3 7 2" xfId="27312"/>
    <cellStyle name="Note 5 15 3 7 3" xfId="41765"/>
    <cellStyle name="Note 5 15 3 8" xfId="12297"/>
    <cellStyle name="Note 5 15 3 8 2" xfId="29732"/>
    <cellStyle name="Note 5 15 3 8 3" xfId="44185"/>
    <cellStyle name="Note 5 15 3 9" xfId="19304"/>
    <cellStyle name="Note 5 15 4" xfId="2467"/>
    <cellStyle name="Note 5 15 4 2" xfId="2468"/>
    <cellStyle name="Note 5 15 4 2 2" xfId="4979"/>
    <cellStyle name="Note 5 15 4 2 2 2" xfId="14360"/>
    <cellStyle name="Note 5 15 4 2 2 2 2" xfId="31795"/>
    <cellStyle name="Note 5 15 4 2 2 2 3" xfId="46248"/>
    <cellStyle name="Note 5 15 4 2 2 3" xfId="16821"/>
    <cellStyle name="Note 5 15 4 2 2 3 2" xfId="34256"/>
    <cellStyle name="Note 5 15 4 2 2 3 3" xfId="48709"/>
    <cellStyle name="Note 5 15 4 2 2 4" xfId="22415"/>
    <cellStyle name="Note 5 15 4 2 2 5" xfId="36868"/>
    <cellStyle name="Note 5 15 4 2 3" xfId="7441"/>
    <cellStyle name="Note 5 15 4 2 3 2" xfId="24876"/>
    <cellStyle name="Note 5 15 4 2 3 3" xfId="39329"/>
    <cellStyle name="Note 5 15 4 2 4" xfId="9882"/>
    <cellStyle name="Note 5 15 4 2 4 2" xfId="27317"/>
    <cellStyle name="Note 5 15 4 2 4 3" xfId="41770"/>
    <cellStyle name="Note 5 15 4 2 5" xfId="12302"/>
    <cellStyle name="Note 5 15 4 2 5 2" xfId="29737"/>
    <cellStyle name="Note 5 15 4 2 5 3" xfId="44190"/>
    <cellStyle name="Note 5 15 4 2 6" xfId="19309"/>
    <cellStyle name="Note 5 15 4 3" xfId="2469"/>
    <cellStyle name="Note 5 15 4 3 2" xfId="4980"/>
    <cellStyle name="Note 5 15 4 3 2 2" xfId="14361"/>
    <cellStyle name="Note 5 15 4 3 2 2 2" xfId="31796"/>
    <cellStyle name="Note 5 15 4 3 2 2 3" xfId="46249"/>
    <cellStyle name="Note 5 15 4 3 2 3" xfId="16822"/>
    <cellStyle name="Note 5 15 4 3 2 3 2" xfId="34257"/>
    <cellStyle name="Note 5 15 4 3 2 3 3" xfId="48710"/>
    <cellStyle name="Note 5 15 4 3 2 4" xfId="22416"/>
    <cellStyle name="Note 5 15 4 3 2 5" xfId="36869"/>
    <cellStyle name="Note 5 15 4 3 3" xfId="7442"/>
    <cellStyle name="Note 5 15 4 3 3 2" xfId="24877"/>
    <cellStyle name="Note 5 15 4 3 3 3" xfId="39330"/>
    <cellStyle name="Note 5 15 4 3 4" xfId="9883"/>
    <cellStyle name="Note 5 15 4 3 4 2" xfId="27318"/>
    <cellStyle name="Note 5 15 4 3 4 3" xfId="41771"/>
    <cellStyle name="Note 5 15 4 3 5" xfId="12303"/>
    <cellStyle name="Note 5 15 4 3 5 2" xfId="29738"/>
    <cellStyle name="Note 5 15 4 3 5 3" xfId="44191"/>
    <cellStyle name="Note 5 15 4 3 6" xfId="19310"/>
    <cellStyle name="Note 5 15 4 4" xfId="2470"/>
    <cellStyle name="Note 5 15 4 4 2" xfId="4981"/>
    <cellStyle name="Note 5 15 4 4 2 2" xfId="22417"/>
    <cellStyle name="Note 5 15 4 4 2 3" xfId="36870"/>
    <cellStyle name="Note 5 15 4 4 3" xfId="7443"/>
    <cellStyle name="Note 5 15 4 4 3 2" xfId="24878"/>
    <cellStyle name="Note 5 15 4 4 3 3" xfId="39331"/>
    <cellStyle name="Note 5 15 4 4 4" xfId="9884"/>
    <cellStyle name="Note 5 15 4 4 4 2" xfId="27319"/>
    <cellStyle name="Note 5 15 4 4 4 3" xfId="41772"/>
    <cellStyle name="Note 5 15 4 4 5" xfId="12304"/>
    <cellStyle name="Note 5 15 4 4 5 2" xfId="29739"/>
    <cellStyle name="Note 5 15 4 4 5 3" xfId="44192"/>
    <cellStyle name="Note 5 15 4 4 6" xfId="15387"/>
    <cellStyle name="Note 5 15 4 4 6 2" xfId="32822"/>
    <cellStyle name="Note 5 15 4 4 6 3" xfId="47275"/>
    <cellStyle name="Note 5 15 4 4 7" xfId="19311"/>
    <cellStyle name="Note 5 15 4 4 8" xfId="20549"/>
    <cellStyle name="Note 5 15 4 5" xfId="4978"/>
    <cellStyle name="Note 5 15 4 5 2" xfId="14359"/>
    <cellStyle name="Note 5 15 4 5 2 2" xfId="31794"/>
    <cellStyle name="Note 5 15 4 5 2 3" xfId="46247"/>
    <cellStyle name="Note 5 15 4 5 3" xfId="16820"/>
    <cellStyle name="Note 5 15 4 5 3 2" xfId="34255"/>
    <cellStyle name="Note 5 15 4 5 3 3" xfId="48708"/>
    <cellStyle name="Note 5 15 4 5 4" xfId="22414"/>
    <cellStyle name="Note 5 15 4 5 5" xfId="36867"/>
    <cellStyle name="Note 5 15 4 6" xfId="7440"/>
    <cellStyle name="Note 5 15 4 6 2" xfId="24875"/>
    <cellStyle name="Note 5 15 4 6 3" xfId="39328"/>
    <cellStyle name="Note 5 15 4 7" xfId="9881"/>
    <cellStyle name="Note 5 15 4 7 2" xfId="27316"/>
    <cellStyle name="Note 5 15 4 7 3" xfId="41769"/>
    <cellStyle name="Note 5 15 4 8" xfId="12301"/>
    <cellStyle name="Note 5 15 4 8 2" xfId="29736"/>
    <cellStyle name="Note 5 15 4 8 3" xfId="44189"/>
    <cellStyle name="Note 5 15 4 9" xfId="19308"/>
    <cellStyle name="Note 5 15 5" xfId="2471"/>
    <cellStyle name="Note 5 15 5 2" xfId="2472"/>
    <cellStyle name="Note 5 15 5 2 2" xfId="4983"/>
    <cellStyle name="Note 5 15 5 2 2 2" xfId="14363"/>
    <cellStyle name="Note 5 15 5 2 2 2 2" xfId="31798"/>
    <cellStyle name="Note 5 15 5 2 2 2 3" xfId="46251"/>
    <cellStyle name="Note 5 15 5 2 2 3" xfId="16824"/>
    <cellStyle name="Note 5 15 5 2 2 3 2" xfId="34259"/>
    <cellStyle name="Note 5 15 5 2 2 3 3" xfId="48712"/>
    <cellStyle name="Note 5 15 5 2 2 4" xfId="22419"/>
    <cellStyle name="Note 5 15 5 2 2 5" xfId="36872"/>
    <cellStyle name="Note 5 15 5 2 3" xfId="7445"/>
    <cellStyle name="Note 5 15 5 2 3 2" xfId="24880"/>
    <cellStyle name="Note 5 15 5 2 3 3" xfId="39333"/>
    <cellStyle name="Note 5 15 5 2 4" xfId="9886"/>
    <cellStyle name="Note 5 15 5 2 4 2" xfId="27321"/>
    <cellStyle name="Note 5 15 5 2 4 3" xfId="41774"/>
    <cellStyle name="Note 5 15 5 2 5" xfId="12306"/>
    <cellStyle name="Note 5 15 5 2 5 2" xfId="29741"/>
    <cellStyle name="Note 5 15 5 2 5 3" xfId="44194"/>
    <cellStyle name="Note 5 15 5 2 6" xfId="19313"/>
    <cellStyle name="Note 5 15 5 3" xfId="2473"/>
    <cellStyle name="Note 5 15 5 3 2" xfId="4984"/>
    <cellStyle name="Note 5 15 5 3 2 2" xfId="14364"/>
    <cellStyle name="Note 5 15 5 3 2 2 2" xfId="31799"/>
    <cellStyle name="Note 5 15 5 3 2 2 3" xfId="46252"/>
    <cellStyle name="Note 5 15 5 3 2 3" xfId="16825"/>
    <cellStyle name="Note 5 15 5 3 2 3 2" xfId="34260"/>
    <cellStyle name="Note 5 15 5 3 2 3 3" xfId="48713"/>
    <cellStyle name="Note 5 15 5 3 2 4" xfId="22420"/>
    <cellStyle name="Note 5 15 5 3 2 5" xfId="36873"/>
    <cellStyle name="Note 5 15 5 3 3" xfId="7446"/>
    <cellStyle name="Note 5 15 5 3 3 2" xfId="24881"/>
    <cellStyle name="Note 5 15 5 3 3 3" xfId="39334"/>
    <cellStyle name="Note 5 15 5 3 4" xfId="9887"/>
    <cellStyle name="Note 5 15 5 3 4 2" xfId="27322"/>
    <cellStyle name="Note 5 15 5 3 4 3" xfId="41775"/>
    <cellStyle name="Note 5 15 5 3 5" xfId="12307"/>
    <cellStyle name="Note 5 15 5 3 5 2" xfId="29742"/>
    <cellStyle name="Note 5 15 5 3 5 3" xfId="44195"/>
    <cellStyle name="Note 5 15 5 3 6" xfId="19314"/>
    <cellStyle name="Note 5 15 5 4" xfId="2474"/>
    <cellStyle name="Note 5 15 5 4 2" xfId="4985"/>
    <cellStyle name="Note 5 15 5 4 2 2" xfId="22421"/>
    <cellStyle name="Note 5 15 5 4 2 3" xfId="36874"/>
    <cellStyle name="Note 5 15 5 4 3" xfId="7447"/>
    <cellStyle name="Note 5 15 5 4 3 2" xfId="24882"/>
    <cellStyle name="Note 5 15 5 4 3 3" xfId="39335"/>
    <cellStyle name="Note 5 15 5 4 4" xfId="9888"/>
    <cellStyle name="Note 5 15 5 4 4 2" xfId="27323"/>
    <cellStyle name="Note 5 15 5 4 4 3" xfId="41776"/>
    <cellStyle name="Note 5 15 5 4 5" xfId="12308"/>
    <cellStyle name="Note 5 15 5 4 5 2" xfId="29743"/>
    <cellStyle name="Note 5 15 5 4 5 3" xfId="44196"/>
    <cellStyle name="Note 5 15 5 4 6" xfId="15388"/>
    <cellStyle name="Note 5 15 5 4 6 2" xfId="32823"/>
    <cellStyle name="Note 5 15 5 4 6 3" xfId="47276"/>
    <cellStyle name="Note 5 15 5 4 7" xfId="19315"/>
    <cellStyle name="Note 5 15 5 4 8" xfId="20550"/>
    <cellStyle name="Note 5 15 5 5" xfId="4982"/>
    <cellStyle name="Note 5 15 5 5 2" xfId="14362"/>
    <cellStyle name="Note 5 15 5 5 2 2" xfId="31797"/>
    <cellStyle name="Note 5 15 5 5 2 3" xfId="46250"/>
    <cellStyle name="Note 5 15 5 5 3" xfId="16823"/>
    <cellStyle name="Note 5 15 5 5 3 2" xfId="34258"/>
    <cellStyle name="Note 5 15 5 5 3 3" xfId="48711"/>
    <cellStyle name="Note 5 15 5 5 4" xfId="22418"/>
    <cellStyle name="Note 5 15 5 5 5" xfId="36871"/>
    <cellStyle name="Note 5 15 5 6" xfId="7444"/>
    <cellStyle name="Note 5 15 5 6 2" xfId="24879"/>
    <cellStyle name="Note 5 15 5 6 3" xfId="39332"/>
    <cellStyle name="Note 5 15 5 7" xfId="9885"/>
    <cellStyle name="Note 5 15 5 7 2" xfId="27320"/>
    <cellStyle name="Note 5 15 5 7 3" xfId="41773"/>
    <cellStyle name="Note 5 15 5 8" xfId="12305"/>
    <cellStyle name="Note 5 15 5 8 2" xfId="29740"/>
    <cellStyle name="Note 5 15 5 8 3" xfId="44193"/>
    <cellStyle name="Note 5 15 5 9" xfId="19312"/>
    <cellStyle name="Note 5 15 6" xfId="2475"/>
    <cellStyle name="Note 5 15 6 2" xfId="4986"/>
    <cellStyle name="Note 5 15 6 2 2" xfId="14365"/>
    <cellStyle name="Note 5 15 6 2 2 2" xfId="31800"/>
    <cellStyle name="Note 5 15 6 2 2 3" xfId="46253"/>
    <cellStyle name="Note 5 15 6 2 3" xfId="16826"/>
    <cellStyle name="Note 5 15 6 2 3 2" xfId="34261"/>
    <cellStyle name="Note 5 15 6 2 3 3" xfId="48714"/>
    <cellStyle name="Note 5 15 6 2 4" xfId="22422"/>
    <cellStyle name="Note 5 15 6 2 5" xfId="36875"/>
    <cellStyle name="Note 5 15 6 3" xfId="7448"/>
    <cellStyle name="Note 5 15 6 3 2" xfId="24883"/>
    <cellStyle name="Note 5 15 6 3 3" xfId="39336"/>
    <cellStyle name="Note 5 15 6 4" xfId="9889"/>
    <cellStyle name="Note 5 15 6 4 2" xfId="27324"/>
    <cellStyle name="Note 5 15 6 4 3" xfId="41777"/>
    <cellStyle name="Note 5 15 6 5" xfId="12309"/>
    <cellStyle name="Note 5 15 6 5 2" xfId="29744"/>
    <cellStyle name="Note 5 15 6 5 3" xfId="44197"/>
    <cellStyle name="Note 5 15 6 6" xfId="19316"/>
    <cellStyle name="Note 5 15 7" xfId="2476"/>
    <cellStyle name="Note 5 15 7 2" xfId="4987"/>
    <cellStyle name="Note 5 15 7 2 2" xfId="14366"/>
    <cellStyle name="Note 5 15 7 2 2 2" xfId="31801"/>
    <cellStyle name="Note 5 15 7 2 2 3" xfId="46254"/>
    <cellStyle name="Note 5 15 7 2 3" xfId="16827"/>
    <cellStyle name="Note 5 15 7 2 3 2" xfId="34262"/>
    <cellStyle name="Note 5 15 7 2 3 3" xfId="48715"/>
    <cellStyle name="Note 5 15 7 2 4" xfId="22423"/>
    <cellStyle name="Note 5 15 7 2 5" xfId="36876"/>
    <cellStyle name="Note 5 15 7 3" xfId="7449"/>
    <cellStyle name="Note 5 15 7 3 2" xfId="24884"/>
    <cellStyle name="Note 5 15 7 3 3" xfId="39337"/>
    <cellStyle name="Note 5 15 7 4" xfId="9890"/>
    <cellStyle name="Note 5 15 7 4 2" xfId="27325"/>
    <cellStyle name="Note 5 15 7 4 3" xfId="41778"/>
    <cellStyle name="Note 5 15 7 5" xfId="12310"/>
    <cellStyle name="Note 5 15 7 5 2" xfId="29745"/>
    <cellStyle name="Note 5 15 7 5 3" xfId="44198"/>
    <cellStyle name="Note 5 15 7 6" xfId="19317"/>
    <cellStyle name="Note 5 15 8" xfId="2477"/>
    <cellStyle name="Note 5 15 8 2" xfId="4988"/>
    <cellStyle name="Note 5 15 8 2 2" xfId="22424"/>
    <cellStyle name="Note 5 15 8 2 3" xfId="36877"/>
    <cellStyle name="Note 5 15 8 3" xfId="7450"/>
    <cellStyle name="Note 5 15 8 3 2" xfId="24885"/>
    <cellStyle name="Note 5 15 8 3 3" xfId="39338"/>
    <cellStyle name="Note 5 15 8 4" xfId="9891"/>
    <cellStyle name="Note 5 15 8 4 2" xfId="27326"/>
    <cellStyle name="Note 5 15 8 4 3" xfId="41779"/>
    <cellStyle name="Note 5 15 8 5" xfId="12311"/>
    <cellStyle name="Note 5 15 8 5 2" xfId="29746"/>
    <cellStyle name="Note 5 15 8 5 3" xfId="44199"/>
    <cellStyle name="Note 5 15 8 6" xfId="15389"/>
    <cellStyle name="Note 5 15 8 6 2" xfId="32824"/>
    <cellStyle name="Note 5 15 8 6 3" xfId="47277"/>
    <cellStyle name="Note 5 15 8 7" xfId="19318"/>
    <cellStyle name="Note 5 15 8 8" xfId="20551"/>
    <cellStyle name="Note 5 15 9" xfId="4969"/>
    <cellStyle name="Note 5 15 9 2" xfId="14352"/>
    <cellStyle name="Note 5 15 9 2 2" xfId="31787"/>
    <cellStyle name="Note 5 15 9 2 3" xfId="46240"/>
    <cellStyle name="Note 5 15 9 3" xfId="16813"/>
    <cellStyle name="Note 5 15 9 3 2" xfId="34248"/>
    <cellStyle name="Note 5 15 9 3 3" xfId="48701"/>
    <cellStyle name="Note 5 15 9 4" xfId="22405"/>
    <cellStyle name="Note 5 15 9 5" xfId="36858"/>
    <cellStyle name="Note 5 16" xfId="2478"/>
    <cellStyle name="Note 5 16 10" xfId="7451"/>
    <cellStyle name="Note 5 16 10 2" xfId="24886"/>
    <cellStyle name="Note 5 16 10 3" xfId="39339"/>
    <cellStyle name="Note 5 16 11" xfId="9892"/>
    <cellStyle name="Note 5 16 11 2" xfId="27327"/>
    <cellStyle name="Note 5 16 11 3" xfId="41780"/>
    <cellStyle name="Note 5 16 12" xfId="12312"/>
    <cellStyle name="Note 5 16 12 2" xfId="29747"/>
    <cellStyle name="Note 5 16 12 3" xfId="44200"/>
    <cellStyle name="Note 5 16 13" xfId="19319"/>
    <cellStyle name="Note 5 16 2" xfId="2479"/>
    <cellStyle name="Note 5 16 2 2" xfId="2480"/>
    <cellStyle name="Note 5 16 2 2 2" xfId="4991"/>
    <cellStyle name="Note 5 16 2 2 2 2" xfId="14369"/>
    <cellStyle name="Note 5 16 2 2 2 2 2" xfId="31804"/>
    <cellStyle name="Note 5 16 2 2 2 2 3" xfId="46257"/>
    <cellStyle name="Note 5 16 2 2 2 3" xfId="16830"/>
    <cellStyle name="Note 5 16 2 2 2 3 2" xfId="34265"/>
    <cellStyle name="Note 5 16 2 2 2 3 3" xfId="48718"/>
    <cellStyle name="Note 5 16 2 2 2 4" xfId="22427"/>
    <cellStyle name="Note 5 16 2 2 2 5" xfId="36880"/>
    <cellStyle name="Note 5 16 2 2 3" xfId="7453"/>
    <cellStyle name="Note 5 16 2 2 3 2" xfId="24888"/>
    <cellStyle name="Note 5 16 2 2 3 3" xfId="39341"/>
    <cellStyle name="Note 5 16 2 2 4" xfId="9894"/>
    <cellStyle name="Note 5 16 2 2 4 2" xfId="27329"/>
    <cellStyle name="Note 5 16 2 2 4 3" xfId="41782"/>
    <cellStyle name="Note 5 16 2 2 5" xfId="12314"/>
    <cellStyle name="Note 5 16 2 2 5 2" xfId="29749"/>
    <cellStyle name="Note 5 16 2 2 5 3" xfId="44202"/>
    <cellStyle name="Note 5 16 2 2 6" xfId="19321"/>
    <cellStyle name="Note 5 16 2 3" xfId="2481"/>
    <cellStyle name="Note 5 16 2 3 2" xfId="4992"/>
    <cellStyle name="Note 5 16 2 3 2 2" xfId="14370"/>
    <cellStyle name="Note 5 16 2 3 2 2 2" xfId="31805"/>
    <cellStyle name="Note 5 16 2 3 2 2 3" xfId="46258"/>
    <cellStyle name="Note 5 16 2 3 2 3" xfId="16831"/>
    <cellStyle name="Note 5 16 2 3 2 3 2" xfId="34266"/>
    <cellStyle name="Note 5 16 2 3 2 3 3" xfId="48719"/>
    <cellStyle name="Note 5 16 2 3 2 4" xfId="22428"/>
    <cellStyle name="Note 5 16 2 3 2 5" xfId="36881"/>
    <cellStyle name="Note 5 16 2 3 3" xfId="7454"/>
    <cellStyle name="Note 5 16 2 3 3 2" xfId="24889"/>
    <cellStyle name="Note 5 16 2 3 3 3" xfId="39342"/>
    <cellStyle name="Note 5 16 2 3 4" xfId="9895"/>
    <cellStyle name="Note 5 16 2 3 4 2" xfId="27330"/>
    <cellStyle name="Note 5 16 2 3 4 3" xfId="41783"/>
    <cellStyle name="Note 5 16 2 3 5" xfId="12315"/>
    <cellStyle name="Note 5 16 2 3 5 2" xfId="29750"/>
    <cellStyle name="Note 5 16 2 3 5 3" xfId="44203"/>
    <cellStyle name="Note 5 16 2 3 6" xfId="19322"/>
    <cellStyle name="Note 5 16 2 4" xfId="2482"/>
    <cellStyle name="Note 5 16 2 4 2" xfId="4993"/>
    <cellStyle name="Note 5 16 2 4 2 2" xfId="22429"/>
    <cellStyle name="Note 5 16 2 4 2 3" xfId="36882"/>
    <cellStyle name="Note 5 16 2 4 3" xfId="7455"/>
    <cellStyle name="Note 5 16 2 4 3 2" xfId="24890"/>
    <cellStyle name="Note 5 16 2 4 3 3" xfId="39343"/>
    <cellStyle name="Note 5 16 2 4 4" xfId="9896"/>
    <cellStyle name="Note 5 16 2 4 4 2" xfId="27331"/>
    <cellStyle name="Note 5 16 2 4 4 3" xfId="41784"/>
    <cellStyle name="Note 5 16 2 4 5" xfId="12316"/>
    <cellStyle name="Note 5 16 2 4 5 2" xfId="29751"/>
    <cellStyle name="Note 5 16 2 4 5 3" xfId="44204"/>
    <cellStyle name="Note 5 16 2 4 6" xfId="15390"/>
    <cellStyle name="Note 5 16 2 4 6 2" xfId="32825"/>
    <cellStyle name="Note 5 16 2 4 6 3" xfId="47278"/>
    <cellStyle name="Note 5 16 2 4 7" xfId="19323"/>
    <cellStyle name="Note 5 16 2 4 8" xfId="20552"/>
    <cellStyle name="Note 5 16 2 5" xfId="4990"/>
    <cellStyle name="Note 5 16 2 5 2" xfId="14368"/>
    <cellStyle name="Note 5 16 2 5 2 2" xfId="31803"/>
    <cellStyle name="Note 5 16 2 5 2 3" xfId="46256"/>
    <cellStyle name="Note 5 16 2 5 3" xfId="16829"/>
    <cellStyle name="Note 5 16 2 5 3 2" xfId="34264"/>
    <cellStyle name="Note 5 16 2 5 3 3" xfId="48717"/>
    <cellStyle name="Note 5 16 2 5 4" xfId="22426"/>
    <cellStyle name="Note 5 16 2 5 5" xfId="36879"/>
    <cellStyle name="Note 5 16 2 6" xfId="7452"/>
    <cellStyle name="Note 5 16 2 6 2" xfId="24887"/>
    <cellStyle name="Note 5 16 2 6 3" xfId="39340"/>
    <cellStyle name="Note 5 16 2 7" xfId="9893"/>
    <cellStyle name="Note 5 16 2 7 2" xfId="27328"/>
    <cellStyle name="Note 5 16 2 7 3" xfId="41781"/>
    <cellStyle name="Note 5 16 2 8" xfId="12313"/>
    <cellStyle name="Note 5 16 2 8 2" xfId="29748"/>
    <cellStyle name="Note 5 16 2 8 3" xfId="44201"/>
    <cellStyle name="Note 5 16 2 9" xfId="19320"/>
    <cellStyle name="Note 5 16 3" xfId="2483"/>
    <cellStyle name="Note 5 16 3 2" xfId="2484"/>
    <cellStyle name="Note 5 16 3 2 2" xfId="4995"/>
    <cellStyle name="Note 5 16 3 2 2 2" xfId="14372"/>
    <cellStyle name="Note 5 16 3 2 2 2 2" xfId="31807"/>
    <cellStyle name="Note 5 16 3 2 2 2 3" xfId="46260"/>
    <cellStyle name="Note 5 16 3 2 2 3" xfId="16833"/>
    <cellStyle name="Note 5 16 3 2 2 3 2" xfId="34268"/>
    <cellStyle name="Note 5 16 3 2 2 3 3" xfId="48721"/>
    <cellStyle name="Note 5 16 3 2 2 4" xfId="22431"/>
    <cellStyle name="Note 5 16 3 2 2 5" xfId="36884"/>
    <cellStyle name="Note 5 16 3 2 3" xfId="7457"/>
    <cellStyle name="Note 5 16 3 2 3 2" xfId="24892"/>
    <cellStyle name="Note 5 16 3 2 3 3" xfId="39345"/>
    <cellStyle name="Note 5 16 3 2 4" xfId="9898"/>
    <cellStyle name="Note 5 16 3 2 4 2" xfId="27333"/>
    <cellStyle name="Note 5 16 3 2 4 3" xfId="41786"/>
    <cellStyle name="Note 5 16 3 2 5" xfId="12318"/>
    <cellStyle name="Note 5 16 3 2 5 2" xfId="29753"/>
    <cellStyle name="Note 5 16 3 2 5 3" xfId="44206"/>
    <cellStyle name="Note 5 16 3 2 6" xfId="19325"/>
    <cellStyle name="Note 5 16 3 3" xfId="2485"/>
    <cellStyle name="Note 5 16 3 3 2" xfId="4996"/>
    <cellStyle name="Note 5 16 3 3 2 2" xfId="14373"/>
    <cellStyle name="Note 5 16 3 3 2 2 2" xfId="31808"/>
    <cellStyle name="Note 5 16 3 3 2 2 3" xfId="46261"/>
    <cellStyle name="Note 5 16 3 3 2 3" xfId="16834"/>
    <cellStyle name="Note 5 16 3 3 2 3 2" xfId="34269"/>
    <cellStyle name="Note 5 16 3 3 2 3 3" xfId="48722"/>
    <cellStyle name="Note 5 16 3 3 2 4" xfId="22432"/>
    <cellStyle name="Note 5 16 3 3 2 5" xfId="36885"/>
    <cellStyle name="Note 5 16 3 3 3" xfId="7458"/>
    <cellStyle name="Note 5 16 3 3 3 2" xfId="24893"/>
    <cellStyle name="Note 5 16 3 3 3 3" xfId="39346"/>
    <cellStyle name="Note 5 16 3 3 4" xfId="9899"/>
    <cellStyle name="Note 5 16 3 3 4 2" xfId="27334"/>
    <cellStyle name="Note 5 16 3 3 4 3" xfId="41787"/>
    <cellStyle name="Note 5 16 3 3 5" xfId="12319"/>
    <cellStyle name="Note 5 16 3 3 5 2" xfId="29754"/>
    <cellStyle name="Note 5 16 3 3 5 3" xfId="44207"/>
    <cellStyle name="Note 5 16 3 3 6" xfId="19326"/>
    <cellStyle name="Note 5 16 3 4" xfId="2486"/>
    <cellStyle name="Note 5 16 3 4 2" xfId="4997"/>
    <cellStyle name="Note 5 16 3 4 2 2" xfId="22433"/>
    <cellStyle name="Note 5 16 3 4 2 3" xfId="36886"/>
    <cellStyle name="Note 5 16 3 4 3" xfId="7459"/>
    <cellStyle name="Note 5 16 3 4 3 2" xfId="24894"/>
    <cellStyle name="Note 5 16 3 4 3 3" xfId="39347"/>
    <cellStyle name="Note 5 16 3 4 4" xfId="9900"/>
    <cellStyle name="Note 5 16 3 4 4 2" xfId="27335"/>
    <cellStyle name="Note 5 16 3 4 4 3" xfId="41788"/>
    <cellStyle name="Note 5 16 3 4 5" xfId="12320"/>
    <cellStyle name="Note 5 16 3 4 5 2" xfId="29755"/>
    <cellStyle name="Note 5 16 3 4 5 3" xfId="44208"/>
    <cellStyle name="Note 5 16 3 4 6" xfId="15391"/>
    <cellStyle name="Note 5 16 3 4 6 2" xfId="32826"/>
    <cellStyle name="Note 5 16 3 4 6 3" xfId="47279"/>
    <cellStyle name="Note 5 16 3 4 7" xfId="19327"/>
    <cellStyle name="Note 5 16 3 4 8" xfId="20553"/>
    <cellStyle name="Note 5 16 3 5" xfId="4994"/>
    <cellStyle name="Note 5 16 3 5 2" xfId="14371"/>
    <cellStyle name="Note 5 16 3 5 2 2" xfId="31806"/>
    <cellStyle name="Note 5 16 3 5 2 3" xfId="46259"/>
    <cellStyle name="Note 5 16 3 5 3" xfId="16832"/>
    <cellStyle name="Note 5 16 3 5 3 2" xfId="34267"/>
    <cellStyle name="Note 5 16 3 5 3 3" xfId="48720"/>
    <cellStyle name="Note 5 16 3 5 4" xfId="22430"/>
    <cellStyle name="Note 5 16 3 5 5" xfId="36883"/>
    <cellStyle name="Note 5 16 3 6" xfId="7456"/>
    <cellStyle name="Note 5 16 3 6 2" xfId="24891"/>
    <cellStyle name="Note 5 16 3 6 3" xfId="39344"/>
    <cellStyle name="Note 5 16 3 7" xfId="9897"/>
    <cellStyle name="Note 5 16 3 7 2" xfId="27332"/>
    <cellStyle name="Note 5 16 3 7 3" xfId="41785"/>
    <cellStyle name="Note 5 16 3 8" xfId="12317"/>
    <cellStyle name="Note 5 16 3 8 2" xfId="29752"/>
    <cellStyle name="Note 5 16 3 8 3" xfId="44205"/>
    <cellStyle name="Note 5 16 3 9" xfId="19324"/>
    <cellStyle name="Note 5 16 4" xfId="2487"/>
    <cellStyle name="Note 5 16 4 2" xfId="2488"/>
    <cellStyle name="Note 5 16 4 2 2" xfId="4999"/>
    <cellStyle name="Note 5 16 4 2 2 2" xfId="14375"/>
    <cellStyle name="Note 5 16 4 2 2 2 2" xfId="31810"/>
    <cellStyle name="Note 5 16 4 2 2 2 3" xfId="46263"/>
    <cellStyle name="Note 5 16 4 2 2 3" xfId="16836"/>
    <cellStyle name="Note 5 16 4 2 2 3 2" xfId="34271"/>
    <cellStyle name="Note 5 16 4 2 2 3 3" xfId="48724"/>
    <cellStyle name="Note 5 16 4 2 2 4" xfId="22435"/>
    <cellStyle name="Note 5 16 4 2 2 5" xfId="36888"/>
    <cellStyle name="Note 5 16 4 2 3" xfId="7461"/>
    <cellStyle name="Note 5 16 4 2 3 2" xfId="24896"/>
    <cellStyle name="Note 5 16 4 2 3 3" xfId="39349"/>
    <cellStyle name="Note 5 16 4 2 4" xfId="9902"/>
    <cellStyle name="Note 5 16 4 2 4 2" xfId="27337"/>
    <cellStyle name="Note 5 16 4 2 4 3" xfId="41790"/>
    <cellStyle name="Note 5 16 4 2 5" xfId="12322"/>
    <cellStyle name="Note 5 16 4 2 5 2" xfId="29757"/>
    <cellStyle name="Note 5 16 4 2 5 3" xfId="44210"/>
    <cellStyle name="Note 5 16 4 2 6" xfId="19329"/>
    <cellStyle name="Note 5 16 4 3" xfId="2489"/>
    <cellStyle name="Note 5 16 4 3 2" xfId="5000"/>
    <cellStyle name="Note 5 16 4 3 2 2" xfId="14376"/>
    <cellStyle name="Note 5 16 4 3 2 2 2" xfId="31811"/>
    <cellStyle name="Note 5 16 4 3 2 2 3" xfId="46264"/>
    <cellStyle name="Note 5 16 4 3 2 3" xfId="16837"/>
    <cellStyle name="Note 5 16 4 3 2 3 2" xfId="34272"/>
    <cellStyle name="Note 5 16 4 3 2 3 3" xfId="48725"/>
    <cellStyle name="Note 5 16 4 3 2 4" xfId="22436"/>
    <cellStyle name="Note 5 16 4 3 2 5" xfId="36889"/>
    <cellStyle name="Note 5 16 4 3 3" xfId="7462"/>
    <cellStyle name="Note 5 16 4 3 3 2" xfId="24897"/>
    <cellStyle name="Note 5 16 4 3 3 3" xfId="39350"/>
    <cellStyle name="Note 5 16 4 3 4" xfId="9903"/>
    <cellStyle name="Note 5 16 4 3 4 2" xfId="27338"/>
    <cellStyle name="Note 5 16 4 3 4 3" xfId="41791"/>
    <cellStyle name="Note 5 16 4 3 5" xfId="12323"/>
    <cellStyle name="Note 5 16 4 3 5 2" xfId="29758"/>
    <cellStyle name="Note 5 16 4 3 5 3" xfId="44211"/>
    <cellStyle name="Note 5 16 4 3 6" xfId="19330"/>
    <cellStyle name="Note 5 16 4 4" xfId="2490"/>
    <cellStyle name="Note 5 16 4 4 2" xfId="5001"/>
    <cellStyle name="Note 5 16 4 4 2 2" xfId="22437"/>
    <cellStyle name="Note 5 16 4 4 2 3" xfId="36890"/>
    <cellStyle name="Note 5 16 4 4 3" xfId="7463"/>
    <cellStyle name="Note 5 16 4 4 3 2" xfId="24898"/>
    <cellStyle name="Note 5 16 4 4 3 3" xfId="39351"/>
    <cellStyle name="Note 5 16 4 4 4" xfId="9904"/>
    <cellStyle name="Note 5 16 4 4 4 2" xfId="27339"/>
    <cellStyle name="Note 5 16 4 4 4 3" xfId="41792"/>
    <cellStyle name="Note 5 16 4 4 5" xfId="12324"/>
    <cellStyle name="Note 5 16 4 4 5 2" xfId="29759"/>
    <cellStyle name="Note 5 16 4 4 5 3" xfId="44212"/>
    <cellStyle name="Note 5 16 4 4 6" xfId="15392"/>
    <cellStyle name="Note 5 16 4 4 6 2" xfId="32827"/>
    <cellStyle name="Note 5 16 4 4 6 3" xfId="47280"/>
    <cellStyle name="Note 5 16 4 4 7" xfId="19331"/>
    <cellStyle name="Note 5 16 4 4 8" xfId="20554"/>
    <cellStyle name="Note 5 16 4 5" xfId="4998"/>
    <cellStyle name="Note 5 16 4 5 2" xfId="14374"/>
    <cellStyle name="Note 5 16 4 5 2 2" xfId="31809"/>
    <cellStyle name="Note 5 16 4 5 2 3" xfId="46262"/>
    <cellStyle name="Note 5 16 4 5 3" xfId="16835"/>
    <cellStyle name="Note 5 16 4 5 3 2" xfId="34270"/>
    <cellStyle name="Note 5 16 4 5 3 3" xfId="48723"/>
    <cellStyle name="Note 5 16 4 5 4" xfId="22434"/>
    <cellStyle name="Note 5 16 4 5 5" xfId="36887"/>
    <cellStyle name="Note 5 16 4 6" xfId="7460"/>
    <cellStyle name="Note 5 16 4 6 2" xfId="24895"/>
    <cellStyle name="Note 5 16 4 6 3" xfId="39348"/>
    <cellStyle name="Note 5 16 4 7" xfId="9901"/>
    <cellStyle name="Note 5 16 4 7 2" xfId="27336"/>
    <cellStyle name="Note 5 16 4 7 3" xfId="41789"/>
    <cellStyle name="Note 5 16 4 8" xfId="12321"/>
    <cellStyle name="Note 5 16 4 8 2" xfId="29756"/>
    <cellStyle name="Note 5 16 4 8 3" xfId="44209"/>
    <cellStyle name="Note 5 16 4 9" xfId="19328"/>
    <cellStyle name="Note 5 16 5" xfId="2491"/>
    <cellStyle name="Note 5 16 5 2" xfId="2492"/>
    <cellStyle name="Note 5 16 5 2 2" xfId="5003"/>
    <cellStyle name="Note 5 16 5 2 2 2" xfId="14378"/>
    <cellStyle name="Note 5 16 5 2 2 2 2" xfId="31813"/>
    <cellStyle name="Note 5 16 5 2 2 2 3" xfId="46266"/>
    <cellStyle name="Note 5 16 5 2 2 3" xfId="16839"/>
    <cellStyle name="Note 5 16 5 2 2 3 2" xfId="34274"/>
    <cellStyle name="Note 5 16 5 2 2 3 3" xfId="48727"/>
    <cellStyle name="Note 5 16 5 2 2 4" xfId="22439"/>
    <cellStyle name="Note 5 16 5 2 2 5" xfId="36892"/>
    <cellStyle name="Note 5 16 5 2 3" xfId="7465"/>
    <cellStyle name="Note 5 16 5 2 3 2" xfId="24900"/>
    <cellStyle name="Note 5 16 5 2 3 3" xfId="39353"/>
    <cellStyle name="Note 5 16 5 2 4" xfId="9906"/>
    <cellStyle name="Note 5 16 5 2 4 2" xfId="27341"/>
    <cellStyle name="Note 5 16 5 2 4 3" xfId="41794"/>
    <cellStyle name="Note 5 16 5 2 5" xfId="12326"/>
    <cellStyle name="Note 5 16 5 2 5 2" xfId="29761"/>
    <cellStyle name="Note 5 16 5 2 5 3" xfId="44214"/>
    <cellStyle name="Note 5 16 5 2 6" xfId="19333"/>
    <cellStyle name="Note 5 16 5 3" xfId="2493"/>
    <cellStyle name="Note 5 16 5 3 2" xfId="5004"/>
    <cellStyle name="Note 5 16 5 3 2 2" xfId="14379"/>
    <cellStyle name="Note 5 16 5 3 2 2 2" xfId="31814"/>
    <cellStyle name="Note 5 16 5 3 2 2 3" xfId="46267"/>
    <cellStyle name="Note 5 16 5 3 2 3" xfId="16840"/>
    <cellStyle name="Note 5 16 5 3 2 3 2" xfId="34275"/>
    <cellStyle name="Note 5 16 5 3 2 3 3" xfId="48728"/>
    <cellStyle name="Note 5 16 5 3 2 4" xfId="22440"/>
    <cellStyle name="Note 5 16 5 3 2 5" xfId="36893"/>
    <cellStyle name="Note 5 16 5 3 3" xfId="7466"/>
    <cellStyle name="Note 5 16 5 3 3 2" xfId="24901"/>
    <cellStyle name="Note 5 16 5 3 3 3" xfId="39354"/>
    <cellStyle name="Note 5 16 5 3 4" xfId="9907"/>
    <cellStyle name="Note 5 16 5 3 4 2" xfId="27342"/>
    <cellStyle name="Note 5 16 5 3 4 3" xfId="41795"/>
    <cellStyle name="Note 5 16 5 3 5" xfId="12327"/>
    <cellStyle name="Note 5 16 5 3 5 2" xfId="29762"/>
    <cellStyle name="Note 5 16 5 3 5 3" xfId="44215"/>
    <cellStyle name="Note 5 16 5 3 6" xfId="19334"/>
    <cellStyle name="Note 5 16 5 4" xfId="2494"/>
    <cellStyle name="Note 5 16 5 4 2" xfId="5005"/>
    <cellStyle name="Note 5 16 5 4 2 2" xfId="22441"/>
    <cellStyle name="Note 5 16 5 4 2 3" xfId="36894"/>
    <cellStyle name="Note 5 16 5 4 3" xfId="7467"/>
    <cellStyle name="Note 5 16 5 4 3 2" xfId="24902"/>
    <cellStyle name="Note 5 16 5 4 3 3" xfId="39355"/>
    <cellStyle name="Note 5 16 5 4 4" xfId="9908"/>
    <cellStyle name="Note 5 16 5 4 4 2" xfId="27343"/>
    <cellStyle name="Note 5 16 5 4 4 3" xfId="41796"/>
    <cellStyle name="Note 5 16 5 4 5" xfId="12328"/>
    <cellStyle name="Note 5 16 5 4 5 2" xfId="29763"/>
    <cellStyle name="Note 5 16 5 4 5 3" xfId="44216"/>
    <cellStyle name="Note 5 16 5 4 6" xfId="15393"/>
    <cellStyle name="Note 5 16 5 4 6 2" xfId="32828"/>
    <cellStyle name="Note 5 16 5 4 6 3" xfId="47281"/>
    <cellStyle name="Note 5 16 5 4 7" xfId="19335"/>
    <cellStyle name="Note 5 16 5 4 8" xfId="20555"/>
    <cellStyle name="Note 5 16 5 5" xfId="5002"/>
    <cellStyle name="Note 5 16 5 5 2" xfId="14377"/>
    <cellStyle name="Note 5 16 5 5 2 2" xfId="31812"/>
    <cellStyle name="Note 5 16 5 5 2 3" xfId="46265"/>
    <cellStyle name="Note 5 16 5 5 3" xfId="16838"/>
    <cellStyle name="Note 5 16 5 5 3 2" xfId="34273"/>
    <cellStyle name="Note 5 16 5 5 3 3" xfId="48726"/>
    <cellStyle name="Note 5 16 5 5 4" xfId="22438"/>
    <cellStyle name="Note 5 16 5 5 5" xfId="36891"/>
    <cellStyle name="Note 5 16 5 6" xfId="7464"/>
    <cellStyle name="Note 5 16 5 6 2" xfId="24899"/>
    <cellStyle name="Note 5 16 5 6 3" xfId="39352"/>
    <cellStyle name="Note 5 16 5 7" xfId="9905"/>
    <cellStyle name="Note 5 16 5 7 2" xfId="27340"/>
    <cellStyle name="Note 5 16 5 7 3" xfId="41793"/>
    <cellStyle name="Note 5 16 5 8" xfId="12325"/>
    <cellStyle name="Note 5 16 5 8 2" xfId="29760"/>
    <cellStyle name="Note 5 16 5 8 3" xfId="44213"/>
    <cellStyle name="Note 5 16 5 9" xfId="19332"/>
    <cellStyle name="Note 5 16 6" xfId="2495"/>
    <cellStyle name="Note 5 16 6 2" xfId="5006"/>
    <cellStyle name="Note 5 16 6 2 2" xfId="14380"/>
    <cellStyle name="Note 5 16 6 2 2 2" xfId="31815"/>
    <cellStyle name="Note 5 16 6 2 2 3" xfId="46268"/>
    <cellStyle name="Note 5 16 6 2 3" xfId="16841"/>
    <cellStyle name="Note 5 16 6 2 3 2" xfId="34276"/>
    <cellStyle name="Note 5 16 6 2 3 3" xfId="48729"/>
    <cellStyle name="Note 5 16 6 2 4" xfId="22442"/>
    <cellStyle name="Note 5 16 6 2 5" xfId="36895"/>
    <cellStyle name="Note 5 16 6 3" xfId="7468"/>
    <cellStyle name="Note 5 16 6 3 2" xfId="24903"/>
    <cellStyle name="Note 5 16 6 3 3" xfId="39356"/>
    <cellStyle name="Note 5 16 6 4" xfId="9909"/>
    <cellStyle name="Note 5 16 6 4 2" xfId="27344"/>
    <cellStyle name="Note 5 16 6 4 3" xfId="41797"/>
    <cellStyle name="Note 5 16 6 5" xfId="12329"/>
    <cellStyle name="Note 5 16 6 5 2" xfId="29764"/>
    <cellStyle name="Note 5 16 6 5 3" xfId="44217"/>
    <cellStyle name="Note 5 16 6 6" xfId="19336"/>
    <cellStyle name="Note 5 16 7" xfId="2496"/>
    <cellStyle name="Note 5 16 7 2" xfId="5007"/>
    <cellStyle name="Note 5 16 7 2 2" xfId="14381"/>
    <cellStyle name="Note 5 16 7 2 2 2" xfId="31816"/>
    <cellStyle name="Note 5 16 7 2 2 3" xfId="46269"/>
    <cellStyle name="Note 5 16 7 2 3" xfId="16842"/>
    <cellStyle name="Note 5 16 7 2 3 2" xfId="34277"/>
    <cellStyle name="Note 5 16 7 2 3 3" xfId="48730"/>
    <cellStyle name="Note 5 16 7 2 4" xfId="22443"/>
    <cellStyle name="Note 5 16 7 2 5" xfId="36896"/>
    <cellStyle name="Note 5 16 7 3" xfId="7469"/>
    <cellStyle name="Note 5 16 7 3 2" xfId="24904"/>
    <cellStyle name="Note 5 16 7 3 3" xfId="39357"/>
    <cellStyle name="Note 5 16 7 4" xfId="9910"/>
    <cellStyle name="Note 5 16 7 4 2" xfId="27345"/>
    <cellStyle name="Note 5 16 7 4 3" xfId="41798"/>
    <cellStyle name="Note 5 16 7 5" xfId="12330"/>
    <cellStyle name="Note 5 16 7 5 2" xfId="29765"/>
    <cellStyle name="Note 5 16 7 5 3" xfId="44218"/>
    <cellStyle name="Note 5 16 7 6" xfId="19337"/>
    <cellStyle name="Note 5 16 8" xfId="2497"/>
    <cellStyle name="Note 5 16 8 2" xfId="5008"/>
    <cellStyle name="Note 5 16 8 2 2" xfId="22444"/>
    <cellStyle name="Note 5 16 8 2 3" xfId="36897"/>
    <cellStyle name="Note 5 16 8 3" xfId="7470"/>
    <cellStyle name="Note 5 16 8 3 2" xfId="24905"/>
    <cellStyle name="Note 5 16 8 3 3" xfId="39358"/>
    <cellStyle name="Note 5 16 8 4" xfId="9911"/>
    <cellStyle name="Note 5 16 8 4 2" xfId="27346"/>
    <cellStyle name="Note 5 16 8 4 3" xfId="41799"/>
    <cellStyle name="Note 5 16 8 5" xfId="12331"/>
    <cellStyle name="Note 5 16 8 5 2" xfId="29766"/>
    <cellStyle name="Note 5 16 8 5 3" xfId="44219"/>
    <cellStyle name="Note 5 16 8 6" xfId="15394"/>
    <cellStyle name="Note 5 16 8 6 2" xfId="32829"/>
    <cellStyle name="Note 5 16 8 6 3" xfId="47282"/>
    <cellStyle name="Note 5 16 8 7" xfId="19338"/>
    <cellStyle name="Note 5 16 8 8" xfId="20556"/>
    <cellStyle name="Note 5 16 9" xfId="4989"/>
    <cellStyle name="Note 5 16 9 2" xfId="14367"/>
    <cellStyle name="Note 5 16 9 2 2" xfId="31802"/>
    <cellStyle name="Note 5 16 9 2 3" xfId="46255"/>
    <cellStyle name="Note 5 16 9 3" xfId="16828"/>
    <cellStyle name="Note 5 16 9 3 2" xfId="34263"/>
    <cellStyle name="Note 5 16 9 3 3" xfId="48716"/>
    <cellStyle name="Note 5 16 9 4" xfId="22425"/>
    <cellStyle name="Note 5 16 9 5" xfId="36878"/>
    <cellStyle name="Note 5 17" xfId="2498"/>
    <cellStyle name="Note 5 17 10" xfId="7471"/>
    <cellStyle name="Note 5 17 10 2" xfId="24906"/>
    <cellStyle name="Note 5 17 10 3" xfId="39359"/>
    <cellStyle name="Note 5 17 11" xfId="9912"/>
    <cellStyle name="Note 5 17 11 2" xfId="27347"/>
    <cellStyle name="Note 5 17 11 3" xfId="41800"/>
    <cellStyle name="Note 5 17 12" xfId="12332"/>
    <cellStyle name="Note 5 17 12 2" xfId="29767"/>
    <cellStyle name="Note 5 17 12 3" xfId="44220"/>
    <cellStyle name="Note 5 17 13" xfId="19339"/>
    <cellStyle name="Note 5 17 2" xfId="2499"/>
    <cellStyle name="Note 5 17 2 2" xfId="2500"/>
    <cellStyle name="Note 5 17 2 2 2" xfId="5011"/>
    <cellStyle name="Note 5 17 2 2 2 2" xfId="14384"/>
    <cellStyle name="Note 5 17 2 2 2 2 2" xfId="31819"/>
    <cellStyle name="Note 5 17 2 2 2 2 3" xfId="46272"/>
    <cellStyle name="Note 5 17 2 2 2 3" xfId="16845"/>
    <cellStyle name="Note 5 17 2 2 2 3 2" xfId="34280"/>
    <cellStyle name="Note 5 17 2 2 2 3 3" xfId="48733"/>
    <cellStyle name="Note 5 17 2 2 2 4" xfId="22447"/>
    <cellStyle name="Note 5 17 2 2 2 5" xfId="36900"/>
    <cellStyle name="Note 5 17 2 2 3" xfId="7473"/>
    <cellStyle name="Note 5 17 2 2 3 2" xfId="24908"/>
    <cellStyle name="Note 5 17 2 2 3 3" xfId="39361"/>
    <cellStyle name="Note 5 17 2 2 4" xfId="9914"/>
    <cellStyle name="Note 5 17 2 2 4 2" xfId="27349"/>
    <cellStyle name="Note 5 17 2 2 4 3" xfId="41802"/>
    <cellStyle name="Note 5 17 2 2 5" xfId="12334"/>
    <cellStyle name="Note 5 17 2 2 5 2" xfId="29769"/>
    <cellStyle name="Note 5 17 2 2 5 3" xfId="44222"/>
    <cellStyle name="Note 5 17 2 2 6" xfId="19341"/>
    <cellStyle name="Note 5 17 2 3" xfId="2501"/>
    <cellStyle name="Note 5 17 2 3 2" xfId="5012"/>
    <cellStyle name="Note 5 17 2 3 2 2" xfId="14385"/>
    <cellStyle name="Note 5 17 2 3 2 2 2" xfId="31820"/>
    <cellStyle name="Note 5 17 2 3 2 2 3" xfId="46273"/>
    <cellStyle name="Note 5 17 2 3 2 3" xfId="16846"/>
    <cellStyle name="Note 5 17 2 3 2 3 2" xfId="34281"/>
    <cellStyle name="Note 5 17 2 3 2 3 3" xfId="48734"/>
    <cellStyle name="Note 5 17 2 3 2 4" xfId="22448"/>
    <cellStyle name="Note 5 17 2 3 2 5" xfId="36901"/>
    <cellStyle name="Note 5 17 2 3 3" xfId="7474"/>
    <cellStyle name="Note 5 17 2 3 3 2" xfId="24909"/>
    <cellStyle name="Note 5 17 2 3 3 3" xfId="39362"/>
    <cellStyle name="Note 5 17 2 3 4" xfId="9915"/>
    <cellStyle name="Note 5 17 2 3 4 2" xfId="27350"/>
    <cellStyle name="Note 5 17 2 3 4 3" xfId="41803"/>
    <cellStyle name="Note 5 17 2 3 5" xfId="12335"/>
    <cellStyle name="Note 5 17 2 3 5 2" xfId="29770"/>
    <cellStyle name="Note 5 17 2 3 5 3" xfId="44223"/>
    <cellStyle name="Note 5 17 2 3 6" xfId="19342"/>
    <cellStyle name="Note 5 17 2 4" xfId="2502"/>
    <cellStyle name="Note 5 17 2 4 2" xfId="5013"/>
    <cellStyle name="Note 5 17 2 4 2 2" xfId="22449"/>
    <cellStyle name="Note 5 17 2 4 2 3" xfId="36902"/>
    <cellStyle name="Note 5 17 2 4 3" xfId="7475"/>
    <cellStyle name="Note 5 17 2 4 3 2" xfId="24910"/>
    <cellStyle name="Note 5 17 2 4 3 3" xfId="39363"/>
    <cellStyle name="Note 5 17 2 4 4" xfId="9916"/>
    <cellStyle name="Note 5 17 2 4 4 2" xfId="27351"/>
    <cellStyle name="Note 5 17 2 4 4 3" xfId="41804"/>
    <cellStyle name="Note 5 17 2 4 5" xfId="12336"/>
    <cellStyle name="Note 5 17 2 4 5 2" xfId="29771"/>
    <cellStyle name="Note 5 17 2 4 5 3" xfId="44224"/>
    <cellStyle name="Note 5 17 2 4 6" xfId="15395"/>
    <cellStyle name="Note 5 17 2 4 6 2" xfId="32830"/>
    <cellStyle name="Note 5 17 2 4 6 3" xfId="47283"/>
    <cellStyle name="Note 5 17 2 4 7" xfId="19343"/>
    <cellStyle name="Note 5 17 2 4 8" xfId="20557"/>
    <cellStyle name="Note 5 17 2 5" xfId="5010"/>
    <cellStyle name="Note 5 17 2 5 2" xfId="14383"/>
    <cellStyle name="Note 5 17 2 5 2 2" xfId="31818"/>
    <cellStyle name="Note 5 17 2 5 2 3" xfId="46271"/>
    <cellStyle name="Note 5 17 2 5 3" xfId="16844"/>
    <cellStyle name="Note 5 17 2 5 3 2" xfId="34279"/>
    <cellStyle name="Note 5 17 2 5 3 3" xfId="48732"/>
    <cellStyle name="Note 5 17 2 5 4" xfId="22446"/>
    <cellStyle name="Note 5 17 2 5 5" xfId="36899"/>
    <cellStyle name="Note 5 17 2 6" xfId="7472"/>
    <cellStyle name="Note 5 17 2 6 2" xfId="24907"/>
    <cellStyle name="Note 5 17 2 6 3" xfId="39360"/>
    <cellStyle name="Note 5 17 2 7" xfId="9913"/>
    <cellStyle name="Note 5 17 2 7 2" xfId="27348"/>
    <cellStyle name="Note 5 17 2 7 3" xfId="41801"/>
    <cellStyle name="Note 5 17 2 8" xfId="12333"/>
    <cellStyle name="Note 5 17 2 8 2" xfId="29768"/>
    <cellStyle name="Note 5 17 2 8 3" xfId="44221"/>
    <cellStyle name="Note 5 17 2 9" xfId="19340"/>
    <cellStyle name="Note 5 17 3" xfId="2503"/>
    <cellStyle name="Note 5 17 3 2" xfId="2504"/>
    <cellStyle name="Note 5 17 3 2 2" xfId="5015"/>
    <cellStyle name="Note 5 17 3 2 2 2" xfId="14387"/>
    <cellStyle name="Note 5 17 3 2 2 2 2" xfId="31822"/>
    <cellStyle name="Note 5 17 3 2 2 2 3" xfId="46275"/>
    <cellStyle name="Note 5 17 3 2 2 3" xfId="16848"/>
    <cellStyle name="Note 5 17 3 2 2 3 2" xfId="34283"/>
    <cellStyle name="Note 5 17 3 2 2 3 3" xfId="48736"/>
    <cellStyle name="Note 5 17 3 2 2 4" xfId="22451"/>
    <cellStyle name="Note 5 17 3 2 2 5" xfId="36904"/>
    <cellStyle name="Note 5 17 3 2 3" xfId="7477"/>
    <cellStyle name="Note 5 17 3 2 3 2" xfId="24912"/>
    <cellStyle name="Note 5 17 3 2 3 3" xfId="39365"/>
    <cellStyle name="Note 5 17 3 2 4" xfId="9918"/>
    <cellStyle name="Note 5 17 3 2 4 2" xfId="27353"/>
    <cellStyle name="Note 5 17 3 2 4 3" xfId="41806"/>
    <cellStyle name="Note 5 17 3 2 5" xfId="12338"/>
    <cellStyle name="Note 5 17 3 2 5 2" xfId="29773"/>
    <cellStyle name="Note 5 17 3 2 5 3" xfId="44226"/>
    <cellStyle name="Note 5 17 3 2 6" xfId="19345"/>
    <cellStyle name="Note 5 17 3 3" xfId="2505"/>
    <cellStyle name="Note 5 17 3 3 2" xfId="5016"/>
    <cellStyle name="Note 5 17 3 3 2 2" xfId="14388"/>
    <cellStyle name="Note 5 17 3 3 2 2 2" xfId="31823"/>
    <cellStyle name="Note 5 17 3 3 2 2 3" xfId="46276"/>
    <cellStyle name="Note 5 17 3 3 2 3" xfId="16849"/>
    <cellStyle name="Note 5 17 3 3 2 3 2" xfId="34284"/>
    <cellStyle name="Note 5 17 3 3 2 3 3" xfId="48737"/>
    <cellStyle name="Note 5 17 3 3 2 4" xfId="22452"/>
    <cellStyle name="Note 5 17 3 3 2 5" xfId="36905"/>
    <cellStyle name="Note 5 17 3 3 3" xfId="7478"/>
    <cellStyle name="Note 5 17 3 3 3 2" xfId="24913"/>
    <cellStyle name="Note 5 17 3 3 3 3" xfId="39366"/>
    <cellStyle name="Note 5 17 3 3 4" xfId="9919"/>
    <cellStyle name="Note 5 17 3 3 4 2" xfId="27354"/>
    <cellStyle name="Note 5 17 3 3 4 3" xfId="41807"/>
    <cellStyle name="Note 5 17 3 3 5" xfId="12339"/>
    <cellStyle name="Note 5 17 3 3 5 2" xfId="29774"/>
    <cellStyle name="Note 5 17 3 3 5 3" xfId="44227"/>
    <cellStyle name="Note 5 17 3 3 6" xfId="19346"/>
    <cellStyle name="Note 5 17 3 4" xfId="2506"/>
    <cellStyle name="Note 5 17 3 4 2" xfId="5017"/>
    <cellStyle name="Note 5 17 3 4 2 2" xfId="22453"/>
    <cellStyle name="Note 5 17 3 4 2 3" xfId="36906"/>
    <cellStyle name="Note 5 17 3 4 3" xfId="7479"/>
    <cellStyle name="Note 5 17 3 4 3 2" xfId="24914"/>
    <cellStyle name="Note 5 17 3 4 3 3" xfId="39367"/>
    <cellStyle name="Note 5 17 3 4 4" xfId="9920"/>
    <cellStyle name="Note 5 17 3 4 4 2" xfId="27355"/>
    <cellStyle name="Note 5 17 3 4 4 3" xfId="41808"/>
    <cellStyle name="Note 5 17 3 4 5" xfId="12340"/>
    <cellStyle name="Note 5 17 3 4 5 2" xfId="29775"/>
    <cellStyle name="Note 5 17 3 4 5 3" xfId="44228"/>
    <cellStyle name="Note 5 17 3 4 6" xfId="15396"/>
    <cellStyle name="Note 5 17 3 4 6 2" xfId="32831"/>
    <cellStyle name="Note 5 17 3 4 6 3" xfId="47284"/>
    <cellStyle name="Note 5 17 3 4 7" xfId="19347"/>
    <cellStyle name="Note 5 17 3 4 8" xfId="20558"/>
    <cellStyle name="Note 5 17 3 5" xfId="5014"/>
    <cellStyle name="Note 5 17 3 5 2" xfId="14386"/>
    <cellStyle name="Note 5 17 3 5 2 2" xfId="31821"/>
    <cellStyle name="Note 5 17 3 5 2 3" xfId="46274"/>
    <cellStyle name="Note 5 17 3 5 3" xfId="16847"/>
    <cellStyle name="Note 5 17 3 5 3 2" xfId="34282"/>
    <cellStyle name="Note 5 17 3 5 3 3" xfId="48735"/>
    <cellStyle name="Note 5 17 3 5 4" xfId="22450"/>
    <cellStyle name="Note 5 17 3 5 5" xfId="36903"/>
    <cellStyle name="Note 5 17 3 6" xfId="7476"/>
    <cellStyle name="Note 5 17 3 6 2" xfId="24911"/>
    <cellStyle name="Note 5 17 3 6 3" xfId="39364"/>
    <cellStyle name="Note 5 17 3 7" xfId="9917"/>
    <cellStyle name="Note 5 17 3 7 2" xfId="27352"/>
    <cellStyle name="Note 5 17 3 7 3" xfId="41805"/>
    <cellStyle name="Note 5 17 3 8" xfId="12337"/>
    <cellStyle name="Note 5 17 3 8 2" xfId="29772"/>
    <cellStyle name="Note 5 17 3 8 3" xfId="44225"/>
    <cellStyle name="Note 5 17 3 9" xfId="19344"/>
    <cellStyle name="Note 5 17 4" xfId="2507"/>
    <cellStyle name="Note 5 17 4 2" xfId="2508"/>
    <cellStyle name="Note 5 17 4 2 2" xfId="5019"/>
    <cellStyle name="Note 5 17 4 2 2 2" xfId="14390"/>
    <cellStyle name="Note 5 17 4 2 2 2 2" xfId="31825"/>
    <cellStyle name="Note 5 17 4 2 2 2 3" xfId="46278"/>
    <cellStyle name="Note 5 17 4 2 2 3" xfId="16851"/>
    <cellStyle name="Note 5 17 4 2 2 3 2" xfId="34286"/>
    <cellStyle name="Note 5 17 4 2 2 3 3" xfId="48739"/>
    <cellStyle name="Note 5 17 4 2 2 4" xfId="22455"/>
    <cellStyle name="Note 5 17 4 2 2 5" xfId="36908"/>
    <cellStyle name="Note 5 17 4 2 3" xfId="7481"/>
    <cellStyle name="Note 5 17 4 2 3 2" xfId="24916"/>
    <cellStyle name="Note 5 17 4 2 3 3" xfId="39369"/>
    <cellStyle name="Note 5 17 4 2 4" xfId="9922"/>
    <cellStyle name="Note 5 17 4 2 4 2" xfId="27357"/>
    <cellStyle name="Note 5 17 4 2 4 3" xfId="41810"/>
    <cellStyle name="Note 5 17 4 2 5" xfId="12342"/>
    <cellStyle name="Note 5 17 4 2 5 2" xfId="29777"/>
    <cellStyle name="Note 5 17 4 2 5 3" xfId="44230"/>
    <cellStyle name="Note 5 17 4 2 6" xfId="19349"/>
    <cellStyle name="Note 5 17 4 3" xfId="2509"/>
    <cellStyle name="Note 5 17 4 3 2" xfId="5020"/>
    <cellStyle name="Note 5 17 4 3 2 2" xfId="14391"/>
    <cellStyle name="Note 5 17 4 3 2 2 2" xfId="31826"/>
    <cellStyle name="Note 5 17 4 3 2 2 3" xfId="46279"/>
    <cellStyle name="Note 5 17 4 3 2 3" xfId="16852"/>
    <cellStyle name="Note 5 17 4 3 2 3 2" xfId="34287"/>
    <cellStyle name="Note 5 17 4 3 2 3 3" xfId="48740"/>
    <cellStyle name="Note 5 17 4 3 2 4" xfId="22456"/>
    <cellStyle name="Note 5 17 4 3 2 5" xfId="36909"/>
    <cellStyle name="Note 5 17 4 3 3" xfId="7482"/>
    <cellStyle name="Note 5 17 4 3 3 2" xfId="24917"/>
    <cellStyle name="Note 5 17 4 3 3 3" xfId="39370"/>
    <cellStyle name="Note 5 17 4 3 4" xfId="9923"/>
    <cellStyle name="Note 5 17 4 3 4 2" xfId="27358"/>
    <cellStyle name="Note 5 17 4 3 4 3" xfId="41811"/>
    <cellStyle name="Note 5 17 4 3 5" xfId="12343"/>
    <cellStyle name="Note 5 17 4 3 5 2" xfId="29778"/>
    <cellStyle name="Note 5 17 4 3 5 3" xfId="44231"/>
    <cellStyle name="Note 5 17 4 3 6" xfId="19350"/>
    <cellStyle name="Note 5 17 4 4" xfId="2510"/>
    <cellStyle name="Note 5 17 4 4 2" xfId="5021"/>
    <cellStyle name="Note 5 17 4 4 2 2" xfId="22457"/>
    <cellStyle name="Note 5 17 4 4 2 3" xfId="36910"/>
    <cellStyle name="Note 5 17 4 4 3" xfId="7483"/>
    <cellStyle name="Note 5 17 4 4 3 2" xfId="24918"/>
    <cellStyle name="Note 5 17 4 4 3 3" xfId="39371"/>
    <cellStyle name="Note 5 17 4 4 4" xfId="9924"/>
    <cellStyle name="Note 5 17 4 4 4 2" xfId="27359"/>
    <cellStyle name="Note 5 17 4 4 4 3" xfId="41812"/>
    <cellStyle name="Note 5 17 4 4 5" xfId="12344"/>
    <cellStyle name="Note 5 17 4 4 5 2" xfId="29779"/>
    <cellStyle name="Note 5 17 4 4 5 3" xfId="44232"/>
    <cellStyle name="Note 5 17 4 4 6" xfId="15397"/>
    <cellStyle name="Note 5 17 4 4 6 2" xfId="32832"/>
    <cellStyle name="Note 5 17 4 4 6 3" xfId="47285"/>
    <cellStyle name="Note 5 17 4 4 7" xfId="19351"/>
    <cellStyle name="Note 5 17 4 4 8" xfId="20559"/>
    <cellStyle name="Note 5 17 4 5" xfId="5018"/>
    <cellStyle name="Note 5 17 4 5 2" xfId="14389"/>
    <cellStyle name="Note 5 17 4 5 2 2" xfId="31824"/>
    <cellStyle name="Note 5 17 4 5 2 3" xfId="46277"/>
    <cellStyle name="Note 5 17 4 5 3" xfId="16850"/>
    <cellStyle name="Note 5 17 4 5 3 2" xfId="34285"/>
    <cellStyle name="Note 5 17 4 5 3 3" xfId="48738"/>
    <cellStyle name="Note 5 17 4 5 4" xfId="22454"/>
    <cellStyle name="Note 5 17 4 5 5" xfId="36907"/>
    <cellStyle name="Note 5 17 4 6" xfId="7480"/>
    <cellStyle name="Note 5 17 4 6 2" xfId="24915"/>
    <cellStyle name="Note 5 17 4 6 3" xfId="39368"/>
    <cellStyle name="Note 5 17 4 7" xfId="9921"/>
    <cellStyle name="Note 5 17 4 7 2" xfId="27356"/>
    <cellStyle name="Note 5 17 4 7 3" xfId="41809"/>
    <cellStyle name="Note 5 17 4 8" xfId="12341"/>
    <cellStyle name="Note 5 17 4 8 2" xfId="29776"/>
    <cellStyle name="Note 5 17 4 8 3" xfId="44229"/>
    <cellStyle name="Note 5 17 4 9" xfId="19348"/>
    <cellStyle name="Note 5 17 5" xfId="2511"/>
    <cellStyle name="Note 5 17 5 2" xfId="2512"/>
    <cellStyle name="Note 5 17 5 2 2" xfId="5023"/>
    <cellStyle name="Note 5 17 5 2 2 2" xfId="14393"/>
    <cellStyle name="Note 5 17 5 2 2 2 2" xfId="31828"/>
    <cellStyle name="Note 5 17 5 2 2 2 3" xfId="46281"/>
    <cellStyle name="Note 5 17 5 2 2 3" xfId="16854"/>
    <cellStyle name="Note 5 17 5 2 2 3 2" xfId="34289"/>
    <cellStyle name="Note 5 17 5 2 2 3 3" xfId="48742"/>
    <cellStyle name="Note 5 17 5 2 2 4" xfId="22459"/>
    <cellStyle name="Note 5 17 5 2 2 5" xfId="36912"/>
    <cellStyle name="Note 5 17 5 2 3" xfId="7485"/>
    <cellStyle name="Note 5 17 5 2 3 2" xfId="24920"/>
    <cellStyle name="Note 5 17 5 2 3 3" xfId="39373"/>
    <cellStyle name="Note 5 17 5 2 4" xfId="9926"/>
    <cellStyle name="Note 5 17 5 2 4 2" xfId="27361"/>
    <cellStyle name="Note 5 17 5 2 4 3" xfId="41814"/>
    <cellStyle name="Note 5 17 5 2 5" xfId="12346"/>
    <cellStyle name="Note 5 17 5 2 5 2" xfId="29781"/>
    <cellStyle name="Note 5 17 5 2 5 3" xfId="44234"/>
    <cellStyle name="Note 5 17 5 2 6" xfId="19353"/>
    <cellStyle name="Note 5 17 5 3" xfId="2513"/>
    <cellStyle name="Note 5 17 5 3 2" xfId="5024"/>
    <cellStyle name="Note 5 17 5 3 2 2" xfId="14394"/>
    <cellStyle name="Note 5 17 5 3 2 2 2" xfId="31829"/>
    <cellStyle name="Note 5 17 5 3 2 2 3" xfId="46282"/>
    <cellStyle name="Note 5 17 5 3 2 3" xfId="16855"/>
    <cellStyle name="Note 5 17 5 3 2 3 2" xfId="34290"/>
    <cellStyle name="Note 5 17 5 3 2 3 3" xfId="48743"/>
    <cellStyle name="Note 5 17 5 3 2 4" xfId="22460"/>
    <cellStyle name="Note 5 17 5 3 2 5" xfId="36913"/>
    <cellStyle name="Note 5 17 5 3 3" xfId="7486"/>
    <cellStyle name="Note 5 17 5 3 3 2" xfId="24921"/>
    <cellStyle name="Note 5 17 5 3 3 3" xfId="39374"/>
    <cellStyle name="Note 5 17 5 3 4" xfId="9927"/>
    <cellStyle name="Note 5 17 5 3 4 2" xfId="27362"/>
    <cellStyle name="Note 5 17 5 3 4 3" xfId="41815"/>
    <cellStyle name="Note 5 17 5 3 5" xfId="12347"/>
    <cellStyle name="Note 5 17 5 3 5 2" xfId="29782"/>
    <cellStyle name="Note 5 17 5 3 5 3" xfId="44235"/>
    <cellStyle name="Note 5 17 5 3 6" xfId="19354"/>
    <cellStyle name="Note 5 17 5 4" xfId="2514"/>
    <cellStyle name="Note 5 17 5 4 2" xfId="5025"/>
    <cellStyle name="Note 5 17 5 4 2 2" xfId="22461"/>
    <cellStyle name="Note 5 17 5 4 2 3" xfId="36914"/>
    <cellStyle name="Note 5 17 5 4 3" xfId="7487"/>
    <cellStyle name="Note 5 17 5 4 3 2" xfId="24922"/>
    <cellStyle name="Note 5 17 5 4 3 3" xfId="39375"/>
    <cellStyle name="Note 5 17 5 4 4" xfId="9928"/>
    <cellStyle name="Note 5 17 5 4 4 2" xfId="27363"/>
    <cellStyle name="Note 5 17 5 4 4 3" xfId="41816"/>
    <cellStyle name="Note 5 17 5 4 5" xfId="12348"/>
    <cellStyle name="Note 5 17 5 4 5 2" xfId="29783"/>
    <cellStyle name="Note 5 17 5 4 5 3" xfId="44236"/>
    <cellStyle name="Note 5 17 5 4 6" xfId="15398"/>
    <cellStyle name="Note 5 17 5 4 6 2" xfId="32833"/>
    <cellStyle name="Note 5 17 5 4 6 3" xfId="47286"/>
    <cellStyle name="Note 5 17 5 4 7" xfId="19355"/>
    <cellStyle name="Note 5 17 5 4 8" xfId="20560"/>
    <cellStyle name="Note 5 17 5 5" xfId="5022"/>
    <cellStyle name="Note 5 17 5 5 2" xfId="14392"/>
    <cellStyle name="Note 5 17 5 5 2 2" xfId="31827"/>
    <cellStyle name="Note 5 17 5 5 2 3" xfId="46280"/>
    <cellStyle name="Note 5 17 5 5 3" xfId="16853"/>
    <cellStyle name="Note 5 17 5 5 3 2" xfId="34288"/>
    <cellStyle name="Note 5 17 5 5 3 3" xfId="48741"/>
    <cellStyle name="Note 5 17 5 5 4" xfId="22458"/>
    <cellStyle name="Note 5 17 5 5 5" xfId="36911"/>
    <cellStyle name="Note 5 17 5 6" xfId="7484"/>
    <cellStyle name="Note 5 17 5 6 2" xfId="24919"/>
    <cellStyle name="Note 5 17 5 6 3" xfId="39372"/>
    <cellStyle name="Note 5 17 5 7" xfId="9925"/>
    <cellStyle name="Note 5 17 5 7 2" xfId="27360"/>
    <cellStyle name="Note 5 17 5 7 3" xfId="41813"/>
    <cellStyle name="Note 5 17 5 8" xfId="12345"/>
    <cellStyle name="Note 5 17 5 8 2" xfId="29780"/>
    <cellStyle name="Note 5 17 5 8 3" xfId="44233"/>
    <cellStyle name="Note 5 17 5 9" xfId="19352"/>
    <cellStyle name="Note 5 17 6" xfId="2515"/>
    <cellStyle name="Note 5 17 6 2" xfId="5026"/>
    <cellStyle name="Note 5 17 6 2 2" xfId="14395"/>
    <cellStyle name="Note 5 17 6 2 2 2" xfId="31830"/>
    <cellStyle name="Note 5 17 6 2 2 3" xfId="46283"/>
    <cellStyle name="Note 5 17 6 2 3" xfId="16856"/>
    <cellStyle name="Note 5 17 6 2 3 2" xfId="34291"/>
    <cellStyle name="Note 5 17 6 2 3 3" xfId="48744"/>
    <cellStyle name="Note 5 17 6 2 4" xfId="22462"/>
    <cellStyle name="Note 5 17 6 2 5" xfId="36915"/>
    <cellStyle name="Note 5 17 6 3" xfId="7488"/>
    <cellStyle name="Note 5 17 6 3 2" xfId="24923"/>
    <cellStyle name="Note 5 17 6 3 3" xfId="39376"/>
    <cellStyle name="Note 5 17 6 4" xfId="9929"/>
    <cellStyle name="Note 5 17 6 4 2" xfId="27364"/>
    <cellStyle name="Note 5 17 6 4 3" xfId="41817"/>
    <cellStyle name="Note 5 17 6 5" xfId="12349"/>
    <cellStyle name="Note 5 17 6 5 2" xfId="29784"/>
    <cellStyle name="Note 5 17 6 5 3" xfId="44237"/>
    <cellStyle name="Note 5 17 6 6" xfId="19356"/>
    <cellStyle name="Note 5 17 7" xfId="2516"/>
    <cellStyle name="Note 5 17 7 2" xfId="5027"/>
    <cellStyle name="Note 5 17 7 2 2" xfId="14396"/>
    <cellStyle name="Note 5 17 7 2 2 2" xfId="31831"/>
    <cellStyle name="Note 5 17 7 2 2 3" xfId="46284"/>
    <cellStyle name="Note 5 17 7 2 3" xfId="16857"/>
    <cellStyle name="Note 5 17 7 2 3 2" xfId="34292"/>
    <cellStyle name="Note 5 17 7 2 3 3" xfId="48745"/>
    <cellStyle name="Note 5 17 7 2 4" xfId="22463"/>
    <cellStyle name="Note 5 17 7 2 5" xfId="36916"/>
    <cellStyle name="Note 5 17 7 3" xfId="7489"/>
    <cellStyle name="Note 5 17 7 3 2" xfId="24924"/>
    <cellStyle name="Note 5 17 7 3 3" xfId="39377"/>
    <cellStyle name="Note 5 17 7 4" xfId="9930"/>
    <cellStyle name="Note 5 17 7 4 2" xfId="27365"/>
    <cellStyle name="Note 5 17 7 4 3" xfId="41818"/>
    <cellStyle name="Note 5 17 7 5" xfId="12350"/>
    <cellStyle name="Note 5 17 7 5 2" xfId="29785"/>
    <cellStyle name="Note 5 17 7 5 3" xfId="44238"/>
    <cellStyle name="Note 5 17 7 6" xfId="19357"/>
    <cellStyle name="Note 5 17 8" xfId="2517"/>
    <cellStyle name="Note 5 17 8 2" xfId="5028"/>
    <cellStyle name="Note 5 17 8 2 2" xfId="22464"/>
    <cellStyle name="Note 5 17 8 2 3" xfId="36917"/>
    <cellStyle name="Note 5 17 8 3" xfId="7490"/>
    <cellStyle name="Note 5 17 8 3 2" xfId="24925"/>
    <cellStyle name="Note 5 17 8 3 3" xfId="39378"/>
    <cellStyle name="Note 5 17 8 4" xfId="9931"/>
    <cellStyle name="Note 5 17 8 4 2" xfId="27366"/>
    <cellStyle name="Note 5 17 8 4 3" xfId="41819"/>
    <cellStyle name="Note 5 17 8 5" xfId="12351"/>
    <cellStyle name="Note 5 17 8 5 2" xfId="29786"/>
    <cellStyle name="Note 5 17 8 5 3" xfId="44239"/>
    <cellStyle name="Note 5 17 8 6" xfId="15399"/>
    <cellStyle name="Note 5 17 8 6 2" xfId="32834"/>
    <cellStyle name="Note 5 17 8 6 3" xfId="47287"/>
    <cellStyle name="Note 5 17 8 7" xfId="19358"/>
    <cellStyle name="Note 5 17 8 8" xfId="20561"/>
    <cellStyle name="Note 5 17 9" xfId="5009"/>
    <cellStyle name="Note 5 17 9 2" xfId="14382"/>
    <cellStyle name="Note 5 17 9 2 2" xfId="31817"/>
    <cellStyle name="Note 5 17 9 2 3" xfId="46270"/>
    <cellStyle name="Note 5 17 9 3" xfId="16843"/>
    <cellStyle name="Note 5 17 9 3 2" xfId="34278"/>
    <cellStyle name="Note 5 17 9 3 3" xfId="48731"/>
    <cellStyle name="Note 5 17 9 4" xfId="22445"/>
    <cellStyle name="Note 5 17 9 5" xfId="36898"/>
    <cellStyle name="Note 5 18" xfId="2518"/>
    <cellStyle name="Note 5 18 10" xfId="7491"/>
    <cellStyle name="Note 5 18 10 2" xfId="24926"/>
    <cellStyle name="Note 5 18 10 3" xfId="39379"/>
    <cellStyle name="Note 5 18 11" xfId="9932"/>
    <cellStyle name="Note 5 18 11 2" xfId="27367"/>
    <cellStyle name="Note 5 18 11 3" xfId="41820"/>
    <cellStyle name="Note 5 18 12" xfId="12352"/>
    <cellStyle name="Note 5 18 12 2" xfId="29787"/>
    <cellStyle name="Note 5 18 12 3" xfId="44240"/>
    <cellStyle name="Note 5 18 13" xfId="19359"/>
    <cellStyle name="Note 5 18 2" xfId="2519"/>
    <cellStyle name="Note 5 18 2 2" xfId="2520"/>
    <cellStyle name="Note 5 18 2 2 2" xfId="5031"/>
    <cellStyle name="Note 5 18 2 2 2 2" xfId="14399"/>
    <cellStyle name="Note 5 18 2 2 2 2 2" xfId="31834"/>
    <cellStyle name="Note 5 18 2 2 2 2 3" xfId="46287"/>
    <cellStyle name="Note 5 18 2 2 2 3" xfId="16860"/>
    <cellStyle name="Note 5 18 2 2 2 3 2" xfId="34295"/>
    <cellStyle name="Note 5 18 2 2 2 3 3" xfId="48748"/>
    <cellStyle name="Note 5 18 2 2 2 4" xfId="22467"/>
    <cellStyle name="Note 5 18 2 2 2 5" xfId="36920"/>
    <cellStyle name="Note 5 18 2 2 3" xfId="7493"/>
    <cellStyle name="Note 5 18 2 2 3 2" xfId="24928"/>
    <cellStyle name="Note 5 18 2 2 3 3" xfId="39381"/>
    <cellStyle name="Note 5 18 2 2 4" xfId="9934"/>
    <cellStyle name="Note 5 18 2 2 4 2" xfId="27369"/>
    <cellStyle name="Note 5 18 2 2 4 3" xfId="41822"/>
    <cellStyle name="Note 5 18 2 2 5" xfId="12354"/>
    <cellStyle name="Note 5 18 2 2 5 2" xfId="29789"/>
    <cellStyle name="Note 5 18 2 2 5 3" xfId="44242"/>
    <cellStyle name="Note 5 18 2 2 6" xfId="19361"/>
    <cellStyle name="Note 5 18 2 3" xfId="2521"/>
    <cellStyle name="Note 5 18 2 3 2" xfId="5032"/>
    <cellStyle name="Note 5 18 2 3 2 2" xfId="14400"/>
    <cellStyle name="Note 5 18 2 3 2 2 2" xfId="31835"/>
    <cellStyle name="Note 5 18 2 3 2 2 3" xfId="46288"/>
    <cellStyle name="Note 5 18 2 3 2 3" xfId="16861"/>
    <cellStyle name="Note 5 18 2 3 2 3 2" xfId="34296"/>
    <cellStyle name="Note 5 18 2 3 2 3 3" xfId="48749"/>
    <cellStyle name="Note 5 18 2 3 2 4" xfId="22468"/>
    <cellStyle name="Note 5 18 2 3 2 5" xfId="36921"/>
    <cellStyle name="Note 5 18 2 3 3" xfId="7494"/>
    <cellStyle name="Note 5 18 2 3 3 2" xfId="24929"/>
    <cellStyle name="Note 5 18 2 3 3 3" xfId="39382"/>
    <cellStyle name="Note 5 18 2 3 4" xfId="9935"/>
    <cellStyle name="Note 5 18 2 3 4 2" xfId="27370"/>
    <cellStyle name="Note 5 18 2 3 4 3" xfId="41823"/>
    <cellStyle name="Note 5 18 2 3 5" xfId="12355"/>
    <cellStyle name="Note 5 18 2 3 5 2" xfId="29790"/>
    <cellStyle name="Note 5 18 2 3 5 3" xfId="44243"/>
    <cellStyle name="Note 5 18 2 3 6" xfId="19362"/>
    <cellStyle name="Note 5 18 2 4" xfId="2522"/>
    <cellStyle name="Note 5 18 2 4 2" xfId="5033"/>
    <cellStyle name="Note 5 18 2 4 2 2" xfId="22469"/>
    <cellStyle name="Note 5 18 2 4 2 3" xfId="36922"/>
    <cellStyle name="Note 5 18 2 4 3" xfId="7495"/>
    <cellStyle name="Note 5 18 2 4 3 2" xfId="24930"/>
    <cellStyle name="Note 5 18 2 4 3 3" xfId="39383"/>
    <cellStyle name="Note 5 18 2 4 4" xfId="9936"/>
    <cellStyle name="Note 5 18 2 4 4 2" xfId="27371"/>
    <cellStyle name="Note 5 18 2 4 4 3" xfId="41824"/>
    <cellStyle name="Note 5 18 2 4 5" xfId="12356"/>
    <cellStyle name="Note 5 18 2 4 5 2" xfId="29791"/>
    <cellStyle name="Note 5 18 2 4 5 3" xfId="44244"/>
    <cellStyle name="Note 5 18 2 4 6" xfId="15400"/>
    <cellStyle name="Note 5 18 2 4 6 2" xfId="32835"/>
    <cellStyle name="Note 5 18 2 4 6 3" xfId="47288"/>
    <cellStyle name="Note 5 18 2 4 7" xfId="19363"/>
    <cellStyle name="Note 5 18 2 4 8" xfId="20562"/>
    <cellStyle name="Note 5 18 2 5" xfId="5030"/>
    <cellStyle name="Note 5 18 2 5 2" xfId="14398"/>
    <cellStyle name="Note 5 18 2 5 2 2" xfId="31833"/>
    <cellStyle name="Note 5 18 2 5 2 3" xfId="46286"/>
    <cellStyle name="Note 5 18 2 5 3" xfId="16859"/>
    <cellStyle name="Note 5 18 2 5 3 2" xfId="34294"/>
    <cellStyle name="Note 5 18 2 5 3 3" xfId="48747"/>
    <cellStyle name="Note 5 18 2 5 4" xfId="22466"/>
    <cellStyle name="Note 5 18 2 5 5" xfId="36919"/>
    <cellStyle name="Note 5 18 2 6" xfId="7492"/>
    <cellStyle name="Note 5 18 2 6 2" xfId="24927"/>
    <cellStyle name="Note 5 18 2 6 3" xfId="39380"/>
    <cellStyle name="Note 5 18 2 7" xfId="9933"/>
    <cellStyle name="Note 5 18 2 7 2" xfId="27368"/>
    <cellStyle name="Note 5 18 2 7 3" xfId="41821"/>
    <cellStyle name="Note 5 18 2 8" xfId="12353"/>
    <cellStyle name="Note 5 18 2 8 2" xfId="29788"/>
    <cellStyle name="Note 5 18 2 8 3" xfId="44241"/>
    <cellStyle name="Note 5 18 2 9" xfId="19360"/>
    <cellStyle name="Note 5 18 3" xfId="2523"/>
    <cellStyle name="Note 5 18 3 2" xfId="2524"/>
    <cellStyle name="Note 5 18 3 2 2" xfId="5035"/>
    <cellStyle name="Note 5 18 3 2 2 2" xfId="14402"/>
    <cellStyle name="Note 5 18 3 2 2 2 2" xfId="31837"/>
    <cellStyle name="Note 5 18 3 2 2 2 3" xfId="46290"/>
    <cellStyle name="Note 5 18 3 2 2 3" xfId="16863"/>
    <cellStyle name="Note 5 18 3 2 2 3 2" xfId="34298"/>
    <cellStyle name="Note 5 18 3 2 2 3 3" xfId="48751"/>
    <cellStyle name="Note 5 18 3 2 2 4" xfId="22471"/>
    <cellStyle name="Note 5 18 3 2 2 5" xfId="36924"/>
    <cellStyle name="Note 5 18 3 2 3" xfId="7497"/>
    <cellStyle name="Note 5 18 3 2 3 2" xfId="24932"/>
    <cellStyle name="Note 5 18 3 2 3 3" xfId="39385"/>
    <cellStyle name="Note 5 18 3 2 4" xfId="9938"/>
    <cellStyle name="Note 5 18 3 2 4 2" xfId="27373"/>
    <cellStyle name="Note 5 18 3 2 4 3" xfId="41826"/>
    <cellStyle name="Note 5 18 3 2 5" xfId="12358"/>
    <cellStyle name="Note 5 18 3 2 5 2" xfId="29793"/>
    <cellStyle name="Note 5 18 3 2 5 3" xfId="44246"/>
    <cellStyle name="Note 5 18 3 2 6" xfId="19365"/>
    <cellStyle name="Note 5 18 3 3" xfId="2525"/>
    <cellStyle name="Note 5 18 3 3 2" xfId="5036"/>
    <cellStyle name="Note 5 18 3 3 2 2" xfId="14403"/>
    <cellStyle name="Note 5 18 3 3 2 2 2" xfId="31838"/>
    <cellStyle name="Note 5 18 3 3 2 2 3" xfId="46291"/>
    <cellStyle name="Note 5 18 3 3 2 3" xfId="16864"/>
    <cellStyle name="Note 5 18 3 3 2 3 2" xfId="34299"/>
    <cellStyle name="Note 5 18 3 3 2 3 3" xfId="48752"/>
    <cellStyle name="Note 5 18 3 3 2 4" xfId="22472"/>
    <cellStyle name="Note 5 18 3 3 2 5" xfId="36925"/>
    <cellStyle name="Note 5 18 3 3 3" xfId="7498"/>
    <cellStyle name="Note 5 18 3 3 3 2" xfId="24933"/>
    <cellStyle name="Note 5 18 3 3 3 3" xfId="39386"/>
    <cellStyle name="Note 5 18 3 3 4" xfId="9939"/>
    <cellStyle name="Note 5 18 3 3 4 2" xfId="27374"/>
    <cellStyle name="Note 5 18 3 3 4 3" xfId="41827"/>
    <cellStyle name="Note 5 18 3 3 5" xfId="12359"/>
    <cellStyle name="Note 5 18 3 3 5 2" xfId="29794"/>
    <cellStyle name="Note 5 18 3 3 5 3" xfId="44247"/>
    <cellStyle name="Note 5 18 3 3 6" xfId="19366"/>
    <cellStyle name="Note 5 18 3 4" xfId="2526"/>
    <cellStyle name="Note 5 18 3 4 2" xfId="5037"/>
    <cellStyle name="Note 5 18 3 4 2 2" xfId="22473"/>
    <cellStyle name="Note 5 18 3 4 2 3" xfId="36926"/>
    <cellStyle name="Note 5 18 3 4 3" xfId="7499"/>
    <cellStyle name="Note 5 18 3 4 3 2" xfId="24934"/>
    <cellStyle name="Note 5 18 3 4 3 3" xfId="39387"/>
    <cellStyle name="Note 5 18 3 4 4" xfId="9940"/>
    <cellStyle name="Note 5 18 3 4 4 2" xfId="27375"/>
    <cellStyle name="Note 5 18 3 4 4 3" xfId="41828"/>
    <cellStyle name="Note 5 18 3 4 5" xfId="12360"/>
    <cellStyle name="Note 5 18 3 4 5 2" xfId="29795"/>
    <cellStyle name="Note 5 18 3 4 5 3" xfId="44248"/>
    <cellStyle name="Note 5 18 3 4 6" xfId="15401"/>
    <cellStyle name="Note 5 18 3 4 6 2" xfId="32836"/>
    <cellStyle name="Note 5 18 3 4 6 3" xfId="47289"/>
    <cellStyle name="Note 5 18 3 4 7" xfId="19367"/>
    <cellStyle name="Note 5 18 3 4 8" xfId="20563"/>
    <cellStyle name="Note 5 18 3 5" xfId="5034"/>
    <cellStyle name="Note 5 18 3 5 2" xfId="14401"/>
    <cellStyle name="Note 5 18 3 5 2 2" xfId="31836"/>
    <cellStyle name="Note 5 18 3 5 2 3" xfId="46289"/>
    <cellStyle name="Note 5 18 3 5 3" xfId="16862"/>
    <cellStyle name="Note 5 18 3 5 3 2" xfId="34297"/>
    <cellStyle name="Note 5 18 3 5 3 3" xfId="48750"/>
    <cellStyle name="Note 5 18 3 5 4" xfId="22470"/>
    <cellStyle name="Note 5 18 3 5 5" xfId="36923"/>
    <cellStyle name="Note 5 18 3 6" xfId="7496"/>
    <cellStyle name="Note 5 18 3 6 2" xfId="24931"/>
    <cellStyle name="Note 5 18 3 6 3" xfId="39384"/>
    <cellStyle name="Note 5 18 3 7" xfId="9937"/>
    <cellStyle name="Note 5 18 3 7 2" xfId="27372"/>
    <cellStyle name="Note 5 18 3 7 3" xfId="41825"/>
    <cellStyle name="Note 5 18 3 8" xfId="12357"/>
    <cellStyle name="Note 5 18 3 8 2" xfId="29792"/>
    <cellStyle name="Note 5 18 3 8 3" xfId="44245"/>
    <cellStyle name="Note 5 18 3 9" xfId="19364"/>
    <cellStyle name="Note 5 18 4" xfId="2527"/>
    <cellStyle name="Note 5 18 4 2" xfId="2528"/>
    <cellStyle name="Note 5 18 4 2 2" xfId="5039"/>
    <cellStyle name="Note 5 18 4 2 2 2" xfId="14405"/>
    <cellStyle name="Note 5 18 4 2 2 2 2" xfId="31840"/>
    <cellStyle name="Note 5 18 4 2 2 2 3" xfId="46293"/>
    <cellStyle name="Note 5 18 4 2 2 3" xfId="16866"/>
    <cellStyle name="Note 5 18 4 2 2 3 2" xfId="34301"/>
    <cellStyle name="Note 5 18 4 2 2 3 3" xfId="48754"/>
    <cellStyle name="Note 5 18 4 2 2 4" xfId="22475"/>
    <cellStyle name="Note 5 18 4 2 2 5" xfId="36928"/>
    <cellStyle name="Note 5 18 4 2 3" xfId="7501"/>
    <cellStyle name="Note 5 18 4 2 3 2" xfId="24936"/>
    <cellStyle name="Note 5 18 4 2 3 3" xfId="39389"/>
    <cellStyle name="Note 5 18 4 2 4" xfId="9942"/>
    <cellStyle name="Note 5 18 4 2 4 2" xfId="27377"/>
    <cellStyle name="Note 5 18 4 2 4 3" xfId="41830"/>
    <cellStyle name="Note 5 18 4 2 5" xfId="12362"/>
    <cellStyle name="Note 5 18 4 2 5 2" xfId="29797"/>
    <cellStyle name="Note 5 18 4 2 5 3" xfId="44250"/>
    <cellStyle name="Note 5 18 4 2 6" xfId="19369"/>
    <cellStyle name="Note 5 18 4 3" xfId="2529"/>
    <cellStyle name="Note 5 18 4 3 2" xfId="5040"/>
    <cellStyle name="Note 5 18 4 3 2 2" xfId="14406"/>
    <cellStyle name="Note 5 18 4 3 2 2 2" xfId="31841"/>
    <cellStyle name="Note 5 18 4 3 2 2 3" xfId="46294"/>
    <cellStyle name="Note 5 18 4 3 2 3" xfId="16867"/>
    <cellStyle name="Note 5 18 4 3 2 3 2" xfId="34302"/>
    <cellStyle name="Note 5 18 4 3 2 3 3" xfId="48755"/>
    <cellStyle name="Note 5 18 4 3 2 4" xfId="22476"/>
    <cellStyle name="Note 5 18 4 3 2 5" xfId="36929"/>
    <cellStyle name="Note 5 18 4 3 3" xfId="7502"/>
    <cellStyle name="Note 5 18 4 3 3 2" xfId="24937"/>
    <cellStyle name="Note 5 18 4 3 3 3" xfId="39390"/>
    <cellStyle name="Note 5 18 4 3 4" xfId="9943"/>
    <cellStyle name="Note 5 18 4 3 4 2" xfId="27378"/>
    <cellStyle name="Note 5 18 4 3 4 3" xfId="41831"/>
    <cellStyle name="Note 5 18 4 3 5" xfId="12363"/>
    <cellStyle name="Note 5 18 4 3 5 2" xfId="29798"/>
    <cellStyle name="Note 5 18 4 3 5 3" xfId="44251"/>
    <cellStyle name="Note 5 18 4 3 6" xfId="19370"/>
    <cellStyle name="Note 5 18 4 4" xfId="2530"/>
    <cellStyle name="Note 5 18 4 4 2" xfId="5041"/>
    <cellStyle name="Note 5 18 4 4 2 2" xfId="22477"/>
    <cellStyle name="Note 5 18 4 4 2 3" xfId="36930"/>
    <cellStyle name="Note 5 18 4 4 3" xfId="7503"/>
    <cellStyle name="Note 5 18 4 4 3 2" xfId="24938"/>
    <cellStyle name="Note 5 18 4 4 3 3" xfId="39391"/>
    <cellStyle name="Note 5 18 4 4 4" xfId="9944"/>
    <cellStyle name="Note 5 18 4 4 4 2" xfId="27379"/>
    <cellStyle name="Note 5 18 4 4 4 3" xfId="41832"/>
    <cellStyle name="Note 5 18 4 4 5" xfId="12364"/>
    <cellStyle name="Note 5 18 4 4 5 2" xfId="29799"/>
    <cellStyle name="Note 5 18 4 4 5 3" xfId="44252"/>
    <cellStyle name="Note 5 18 4 4 6" xfId="15402"/>
    <cellStyle name="Note 5 18 4 4 6 2" xfId="32837"/>
    <cellStyle name="Note 5 18 4 4 6 3" xfId="47290"/>
    <cellStyle name="Note 5 18 4 4 7" xfId="19371"/>
    <cellStyle name="Note 5 18 4 4 8" xfId="20564"/>
    <cellStyle name="Note 5 18 4 5" xfId="5038"/>
    <cellStyle name="Note 5 18 4 5 2" xfId="14404"/>
    <cellStyle name="Note 5 18 4 5 2 2" xfId="31839"/>
    <cellStyle name="Note 5 18 4 5 2 3" xfId="46292"/>
    <cellStyle name="Note 5 18 4 5 3" xfId="16865"/>
    <cellStyle name="Note 5 18 4 5 3 2" xfId="34300"/>
    <cellStyle name="Note 5 18 4 5 3 3" xfId="48753"/>
    <cellStyle name="Note 5 18 4 5 4" xfId="22474"/>
    <cellStyle name="Note 5 18 4 5 5" xfId="36927"/>
    <cellStyle name="Note 5 18 4 6" xfId="7500"/>
    <cellStyle name="Note 5 18 4 6 2" xfId="24935"/>
    <cellStyle name="Note 5 18 4 6 3" xfId="39388"/>
    <cellStyle name="Note 5 18 4 7" xfId="9941"/>
    <cellStyle name="Note 5 18 4 7 2" xfId="27376"/>
    <cellStyle name="Note 5 18 4 7 3" xfId="41829"/>
    <cellStyle name="Note 5 18 4 8" xfId="12361"/>
    <cellStyle name="Note 5 18 4 8 2" xfId="29796"/>
    <cellStyle name="Note 5 18 4 8 3" xfId="44249"/>
    <cellStyle name="Note 5 18 4 9" xfId="19368"/>
    <cellStyle name="Note 5 18 5" xfId="2531"/>
    <cellStyle name="Note 5 18 5 2" xfId="2532"/>
    <cellStyle name="Note 5 18 5 2 2" xfId="5043"/>
    <cellStyle name="Note 5 18 5 2 2 2" xfId="14408"/>
    <cellStyle name="Note 5 18 5 2 2 2 2" xfId="31843"/>
    <cellStyle name="Note 5 18 5 2 2 2 3" xfId="46296"/>
    <cellStyle name="Note 5 18 5 2 2 3" xfId="16869"/>
    <cellStyle name="Note 5 18 5 2 2 3 2" xfId="34304"/>
    <cellStyle name="Note 5 18 5 2 2 3 3" xfId="48757"/>
    <cellStyle name="Note 5 18 5 2 2 4" xfId="22479"/>
    <cellStyle name="Note 5 18 5 2 2 5" xfId="36932"/>
    <cellStyle name="Note 5 18 5 2 3" xfId="7505"/>
    <cellStyle name="Note 5 18 5 2 3 2" xfId="24940"/>
    <cellStyle name="Note 5 18 5 2 3 3" xfId="39393"/>
    <cellStyle name="Note 5 18 5 2 4" xfId="9946"/>
    <cellStyle name="Note 5 18 5 2 4 2" xfId="27381"/>
    <cellStyle name="Note 5 18 5 2 4 3" xfId="41834"/>
    <cellStyle name="Note 5 18 5 2 5" xfId="12366"/>
    <cellStyle name="Note 5 18 5 2 5 2" xfId="29801"/>
    <cellStyle name="Note 5 18 5 2 5 3" xfId="44254"/>
    <cellStyle name="Note 5 18 5 2 6" xfId="19373"/>
    <cellStyle name="Note 5 18 5 3" xfId="2533"/>
    <cellStyle name="Note 5 18 5 3 2" xfId="5044"/>
    <cellStyle name="Note 5 18 5 3 2 2" xfId="14409"/>
    <cellStyle name="Note 5 18 5 3 2 2 2" xfId="31844"/>
    <cellStyle name="Note 5 18 5 3 2 2 3" xfId="46297"/>
    <cellStyle name="Note 5 18 5 3 2 3" xfId="16870"/>
    <cellStyle name="Note 5 18 5 3 2 3 2" xfId="34305"/>
    <cellStyle name="Note 5 18 5 3 2 3 3" xfId="48758"/>
    <cellStyle name="Note 5 18 5 3 2 4" xfId="22480"/>
    <cellStyle name="Note 5 18 5 3 2 5" xfId="36933"/>
    <cellStyle name="Note 5 18 5 3 3" xfId="7506"/>
    <cellStyle name="Note 5 18 5 3 3 2" xfId="24941"/>
    <cellStyle name="Note 5 18 5 3 3 3" xfId="39394"/>
    <cellStyle name="Note 5 18 5 3 4" xfId="9947"/>
    <cellStyle name="Note 5 18 5 3 4 2" xfId="27382"/>
    <cellStyle name="Note 5 18 5 3 4 3" xfId="41835"/>
    <cellStyle name="Note 5 18 5 3 5" xfId="12367"/>
    <cellStyle name="Note 5 18 5 3 5 2" xfId="29802"/>
    <cellStyle name="Note 5 18 5 3 5 3" xfId="44255"/>
    <cellStyle name="Note 5 18 5 3 6" xfId="19374"/>
    <cellStyle name="Note 5 18 5 4" xfId="2534"/>
    <cellStyle name="Note 5 18 5 4 2" xfId="5045"/>
    <cellStyle name="Note 5 18 5 4 2 2" xfId="22481"/>
    <cellStyle name="Note 5 18 5 4 2 3" xfId="36934"/>
    <cellStyle name="Note 5 18 5 4 3" xfId="7507"/>
    <cellStyle name="Note 5 18 5 4 3 2" xfId="24942"/>
    <cellStyle name="Note 5 18 5 4 3 3" xfId="39395"/>
    <cellStyle name="Note 5 18 5 4 4" xfId="9948"/>
    <cellStyle name="Note 5 18 5 4 4 2" xfId="27383"/>
    <cellStyle name="Note 5 18 5 4 4 3" xfId="41836"/>
    <cellStyle name="Note 5 18 5 4 5" xfId="12368"/>
    <cellStyle name="Note 5 18 5 4 5 2" xfId="29803"/>
    <cellStyle name="Note 5 18 5 4 5 3" xfId="44256"/>
    <cellStyle name="Note 5 18 5 4 6" xfId="15403"/>
    <cellStyle name="Note 5 18 5 4 6 2" xfId="32838"/>
    <cellStyle name="Note 5 18 5 4 6 3" xfId="47291"/>
    <cellStyle name="Note 5 18 5 4 7" xfId="19375"/>
    <cellStyle name="Note 5 18 5 4 8" xfId="20565"/>
    <cellStyle name="Note 5 18 5 5" xfId="5042"/>
    <cellStyle name="Note 5 18 5 5 2" xfId="14407"/>
    <cellStyle name="Note 5 18 5 5 2 2" xfId="31842"/>
    <cellStyle name="Note 5 18 5 5 2 3" xfId="46295"/>
    <cellStyle name="Note 5 18 5 5 3" xfId="16868"/>
    <cellStyle name="Note 5 18 5 5 3 2" xfId="34303"/>
    <cellStyle name="Note 5 18 5 5 3 3" xfId="48756"/>
    <cellStyle name="Note 5 18 5 5 4" xfId="22478"/>
    <cellStyle name="Note 5 18 5 5 5" xfId="36931"/>
    <cellStyle name="Note 5 18 5 6" xfId="7504"/>
    <cellStyle name="Note 5 18 5 6 2" xfId="24939"/>
    <cellStyle name="Note 5 18 5 6 3" xfId="39392"/>
    <cellStyle name="Note 5 18 5 7" xfId="9945"/>
    <cellStyle name="Note 5 18 5 7 2" xfId="27380"/>
    <cellStyle name="Note 5 18 5 7 3" xfId="41833"/>
    <cellStyle name="Note 5 18 5 8" xfId="12365"/>
    <cellStyle name="Note 5 18 5 8 2" xfId="29800"/>
    <cellStyle name="Note 5 18 5 8 3" xfId="44253"/>
    <cellStyle name="Note 5 18 5 9" xfId="19372"/>
    <cellStyle name="Note 5 18 6" xfId="2535"/>
    <cellStyle name="Note 5 18 6 2" xfId="5046"/>
    <cellStyle name="Note 5 18 6 2 2" xfId="14410"/>
    <cellStyle name="Note 5 18 6 2 2 2" xfId="31845"/>
    <cellStyle name="Note 5 18 6 2 2 3" xfId="46298"/>
    <cellStyle name="Note 5 18 6 2 3" xfId="16871"/>
    <cellStyle name="Note 5 18 6 2 3 2" xfId="34306"/>
    <cellStyle name="Note 5 18 6 2 3 3" xfId="48759"/>
    <cellStyle name="Note 5 18 6 2 4" xfId="22482"/>
    <cellStyle name="Note 5 18 6 2 5" xfId="36935"/>
    <cellStyle name="Note 5 18 6 3" xfId="7508"/>
    <cellStyle name="Note 5 18 6 3 2" xfId="24943"/>
    <cellStyle name="Note 5 18 6 3 3" xfId="39396"/>
    <cellStyle name="Note 5 18 6 4" xfId="9949"/>
    <cellStyle name="Note 5 18 6 4 2" xfId="27384"/>
    <cellStyle name="Note 5 18 6 4 3" xfId="41837"/>
    <cellStyle name="Note 5 18 6 5" xfId="12369"/>
    <cellStyle name="Note 5 18 6 5 2" xfId="29804"/>
    <cellStyle name="Note 5 18 6 5 3" xfId="44257"/>
    <cellStyle name="Note 5 18 6 6" xfId="19376"/>
    <cellStyle name="Note 5 18 7" xfId="2536"/>
    <cellStyle name="Note 5 18 7 2" xfId="5047"/>
    <cellStyle name="Note 5 18 7 2 2" xfId="14411"/>
    <cellStyle name="Note 5 18 7 2 2 2" xfId="31846"/>
    <cellStyle name="Note 5 18 7 2 2 3" xfId="46299"/>
    <cellStyle name="Note 5 18 7 2 3" xfId="16872"/>
    <cellStyle name="Note 5 18 7 2 3 2" xfId="34307"/>
    <cellStyle name="Note 5 18 7 2 3 3" xfId="48760"/>
    <cellStyle name="Note 5 18 7 2 4" xfId="22483"/>
    <cellStyle name="Note 5 18 7 2 5" xfId="36936"/>
    <cellStyle name="Note 5 18 7 3" xfId="7509"/>
    <cellStyle name="Note 5 18 7 3 2" xfId="24944"/>
    <cellStyle name="Note 5 18 7 3 3" xfId="39397"/>
    <cellStyle name="Note 5 18 7 4" xfId="9950"/>
    <cellStyle name="Note 5 18 7 4 2" xfId="27385"/>
    <cellStyle name="Note 5 18 7 4 3" xfId="41838"/>
    <cellStyle name="Note 5 18 7 5" xfId="12370"/>
    <cellStyle name="Note 5 18 7 5 2" xfId="29805"/>
    <cellStyle name="Note 5 18 7 5 3" xfId="44258"/>
    <cellStyle name="Note 5 18 7 6" xfId="19377"/>
    <cellStyle name="Note 5 18 8" xfId="2537"/>
    <cellStyle name="Note 5 18 8 2" xfId="5048"/>
    <cellStyle name="Note 5 18 8 2 2" xfId="22484"/>
    <cellStyle name="Note 5 18 8 2 3" xfId="36937"/>
    <cellStyle name="Note 5 18 8 3" xfId="7510"/>
    <cellStyle name="Note 5 18 8 3 2" xfId="24945"/>
    <cellStyle name="Note 5 18 8 3 3" xfId="39398"/>
    <cellStyle name="Note 5 18 8 4" xfId="9951"/>
    <cellStyle name="Note 5 18 8 4 2" xfId="27386"/>
    <cellStyle name="Note 5 18 8 4 3" xfId="41839"/>
    <cellStyle name="Note 5 18 8 5" xfId="12371"/>
    <cellStyle name="Note 5 18 8 5 2" xfId="29806"/>
    <cellStyle name="Note 5 18 8 5 3" xfId="44259"/>
    <cellStyle name="Note 5 18 8 6" xfId="15404"/>
    <cellStyle name="Note 5 18 8 6 2" xfId="32839"/>
    <cellStyle name="Note 5 18 8 6 3" xfId="47292"/>
    <cellStyle name="Note 5 18 8 7" xfId="19378"/>
    <cellStyle name="Note 5 18 8 8" xfId="20566"/>
    <cellStyle name="Note 5 18 9" xfId="5029"/>
    <cellStyle name="Note 5 18 9 2" xfId="14397"/>
    <cellStyle name="Note 5 18 9 2 2" xfId="31832"/>
    <cellStyle name="Note 5 18 9 2 3" xfId="46285"/>
    <cellStyle name="Note 5 18 9 3" xfId="16858"/>
    <cellStyle name="Note 5 18 9 3 2" xfId="34293"/>
    <cellStyle name="Note 5 18 9 3 3" xfId="48746"/>
    <cellStyle name="Note 5 18 9 4" xfId="22465"/>
    <cellStyle name="Note 5 18 9 5" xfId="36918"/>
    <cellStyle name="Note 5 19" xfId="2538"/>
    <cellStyle name="Note 5 19 10" xfId="7511"/>
    <cellStyle name="Note 5 19 10 2" xfId="24946"/>
    <cellStyle name="Note 5 19 10 3" xfId="39399"/>
    <cellStyle name="Note 5 19 11" xfId="9952"/>
    <cellStyle name="Note 5 19 11 2" xfId="27387"/>
    <cellStyle name="Note 5 19 11 3" xfId="41840"/>
    <cellStyle name="Note 5 19 12" xfId="12372"/>
    <cellStyle name="Note 5 19 12 2" xfId="29807"/>
    <cellStyle name="Note 5 19 12 3" xfId="44260"/>
    <cellStyle name="Note 5 19 13" xfId="19379"/>
    <cellStyle name="Note 5 19 2" xfId="2539"/>
    <cellStyle name="Note 5 19 2 2" xfId="2540"/>
    <cellStyle name="Note 5 19 2 2 2" xfId="5051"/>
    <cellStyle name="Note 5 19 2 2 2 2" xfId="14414"/>
    <cellStyle name="Note 5 19 2 2 2 2 2" xfId="31849"/>
    <cellStyle name="Note 5 19 2 2 2 2 3" xfId="46302"/>
    <cellStyle name="Note 5 19 2 2 2 3" xfId="16875"/>
    <cellStyle name="Note 5 19 2 2 2 3 2" xfId="34310"/>
    <cellStyle name="Note 5 19 2 2 2 3 3" xfId="48763"/>
    <cellStyle name="Note 5 19 2 2 2 4" xfId="22487"/>
    <cellStyle name="Note 5 19 2 2 2 5" xfId="36940"/>
    <cellStyle name="Note 5 19 2 2 3" xfId="7513"/>
    <cellStyle name="Note 5 19 2 2 3 2" xfId="24948"/>
    <cellStyle name="Note 5 19 2 2 3 3" xfId="39401"/>
    <cellStyle name="Note 5 19 2 2 4" xfId="9954"/>
    <cellStyle name="Note 5 19 2 2 4 2" xfId="27389"/>
    <cellStyle name="Note 5 19 2 2 4 3" xfId="41842"/>
    <cellStyle name="Note 5 19 2 2 5" xfId="12374"/>
    <cellStyle name="Note 5 19 2 2 5 2" xfId="29809"/>
    <cellStyle name="Note 5 19 2 2 5 3" xfId="44262"/>
    <cellStyle name="Note 5 19 2 2 6" xfId="19381"/>
    <cellStyle name="Note 5 19 2 3" xfId="2541"/>
    <cellStyle name="Note 5 19 2 3 2" xfId="5052"/>
    <cellStyle name="Note 5 19 2 3 2 2" xfId="14415"/>
    <cellStyle name="Note 5 19 2 3 2 2 2" xfId="31850"/>
    <cellStyle name="Note 5 19 2 3 2 2 3" xfId="46303"/>
    <cellStyle name="Note 5 19 2 3 2 3" xfId="16876"/>
    <cellStyle name="Note 5 19 2 3 2 3 2" xfId="34311"/>
    <cellStyle name="Note 5 19 2 3 2 3 3" xfId="48764"/>
    <cellStyle name="Note 5 19 2 3 2 4" xfId="22488"/>
    <cellStyle name="Note 5 19 2 3 2 5" xfId="36941"/>
    <cellStyle name="Note 5 19 2 3 3" xfId="7514"/>
    <cellStyle name="Note 5 19 2 3 3 2" xfId="24949"/>
    <cellStyle name="Note 5 19 2 3 3 3" xfId="39402"/>
    <cellStyle name="Note 5 19 2 3 4" xfId="9955"/>
    <cellStyle name="Note 5 19 2 3 4 2" xfId="27390"/>
    <cellStyle name="Note 5 19 2 3 4 3" xfId="41843"/>
    <cellStyle name="Note 5 19 2 3 5" xfId="12375"/>
    <cellStyle name="Note 5 19 2 3 5 2" xfId="29810"/>
    <cellStyle name="Note 5 19 2 3 5 3" xfId="44263"/>
    <cellStyle name="Note 5 19 2 3 6" xfId="19382"/>
    <cellStyle name="Note 5 19 2 4" xfId="2542"/>
    <cellStyle name="Note 5 19 2 4 2" xfId="5053"/>
    <cellStyle name="Note 5 19 2 4 2 2" xfId="22489"/>
    <cellStyle name="Note 5 19 2 4 2 3" xfId="36942"/>
    <cellStyle name="Note 5 19 2 4 3" xfId="7515"/>
    <cellStyle name="Note 5 19 2 4 3 2" xfId="24950"/>
    <cellStyle name="Note 5 19 2 4 3 3" xfId="39403"/>
    <cellStyle name="Note 5 19 2 4 4" xfId="9956"/>
    <cellStyle name="Note 5 19 2 4 4 2" xfId="27391"/>
    <cellStyle name="Note 5 19 2 4 4 3" xfId="41844"/>
    <cellStyle name="Note 5 19 2 4 5" xfId="12376"/>
    <cellStyle name="Note 5 19 2 4 5 2" xfId="29811"/>
    <cellStyle name="Note 5 19 2 4 5 3" xfId="44264"/>
    <cellStyle name="Note 5 19 2 4 6" xfId="15405"/>
    <cellStyle name="Note 5 19 2 4 6 2" xfId="32840"/>
    <cellStyle name="Note 5 19 2 4 6 3" xfId="47293"/>
    <cellStyle name="Note 5 19 2 4 7" xfId="19383"/>
    <cellStyle name="Note 5 19 2 4 8" xfId="20567"/>
    <cellStyle name="Note 5 19 2 5" xfId="5050"/>
    <cellStyle name="Note 5 19 2 5 2" xfId="14413"/>
    <cellStyle name="Note 5 19 2 5 2 2" xfId="31848"/>
    <cellStyle name="Note 5 19 2 5 2 3" xfId="46301"/>
    <cellStyle name="Note 5 19 2 5 3" xfId="16874"/>
    <cellStyle name="Note 5 19 2 5 3 2" xfId="34309"/>
    <cellStyle name="Note 5 19 2 5 3 3" xfId="48762"/>
    <cellStyle name="Note 5 19 2 5 4" xfId="22486"/>
    <cellStyle name="Note 5 19 2 5 5" xfId="36939"/>
    <cellStyle name="Note 5 19 2 6" xfId="7512"/>
    <cellStyle name="Note 5 19 2 6 2" xfId="24947"/>
    <cellStyle name="Note 5 19 2 6 3" xfId="39400"/>
    <cellStyle name="Note 5 19 2 7" xfId="9953"/>
    <cellStyle name="Note 5 19 2 7 2" xfId="27388"/>
    <cellStyle name="Note 5 19 2 7 3" xfId="41841"/>
    <cellStyle name="Note 5 19 2 8" xfId="12373"/>
    <cellStyle name="Note 5 19 2 8 2" xfId="29808"/>
    <cellStyle name="Note 5 19 2 8 3" xfId="44261"/>
    <cellStyle name="Note 5 19 2 9" xfId="19380"/>
    <cellStyle name="Note 5 19 3" xfId="2543"/>
    <cellStyle name="Note 5 19 3 2" xfId="2544"/>
    <cellStyle name="Note 5 19 3 2 2" xfId="5055"/>
    <cellStyle name="Note 5 19 3 2 2 2" xfId="14417"/>
    <cellStyle name="Note 5 19 3 2 2 2 2" xfId="31852"/>
    <cellStyle name="Note 5 19 3 2 2 2 3" xfId="46305"/>
    <cellStyle name="Note 5 19 3 2 2 3" xfId="16878"/>
    <cellStyle name="Note 5 19 3 2 2 3 2" xfId="34313"/>
    <cellStyle name="Note 5 19 3 2 2 3 3" xfId="48766"/>
    <cellStyle name="Note 5 19 3 2 2 4" xfId="22491"/>
    <cellStyle name="Note 5 19 3 2 2 5" xfId="36944"/>
    <cellStyle name="Note 5 19 3 2 3" xfId="7517"/>
    <cellStyle name="Note 5 19 3 2 3 2" xfId="24952"/>
    <cellStyle name="Note 5 19 3 2 3 3" xfId="39405"/>
    <cellStyle name="Note 5 19 3 2 4" xfId="9958"/>
    <cellStyle name="Note 5 19 3 2 4 2" xfId="27393"/>
    <cellStyle name="Note 5 19 3 2 4 3" xfId="41846"/>
    <cellStyle name="Note 5 19 3 2 5" xfId="12378"/>
    <cellStyle name="Note 5 19 3 2 5 2" xfId="29813"/>
    <cellStyle name="Note 5 19 3 2 5 3" xfId="44266"/>
    <cellStyle name="Note 5 19 3 2 6" xfId="19385"/>
    <cellStyle name="Note 5 19 3 3" xfId="2545"/>
    <cellStyle name="Note 5 19 3 3 2" xfId="5056"/>
    <cellStyle name="Note 5 19 3 3 2 2" xfId="14418"/>
    <cellStyle name="Note 5 19 3 3 2 2 2" xfId="31853"/>
    <cellStyle name="Note 5 19 3 3 2 2 3" xfId="46306"/>
    <cellStyle name="Note 5 19 3 3 2 3" xfId="16879"/>
    <cellStyle name="Note 5 19 3 3 2 3 2" xfId="34314"/>
    <cellStyle name="Note 5 19 3 3 2 3 3" xfId="48767"/>
    <cellStyle name="Note 5 19 3 3 2 4" xfId="22492"/>
    <cellStyle name="Note 5 19 3 3 2 5" xfId="36945"/>
    <cellStyle name="Note 5 19 3 3 3" xfId="7518"/>
    <cellStyle name="Note 5 19 3 3 3 2" xfId="24953"/>
    <cellStyle name="Note 5 19 3 3 3 3" xfId="39406"/>
    <cellStyle name="Note 5 19 3 3 4" xfId="9959"/>
    <cellStyle name="Note 5 19 3 3 4 2" xfId="27394"/>
    <cellStyle name="Note 5 19 3 3 4 3" xfId="41847"/>
    <cellStyle name="Note 5 19 3 3 5" xfId="12379"/>
    <cellStyle name="Note 5 19 3 3 5 2" xfId="29814"/>
    <cellStyle name="Note 5 19 3 3 5 3" xfId="44267"/>
    <cellStyle name="Note 5 19 3 3 6" xfId="19386"/>
    <cellStyle name="Note 5 19 3 4" xfId="2546"/>
    <cellStyle name="Note 5 19 3 4 2" xfId="5057"/>
    <cellStyle name="Note 5 19 3 4 2 2" xfId="22493"/>
    <cellStyle name="Note 5 19 3 4 2 3" xfId="36946"/>
    <cellStyle name="Note 5 19 3 4 3" xfId="7519"/>
    <cellStyle name="Note 5 19 3 4 3 2" xfId="24954"/>
    <cellStyle name="Note 5 19 3 4 3 3" xfId="39407"/>
    <cellStyle name="Note 5 19 3 4 4" xfId="9960"/>
    <cellStyle name="Note 5 19 3 4 4 2" xfId="27395"/>
    <cellStyle name="Note 5 19 3 4 4 3" xfId="41848"/>
    <cellStyle name="Note 5 19 3 4 5" xfId="12380"/>
    <cellStyle name="Note 5 19 3 4 5 2" xfId="29815"/>
    <cellStyle name="Note 5 19 3 4 5 3" xfId="44268"/>
    <cellStyle name="Note 5 19 3 4 6" xfId="15406"/>
    <cellStyle name="Note 5 19 3 4 6 2" xfId="32841"/>
    <cellStyle name="Note 5 19 3 4 6 3" xfId="47294"/>
    <cellStyle name="Note 5 19 3 4 7" xfId="19387"/>
    <cellStyle name="Note 5 19 3 4 8" xfId="20568"/>
    <cellStyle name="Note 5 19 3 5" xfId="5054"/>
    <cellStyle name="Note 5 19 3 5 2" xfId="14416"/>
    <cellStyle name="Note 5 19 3 5 2 2" xfId="31851"/>
    <cellStyle name="Note 5 19 3 5 2 3" xfId="46304"/>
    <cellStyle name="Note 5 19 3 5 3" xfId="16877"/>
    <cellStyle name="Note 5 19 3 5 3 2" xfId="34312"/>
    <cellStyle name="Note 5 19 3 5 3 3" xfId="48765"/>
    <cellStyle name="Note 5 19 3 5 4" xfId="22490"/>
    <cellStyle name="Note 5 19 3 5 5" xfId="36943"/>
    <cellStyle name="Note 5 19 3 6" xfId="7516"/>
    <cellStyle name="Note 5 19 3 6 2" xfId="24951"/>
    <cellStyle name="Note 5 19 3 6 3" xfId="39404"/>
    <cellStyle name="Note 5 19 3 7" xfId="9957"/>
    <cellStyle name="Note 5 19 3 7 2" xfId="27392"/>
    <cellStyle name="Note 5 19 3 7 3" xfId="41845"/>
    <cellStyle name="Note 5 19 3 8" xfId="12377"/>
    <cellStyle name="Note 5 19 3 8 2" xfId="29812"/>
    <cellStyle name="Note 5 19 3 8 3" xfId="44265"/>
    <cellStyle name="Note 5 19 3 9" xfId="19384"/>
    <cellStyle name="Note 5 19 4" xfId="2547"/>
    <cellStyle name="Note 5 19 4 2" xfId="2548"/>
    <cellStyle name="Note 5 19 4 2 2" xfId="5059"/>
    <cellStyle name="Note 5 19 4 2 2 2" xfId="14420"/>
    <cellStyle name="Note 5 19 4 2 2 2 2" xfId="31855"/>
    <cellStyle name="Note 5 19 4 2 2 2 3" xfId="46308"/>
    <cellStyle name="Note 5 19 4 2 2 3" xfId="16881"/>
    <cellStyle name="Note 5 19 4 2 2 3 2" xfId="34316"/>
    <cellStyle name="Note 5 19 4 2 2 3 3" xfId="48769"/>
    <cellStyle name="Note 5 19 4 2 2 4" xfId="22495"/>
    <cellStyle name="Note 5 19 4 2 2 5" xfId="36948"/>
    <cellStyle name="Note 5 19 4 2 3" xfId="7521"/>
    <cellStyle name="Note 5 19 4 2 3 2" xfId="24956"/>
    <cellStyle name="Note 5 19 4 2 3 3" xfId="39409"/>
    <cellStyle name="Note 5 19 4 2 4" xfId="9962"/>
    <cellStyle name="Note 5 19 4 2 4 2" xfId="27397"/>
    <cellStyle name="Note 5 19 4 2 4 3" xfId="41850"/>
    <cellStyle name="Note 5 19 4 2 5" xfId="12382"/>
    <cellStyle name="Note 5 19 4 2 5 2" xfId="29817"/>
    <cellStyle name="Note 5 19 4 2 5 3" xfId="44270"/>
    <cellStyle name="Note 5 19 4 2 6" xfId="19389"/>
    <cellStyle name="Note 5 19 4 3" xfId="2549"/>
    <cellStyle name="Note 5 19 4 3 2" xfId="5060"/>
    <cellStyle name="Note 5 19 4 3 2 2" xfId="14421"/>
    <cellStyle name="Note 5 19 4 3 2 2 2" xfId="31856"/>
    <cellStyle name="Note 5 19 4 3 2 2 3" xfId="46309"/>
    <cellStyle name="Note 5 19 4 3 2 3" xfId="16882"/>
    <cellStyle name="Note 5 19 4 3 2 3 2" xfId="34317"/>
    <cellStyle name="Note 5 19 4 3 2 3 3" xfId="48770"/>
    <cellStyle name="Note 5 19 4 3 2 4" xfId="22496"/>
    <cellStyle name="Note 5 19 4 3 2 5" xfId="36949"/>
    <cellStyle name="Note 5 19 4 3 3" xfId="7522"/>
    <cellStyle name="Note 5 19 4 3 3 2" xfId="24957"/>
    <cellStyle name="Note 5 19 4 3 3 3" xfId="39410"/>
    <cellStyle name="Note 5 19 4 3 4" xfId="9963"/>
    <cellStyle name="Note 5 19 4 3 4 2" xfId="27398"/>
    <cellStyle name="Note 5 19 4 3 4 3" xfId="41851"/>
    <cellStyle name="Note 5 19 4 3 5" xfId="12383"/>
    <cellStyle name="Note 5 19 4 3 5 2" xfId="29818"/>
    <cellStyle name="Note 5 19 4 3 5 3" xfId="44271"/>
    <cellStyle name="Note 5 19 4 3 6" xfId="19390"/>
    <cellStyle name="Note 5 19 4 4" xfId="2550"/>
    <cellStyle name="Note 5 19 4 4 2" xfId="5061"/>
    <cellStyle name="Note 5 19 4 4 2 2" xfId="22497"/>
    <cellStyle name="Note 5 19 4 4 2 3" xfId="36950"/>
    <cellStyle name="Note 5 19 4 4 3" xfId="7523"/>
    <cellStyle name="Note 5 19 4 4 3 2" xfId="24958"/>
    <cellStyle name="Note 5 19 4 4 3 3" xfId="39411"/>
    <cellStyle name="Note 5 19 4 4 4" xfId="9964"/>
    <cellStyle name="Note 5 19 4 4 4 2" xfId="27399"/>
    <cellStyle name="Note 5 19 4 4 4 3" xfId="41852"/>
    <cellStyle name="Note 5 19 4 4 5" xfId="12384"/>
    <cellStyle name="Note 5 19 4 4 5 2" xfId="29819"/>
    <cellStyle name="Note 5 19 4 4 5 3" xfId="44272"/>
    <cellStyle name="Note 5 19 4 4 6" xfId="15407"/>
    <cellStyle name="Note 5 19 4 4 6 2" xfId="32842"/>
    <cellStyle name="Note 5 19 4 4 6 3" xfId="47295"/>
    <cellStyle name="Note 5 19 4 4 7" xfId="19391"/>
    <cellStyle name="Note 5 19 4 4 8" xfId="20569"/>
    <cellStyle name="Note 5 19 4 5" xfId="5058"/>
    <cellStyle name="Note 5 19 4 5 2" xfId="14419"/>
    <cellStyle name="Note 5 19 4 5 2 2" xfId="31854"/>
    <cellStyle name="Note 5 19 4 5 2 3" xfId="46307"/>
    <cellStyle name="Note 5 19 4 5 3" xfId="16880"/>
    <cellStyle name="Note 5 19 4 5 3 2" xfId="34315"/>
    <cellStyle name="Note 5 19 4 5 3 3" xfId="48768"/>
    <cellStyle name="Note 5 19 4 5 4" xfId="22494"/>
    <cellStyle name="Note 5 19 4 5 5" xfId="36947"/>
    <cellStyle name="Note 5 19 4 6" xfId="7520"/>
    <cellStyle name="Note 5 19 4 6 2" xfId="24955"/>
    <cellStyle name="Note 5 19 4 6 3" xfId="39408"/>
    <cellStyle name="Note 5 19 4 7" xfId="9961"/>
    <cellStyle name="Note 5 19 4 7 2" xfId="27396"/>
    <cellStyle name="Note 5 19 4 7 3" xfId="41849"/>
    <cellStyle name="Note 5 19 4 8" xfId="12381"/>
    <cellStyle name="Note 5 19 4 8 2" xfId="29816"/>
    <cellStyle name="Note 5 19 4 8 3" xfId="44269"/>
    <cellStyle name="Note 5 19 4 9" xfId="19388"/>
    <cellStyle name="Note 5 19 5" xfId="2551"/>
    <cellStyle name="Note 5 19 5 2" xfId="2552"/>
    <cellStyle name="Note 5 19 5 2 2" xfId="5063"/>
    <cellStyle name="Note 5 19 5 2 2 2" xfId="14423"/>
    <cellStyle name="Note 5 19 5 2 2 2 2" xfId="31858"/>
    <cellStyle name="Note 5 19 5 2 2 2 3" xfId="46311"/>
    <cellStyle name="Note 5 19 5 2 2 3" xfId="16884"/>
    <cellStyle name="Note 5 19 5 2 2 3 2" xfId="34319"/>
    <cellStyle name="Note 5 19 5 2 2 3 3" xfId="48772"/>
    <cellStyle name="Note 5 19 5 2 2 4" xfId="22499"/>
    <cellStyle name="Note 5 19 5 2 2 5" xfId="36952"/>
    <cellStyle name="Note 5 19 5 2 3" xfId="7525"/>
    <cellStyle name="Note 5 19 5 2 3 2" xfId="24960"/>
    <cellStyle name="Note 5 19 5 2 3 3" xfId="39413"/>
    <cellStyle name="Note 5 19 5 2 4" xfId="9966"/>
    <cellStyle name="Note 5 19 5 2 4 2" xfId="27401"/>
    <cellStyle name="Note 5 19 5 2 4 3" xfId="41854"/>
    <cellStyle name="Note 5 19 5 2 5" xfId="12386"/>
    <cellStyle name="Note 5 19 5 2 5 2" xfId="29821"/>
    <cellStyle name="Note 5 19 5 2 5 3" xfId="44274"/>
    <cellStyle name="Note 5 19 5 2 6" xfId="19393"/>
    <cellStyle name="Note 5 19 5 3" xfId="2553"/>
    <cellStyle name="Note 5 19 5 3 2" xfId="5064"/>
    <cellStyle name="Note 5 19 5 3 2 2" xfId="14424"/>
    <cellStyle name="Note 5 19 5 3 2 2 2" xfId="31859"/>
    <cellStyle name="Note 5 19 5 3 2 2 3" xfId="46312"/>
    <cellStyle name="Note 5 19 5 3 2 3" xfId="16885"/>
    <cellStyle name="Note 5 19 5 3 2 3 2" xfId="34320"/>
    <cellStyle name="Note 5 19 5 3 2 3 3" xfId="48773"/>
    <cellStyle name="Note 5 19 5 3 2 4" xfId="22500"/>
    <cellStyle name="Note 5 19 5 3 2 5" xfId="36953"/>
    <cellStyle name="Note 5 19 5 3 3" xfId="7526"/>
    <cellStyle name="Note 5 19 5 3 3 2" xfId="24961"/>
    <cellStyle name="Note 5 19 5 3 3 3" xfId="39414"/>
    <cellStyle name="Note 5 19 5 3 4" xfId="9967"/>
    <cellStyle name="Note 5 19 5 3 4 2" xfId="27402"/>
    <cellStyle name="Note 5 19 5 3 4 3" xfId="41855"/>
    <cellStyle name="Note 5 19 5 3 5" xfId="12387"/>
    <cellStyle name="Note 5 19 5 3 5 2" xfId="29822"/>
    <cellStyle name="Note 5 19 5 3 5 3" xfId="44275"/>
    <cellStyle name="Note 5 19 5 3 6" xfId="19394"/>
    <cellStyle name="Note 5 19 5 4" xfId="2554"/>
    <cellStyle name="Note 5 19 5 4 2" xfId="5065"/>
    <cellStyle name="Note 5 19 5 4 2 2" xfId="22501"/>
    <cellStyle name="Note 5 19 5 4 2 3" xfId="36954"/>
    <cellStyle name="Note 5 19 5 4 3" xfId="7527"/>
    <cellStyle name="Note 5 19 5 4 3 2" xfId="24962"/>
    <cellStyle name="Note 5 19 5 4 3 3" xfId="39415"/>
    <cellStyle name="Note 5 19 5 4 4" xfId="9968"/>
    <cellStyle name="Note 5 19 5 4 4 2" xfId="27403"/>
    <cellStyle name="Note 5 19 5 4 4 3" xfId="41856"/>
    <cellStyle name="Note 5 19 5 4 5" xfId="12388"/>
    <cellStyle name="Note 5 19 5 4 5 2" xfId="29823"/>
    <cellStyle name="Note 5 19 5 4 5 3" xfId="44276"/>
    <cellStyle name="Note 5 19 5 4 6" xfId="15408"/>
    <cellStyle name="Note 5 19 5 4 6 2" xfId="32843"/>
    <cellStyle name="Note 5 19 5 4 6 3" xfId="47296"/>
    <cellStyle name="Note 5 19 5 4 7" xfId="19395"/>
    <cellStyle name="Note 5 19 5 4 8" xfId="20570"/>
    <cellStyle name="Note 5 19 5 5" xfId="5062"/>
    <cellStyle name="Note 5 19 5 5 2" xfId="14422"/>
    <cellStyle name="Note 5 19 5 5 2 2" xfId="31857"/>
    <cellStyle name="Note 5 19 5 5 2 3" xfId="46310"/>
    <cellStyle name="Note 5 19 5 5 3" xfId="16883"/>
    <cellStyle name="Note 5 19 5 5 3 2" xfId="34318"/>
    <cellStyle name="Note 5 19 5 5 3 3" xfId="48771"/>
    <cellStyle name="Note 5 19 5 5 4" xfId="22498"/>
    <cellStyle name="Note 5 19 5 5 5" xfId="36951"/>
    <cellStyle name="Note 5 19 5 6" xfId="7524"/>
    <cellStyle name="Note 5 19 5 6 2" xfId="24959"/>
    <cellStyle name="Note 5 19 5 6 3" xfId="39412"/>
    <cellStyle name="Note 5 19 5 7" xfId="9965"/>
    <cellStyle name="Note 5 19 5 7 2" xfId="27400"/>
    <cellStyle name="Note 5 19 5 7 3" xfId="41853"/>
    <cellStyle name="Note 5 19 5 8" xfId="12385"/>
    <cellStyle name="Note 5 19 5 8 2" xfId="29820"/>
    <cellStyle name="Note 5 19 5 8 3" xfId="44273"/>
    <cellStyle name="Note 5 19 5 9" xfId="19392"/>
    <cellStyle name="Note 5 19 6" xfId="2555"/>
    <cellStyle name="Note 5 19 6 2" xfId="5066"/>
    <cellStyle name="Note 5 19 6 2 2" xfId="14425"/>
    <cellStyle name="Note 5 19 6 2 2 2" xfId="31860"/>
    <cellStyle name="Note 5 19 6 2 2 3" xfId="46313"/>
    <cellStyle name="Note 5 19 6 2 3" xfId="16886"/>
    <cellStyle name="Note 5 19 6 2 3 2" xfId="34321"/>
    <cellStyle name="Note 5 19 6 2 3 3" xfId="48774"/>
    <cellStyle name="Note 5 19 6 2 4" xfId="22502"/>
    <cellStyle name="Note 5 19 6 2 5" xfId="36955"/>
    <cellStyle name="Note 5 19 6 3" xfId="7528"/>
    <cellStyle name="Note 5 19 6 3 2" xfId="24963"/>
    <cellStyle name="Note 5 19 6 3 3" xfId="39416"/>
    <cellStyle name="Note 5 19 6 4" xfId="9969"/>
    <cellStyle name="Note 5 19 6 4 2" xfId="27404"/>
    <cellStyle name="Note 5 19 6 4 3" xfId="41857"/>
    <cellStyle name="Note 5 19 6 5" xfId="12389"/>
    <cellStyle name="Note 5 19 6 5 2" xfId="29824"/>
    <cellStyle name="Note 5 19 6 5 3" xfId="44277"/>
    <cellStyle name="Note 5 19 6 6" xfId="19396"/>
    <cellStyle name="Note 5 19 7" xfId="2556"/>
    <cellStyle name="Note 5 19 7 2" xfId="5067"/>
    <cellStyle name="Note 5 19 7 2 2" xfId="14426"/>
    <cellStyle name="Note 5 19 7 2 2 2" xfId="31861"/>
    <cellStyle name="Note 5 19 7 2 2 3" xfId="46314"/>
    <cellStyle name="Note 5 19 7 2 3" xfId="16887"/>
    <cellStyle name="Note 5 19 7 2 3 2" xfId="34322"/>
    <cellStyle name="Note 5 19 7 2 3 3" xfId="48775"/>
    <cellStyle name="Note 5 19 7 2 4" xfId="22503"/>
    <cellStyle name="Note 5 19 7 2 5" xfId="36956"/>
    <cellStyle name="Note 5 19 7 3" xfId="7529"/>
    <cellStyle name="Note 5 19 7 3 2" xfId="24964"/>
    <cellStyle name="Note 5 19 7 3 3" xfId="39417"/>
    <cellStyle name="Note 5 19 7 4" xfId="9970"/>
    <cellStyle name="Note 5 19 7 4 2" xfId="27405"/>
    <cellStyle name="Note 5 19 7 4 3" xfId="41858"/>
    <cellStyle name="Note 5 19 7 5" xfId="12390"/>
    <cellStyle name="Note 5 19 7 5 2" xfId="29825"/>
    <cellStyle name="Note 5 19 7 5 3" xfId="44278"/>
    <cellStyle name="Note 5 19 7 6" xfId="19397"/>
    <cellStyle name="Note 5 19 8" xfId="2557"/>
    <cellStyle name="Note 5 19 8 2" xfId="5068"/>
    <cellStyle name="Note 5 19 8 2 2" xfId="22504"/>
    <cellStyle name="Note 5 19 8 2 3" xfId="36957"/>
    <cellStyle name="Note 5 19 8 3" xfId="7530"/>
    <cellStyle name="Note 5 19 8 3 2" xfId="24965"/>
    <cellStyle name="Note 5 19 8 3 3" xfId="39418"/>
    <cellStyle name="Note 5 19 8 4" xfId="9971"/>
    <cellStyle name="Note 5 19 8 4 2" xfId="27406"/>
    <cellStyle name="Note 5 19 8 4 3" xfId="41859"/>
    <cellStyle name="Note 5 19 8 5" xfId="12391"/>
    <cellStyle name="Note 5 19 8 5 2" xfId="29826"/>
    <cellStyle name="Note 5 19 8 5 3" xfId="44279"/>
    <cellStyle name="Note 5 19 8 6" xfId="15409"/>
    <cellStyle name="Note 5 19 8 6 2" xfId="32844"/>
    <cellStyle name="Note 5 19 8 6 3" xfId="47297"/>
    <cellStyle name="Note 5 19 8 7" xfId="19398"/>
    <cellStyle name="Note 5 19 8 8" xfId="20571"/>
    <cellStyle name="Note 5 19 9" xfId="5049"/>
    <cellStyle name="Note 5 19 9 2" xfId="14412"/>
    <cellStyle name="Note 5 19 9 2 2" xfId="31847"/>
    <cellStyle name="Note 5 19 9 2 3" xfId="46300"/>
    <cellStyle name="Note 5 19 9 3" xfId="16873"/>
    <cellStyle name="Note 5 19 9 3 2" xfId="34308"/>
    <cellStyle name="Note 5 19 9 3 3" xfId="48761"/>
    <cellStyle name="Note 5 19 9 4" xfId="22485"/>
    <cellStyle name="Note 5 19 9 5" xfId="36938"/>
    <cellStyle name="Note 5 2" xfId="2558"/>
    <cellStyle name="Note 5 2 10" xfId="7531"/>
    <cellStyle name="Note 5 2 10 2" xfId="24966"/>
    <cellStyle name="Note 5 2 10 3" xfId="39419"/>
    <cellStyle name="Note 5 2 11" xfId="9972"/>
    <cellStyle name="Note 5 2 11 2" xfId="27407"/>
    <cellStyle name="Note 5 2 11 3" xfId="41860"/>
    <cellStyle name="Note 5 2 12" xfId="12392"/>
    <cellStyle name="Note 5 2 12 2" xfId="29827"/>
    <cellStyle name="Note 5 2 12 3" xfId="44280"/>
    <cellStyle name="Note 5 2 13" xfId="19399"/>
    <cellStyle name="Note 5 2 2" xfId="2559"/>
    <cellStyle name="Note 5 2 2 2" xfId="2560"/>
    <cellStyle name="Note 5 2 2 2 2" xfId="5071"/>
    <cellStyle name="Note 5 2 2 2 2 2" xfId="14429"/>
    <cellStyle name="Note 5 2 2 2 2 2 2" xfId="31864"/>
    <cellStyle name="Note 5 2 2 2 2 2 3" xfId="46317"/>
    <cellStyle name="Note 5 2 2 2 2 3" xfId="16890"/>
    <cellStyle name="Note 5 2 2 2 2 3 2" xfId="34325"/>
    <cellStyle name="Note 5 2 2 2 2 3 3" xfId="48778"/>
    <cellStyle name="Note 5 2 2 2 2 4" xfId="22507"/>
    <cellStyle name="Note 5 2 2 2 2 5" xfId="36960"/>
    <cellStyle name="Note 5 2 2 2 3" xfId="7533"/>
    <cellStyle name="Note 5 2 2 2 3 2" xfId="24968"/>
    <cellStyle name="Note 5 2 2 2 3 3" xfId="39421"/>
    <cellStyle name="Note 5 2 2 2 4" xfId="9974"/>
    <cellStyle name="Note 5 2 2 2 4 2" xfId="27409"/>
    <cellStyle name="Note 5 2 2 2 4 3" xfId="41862"/>
    <cellStyle name="Note 5 2 2 2 5" xfId="12394"/>
    <cellStyle name="Note 5 2 2 2 5 2" xfId="29829"/>
    <cellStyle name="Note 5 2 2 2 5 3" xfId="44282"/>
    <cellStyle name="Note 5 2 2 2 6" xfId="19401"/>
    <cellStyle name="Note 5 2 2 3" xfId="2561"/>
    <cellStyle name="Note 5 2 2 3 2" xfId="5072"/>
    <cellStyle name="Note 5 2 2 3 2 2" xfId="14430"/>
    <cellStyle name="Note 5 2 2 3 2 2 2" xfId="31865"/>
    <cellStyle name="Note 5 2 2 3 2 2 3" xfId="46318"/>
    <cellStyle name="Note 5 2 2 3 2 3" xfId="16891"/>
    <cellStyle name="Note 5 2 2 3 2 3 2" xfId="34326"/>
    <cellStyle name="Note 5 2 2 3 2 3 3" xfId="48779"/>
    <cellStyle name="Note 5 2 2 3 2 4" xfId="22508"/>
    <cellStyle name="Note 5 2 2 3 2 5" xfId="36961"/>
    <cellStyle name="Note 5 2 2 3 3" xfId="7534"/>
    <cellStyle name="Note 5 2 2 3 3 2" xfId="24969"/>
    <cellStyle name="Note 5 2 2 3 3 3" xfId="39422"/>
    <cellStyle name="Note 5 2 2 3 4" xfId="9975"/>
    <cellStyle name="Note 5 2 2 3 4 2" xfId="27410"/>
    <cellStyle name="Note 5 2 2 3 4 3" xfId="41863"/>
    <cellStyle name="Note 5 2 2 3 5" xfId="12395"/>
    <cellStyle name="Note 5 2 2 3 5 2" xfId="29830"/>
    <cellStyle name="Note 5 2 2 3 5 3" xfId="44283"/>
    <cellStyle name="Note 5 2 2 3 6" xfId="19402"/>
    <cellStyle name="Note 5 2 2 4" xfId="2562"/>
    <cellStyle name="Note 5 2 2 4 2" xfId="5073"/>
    <cellStyle name="Note 5 2 2 4 2 2" xfId="22509"/>
    <cellStyle name="Note 5 2 2 4 2 3" xfId="36962"/>
    <cellStyle name="Note 5 2 2 4 3" xfId="7535"/>
    <cellStyle name="Note 5 2 2 4 3 2" xfId="24970"/>
    <cellStyle name="Note 5 2 2 4 3 3" xfId="39423"/>
    <cellStyle name="Note 5 2 2 4 4" xfId="9976"/>
    <cellStyle name="Note 5 2 2 4 4 2" xfId="27411"/>
    <cellStyle name="Note 5 2 2 4 4 3" xfId="41864"/>
    <cellStyle name="Note 5 2 2 4 5" xfId="12396"/>
    <cellStyle name="Note 5 2 2 4 5 2" xfId="29831"/>
    <cellStyle name="Note 5 2 2 4 5 3" xfId="44284"/>
    <cellStyle name="Note 5 2 2 4 6" xfId="15410"/>
    <cellStyle name="Note 5 2 2 4 6 2" xfId="32845"/>
    <cellStyle name="Note 5 2 2 4 6 3" xfId="47298"/>
    <cellStyle name="Note 5 2 2 4 7" xfId="19403"/>
    <cellStyle name="Note 5 2 2 4 8" xfId="20572"/>
    <cellStyle name="Note 5 2 2 5" xfId="5070"/>
    <cellStyle name="Note 5 2 2 5 2" xfId="14428"/>
    <cellStyle name="Note 5 2 2 5 2 2" xfId="31863"/>
    <cellStyle name="Note 5 2 2 5 2 3" xfId="46316"/>
    <cellStyle name="Note 5 2 2 5 3" xfId="16889"/>
    <cellStyle name="Note 5 2 2 5 3 2" xfId="34324"/>
    <cellStyle name="Note 5 2 2 5 3 3" xfId="48777"/>
    <cellStyle name="Note 5 2 2 5 4" xfId="22506"/>
    <cellStyle name="Note 5 2 2 5 5" xfId="36959"/>
    <cellStyle name="Note 5 2 2 6" xfId="7532"/>
    <cellStyle name="Note 5 2 2 6 2" xfId="24967"/>
    <cellStyle name="Note 5 2 2 6 3" xfId="39420"/>
    <cellStyle name="Note 5 2 2 7" xfId="9973"/>
    <cellStyle name="Note 5 2 2 7 2" xfId="27408"/>
    <cellStyle name="Note 5 2 2 7 3" xfId="41861"/>
    <cellStyle name="Note 5 2 2 8" xfId="12393"/>
    <cellStyle name="Note 5 2 2 8 2" xfId="29828"/>
    <cellStyle name="Note 5 2 2 8 3" xfId="44281"/>
    <cellStyle name="Note 5 2 2 9" xfId="19400"/>
    <cellStyle name="Note 5 2 3" xfId="2563"/>
    <cellStyle name="Note 5 2 3 2" xfId="2564"/>
    <cellStyle name="Note 5 2 3 2 2" xfId="5075"/>
    <cellStyle name="Note 5 2 3 2 2 2" xfId="14432"/>
    <cellStyle name="Note 5 2 3 2 2 2 2" xfId="31867"/>
    <cellStyle name="Note 5 2 3 2 2 2 3" xfId="46320"/>
    <cellStyle name="Note 5 2 3 2 2 3" xfId="16893"/>
    <cellStyle name="Note 5 2 3 2 2 3 2" xfId="34328"/>
    <cellStyle name="Note 5 2 3 2 2 3 3" xfId="48781"/>
    <cellStyle name="Note 5 2 3 2 2 4" xfId="22511"/>
    <cellStyle name="Note 5 2 3 2 2 5" xfId="36964"/>
    <cellStyle name="Note 5 2 3 2 3" xfId="7537"/>
    <cellStyle name="Note 5 2 3 2 3 2" xfId="24972"/>
    <cellStyle name="Note 5 2 3 2 3 3" xfId="39425"/>
    <cellStyle name="Note 5 2 3 2 4" xfId="9978"/>
    <cellStyle name="Note 5 2 3 2 4 2" xfId="27413"/>
    <cellStyle name="Note 5 2 3 2 4 3" xfId="41866"/>
    <cellStyle name="Note 5 2 3 2 5" xfId="12398"/>
    <cellStyle name="Note 5 2 3 2 5 2" xfId="29833"/>
    <cellStyle name="Note 5 2 3 2 5 3" xfId="44286"/>
    <cellStyle name="Note 5 2 3 2 6" xfId="19405"/>
    <cellStyle name="Note 5 2 3 3" xfId="2565"/>
    <cellStyle name="Note 5 2 3 3 2" xfId="5076"/>
    <cellStyle name="Note 5 2 3 3 2 2" xfId="14433"/>
    <cellStyle name="Note 5 2 3 3 2 2 2" xfId="31868"/>
    <cellStyle name="Note 5 2 3 3 2 2 3" xfId="46321"/>
    <cellStyle name="Note 5 2 3 3 2 3" xfId="16894"/>
    <cellStyle name="Note 5 2 3 3 2 3 2" xfId="34329"/>
    <cellStyle name="Note 5 2 3 3 2 3 3" xfId="48782"/>
    <cellStyle name="Note 5 2 3 3 2 4" xfId="22512"/>
    <cellStyle name="Note 5 2 3 3 2 5" xfId="36965"/>
    <cellStyle name="Note 5 2 3 3 3" xfId="7538"/>
    <cellStyle name="Note 5 2 3 3 3 2" xfId="24973"/>
    <cellStyle name="Note 5 2 3 3 3 3" xfId="39426"/>
    <cellStyle name="Note 5 2 3 3 4" xfId="9979"/>
    <cellStyle name="Note 5 2 3 3 4 2" xfId="27414"/>
    <cellStyle name="Note 5 2 3 3 4 3" xfId="41867"/>
    <cellStyle name="Note 5 2 3 3 5" xfId="12399"/>
    <cellStyle name="Note 5 2 3 3 5 2" xfId="29834"/>
    <cellStyle name="Note 5 2 3 3 5 3" xfId="44287"/>
    <cellStyle name="Note 5 2 3 3 6" xfId="19406"/>
    <cellStyle name="Note 5 2 3 4" xfId="2566"/>
    <cellStyle name="Note 5 2 3 4 2" xfId="5077"/>
    <cellStyle name="Note 5 2 3 4 2 2" xfId="22513"/>
    <cellStyle name="Note 5 2 3 4 2 3" xfId="36966"/>
    <cellStyle name="Note 5 2 3 4 3" xfId="7539"/>
    <cellStyle name="Note 5 2 3 4 3 2" xfId="24974"/>
    <cellStyle name="Note 5 2 3 4 3 3" xfId="39427"/>
    <cellStyle name="Note 5 2 3 4 4" xfId="9980"/>
    <cellStyle name="Note 5 2 3 4 4 2" xfId="27415"/>
    <cellStyle name="Note 5 2 3 4 4 3" xfId="41868"/>
    <cellStyle name="Note 5 2 3 4 5" xfId="12400"/>
    <cellStyle name="Note 5 2 3 4 5 2" xfId="29835"/>
    <cellStyle name="Note 5 2 3 4 5 3" xfId="44288"/>
    <cellStyle name="Note 5 2 3 4 6" xfId="15411"/>
    <cellStyle name="Note 5 2 3 4 6 2" xfId="32846"/>
    <cellStyle name="Note 5 2 3 4 6 3" xfId="47299"/>
    <cellStyle name="Note 5 2 3 4 7" xfId="19407"/>
    <cellStyle name="Note 5 2 3 4 8" xfId="20573"/>
    <cellStyle name="Note 5 2 3 5" xfId="5074"/>
    <cellStyle name="Note 5 2 3 5 2" xfId="14431"/>
    <cellStyle name="Note 5 2 3 5 2 2" xfId="31866"/>
    <cellStyle name="Note 5 2 3 5 2 3" xfId="46319"/>
    <cellStyle name="Note 5 2 3 5 3" xfId="16892"/>
    <cellStyle name="Note 5 2 3 5 3 2" xfId="34327"/>
    <cellStyle name="Note 5 2 3 5 3 3" xfId="48780"/>
    <cellStyle name="Note 5 2 3 5 4" xfId="22510"/>
    <cellStyle name="Note 5 2 3 5 5" xfId="36963"/>
    <cellStyle name="Note 5 2 3 6" xfId="7536"/>
    <cellStyle name="Note 5 2 3 6 2" xfId="24971"/>
    <cellStyle name="Note 5 2 3 6 3" xfId="39424"/>
    <cellStyle name="Note 5 2 3 7" xfId="9977"/>
    <cellStyle name="Note 5 2 3 7 2" xfId="27412"/>
    <cellStyle name="Note 5 2 3 7 3" xfId="41865"/>
    <cellStyle name="Note 5 2 3 8" xfId="12397"/>
    <cellStyle name="Note 5 2 3 8 2" xfId="29832"/>
    <cellStyle name="Note 5 2 3 8 3" xfId="44285"/>
    <cellStyle name="Note 5 2 3 9" xfId="19404"/>
    <cellStyle name="Note 5 2 4" xfId="2567"/>
    <cellStyle name="Note 5 2 4 2" xfId="2568"/>
    <cellStyle name="Note 5 2 4 2 2" xfId="5079"/>
    <cellStyle name="Note 5 2 4 2 2 2" xfId="14435"/>
    <cellStyle name="Note 5 2 4 2 2 2 2" xfId="31870"/>
    <cellStyle name="Note 5 2 4 2 2 2 3" xfId="46323"/>
    <cellStyle name="Note 5 2 4 2 2 3" xfId="16896"/>
    <cellStyle name="Note 5 2 4 2 2 3 2" xfId="34331"/>
    <cellStyle name="Note 5 2 4 2 2 3 3" xfId="48784"/>
    <cellStyle name="Note 5 2 4 2 2 4" xfId="22515"/>
    <cellStyle name="Note 5 2 4 2 2 5" xfId="36968"/>
    <cellStyle name="Note 5 2 4 2 3" xfId="7541"/>
    <cellStyle name="Note 5 2 4 2 3 2" xfId="24976"/>
    <cellStyle name="Note 5 2 4 2 3 3" xfId="39429"/>
    <cellStyle name="Note 5 2 4 2 4" xfId="9982"/>
    <cellStyle name="Note 5 2 4 2 4 2" xfId="27417"/>
    <cellStyle name="Note 5 2 4 2 4 3" xfId="41870"/>
    <cellStyle name="Note 5 2 4 2 5" xfId="12402"/>
    <cellStyle name="Note 5 2 4 2 5 2" xfId="29837"/>
    <cellStyle name="Note 5 2 4 2 5 3" xfId="44290"/>
    <cellStyle name="Note 5 2 4 2 6" xfId="19409"/>
    <cellStyle name="Note 5 2 4 3" xfId="2569"/>
    <cellStyle name="Note 5 2 4 3 2" xfId="5080"/>
    <cellStyle name="Note 5 2 4 3 2 2" xfId="14436"/>
    <cellStyle name="Note 5 2 4 3 2 2 2" xfId="31871"/>
    <cellStyle name="Note 5 2 4 3 2 2 3" xfId="46324"/>
    <cellStyle name="Note 5 2 4 3 2 3" xfId="16897"/>
    <cellStyle name="Note 5 2 4 3 2 3 2" xfId="34332"/>
    <cellStyle name="Note 5 2 4 3 2 3 3" xfId="48785"/>
    <cellStyle name="Note 5 2 4 3 2 4" xfId="22516"/>
    <cellStyle name="Note 5 2 4 3 2 5" xfId="36969"/>
    <cellStyle name="Note 5 2 4 3 3" xfId="7542"/>
    <cellStyle name="Note 5 2 4 3 3 2" xfId="24977"/>
    <cellStyle name="Note 5 2 4 3 3 3" xfId="39430"/>
    <cellStyle name="Note 5 2 4 3 4" xfId="9983"/>
    <cellStyle name="Note 5 2 4 3 4 2" xfId="27418"/>
    <cellStyle name="Note 5 2 4 3 4 3" xfId="41871"/>
    <cellStyle name="Note 5 2 4 3 5" xfId="12403"/>
    <cellStyle name="Note 5 2 4 3 5 2" xfId="29838"/>
    <cellStyle name="Note 5 2 4 3 5 3" xfId="44291"/>
    <cellStyle name="Note 5 2 4 3 6" xfId="19410"/>
    <cellStyle name="Note 5 2 4 4" xfId="2570"/>
    <cellStyle name="Note 5 2 4 4 2" xfId="5081"/>
    <cellStyle name="Note 5 2 4 4 2 2" xfId="22517"/>
    <cellStyle name="Note 5 2 4 4 2 3" xfId="36970"/>
    <cellStyle name="Note 5 2 4 4 3" xfId="7543"/>
    <cellStyle name="Note 5 2 4 4 3 2" xfId="24978"/>
    <cellStyle name="Note 5 2 4 4 3 3" xfId="39431"/>
    <cellStyle name="Note 5 2 4 4 4" xfId="9984"/>
    <cellStyle name="Note 5 2 4 4 4 2" xfId="27419"/>
    <cellStyle name="Note 5 2 4 4 4 3" xfId="41872"/>
    <cellStyle name="Note 5 2 4 4 5" xfId="12404"/>
    <cellStyle name="Note 5 2 4 4 5 2" xfId="29839"/>
    <cellStyle name="Note 5 2 4 4 5 3" xfId="44292"/>
    <cellStyle name="Note 5 2 4 4 6" xfId="15412"/>
    <cellStyle name="Note 5 2 4 4 6 2" xfId="32847"/>
    <cellStyle name="Note 5 2 4 4 6 3" xfId="47300"/>
    <cellStyle name="Note 5 2 4 4 7" xfId="19411"/>
    <cellStyle name="Note 5 2 4 4 8" xfId="20574"/>
    <cellStyle name="Note 5 2 4 5" xfId="5078"/>
    <cellStyle name="Note 5 2 4 5 2" xfId="14434"/>
    <cellStyle name="Note 5 2 4 5 2 2" xfId="31869"/>
    <cellStyle name="Note 5 2 4 5 2 3" xfId="46322"/>
    <cellStyle name="Note 5 2 4 5 3" xfId="16895"/>
    <cellStyle name="Note 5 2 4 5 3 2" xfId="34330"/>
    <cellStyle name="Note 5 2 4 5 3 3" xfId="48783"/>
    <cellStyle name="Note 5 2 4 5 4" xfId="22514"/>
    <cellStyle name="Note 5 2 4 5 5" xfId="36967"/>
    <cellStyle name="Note 5 2 4 6" xfId="7540"/>
    <cellStyle name="Note 5 2 4 6 2" xfId="24975"/>
    <cellStyle name="Note 5 2 4 6 3" xfId="39428"/>
    <cellStyle name="Note 5 2 4 7" xfId="9981"/>
    <cellStyle name="Note 5 2 4 7 2" xfId="27416"/>
    <cellStyle name="Note 5 2 4 7 3" xfId="41869"/>
    <cellStyle name="Note 5 2 4 8" xfId="12401"/>
    <cellStyle name="Note 5 2 4 8 2" xfId="29836"/>
    <cellStyle name="Note 5 2 4 8 3" xfId="44289"/>
    <cellStyle name="Note 5 2 4 9" xfId="19408"/>
    <cellStyle name="Note 5 2 5" xfId="2571"/>
    <cellStyle name="Note 5 2 5 2" xfId="2572"/>
    <cellStyle name="Note 5 2 5 2 2" xfId="5083"/>
    <cellStyle name="Note 5 2 5 2 2 2" xfId="14438"/>
    <cellStyle name="Note 5 2 5 2 2 2 2" xfId="31873"/>
    <cellStyle name="Note 5 2 5 2 2 2 3" xfId="46326"/>
    <cellStyle name="Note 5 2 5 2 2 3" xfId="16899"/>
    <cellStyle name="Note 5 2 5 2 2 3 2" xfId="34334"/>
    <cellStyle name="Note 5 2 5 2 2 3 3" xfId="48787"/>
    <cellStyle name="Note 5 2 5 2 2 4" xfId="22519"/>
    <cellStyle name="Note 5 2 5 2 2 5" xfId="36972"/>
    <cellStyle name="Note 5 2 5 2 3" xfId="7545"/>
    <cellStyle name="Note 5 2 5 2 3 2" xfId="24980"/>
    <cellStyle name="Note 5 2 5 2 3 3" xfId="39433"/>
    <cellStyle name="Note 5 2 5 2 4" xfId="9986"/>
    <cellStyle name="Note 5 2 5 2 4 2" xfId="27421"/>
    <cellStyle name="Note 5 2 5 2 4 3" xfId="41874"/>
    <cellStyle name="Note 5 2 5 2 5" xfId="12406"/>
    <cellStyle name="Note 5 2 5 2 5 2" xfId="29841"/>
    <cellStyle name="Note 5 2 5 2 5 3" xfId="44294"/>
    <cellStyle name="Note 5 2 5 2 6" xfId="19413"/>
    <cellStyle name="Note 5 2 5 3" xfId="2573"/>
    <cellStyle name="Note 5 2 5 3 2" xfId="5084"/>
    <cellStyle name="Note 5 2 5 3 2 2" xfId="14439"/>
    <cellStyle name="Note 5 2 5 3 2 2 2" xfId="31874"/>
    <cellStyle name="Note 5 2 5 3 2 2 3" xfId="46327"/>
    <cellStyle name="Note 5 2 5 3 2 3" xfId="16900"/>
    <cellStyle name="Note 5 2 5 3 2 3 2" xfId="34335"/>
    <cellStyle name="Note 5 2 5 3 2 3 3" xfId="48788"/>
    <cellStyle name="Note 5 2 5 3 2 4" xfId="22520"/>
    <cellStyle name="Note 5 2 5 3 2 5" xfId="36973"/>
    <cellStyle name="Note 5 2 5 3 3" xfId="7546"/>
    <cellStyle name="Note 5 2 5 3 3 2" xfId="24981"/>
    <cellStyle name="Note 5 2 5 3 3 3" xfId="39434"/>
    <cellStyle name="Note 5 2 5 3 4" xfId="9987"/>
    <cellStyle name="Note 5 2 5 3 4 2" xfId="27422"/>
    <cellStyle name="Note 5 2 5 3 4 3" xfId="41875"/>
    <cellStyle name="Note 5 2 5 3 5" xfId="12407"/>
    <cellStyle name="Note 5 2 5 3 5 2" xfId="29842"/>
    <cellStyle name="Note 5 2 5 3 5 3" xfId="44295"/>
    <cellStyle name="Note 5 2 5 3 6" xfId="19414"/>
    <cellStyle name="Note 5 2 5 4" xfId="2574"/>
    <cellStyle name="Note 5 2 5 4 2" xfId="5085"/>
    <cellStyle name="Note 5 2 5 4 2 2" xfId="22521"/>
    <cellStyle name="Note 5 2 5 4 2 3" xfId="36974"/>
    <cellStyle name="Note 5 2 5 4 3" xfId="7547"/>
    <cellStyle name="Note 5 2 5 4 3 2" xfId="24982"/>
    <cellStyle name="Note 5 2 5 4 3 3" xfId="39435"/>
    <cellStyle name="Note 5 2 5 4 4" xfId="9988"/>
    <cellStyle name="Note 5 2 5 4 4 2" xfId="27423"/>
    <cellStyle name="Note 5 2 5 4 4 3" xfId="41876"/>
    <cellStyle name="Note 5 2 5 4 5" xfId="12408"/>
    <cellStyle name="Note 5 2 5 4 5 2" xfId="29843"/>
    <cellStyle name="Note 5 2 5 4 5 3" xfId="44296"/>
    <cellStyle name="Note 5 2 5 4 6" xfId="15413"/>
    <cellStyle name="Note 5 2 5 4 6 2" xfId="32848"/>
    <cellStyle name="Note 5 2 5 4 6 3" xfId="47301"/>
    <cellStyle name="Note 5 2 5 4 7" xfId="19415"/>
    <cellStyle name="Note 5 2 5 4 8" xfId="20575"/>
    <cellStyle name="Note 5 2 5 5" xfId="5082"/>
    <cellStyle name="Note 5 2 5 5 2" xfId="14437"/>
    <cellStyle name="Note 5 2 5 5 2 2" xfId="31872"/>
    <cellStyle name="Note 5 2 5 5 2 3" xfId="46325"/>
    <cellStyle name="Note 5 2 5 5 3" xfId="16898"/>
    <cellStyle name="Note 5 2 5 5 3 2" xfId="34333"/>
    <cellStyle name="Note 5 2 5 5 3 3" xfId="48786"/>
    <cellStyle name="Note 5 2 5 5 4" xfId="22518"/>
    <cellStyle name="Note 5 2 5 5 5" xfId="36971"/>
    <cellStyle name="Note 5 2 5 6" xfId="7544"/>
    <cellStyle name="Note 5 2 5 6 2" xfId="24979"/>
    <cellStyle name="Note 5 2 5 6 3" xfId="39432"/>
    <cellStyle name="Note 5 2 5 7" xfId="9985"/>
    <cellStyle name="Note 5 2 5 7 2" xfId="27420"/>
    <cellStyle name="Note 5 2 5 7 3" xfId="41873"/>
    <cellStyle name="Note 5 2 5 8" xfId="12405"/>
    <cellStyle name="Note 5 2 5 8 2" xfId="29840"/>
    <cellStyle name="Note 5 2 5 8 3" xfId="44293"/>
    <cellStyle name="Note 5 2 5 9" xfId="19412"/>
    <cellStyle name="Note 5 2 6" xfId="2575"/>
    <cellStyle name="Note 5 2 6 2" xfId="5086"/>
    <cellStyle name="Note 5 2 6 2 2" xfId="14440"/>
    <cellStyle name="Note 5 2 6 2 2 2" xfId="31875"/>
    <cellStyle name="Note 5 2 6 2 2 3" xfId="46328"/>
    <cellStyle name="Note 5 2 6 2 3" xfId="16901"/>
    <cellStyle name="Note 5 2 6 2 3 2" xfId="34336"/>
    <cellStyle name="Note 5 2 6 2 3 3" xfId="48789"/>
    <cellStyle name="Note 5 2 6 2 4" xfId="22522"/>
    <cellStyle name="Note 5 2 6 2 5" xfId="36975"/>
    <cellStyle name="Note 5 2 6 3" xfId="7548"/>
    <cellStyle name="Note 5 2 6 3 2" xfId="24983"/>
    <cellStyle name="Note 5 2 6 3 3" xfId="39436"/>
    <cellStyle name="Note 5 2 6 4" xfId="9989"/>
    <cellStyle name="Note 5 2 6 4 2" xfId="27424"/>
    <cellStyle name="Note 5 2 6 4 3" xfId="41877"/>
    <cellStyle name="Note 5 2 6 5" xfId="12409"/>
    <cellStyle name="Note 5 2 6 5 2" xfId="29844"/>
    <cellStyle name="Note 5 2 6 5 3" xfId="44297"/>
    <cellStyle name="Note 5 2 6 6" xfId="19416"/>
    <cellStyle name="Note 5 2 7" xfId="2576"/>
    <cellStyle name="Note 5 2 7 2" xfId="5087"/>
    <cellStyle name="Note 5 2 7 2 2" xfId="14441"/>
    <cellStyle name="Note 5 2 7 2 2 2" xfId="31876"/>
    <cellStyle name="Note 5 2 7 2 2 3" xfId="46329"/>
    <cellStyle name="Note 5 2 7 2 3" xfId="16902"/>
    <cellStyle name="Note 5 2 7 2 3 2" xfId="34337"/>
    <cellStyle name="Note 5 2 7 2 3 3" xfId="48790"/>
    <cellStyle name="Note 5 2 7 2 4" xfId="22523"/>
    <cellStyle name="Note 5 2 7 2 5" xfId="36976"/>
    <cellStyle name="Note 5 2 7 3" xfId="7549"/>
    <cellStyle name="Note 5 2 7 3 2" xfId="24984"/>
    <cellStyle name="Note 5 2 7 3 3" xfId="39437"/>
    <cellStyle name="Note 5 2 7 4" xfId="9990"/>
    <cellStyle name="Note 5 2 7 4 2" xfId="27425"/>
    <cellStyle name="Note 5 2 7 4 3" xfId="41878"/>
    <cellStyle name="Note 5 2 7 5" xfId="12410"/>
    <cellStyle name="Note 5 2 7 5 2" xfId="29845"/>
    <cellStyle name="Note 5 2 7 5 3" xfId="44298"/>
    <cellStyle name="Note 5 2 7 6" xfId="19417"/>
    <cellStyle name="Note 5 2 8" xfId="2577"/>
    <cellStyle name="Note 5 2 8 2" xfId="5088"/>
    <cellStyle name="Note 5 2 8 2 2" xfId="22524"/>
    <cellStyle name="Note 5 2 8 2 3" xfId="36977"/>
    <cellStyle name="Note 5 2 8 3" xfId="7550"/>
    <cellStyle name="Note 5 2 8 3 2" xfId="24985"/>
    <cellStyle name="Note 5 2 8 3 3" xfId="39438"/>
    <cellStyle name="Note 5 2 8 4" xfId="9991"/>
    <cellStyle name="Note 5 2 8 4 2" xfId="27426"/>
    <cellStyle name="Note 5 2 8 4 3" xfId="41879"/>
    <cellStyle name="Note 5 2 8 5" xfId="12411"/>
    <cellStyle name="Note 5 2 8 5 2" xfId="29846"/>
    <cellStyle name="Note 5 2 8 5 3" xfId="44299"/>
    <cellStyle name="Note 5 2 8 6" xfId="15414"/>
    <cellStyle name="Note 5 2 8 6 2" xfId="32849"/>
    <cellStyle name="Note 5 2 8 6 3" xfId="47302"/>
    <cellStyle name="Note 5 2 8 7" xfId="19418"/>
    <cellStyle name="Note 5 2 8 8" xfId="20576"/>
    <cellStyle name="Note 5 2 9" xfId="5069"/>
    <cellStyle name="Note 5 2 9 2" xfId="14427"/>
    <cellStyle name="Note 5 2 9 2 2" xfId="31862"/>
    <cellStyle name="Note 5 2 9 2 3" xfId="46315"/>
    <cellStyle name="Note 5 2 9 3" xfId="16888"/>
    <cellStyle name="Note 5 2 9 3 2" xfId="34323"/>
    <cellStyle name="Note 5 2 9 3 3" xfId="48776"/>
    <cellStyle name="Note 5 2 9 4" xfId="22505"/>
    <cellStyle name="Note 5 2 9 5" xfId="36958"/>
    <cellStyle name="Note 5 20" xfId="2578"/>
    <cellStyle name="Note 5 20 10" xfId="19419"/>
    <cellStyle name="Note 5 20 2" xfId="2579"/>
    <cellStyle name="Note 5 20 2 10" xfId="9993"/>
    <cellStyle name="Note 5 20 2 10 2" xfId="27428"/>
    <cellStyle name="Note 5 20 2 10 3" xfId="41881"/>
    <cellStyle name="Note 5 20 2 11" xfId="12413"/>
    <cellStyle name="Note 5 20 2 11 2" xfId="29848"/>
    <cellStyle name="Note 5 20 2 11 3" xfId="44301"/>
    <cellStyle name="Note 5 20 2 12" xfId="19420"/>
    <cellStyle name="Note 5 20 2 2" xfId="2580"/>
    <cellStyle name="Note 5 20 2 2 2" xfId="2581"/>
    <cellStyle name="Note 5 20 2 2 2 2" xfId="5092"/>
    <cellStyle name="Note 5 20 2 2 2 2 2" xfId="14445"/>
    <cellStyle name="Note 5 20 2 2 2 2 2 2" xfId="31880"/>
    <cellStyle name="Note 5 20 2 2 2 2 2 3" xfId="46333"/>
    <cellStyle name="Note 5 20 2 2 2 2 3" xfId="16906"/>
    <cellStyle name="Note 5 20 2 2 2 2 3 2" xfId="34341"/>
    <cellStyle name="Note 5 20 2 2 2 2 3 3" xfId="48794"/>
    <cellStyle name="Note 5 20 2 2 2 2 4" xfId="22528"/>
    <cellStyle name="Note 5 20 2 2 2 2 5" xfId="36981"/>
    <cellStyle name="Note 5 20 2 2 2 3" xfId="7554"/>
    <cellStyle name="Note 5 20 2 2 2 3 2" xfId="24989"/>
    <cellStyle name="Note 5 20 2 2 2 3 3" xfId="39442"/>
    <cellStyle name="Note 5 20 2 2 2 4" xfId="9995"/>
    <cellStyle name="Note 5 20 2 2 2 4 2" xfId="27430"/>
    <cellStyle name="Note 5 20 2 2 2 4 3" xfId="41883"/>
    <cellStyle name="Note 5 20 2 2 2 5" xfId="12415"/>
    <cellStyle name="Note 5 20 2 2 2 5 2" xfId="29850"/>
    <cellStyle name="Note 5 20 2 2 2 5 3" xfId="44303"/>
    <cellStyle name="Note 5 20 2 2 2 6" xfId="19422"/>
    <cellStyle name="Note 5 20 2 2 3" xfId="2582"/>
    <cellStyle name="Note 5 20 2 2 3 2" xfId="5093"/>
    <cellStyle name="Note 5 20 2 2 3 2 2" xfId="14446"/>
    <cellStyle name="Note 5 20 2 2 3 2 2 2" xfId="31881"/>
    <cellStyle name="Note 5 20 2 2 3 2 2 3" xfId="46334"/>
    <cellStyle name="Note 5 20 2 2 3 2 3" xfId="16907"/>
    <cellStyle name="Note 5 20 2 2 3 2 3 2" xfId="34342"/>
    <cellStyle name="Note 5 20 2 2 3 2 3 3" xfId="48795"/>
    <cellStyle name="Note 5 20 2 2 3 2 4" xfId="22529"/>
    <cellStyle name="Note 5 20 2 2 3 2 5" xfId="36982"/>
    <cellStyle name="Note 5 20 2 2 3 3" xfId="7555"/>
    <cellStyle name="Note 5 20 2 2 3 3 2" xfId="24990"/>
    <cellStyle name="Note 5 20 2 2 3 3 3" xfId="39443"/>
    <cellStyle name="Note 5 20 2 2 3 4" xfId="9996"/>
    <cellStyle name="Note 5 20 2 2 3 4 2" xfId="27431"/>
    <cellStyle name="Note 5 20 2 2 3 4 3" xfId="41884"/>
    <cellStyle name="Note 5 20 2 2 3 5" xfId="12416"/>
    <cellStyle name="Note 5 20 2 2 3 5 2" xfId="29851"/>
    <cellStyle name="Note 5 20 2 2 3 5 3" xfId="44304"/>
    <cellStyle name="Note 5 20 2 2 3 6" xfId="19423"/>
    <cellStyle name="Note 5 20 2 2 4" xfId="2583"/>
    <cellStyle name="Note 5 20 2 2 4 2" xfId="5094"/>
    <cellStyle name="Note 5 20 2 2 4 2 2" xfId="22530"/>
    <cellStyle name="Note 5 20 2 2 4 2 3" xfId="36983"/>
    <cellStyle name="Note 5 20 2 2 4 3" xfId="7556"/>
    <cellStyle name="Note 5 20 2 2 4 3 2" xfId="24991"/>
    <cellStyle name="Note 5 20 2 2 4 3 3" xfId="39444"/>
    <cellStyle name="Note 5 20 2 2 4 4" xfId="9997"/>
    <cellStyle name="Note 5 20 2 2 4 4 2" xfId="27432"/>
    <cellStyle name="Note 5 20 2 2 4 4 3" xfId="41885"/>
    <cellStyle name="Note 5 20 2 2 4 5" xfId="12417"/>
    <cellStyle name="Note 5 20 2 2 4 5 2" xfId="29852"/>
    <cellStyle name="Note 5 20 2 2 4 5 3" xfId="44305"/>
    <cellStyle name="Note 5 20 2 2 4 6" xfId="15415"/>
    <cellStyle name="Note 5 20 2 2 4 6 2" xfId="32850"/>
    <cellStyle name="Note 5 20 2 2 4 6 3" xfId="47303"/>
    <cellStyle name="Note 5 20 2 2 4 7" xfId="19424"/>
    <cellStyle name="Note 5 20 2 2 4 8" xfId="20577"/>
    <cellStyle name="Note 5 20 2 2 5" xfId="5091"/>
    <cellStyle name="Note 5 20 2 2 5 2" xfId="14444"/>
    <cellStyle name="Note 5 20 2 2 5 2 2" xfId="31879"/>
    <cellStyle name="Note 5 20 2 2 5 2 3" xfId="46332"/>
    <cellStyle name="Note 5 20 2 2 5 3" xfId="16905"/>
    <cellStyle name="Note 5 20 2 2 5 3 2" xfId="34340"/>
    <cellStyle name="Note 5 20 2 2 5 3 3" xfId="48793"/>
    <cellStyle name="Note 5 20 2 2 5 4" xfId="22527"/>
    <cellStyle name="Note 5 20 2 2 5 5" xfId="36980"/>
    <cellStyle name="Note 5 20 2 2 6" xfId="7553"/>
    <cellStyle name="Note 5 20 2 2 6 2" xfId="24988"/>
    <cellStyle name="Note 5 20 2 2 6 3" xfId="39441"/>
    <cellStyle name="Note 5 20 2 2 7" xfId="9994"/>
    <cellStyle name="Note 5 20 2 2 7 2" xfId="27429"/>
    <cellStyle name="Note 5 20 2 2 7 3" xfId="41882"/>
    <cellStyle name="Note 5 20 2 2 8" xfId="12414"/>
    <cellStyle name="Note 5 20 2 2 8 2" xfId="29849"/>
    <cellStyle name="Note 5 20 2 2 8 3" xfId="44302"/>
    <cellStyle name="Note 5 20 2 2 9" xfId="19421"/>
    <cellStyle name="Note 5 20 2 3" xfId="2584"/>
    <cellStyle name="Note 5 20 2 3 2" xfId="2585"/>
    <cellStyle name="Note 5 20 2 3 2 2" xfId="5096"/>
    <cellStyle name="Note 5 20 2 3 2 2 2" xfId="14448"/>
    <cellStyle name="Note 5 20 2 3 2 2 2 2" xfId="31883"/>
    <cellStyle name="Note 5 20 2 3 2 2 2 3" xfId="46336"/>
    <cellStyle name="Note 5 20 2 3 2 2 3" xfId="16909"/>
    <cellStyle name="Note 5 20 2 3 2 2 3 2" xfId="34344"/>
    <cellStyle name="Note 5 20 2 3 2 2 3 3" xfId="48797"/>
    <cellStyle name="Note 5 20 2 3 2 2 4" xfId="22532"/>
    <cellStyle name="Note 5 20 2 3 2 2 5" xfId="36985"/>
    <cellStyle name="Note 5 20 2 3 2 3" xfId="7558"/>
    <cellStyle name="Note 5 20 2 3 2 3 2" xfId="24993"/>
    <cellStyle name="Note 5 20 2 3 2 3 3" xfId="39446"/>
    <cellStyle name="Note 5 20 2 3 2 4" xfId="9999"/>
    <cellStyle name="Note 5 20 2 3 2 4 2" xfId="27434"/>
    <cellStyle name="Note 5 20 2 3 2 4 3" xfId="41887"/>
    <cellStyle name="Note 5 20 2 3 2 5" xfId="12419"/>
    <cellStyle name="Note 5 20 2 3 2 5 2" xfId="29854"/>
    <cellStyle name="Note 5 20 2 3 2 5 3" xfId="44307"/>
    <cellStyle name="Note 5 20 2 3 2 6" xfId="19426"/>
    <cellStyle name="Note 5 20 2 3 3" xfId="2586"/>
    <cellStyle name="Note 5 20 2 3 3 2" xfId="5097"/>
    <cellStyle name="Note 5 20 2 3 3 2 2" xfId="14449"/>
    <cellStyle name="Note 5 20 2 3 3 2 2 2" xfId="31884"/>
    <cellStyle name="Note 5 20 2 3 3 2 2 3" xfId="46337"/>
    <cellStyle name="Note 5 20 2 3 3 2 3" xfId="16910"/>
    <cellStyle name="Note 5 20 2 3 3 2 3 2" xfId="34345"/>
    <cellStyle name="Note 5 20 2 3 3 2 3 3" xfId="48798"/>
    <cellStyle name="Note 5 20 2 3 3 2 4" xfId="22533"/>
    <cellStyle name="Note 5 20 2 3 3 2 5" xfId="36986"/>
    <cellStyle name="Note 5 20 2 3 3 3" xfId="7559"/>
    <cellStyle name="Note 5 20 2 3 3 3 2" xfId="24994"/>
    <cellStyle name="Note 5 20 2 3 3 3 3" xfId="39447"/>
    <cellStyle name="Note 5 20 2 3 3 4" xfId="10000"/>
    <cellStyle name="Note 5 20 2 3 3 4 2" xfId="27435"/>
    <cellStyle name="Note 5 20 2 3 3 4 3" xfId="41888"/>
    <cellStyle name="Note 5 20 2 3 3 5" xfId="12420"/>
    <cellStyle name="Note 5 20 2 3 3 5 2" xfId="29855"/>
    <cellStyle name="Note 5 20 2 3 3 5 3" xfId="44308"/>
    <cellStyle name="Note 5 20 2 3 3 6" xfId="19427"/>
    <cellStyle name="Note 5 20 2 3 4" xfId="2587"/>
    <cellStyle name="Note 5 20 2 3 4 2" xfId="5098"/>
    <cellStyle name="Note 5 20 2 3 4 2 2" xfId="22534"/>
    <cellStyle name="Note 5 20 2 3 4 2 3" xfId="36987"/>
    <cellStyle name="Note 5 20 2 3 4 3" xfId="7560"/>
    <cellStyle name="Note 5 20 2 3 4 3 2" xfId="24995"/>
    <cellStyle name="Note 5 20 2 3 4 3 3" xfId="39448"/>
    <cellStyle name="Note 5 20 2 3 4 4" xfId="10001"/>
    <cellStyle name="Note 5 20 2 3 4 4 2" xfId="27436"/>
    <cellStyle name="Note 5 20 2 3 4 4 3" xfId="41889"/>
    <cellStyle name="Note 5 20 2 3 4 5" xfId="12421"/>
    <cellStyle name="Note 5 20 2 3 4 5 2" xfId="29856"/>
    <cellStyle name="Note 5 20 2 3 4 5 3" xfId="44309"/>
    <cellStyle name="Note 5 20 2 3 4 6" xfId="15416"/>
    <cellStyle name="Note 5 20 2 3 4 6 2" xfId="32851"/>
    <cellStyle name="Note 5 20 2 3 4 6 3" xfId="47304"/>
    <cellStyle name="Note 5 20 2 3 4 7" xfId="19428"/>
    <cellStyle name="Note 5 20 2 3 4 8" xfId="20578"/>
    <cellStyle name="Note 5 20 2 3 5" xfId="5095"/>
    <cellStyle name="Note 5 20 2 3 5 2" xfId="14447"/>
    <cellStyle name="Note 5 20 2 3 5 2 2" xfId="31882"/>
    <cellStyle name="Note 5 20 2 3 5 2 3" xfId="46335"/>
    <cellStyle name="Note 5 20 2 3 5 3" xfId="16908"/>
    <cellStyle name="Note 5 20 2 3 5 3 2" xfId="34343"/>
    <cellStyle name="Note 5 20 2 3 5 3 3" xfId="48796"/>
    <cellStyle name="Note 5 20 2 3 5 4" xfId="22531"/>
    <cellStyle name="Note 5 20 2 3 5 5" xfId="36984"/>
    <cellStyle name="Note 5 20 2 3 6" xfId="7557"/>
    <cellStyle name="Note 5 20 2 3 6 2" xfId="24992"/>
    <cellStyle name="Note 5 20 2 3 6 3" xfId="39445"/>
    <cellStyle name="Note 5 20 2 3 7" xfId="9998"/>
    <cellStyle name="Note 5 20 2 3 7 2" xfId="27433"/>
    <cellStyle name="Note 5 20 2 3 7 3" xfId="41886"/>
    <cellStyle name="Note 5 20 2 3 8" xfId="12418"/>
    <cellStyle name="Note 5 20 2 3 8 2" xfId="29853"/>
    <cellStyle name="Note 5 20 2 3 8 3" xfId="44306"/>
    <cellStyle name="Note 5 20 2 3 9" xfId="19425"/>
    <cellStyle name="Note 5 20 2 4" xfId="2588"/>
    <cellStyle name="Note 5 20 2 4 2" xfId="2589"/>
    <cellStyle name="Note 5 20 2 4 2 2" xfId="5100"/>
    <cellStyle name="Note 5 20 2 4 2 2 2" xfId="14451"/>
    <cellStyle name="Note 5 20 2 4 2 2 2 2" xfId="31886"/>
    <cellStyle name="Note 5 20 2 4 2 2 2 3" xfId="46339"/>
    <cellStyle name="Note 5 20 2 4 2 2 3" xfId="16912"/>
    <cellStyle name="Note 5 20 2 4 2 2 3 2" xfId="34347"/>
    <cellStyle name="Note 5 20 2 4 2 2 3 3" xfId="48800"/>
    <cellStyle name="Note 5 20 2 4 2 2 4" xfId="22536"/>
    <cellStyle name="Note 5 20 2 4 2 2 5" xfId="36989"/>
    <cellStyle name="Note 5 20 2 4 2 3" xfId="7562"/>
    <cellStyle name="Note 5 20 2 4 2 3 2" xfId="24997"/>
    <cellStyle name="Note 5 20 2 4 2 3 3" xfId="39450"/>
    <cellStyle name="Note 5 20 2 4 2 4" xfId="10003"/>
    <cellStyle name="Note 5 20 2 4 2 4 2" xfId="27438"/>
    <cellStyle name="Note 5 20 2 4 2 4 3" xfId="41891"/>
    <cellStyle name="Note 5 20 2 4 2 5" xfId="12423"/>
    <cellStyle name="Note 5 20 2 4 2 5 2" xfId="29858"/>
    <cellStyle name="Note 5 20 2 4 2 5 3" xfId="44311"/>
    <cellStyle name="Note 5 20 2 4 2 6" xfId="19430"/>
    <cellStyle name="Note 5 20 2 4 3" xfId="2590"/>
    <cellStyle name="Note 5 20 2 4 3 2" xfId="5101"/>
    <cellStyle name="Note 5 20 2 4 3 2 2" xfId="14452"/>
    <cellStyle name="Note 5 20 2 4 3 2 2 2" xfId="31887"/>
    <cellStyle name="Note 5 20 2 4 3 2 2 3" xfId="46340"/>
    <cellStyle name="Note 5 20 2 4 3 2 3" xfId="16913"/>
    <cellStyle name="Note 5 20 2 4 3 2 3 2" xfId="34348"/>
    <cellStyle name="Note 5 20 2 4 3 2 3 3" xfId="48801"/>
    <cellStyle name="Note 5 20 2 4 3 2 4" xfId="22537"/>
    <cellStyle name="Note 5 20 2 4 3 2 5" xfId="36990"/>
    <cellStyle name="Note 5 20 2 4 3 3" xfId="7563"/>
    <cellStyle name="Note 5 20 2 4 3 3 2" xfId="24998"/>
    <cellStyle name="Note 5 20 2 4 3 3 3" xfId="39451"/>
    <cellStyle name="Note 5 20 2 4 3 4" xfId="10004"/>
    <cellStyle name="Note 5 20 2 4 3 4 2" xfId="27439"/>
    <cellStyle name="Note 5 20 2 4 3 4 3" xfId="41892"/>
    <cellStyle name="Note 5 20 2 4 3 5" xfId="12424"/>
    <cellStyle name="Note 5 20 2 4 3 5 2" xfId="29859"/>
    <cellStyle name="Note 5 20 2 4 3 5 3" xfId="44312"/>
    <cellStyle name="Note 5 20 2 4 3 6" xfId="19431"/>
    <cellStyle name="Note 5 20 2 4 4" xfId="2591"/>
    <cellStyle name="Note 5 20 2 4 4 2" xfId="5102"/>
    <cellStyle name="Note 5 20 2 4 4 2 2" xfId="22538"/>
    <cellStyle name="Note 5 20 2 4 4 2 3" xfId="36991"/>
    <cellStyle name="Note 5 20 2 4 4 3" xfId="7564"/>
    <cellStyle name="Note 5 20 2 4 4 3 2" xfId="24999"/>
    <cellStyle name="Note 5 20 2 4 4 3 3" xfId="39452"/>
    <cellStyle name="Note 5 20 2 4 4 4" xfId="10005"/>
    <cellStyle name="Note 5 20 2 4 4 4 2" xfId="27440"/>
    <cellStyle name="Note 5 20 2 4 4 4 3" xfId="41893"/>
    <cellStyle name="Note 5 20 2 4 4 5" xfId="12425"/>
    <cellStyle name="Note 5 20 2 4 4 5 2" xfId="29860"/>
    <cellStyle name="Note 5 20 2 4 4 5 3" xfId="44313"/>
    <cellStyle name="Note 5 20 2 4 4 6" xfId="15417"/>
    <cellStyle name="Note 5 20 2 4 4 6 2" xfId="32852"/>
    <cellStyle name="Note 5 20 2 4 4 6 3" xfId="47305"/>
    <cellStyle name="Note 5 20 2 4 4 7" xfId="19432"/>
    <cellStyle name="Note 5 20 2 4 4 8" xfId="20579"/>
    <cellStyle name="Note 5 20 2 4 5" xfId="5099"/>
    <cellStyle name="Note 5 20 2 4 5 2" xfId="14450"/>
    <cellStyle name="Note 5 20 2 4 5 2 2" xfId="31885"/>
    <cellStyle name="Note 5 20 2 4 5 2 3" xfId="46338"/>
    <cellStyle name="Note 5 20 2 4 5 3" xfId="16911"/>
    <cellStyle name="Note 5 20 2 4 5 3 2" xfId="34346"/>
    <cellStyle name="Note 5 20 2 4 5 3 3" xfId="48799"/>
    <cellStyle name="Note 5 20 2 4 5 4" xfId="22535"/>
    <cellStyle name="Note 5 20 2 4 5 5" xfId="36988"/>
    <cellStyle name="Note 5 20 2 4 6" xfId="7561"/>
    <cellStyle name="Note 5 20 2 4 6 2" xfId="24996"/>
    <cellStyle name="Note 5 20 2 4 6 3" xfId="39449"/>
    <cellStyle name="Note 5 20 2 4 7" xfId="10002"/>
    <cellStyle name="Note 5 20 2 4 7 2" xfId="27437"/>
    <cellStyle name="Note 5 20 2 4 7 3" xfId="41890"/>
    <cellStyle name="Note 5 20 2 4 8" xfId="12422"/>
    <cellStyle name="Note 5 20 2 4 8 2" xfId="29857"/>
    <cellStyle name="Note 5 20 2 4 8 3" xfId="44310"/>
    <cellStyle name="Note 5 20 2 4 9" xfId="19429"/>
    <cellStyle name="Note 5 20 2 5" xfId="2592"/>
    <cellStyle name="Note 5 20 2 5 2" xfId="5103"/>
    <cellStyle name="Note 5 20 2 5 2 2" xfId="14453"/>
    <cellStyle name="Note 5 20 2 5 2 2 2" xfId="31888"/>
    <cellStyle name="Note 5 20 2 5 2 2 3" xfId="46341"/>
    <cellStyle name="Note 5 20 2 5 2 3" xfId="16914"/>
    <cellStyle name="Note 5 20 2 5 2 3 2" xfId="34349"/>
    <cellStyle name="Note 5 20 2 5 2 3 3" xfId="48802"/>
    <cellStyle name="Note 5 20 2 5 2 4" xfId="22539"/>
    <cellStyle name="Note 5 20 2 5 2 5" xfId="36992"/>
    <cellStyle name="Note 5 20 2 5 3" xfId="7565"/>
    <cellStyle name="Note 5 20 2 5 3 2" xfId="25000"/>
    <cellStyle name="Note 5 20 2 5 3 3" xfId="39453"/>
    <cellStyle name="Note 5 20 2 5 4" xfId="10006"/>
    <cellStyle name="Note 5 20 2 5 4 2" xfId="27441"/>
    <cellStyle name="Note 5 20 2 5 4 3" xfId="41894"/>
    <cellStyle name="Note 5 20 2 5 5" xfId="12426"/>
    <cellStyle name="Note 5 20 2 5 5 2" xfId="29861"/>
    <cellStyle name="Note 5 20 2 5 5 3" xfId="44314"/>
    <cellStyle name="Note 5 20 2 5 6" xfId="19433"/>
    <cellStyle name="Note 5 20 2 6" xfId="2593"/>
    <cellStyle name="Note 5 20 2 6 2" xfId="5104"/>
    <cellStyle name="Note 5 20 2 6 2 2" xfId="14454"/>
    <cellStyle name="Note 5 20 2 6 2 2 2" xfId="31889"/>
    <cellStyle name="Note 5 20 2 6 2 2 3" xfId="46342"/>
    <cellStyle name="Note 5 20 2 6 2 3" xfId="16915"/>
    <cellStyle name="Note 5 20 2 6 2 3 2" xfId="34350"/>
    <cellStyle name="Note 5 20 2 6 2 3 3" xfId="48803"/>
    <cellStyle name="Note 5 20 2 6 2 4" xfId="22540"/>
    <cellStyle name="Note 5 20 2 6 2 5" xfId="36993"/>
    <cellStyle name="Note 5 20 2 6 3" xfId="7566"/>
    <cellStyle name="Note 5 20 2 6 3 2" xfId="25001"/>
    <cellStyle name="Note 5 20 2 6 3 3" xfId="39454"/>
    <cellStyle name="Note 5 20 2 6 4" xfId="10007"/>
    <cellStyle name="Note 5 20 2 6 4 2" xfId="27442"/>
    <cellStyle name="Note 5 20 2 6 4 3" xfId="41895"/>
    <cellStyle name="Note 5 20 2 6 5" xfId="12427"/>
    <cellStyle name="Note 5 20 2 6 5 2" xfId="29862"/>
    <cellStyle name="Note 5 20 2 6 5 3" xfId="44315"/>
    <cellStyle name="Note 5 20 2 6 6" xfId="19434"/>
    <cellStyle name="Note 5 20 2 7" xfId="2594"/>
    <cellStyle name="Note 5 20 2 7 2" xfId="5105"/>
    <cellStyle name="Note 5 20 2 7 2 2" xfId="22541"/>
    <cellStyle name="Note 5 20 2 7 2 3" xfId="36994"/>
    <cellStyle name="Note 5 20 2 7 3" xfId="7567"/>
    <cellStyle name="Note 5 20 2 7 3 2" xfId="25002"/>
    <cellStyle name="Note 5 20 2 7 3 3" xfId="39455"/>
    <cellStyle name="Note 5 20 2 7 4" xfId="10008"/>
    <cellStyle name="Note 5 20 2 7 4 2" xfId="27443"/>
    <cellStyle name="Note 5 20 2 7 4 3" xfId="41896"/>
    <cellStyle name="Note 5 20 2 7 5" xfId="12428"/>
    <cellStyle name="Note 5 20 2 7 5 2" xfId="29863"/>
    <cellStyle name="Note 5 20 2 7 5 3" xfId="44316"/>
    <cellStyle name="Note 5 20 2 7 6" xfId="15418"/>
    <cellStyle name="Note 5 20 2 7 6 2" xfId="32853"/>
    <cellStyle name="Note 5 20 2 7 6 3" xfId="47306"/>
    <cellStyle name="Note 5 20 2 7 7" xfId="19435"/>
    <cellStyle name="Note 5 20 2 7 8" xfId="20580"/>
    <cellStyle name="Note 5 20 2 8" xfId="5090"/>
    <cellStyle name="Note 5 20 2 8 2" xfId="14443"/>
    <cellStyle name="Note 5 20 2 8 2 2" xfId="31878"/>
    <cellStyle name="Note 5 20 2 8 2 3" xfId="46331"/>
    <cellStyle name="Note 5 20 2 8 3" xfId="16904"/>
    <cellStyle name="Note 5 20 2 8 3 2" xfId="34339"/>
    <cellStyle name="Note 5 20 2 8 3 3" xfId="48792"/>
    <cellStyle name="Note 5 20 2 8 4" xfId="22526"/>
    <cellStyle name="Note 5 20 2 8 5" xfId="36979"/>
    <cellStyle name="Note 5 20 2 9" xfId="7552"/>
    <cellStyle name="Note 5 20 2 9 2" xfId="24987"/>
    <cellStyle name="Note 5 20 2 9 3" xfId="39440"/>
    <cellStyle name="Note 5 20 3" xfId="2595"/>
    <cellStyle name="Note 5 20 3 2" xfId="5106"/>
    <cellStyle name="Note 5 20 3 2 2" xfId="14455"/>
    <cellStyle name="Note 5 20 3 2 2 2" xfId="31890"/>
    <cellStyle name="Note 5 20 3 2 2 3" xfId="46343"/>
    <cellStyle name="Note 5 20 3 2 3" xfId="16916"/>
    <cellStyle name="Note 5 20 3 2 3 2" xfId="34351"/>
    <cellStyle name="Note 5 20 3 2 3 3" xfId="48804"/>
    <cellStyle name="Note 5 20 3 2 4" xfId="22542"/>
    <cellStyle name="Note 5 20 3 2 5" xfId="36995"/>
    <cellStyle name="Note 5 20 3 3" xfId="7568"/>
    <cellStyle name="Note 5 20 3 3 2" xfId="25003"/>
    <cellStyle name="Note 5 20 3 3 3" xfId="39456"/>
    <cellStyle name="Note 5 20 3 4" xfId="10009"/>
    <cellStyle name="Note 5 20 3 4 2" xfId="27444"/>
    <cellStyle name="Note 5 20 3 4 3" xfId="41897"/>
    <cellStyle name="Note 5 20 3 5" xfId="12429"/>
    <cellStyle name="Note 5 20 3 5 2" xfId="29864"/>
    <cellStyle name="Note 5 20 3 5 3" xfId="44317"/>
    <cellStyle name="Note 5 20 3 6" xfId="19436"/>
    <cellStyle name="Note 5 20 4" xfId="2596"/>
    <cellStyle name="Note 5 20 4 2" xfId="5107"/>
    <cellStyle name="Note 5 20 4 2 2" xfId="14456"/>
    <cellStyle name="Note 5 20 4 2 2 2" xfId="31891"/>
    <cellStyle name="Note 5 20 4 2 2 3" xfId="46344"/>
    <cellStyle name="Note 5 20 4 2 3" xfId="16917"/>
    <cellStyle name="Note 5 20 4 2 3 2" xfId="34352"/>
    <cellStyle name="Note 5 20 4 2 3 3" xfId="48805"/>
    <cellStyle name="Note 5 20 4 2 4" xfId="22543"/>
    <cellStyle name="Note 5 20 4 2 5" xfId="36996"/>
    <cellStyle name="Note 5 20 4 3" xfId="7569"/>
    <cellStyle name="Note 5 20 4 3 2" xfId="25004"/>
    <cellStyle name="Note 5 20 4 3 3" xfId="39457"/>
    <cellStyle name="Note 5 20 4 4" xfId="10010"/>
    <cellStyle name="Note 5 20 4 4 2" xfId="27445"/>
    <cellStyle name="Note 5 20 4 4 3" xfId="41898"/>
    <cellStyle name="Note 5 20 4 5" xfId="12430"/>
    <cellStyle name="Note 5 20 4 5 2" xfId="29865"/>
    <cellStyle name="Note 5 20 4 5 3" xfId="44318"/>
    <cellStyle name="Note 5 20 4 6" xfId="19437"/>
    <cellStyle name="Note 5 20 5" xfId="2597"/>
    <cellStyle name="Note 5 20 5 2" xfId="5108"/>
    <cellStyle name="Note 5 20 5 2 2" xfId="22544"/>
    <cellStyle name="Note 5 20 5 2 3" xfId="36997"/>
    <cellStyle name="Note 5 20 5 3" xfId="7570"/>
    <cellStyle name="Note 5 20 5 3 2" xfId="25005"/>
    <cellStyle name="Note 5 20 5 3 3" xfId="39458"/>
    <cellStyle name="Note 5 20 5 4" xfId="10011"/>
    <cellStyle name="Note 5 20 5 4 2" xfId="27446"/>
    <cellStyle name="Note 5 20 5 4 3" xfId="41899"/>
    <cellStyle name="Note 5 20 5 5" xfId="12431"/>
    <cellStyle name="Note 5 20 5 5 2" xfId="29866"/>
    <cellStyle name="Note 5 20 5 5 3" xfId="44319"/>
    <cellStyle name="Note 5 20 5 6" xfId="15419"/>
    <cellStyle name="Note 5 20 5 6 2" xfId="32854"/>
    <cellStyle name="Note 5 20 5 6 3" xfId="47307"/>
    <cellStyle name="Note 5 20 5 7" xfId="19438"/>
    <cellStyle name="Note 5 20 5 8" xfId="20581"/>
    <cellStyle name="Note 5 20 6" xfId="5089"/>
    <cellStyle name="Note 5 20 6 2" xfId="14442"/>
    <cellStyle name="Note 5 20 6 2 2" xfId="31877"/>
    <cellStyle name="Note 5 20 6 2 3" xfId="46330"/>
    <cellStyle name="Note 5 20 6 3" xfId="16903"/>
    <cellStyle name="Note 5 20 6 3 2" xfId="34338"/>
    <cellStyle name="Note 5 20 6 3 3" xfId="48791"/>
    <cellStyle name="Note 5 20 6 4" xfId="22525"/>
    <cellStyle name="Note 5 20 6 5" xfId="36978"/>
    <cellStyle name="Note 5 20 7" xfId="7551"/>
    <cellStyle name="Note 5 20 7 2" xfId="24986"/>
    <cellStyle name="Note 5 20 7 3" xfId="39439"/>
    <cellStyle name="Note 5 20 8" xfId="9992"/>
    <cellStyle name="Note 5 20 8 2" xfId="27427"/>
    <cellStyle name="Note 5 20 8 3" xfId="41880"/>
    <cellStyle name="Note 5 20 9" xfId="12412"/>
    <cellStyle name="Note 5 20 9 2" xfId="29847"/>
    <cellStyle name="Note 5 20 9 3" xfId="44300"/>
    <cellStyle name="Note 5 21" xfId="2598"/>
    <cellStyle name="Note 5 21 10" xfId="10012"/>
    <cellStyle name="Note 5 21 10 2" xfId="27447"/>
    <cellStyle name="Note 5 21 10 3" xfId="41900"/>
    <cellStyle name="Note 5 21 11" xfId="12432"/>
    <cellStyle name="Note 5 21 11 2" xfId="29867"/>
    <cellStyle name="Note 5 21 11 3" xfId="44320"/>
    <cellStyle name="Note 5 21 12" xfId="19439"/>
    <cellStyle name="Note 5 21 2" xfId="2599"/>
    <cellStyle name="Note 5 21 2 2" xfId="2600"/>
    <cellStyle name="Note 5 21 2 2 2" xfId="5111"/>
    <cellStyle name="Note 5 21 2 2 2 2" xfId="14459"/>
    <cellStyle name="Note 5 21 2 2 2 2 2" xfId="31894"/>
    <cellStyle name="Note 5 21 2 2 2 2 3" xfId="46347"/>
    <cellStyle name="Note 5 21 2 2 2 3" xfId="16920"/>
    <cellStyle name="Note 5 21 2 2 2 3 2" xfId="34355"/>
    <cellStyle name="Note 5 21 2 2 2 3 3" xfId="48808"/>
    <cellStyle name="Note 5 21 2 2 2 4" xfId="22547"/>
    <cellStyle name="Note 5 21 2 2 2 5" xfId="37000"/>
    <cellStyle name="Note 5 21 2 2 3" xfId="7573"/>
    <cellStyle name="Note 5 21 2 2 3 2" xfId="25008"/>
    <cellStyle name="Note 5 21 2 2 3 3" xfId="39461"/>
    <cellStyle name="Note 5 21 2 2 4" xfId="10014"/>
    <cellStyle name="Note 5 21 2 2 4 2" xfId="27449"/>
    <cellStyle name="Note 5 21 2 2 4 3" xfId="41902"/>
    <cellStyle name="Note 5 21 2 2 5" xfId="12434"/>
    <cellStyle name="Note 5 21 2 2 5 2" xfId="29869"/>
    <cellStyle name="Note 5 21 2 2 5 3" xfId="44322"/>
    <cellStyle name="Note 5 21 2 2 6" xfId="19441"/>
    <cellStyle name="Note 5 21 2 3" xfId="2601"/>
    <cellStyle name="Note 5 21 2 3 2" xfId="5112"/>
    <cellStyle name="Note 5 21 2 3 2 2" xfId="14460"/>
    <cellStyle name="Note 5 21 2 3 2 2 2" xfId="31895"/>
    <cellStyle name="Note 5 21 2 3 2 2 3" xfId="46348"/>
    <cellStyle name="Note 5 21 2 3 2 3" xfId="16921"/>
    <cellStyle name="Note 5 21 2 3 2 3 2" xfId="34356"/>
    <cellStyle name="Note 5 21 2 3 2 3 3" xfId="48809"/>
    <cellStyle name="Note 5 21 2 3 2 4" xfId="22548"/>
    <cellStyle name="Note 5 21 2 3 2 5" xfId="37001"/>
    <cellStyle name="Note 5 21 2 3 3" xfId="7574"/>
    <cellStyle name="Note 5 21 2 3 3 2" xfId="25009"/>
    <cellStyle name="Note 5 21 2 3 3 3" xfId="39462"/>
    <cellStyle name="Note 5 21 2 3 4" xfId="10015"/>
    <cellStyle name="Note 5 21 2 3 4 2" xfId="27450"/>
    <cellStyle name="Note 5 21 2 3 4 3" xfId="41903"/>
    <cellStyle name="Note 5 21 2 3 5" xfId="12435"/>
    <cellStyle name="Note 5 21 2 3 5 2" xfId="29870"/>
    <cellStyle name="Note 5 21 2 3 5 3" xfId="44323"/>
    <cellStyle name="Note 5 21 2 3 6" xfId="19442"/>
    <cellStyle name="Note 5 21 2 4" xfId="2602"/>
    <cellStyle name="Note 5 21 2 4 2" xfId="5113"/>
    <cellStyle name="Note 5 21 2 4 2 2" xfId="22549"/>
    <cellStyle name="Note 5 21 2 4 2 3" xfId="37002"/>
    <cellStyle name="Note 5 21 2 4 3" xfId="7575"/>
    <cellStyle name="Note 5 21 2 4 3 2" xfId="25010"/>
    <cellStyle name="Note 5 21 2 4 3 3" xfId="39463"/>
    <cellStyle name="Note 5 21 2 4 4" xfId="10016"/>
    <cellStyle name="Note 5 21 2 4 4 2" xfId="27451"/>
    <cellStyle name="Note 5 21 2 4 4 3" xfId="41904"/>
    <cellStyle name="Note 5 21 2 4 5" xfId="12436"/>
    <cellStyle name="Note 5 21 2 4 5 2" xfId="29871"/>
    <cellStyle name="Note 5 21 2 4 5 3" xfId="44324"/>
    <cellStyle name="Note 5 21 2 4 6" xfId="15420"/>
    <cellStyle name="Note 5 21 2 4 6 2" xfId="32855"/>
    <cellStyle name="Note 5 21 2 4 6 3" xfId="47308"/>
    <cellStyle name="Note 5 21 2 4 7" xfId="19443"/>
    <cellStyle name="Note 5 21 2 4 8" xfId="20582"/>
    <cellStyle name="Note 5 21 2 5" xfId="5110"/>
    <cellStyle name="Note 5 21 2 5 2" xfId="14458"/>
    <cellStyle name="Note 5 21 2 5 2 2" xfId="31893"/>
    <cellStyle name="Note 5 21 2 5 2 3" xfId="46346"/>
    <cellStyle name="Note 5 21 2 5 3" xfId="16919"/>
    <cellStyle name="Note 5 21 2 5 3 2" xfId="34354"/>
    <cellStyle name="Note 5 21 2 5 3 3" xfId="48807"/>
    <cellStyle name="Note 5 21 2 5 4" xfId="22546"/>
    <cellStyle name="Note 5 21 2 5 5" xfId="36999"/>
    <cellStyle name="Note 5 21 2 6" xfId="7572"/>
    <cellStyle name="Note 5 21 2 6 2" xfId="25007"/>
    <cellStyle name="Note 5 21 2 6 3" xfId="39460"/>
    <cellStyle name="Note 5 21 2 7" xfId="10013"/>
    <cellStyle name="Note 5 21 2 7 2" xfId="27448"/>
    <cellStyle name="Note 5 21 2 7 3" xfId="41901"/>
    <cellStyle name="Note 5 21 2 8" xfId="12433"/>
    <cellStyle name="Note 5 21 2 8 2" xfId="29868"/>
    <cellStyle name="Note 5 21 2 8 3" xfId="44321"/>
    <cellStyle name="Note 5 21 2 9" xfId="19440"/>
    <cellStyle name="Note 5 21 3" xfId="2603"/>
    <cellStyle name="Note 5 21 3 2" xfId="2604"/>
    <cellStyle name="Note 5 21 3 2 2" xfId="5115"/>
    <cellStyle name="Note 5 21 3 2 2 2" xfId="14462"/>
    <cellStyle name="Note 5 21 3 2 2 2 2" xfId="31897"/>
    <cellStyle name="Note 5 21 3 2 2 2 3" xfId="46350"/>
    <cellStyle name="Note 5 21 3 2 2 3" xfId="16923"/>
    <cellStyle name="Note 5 21 3 2 2 3 2" xfId="34358"/>
    <cellStyle name="Note 5 21 3 2 2 3 3" xfId="48811"/>
    <cellStyle name="Note 5 21 3 2 2 4" xfId="22551"/>
    <cellStyle name="Note 5 21 3 2 2 5" xfId="37004"/>
    <cellStyle name="Note 5 21 3 2 3" xfId="7577"/>
    <cellStyle name="Note 5 21 3 2 3 2" xfId="25012"/>
    <cellStyle name="Note 5 21 3 2 3 3" xfId="39465"/>
    <cellStyle name="Note 5 21 3 2 4" xfId="10018"/>
    <cellStyle name="Note 5 21 3 2 4 2" xfId="27453"/>
    <cellStyle name="Note 5 21 3 2 4 3" xfId="41906"/>
    <cellStyle name="Note 5 21 3 2 5" xfId="12438"/>
    <cellStyle name="Note 5 21 3 2 5 2" xfId="29873"/>
    <cellStyle name="Note 5 21 3 2 5 3" xfId="44326"/>
    <cellStyle name="Note 5 21 3 2 6" xfId="19445"/>
    <cellStyle name="Note 5 21 3 3" xfId="2605"/>
    <cellStyle name="Note 5 21 3 3 2" xfId="5116"/>
    <cellStyle name="Note 5 21 3 3 2 2" xfId="14463"/>
    <cellStyle name="Note 5 21 3 3 2 2 2" xfId="31898"/>
    <cellStyle name="Note 5 21 3 3 2 2 3" xfId="46351"/>
    <cellStyle name="Note 5 21 3 3 2 3" xfId="16924"/>
    <cellStyle name="Note 5 21 3 3 2 3 2" xfId="34359"/>
    <cellStyle name="Note 5 21 3 3 2 3 3" xfId="48812"/>
    <cellStyle name="Note 5 21 3 3 2 4" xfId="22552"/>
    <cellStyle name="Note 5 21 3 3 2 5" xfId="37005"/>
    <cellStyle name="Note 5 21 3 3 3" xfId="7578"/>
    <cellStyle name="Note 5 21 3 3 3 2" xfId="25013"/>
    <cellStyle name="Note 5 21 3 3 3 3" xfId="39466"/>
    <cellStyle name="Note 5 21 3 3 4" xfId="10019"/>
    <cellStyle name="Note 5 21 3 3 4 2" xfId="27454"/>
    <cellStyle name="Note 5 21 3 3 4 3" xfId="41907"/>
    <cellStyle name="Note 5 21 3 3 5" xfId="12439"/>
    <cellStyle name="Note 5 21 3 3 5 2" xfId="29874"/>
    <cellStyle name="Note 5 21 3 3 5 3" xfId="44327"/>
    <cellStyle name="Note 5 21 3 3 6" xfId="19446"/>
    <cellStyle name="Note 5 21 3 4" xfId="2606"/>
    <cellStyle name="Note 5 21 3 4 2" xfId="5117"/>
    <cellStyle name="Note 5 21 3 4 2 2" xfId="22553"/>
    <cellStyle name="Note 5 21 3 4 2 3" xfId="37006"/>
    <cellStyle name="Note 5 21 3 4 3" xfId="7579"/>
    <cellStyle name="Note 5 21 3 4 3 2" xfId="25014"/>
    <cellStyle name="Note 5 21 3 4 3 3" xfId="39467"/>
    <cellStyle name="Note 5 21 3 4 4" xfId="10020"/>
    <cellStyle name="Note 5 21 3 4 4 2" xfId="27455"/>
    <cellStyle name="Note 5 21 3 4 4 3" xfId="41908"/>
    <cellStyle name="Note 5 21 3 4 5" xfId="12440"/>
    <cellStyle name="Note 5 21 3 4 5 2" xfId="29875"/>
    <cellStyle name="Note 5 21 3 4 5 3" xfId="44328"/>
    <cellStyle name="Note 5 21 3 4 6" xfId="15421"/>
    <cellStyle name="Note 5 21 3 4 6 2" xfId="32856"/>
    <cellStyle name="Note 5 21 3 4 6 3" xfId="47309"/>
    <cellStyle name="Note 5 21 3 4 7" xfId="19447"/>
    <cellStyle name="Note 5 21 3 4 8" xfId="20583"/>
    <cellStyle name="Note 5 21 3 5" xfId="5114"/>
    <cellStyle name="Note 5 21 3 5 2" xfId="14461"/>
    <cellStyle name="Note 5 21 3 5 2 2" xfId="31896"/>
    <cellStyle name="Note 5 21 3 5 2 3" xfId="46349"/>
    <cellStyle name="Note 5 21 3 5 3" xfId="16922"/>
    <cellStyle name="Note 5 21 3 5 3 2" xfId="34357"/>
    <cellStyle name="Note 5 21 3 5 3 3" xfId="48810"/>
    <cellStyle name="Note 5 21 3 5 4" xfId="22550"/>
    <cellStyle name="Note 5 21 3 5 5" xfId="37003"/>
    <cellStyle name="Note 5 21 3 6" xfId="7576"/>
    <cellStyle name="Note 5 21 3 6 2" xfId="25011"/>
    <cellStyle name="Note 5 21 3 6 3" xfId="39464"/>
    <cellStyle name="Note 5 21 3 7" xfId="10017"/>
    <cellStyle name="Note 5 21 3 7 2" xfId="27452"/>
    <cellStyle name="Note 5 21 3 7 3" xfId="41905"/>
    <cellStyle name="Note 5 21 3 8" xfId="12437"/>
    <cellStyle name="Note 5 21 3 8 2" xfId="29872"/>
    <cellStyle name="Note 5 21 3 8 3" xfId="44325"/>
    <cellStyle name="Note 5 21 3 9" xfId="19444"/>
    <cellStyle name="Note 5 21 4" xfId="2607"/>
    <cellStyle name="Note 5 21 4 2" xfId="2608"/>
    <cellStyle name="Note 5 21 4 2 2" xfId="5119"/>
    <cellStyle name="Note 5 21 4 2 2 2" xfId="14465"/>
    <cellStyle name="Note 5 21 4 2 2 2 2" xfId="31900"/>
    <cellStyle name="Note 5 21 4 2 2 2 3" xfId="46353"/>
    <cellStyle name="Note 5 21 4 2 2 3" xfId="16926"/>
    <cellStyle name="Note 5 21 4 2 2 3 2" xfId="34361"/>
    <cellStyle name="Note 5 21 4 2 2 3 3" xfId="48814"/>
    <cellStyle name="Note 5 21 4 2 2 4" xfId="22555"/>
    <cellStyle name="Note 5 21 4 2 2 5" xfId="37008"/>
    <cellStyle name="Note 5 21 4 2 3" xfId="7581"/>
    <cellStyle name="Note 5 21 4 2 3 2" xfId="25016"/>
    <cellStyle name="Note 5 21 4 2 3 3" xfId="39469"/>
    <cellStyle name="Note 5 21 4 2 4" xfId="10022"/>
    <cellStyle name="Note 5 21 4 2 4 2" xfId="27457"/>
    <cellStyle name="Note 5 21 4 2 4 3" xfId="41910"/>
    <cellStyle name="Note 5 21 4 2 5" xfId="12442"/>
    <cellStyle name="Note 5 21 4 2 5 2" xfId="29877"/>
    <cellStyle name="Note 5 21 4 2 5 3" xfId="44330"/>
    <cellStyle name="Note 5 21 4 2 6" xfId="19449"/>
    <cellStyle name="Note 5 21 4 3" xfId="2609"/>
    <cellStyle name="Note 5 21 4 3 2" xfId="5120"/>
    <cellStyle name="Note 5 21 4 3 2 2" xfId="14466"/>
    <cellStyle name="Note 5 21 4 3 2 2 2" xfId="31901"/>
    <cellStyle name="Note 5 21 4 3 2 2 3" xfId="46354"/>
    <cellStyle name="Note 5 21 4 3 2 3" xfId="16927"/>
    <cellStyle name="Note 5 21 4 3 2 3 2" xfId="34362"/>
    <cellStyle name="Note 5 21 4 3 2 3 3" xfId="48815"/>
    <cellStyle name="Note 5 21 4 3 2 4" xfId="22556"/>
    <cellStyle name="Note 5 21 4 3 2 5" xfId="37009"/>
    <cellStyle name="Note 5 21 4 3 3" xfId="7582"/>
    <cellStyle name="Note 5 21 4 3 3 2" xfId="25017"/>
    <cellStyle name="Note 5 21 4 3 3 3" xfId="39470"/>
    <cellStyle name="Note 5 21 4 3 4" xfId="10023"/>
    <cellStyle name="Note 5 21 4 3 4 2" xfId="27458"/>
    <cellStyle name="Note 5 21 4 3 4 3" xfId="41911"/>
    <cellStyle name="Note 5 21 4 3 5" xfId="12443"/>
    <cellStyle name="Note 5 21 4 3 5 2" xfId="29878"/>
    <cellStyle name="Note 5 21 4 3 5 3" xfId="44331"/>
    <cellStyle name="Note 5 21 4 3 6" xfId="19450"/>
    <cellStyle name="Note 5 21 4 4" xfId="2610"/>
    <cellStyle name="Note 5 21 4 4 2" xfId="5121"/>
    <cellStyle name="Note 5 21 4 4 2 2" xfId="22557"/>
    <cellStyle name="Note 5 21 4 4 2 3" xfId="37010"/>
    <cellStyle name="Note 5 21 4 4 3" xfId="7583"/>
    <cellStyle name="Note 5 21 4 4 3 2" xfId="25018"/>
    <cellStyle name="Note 5 21 4 4 3 3" xfId="39471"/>
    <cellStyle name="Note 5 21 4 4 4" xfId="10024"/>
    <cellStyle name="Note 5 21 4 4 4 2" xfId="27459"/>
    <cellStyle name="Note 5 21 4 4 4 3" xfId="41912"/>
    <cellStyle name="Note 5 21 4 4 5" xfId="12444"/>
    <cellStyle name="Note 5 21 4 4 5 2" xfId="29879"/>
    <cellStyle name="Note 5 21 4 4 5 3" xfId="44332"/>
    <cellStyle name="Note 5 21 4 4 6" xfId="15422"/>
    <cellStyle name="Note 5 21 4 4 6 2" xfId="32857"/>
    <cellStyle name="Note 5 21 4 4 6 3" xfId="47310"/>
    <cellStyle name="Note 5 21 4 4 7" xfId="19451"/>
    <cellStyle name="Note 5 21 4 4 8" xfId="20584"/>
    <cellStyle name="Note 5 21 4 5" xfId="5118"/>
    <cellStyle name="Note 5 21 4 5 2" xfId="14464"/>
    <cellStyle name="Note 5 21 4 5 2 2" xfId="31899"/>
    <cellStyle name="Note 5 21 4 5 2 3" xfId="46352"/>
    <cellStyle name="Note 5 21 4 5 3" xfId="16925"/>
    <cellStyle name="Note 5 21 4 5 3 2" xfId="34360"/>
    <cellStyle name="Note 5 21 4 5 3 3" xfId="48813"/>
    <cellStyle name="Note 5 21 4 5 4" xfId="22554"/>
    <cellStyle name="Note 5 21 4 5 5" xfId="37007"/>
    <cellStyle name="Note 5 21 4 6" xfId="7580"/>
    <cellStyle name="Note 5 21 4 6 2" xfId="25015"/>
    <cellStyle name="Note 5 21 4 6 3" xfId="39468"/>
    <cellStyle name="Note 5 21 4 7" xfId="10021"/>
    <cellStyle name="Note 5 21 4 7 2" xfId="27456"/>
    <cellStyle name="Note 5 21 4 7 3" xfId="41909"/>
    <cellStyle name="Note 5 21 4 8" xfId="12441"/>
    <cellStyle name="Note 5 21 4 8 2" xfId="29876"/>
    <cellStyle name="Note 5 21 4 8 3" xfId="44329"/>
    <cellStyle name="Note 5 21 4 9" xfId="19448"/>
    <cellStyle name="Note 5 21 5" xfId="2611"/>
    <cellStyle name="Note 5 21 5 2" xfId="5122"/>
    <cellStyle name="Note 5 21 5 2 2" xfId="14467"/>
    <cellStyle name="Note 5 21 5 2 2 2" xfId="31902"/>
    <cellStyle name="Note 5 21 5 2 2 3" xfId="46355"/>
    <cellStyle name="Note 5 21 5 2 3" xfId="16928"/>
    <cellStyle name="Note 5 21 5 2 3 2" xfId="34363"/>
    <cellStyle name="Note 5 21 5 2 3 3" xfId="48816"/>
    <cellStyle name="Note 5 21 5 2 4" xfId="22558"/>
    <cellStyle name="Note 5 21 5 2 5" xfId="37011"/>
    <cellStyle name="Note 5 21 5 3" xfId="7584"/>
    <cellStyle name="Note 5 21 5 3 2" xfId="25019"/>
    <cellStyle name="Note 5 21 5 3 3" xfId="39472"/>
    <cellStyle name="Note 5 21 5 4" xfId="10025"/>
    <cellStyle name="Note 5 21 5 4 2" xfId="27460"/>
    <cellStyle name="Note 5 21 5 4 3" xfId="41913"/>
    <cellStyle name="Note 5 21 5 5" xfId="12445"/>
    <cellStyle name="Note 5 21 5 5 2" xfId="29880"/>
    <cellStyle name="Note 5 21 5 5 3" xfId="44333"/>
    <cellStyle name="Note 5 21 5 6" xfId="19452"/>
    <cellStyle name="Note 5 21 6" xfId="2612"/>
    <cellStyle name="Note 5 21 6 2" xfId="5123"/>
    <cellStyle name="Note 5 21 6 2 2" xfId="14468"/>
    <cellStyle name="Note 5 21 6 2 2 2" xfId="31903"/>
    <cellStyle name="Note 5 21 6 2 2 3" xfId="46356"/>
    <cellStyle name="Note 5 21 6 2 3" xfId="16929"/>
    <cellStyle name="Note 5 21 6 2 3 2" xfId="34364"/>
    <cellStyle name="Note 5 21 6 2 3 3" xfId="48817"/>
    <cellStyle name="Note 5 21 6 2 4" xfId="22559"/>
    <cellStyle name="Note 5 21 6 2 5" xfId="37012"/>
    <cellStyle name="Note 5 21 6 3" xfId="7585"/>
    <cellStyle name="Note 5 21 6 3 2" xfId="25020"/>
    <cellStyle name="Note 5 21 6 3 3" xfId="39473"/>
    <cellStyle name="Note 5 21 6 4" xfId="10026"/>
    <cellStyle name="Note 5 21 6 4 2" xfId="27461"/>
    <cellStyle name="Note 5 21 6 4 3" xfId="41914"/>
    <cellStyle name="Note 5 21 6 5" xfId="12446"/>
    <cellStyle name="Note 5 21 6 5 2" xfId="29881"/>
    <cellStyle name="Note 5 21 6 5 3" xfId="44334"/>
    <cellStyle name="Note 5 21 6 6" xfId="19453"/>
    <cellStyle name="Note 5 21 7" xfId="2613"/>
    <cellStyle name="Note 5 21 7 2" xfId="5124"/>
    <cellStyle name="Note 5 21 7 2 2" xfId="22560"/>
    <cellStyle name="Note 5 21 7 2 3" xfId="37013"/>
    <cellStyle name="Note 5 21 7 3" xfId="7586"/>
    <cellStyle name="Note 5 21 7 3 2" xfId="25021"/>
    <cellStyle name="Note 5 21 7 3 3" xfId="39474"/>
    <cellStyle name="Note 5 21 7 4" xfId="10027"/>
    <cellStyle name="Note 5 21 7 4 2" xfId="27462"/>
    <cellStyle name="Note 5 21 7 4 3" xfId="41915"/>
    <cellStyle name="Note 5 21 7 5" xfId="12447"/>
    <cellStyle name="Note 5 21 7 5 2" xfId="29882"/>
    <cellStyle name="Note 5 21 7 5 3" xfId="44335"/>
    <cellStyle name="Note 5 21 7 6" xfId="15423"/>
    <cellStyle name="Note 5 21 7 6 2" xfId="32858"/>
    <cellStyle name="Note 5 21 7 6 3" xfId="47311"/>
    <cellStyle name="Note 5 21 7 7" xfId="19454"/>
    <cellStyle name="Note 5 21 7 8" xfId="20585"/>
    <cellStyle name="Note 5 21 8" xfId="5109"/>
    <cellStyle name="Note 5 21 8 2" xfId="14457"/>
    <cellStyle name="Note 5 21 8 2 2" xfId="31892"/>
    <cellStyle name="Note 5 21 8 2 3" xfId="46345"/>
    <cellStyle name="Note 5 21 8 3" xfId="16918"/>
    <cellStyle name="Note 5 21 8 3 2" xfId="34353"/>
    <cellStyle name="Note 5 21 8 3 3" xfId="48806"/>
    <cellStyle name="Note 5 21 8 4" xfId="22545"/>
    <cellStyle name="Note 5 21 8 5" xfId="36998"/>
    <cellStyle name="Note 5 21 9" xfId="7571"/>
    <cellStyle name="Note 5 21 9 2" xfId="25006"/>
    <cellStyle name="Note 5 21 9 3" xfId="39459"/>
    <cellStyle name="Note 5 22" xfId="2614"/>
    <cellStyle name="Note 5 22 10" xfId="10028"/>
    <cellStyle name="Note 5 22 10 2" xfId="27463"/>
    <cellStyle name="Note 5 22 10 3" xfId="41916"/>
    <cellStyle name="Note 5 22 11" xfId="12448"/>
    <cellStyle name="Note 5 22 11 2" xfId="29883"/>
    <cellStyle name="Note 5 22 11 3" xfId="44336"/>
    <cellStyle name="Note 5 22 12" xfId="19455"/>
    <cellStyle name="Note 5 22 2" xfId="2615"/>
    <cellStyle name="Note 5 22 2 2" xfId="2616"/>
    <cellStyle name="Note 5 22 2 2 2" xfId="5127"/>
    <cellStyle name="Note 5 22 2 2 2 2" xfId="14471"/>
    <cellStyle name="Note 5 22 2 2 2 2 2" xfId="31906"/>
    <cellStyle name="Note 5 22 2 2 2 2 3" xfId="46359"/>
    <cellStyle name="Note 5 22 2 2 2 3" xfId="16932"/>
    <cellStyle name="Note 5 22 2 2 2 3 2" xfId="34367"/>
    <cellStyle name="Note 5 22 2 2 2 3 3" xfId="48820"/>
    <cellStyle name="Note 5 22 2 2 2 4" xfId="22563"/>
    <cellStyle name="Note 5 22 2 2 2 5" xfId="37016"/>
    <cellStyle name="Note 5 22 2 2 3" xfId="7589"/>
    <cellStyle name="Note 5 22 2 2 3 2" xfId="25024"/>
    <cellStyle name="Note 5 22 2 2 3 3" xfId="39477"/>
    <cellStyle name="Note 5 22 2 2 4" xfId="10030"/>
    <cellStyle name="Note 5 22 2 2 4 2" xfId="27465"/>
    <cellStyle name="Note 5 22 2 2 4 3" xfId="41918"/>
    <cellStyle name="Note 5 22 2 2 5" xfId="12450"/>
    <cellStyle name="Note 5 22 2 2 5 2" xfId="29885"/>
    <cellStyle name="Note 5 22 2 2 5 3" xfId="44338"/>
    <cellStyle name="Note 5 22 2 2 6" xfId="19457"/>
    <cellStyle name="Note 5 22 2 3" xfId="2617"/>
    <cellStyle name="Note 5 22 2 3 2" xfId="5128"/>
    <cellStyle name="Note 5 22 2 3 2 2" xfId="14472"/>
    <cellStyle name="Note 5 22 2 3 2 2 2" xfId="31907"/>
    <cellStyle name="Note 5 22 2 3 2 2 3" xfId="46360"/>
    <cellStyle name="Note 5 22 2 3 2 3" xfId="16933"/>
    <cellStyle name="Note 5 22 2 3 2 3 2" xfId="34368"/>
    <cellStyle name="Note 5 22 2 3 2 3 3" xfId="48821"/>
    <cellStyle name="Note 5 22 2 3 2 4" xfId="22564"/>
    <cellStyle name="Note 5 22 2 3 2 5" xfId="37017"/>
    <cellStyle name="Note 5 22 2 3 3" xfId="7590"/>
    <cellStyle name="Note 5 22 2 3 3 2" xfId="25025"/>
    <cellStyle name="Note 5 22 2 3 3 3" xfId="39478"/>
    <cellStyle name="Note 5 22 2 3 4" xfId="10031"/>
    <cellStyle name="Note 5 22 2 3 4 2" xfId="27466"/>
    <cellStyle name="Note 5 22 2 3 4 3" xfId="41919"/>
    <cellStyle name="Note 5 22 2 3 5" xfId="12451"/>
    <cellStyle name="Note 5 22 2 3 5 2" xfId="29886"/>
    <cellStyle name="Note 5 22 2 3 5 3" xfId="44339"/>
    <cellStyle name="Note 5 22 2 3 6" xfId="19458"/>
    <cellStyle name="Note 5 22 2 4" xfId="2618"/>
    <cellStyle name="Note 5 22 2 4 2" xfId="5129"/>
    <cellStyle name="Note 5 22 2 4 2 2" xfId="22565"/>
    <cellStyle name="Note 5 22 2 4 2 3" xfId="37018"/>
    <cellStyle name="Note 5 22 2 4 3" xfId="7591"/>
    <cellStyle name="Note 5 22 2 4 3 2" xfId="25026"/>
    <cellStyle name="Note 5 22 2 4 3 3" xfId="39479"/>
    <cellStyle name="Note 5 22 2 4 4" xfId="10032"/>
    <cellStyle name="Note 5 22 2 4 4 2" xfId="27467"/>
    <cellStyle name="Note 5 22 2 4 4 3" xfId="41920"/>
    <cellStyle name="Note 5 22 2 4 5" xfId="12452"/>
    <cellStyle name="Note 5 22 2 4 5 2" xfId="29887"/>
    <cellStyle name="Note 5 22 2 4 5 3" xfId="44340"/>
    <cellStyle name="Note 5 22 2 4 6" xfId="15424"/>
    <cellStyle name="Note 5 22 2 4 6 2" xfId="32859"/>
    <cellStyle name="Note 5 22 2 4 6 3" xfId="47312"/>
    <cellStyle name="Note 5 22 2 4 7" xfId="19459"/>
    <cellStyle name="Note 5 22 2 4 8" xfId="20586"/>
    <cellStyle name="Note 5 22 2 5" xfId="5126"/>
    <cellStyle name="Note 5 22 2 5 2" xfId="14470"/>
    <cellStyle name="Note 5 22 2 5 2 2" xfId="31905"/>
    <cellStyle name="Note 5 22 2 5 2 3" xfId="46358"/>
    <cellStyle name="Note 5 22 2 5 3" xfId="16931"/>
    <cellStyle name="Note 5 22 2 5 3 2" xfId="34366"/>
    <cellStyle name="Note 5 22 2 5 3 3" xfId="48819"/>
    <cellStyle name="Note 5 22 2 5 4" xfId="22562"/>
    <cellStyle name="Note 5 22 2 5 5" xfId="37015"/>
    <cellStyle name="Note 5 22 2 6" xfId="7588"/>
    <cellStyle name="Note 5 22 2 6 2" xfId="25023"/>
    <cellStyle name="Note 5 22 2 6 3" xfId="39476"/>
    <cellStyle name="Note 5 22 2 7" xfId="10029"/>
    <cellStyle name="Note 5 22 2 7 2" xfId="27464"/>
    <cellStyle name="Note 5 22 2 7 3" xfId="41917"/>
    <cellStyle name="Note 5 22 2 8" xfId="12449"/>
    <cellStyle name="Note 5 22 2 8 2" xfId="29884"/>
    <cellStyle name="Note 5 22 2 8 3" xfId="44337"/>
    <cellStyle name="Note 5 22 2 9" xfId="19456"/>
    <cellStyle name="Note 5 22 3" xfId="2619"/>
    <cellStyle name="Note 5 22 3 2" xfId="2620"/>
    <cellStyle name="Note 5 22 3 2 2" xfId="5131"/>
    <cellStyle name="Note 5 22 3 2 2 2" xfId="14474"/>
    <cellStyle name="Note 5 22 3 2 2 2 2" xfId="31909"/>
    <cellStyle name="Note 5 22 3 2 2 2 3" xfId="46362"/>
    <cellStyle name="Note 5 22 3 2 2 3" xfId="16935"/>
    <cellStyle name="Note 5 22 3 2 2 3 2" xfId="34370"/>
    <cellStyle name="Note 5 22 3 2 2 3 3" xfId="48823"/>
    <cellStyle name="Note 5 22 3 2 2 4" xfId="22567"/>
    <cellStyle name="Note 5 22 3 2 2 5" xfId="37020"/>
    <cellStyle name="Note 5 22 3 2 3" xfId="7593"/>
    <cellStyle name="Note 5 22 3 2 3 2" xfId="25028"/>
    <cellStyle name="Note 5 22 3 2 3 3" xfId="39481"/>
    <cellStyle name="Note 5 22 3 2 4" xfId="10034"/>
    <cellStyle name="Note 5 22 3 2 4 2" xfId="27469"/>
    <cellStyle name="Note 5 22 3 2 4 3" xfId="41922"/>
    <cellStyle name="Note 5 22 3 2 5" xfId="12454"/>
    <cellStyle name="Note 5 22 3 2 5 2" xfId="29889"/>
    <cellStyle name="Note 5 22 3 2 5 3" xfId="44342"/>
    <cellStyle name="Note 5 22 3 2 6" xfId="19461"/>
    <cellStyle name="Note 5 22 3 3" xfId="2621"/>
    <cellStyle name="Note 5 22 3 3 2" xfId="5132"/>
    <cellStyle name="Note 5 22 3 3 2 2" xfId="14475"/>
    <cellStyle name="Note 5 22 3 3 2 2 2" xfId="31910"/>
    <cellStyle name="Note 5 22 3 3 2 2 3" xfId="46363"/>
    <cellStyle name="Note 5 22 3 3 2 3" xfId="16936"/>
    <cellStyle name="Note 5 22 3 3 2 3 2" xfId="34371"/>
    <cellStyle name="Note 5 22 3 3 2 3 3" xfId="48824"/>
    <cellStyle name="Note 5 22 3 3 2 4" xfId="22568"/>
    <cellStyle name="Note 5 22 3 3 2 5" xfId="37021"/>
    <cellStyle name="Note 5 22 3 3 3" xfId="7594"/>
    <cellStyle name="Note 5 22 3 3 3 2" xfId="25029"/>
    <cellStyle name="Note 5 22 3 3 3 3" xfId="39482"/>
    <cellStyle name="Note 5 22 3 3 4" xfId="10035"/>
    <cellStyle name="Note 5 22 3 3 4 2" xfId="27470"/>
    <cellStyle name="Note 5 22 3 3 4 3" xfId="41923"/>
    <cellStyle name="Note 5 22 3 3 5" xfId="12455"/>
    <cellStyle name="Note 5 22 3 3 5 2" xfId="29890"/>
    <cellStyle name="Note 5 22 3 3 5 3" xfId="44343"/>
    <cellStyle name="Note 5 22 3 3 6" xfId="19462"/>
    <cellStyle name="Note 5 22 3 4" xfId="2622"/>
    <cellStyle name="Note 5 22 3 4 2" xfId="5133"/>
    <cellStyle name="Note 5 22 3 4 2 2" xfId="22569"/>
    <cellStyle name="Note 5 22 3 4 2 3" xfId="37022"/>
    <cellStyle name="Note 5 22 3 4 3" xfId="7595"/>
    <cellStyle name="Note 5 22 3 4 3 2" xfId="25030"/>
    <cellStyle name="Note 5 22 3 4 3 3" xfId="39483"/>
    <cellStyle name="Note 5 22 3 4 4" xfId="10036"/>
    <cellStyle name="Note 5 22 3 4 4 2" xfId="27471"/>
    <cellStyle name="Note 5 22 3 4 4 3" xfId="41924"/>
    <cellStyle name="Note 5 22 3 4 5" xfId="12456"/>
    <cellStyle name="Note 5 22 3 4 5 2" xfId="29891"/>
    <cellStyle name="Note 5 22 3 4 5 3" xfId="44344"/>
    <cellStyle name="Note 5 22 3 4 6" xfId="15425"/>
    <cellStyle name="Note 5 22 3 4 6 2" xfId="32860"/>
    <cellStyle name="Note 5 22 3 4 6 3" xfId="47313"/>
    <cellStyle name="Note 5 22 3 4 7" xfId="19463"/>
    <cellStyle name="Note 5 22 3 4 8" xfId="20587"/>
    <cellStyle name="Note 5 22 3 5" xfId="5130"/>
    <cellStyle name="Note 5 22 3 5 2" xfId="14473"/>
    <cellStyle name="Note 5 22 3 5 2 2" xfId="31908"/>
    <cellStyle name="Note 5 22 3 5 2 3" xfId="46361"/>
    <cellStyle name="Note 5 22 3 5 3" xfId="16934"/>
    <cellStyle name="Note 5 22 3 5 3 2" xfId="34369"/>
    <cellStyle name="Note 5 22 3 5 3 3" xfId="48822"/>
    <cellStyle name="Note 5 22 3 5 4" xfId="22566"/>
    <cellStyle name="Note 5 22 3 5 5" xfId="37019"/>
    <cellStyle name="Note 5 22 3 6" xfId="7592"/>
    <cellStyle name="Note 5 22 3 6 2" xfId="25027"/>
    <cellStyle name="Note 5 22 3 6 3" xfId="39480"/>
    <cellStyle name="Note 5 22 3 7" xfId="10033"/>
    <cellStyle name="Note 5 22 3 7 2" xfId="27468"/>
    <cellStyle name="Note 5 22 3 7 3" xfId="41921"/>
    <cellStyle name="Note 5 22 3 8" xfId="12453"/>
    <cellStyle name="Note 5 22 3 8 2" xfId="29888"/>
    <cellStyle name="Note 5 22 3 8 3" xfId="44341"/>
    <cellStyle name="Note 5 22 3 9" xfId="19460"/>
    <cellStyle name="Note 5 22 4" xfId="2623"/>
    <cellStyle name="Note 5 22 4 2" xfId="2624"/>
    <cellStyle name="Note 5 22 4 2 2" xfId="5135"/>
    <cellStyle name="Note 5 22 4 2 2 2" xfId="14477"/>
    <cellStyle name="Note 5 22 4 2 2 2 2" xfId="31912"/>
    <cellStyle name="Note 5 22 4 2 2 2 3" xfId="46365"/>
    <cellStyle name="Note 5 22 4 2 2 3" xfId="16938"/>
    <cellStyle name="Note 5 22 4 2 2 3 2" xfId="34373"/>
    <cellStyle name="Note 5 22 4 2 2 3 3" xfId="48826"/>
    <cellStyle name="Note 5 22 4 2 2 4" xfId="22571"/>
    <cellStyle name="Note 5 22 4 2 2 5" xfId="37024"/>
    <cellStyle name="Note 5 22 4 2 3" xfId="7597"/>
    <cellStyle name="Note 5 22 4 2 3 2" xfId="25032"/>
    <cellStyle name="Note 5 22 4 2 3 3" xfId="39485"/>
    <cellStyle name="Note 5 22 4 2 4" xfId="10038"/>
    <cellStyle name="Note 5 22 4 2 4 2" xfId="27473"/>
    <cellStyle name="Note 5 22 4 2 4 3" xfId="41926"/>
    <cellStyle name="Note 5 22 4 2 5" xfId="12458"/>
    <cellStyle name="Note 5 22 4 2 5 2" xfId="29893"/>
    <cellStyle name="Note 5 22 4 2 5 3" xfId="44346"/>
    <cellStyle name="Note 5 22 4 2 6" xfId="19465"/>
    <cellStyle name="Note 5 22 4 3" xfId="2625"/>
    <cellStyle name="Note 5 22 4 3 2" xfId="5136"/>
    <cellStyle name="Note 5 22 4 3 2 2" xfId="14478"/>
    <cellStyle name="Note 5 22 4 3 2 2 2" xfId="31913"/>
    <cellStyle name="Note 5 22 4 3 2 2 3" xfId="46366"/>
    <cellStyle name="Note 5 22 4 3 2 3" xfId="16939"/>
    <cellStyle name="Note 5 22 4 3 2 3 2" xfId="34374"/>
    <cellStyle name="Note 5 22 4 3 2 3 3" xfId="48827"/>
    <cellStyle name="Note 5 22 4 3 2 4" xfId="22572"/>
    <cellStyle name="Note 5 22 4 3 2 5" xfId="37025"/>
    <cellStyle name="Note 5 22 4 3 3" xfId="7598"/>
    <cellStyle name="Note 5 22 4 3 3 2" xfId="25033"/>
    <cellStyle name="Note 5 22 4 3 3 3" xfId="39486"/>
    <cellStyle name="Note 5 22 4 3 4" xfId="10039"/>
    <cellStyle name="Note 5 22 4 3 4 2" xfId="27474"/>
    <cellStyle name="Note 5 22 4 3 4 3" xfId="41927"/>
    <cellStyle name="Note 5 22 4 3 5" xfId="12459"/>
    <cellStyle name="Note 5 22 4 3 5 2" xfId="29894"/>
    <cellStyle name="Note 5 22 4 3 5 3" xfId="44347"/>
    <cellStyle name="Note 5 22 4 3 6" xfId="19466"/>
    <cellStyle name="Note 5 22 4 4" xfId="2626"/>
    <cellStyle name="Note 5 22 4 4 2" xfId="5137"/>
    <cellStyle name="Note 5 22 4 4 2 2" xfId="22573"/>
    <cellStyle name="Note 5 22 4 4 2 3" xfId="37026"/>
    <cellStyle name="Note 5 22 4 4 3" xfId="7599"/>
    <cellStyle name="Note 5 22 4 4 3 2" xfId="25034"/>
    <cellStyle name="Note 5 22 4 4 3 3" xfId="39487"/>
    <cellStyle name="Note 5 22 4 4 4" xfId="10040"/>
    <cellStyle name="Note 5 22 4 4 4 2" xfId="27475"/>
    <cellStyle name="Note 5 22 4 4 4 3" xfId="41928"/>
    <cellStyle name="Note 5 22 4 4 5" xfId="12460"/>
    <cellStyle name="Note 5 22 4 4 5 2" xfId="29895"/>
    <cellStyle name="Note 5 22 4 4 5 3" xfId="44348"/>
    <cellStyle name="Note 5 22 4 4 6" xfId="15426"/>
    <cellStyle name="Note 5 22 4 4 6 2" xfId="32861"/>
    <cellStyle name="Note 5 22 4 4 6 3" xfId="47314"/>
    <cellStyle name="Note 5 22 4 4 7" xfId="19467"/>
    <cellStyle name="Note 5 22 4 4 8" xfId="20588"/>
    <cellStyle name="Note 5 22 4 5" xfId="5134"/>
    <cellStyle name="Note 5 22 4 5 2" xfId="14476"/>
    <cellStyle name="Note 5 22 4 5 2 2" xfId="31911"/>
    <cellStyle name="Note 5 22 4 5 2 3" xfId="46364"/>
    <cellStyle name="Note 5 22 4 5 3" xfId="16937"/>
    <cellStyle name="Note 5 22 4 5 3 2" xfId="34372"/>
    <cellStyle name="Note 5 22 4 5 3 3" xfId="48825"/>
    <cellStyle name="Note 5 22 4 5 4" xfId="22570"/>
    <cellStyle name="Note 5 22 4 5 5" xfId="37023"/>
    <cellStyle name="Note 5 22 4 6" xfId="7596"/>
    <cellStyle name="Note 5 22 4 6 2" xfId="25031"/>
    <cellStyle name="Note 5 22 4 6 3" xfId="39484"/>
    <cellStyle name="Note 5 22 4 7" xfId="10037"/>
    <cellStyle name="Note 5 22 4 7 2" xfId="27472"/>
    <cellStyle name="Note 5 22 4 7 3" xfId="41925"/>
    <cellStyle name="Note 5 22 4 8" xfId="12457"/>
    <cellStyle name="Note 5 22 4 8 2" xfId="29892"/>
    <cellStyle name="Note 5 22 4 8 3" xfId="44345"/>
    <cellStyle name="Note 5 22 4 9" xfId="19464"/>
    <cellStyle name="Note 5 22 5" xfId="2627"/>
    <cellStyle name="Note 5 22 5 2" xfId="5138"/>
    <cellStyle name="Note 5 22 5 2 2" xfId="14479"/>
    <cellStyle name="Note 5 22 5 2 2 2" xfId="31914"/>
    <cellStyle name="Note 5 22 5 2 2 3" xfId="46367"/>
    <cellStyle name="Note 5 22 5 2 3" xfId="16940"/>
    <cellStyle name="Note 5 22 5 2 3 2" xfId="34375"/>
    <cellStyle name="Note 5 22 5 2 3 3" xfId="48828"/>
    <cellStyle name="Note 5 22 5 2 4" xfId="22574"/>
    <cellStyle name="Note 5 22 5 2 5" xfId="37027"/>
    <cellStyle name="Note 5 22 5 3" xfId="7600"/>
    <cellStyle name="Note 5 22 5 3 2" xfId="25035"/>
    <cellStyle name="Note 5 22 5 3 3" xfId="39488"/>
    <cellStyle name="Note 5 22 5 4" xfId="10041"/>
    <cellStyle name="Note 5 22 5 4 2" xfId="27476"/>
    <cellStyle name="Note 5 22 5 4 3" xfId="41929"/>
    <cellStyle name="Note 5 22 5 5" xfId="12461"/>
    <cellStyle name="Note 5 22 5 5 2" xfId="29896"/>
    <cellStyle name="Note 5 22 5 5 3" xfId="44349"/>
    <cellStyle name="Note 5 22 5 6" xfId="19468"/>
    <cellStyle name="Note 5 22 6" xfId="2628"/>
    <cellStyle name="Note 5 22 6 2" xfId="5139"/>
    <cellStyle name="Note 5 22 6 2 2" xfId="14480"/>
    <cellStyle name="Note 5 22 6 2 2 2" xfId="31915"/>
    <cellStyle name="Note 5 22 6 2 2 3" xfId="46368"/>
    <cellStyle name="Note 5 22 6 2 3" xfId="16941"/>
    <cellStyle name="Note 5 22 6 2 3 2" xfId="34376"/>
    <cellStyle name="Note 5 22 6 2 3 3" xfId="48829"/>
    <cellStyle name="Note 5 22 6 2 4" xfId="22575"/>
    <cellStyle name="Note 5 22 6 2 5" xfId="37028"/>
    <cellStyle name="Note 5 22 6 3" xfId="7601"/>
    <cellStyle name="Note 5 22 6 3 2" xfId="25036"/>
    <cellStyle name="Note 5 22 6 3 3" xfId="39489"/>
    <cellStyle name="Note 5 22 6 4" xfId="10042"/>
    <cellStyle name="Note 5 22 6 4 2" xfId="27477"/>
    <cellStyle name="Note 5 22 6 4 3" xfId="41930"/>
    <cellStyle name="Note 5 22 6 5" xfId="12462"/>
    <cellStyle name="Note 5 22 6 5 2" xfId="29897"/>
    <cellStyle name="Note 5 22 6 5 3" xfId="44350"/>
    <cellStyle name="Note 5 22 6 6" xfId="19469"/>
    <cellStyle name="Note 5 22 7" xfId="2629"/>
    <cellStyle name="Note 5 22 7 2" xfId="5140"/>
    <cellStyle name="Note 5 22 7 2 2" xfId="22576"/>
    <cellStyle name="Note 5 22 7 2 3" xfId="37029"/>
    <cellStyle name="Note 5 22 7 3" xfId="7602"/>
    <cellStyle name="Note 5 22 7 3 2" xfId="25037"/>
    <cellStyle name="Note 5 22 7 3 3" xfId="39490"/>
    <cellStyle name="Note 5 22 7 4" xfId="10043"/>
    <cellStyle name="Note 5 22 7 4 2" xfId="27478"/>
    <cellStyle name="Note 5 22 7 4 3" xfId="41931"/>
    <cellStyle name="Note 5 22 7 5" xfId="12463"/>
    <cellStyle name="Note 5 22 7 5 2" xfId="29898"/>
    <cellStyle name="Note 5 22 7 5 3" xfId="44351"/>
    <cellStyle name="Note 5 22 7 6" xfId="15427"/>
    <cellStyle name="Note 5 22 7 6 2" xfId="32862"/>
    <cellStyle name="Note 5 22 7 6 3" xfId="47315"/>
    <cellStyle name="Note 5 22 7 7" xfId="19470"/>
    <cellStyle name="Note 5 22 7 8" xfId="20589"/>
    <cellStyle name="Note 5 22 8" xfId="5125"/>
    <cellStyle name="Note 5 22 8 2" xfId="14469"/>
    <cellStyle name="Note 5 22 8 2 2" xfId="31904"/>
    <cellStyle name="Note 5 22 8 2 3" xfId="46357"/>
    <cellStyle name="Note 5 22 8 3" xfId="16930"/>
    <cellStyle name="Note 5 22 8 3 2" xfId="34365"/>
    <cellStyle name="Note 5 22 8 3 3" xfId="48818"/>
    <cellStyle name="Note 5 22 8 4" xfId="22561"/>
    <cellStyle name="Note 5 22 8 5" xfId="37014"/>
    <cellStyle name="Note 5 22 9" xfId="7587"/>
    <cellStyle name="Note 5 22 9 2" xfId="25022"/>
    <cellStyle name="Note 5 22 9 3" xfId="39475"/>
    <cellStyle name="Note 5 23" xfId="2630"/>
    <cellStyle name="Note 5 23 10" xfId="10044"/>
    <cellStyle name="Note 5 23 10 2" xfId="27479"/>
    <cellStyle name="Note 5 23 10 3" xfId="41932"/>
    <cellStyle name="Note 5 23 11" xfId="12464"/>
    <cellStyle name="Note 5 23 11 2" xfId="29899"/>
    <cellStyle name="Note 5 23 11 3" xfId="44352"/>
    <cellStyle name="Note 5 23 12" xfId="19471"/>
    <cellStyle name="Note 5 23 2" xfId="2631"/>
    <cellStyle name="Note 5 23 2 2" xfId="2632"/>
    <cellStyle name="Note 5 23 2 2 2" xfId="5143"/>
    <cellStyle name="Note 5 23 2 2 2 2" xfId="14483"/>
    <cellStyle name="Note 5 23 2 2 2 2 2" xfId="31918"/>
    <cellStyle name="Note 5 23 2 2 2 2 3" xfId="46371"/>
    <cellStyle name="Note 5 23 2 2 2 3" xfId="16944"/>
    <cellStyle name="Note 5 23 2 2 2 3 2" xfId="34379"/>
    <cellStyle name="Note 5 23 2 2 2 3 3" xfId="48832"/>
    <cellStyle name="Note 5 23 2 2 2 4" xfId="22579"/>
    <cellStyle name="Note 5 23 2 2 2 5" xfId="37032"/>
    <cellStyle name="Note 5 23 2 2 3" xfId="7605"/>
    <cellStyle name="Note 5 23 2 2 3 2" xfId="25040"/>
    <cellStyle name="Note 5 23 2 2 3 3" xfId="39493"/>
    <cellStyle name="Note 5 23 2 2 4" xfId="10046"/>
    <cellStyle name="Note 5 23 2 2 4 2" xfId="27481"/>
    <cellStyle name="Note 5 23 2 2 4 3" xfId="41934"/>
    <cellStyle name="Note 5 23 2 2 5" xfId="12466"/>
    <cellStyle name="Note 5 23 2 2 5 2" xfId="29901"/>
    <cellStyle name="Note 5 23 2 2 5 3" xfId="44354"/>
    <cellStyle name="Note 5 23 2 2 6" xfId="19473"/>
    <cellStyle name="Note 5 23 2 3" xfId="2633"/>
    <cellStyle name="Note 5 23 2 3 2" xfId="5144"/>
    <cellStyle name="Note 5 23 2 3 2 2" xfId="14484"/>
    <cellStyle name="Note 5 23 2 3 2 2 2" xfId="31919"/>
    <cellStyle name="Note 5 23 2 3 2 2 3" xfId="46372"/>
    <cellStyle name="Note 5 23 2 3 2 3" xfId="16945"/>
    <cellStyle name="Note 5 23 2 3 2 3 2" xfId="34380"/>
    <cellStyle name="Note 5 23 2 3 2 3 3" xfId="48833"/>
    <cellStyle name="Note 5 23 2 3 2 4" xfId="22580"/>
    <cellStyle name="Note 5 23 2 3 2 5" xfId="37033"/>
    <cellStyle name="Note 5 23 2 3 3" xfId="7606"/>
    <cellStyle name="Note 5 23 2 3 3 2" xfId="25041"/>
    <cellStyle name="Note 5 23 2 3 3 3" xfId="39494"/>
    <cellStyle name="Note 5 23 2 3 4" xfId="10047"/>
    <cellStyle name="Note 5 23 2 3 4 2" xfId="27482"/>
    <cellStyle name="Note 5 23 2 3 4 3" xfId="41935"/>
    <cellStyle name="Note 5 23 2 3 5" xfId="12467"/>
    <cellStyle name="Note 5 23 2 3 5 2" xfId="29902"/>
    <cellStyle name="Note 5 23 2 3 5 3" xfId="44355"/>
    <cellStyle name="Note 5 23 2 3 6" xfId="19474"/>
    <cellStyle name="Note 5 23 2 4" xfId="2634"/>
    <cellStyle name="Note 5 23 2 4 2" xfId="5145"/>
    <cellStyle name="Note 5 23 2 4 2 2" xfId="22581"/>
    <cellStyle name="Note 5 23 2 4 2 3" xfId="37034"/>
    <cellStyle name="Note 5 23 2 4 3" xfId="7607"/>
    <cellStyle name="Note 5 23 2 4 3 2" xfId="25042"/>
    <cellStyle name="Note 5 23 2 4 3 3" xfId="39495"/>
    <cellStyle name="Note 5 23 2 4 4" xfId="10048"/>
    <cellStyle name="Note 5 23 2 4 4 2" xfId="27483"/>
    <cellStyle name="Note 5 23 2 4 4 3" xfId="41936"/>
    <cellStyle name="Note 5 23 2 4 5" xfId="12468"/>
    <cellStyle name="Note 5 23 2 4 5 2" xfId="29903"/>
    <cellStyle name="Note 5 23 2 4 5 3" xfId="44356"/>
    <cellStyle name="Note 5 23 2 4 6" xfId="15428"/>
    <cellStyle name="Note 5 23 2 4 6 2" xfId="32863"/>
    <cellStyle name="Note 5 23 2 4 6 3" xfId="47316"/>
    <cellStyle name="Note 5 23 2 4 7" xfId="19475"/>
    <cellStyle name="Note 5 23 2 4 8" xfId="20590"/>
    <cellStyle name="Note 5 23 2 5" xfId="5142"/>
    <cellStyle name="Note 5 23 2 5 2" xfId="14482"/>
    <cellStyle name="Note 5 23 2 5 2 2" xfId="31917"/>
    <cellStyle name="Note 5 23 2 5 2 3" xfId="46370"/>
    <cellStyle name="Note 5 23 2 5 3" xfId="16943"/>
    <cellStyle name="Note 5 23 2 5 3 2" xfId="34378"/>
    <cellStyle name="Note 5 23 2 5 3 3" xfId="48831"/>
    <cellStyle name="Note 5 23 2 5 4" xfId="22578"/>
    <cellStyle name="Note 5 23 2 5 5" xfId="37031"/>
    <cellStyle name="Note 5 23 2 6" xfId="7604"/>
    <cellStyle name="Note 5 23 2 6 2" xfId="25039"/>
    <cellStyle name="Note 5 23 2 6 3" xfId="39492"/>
    <cellStyle name="Note 5 23 2 7" xfId="10045"/>
    <cellStyle name="Note 5 23 2 7 2" xfId="27480"/>
    <cellStyle name="Note 5 23 2 7 3" xfId="41933"/>
    <cellStyle name="Note 5 23 2 8" xfId="12465"/>
    <cellStyle name="Note 5 23 2 8 2" xfId="29900"/>
    <cellStyle name="Note 5 23 2 8 3" xfId="44353"/>
    <cellStyle name="Note 5 23 2 9" xfId="19472"/>
    <cellStyle name="Note 5 23 3" xfId="2635"/>
    <cellStyle name="Note 5 23 3 2" xfId="2636"/>
    <cellStyle name="Note 5 23 3 2 2" xfId="5147"/>
    <cellStyle name="Note 5 23 3 2 2 2" xfId="14486"/>
    <cellStyle name="Note 5 23 3 2 2 2 2" xfId="31921"/>
    <cellStyle name="Note 5 23 3 2 2 2 3" xfId="46374"/>
    <cellStyle name="Note 5 23 3 2 2 3" xfId="16947"/>
    <cellStyle name="Note 5 23 3 2 2 3 2" xfId="34382"/>
    <cellStyle name="Note 5 23 3 2 2 3 3" xfId="48835"/>
    <cellStyle name="Note 5 23 3 2 2 4" xfId="22583"/>
    <cellStyle name="Note 5 23 3 2 2 5" xfId="37036"/>
    <cellStyle name="Note 5 23 3 2 3" xfId="7609"/>
    <cellStyle name="Note 5 23 3 2 3 2" xfId="25044"/>
    <cellStyle name="Note 5 23 3 2 3 3" xfId="39497"/>
    <cellStyle name="Note 5 23 3 2 4" xfId="10050"/>
    <cellStyle name="Note 5 23 3 2 4 2" xfId="27485"/>
    <cellStyle name="Note 5 23 3 2 4 3" xfId="41938"/>
    <cellStyle name="Note 5 23 3 2 5" xfId="12470"/>
    <cellStyle name="Note 5 23 3 2 5 2" xfId="29905"/>
    <cellStyle name="Note 5 23 3 2 5 3" xfId="44358"/>
    <cellStyle name="Note 5 23 3 2 6" xfId="19477"/>
    <cellStyle name="Note 5 23 3 3" xfId="2637"/>
    <cellStyle name="Note 5 23 3 3 2" xfId="5148"/>
    <cellStyle name="Note 5 23 3 3 2 2" xfId="14487"/>
    <cellStyle name="Note 5 23 3 3 2 2 2" xfId="31922"/>
    <cellStyle name="Note 5 23 3 3 2 2 3" xfId="46375"/>
    <cellStyle name="Note 5 23 3 3 2 3" xfId="16948"/>
    <cellStyle name="Note 5 23 3 3 2 3 2" xfId="34383"/>
    <cellStyle name="Note 5 23 3 3 2 3 3" xfId="48836"/>
    <cellStyle name="Note 5 23 3 3 2 4" xfId="22584"/>
    <cellStyle name="Note 5 23 3 3 2 5" xfId="37037"/>
    <cellStyle name="Note 5 23 3 3 3" xfId="7610"/>
    <cellStyle name="Note 5 23 3 3 3 2" xfId="25045"/>
    <cellStyle name="Note 5 23 3 3 3 3" xfId="39498"/>
    <cellStyle name="Note 5 23 3 3 4" xfId="10051"/>
    <cellStyle name="Note 5 23 3 3 4 2" xfId="27486"/>
    <cellStyle name="Note 5 23 3 3 4 3" xfId="41939"/>
    <cellStyle name="Note 5 23 3 3 5" xfId="12471"/>
    <cellStyle name="Note 5 23 3 3 5 2" xfId="29906"/>
    <cellStyle name="Note 5 23 3 3 5 3" xfId="44359"/>
    <cellStyle name="Note 5 23 3 3 6" xfId="19478"/>
    <cellStyle name="Note 5 23 3 4" xfId="2638"/>
    <cellStyle name="Note 5 23 3 4 2" xfId="5149"/>
    <cellStyle name="Note 5 23 3 4 2 2" xfId="22585"/>
    <cellStyle name="Note 5 23 3 4 2 3" xfId="37038"/>
    <cellStyle name="Note 5 23 3 4 3" xfId="7611"/>
    <cellStyle name="Note 5 23 3 4 3 2" xfId="25046"/>
    <cellStyle name="Note 5 23 3 4 3 3" xfId="39499"/>
    <cellStyle name="Note 5 23 3 4 4" xfId="10052"/>
    <cellStyle name="Note 5 23 3 4 4 2" xfId="27487"/>
    <cellStyle name="Note 5 23 3 4 4 3" xfId="41940"/>
    <cellStyle name="Note 5 23 3 4 5" xfId="12472"/>
    <cellStyle name="Note 5 23 3 4 5 2" xfId="29907"/>
    <cellStyle name="Note 5 23 3 4 5 3" xfId="44360"/>
    <cellStyle name="Note 5 23 3 4 6" xfId="15429"/>
    <cellStyle name="Note 5 23 3 4 6 2" xfId="32864"/>
    <cellStyle name="Note 5 23 3 4 6 3" xfId="47317"/>
    <cellStyle name="Note 5 23 3 4 7" xfId="19479"/>
    <cellStyle name="Note 5 23 3 4 8" xfId="20591"/>
    <cellStyle name="Note 5 23 3 5" xfId="5146"/>
    <cellStyle name="Note 5 23 3 5 2" xfId="14485"/>
    <cellStyle name="Note 5 23 3 5 2 2" xfId="31920"/>
    <cellStyle name="Note 5 23 3 5 2 3" xfId="46373"/>
    <cellStyle name="Note 5 23 3 5 3" xfId="16946"/>
    <cellStyle name="Note 5 23 3 5 3 2" xfId="34381"/>
    <cellStyle name="Note 5 23 3 5 3 3" xfId="48834"/>
    <cellStyle name="Note 5 23 3 5 4" xfId="22582"/>
    <cellStyle name="Note 5 23 3 5 5" xfId="37035"/>
    <cellStyle name="Note 5 23 3 6" xfId="7608"/>
    <cellStyle name="Note 5 23 3 6 2" xfId="25043"/>
    <cellStyle name="Note 5 23 3 6 3" xfId="39496"/>
    <cellStyle name="Note 5 23 3 7" xfId="10049"/>
    <cellStyle name="Note 5 23 3 7 2" xfId="27484"/>
    <cellStyle name="Note 5 23 3 7 3" xfId="41937"/>
    <cellStyle name="Note 5 23 3 8" xfId="12469"/>
    <cellStyle name="Note 5 23 3 8 2" xfId="29904"/>
    <cellStyle name="Note 5 23 3 8 3" xfId="44357"/>
    <cellStyle name="Note 5 23 3 9" xfId="19476"/>
    <cellStyle name="Note 5 23 4" xfId="2639"/>
    <cellStyle name="Note 5 23 4 2" xfId="2640"/>
    <cellStyle name="Note 5 23 4 2 2" xfId="5151"/>
    <cellStyle name="Note 5 23 4 2 2 2" xfId="14489"/>
    <cellStyle name="Note 5 23 4 2 2 2 2" xfId="31924"/>
    <cellStyle name="Note 5 23 4 2 2 2 3" xfId="46377"/>
    <cellStyle name="Note 5 23 4 2 2 3" xfId="16950"/>
    <cellStyle name="Note 5 23 4 2 2 3 2" xfId="34385"/>
    <cellStyle name="Note 5 23 4 2 2 3 3" xfId="48838"/>
    <cellStyle name="Note 5 23 4 2 2 4" xfId="22587"/>
    <cellStyle name="Note 5 23 4 2 2 5" xfId="37040"/>
    <cellStyle name="Note 5 23 4 2 3" xfId="7613"/>
    <cellStyle name="Note 5 23 4 2 3 2" xfId="25048"/>
    <cellStyle name="Note 5 23 4 2 3 3" xfId="39501"/>
    <cellStyle name="Note 5 23 4 2 4" xfId="10054"/>
    <cellStyle name="Note 5 23 4 2 4 2" xfId="27489"/>
    <cellStyle name="Note 5 23 4 2 4 3" xfId="41942"/>
    <cellStyle name="Note 5 23 4 2 5" xfId="12474"/>
    <cellStyle name="Note 5 23 4 2 5 2" xfId="29909"/>
    <cellStyle name="Note 5 23 4 2 5 3" xfId="44362"/>
    <cellStyle name="Note 5 23 4 2 6" xfId="19481"/>
    <cellStyle name="Note 5 23 4 3" xfId="2641"/>
    <cellStyle name="Note 5 23 4 3 2" xfId="5152"/>
    <cellStyle name="Note 5 23 4 3 2 2" xfId="14490"/>
    <cellStyle name="Note 5 23 4 3 2 2 2" xfId="31925"/>
    <cellStyle name="Note 5 23 4 3 2 2 3" xfId="46378"/>
    <cellStyle name="Note 5 23 4 3 2 3" xfId="16951"/>
    <cellStyle name="Note 5 23 4 3 2 3 2" xfId="34386"/>
    <cellStyle name="Note 5 23 4 3 2 3 3" xfId="48839"/>
    <cellStyle name="Note 5 23 4 3 2 4" xfId="22588"/>
    <cellStyle name="Note 5 23 4 3 2 5" xfId="37041"/>
    <cellStyle name="Note 5 23 4 3 3" xfId="7614"/>
    <cellStyle name="Note 5 23 4 3 3 2" xfId="25049"/>
    <cellStyle name="Note 5 23 4 3 3 3" xfId="39502"/>
    <cellStyle name="Note 5 23 4 3 4" xfId="10055"/>
    <cellStyle name="Note 5 23 4 3 4 2" xfId="27490"/>
    <cellStyle name="Note 5 23 4 3 4 3" xfId="41943"/>
    <cellStyle name="Note 5 23 4 3 5" xfId="12475"/>
    <cellStyle name="Note 5 23 4 3 5 2" xfId="29910"/>
    <cellStyle name="Note 5 23 4 3 5 3" xfId="44363"/>
    <cellStyle name="Note 5 23 4 3 6" xfId="19482"/>
    <cellStyle name="Note 5 23 4 4" xfId="2642"/>
    <cellStyle name="Note 5 23 4 4 2" xfId="5153"/>
    <cellStyle name="Note 5 23 4 4 2 2" xfId="22589"/>
    <cellStyle name="Note 5 23 4 4 2 3" xfId="37042"/>
    <cellStyle name="Note 5 23 4 4 3" xfId="7615"/>
    <cellStyle name="Note 5 23 4 4 3 2" xfId="25050"/>
    <cellStyle name="Note 5 23 4 4 3 3" xfId="39503"/>
    <cellStyle name="Note 5 23 4 4 4" xfId="10056"/>
    <cellStyle name="Note 5 23 4 4 4 2" xfId="27491"/>
    <cellStyle name="Note 5 23 4 4 4 3" xfId="41944"/>
    <cellStyle name="Note 5 23 4 4 5" xfId="12476"/>
    <cellStyle name="Note 5 23 4 4 5 2" xfId="29911"/>
    <cellStyle name="Note 5 23 4 4 5 3" xfId="44364"/>
    <cellStyle name="Note 5 23 4 4 6" xfId="15430"/>
    <cellStyle name="Note 5 23 4 4 6 2" xfId="32865"/>
    <cellStyle name="Note 5 23 4 4 6 3" xfId="47318"/>
    <cellStyle name="Note 5 23 4 4 7" xfId="19483"/>
    <cellStyle name="Note 5 23 4 4 8" xfId="20592"/>
    <cellStyle name="Note 5 23 4 5" xfId="5150"/>
    <cellStyle name="Note 5 23 4 5 2" xfId="14488"/>
    <cellStyle name="Note 5 23 4 5 2 2" xfId="31923"/>
    <cellStyle name="Note 5 23 4 5 2 3" xfId="46376"/>
    <cellStyle name="Note 5 23 4 5 3" xfId="16949"/>
    <cellStyle name="Note 5 23 4 5 3 2" xfId="34384"/>
    <cellStyle name="Note 5 23 4 5 3 3" xfId="48837"/>
    <cellStyle name="Note 5 23 4 5 4" xfId="22586"/>
    <cellStyle name="Note 5 23 4 5 5" xfId="37039"/>
    <cellStyle name="Note 5 23 4 6" xfId="7612"/>
    <cellStyle name="Note 5 23 4 6 2" xfId="25047"/>
    <cellStyle name="Note 5 23 4 6 3" xfId="39500"/>
    <cellStyle name="Note 5 23 4 7" xfId="10053"/>
    <cellStyle name="Note 5 23 4 7 2" xfId="27488"/>
    <cellStyle name="Note 5 23 4 7 3" xfId="41941"/>
    <cellStyle name="Note 5 23 4 8" xfId="12473"/>
    <cellStyle name="Note 5 23 4 8 2" xfId="29908"/>
    <cellStyle name="Note 5 23 4 8 3" xfId="44361"/>
    <cellStyle name="Note 5 23 4 9" xfId="19480"/>
    <cellStyle name="Note 5 23 5" xfId="2643"/>
    <cellStyle name="Note 5 23 5 2" xfId="5154"/>
    <cellStyle name="Note 5 23 5 2 2" xfId="14491"/>
    <cellStyle name="Note 5 23 5 2 2 2" xfId="31926"/>
    <cellStyle name="Note 5 23 5 2 2 3" xfId="46379"/>
    <cellStyle name="Note 5 23 5 2 3" xfId="16952"/>
    <cellStyle name="Note 5 23 5 2 3 2" xfId="34387"/>
    <cellStyle name="Note 5 23 5 2 3 3" xfId="48840"/>
    <cellStyle name="Note 5 23 5 2 4" xfId="22590"/>
    <cellStyle name="Note 5 23 5 2 5" xfId="37043"/>
    <cellStyle name="Note 5 23 5 3" xfId="7616"/>
    <cellStyle name="Note 5 23 5 3 2" xfId="25051"/>
    <cellStyle name="Note 5 23 5 3 3" xfId="39504"/>
    <cellStyle name="Note 5 23 5 4" xfId="10057"/>
    <cellStyle name="Note 5 23 5 4 2" xfId="27492"/>
    <cellStyle name="Note 5 23 5 4 3" xfId="41945"/>
    <cellStyle name="Note 5 23 5 5" xfId="12477"/>
    <cellStyle name="Note 5 23 5 5 2" xfId="29912"/>
    <cellStyle name="Note 5 23 5 5 3" xfId="44365"/>
    <cellStyle name="Note 5 23 5 6" xfId="19484"/>
    <cellStyle name="Note 5 23 6" xfId="2644"/>
    <cellStyle name="Note 5 23 6 2" xfId="5155"/>
    <cellStyle name="Note 5 23 6 2 2" xfId="14492"/>
    <cellStyle name="Note 5 23 6 2 2 2" xfId="31927"/>
    <cellStyle name="Note 5 23 6 2 2 3" xfId="46380"/>
    <cellStyle name="Note 5 23 6 2 3" xfId="16953"/>
    <cellStyle name="Note 5 23 6 2 3 2" xfId="34388"/>
    <cellStyle name="Note 5 23 6 2 3 3" xfId="48841"/>
    <cellStyle name="Note 5 23 6 2 4" xfId="22591"/>
    <cellStyle name="Note 5 23 6 2 5" xfId="37044"/>
    <cellStyle name="Note 5 23 6 3" xfId="7617"/>
    <cellStyle name="Note 5 23 6 3 2" xfId="25052"/>
    <cellStyle name="Note 5 23 6 3 3" xfId="39505"/>
    <cellStyle name="Note 5 23 6 4" xfId="10058"/>
    <cellStyle name="Note 5 23 6 4 2" xfId="27493"/>
    <cellStyle name="Note 5 23 6 4 3" xfId="41946"/>
    <cellStyle name="Note 5 23 6 5" xfId="12478"/>
    <cellStyle name="Note 5 23 6 5 2" xfId="29913"/>
    <cellStyle name="Note 5 23 6 5 3" xfId="44366"/>
    <cellStyle name="Note 5 23 6 6" xfId="19485"/>
    <cellStyle name="Note 5 23 7" xfId="2645"/>
    <cellStyle name="Note 5 23 7 2" xfId="5156"/>
    <cellStyle name="Note 5 23 7 2 2" xfId="22592"/>
    <cellStyle name="Note 5 23 7 2 3" xfId="37045"/>
    <cellStyle name="Note 5 23 7 3" xfId="7618"/>
    <cellStyle name="Note 5 23 7 3 2" xfId="25053"/>
    <cellStyle name="Note 5 23 7 3 3" xfId="39506"/>
    <cellStyle name="Note 5 23 7 4" xfId="10059"/>
    <cellStyle name="Note 5 23 7 4 2" xfId="27494"/>
    <cellStyle name="Note 5 23 7 4 3" xfId="41947"/>
    <cellStyle name="Note 5 23 7 5" xfId="12479"/>
    <cellStyle name="Note 5 23 7 5 2" xfId="29914"/>
    <cellStyle name="Note 5 23 7 5 3" xfId="44367"/>
    <cellStyle name="Note 5 23 7 6" xfId="15431"/>
    <cellStyle name="Note 5 23 7 6 2" xfId="32866"/>
    <cellStyle name="Note 5 23 7 6 3" xfId="47319"/>
    <cellStyle name="Note 5 23 7 7" xfId="19486"/>
    <cellStyle name="Note 5 23 7 8" xfId="20593"/>
    <cellStyle name="Note 5 23 8" xfId="5141"/>
    <cellStyle name="Note 5 23 8 2" xfId="14481"/>
    <cellStyle name="Note 5 23 8 2 2" xfId="31916"/>
    <cellStyle name="Note 5 23 8 2 3" xfId="46369"/>
    <cellStyle name="Note 5 23 8 3" xfId="16942"/>
    <cellStyle name="Note 5 23 8 3 2" xfId="34377"/>
    <cellStyle name="Note 5 23 8 3 3" xfId="48830"/>
    <cellStyle name="Note 5 23 8 4" xfId="22577"/>
    <cellStyle name="Note 5 23 8 5" xfId="37030"/>
    <cellStyle name="Note 5 23 9" xfId="7603"/>
    <cellStyle name="Note 5 23 9 2" xfId="25038"/>
    <cellStyle name="Note 5 23 9 3" xfId="39491"/>
    <cellStyle name="Note 5 24" xfId="2646"/>
    <cellStyle name="Note 5 24 10" xfId="10060"/>
    <cellStyle name="Note 5 24 10 2" xfId="27495"/>
    <cellStyle name="Note 5 24 10 3" xfId="41948"/>
    <cellStyle name="Note 5 24 11" xfId="12480"/>
    <cellStyle name="Note 5 24 11 2" xfId="29915"/>
    <cellStyle name="Note 5 24 11 3" xfId="44368"/>
    <cellStyle name="Note 5 24 12" xfId="19487"/>
    <cellStyle name="Note 5 24 2" xfId="2647"/>
    <cellStyle name="Note 5 24 2 2" xfId="2648"/>
    <cellStyle name="Note 5 24 2 2 2" xfId="5159"/>
    <cellStyle name="Note 5 24 2 2 2 2" xfId="14495"/>
    <cellStyle name="Note 5 24 2 2 2 2 2" xfId="31930"/>
    <cellStyle name="Note 5 24 2 2 2 2 3" xfId="46383"/>
    <cellStyle name="Note 5 24 2 2 2 3" xfId="16956"/>
    <cellStyle name="Note 5 24 2 2 2 3 2" xfId="34391"/>
    <cellStyle name="Note 5 24 2 2 2 3 3" xfId="48844"/>
    <cellStyle name="Note 5 24 2 2 2 4" xfId="22595"/>
    <cellStyle name="Note 5 24 2 2 2 5" xfId="37048"/>
    <cellStyle name="Note 5 24 2 2 3" xfId="7621"/>
    <cellStyle name="Note 5 24 2 2 3 2" xfId="25056"/>
    <cellStyle name="Note 5 24 2 2 3 3" xfId="39509"/>
    <cellStyle name="Note 5 24 2 2 4" xfId="10062"/>
    <cellStyle name="Note 5 24 2 2 4 2" xfId="27497"/>
    <cellStyle name="Note 5 24 2 2 4 3" xfId="41950"/>
    <cellStyle name="Note 5 24 2 2 5" xfId="12482"/>
    <cellStyle name="Note 5 24 2 2 5 2" xfId="29917"/>
    <cellStyle name="Note 5 24 2 2 5 3" xfId="44370"/>
    <cellStyle name="Note 5 24 2 2 6" xfId="19489"/>
    <cellStyle name="Note 5 24 2 3" xfId="2649"/>
    <cellStyle name="Note 5 24 2 3 2" xfId="5160"/>
    <cellStyle name="Note 5 24 2 3 2 2" xfId="14496"/>
    <cellStyle name="Note 5 24 2 3 2 2 2" xfId="31931"/>
    <cellStyle name="Note 5 24 2 3 2 2 3" xfId="46384"/>
    <cellStyle name="Note 5 24 2 3 2 3" xfId="16957"/>
    <cellStyle name="Note 5 24 2 3 2 3 2" xfId="34392"/>
    <cellStyle name="Note 5 24 2 3 2 3 3" xfId="48845"/>
    <cellStyle name="Note 5 24 2 3 2 4" xfId="22596"/>
    <cellStyle name="Note 5 24 2 3 2 5" xfId="37049"/>
    <cellStyle name="Note 5 24 2 3 3" xfId="7622"/>
    <cellStyle name="Note 5 24 2 3 3 2" xfId="25057"/>
    <cellStyle name="Note 5 24 2 3 3 3" xfId="39510"/>
    <cellStyle name="Note 5 24 2 3 4" xfId="10063"/>
    <cellStyle name="Note 5 24 2 3 4 2" xfId="27498"/>
    <cellStyle name="Note 5 24 2 3 4 3" xfId="41951"/>
    <cellStyle name="Note 5 24 2 3 5" xfId="12483"/>
    <cellStyle name="Note 5 24 2 3 5 2" xfId="29918"/>
    <cellStyle name="Note 5 24 2 3 5 3" xfId="44371"/>
    <cellStyle name="Note 5 24 2 3 6" xfId="19490"/>
    <cellStyle name="Note 5 24 2 4" xfId="2650"/>
    <cellStyle name="Note 5 24 2 4 2" xfId="5161"/>
    <cellStyle name="Note 5 24 2 4 2 2" xfId="22597"/>
    <cellStyle name="Note 5 24 2 4 2 3" xfId="37050"/>
    <cellStyle name="Note 5 24 2 4 3" xfId="7623"/>
    <cellStyle name="Note 5 24 2 4 3 2" xfId="25058"/>
    <cellStyle name="Note 5 24 2 4 3 3" xfId="39511"/>
    <cellStyle name="Note 5 24 2 4 4" xfId="10064"/>
    <cellStyle name="Note 5 24 2 4 4 2" xfId="27499"/>
    <cellStyle name="Note 5 24 2 4 4 3" xfId="41952"/>
    <cellStyle name="Note 5 24 2 4 5" xfId="12484"/>
    <cellStyle name="Note 5 24 2 4 5 2" xfId="29919"/>
    <cellStyle name="Note 5 24 2 4 5 3" xfId="44372"/>
    <cellStyle name="Note 5 24 2 4 6" xfId="15432"/>
    <cellStyle name="Note 5 24 2 4 6 2" xfId="32867"/>
    <cellStyle name="Note 5 24 2 4 6 3" xfId="47320"/>
    <cellStyle name="Note 5 24 2 4 7" xfId="19491"/>
    <cellStyle name="Note 5 24 2 4 8" xfId="20594"/>
    <cellStyle name="Note 5 24 2 5" xfId="5158"/>
    <cellStyle name="Note 5 24 2 5 2" xfId="14494"/>
    <cellStyle name="Note 5 24 2 5 2 2" xfId="31929"/>
    <cellStyle name="Note 5 24 2 5 2 3" xfId="46382"/>
    <cellStyle name="Note 5 24 2 5 3" xfId="16955"/>
    <cellStyle name="Note 5 24 2 5 3 2" xfId="34390"/>
    <cellStyle name="Note 5 24 2 5 3 3" xfId="48843"/>
    <cellStyle name="Note 5 24 2 5 4" xfId="22594"/>
    <cellStyle name="Note 5 24 2 5 5" xfId="37047"/>
    <cellStyle name="Note 5 24 2 6" xfId="7620"/>
    <cellStyle name="Note 5 24 2 6 2" xfId="25055"/>
    <cellStyle name="Note 5 24 2 6 3" xfId="39508"/>
    <cellStyle name="Note 5 24 2 7" xfId="10061"/>
    <cellStyle name="Note 5 24 2 7 2" xfId="27496"/>
    <cellStyle name="Note 5 24 2 7 3" xfId="41949"/>
    <cellStyle name="Note 5 24 2 8" xfId="12481"/>
    <cellStyle name="Note 5 24 2 8 2" xfId="29916"/>
    <cellStyle name="Note 5 24 2 8 3" xfId="44369"/>
    <cellStyle name="Note 5 24 2 9" xfId="19488"/>
    <cellStyle name="Note 5 24 3" xfId="2651"/>
    <cellStyle name="Note 5 24 3 2" xfId="2652"/>
    <cellStyle name="Note 5 24 3 2 2" xfId="5163"/>
    <cellStyle name="Note 5 24 3 2 2 2" xfId="14498"/>
    <cellStyle name="Note 5 24 3 2 2 2 2" xfId="31933"/>
    <cellStyle name="Note 5 24 3 2 2 2 3" xfId="46386"/>
    <cellStyle name="Note 5 24 3 2 2 3" xfId="16959"/>
    <cellStyle name="Note 5 24 3 2 2 3 2" xfId="34394"/>
    <cellStyle name="Note 5 24 3 2 2 3 3" xfId="48847"/>
    <cellStyle name="Note 5 24 3 2 2 4" xfId="22599"/>
    <cellStyle name="Note 5 24 3 2 2 5" xfId="37052"/>
    <cellStyle name="Note 5 24 3 2 3" xfId="7625"/>
    <cellStyle name="Note 5 24 3 2 3 2" xfId="25060"/>
    <cellStyle name="Note 5 24 3 2 3 3" xfId="39513"/>
    <cellStyle name="Note 5 24 3 2 4" xfId="10066"/>
    <cellStyle name="Note 5 24 3 2 4 2" xfId="27501"/>
    <cellStyle name="Note 5 24 3 2 4 3" xfId="41954"/>
    <cellStyle name="Note 5 24 3 2 5" xfId="12486"/>
    <cellStyle name="Note 5 24 3 2 5 2" xfId="29921"/>
    <cellStyle name="Note 5 24 3 2 5 3" xfId="44374"/>
    <cellStyle name="Note 5 24 3 2 6" xfId="19493"/>
    <cellStyle name="Note 5 24 3 3" xfId="2653"/>
    <cellStyle name="Note 5 24 3 3 2" xfId="5164"/>
    <cellStyle name="Note 5 24 3 3 2 2" xfId="14499"/>
    <cellStyle name="Note 5 24 3 3 2 2 2" xfId="31934"/>
    <cellStyle name="Note 5 24 3 3 2 2 3" xfId="46387"/>
    <cellStyle name="Note 5 24 3 3 2 3" xfId="16960"/>
    <cellStyle name="Note 5 24 3 3 2 3 2" xfId="34395"/>
    <cellStyle name="Note 5 24 3 3 2 3 3" xfId="48848"/>
    <cellStyle name="Note 5 24 3 3 2 4" xfId="22600"/>
    <cellStyle name="Note 5 24 3 3 2 5" xfId="37053"/>
    <cellStyle name="Note 5 24 3 3 3" xfId="7626"/>
    <cellStyle name="Note 5 24 3 3 3 2" xfId="25061"/>
    <cellStyle name="Note 5 24 3 3 3 3" xfId="39514"/>
    <cellStyle name="Note 5 24 3 3 4" xfId="10067"/>
    <cellStyle name="Note 5 24 3 3 4 2" xfId="27502"/>
    <cellStyle name="Note 5 24 3 3 4 3" xfId="41955"/>
    <cellStyle name="Note 5 24 3 3 5" xfId="12487"/>
    <cellStyle name="Note 5 24 3 3 5 2" xfId="29922"/>
    <cellStyle name="Note 5 24 3 3 5 3" xfId="44375"/>
    <cellStyle name="Note 5 24 3 3 6" xfId="19494"/>
    <cellStyle name="Note 5 24 3 4" xfId="2654"/>
    <cellStyle name="Note 5 24 3 4 2" xfId="5165"/>
    <cellStyle name="Note 5 24 3 4 2 2" xfId="22601"/>
    <cellStyle name="Note 5 24 3 4 2 3" xfId="37054"/>
    <cellStyle name="Note 5 24 3 4 3" xfId="7627"/>
    <cellStyle name="Note 5 24 3 4 3 2" xfId="25062"/>
    <cellStyle name="Note 5 24 3 4 3 3" xfId="39515"/>
    <cellStyle name="Note 5 24 3 4 4" xfId="10068"/>
    <cellStyle name="Note 5 24 3 4 4 2" xfId="27503"/>
    <cellStyle name="Note 5 24 3 4 4 3" xfId="41956"/>
    <cellStyle name="Note 5 24 3 4 5" xfId="12488"/>
    <cellStyle name="Note 5 24 3 4 5 2" xfId="29923"/>
    <cellStyle name="Note 5 24 3 4 5 3" xfId="44376"/>
    <cellStyle name="Note 5 24 3 4 6" xfId="15433"/>
    <cellStyle name="Note 5 24 3 4 6 2" xfId="32868"/>
    <cellStyle name="Note 5 24 3 4 6 3" xfId="47321"/>
    <cellStyle name="Note 5 24 3 4 7" xfId="19495"/>
    <cellStyle name="Note 5 24 3 4 8" xfId="20595"/>
    <cellStyle name="Note 5 24 3 5" xfId="5162"/>
    <cellStyle name="Note 5 24 3 5 2" xfId="14497"/>
    <cellStyle name="Note 5 24 3 5 2 2" xfId="31932"/>
    <cellStyle name="Note 5 24 3 5 2 3" xfId="46385"/>
    <cellStyle name="Note 5 24 3 5 3" xfId="16958"/>
    <cellStyle name="Note 5 24 3 5 3 2" xfId="34393"/>
    <cellStyle name="Note 5 24 3 5 3 3" xfId="48846"/>
    <cellStyle name="Note 5 24 3 5 4" xfId="22598"/>
    <cellStyle name="Note 5 24 3 5 5" xfId="37051"/>
    <cellStyle name="Note 5 24 3 6" xfId="7624"/>
    <cellStyle name="Note 5 24 3 6 2" xfId="25059"/>
    <cellStyle name="Note 5 24 3 6 3" xfId="39512"/>
    <cellStyle name="Note 5 24 3 7" xfId="10065"/>
    <cellStyle name="Note 5 24 3 7 2" xfId="27500"/>
    <cellStyle name="Note 5 24 3 7 3" xfId="41953"/>
    <cellStyle name="Note 5 24 3 8" xfId="12485"/>
    <cellStyle name="Note 5 24 3 8 2" xfId="29920"/>
    <cellStyle name="Note 5 24 3 8 3" xfId="44373"/>
    <cellStyle name="Note 5 24 3 9" xfId="19492"/>
    <cellStyle name="Note 5 24 4" xfId="2655"/>
    <cellStyle name="Note 5 24 4 2" xfId="2656"/>
    <cellStyle name="Note 5 24 4 2 2" xfId="5167"/>
    <cellStyle name="Note 5 24 4 2 2 2" xfId="14501"/>
    <cellStyle name="Note 5 24 4 2 2 2 2" xfId="31936"/>
    <cellStyle name="Note 5 24 4 2 2 2 3" xfId="46389"/>
    <cellStyle name="Note 5 24 4 2 2 3" xfId="16962"/>
    <cellStyle name="Note 5 24 4 2 2 3 2" xfId="34397"/>
    <cellStyle name="Note 5 24 4 2 2 3 3" xfId="48850"/>
    <cellStyle name="Note 5 24 4 2 2 4" xfId="22603"/>
    <cellStyle name="Note 5 24 4 2 2 5" xfId="37056"/>
    <cellStyle name="Note 5 24 4 2 3" xfId="7629"/>
    <cellStyle name="Note 5 24 4 2 3 2" xfId="25064"/>
    <cellStyle name="Note 5 24 4 2 3 3" xfId="39517"/>
    <cellStyle name="Note 5 24 4 2 4" xfId="10070"/>
    <cellStyle name="Note 5 24 4 2 4 2" xfId="27505"/>
    <cellStyle name="Note 5 24 4 2 4 3" xfId="41958"/>
    <cellStyle name="Note 5 24 4 2 5" xfId="12490"/>
    <cellStyle name="Note 5 24 4 2 5 2" xfId="29925"/>
    <cellStyle name="Note 5 24 4 2 5 3" xfId="44378"/>
    <cellStyle name="Note 5 24 4 2 6" xfId="19497"/>
    <cellStyle name="Note 5 24 4 3" xfId="2657"/>
    <cellStyle name="Note 5 24 4 3 2" xfId="5168"/>
    <cellStyle name="Note 5 24 4 3 2 2" xfId="14502"/>
    <cellStyle name="Note 5 24 4 3 2 2 2" xfId="31937"/>
    <cellStyle name="Note 5 24 4 3 2 2 3" xfId="46390"/>
    <cellStyle name="Note 5 24 4 3 2 3" xfId="16963"/>
    <cellStyle name="Note 5 24 4 3 2 3 2" xfId="34398"/>
    <cellStyle name="Note 5 24 4 3 2 3 3" xfId="48851"/>
    <cellStyle name="Note 5 24 4 3 2 4" xfId="22604"/>
    <cellStyle name="Note 5 24 4 3 2 5" xfId="37057"/>
    <cellStyle name="Note 5 24 4 3 3" xfId="7630"/>
    <cellStyle name="Note 5 24 4 3 3 2" xfId="25065"/>
    <cellStyle name="Note 5 24 4 3 3 3" xfId="39518"/>
    <cellStyle name="Note 5 24 4 3 4" xfId="10071"/>
    <cellStyle name="Note 5 24 4 3 4 2" xfId="27506"/>
    <cellStyle name="Note 5 24 4 3 4 3" xfId="41959"/>
    <cellStyle name="Note 5 24 4 3 5" xfId="12491"/>
    <cellStyle name="Note 5 24 4 3 5 2" xfId="29926"/>
    <cellStyle name="Note 5 24 4 3 5 3" xfId="44379"/>
    <cellStyle name="Note 5 24 4 3 6" xfId="19498"/>
    <cellStyle name="Note 5 24 4 4" xfId="2658"/>
    <cellStyle name="Note 5 24 4 4 2" xfId="5169"/>
    <cellStyle name="Note 5 24 4 4 2 2" xfId="22605"/>
    <cellStyle name="Note 5 24 4 4 2 3" xfId="37058"/>
    <cellStyle name="Note 5 24 4 4 3" xfId="7631"/>
    <cellStyle name="Note 5 24 4 4 3 2" xfId="25066"/>
    <cellStyle name="Note 5 24 4 4 3 3" xfId="39519"/>
    <cellStyle name="Note 5 24 4 4 4" xfId="10072"/>
    <cellStyle name="Note 5 24 4 4 4 2" xfId="27507"/>
    <cellStyle name="Note 5 24 4 4 4 3" xfId="41960"/>
    <cellStyle name="Note 5 24 4 4 5" xfId="12492"/>
    <cellStyle name="Note 5 24 4 4 5 2" xfId="29927"/>
    <cellStyle name="Note 5 24 4 4 5 3" xfId="44380"/>
    <cellStyle name="Note 5 24 4 4 6" xfId="15434"/>
    <cellStyle name="Note 5 24 4 4 6 2" xfId="32869"/>
    <cellStyle name="Note 5 24 4 4 6 3" xfId="47322"/>
    <cellStyle name="Note 5 24 4 4 7" xfId="19499"/>
    <cellStyle name="Note 5 24 4 4 8" xfId="20596"/>
    <cellStyle name="Note 5 24 4 5" xfId="5166"/>
    <cellStyle name="Note 5 24 4 5 2" xfId="14500"/>
    <cellStyle name="Note 5 24 4 5 2 2" xfId="31935"/>
    <cellStyle name="Note 5 24 4 5 2 3" xfId="46388"/>
    <cellStyle name="Note 5 24 4 5 3" xfId="16961"/>
    <cellStyle name="Note 5 24 4 5 3 2" xfId="34396"/>
    <cellStyle name="Note 5 24 4 5 3 3" xfId="48849"/>
    <cellStyle name="Note 5 24 4 5 4" xfId="22602"/>
    <cellStyle name="Note 5 24 4 5 5" xfId="37055"/>
    <cellStyle name="Note 5 24 4 6" xfId="7628"/>
    <cellStyle name="Note 5 24 4 6 2" xfId="25063"/>
    <cellStyle name="Note 5 24 4 6 3" xfId="39516"/>
    <cellStyle name="Note 5 24 4 7" xfId="10069"/>
    <cellStyle name="Note 5 24 4 7 2" xfId="27504"/>
    <cellStyle name="Note 5 24 4 7 3" xfId="41957"/>
    <cellStyle name="Note 5 24 4 8" xfId="12489"/>
    <cellStyle name="Note 5 24 4 8 2" xfId="29924"/>
    <cellStyle name="Note 5 24 4 8 3" xfId="44377"/>
    <cellStyle name="Note 5 24 4 9" xfId="19496"/>
    <cellStyle name="Note 5 24 5" xfId="2659"/>
    <cellStyle name="Note 5 24 5 2" xfId="5170"/>
    <cellStyle name="Note 5 24 5 2 2" xfId="14503"/>
    <cellStyle name="Note 5 24 5 2 2 2" xfId="31938"/>
    <cellStyle name="Note 5 24 5 2 2 3" xfId="46391"/>
    <cellStyle name="Note 5 24 5 2 3" xfId="16964"/>
    <cellStyle name="Note 5 24 5 2 3 2" xfId="34399"/>
    <cellStyle name="Note 5 24 5 2 3 3" xfId="48852"/>
    <cellStyle name="Note 5 24 5 2 4" xfId="22606"/>
    <cellStyle name="Note 5 24 5 2 5" xfId="37059"/>
    <cellStyle name="Note 5 24 5 3" xfId="7632"/>
    <cellStyle name="Note 5 24 5 3 2" xfId="25067"/>
    <cellStyle name="Note 5 24 5 3 3" xfId="39520"/>
    <cellStyle name="Note 5 24 5 4" xfId="10073"/>
    <cellStyle name="Note 5 24 5 4 2" xfId="27508"/>
    <cellStyle name="Note 5 24 5 4 3" xfId="41961"/>
    <cellStyle name="Note 5 24 5 5" xfId="12493"/>
    <cellStyle name="Note 5 24 5 5 2" xfId="29928"/>
    <cellStyle name="Note 5 24 5 5 3" xfId="44381"/>
    <cellStyle name="Note 5 24 5 6" xfId="19500"/>
    <cellStyle name="Note 5 24 6" xfId="2660"/>
    <cellStyle name="Note 5 24 6 2" xfId="5171"/>
    <cellStyle name="Note 5 24 6 2 2" xfId="14504"/>
    <cellStyle name="Note 5 24 6 2 2 2" xfId="31939"/>
    <cellStyle name="Note 5 24 6 2 2 3" xfId="46392"/>
    <cellStyle name="Note 5 24 6 2 3" xfId="16965"/>
    <cellStyle name="Note 5 24 6 2 3 2" xfId="34400"/>
    <cellStyle name="Note 5 24 6 2 3 3" xfId="48853"/>
    <cellStyle name="Note 5 24 6 2 4" xfId="22607"/>
    <cellStyle name="Note 5 24 6 2 5" xfId="37060"/>
    <cellStyle name="Note 5 24 6 3" xfId="7633"/>
    <cellStyle name="Note 5 24 6 3 2" xfId="25068"/>
    <cellStyle name="Note 5 24 6 3 3" xfId="39521"/>
    <cellStyle name="Note 5 24 6 4" xfId="10074"/>
    <cellStyle name="Note 5 24 6 4 2" xfId="27509"/>
    <cellStyle name="Note 5 24 6 4 3" xfId="41962"/>
    <cellStyle name="Note 5 24 6 5" xfId="12494"/>
    <cellStyle name="Note 5 24 6 5 2" xfId="29929"/>
    <cellStyle name="Note 5 24 6 5 3" xfId="44382"/>
    <cellStyle name="Note 5 24 6 6" xfId="19501"/>
    <cellStyle name="Note 5 24 7" xfId="2661"/>
    <cellStyle name="Note 5 24 7 2" xfId="5172"/>
    <cellStyle name="Note 5 24 7 2 2" xfId="22608"/>
    <cellStyle name="Note 5 24 7 2 3" xfId="37061"/>
    <cellStyle name="Note 5 24 7 3" xfId="7634"/>
    <cellStyle name="Note 5 24 7 3 2" xfId="25069"/>
    <cellStyle name="Note 5 24 7 3 3" xfId="39522"/>
    <cellStyle name="Note 5 24 7 4" xfId="10075"/>
    <cellStyle name="Note 5 24 7 4 2" xfId="27510"/>
    <cellStyle name="Note 5 24 7 4 3" xfId="41963"/>
    <cellStyle name="Note 5 24 7 5" xfId="12495"/>
    <cellStyle name="Note 5 24 7 5 2" xfId="29930"/>
    <cellStyle name="Note 5 24 7 5 3" xfId="44383"/>
    <cellStyle name="Note 5 24 7 6" xfId="15435"/>
    <cellStyle name="Note 5 24 7 6 2" xfId="32870"/>
    <cellStyle name="Note 5 24 7 6 3" xfId="47323"/>
    <cellStyle name="Note 5 24 7 7" xfId="19502"/>
    <cellStyle name="Note 5 24 7 8" xfId="20597"/>
    <cellStyle name="Note 5 24 8" xfId="5157"/>
    <cellStyle name="Note 5 24 8 2" xfId="14493"/>
    <cellStyle name="Note 5 24 8 2 2" xfId="31928"/>
    <cellStyle name="Note 5 24 8 2 3" xfId="46381"/>
    <cellStyle name="Note 5 24 8 3" xfId="16954"/>
    <cellStyle name="Note 5 24 8 3 2" xfId="34389"/>
    <cellStyle name="Note 5 24 8 3 3" xfId="48842"/>
    <cellStyle name="Note 5 24 8 4" xfId="22593"/>
    <cellStyle name="Note 5 24 8 5" xfId="37046"/>
    <cellStyle name="Note 5 24 9" xfId="7619"/>
    <cellStyle name="Note 5 24 9 2" xfId="25054"/>
    <cellStyle name="Note 5 24 9 3" xfId="39507"/>
    <cellStyle name="Note 5 25" xfId="2662"/>
    <cellStyle name="Note 5 25 2" xfId="2663"/>
    <cellStyle name="Note 5 25 2 2" xfId="5174"/>
    <cellStyle name="Note 5 25 2 2 2" xfId="14506"/>
    <cellStyle name="Note 5 25 2 2 2 2" xfId="31941"/>
    <cellStyle name="Note 5 25 2 2 2 3" xfId="46394"/>
    <cellStyle name="Note 5 25 2 2 3" xfId="16967"/>
    <cellStyle name="Note 5 25 2 2 3 2" xfId="34402"/>
    <cellStyle name="Note 5 25 2 2 3 3" xfId="48855"/>
    <cellStyle name="Note 5 25 2 2 4" xfId="22610"/>
    <cellStyle name="Note 5 25 2 2 5" xfId="37063"/>
    <cellStyle name="Note 5 25 2 3" xfId="7636"/>
    <cellStyle name="Note 5 25 2 3 2" xfId="25071"/>
    <cellStyle name="Note 5 25 2 3 3" xfId="39524"/>
    <cellStyle name="Note 5 25 2 4" xfId="10077"/>
    <cellStyle name="Note 5 25 2 4 2" xfId="27512"/>
    <cellStyle name="Note 5 25 2 4 3" xfId="41965"/>
    <cellStyle name="Note 5 25 2 5" xfId="12497"/>
    <cellStyle name="Note 5 25 2 5 2" xfId="29932"/>
    <cellStyle name="Note 5 25 2 5 3" xfId="44385"/>
    <cellStyle name="Note 5 25 2 6" xfId="19504"/>
    <cellStyle name="Note 5 25 3" xfId="2664"/>
    <cellStyle name="Note 5 25 3 2" xfId="5175"/>
    <cellStyle name="Note 5 25 3 2 2" xfId="14507"/>
    <cellStyle name="Note 5 25 3 2 2 2" xfId="31942"/>
    <cellStyle name="Note 5 25 3 2 2 3" xfId="46395"/>
    <cellStyle name="Note 5 25 3 2 3" xfId="16968"/>
    <cellStyle name="Note 5 25 3 2 3 2" xfId="34403"/>
    <cellStyle name="Note 5 25 3 2 3 3" xfId="48856"/>
    <cellStyle name="Note 5 25 3 2 4" xfId="22611"/>
    <cellStyle name="Note 5 25 3 2 5" xfId="37064"/>
    <cellStyle name="Note 5 25 3 3" xfId="7637"/>
    <cellStyle name="Note 5 25 3 3 2" xfId="25072"/>
    <cellStyle name="Note 5 25 3 3 3" xfId="39525"/>
    <cellStyle name="Note 5 25 3 4" xfId="10078"/>
    <cellStyle name="Note 5 25 3 4 2" xfId="27513"/>
    <cellStyle name="Note 5 25 3 4 3" xfId="41966"/>
    <cellStyle name="Note 5 25 3 5" xfId="12498"/>
    <cellStyle name="Note 5 25 3 5 2" xfId="29933"/>
    <cellStyle name="Note 5 25 3 5 3" xfId="44386"/>
    <cellStyle name="Note 5 25 3 6" xfId="19505"/>
    <cellStyle name="Note 5 25 4" xfId="2665"/>
    <cellStyle name="Note 5 25 4 2" xfId="5176"/>
    <cellStyle name="Note 5 25 4 2 2" xfId="22612"/>
    <cellStyle name="Note 5 25 4 2 3" xfId="37065"/>
    <cellStyle name="Note 5 25 4 3" xfId="7638"/>
    <cellStyle name="Note 5 25 4 3 2" xfId="25073"/>
    <cellStyle name="Note 5 25 4 3 3" xfId="39526"/>
    <cellStyle name="Note 5 25 4 4" xfId="10079"/>
    <cellStyle name="Note 5 25 4 4 2" xfId="27514"/>
    <cellStyle name="Note 5 25 4 4 3" xfId="41967"/>
    <cellStyle name="Note 5 25 4 5" xfId="12499"/>
    <cellStyle name="Note 5 25 4 5 2" xfId="29934"/>
    <cellStyle name="Note 5 25 4 5 3" xfId="44387"/>
    <cellStyle name="Note 5 25 4 6" xfId="15436"/>
    <cellStyle name="Note 5 25 4 6 2" xfId="32871"/>
    <cellStyle name="Note 5 25 4 6 3" xfId="47324"/>
    <cellStyle name="Note 5 25 4 7" xfId="19506"/>
    <cellStyle name="Note 5 25 4 8" xfId="20598"/>
    <cellStyle name="Note 5 25 5" xfId="5173"/>
    <cellStyle name="Note 5 25 5 2" xfId="14505"/>
    <cellStyle name="Note 5 25 5 2 2" xfId="31940"/>
    <cellStyle name="Note 5 25 5 2 3" xfId="46393"/>
    <cellStyle name="Note 5 25 5 3" xfId="16966"/>
    <cellStyle name="Note 5 25 5 3 2" xfId="34401"/>
    <cellStyle name="Note 5 25 5 3 3" xfId="48854"/>
    <cellStyle name="Note 5 25 5 4" xfId="22609"/>
    <cellStyle name="Note 5 25 5 5" xfId="37062"/>
    <cellStyle name="Note 5 25 6" xfId="7635"/>
    <cellStyle name="Note 5 25 6 2" xfId="25070"/>
    <cellStyle name="Note 5 25 6 3" xfId="39523"/>
    <cellStyle name="Note 5 25 7" xfId="10076"/>
    <cellStyle name="Note 5 25 7 2" xfId="27511"/>
    <cellStyle name="Note 5 25 7 3" xfId="41964"/>
    <cellStyle name="Note 5 25 8" xfId="12496"/>
    <cellStyle name="Note 5 25 8 2" xfId="29931"/>
    <cellStyle name="Note 5 25 8 3" xfId="44384"/>
    <cellStyle name="Note 5 25 9" xfId="19503"/>
    <cellStyle name="Note 5 26" xfId="2666"/>
    <cellStyle name="Note 5 26 2" xfId="2667"/>
    <cellStyle name="Note 5 26 2 2" xfId="5178"/>
    <cellStyle name="Note 5 26 2 2 2" xfId="14509"/>
    <cellStyle name="Note 5 26 2 2 2 2" xfId="31944"/>
    <cellStyle name="Note 5 26 2 2 2 3" xfId="46397"/>
    <cellStyle name="Note 5 26 2 2 3" xfId="16970"/>
    <cellStyle name="Note 5 26 2 2 3 2" xfId="34405"/>
    <cellStyle name="Note 5 26 2 2 3 3" xfId="48858"/>
    <cellStyle name="Note 5 26 2 2 4" xfId="22614"/>
    <cellStyle name="Note 5 26 2 2 5" xfId="37067"/>
    <cellStyle name="Note 5 26 2 3" xfId="7640"/>
    <cellStyle name="Note 5 26 2 3 2" xfId="25075"/>
    <cellStyle name="Note 5 26 2 3 3" xfId="39528"/>
    <cellStyle name="Note 5 26 2 4" xfId="10081"/>
    <cellStyle name="Note 5 26 2 4 2" xfId="27516"/>
    <cellStyle name="Note 5 26 2 4 3" xfId="41969"/>
    <cellStyle name="Note 5 26 2 5" xfId="12501"/>
    <cellStyle name="Note 5 26 2 5 2" xfId="29936"/>
    <cellStyle name="Note 5 26 2 5 3" xfId="44389"/>
    <cellStyle name="Note 5 26 2 6" xfId="19508"/>
    <cellStyle name="Note 5 26 3" xfId="2668"/>
    <cellStyle name="Note 5 26 3 2" xfId="5179"/>
    <cellStyle name="Note 5 26 3 2 2" xfId="14510"/>
    <cellStyle name="Note 5 26 3 2 2 2" xfId="31945"/>
    <cellStyle name="Note 5 26 3 2 2 3" xfId="46398"/>
    <cellStyle name="Note 5 26 3 2 3" xfId="16971"/>
    <cellStyle name="Note 5 26 3 2 3 2" xfId="34406"/>
    <cellStyle name="Note 5 26 3 2 3 3" xfId="48859"/>
    <cellStyle name="Note 5 26 3 2 4" xfId="22615"/>
    <cellStyle name="Note 5 26 3 2 5" xfId="37068"/>
    <cellStyle name="Note 5 26 3 3" xfId="7641"/>
    <cellStyle name="Note 5 26 3 3 2" xfId="25076"/>
    <cellStyle name="Note 5 26 3 3 3" xfId="39529"/>
    <cellStyle name="Note 5 26 3 4" xfId="10082"/>
    <cellStyle name="Note 5 26 3 4 2" xfId="27517"/>
    <cellStyle name="Note 5 26 3 4 3" xfId="41970"/>
    <cellStyle name="Note 5 26 3 5" xfId="12502"/>
    <cellStyle name="Note 5 26 3 5 2" xfId="29937"/>
    <cellStyle name="Note 5 26 3 5 3" xfId="44390"/>
    <cellStyle name="Note 5 26 3 6" xfId="19509"/>
    <cellStyle name="Note 5 26 4" xfId="2669"/>
    <cellStyle name="Note 5 26 4 2" xfId="5180"/>
    <cellStyle name="Note 5 26 4 2 2" xfId="22616"/>
    <cellStyle name="Note 5 26 4 2 3" xfId="37069"/>
    <cellStyle name="Note 5 26 4 3" xfId="7642"/>
    <cellStyle name="Note 5 26 4 3 2" xfId="25077"/>
    <cellStyle name="Note 5 26 4 3 3" xfId="39530"/>
    <cellStyle name="Note 5 26 4 4" xfId="10083"/>
    <cellStyle name="Note 5 26 4 4 2" xfId="27518"/>
    <cellStyle name="Note 5 26 4 4 3" xfId="41971"/>
    <cellStyle name="Note 5 26 4 5" xfId="12503"/>
    <cellStyle name="Note 5 26 4 5 2" xfId="29938"/>
    <cellStyle name="Note 5 26 4 5 3" xfId="44391"/>
    <cellStyle name="Note 5 26 4 6" xfId="15437"/>
    <cellStyle name="Note 5 26 4 6 2" xfId="32872"/>
    <cellStyle name="Note 5 26 4 6 3" xfId="47325"/>
    <cellStyle name="Note 5 26 4 7" xfId="19510"/>
    <cellStyle name="Note 5 26 4 8" xfId="20599"/>
    <cellStyle name="Note 5 26 5" xfId="5177"/>
    <cellStyle name="Note 5 26 5 2" xfId="14508"/>
    <cellStyle name="Note 5 26 5 2 2" xfId="31943"/>
    <cellStyle name="Note 5 26 5 2 3" xfId="46396"/>
    <cellStyle name="Note 5 26 5 3" xfId="16969"/>
    <cellStyle name="Note 5 26 5 3 2" xfId="34404"/>
    <cellStyle name="Note 5 26 5 3 3" xfId="48857"/>
    <cellStyle name="Note 5 26 5 4" xfId="22613"/>
    <cellStyle name="Note 5 26 5 5" xfId="37066"/>
    <cellStyle name="Note 5 26 6" xfId="7639"/>
    <cellStyle name="Note 5 26 6 2" xfId="25074"/>
    <cellStyle name="Note 5 26 6 3" xfId="39527"/>
    <cellStyle name="Note 5 26 7" xfId="10080"/>
    <cellStyle name="Note 5 26 7 2" xfId="27515"/>
    <cellStyle name="Note 5 26 7 3" xfId="41968"/>
    <cellStyle name="Note 5 26 8" xfId="12500"/>
    <cellStyle name="Note 5 26 8 2" xfId="29935"/>
    <cellStyle name="Note 5 26 8 3" xfId="44388"/>
    <cellStyle name="Note 5 26 9" xfId="19507"/>
    <cellStyle name="Note 5 27" xfId="2670"/>
    <cellStyle name="Note 5 27 2" xfId="2671"/>
    <cellStyle name="Note 5 27 2 2" xfId="5182"/>
    <cellStyle name="Note 5 27 2 2 2" xfId="14512"/>
    <cellStyle name="Note 5 27 2 2 2 2" xfId="31947"/>
    <cellStyle name="Note 5 27 2 2 2 3" xfId="46400"/>
    <cellStyle name="Note 5 27 2 2 3" xfId="16973"/>
    <cellStyle name="Note 5 27 2 2 3 2" xfId="34408"/>
    <cellStyle name="Note 5 27 2 2 3 3" xfId="48861"/>
    <cellStyle name="Note 5 27 2 2 4" xfId="22618"/>
    <cellStyle name="Note 5 27 2 2 5" xfId="37071"/>
    <cellStyle name="Note 5 27 2 3" xfId="7644"/>
    <cellStyle name="Note 5 27 2 3 2" xfId="25079"/>
    <cellStyle name="Note 5 27 2 3 3" xfId="39532"/>
    <cellStyle name="Note 5 27 2 4" xfId="10085"/>
    <cellStyle name="Note 5 27 2 4 2" xfId="27520"/>
    <cellStyle name="Note 5 27 2 4 3" xfId="41973"/>
    <cellStyle name="Note 5 27 2 5" xfId="12505"/>
    <cellStyle name="Note 5 27 2 5 2" xfId="29940"/>
    <cellStyle name="Note 5 27 2 5 3" xfId="44393"/>
    <cellStyle name="Note 5 27 2 6" xfId="19512"/>
    <cellStyle name="Note 5 27 3" xfId="2672"/>
    <cellStyle name="Note 5 27 3 2" xfId="5183"/>
    <cellStyle name="Note 5 27 3 2 2" xfId="14513"/>
    <cellStyle name="Note 5 27 3 2 2 2" xfId="31948"/>
    <cellStyle name="Note 5 27 3 2 2 3" xfId="46401"/>
    <cellStyle name="Note 5 27 3 2 3" xfId="16974"/>
    <cellStyle name="Note 5 27 3 2 3 2" xfId="34409"/>
    <cellStyle name="Note 5 27 3 2 3 3" xfId="48862"/>
    <cellStyle name="Note 5 27 3 2 4" xfId="22619"/>
    <cellStyle name="Note 5 27 3 2 5" xfId="37072"/>
    <cellStyle name="Note 5 27 3 3" xfId="7645"/>
    <cellStyle name="Note 5 27 3 3 2" xfId="25080"/>
    <cellStyle name="Note 5 27 3 3 3" xfId="39533"/>
    <cellStyle name="Note 5 27 3 4" xfId="10086"/>
    <cellStyle name="Note 5 27 3 4 2" xfId="27521"/>
    <cellStyle name="Note 5 27 3 4 3" xfId="41974"/>
    <cellStyle name="Note 5 27 3 5" xfId="12506"/>
    <cellStyle name="Note 5 27 3 5 2" xfId="29941"/>
    <cellStyle name="Note 5 27 3 5 3" xfId="44394"/>
    <cellStyle name="Note 5 27 3 6" xfId="19513"/>
    <cellStyle name="Note 5 27 4" xfId="2673"/>
    <cellStyle name="Note 5 27 4 2" xfId="5184"/>
    <cellStyle name="Note 5 27 4 2 2" xfId="22620"/>
    <cellStyle name="Note 5 27 4 2 3" xfId="37073"/>
    <cellStyle name="Note 5 27 4 3" xfId="7646"/>
    <cellStyle name="Note 5 27 4 3 2" xfId="25081"/>
    <cellStyle name="Note 5 27 4 3 3" xfId="39534"/>
    <cellStyle name="Note 5 27 4 4" xfId="10087"/>
    <cellStyle name="Note 5 27 4 4 2" xfId="27522"/>
    <cellStyle name="Note 5 27 4 4 3" xfId="41975"/>
    <cellStyle name="Note 5 27 4 5" xfId="12507"/>
    <cellStyle name="Note 5 27 4 5 2" xfId="29942"/>
    <cellStyle name="Note 5 27 4 5 3" xfId="44395"/>
    <cellStyle name="Note 5 27 4 6" xfId="15438"/>
    <cellStyle name="Note 5 27 4 6 2" xfId="32873"/>
    <cellStyle name="Note 5 27 4 6 3" xfId="47326"/>
    <cellStyle name="Note 5 27 4 7" xfId="19514"/>
    <cellStyle name="Note 5 27 4 8" xfId="20600"/>
    <cellStyle name="Note 5 27 5" xfId="5181"/>
    <cellStyle name="Note 5 27 5 2" xfId="14511"/>
    <cellStyle name="Note 5 27 5 2 2" xfId="31946"/>
    <cellStyle name="Note 5 27 5 2 3" xfId="46399"/>
    <cellStyle name="Note 5 27 5 3" xfId="16972"/>
    <cellStyle name="Note 5 27 5 3 2" xfId="34407"/>
    <cellStyle name="Note 5 27 5 3 3" xfId="48860"/>
    <cellStyle name="Note 5 27 5 4" xfId="22617"/>
    <cellStyle name="Note 5 27 5 5" xfId="37070"/>
    <cellStyle name="Note 5 27 6" xfId="7643"/>
    <cellStyle name="Note 5 27 6 2" xfId="25078"/>
    <cellStyle name="Note 5 27 6 3" xfId="39531"/>
    <cellStyle name="Note 5 27 7" xfId="10084"/>
    <cellStyle name="Note 5 27 7 2" xfId="27519"/>
    <cellStyle name="Note 5 27 7 3" xfId="41972"/>
    <cellStyle name="Note 5 27 8" xfId="12504"/>
    <cellStyle name="Note 5 27 8 2" xfId="29939"/>
    <cellStyle name="Note 5 27 8 3" xfId="44392"/>
    <cellStyle name="Note 5 27 9" xfId="19511"/>
    <cellStyle name="Note 5 28" xfId="2674"/>
    <cellStyle name="Note 5 28 2" xfId="5185"/>
    <cellStyle name="Note 5 28 2 2" xfId="14514"/>
    <cellStyle name="Note 5 28 2 2 2" xfId="31949"/>
    <cellStyle name="Note 5 28 2 2 3" xfId="46402"/>
    <cellStyle name="Note 5 28 2 3" xfId="16975"/>
    <cellStyle name="Note 5 28 2 3 2" xfId="34410"/>
    <cellStyle name="Note 5 28 2 3 3" xfId="48863"/>
    <cellStyle name="Note 5 28 2 4" xfId="22621"/>
    <cellStyle name="Note 5 28 2 5" xfId="37074"/>
    <cellStyle name="Note 5 28 3" xfId="7647"/>
    <cellStyle name="Note 5 28 3 2" xfId="25082"/>
    <cellStyle name="Note 5 28 3 3" xfId="39535"/>
    <cellStyle name="Note 5 28 4" xfId="10088"/>
    <cellStyle name="Note 5 28 4 2" xfId="27523"/>
    <cellStyle name="Note 5 28 4 3" xfId="41976"/>
    <cellStyle name="Note 5 28 5" xfId="12508"/>
    <cellStyle name="Note 5 28 5 2" xfId="29943"/>
    <cellStyle name="Note 5 28 5 3" xfId="44396"/>
    <cellStyle name="Note 5 28 6" xfId="19515"/>
    <cellStyle name="Note 5 29" xfId="2675"/>
    <cellStyle name="Note 5 29 2" xfId="5186"/>
    <cellStyle name="Note 5 29 2 2" xfId="14515"/>
    <cellStyle name="Note 5 29 2 2 2" xfId="31950"/>
    <cellStyle name="Note 5 29 2 2 3" xfId="46403"/>
    <cellStyle name="Note 5 29 2 3" xfId="16976"/>
    <cellStyle name="Note 5 29 2 3 2" xfId="34411"/>
    <cellStyle name="Note 5 29 2 3 3" xfId="48864"/>
    <cellStyle name="Note 5 29 2 4" xfId="22622"/>
    <cellStyle name="Note 5 29 2 5" xfId="37075"/>
    <cellStyle name="Note 5 29 3" xfId="7648"/>
    <cellStyle name="Note 5 29 3 2" xfId="25083"/>
    <cellStyle name="Note 5 29 3 3" xfId="39536"/>
    <cellStyle name="Note 5 29 4" xfId="10089"/>
    <cellStyle name="Note 5 29 4 2" xfId="27524"/>
    <cellStyle name="Note 5 29 4 3" xfId="41977"/>
    <cellStyle name="Note 5 29 5" xfId="12509"/>
    <cellStyle name="Note 5 29 5 2" xfId="29944"/>
    <cellStyle name="Note 5 29 5 3" xfId="44397"/>
    <cellStyle name="Note 5 29 6" xfId="19516"/>
    <cellStyle name="Note 5 3" xfId="2676"/>
    <cellStyle name="Note 5 3 10" xfId="7649"/>
    <cellStyle name="Note 5 3 10 2" xfId="25084"/>
    <cellStyle name="Note 5 3 10 3" xfId="39537"/>
    <cellStyle name="Note 5 3 11" xfId="10090"/>
    <cellStyle name="Note 5 3 11 2" xfId="27525"/>
    <cellStyle name="Note 5 3 11 3" xfId="41978"/>
    <cellStyle name="Note 5 3 12" xfId="12510"/>
    <cellStyle name="Note 5 3 12 2" xfId="29945"/>
    <cellStyle name="Note 5 3 12 3" xfId="44398"/>
    <cellStyle name="Note 5 3 13" xfId="19517"/>
    <cellStyle name="Note 5 3 2" xfId="2677"/>
    <cellStyle name="Note 5 3 2 2" xfId="2678"/>
    <cellStyle name="Note 5 3 2 2 2" xfId="5189"/>
    <cellStyle name="Note 5 3 2 2 2 2" xfId="14518"/>
    <cellStyle name="Note 5 3 2 2 2 2 2" xfId="31953"/>
    <cellStyle name="Note 5 3 2 2 2 2 3" xfId="46406"/>
    <cellStyle name="Note 5 3 2 2 2 3" xfId="16979"/>
    <cellStyle name="Note 5 3 2 2 2 3 2" xfId="34414"/>
    <cellStyle name="Note 5 3 2 2 2 3 3" xfId="48867"/>
    <cellStyle name="Note 5 3 2 2 2 4" xfId="22625"/>
    <cellStyle name="Note 5 3 2 2 2 5" xfId="37078"/>
    <cellStyle name="Note 5 3 2 2 3" xfId="7651"/>
    <cellStyle name="Note 5 3 2 2 3 2" xfId="25086"/>
    <cellStyle name="Note 5 3 2 2 3 3" xfId="39539"/>
    <cellStyle name="Note 5 3 2 2 4" xfId="10092"/>
    <cellStyle name="Note 5 3 2 2 4 2" xfId="27527"/>
    <cellStyle name="Note 5 3 2 2 4 3" xfId="41980"/>
    <cellStyle name="Note 5 3 2 2 5" xfId="12512"/>
    <cellStyle name="Note 5 3 2 2 5 2" xfId="29947"/>
    <cellStyle name="Note 5 3 2 2 5 3" xfId="44400"/>
    <cellStyle name="Note 5 3 2 2 6" xfId="19519"/>
    <cellStyle name="Note 5 3 2 3" xfId="2679"/>
    <cellStyle name="Note 5 3 2 3 2" xfId="5190"/>
    <cellStyle name="Note 5 3 2 3 2 2" xfId="14519"/>
    <cellStyle name="Note 5 3 2 3 2 2 2" xfId="31954"/>
    <cellStyle name="Note 5 3 2 3 2 2 3" xfId="46407"/>
    <cellStyle name="Note 5 3 2 3 2 3" xfId="16980"/>
    <cellStyle name="Note 5 3 2 3 2 3 2" xfId="34415"/>
    <cellStyle name="Note 5 3 2 3 2 3 3" xfId="48868"/>
    <cellStyle name="Note 5 3 2 3 2 4" xfId="22626"/>
    <cellStyle name="Note 5 3 2 3 2 5" xfId="37079"/>
    <cellStyle name="Note 5 3 2 3 3" xfId="7652"/>
    <cellStyle name="Note 5 3 2 3 3 2" xfId="25087"/>
    <cellStyle name="Note 5 3 2 3 3 3" xfId="39540"/>
    <cellStyle name="Note 5 3 2 3 4" xfId="10093"/>
    <cellStyle name="Note 5 3 2 3 4 2" xfId="27528"/>
    <cellStyle name="Note 5 3 2 3 4 3" xfId="41981"/>
    <cellStyle name="Note 5 3 2 3 5" xfId="12513"/>
    <cellStyle name="Note 5 3 2 3 5 2" xfId="29948"/>
    <cellStyle name="Note 5 3 2 3 5 3" xfId="44401"/>
    <cellStyle name="Note 5 3 2 3 6" xfId="19520"/>
    <cellStyle name="Note 5 3 2 4" xfId="2680"/>
    <cellStyle name="Note 5 3 2 4 2" xfId="5191"/>
    <cellStyle name="Note 5 3 2 4 2 2" xfId="22627"/>
    <cellStyle name="Note 5 3 2 4 2 3" xfId="37080"/>
    <cellStyle name="Note 5 3 2 4 3" xfId="7653"/>
    <cellStyle name="Note 5 3 2 4 3 2" xfId="25088"/>
    <cellStyle name="Note 5 3 2 4 3 3" xfId="39541"/>
    <cellStyle name="Note 5 3 2 4 4" xfId="10094"/>
    <cellStyle name="Note 5 3 2 4 4 2" xfId="27529"/>
    <cellStyle name="Note 5 3 2 4 4 3" xfId="41982"/>
    <cellStyle name="Note 5 3 2 4 5" xfId="12514"/>
    <cellStyle name="Note 5 3 2 4 5 2" xfId="29949"/>
    <cellStyle name="Note 5 3 2 4 5 3" xfId="44402"/>
    <cellStyle name="Note 5 3 2 4 6" xfId="15439"/>
    <cellStyle name="Note 5 3 2 4 6 2" xfId="32874"/>
    <cellStyle name="Note 5 3 2 4 6 3" xfId="47327"/>
    <cellStyle name="Note 5 3 2 4 7" xfId="19521"/>
    <cellStyle name="Note 5 3 2 4 8" xfId="20601"/>
    <cellStyle name="Note 5 3 2 5" xfId="5188"/>
    <cellStyle name="Note 5 3 2 5 2" xfId="14517"/>
    <cellStyle name="Note 5 3 2 5 2 2" xfId="31952"/>
    <cellStyle name="Note 5 3 2 5 2 3" xfId="46405"/>
    <cellStyle name="Note 5 3 2 5 3" xfId="16978"/>
    <cellStyle name="Note 5 3 2 5 3 2" xfId="34413"/>
    <cellStyle name="Note 5 3 2 5 3 3" xfId="48866"/>
    <cellStyle name="Note 5 3 2 5 4" xfId="22624"/>
    <cellStyle name="Note 5 3 2 5 5" xfId="37077"/>
    <cellStyle name="Note 5 3 2 6" xfId="7650"/>
    <cellStyle name="Note 5 3 2 6 2" xfId="25085"/>
    <cellStyle name="Note 5 3 2 6 3" xfId="39538"/>
    <cellStyle name="Note 5 3 2 7" xfId="10091"/>
    <cellStyle name="Note 5 3 2 7 2" xfId="27526"/>
    <cellStyle name="Note 5 3 2 7 3" xfId="41979"/>
    <cellStyle name="Note 5 3 2 8" xfId="12511"/>
    <cellStyle name="Note 5 3 2 8 2" xfId="29946"/>
    <cellStyle name="Note 5 3 2 8 3" xfId="44399"/>
    <cellStyle name="Note 5 3 2 9" xfId="19518"/>
    <cellStyle name="Note 5 3 3" xfId="2681"/>
    <cellStyle name="Note 5 3 3 2" xfId="2682"/>
    <cellStyle name="Note 5 3 3 2 2" xfId="5193"/>
    <cellStyle name="Note 5 3 3 2 2 2" xfId="14521"/>
    <cellStyle name="Note 5 3 3 2 2 2 2" xfId="31956"/>
    <cellStyle name="Note 5 3 3 2 2 2 3" xfId="46409"/>
    <cellStyle name="Note 5 3 3 2 2 3" xfId="16982"/>
    <cellStyle name="Note 5 3 3 2 2 3 2" xfId="34417"/>
    <cellStyle name="Note 5 3 3 2 2 3 3" xfId="48870"/>
    <cellStyle name="Note 5 3 3 2 2 4" xfId="22629"/>
    <cellStyle name="Note 5 3 3 2 2 5" xfId="37082"/>
    <cellStyle name="Note 5 3 3 2 3" xfId="7655"/>
    <cellStyle name="Note 5 3 3 2 3 2" xfId="25090"/>
    <cellStyle name="Note 5 3 3 2 3 3" xfId="39543"/>
    <cellStyle name="Note 5 3 3 2 4" xfId="10096"/>
    <cellStyle name="Note 5 3 3 2 4 2" xfId="27531"/>
    <cellStyle name="Note 5 3 3 2 4 3" xfId="41984"/>
    <cellStyle name="Note 5 3 3 2 5" xfId="12516"/>
    <cellStyle name="Note 5 3 3 2 5 2" xfId="29951"/>
    <cellStyle name="Note 5 3 3 2 5 3" xfId="44404"/>
    <cellStyle name="Note 5 3 3 2 6" xfId="19523"/>
    <cellStyle name="Note 5 3 3 3" xfId="2683"/>
    <cellStyle name="Note 5 3 3 3 2" xfId="5194"/>
    <cellStyle name="Note 5 3 3 3 2 2" xfId="14522"/>
    <cellStyle name="Note 5 3 3 3 2 2 2" xfId="31957"/>
    <cellStyle name="Note 5 3 3 3 2 2 3" xfId="46410"/>
    <cellStyle name="Note 5 3 3 3 2 3" xfId="16983"/>
    <cellStyle name="Note 5 3 3 3 2 3 2" xfId="34418"/>
    <cellStyle name="Note 5 3 3 3 2 3 3" xfId="48871"/>
    <cellStyle name="Note 5 3 3 3 2 4" xfId="22630"/>
    <cellStyle name="Note 5 3 3 3 2 5" xfId="37083"/>
    <cellStyle name="Note 5 3 3 3 3" xfId="7656"/>
    <cellStyle name="Note 5 3 3 3 3 2" xfId="25091"/>
    <cellStyle name="Note 5 3 3 3 3 3" xfId="39544"/>
    <cellStyle name="Note 5 3 3 3 4" xfId="10097"/>
    <cellStyle name="Note 5 3 3 3 4 2" xfId="27532"/>
    <cellStyle name="Note 5 3 3 3 4 3" xfId="41985"/>
    <cellStyle name="Note 5 3 3 3 5" xfId="12517"/>
    <cellStyle name="Note 5 3 3 3 5 2" xfId="29952"/>
    <cellStyle name="Note 5 3 3 3 5 3" xfId="44405"/>
    <cellStyle name="Note 5 3 3 3 6" xfId="19524"/>
    <cellStyle name="Note 5 3 3 4" xfId="2684"/>
    <cellStyle name="Note 5 3 3 4 2" xfId="5195"/>
    <cellStyle name="Note 5 3 3 4 2 2" xfId="22631"/>
    <cellStyle name="Note 5 3 3 4 2 3" xfId="37084"/>
    <cellStyle name="Note 5 3 3 4 3" xfId="7657"/>
    <cellStyle name="Note 5 3 3 4 3 2" xfId="25092"/>
    <cellStyle name="Note 5 3 3 4 3 3" xfId="39545"/>
    <cellStyle name="Note 5 3 3 4 4" xfId="10098"/>
    <cellStyle name="Note 5 3 3 4 4 2" xfId="27533"/>
    <cellStyle name="Note 5 3 3 4 4 3" xfId="41986"/>
    <cellStyle name="Note 5 3 3 4 5" xfId="12518"/>
    <cellStyle name="Note 5 3 3 4 5 2" xfId="29953"/>
    <cellStyle name="Note 5 3 3 4 5 3" xfId="44406"/>
    <cellStyle name="Note 5 3 3 4 6" xfId="15440"/>
    <cellStyle name="Note 5 3 3 4 6 2" xfId="32875"/>
    <cellStyle name="Note 5 3 3 4 6 3" xfId="47328"/>
    <cellStyle name="Note 5 3 3 4 7" xfId="19525"/>
    <cellStyle name="Note 5 3 3 4 8" xfId="20602"/>
    <cellStyle name="Note 5 3 3 5" xfId="5192"/>
    <cellStyle name="Note 5 3 3 5 2" xfId="14520"/>
    <cellStyle name="Note 5 3 3 5 2 2" xfId="31955"/>
    <cellStyle name="Note 5 3 3 5 2 3" xfId="46408"/>
    <cellStyle name="Note 5 3 3 5 3" xfId="16981"/>
    <cellStyle name="Note 5 3 3 5 3 2" xfId="34416"/>
    <cellStyle name="Note 5 3 3 5 3 3" xfId="48869"/>
    <cellStyle name="Note 5 3 3 5 4" xfId="22628"/>
    <cellStyle name="Note 5 3 3 5 5" xfId="37081"/>
    <cellStyle name="Note 5 3 3 6" xfId="7654"/>
    <cellStyle name="Note 5 3 3 6 2" xfId="25089"/>
    <cellStyle name="Note 5 3 3 6 3" xfId="39542"/>
    <cellStyle name="Note 5 3 3 7" xfId="10095"/>
    <cellStyle name="Note 5 3 3 7 2" xfId="27530"/>
    <cellStyle name="Note 5 3 3 7 3" xfId="41983"/>
    <cellStyle name="Note 5 3 3 8" xfId="12515"/>
    <cellStyle name="Note 5 3 3 8 2" xfId="29950"/>
    <cellStyle name="Note 5 3 3 8 3" xfId="44403"/>
    <cellStyle name="Note 5 3 3 9" xfId="19522"/>
    <cellStyle name="Note 5 3 4" xfId="2685"/>
    <cellStyle name="Note 5 3 4 2" xfId="2686"/>
    <cellStyle name="Note 5 3 4 2 2" xfId="5197"/>
    <cellStyle name="Note 5 3 4 2 2 2" xfId="14524"/>
    <cellStyle name="Note 5 3 4 2 2 2 2" xfId="31959"/>
    <cellStyle name="Note 5 3 4 2 2 2 3" xfId="46412"/>
    <cellStyle name="Note 5 3 4 2 2 3" xfId="16985"/>
    <cellStyle name="Note 5 3 4 2 2 3 2" xfId="34420"/>
    <cellStyle name="Note 5 3 4 2 2 3 3" xfId="48873"/>
    <cellStyle name="Note 5 3 4 2 2 4" xfId="22633"/>
    <cellStyle name="Note 5 3 4 2 2 5" xfId="37086"/>
    <cellStyle name="Note 5 3 4 2 3" xfId="7659"/>
    <cellStyle name="Note 5 3 4 2 3 2" xfId="25094"/>
    <cellStyle name="Note 5 3 4 2 3 3" xfId="39547"/>
    <cellStyle name="Note 5 3 4 2 4" xfId="10100"/>
    <cellStyle name="Note 5 3 4 2 4 2" xfId="27535"/>
    <cellStyle name="Note 5 3 4 2 4 3" xfId="41988"/>
    <cellStyle name="Note 5 3 4 2 5" xfId="12520"/>
    <cellStyle name="Note 5 3 4 2 5 2" xfId="29955"/>
    <cellStyle name="Note 5 3 4 2 5 3" xfId="44408"/>
    <cellStyle name="Note 5 3 4 2 6" xfId="19527"/>
    <cellStyle name="Note 5 3 4 3" xfId="2687"/>
    <cellStyle name="Note 5 3 4 3 2" xfId="5198"/>
    <cellStyle name="Note 5 3 4 3 2 2" xfId="14525"/>
    <cellStyle name="Note 5 3 4 3 2 2 2" xfId="31960"/>
    <cellStyle name="Note 5 3 4 3 2 2 3" xfId="46413"/>
    <cellStyle name="Note 5 3 4 3 2 3" xfId="16986"/>
    <cellStyle name="Note 5 3 4 3 2 3 2" xfId="34421"/>
    <cellStyle name="Note 5 3 4 3 2 3 3" xfId="48874"/>
    <cellStyle name="Note 5 3 4 3 2 4" xfId="22634"/>
    <cellStyle name="Note 5 3 4 3 2 5" xfId="37087"/>
    <cellStyle name="Note 5 3 4 3 3" xfId="7660"/>
    <cellStyle name="Note 5 3 4 3 3 2" xfId="25095"/>
    <cellStyle name="Note 5 3 4 3 3 3" xfId="39548"/>
    <cellStyle name="Note 5 3 4 3 4" xfId="10101"/>
    <cellStyle name="Note 5 3 4 3 4 2" xfId="27536"/>
    <cellStyle name="Note 5 3 4 3 4 3" xfId="41989"/>
    <cellStyle name="Note 5 3 4 3 5" xfId="12521"/>
    <cellStyle name="Note 5 3 4 3 5 2" xfId="29956"/>
    <cellStyle name="Note 5 3 4 3 5 3" xfId="44409"/>
    <cellStyle name="Note 5 3 4 3 6" xfId="19528"/>
    <cellStyle name="Note 5 3 4 4" xfId="2688"/>
    <cellStyle name="Note 5 3 4 4 2" xfId="5199"/>
    <cellStyle name="Note 5 3 4 4 2 2" xfId="22635"/>
    <cellStyle name="Note 5 3 4 4 2 3" xfId="37088"/>
    <cellStyle name="Note 5 3 4 4 3" xfId="7661"/>
    <cellStyle name="Note 5 3 4 4 3 2" xfId="25096"/>
    <cellStyle name="Note 5 3 4 4 3 3" xfId="39549"/>
    <cellStyle name="Note 5 3 4 4 4" xfId="10102"/>
    <cellStyle name="Note 5 3 4 4 4 2" xfId="27537"/>
    <cellStyle name="Note 5 3 4 4 4 3" xfId="41990"/>
    <cellStyle name="Note 5 3 4 4 5" xfId="12522"/>
    <cellStyle name="Note 5 3 4 4 5 2" xfId="29957"/>
    <cellStyle name="Note 5 3 4 4 5 3" xfId="44410"/>
    <cellStyle name="Note 5 3 4 4 6" xfId="15441"/>
    <cellStyle name="Note 5 3 4 4 6 2" xfId="32876"/>
    <cellStyle name="Note 5 3 4 4 6 3" xfId="47329"/>
    <cellStyle name="Note 5 3 4 4 7" xfId="19529"/>
    <cellStyle name="Note 5 3 4 4 8" xfId="20603"/>
    <cellStyle name="Note 5 3 4 5" xfId="5196"/>
    <cellStyle name="Note 5 3 4 5 2" xfId="14523"/>
    <cellStyle name="Note 5 3 4 5 2 2" xfId="31958"/>
    <cellStyle name="Note 5 3 4 5 2 3" xfId="46411"/>
    <cellStyle name="Note 5 3 4 5 3" xfId="16984"/>
    <cellStyle name="Note 5 3 4 5 3 2" xfId="34419"/>
    <cellStyle name="Note 5 3 4 5 3 3" xfId="48872"/>
    <cellStyle name="Note 5 3 4 5 4" xfId="22632"/>
    <cellStyle name="Note 5 3 4 5 5" xfId="37085"/>
    <cellStyle name="Note 5 3 4 6" xfId="7658"/>
    <cellStyle name="Note 5 3 4 6 2" xfId="25093"/>
    <cellStyle name="Note 5 3 4 6 3" xfId="39546"/>
    <cellStyle name="Note 5 3 4 7" xfId="10099"/>
    <cellStyle name="Note 5 3 4 7 2" xfId="27534"/>
    <cellStyle name="Note 5 3 4 7 3" xfId="41987"/>
    <cellStyle name="Note 5 3 4 8" xfId="12519"/>
    <cellStyle name="Note 5 3 4 8 2" xfId="29954"/>
    <cellStyle name="Note 5 3 4 8 3" xfId="44407"/>
    <cellStyle name="Note 5 3 4 9" xfId="19526"/>
    <cellStyle name="Note 5 3 5" xfId="2689"/>
    <cellStyle name="Note 5 3 5 2" xfId="2690"/>
    <cellStyle name="Note 5 3 5 2 2" xfId="5201"/>
    <cellStyle name="Note 5 3 5 2 2 2" xfId="14527"/>
    <cellStyle name="Note 5 3 5 2 2 2 2" xfId="31962"/>
    <cellStyle name="Note 5 3 5 2 2 2 3" xfId="46415"/>
    <cellStyle name="Note 5 3 5 2 2 3" xfId="16988"/>
    <cellStyle name="Note 5 3 5 2 2 3 2" xfId="34423"/>
    <cellStyle name="Note 5 3 5 2 2 3 3" xfId="48876"/>
    <cellStyle name="Note 5 3 5 2 2 4" xfId="22637"/>
    <cellStyle name="Note 5 3 5 2 2 5" xfId="37090"/>
    <cellStyle name="Note 5 3 5 2 3" xfId="7663"/>
    <cellStyle name="Note 5 3 5 2 3 2" xfId="25098"/>
    <cellStyle name="Note 5 3 5 2 3 3" xfId="39551"/>
    <cellStyle name="Note 5 3 5 2 4" xfId="10104"/>
    <cellStyle name="Note 5 3 5 2 4 2" xfId="27539"/>
    <cellStyle name="Note 5 3 5 2 4 3" xfId="41992"/>
    <cellStyle name="Note 5 3 5 2 5" xfId="12524"/>
    <cellStyle name="Note 5 3 5 2 5 2" xfId="29959"/>
    <cellStyle name="Note 5 3 5 2 5 3" xfId="44412"/>
    <cellStyle name="Note 5 3 5 2 6" xfId="19531"/>
    <cellStyle name="Note 5 3 5 3" xfId="2691"/>
    <cellStyle name="Note 5 3 5 3 2" xfId="5202"/>
    <cellStyle name="Note 5 3 5 3 2 2" xfId="14528"/>
    <cellStyle name="Note 5 3 5 3 2 2 2" xfId="31963"/>
    <cellStyle name="Note 5 3 5 3 2 2 3" xfId="46416"/>
    <cellStyle name="Note 5 3 5 3 2 3" xfId="16989"/>
    <cellStyle name="Note 5 3 5 3 2 3 2" xfId="34424"/>
    <cellStyle name="Note 5 3 5 3 2 3 3" xfId="48877"/>
    <cellStyle name="Note 5 3 5 3 2 4" xfId="22638"/>
    <cellStyle name="Note 5 3 5 3 2 5" xfId="37091"/>
    <cellStyle name="Note 5 3 5 3 3" xfId="7664"/>
    <cellStyle name="Note 5 3 5 3 3 2" xfId="25099"/>
    <cellStyle name="Note 5 3 5 3 3 3" xfId="39552"/>
    <cellStyle name="Note 5 3 5 3 4" xfId="10105"/>
    <cellStyle name="Note 5 3 5 3 4 2" xfId="27540"/>
    <cellStyle name="Note 5 3 5 3 4 3" xfId="41993"/>
    <cellStyle name="Note 5 3 5 3 5" xfId="12525"/>
    <cellStyle name="Note 5 3 5 3 5 2" xfId="29960"/>
    <cellStyle name="Note 5 3 5 3 5 3" xfId="44413"/>
    <cellStyle name="Note 5 3 5 3 6" xfId="19532"/>
    <cellStyle name="Note 5 3 5 4" xfId="2692"/>
    <cellStyle name="Note 5 3 5 4 2" xfId="5203"/>
    <cellStyle name="Note 5 3 5 4 2 2" xfId="22639"/>
    <cellStyle name="Note 5 3 5 4 2 3" xfId="37092"/>
    <cellStyle name="Note 5 3 5 4 3" xfId="7665"/>
    <cellStyle name="Note 5 3 5 4 3 2" xfId="25100"/>
    <cellStyle name="Note 5 3 5 4 3 3" xfId="39553"/>
    <cellStyle name="Note 5 3 5 4 4" xfId="10106"/>
    <cellStyle name="Note 5 3 5 4 4 2" xfId="27541"/>
    <cellStyle name="Note 5 3 5 4 4 3" xfId="41994"/>
    <cellStyle name="Note 5 3 5 4 5" xfId="12526"/>
    <cellStyle name="Note 5 3 5 4 5 2" xfId="29961"/>
    <cellStyle name="Note 5 3 5 4 5 3" xfId="44414"/>
    <cellStyle name="Note 5 3 5 4 6" xfId="15442"/>
    <cellStyle name="Note 5 3 5 4 6 2" xfId="32877"/>
    <cellStyle name="Note 5 3 5 4 6 3" xfId="47330"/>
    <cellStyle name="Note 5 3 5 4 7" xfId="19533"/>
    <cellStyle name="Note 5 3 5 4 8" xfId="20604"/>
    <cellStyle name="Note 5 3 5 5" xfId="5200"/>
    <cellStyle name="Note 5 3 5 5 2" xfId="14526"/>
    <cellStyle name="Note 5 3 5 5 2 2" xfId="31961"/>
    <cellStyle name="Note 5 3 5 5 2 3" xfId="46414"/>
    <cellStyle name="Note 5 3 5 5 3" xfId="16987"/>
    <cellStyle name="Note 5 3 5 5 3 2" xfId="34422"/>
    <cellStyle name="Note 5 3 5 5 3 3" xfId="48875"/>
    <cellStyle name="Note 5 3 5 5 4" xfId="22636"/>
    <cellStyle name="Note 5 3 5 5 5" xfId="37089"/>
    <cellStyle name="Note 5 3 5 6" xfId="7662"/>
    <cellStyle name="Note 5 3 5 6 2" xfId="25097"/>
    <cellStyle name="Note 5 3 5 6 3" xfId="39550"/>
    <cellStyle name="Note 5 3 5 7" xfId="10103"/>
    <cellStyle name="Note 5 3 5 7 2" xfId="27538"/>
    <cellStyle name="Note 5 3 5 7 3" xfId="41991"/>
    <cellStyle name="Note 5 3 5 8" xfId="12523"/>
    <cellStyle name="Note 5 3 5 8 2" xfId="29958"/>
    <cellStyle name="Note 5 3 5 8 3" xfId="44411"/>
    <cellStyle name="Note 5 3 5 9" xfId="19530"/>
    <cellStyle name="Note 5 3 6" xfId="2693"/>
    <cellStyle name="Note 5 3 6 2" xfId="5204"/>
    <cellStyle name="Note 5 3 6 2 2" xfId="14529"/>
    <cellStyle name="Note 5 3 6 2 2 2" xfId="31964"/>
    <cellStyle name="Note 5 3 6 2 2 3" xfId="46417"/>
    <cellStyle name="Note 5 3 6 2 3" xfId="16990"/>
    <cellStyle name="Note 5 3 6 2 3 2" xfId="34425"/>
    <cellStyle name="Note 5 3 6 2 3 3" xfId="48878"/>
    <cellStyle name="Note 5 3 6 2 4" xfId="22640"/>
    <cellStyle name="Note 5 3 6 2 5" xfId="37093"/>
    <cellStyle name="Note 5 3 6 3" xfId="7666"/>
    <cellStyle name="Note 5 3 6 3 2" xfId="25101"/>
    <cellStyle name="Note 5 3 6 3 3" xfId="39554"/>
    <cellStyle name="Note 5 3 6 4" xfId="10107"/>
    <cellStyle name="Note 5 3 6 4 2" xfId="27542"/>
    <cellStyle name="Note 5 3 6 4 3" xfId="41995"/>
    <cellStyle name="Note 5 3 6 5" xfId="12527"/>
    <cellStyle name="Note 5 3 6 5 2" xfId="29962"/>
    <cellStyle name="Note 5 3 6 5 3" xfId="44415"/>
    <cellStyle name="Note 5 3 6 6" xfId="19534"/>
    <cellStyle name="Note 5 3 7" xfId="2694"/>
    <cellStyle name="Note 5 3 7 2" xfId="5205"/>
    <cellStyle name="Note 5 3 7 2 2" xfId="14530"/>
    <cellStyle name="Note 5 3 7 2 2 2" xfId="31965"/>
    <cellStyle name="Note 5 3 7 2 2 3" xfId="46418"/>
    <cellStyle name="Note 5 3 7 2 3" xfId="16991"/>
    <cellStyle name="Note 5 3 7 2 3 2" xfId="34426"/>
    <cellStyle name="Note 5 3 7 2 3 3" xfId="48879"/>
    <cellStyle name="Note 5 3 7 2 4" xfId="22641"/>
    <cellStyle name="Note 5 3 7 2 5" xfId="37094"/>
    <cellStyle name="Note 5 3 7 3" xfId="7667"/>
    <cellStyle name="Note 5 3 7 3 2" xfId="25102"/>
    <cellStyle name="Note 5 3 7 3 3" xfId="39555"/>
    <cellStyle name="Note 5 3 7 4" xfId="10108"/>
    <cellStyle name="Note 5 3 7 4 2" xfId="27543"/>
    <cellStyle name="Note 5 3 7 4 3" xfId="41996"/>
    <cellStyle name="Note 5 3 7 5" xfId="12528"/>
    <cellStyle name="Note 5 3 7 5 2" xfId="29963"/>
    <cellStyle name="Note 5 3 7 5 3" xfId="44416"/>
    <cellStyle name="Note 5 3 7 6" xfId="19535"/>
    <cellStyle name="Note 5 3 8" xfId="2695"/>
    <cellStyle name="Note 5 3 8 2" xfId="5206"/>
    <cellStyle name="Note 5 3 8 2 2" xfId="22642"/>
    <cellStyle name="Note 5 3 8 2 3" xfId="37095"/>
    <cellStyle name="Note 5 3 8 3" xfId="7668"/>
    <cellStyle name="Note 5 3 8 3 2" xfId="25103"/>
    <cellStyle name="Note 5 3 8 3 3" xfId="39556"/>
    <cellStyle name="Note 5 3 8 4" xfId="10109"/>
    <cellStyle name="Note 5 3 8 4 2" xfId="27544"/>
    <cellStyle name="Note 5 3 8 4 3" xfId="41997"/>
    <cellStyle name="Note 5 3 8 5" xfId="12529"/>
    <cellStyle name="Note 5 3 8 5 2" xfId="29964"/>
    <cellStyle name="Note 5 3 8 5 3" xfId="44417"/>
    <cellStyle name="Note 5 3 8 6" xfId="15443"/>
    <cellStyle name="Note 5 3 8 6 2" xfId="32878"/>
    <cellStyle name="Note 5 3 8 6 3" xfId="47331"/>
    <cellStyle name="Note 5 3 8 7" xfId="19536"/>
    <cellStyle name="Note 5 3 8 8" xfId="20605"/>
    <cellStyle name="Note 5 3 9" xfId="5187"/>
    <cellStyle name="Note 5 3 9 2" xfId="14516"/>
    <cellStyle name="Note 5 3 9 2 2" xfId="31951"/>
    <cellStyle name="Note 5 3 9 2 3" xfId="46404"/>
    <cellStyle name="Note 5 3 9 3" xfId="16977"/>
    <cellStyle name="Note 5 3 9 3 2" xfId="34412"/>
    <cellStyle name="Note 5 3 9 3 3" xfId="48865"/>
    <cellStyle name="Note 5 3 9 4" xfId="22623"/>
    <cellStyle name="Note 5 3 9 5" xfId="37076"/>
    <cellStyle name="Note 5 30" xfId="2696"/>
    <cellStyle name="Note 5 30 2" xfId="5207"/>
    <cellStyle name="Note 5 30 2 2" xfId="22643"/>
    <cellStyle name="Note 5 30 2 3" xfId="37096"/>
    <cellStyle name="Note 5 30 3" xfId="7669"/>
    <cellStyle name="Note 5 30 3 2" xfId="25104"/>
    <cellStyle name="Note 5 30 3 3" xfId="39557"/>
    <cellStyle name="Note 5 30 4" xfId="10110"/>
    <cellStyle name="Note 5 30 4 2" xfId="27545"/>
    <cellStyle name="Note 5 30 4 3" xfId="41998"/>
    <cellStyle name="Note 5 30 5" xfId="12530"/>
    <cellStyle name="Note 5 30 5 2" xfId="29965"/>
    <cellStyle name="Note 5 30 5 3" xfId="44418"/>
    <cellStyle name="Note 5 30 6" xfId="15444"/>
    <cellStyle name="Note 5 30 6 2" xfId="32879"/>
    <cellStyle name="Note 5 30 6 3" xfId="47332"/>
    <cellStyle name="Note 5 30 7" xfId="19537"/>
    <cellStyle name="Note 5 30 8" xfId="20606"/>
    <cellStyle name="Note 5 31" xfId="4868"/>
    <cellStyle name="Note 5 31 2" xfId="14276"/>
    <cellStyle name="Note 5 31 2 2" xfId="31711"/>
    <cellStyle name="Note 5 31 2 3" xfId="46164"/>
    <cellStyle name="Note 5 31 3" xfId="16737"/>
    <cellStyle name="Note 5 31 3 2" xfId="34172"/>
    <cellStyle name="Note 5 31 3 3" xfId="48625"/>
    <cellStyle name="Note 5 31 4" xfId="22304"/>
    <cellStyle name="Note 5 31 5" xfId="36757"/>
    <cellStyle name="Note 5 32" xfId="7330"/>
    <cellStyle name="Note 5 32 2" xfId="24765"/>
    <cellStyle name="Note 5 32 3" xfId="39218"/>
    <cellStyle name="Note 5 33" xfId="9771"/>
    <cellStyle name="Note 5 33 2" xfId="27206"/>
    <cellStyle name="Note 5 33 3" xfId="41659"/>
    <cellStyle name="Note 5 34" xfId="12191"/>
    <cellStyle name="Note 5 34 2" xfId="29626"/>
    <cellStyle name="Note 5 34 3" xfId="44079"/>
    <cellStyle name="Note 5 35" xfId="19198"/>
    <cellStyle name="Note 5 4" xfId="2697"/>
    <cellStyle name="Note 5 4 10" xfId="7670"/>
    <cellStyle name="Note 5 4 10 2" xfId="25105"/>
    <cellStyle name="Note 5 4 10 3" xfId="39558"/>
    <cellStyle name="Note 5 4 11" xfId="10111"/>
    <cellStyle name="Note 5 4 11 2" xfId="27546"/>
    <cellStyle name="Note 5 4 11 3" xfId="41999"/>
    <cellStyle name="Note 5 4 12" xfId="12531"/>
    <cellStyle name="Note 5 4 12 2" xfId="29966"/>
    <cellStyle name="Note 5 4 12 3" xfId="44419"/>
    <cellStyle name="Note 5 4 13" xfId="19538"/>
    <cellStyle name="Note 5 4 2" xfId="2698"/>
    <cellStyle name="Note 5 4 2 2" xfId="2699"/>
    <cellStyle name="Note 5 4 2 2 2" xfId="5210"/>
    <cellStyle name="Note 5 4 2 2 2 2" xfId="14533"/>
    <cellStyle name="Note 5 4 2 2 2 2 2" xfId="31968"/>
    <cellStyle name="Note 5 4 2 2 2 2 3" xfId="46421"/>
    <cellStyle name="Note 5 4 2 2 2 3" xfId="16994"/>
    <cellStyle name="Note 5 4 2 2 2 3 2" xfId="34429"/>
    <cellStyle name="Note 5 4 2 2 2 3 3" xfId="48882"/>
    <cellStyle name="Note 5 4 2 2 2 4" xfId="22646"/>
    <cellStyle name="Note 5 4 2 2 2 5" xfId="37099"/>
    <cellStyle name="Note 5 4 2 2 3" xfId="7672"/>
    <cellStyle name="Note 5 4 2 2 3 2" xfId="25107"/>
    <cellStyle name="Note 5 4 2 2 3 3" xfId="39560"/>
    <cellStyle name="Note 5 4 2 2 4" xfId="10113"/>
    <cellStyle name="Note 5 4 2 2 4 2" xfId="27548"/>
    <cellStyle name="Note 5 4 2 2 4 3" xfId="42001"/>
    <cellStyle name="Note 5 4 2 2 5" xfId="12533"/>
    <cellStyle name="Note 5 4 2 2 5 2" xfId="29968"/>
    <cellStyle name="Note 5 4 2 2 5 3" xfId="44421"/>
    <cellStyle name="Note 5 4 2 2 6" xfId="19540"/>
    <cellStyle name="Note 5 4 2 3" xfId="2700"/>
    <cellStyle name="Note 5 4 2 3 2" xfId="5211"/>
    <cellStyle name="Note 5 4 2 3 2 2" xfId="14534"/>
    <cellStyle name="Note 5 4 2 3 2 2 2" xfId="31969"/>
    <cellStyle name="Note 5 4 2 3 2 2 3" xfId="46422"/>
    <cellStyle name="Note 5 4 2 3 2 3" xfId="16995"/>
    <cellStyle name="Note 5 4 2 3 2 3 2" xfId="34430"/>
    <cellStyle name="Note 5 4 2 3 2 3 3" xfId="48883"/>
    <cellStyle name="Note 5 4 2 3 2 4" xfId="22647"/>
    <cellStyle name="Note 5 4 2 3 2 5" xfId="37100"/>
    <cellStyle name="Note 5 4 2 3 3" xfId="7673"/>
    <cellStyle name="Note 5 4 2 3 3 2" xfId="25108"/>
    <cellStyle name="Note 5 4 2 3 3 3" xfId="39561"/>
    <cellStyle name="Note 5 4 2 3 4" xfId="10114"/>
    <cellStyle name="Note 5 4 2 3 4 2" xfId="27549"/>
    <cellStyle name="Note 5 4 2 3 4 3" xfId="42002"/>
    <cellStyle name="Note 5 4 2 3 5" xfId="12534"/>
    <cellStyle name="Note 5 4 2 3 5 2" xfId="29969"/>
    <cellStyle name="Note 5 4 2 3 5 3" xfId="44422"/>
    <cellStyle name="Note 5 4 2 3 6" xfId="19541"/>
    <cellStyle name="Note 5 4 2 4" xfId="2701"/>
    <cellStyle name="Note 5 4 2 4 2" xfId="5212"/>
    <cellStyle name="Note 5 4 2 4 2 2" xfId="22648"/>
    <cellStyle name="Note 5 4 2 4 2 3" xfId="37101"/>
    <cellStyle name="Note 5 4 2 4 3" xfId="7674"/>
    <cellStyle name="Note 5 4 2 4 3 2" xfId="25109"/>
    <cellStyle name="Note 5 4 2 4 3 3" xfId="39562"/>
    <cellStyle name="Note 5 4 2 4 4" xfId="10115"/>
    <cellStyle name="Note 5 4 2 4 4 2" xfId="27550"/>
    <cellStyle name="Note 5 4 2 4 4 3" xfId="42003"/>
    <cellStyle name="Note 5 4 2 4 5" xfId="12535"/>
    <cellStyle name="Note 5 4 2 4 5 2" xfId="29970"/>
    <cellStyle name="Note 5 4 2 4 5 3" xfId="44423"/>
    <cellStyle name="Note 5 4 2 4 6" xfId="15445"/>
    <cellStyle name="Note 5 4 2 4 6 2" xfId="32880"/>
    <cellStyle name="Note 5 4 2 4 6 3" xfId="47333"/>
    <cellStyle name="Note 5 4 2 4 7" xfId="19542"/>
    <cellStyle name="Note 5 4 2 4 8" xfId="20607"/>
    <cellStyle name="Note 5 4 2 5" xfId="5209"/>
    <cellStyle name="Note 5 4 2 5 2" xfId="14532"/>
    <cellStyle name="Note 5 4 2 5 2 2" xfId="31967"/>
    <cellStyle name="Note 5 4 2 5 2 3" xfId="46420"/>
    <cellStyle name="Note 5 4 2 5 3" xfId="16993"/>
    <cellStyle name="Note 5 4 2 5 3 2" xfId="34428"/>
    <cellStyle name="Note 5 4 2 5 3 3" xfId="48881"/>
    <cellStyle name="Note 5 4 2 5 4" xfId="22645"/>
    <cellStyle name="Note 5 4 2 5 5" xfId="37098"/>
    <cellStyle name="Note 5 4 2 6" xfId="7671"/>
    <cellStyle name="Note 5 4 2 6 2" xfId="25106"/>
    <cellStyle name="Note 5 4 2 6 3" xfId="39559"/>
    <cellStyle name="Note 5 4 2 7" xfId="10112"/>
    <cellStyle name="Note 5 4 2 7 2" xfId="27547"/>
    <cellStyle name="Note 5 4 2 7 3" xfId="42000"/>
    <cellStyle name="Note 5 4 2 8" xfId="12532"/>
    <cellStyle name="Note 5 4 2 8 2" xfId="29967"/>
    <cellStyle name="Note 5 4 2 8 3" xfId="44420"/>
    <cellStyle name="Note 5 4 2 9" xfId="19539"/>
    <cellStyle name="Note 5 4 3" xfId="2702"/>
    <cellStyle name="Note 5 4 3 2" xfId="2703"/>
    <cellStyle name="Note 5 4 3 2 2" xfId="5214"/>
    <cellStyle name="Note 5 4 3 2 2 2" xfId="14536"/>
    <cellStyle name="Note 5 4 3 2 2 2 2" xfId="31971"/>
    <cellStyle name="Note 5 4 3 2 2 2 3" xfId="46424"/>
    <cellStyle name="Note 5 4 3 2 2 3" xfId="16997"/>
    <cellStyle name="Note 5 4 3 2 2 3 2" xfId="34432"/>
    <cellStyle name="Note 5 4 3 2 2 3 3" xfId="48885"/>
    <cellStyle name="Note 5 4 3 2 2 4" xfId="22650"/>
    <cellStyle name="Note 5 4 3 2 2 5" xfId="37103"/>
    <cellStyle name="Note 5 4 3 2 3" xfId="7676"/>
    <cellStyle name="Note 5 4 3 2 3 2" xfId="25111"/>
    <cellStyle name="Note 5 4 3 2 3 3" xfId="39564"/>
    <cellStyle name="Note 5 4 3 2 4" xfId="10117"/>
    <cellStyle name="Note 5 4 3 2 4 2" xfId="27552"/>
    <cellStyle name="Note 5 4 3 2 4 3" xfId="42005"/>
    <cellStyle name="Note 5 4 3 2 5" xfId="12537"/>
    <cellStyle name="Note 5 4 3 2 5 2" xfId="29972"/>
    <cellStyle name="Note 5 4 3 2 5 3" xfId="44425"/>
    <cellStyle name="Note 5 4 3 2 6" xfId="19544"/>
    <cellStyle name="Note 5 4 3 3" xfId="2704"/>
    <cellStyle name="Note 5 4 3 3 2" xfId="5215"/>
    <cellStyle name="Note 5 4 3 3 2 2" xfId="14537"/>
    <cellStyle name="Note 5 4 3 3 2 2 2" xfId="31972"/>
    <cellStyle name="Note 5 4 3 3 2 2 3" xfId="46425"/>
    <cellStyle name="Note 5 4 3 3 2 3" xfId="16998"/>
    <cellStyle name="Note 5 4 3 3 2 3 2" xfId="34433"/>
    <cellStyle name="Note 5 4 3 3 2 3 3" xfId="48886"/>
    <cellStyle name="Note 5 4 3 3 2 4" xfId="22651"/>
    <cellStyle name="Note 5 4 3 3 2 5" xfId="37104"/>
    <cellStyle name="Note 5 4 3 3 3" xfId="7677"/>
    <cellStyle name="Note 5 4 3 3 3 2" xfId="25112"/>
    <cellStyle name="Note 5 4 3 3 3 3" xfId="39565"/>
    <cellStyle name="Note 5 4 3 3 4" xfId="10118"/>
    <cellStyle name="Note 5 4 3 3 4 2" xfId="27553"/>
    <cellStyle name="Note 5 4 3 3 4 3" xfId="42006"/>
    <cellStyle name="Note 5 4 3 3 5" xfId="12538"/>
    <cellStyle name="Note 5 4 3 3 5 2" xfId="29973"/>
    <cellStyle name="Note 5 4 3 3 5 3" xfId="44426"/>
    <cellStyle name="Note 5 4 3 3 6" xfId="19545"/>
    <cellStyle name="Note 5 4 3 4" xfId="2705"/>
    <cellStyle name="Note 5 4 3 4 2" xfId="5216"/>
    <cellStyle name="Note 5 4 3 4 2 2" xfId="22652"/>
    <cellStyle name="Note 5 4 3 4 2 3" xfId="37105"/>
    <cellStyle name="Note 5 4 3 4 3" xfId="7678"/>
    <cellStyle name="Note 5 4 3 4 3 2" xfId="25113"/>
    <cellStyle name="Note 5 4 3 4 3 3" xfId="39566"/>
    <cellStyle name="Note 5 4 3 4 4" xfId="10119"/>
    <cellStyle name="Note 5 4 3 4 4 2" xfId="27554"/>
    <cellStyle name="Note 5 4 3 4 4 3" xfId="42007"/>
    <cellStyle name="Note 5 4 3 4 5" xfId="12539"/>
    <cellStyle name="Note 5 4 3 4 5 2" xfId="29974"/>
    <cellStyle name="Note 5 4 3 4 5 3" xfId="44427"/>
    <cellStyle name="Note 5 4 3 4 6" xfId="15446"/>
    <cellStyle name="Note 5 4 3 4 6 2" xfId="32881"/>
    <cellStyle name="Note 5 4 3 4 6 3" xfId="47334"/>
    <cellStyle name="Note 5 4 3 4 7" xfId="19546"/>
    <cellStyle name="Note 5 4 3 4 8" xfId="20608"/>
    <cellStyle name="Note 5 4 3 5" xfId="5213"/>
    <cellStyle name="Note 5 4 3 5 2" xfId="14535"/>
    <cellStyle name="Note 5 4 3 5 2 2" xfId="31970"/>
    <cellStyle name="Note 5 4 3 5 2 3" xfId="46423"/>
    <cellStyle name="Note 5 4 3 5 3" xfId="16996"/>
    <cellStyle name="Note 5 4 3 5 3 2" xfId="34431"/>
    <cellStyle name="Note 5 4 3 5 3 3" xfId="48884"/>
    <cellStyle name="Note 5 4 3 5 4" xfId="22649"/>
    <cellStyle name="Note 5 4 3 5 5" xfId="37102"/>
    <cellStyle name="Note 5 4 3 6" xfId="7675"/>
    <cellStyle name="Note 5 4 3 6 2" xfId="25110"/>
    <cellStyle name="Note 5 4 3 6 3" xfId="39563"/>
    <cellStyle name="Note 5 4 3 7" xfId="10116"/>
    <cellStyle name="Note 5 4 3 7 2" xfId="27551"/>
    <cellStyle name="Note 5 4 3 7 3" xfId="42004"/>
    <cellStyle name="Note 5 4 3 8" xfId="12536"/>
    <cellStyle name="Note 5 4 3 8 2" xfId="29971"/>
    <cellStyle name="Note 5 4 3 8 3" xfId="44424"/>
    <cellStyle name="Note 5 4 3 9" xfId="19543"/>
    <cellStyle name="Note 5 4 4" xfId="2706"/>
    <cellStyle name="Note 5 4 4 2" xfId="2707"/>
    <cellStyle name="Note 5 4 4 2 2" xfId="5218"/>
    <cellStyle name="Note 5 4 4 2 2 2" xfId="14539"/>
    <cellStyle name="Note 5 4 4 2 2 2 2" xfId="31974"/>
    <cellStyle name="Note 5 4 4 2 2 2 3" xfId="46427"/>
    <cellStyle name="Note 5 4 4 2 2 3" xfId="17000"/>
    <cellStyle name="Note 5 4 4 2 2 3 2" xfId="34435"/>
    <cellStyle name="Note 5 4 4 2 2 3 3" xfId="48888"/>
    <cellStyle name="Note 5 4 4 2 2 4" xfId="22654"/>
    <cellStyle name="Note 5 4 4 2 2 5" xfId="37107"/>
    <cellStyle name="Note 5 4 4 2 3" xfId="7680"/>
    <cellStyle name="Note 5 4 4 2 3 2" xfId="25115"/>
    <cellStyle name="Note 5 4 4 2 3 3" xfId="39568"/>
    <cellStyle name="Note 5 4 4 2 4" xfId="10121"/>
    <cellStyle name="Note 5 4 4 2 4 2" xfId="27556"/>
    <cellStyle name="Note 5 4 4 2 4 3" xfId="42009"/>
    <cellStyle name="Note 5 4 4 2 5" xfId="12541"/>
    <cellStyle name="Note 5 4 4 2 5 2" xfId="29976"/>
    <cellStyle name="Note 5 4 4 2 5 3" xfId="44429"/>
    <cellStyle name="Note 5 4 4 2 6" xfId="19548"/>
    <cellStyle name="Note 5 4 4 3" xfId="2708"/>
    <cellStyle name="Note 5 4 4 3 2" xfId="5219"/>
    <cellStyle name="Note 5 4 4 3 2 2" xfId="14540"/>
    <cellStyle name="Note 5 4 4 3 2 2 2" xfId="31975"/>
    <cellStyle name="Note 5 4 4 3 2 2 3" xfId="46428"/>
    <cellStyle name="Note 5 4 4 3 2 3" xfId="17001"/>
    <cellStyle name="Note 5 4 4 3 2 3 2" xfId="34436"/>
    <cellStyle name="Note 5 4 4 3 2 3 3" xfId="48889"/>
    <cellStyle name="Note 5 4 4 3 2 4" xfId="22655"/>
    <cellStyle name="Note 5 4 4 3 2 5" xfId="37108"/>
    <cellStyle name="Note 5 4 4 3 3" xfId="7681"/>
    <cellStyle name="Note 5 4 4 3 3 2" xfId="25116"/>
    <cellStyle name="Note 5 4 4 3 3 3" xfId="39569"/>
    <cellStyle name="Note 5 4 4 3 4" xfId="10122"/>
    <cellStyle name="Note 5 4 4 3 4 2" xfId="27557"/>
    <cellStyle name="Note 5 4 4 3 4 3" xfId="42010"/>
    <cellStyle name="Note 5 4 4 3 5" xfId="12542"/>
    <cellStyle name="Note 5 4 4 3 5 2" xfId="29977"/>
    <cellStyle name="Note 5 4 4 3 5 3" xfId="44430"/>
    <cellStyle name="Note 5 4 4 3 6" xfId="19549"/>
    <cellStyle name="Note 5 4 4 4" xfId="2709"/>
    <cellStyle name="Note 5 4 4 4 2" xfId="5220"/>
    <cellStyle name="Note 5 4 4 4 2 2" xfId="22656"/>
    <cellStyle name="Note 5 4 4 4 2 3" xfId="37109"/>
    <cellStyle name="Note 5 4 4 4 3" xfId="7682"/>
    <cellStyle name="Note 5 4 4 4 3 2" xfId="25117"/>
    <cellStyle name="Note 5 4 4 4 3 3" xfId="39570"/>
    <cellStyle name="Note 5 4 4 4 4" xfId="10123"/>
    <cellStyle name="Note 5 4 4 4 4 2" xfId="27558"/>
    <cellStyle name="Note 5 4 4 4 4 3" xfId="42011"/>
    <cellStyle name="Note 5 4 4 4 5" xfId="12543"/>
    <cellStyle name="Note 5 4 4 4 5 2" xfId="29978"/>
    <cellStyle name="Note 5 4 4 4 5 3" xfId="44431"/>
    <cellStyle name="Note 5 4 4 4 6" xfId="15447"/>
    <cellStyle name="Note 5 4 4 4 6 2" xfId="32882"/>
    <cellStyle name="Note 5 4 4 4 6 3" xfId="47335"/>
    <cellStyle name="Note 5 4 4 4 7" xfId="19550"/>
    <cellStyle name="Note 5 4 4 4 8" xfId="20609"/>
    <cellStyle name="Note 5 4 4 5" xfId="5217"/>
    <cellStyle name="Note 5 4 4 5 2" xfId="14538"/>
    <cellStyle name="Note 5 4 4 5 2 2" xfId="31973"/>
    <cellStyle name="Note 5 4 4 5 2 3" xfId="46426"/>
    <cellStyle name="Note 5 4 4 5 3" xfId="16999"/>
    <cellStyle name="Note 5 4 4 5 3 2" xfId="34434"/>
    <cellStyle name="Note 5 4 4 5 3 3" xfId="48887"/>
    <cellStyle name="Note 5 4 4 5 4" xfId="22653"/>
    <cellStyle name="Note 5 4 4 5 5" xfId="37106"/>
    <cellStyle name="Note 5 4 4 6" xfId="7679"/>
    <cellStyle name="Note 5 4 4 6 2" xfId="25114"/>
    <cellStyle name="Note 5 4 4 6 3" xfId="39567"/>
    <cellStyle name="Note 5 4 4 7" xfId="10120"/>
    <cellStyle name="Note 5 4 4 7 2" xfId="27555"/>
    <cellStyle name="Note 5 4 4 7 3" xfId="42008"/>
    <cellStyle name="Note 5 4 4 8" xfId="12540"/>
    <cellStyle name="Note 5 4 4 8 2" xfId="29975"/>
    <cellStyle name="Note 5 4 4 8 3" xfId="44428"/>
    <cellStyle name="Note 5 4 4 9" xfId="19547"/>
    <cellStyle name="Note 5 4 5" xfId="2710"/>
    <cellStyle name="Note 5 4 5 2" xfId="2711"/>
    <cellStyle name="Note 5 4 5 2 2" xfId="5222"/>
    <cellStyle name="Note 5 4 5 2 2 2" xfId="14542"/>
    <cellStyle name="Note 5 4 5 2 2 2 2" xfId="31977"/>
    <cellStyle name="Note 5 4 5 2 2 2 3" xfId="46430"/>
    <cellStyle name="Note 5 4 5 2 2 3" xfId="17003"/>
    <cellStyle name="Note 5 4 5 2 2 3 2" xfId="34438"/>
    <cellStyle name="Note 5 4 5 2 2 3 3" xfId="48891"/>
    <cellStyle name="Note 5 4 5 2 2 4" xfId="22658"/>
    <cellStyle name="Note 5 4 5 2 2 5" xfId="37111"/>
    <cellStyle name="Note 5 4 5 2 3" xfId="7684"/>
    <cellStyle name="Note 5 4 5 2 3 2" xfId="25119"/>
    <cellStyle name="Note 5 4 5 2 3 3" xfId="39572"/>
    <cellStyle name="Note 5 4 5 2 4" xfId="10125"/>
    <cellStyle name="Note 5 4 5 2 4 2" xfId="27560"/>
    <cellStyle name="Note 5 4 5 2 4 3" xfId="42013"/>
    <cellStyle name="Note 5 4 5 2 5" xfId="12545"/>
    <cellStyle name="Note 5 4 5 2 5 2" xfId="29980"/>
    <cellStyle name="Note 5 4 5 2 5 3" xfId="44433"/>
    <cellStyle name="Note 5 4 5 2 6" xfId="19552"/>
    <cellStyle name="Note 5 4 5 3" xfId="2712"/>
    <cellStyle name="Note 5 4 5 3 2" xfId="5223"/>
    <cellStyle name="Note 5 4 5 3 2 2" xfId="14543"/>
    <cellStyle name="Note 5 4 5 3 2 2 2" xfId="31978"/>
    <cellStyle name="Note 5 4 5 3 2 2 3" xfId="46431"/>
    <cellStyle name="Note 5 4 5 3 2 3" xfId="17004"/>
    <cellStyle name="Note 5 4 5 3 2 3 2" xfId="34439"/>
    <cellStyle name="Note 5 4 5 3 2 3 3" xfId="48892"/>
    <cellStyle name="Note 5 4 5 3 2 4" xfId="22659"/>
    <cellStyle name="Note 5 4 5 3 2 5" xfId="37112"/>
    <cellStyle name="Note 5 4 5 3 3" xfId="7685"/>
    <cellStyle name="Note 5 4 5 3 3 2" xfId="25120"/>
    <cellStyle name="Note 5 4 5 3 3 3" xfId="39573"/>
    <cellStyle name="Note 5 4 5 3 4" xfId="10126"/>
    <cellStyle name="Note 5 4 5 3 4 2" xfId="27561"/>
    <cellStyle name="Note 5 4 5 3 4 3" xfId="42014"/>
    <cellStyle name="Note 5 4 5 3 5" xfId="12546"/>
    <cellStyle name="Note 5 4 5 3 5 2" xfId="29981"/>
    <cellStyle name="Note 5 4 5 3 5 3" xfId="44434"/>
    <cellStyle name="Note 5 4 5 3 6" xfId="19553"/>
    <cellStyle name="Note 5 4 5 4" xfId="2713"/>
    <cellStyle name="Note 5 4 5 4 2" xfId="5224"/>
    <cellStyle name="Note 5 4 5 4 2 2" xfId="22660"/>
    <cellStyle name="Note 5 4 5 4 2 3" xfId="37113"/>
    <cellStyle name="Note 5 4 5 4 3" xfId="7686"/>
    <cellStyle name="Note 5 4 5 4 3 2" xfId="25121"/>
    <cellStyle name="Note 5 4 5 4 3 3" xfId="39574"/>
    <cellStyle name="Note 5 4 5 4 4" xfId="10127"/>
    <cellStyle name="Note 5 4 5 4 4 2" xfId="27562"/>
    <cellStyle name="Note 5 4 5 4 4 3" xfId="42015"/>
    <cellStyle name="Note 5 4 5 4 5" xfId="12547"/>
    <cellStyle name="Note 5 4 5 4 5 2" xfId="29982"/>
    <cellStyle name="Note 5 4 5 4 5 3" xfId="44435"/>
    <cellStyle name="Note 5 4 5 4 6" xfId="15448"/>
    <cellStyle name="Note 5 4 5 4 6 2" xfId="32883"/>
    <cellStyle name="Note 5 4 5 4 6 3" xfId="47336"/>
    <cellStyle name="Note 5 4 5 4 7" xfId="19554"/>
    <cellStyle name="Note 5 4 5 4 8" xfId="20610"/>
    <cellStyle name="Note 5 4 5 5" xfId="5221"/>
    <cellStyle name="Note 5 4 5 5 2" xfId="14541"/>
    <cellStyle name="Note 5 4 5 5 2 2" xfId="31976"/>
    <cellStyle name="Note 5 4 5 5 2 3" xfId="46429"/>
    <cellStyle name="Note 5 4 5 5 3" xfId="17002"/>
    <cellStyle name="Note 5 4 5 5 3 2" xfId="34437"/>
    <cellStyle name="Note 5 4 5 5 3 3" xfId="48890"/>
    <cellStyle name="Note 5 4 5 5 4" xfId="22657"/>
    <cellStyle name="Note 5 4 5 5 5" xfId="37110"/>
    <cellStyle name="Note 5 4 5 6" xfId="7683"/>
    <cellStyle name="Note 5 4 5 6 2" xfId="25118"/>
    <cellStyle name="Note 5 4 5 6 3" xfId="39571"/>
    <cellStyle name="Note 5 4 5 7" xfId="10124"/>
    <cellStyle name="Note 5 4 5 7 2" xfId="27559"/>
    <cellStyle name="Note 5 4 5 7 3" xfId="42012"/>
    <cellStyle name="Note 5 4 5 8" xfId="12544"/>
    <cellStyle name="Note 5 4 5 8 2" xfId="29979"/>
    <cellStyle name="Note 5 4 5 8 3" xfId="44432"/>
    <cellStyle name="Note 5 4 5 9" xfId="19551"/>
    <cellStyle name="Note 5 4 6" xfId="2714"/>
    <cellStyle name="Note 5 4 6 2" xfId="5225"/>
    <cellStyle name="Note 5 4 6 2 2" xfId="14544"/>
    <cellStyle name="Note 5 4 6 2 2 2" xfId="31979"/>
    <cellStyle name="Note 5 4 6 2 2 3" xfId="46432"/>
    <cellStyle name="Note 5 4 6 2 3" xfId="17005"/>
    <cellStyle name="Note 5 4 6 2 3 2" xfId="34440"/>
    <cellStyle name="Note 5 4 6 2 3 3" xfId="48893"/>
    <cellStyle name="Note 5 4 6 2 4" xfId="22661"/>
    <cellStyle name="Note 5 4 6 2 5" xfId="37114"/>
    <cellStyle name="Note 5 4 6 3" xfId="7687"/>
    <cellStyle name="Note 5 4 6 3 2" xfId="25122"/>
    <cellStyle name="Note 5 4 6 3 3" xfId="39575"/>
    <cellStyle name="Note 5 4 6 4" xfId="10128"/>
    <cellStyle name="Note 5 4 6 4 2" xfId="27563"/>
    <cellStyle name="Note 5 4 6 4 3" xfId="42016"/>
    <cellStyle name="Note 5 4 6 5" xfId="12548"/>
    <cellStyle name="Note 5 4 6 5 2" xfId="29983"/>
    <cellStyle name="Note 5 4 6 5 3" xfId="44436"/>
    <cellStyle name="Note 5 4 6 6" xfId="19555"/>
    <cellStyle name="Note 5 4 7" xfId="2715"/>
    <cellStyle name="Note 5 4 7 2" xfId="5226"/>
    <cellStyle name="Note 5 4 7 2 2" xfId="14545"/>
    <cellStyle name="Note 5 4 7 2 2 2" xfId="31980"/>
    <cellStyle name="Note 5 4 7 2 2 3" xfId="46433"/>
    <cellStyle name="Note 5 4 7 2 3" xfId="17006"/>
    <cellStyle name="Note 5 4 7 2 3 2" xfId="34441"/>
    <cellStyle name="Note 5 4 7 2 3 3" xfId="48894"/>
    <cellStyle name="Note 5 4 7 2 4" xfId="22662"/>
    <cellStyle name="Note 5 4 7 2 5" xfId="37115"/>
    <cellStyle name="Note 5 4 7 3" xfId="7688"/>
    <cellStyle name="Note 5 4 7 3 2" xfId="25123"/>
    <cellStyle name="Note 5 4 7 3 3" xfId="39576"/>
    <cellStyle name="Note 5 4 7 4" xfId="10129"/>
    <cellStyle name="Note 5 4 7 4 2" xfId="27564"/>
    <cellStyle name="Note 5 4 7 4 3" xfId="42017"/>
    <cellStyle name="Note 5 4 7 5" xfId="12549"/>
    <cellStyle name="Note 5 4 7 5 2" xfId="29984"/>
    <cellStyle name="Note 5 4 7 5 3" xfId="44437"/>
    <cellStyle name="Note 5 4 7 6" xfId="19556"/>
    <cellStyle name="Note 5 4 8" xfId="2716"/>
    <cellStyle name="Note 5 4 8 2" xfId="5227"/>
    <cellStyle name="Note 5 4 8 2 2" xfId="22663"/>
    <cellStyle name="Note 5 4 8 2 3" xfId="37116"/>
    <cellStyle name="Note 5 4 8 3" xfId="7689"/>
    <cellStyle name="Note 5 4 8 3 2" xfId="25124"/>
    <cellStyle name="Note 5 4 8 3 3" xfId="39577"/>
    <cellStyle name="Note 5 4 8 4" xfId="10130"/>
    <cellStyle name="Note 5 4 8 4 2" xfId="27565"/>
    <cellStyle name="Note 5 4 8 4 3" xfId="42018"/>
    <cellStyle name="Note 5 4 8 5" xfId="12550"/>
    <cellStyle name="Note 5 4 8 5 2" xfId="29985"/>
    <cellStyle name="Note 5 4 8 5 3" xfId="44438"/>
    <cellStyle name="Note 5 4 8 6" xfId="15449"/>
    <cellStyle name="Note 5 4 8 6 2" xfId="32884"/>
    <cellStyle name="Note 5 4 8 6 3" xfId="47337"/>
    <cellStyle name="Note 5 4 8 7" xfId="19557"/>
    <cellStyle name="Note 5 4 8 8" xfId="20611"/>
    <cellStyle name="Note 5 4 9" xfId="5208"/>
    <cellStyle name="Note 5 4 9 2" xfId="14531"/>
    <cellStyle name="Note 5 4 9 2 2" xfId="31966"/>
    <cellStyle name="Note 5 4 9 2 3" xfId="46419"/>
    <cellStyle name="Note 5 4 9 3" xfId="16992"/>
    <cellStyle name="Note 5 4 9 3 2" xfId="34427"/>
    <cellStyle name="Note 5 4 9 3 3" xfId="48880"/>
    <cellStyle name="Note 5 4 9 4" xfId="22644"/>
    <cellStyle name="Note 5 4 9 5" xfId="37097"/>
    <cellStyle name="Note 5 5" xfId="2717"/>
    <cellStyle name="Note 5 5 10" xfId="7690"/>
    <cellStyle name="Note 5 5 10 2" xfId="25125"/>
    <cellStyle name="Note 5 5 10 3" xfId="39578"/>
    <cellStyle name="Note 5 5 11" xfId="10131"/>
    <cellStyle name="Note 5 5 11 2" xfId="27566"/>
    <cellStyle name="Note 5 5 11 3" xfId="42019"/>
    <cellStyle name="Note 5 5 12" xfId="12551"/>
    <cellStyle name="Note 5 5 12 2" xfId="29986"/>
    <cellStyle name="Note 5 5 12 3" xfId="44439"/>
    <cellStyle name="Note 5 5 13" xfId="19558"/>
    <cellStyle name="Note 5 5 2" xfId="2718"/>
    <cellStyle name="Note 5 5 2 2" xfId="2719"/>
    <cellStyle name="Note 5 5 2 2 2" xfId="5230"/>
    <cellStyle name="Note 5 5 2 2 2 2" xfId="14548"/>
    <cellStyle name="Note 5 5 2 2 2 2 2" xfId="31983"/>
    <cellStyle name="Note 5 5 2 2 2 2 3" xfId="46436"/>
    <cellStyle name="Note 5 5 2 2 2 3" xfId="17009"/>
    <cellStyle name="Note 5 5 2 2 2 3 2" xfId="34444"/>
    <cellStyle name="Note 5 5 2 2 2 3 3" xfId="48897"/>
    <cellStyle name="Note 5 5 2 2 2 4" xfId="22666"/>
    <cellStyle name="Note 5 5 2 2 2 5" xfId="37119"/>
    <cellStyle name="Note 5 5 2 2 3" xfId="7692"/>
    <cellStyle name="Note 5 5 2 2 3 2" xfId="25127"/>
    <cellStyle name="Note 5 5 2 2 3 3" xfId="39580"/>
    <cellStyle name="Note 5 5 2 2 4" xfId="10133"/>
    <cellStyle name="Note 5 5 2 2 4 2" xfId="27568"/>
    <cellStyle name="Note 5 5 2 2 4 3" xfId="42021"/>
    <cellStyle name="Note 5 5 2 2 5" xfId="12553"/>
    <cellStyle name="Note 5 5 2 2 5 2" xfId="29988"/>
    <cellStyle name="Note 5 5 2 2 5 3" xfId="44441"/>
    <cellStyle name="Note 5 5 2 2 6" xfId="19560"/>
    <cellStyle name="Note 5 5 2 3" xfId="2720"/>
    <cellStyle name="Note 5 5 2 3 2" xfId="5231"/>
    <cellStyle name="Note 5 5 2 3 2 2" xfId="14549"/>
    <cellStyle name="Note 5 5 2 3 2 2 2" xfId="31984"/>
    <cellStyle name="Note 5 5 2 3 2 2 3" xfId="46437"/>
    <cellStyle name="Note 5 5 2 3 2 3" xfId="17010"/>
    <cellStyle name="Note 5 5 2 3 2 3 2" xfId="34445"/>
    <cellStyle name="Note 5 5 2 3 2 3 3" xfId="48898"/>
    <cellStyle name="Note 5 5 2 3 2 4" xfId="22667"/>
    <cellStyle name="Note 5 5 2 3 2 5" xfId="37120"/>
    <cellStyle name="Note 5 5 2 3 3" xfId="7693"/>
    <cellStyle name="Note 5 5 2 3 3 2" xfId="25128"/>
    <cellStyle name="Note 5 5 2 3 3 3" xfId="39581"/>
    <cellStyle name="Note 5 5 2 3 4" xfId="10134"/>
    <cellStyle name="Note 5 5 2 3 4 2" xfId="27569"/>
    <cellStyle name="Note 5 5 2 3 4 3" xfId="42022"/>
    <cellStyle name="Note 5 5 2 3 5" xfId="12554"/>
    <cellStyle name="Note 5 5 2 3 5 2" xfId="29989"/>
    <cellStyle name="Note 5 5 2 3 5 3" xfId="44442"/>
    <cellStyle name="Note 5 5 2 3 6" xfId="19561"/>
    <cellStyle name="Note 5 5 2 4" xfId="2721"/>
    <cellStyle name="Note 5 5 2 4 2" xfId="5232"/>
    <cellStyle name="Note 5 5 2 4 2 2" xfId="22668"/>
    <cellStyle name="Note 5 5 2 4 2 3" xfId="37121"/>
    <cellStyle name="Note 5 5 2 4 3" xfId="7694"/>
    <cellStyle name="Note 5 5 2 4 3 2" xfId="25129"/>
    <cellStyle name="Note 5 5 2 4 3 3" xfId="39582"/>
    <cellStyle name="Note 5 5 2 4 4" xfId="10135"/>
    <cellStyle name="Note 5 5 2 4 4 2" xfId="27570"/>
    <cellStyle name="Note 5 5 2 4 4 3" xfId="42023"/>
    <cellStyle name="Note 5 5 2 4 5" xfId="12555"/>
    <cellStyle name="Note 5 5 2 4 5 2" xfId="29990"/>
    <cellStyle name="Note 5 5 2 4 5 3" xfId="44443"/>
    <cellStyle name="Note 5 5 2 4 6" xfId="15450"/>
    <cellStyle name="Note 5 5 2 4 6 2" xfId="32885"/>
    <cellStyle name="Note 5 5 2 4 6 3" xfId="47338"/>
    <cellStyle name="Note 5 5 2 4 7" xfId="19562"/>
    <cellStyle name="Note 5 5 2 4 8" xfId="20612"/>
    <cellStyle name="Note 5 5 2 5" xfId="5229"/>
    <cellStyle name="Note 5 5 2 5 2" xfId="14547"/>
    <cellStyle name="Note 5 5 2 5 2 2" xfId="31982"/>
    <cellStyle name="Note 5 5 2 5 2 3" xfId="46435"/>
    <cellStyle name="Note 5 5 2 5 3" xfId="17008"/>
    <cellStyle name="Note 5 5 2 5 3 2" xfId="34443"/>
    <cellStyle name="Note 5 5 2 5 3 3" xfId="48896"/>
    <cellStyle name="Note 5 5 2 5 4" xfId="22665"/>
    <cellStyle name="Note 5 5 2 5 5" xfId="37118"/>
    <cellStyle name="Note 5 5 2 6" xfId="7691"/>
    <cellStyle name="Note 5 5 2 6 2" xfId="25126"/>
    <cellStyle name="Note 5 5 2 6 3" xfId="39579"/>
    <cellStyle name="Note 5 5 2 7" xfId="10132"/>
    <cellStyle name="Note 5 5 2 7 2" xfId="27567"/>
    <cellStyle name="Note 5 5 2 7 3" xfId="42020"/>
    <cellStyle name="Note 5 5 2 8" xfId="12552"/>
    <cellStyle name="Note 5 5 2 8 2" xfId="29987"/>
    <cellStyle name="Note 5 5 2 8 3" xfId="44440"/>
    <cellStyle name="Note 5 5 2 9" xfId="19559"/>
    <cellStyle name="Note 5 5 3" xfId="2722"/>
    <cellStyle name="Note 5 5 3 2" xfId="2723"/>
    <cellStyle name="Note 5 5 3 2 2" xfId="5234"/>
    <cellStyle name="Note 5 5 3 2 2 2" xfId="14551"/>
    <cellStyle name="Note 5 5 3 2 2 2 2" xfId="31986"/>
    <cellStyle name="Note 5 5 3 2 2 2 3" xfId="46439"/>
    <cellStyle name="Note 5 5 3 2 2 3" xfId="17012"/>
    <cellStyle name="Note 5 5 3 2 2 3 2" xfId="34447"/>
    <cellStyle name="Note 5 5 3 2 2 3 3" xfId="48900"/>
    <cellStyle name="Note 5 5 3 2 2 4" xfId="22670"/>
    <cellStyle name="Note 5 5 3 2 2 5" xfId="37123"/>
    <cellStyle name="Note 5 5 3 2 3" xfId="7696"/>
    <cellStyle name="Note 5 5 3 2 3 2" xfId="25131"/>
    <cellStyle name="Note 5 5 3 2 3 3" xfId="39584"/>
    <cellStyle name="Note 5 5 3 2 4" xfId="10137"/>
    <cellStyle name="Note 5 5 3 2 4 2" xfId="27572"/>
    <cellStyle name="Note 5 5 3 2 4 3" xfId="42025"/>
    <cellStyle name="Note 5 5 3 2 5" xfId="12557"/>
    <cellStyle name="Note 5 5 3 2 5 2" xfId="29992"/>
    <cellStyle name="Note 5 5 3 2 5 3" xfId="44445"/>
    <cellStyle name="Note 5 5 3 2 6" xfId="19564"/>
    <cellStyle name="Note 5 5 3 3" xfId="2724"/>
    <cellStyle name="Note 5 5 3 3 2" xfId="5235"/>
    <cellStyle name="Note 5 5 3 3 2 2" xfId="14552"/>
    <cellStyle name="Note 5 5 3 3 2 2 2" xfId="31987"/>
    <cellStyle name="Note 5 5 3 3 2 2 3" xfId="46440"/>
    <cellStyle name="Note 5 5 3 3 2 3" xfId="17013"/>
    <cellStyle name="Note 5 5 3 3 2 3 2" xfId="34448"/>
    <cellStyle name="Note 5 5 3 3 2 3 3" xfId="48901"/>
    <cellStyle name="Note 5 5 3 3 2 4" xfId="22671"/>
    <cellStyle name="Note 5 5 3 3 2 5" xfId="37124"/>
    <cellStyle name="Note 5 5 3 3 3" xfId="7697"/>
    <cellStyle name="Note 5 5 3 3 3 2" xfId="25132"/>
    <cellStyle name="Note 5 5 3 3 3 3" xfId="39585"/>
    <cellStyle name="Note 5 5 3 3 4" xfId="10138"/>
    <cellStyle name="Note 5 5 3 3 4 2" xfId="27573"/>
    <cellStyle name="Note 5 5 3 3 4 3" xfId="42026"/>
    <cellStyle name="Note 5 5 3 3 5" xfId="12558"/>
    <cellStyle name="Note 5 5 3 3 5 2" xfId="29993"/>
    <cellStyle name="Note 5 5 3 3 5 3" xfId="44446"/>
    <cellStyle name="Note 5 5 3 3 6" xfId="19565"/>
    <cellStyle name="Note 5 5 3 4" xfId="2725"/>
    <cellStyle name="Note 5 5 3 4 2" xfId="5236"/>
    <cellStyle name="Note 5 5 3 4 2 2" xfId="22672"/>
    <cellStyle name="Note 5 5 3 4 2 3" xfId="37125"/>
    <cellStyle name="Note 5 5 3 4 3" xfId="7698"/>
    <cellStyle name="Note 5 5 3 4 3 2" xfId="25133"/>
    <cellStyle name="Note 5 5 3 4 3 3" xfId="39586"/>
    <cellStyle name="Note 5 5 3 4 4" xfId="10139"/>
    <cellStyle name="Note 5 5 3 4 4 2" xfId="27574"/>
    <cellStyle name="Note 5 5 3 4 4 3" xfId="42027"/>
    <cellStyle name="Note 5 5 3 4 5" xfId="12559"/>
    <cellStyle name="Note 5 5 3 4 5 2" xfId="29994"/>
    <cellStyle name="Note 5 5 3 4 5 3" xfId="44447"/>
    <cellStyle name="Note 5 5 3 4 6" xfId="15451"/>
    <cellStyle name="Note 5 5 3 4 6 2" xfId="32886"/>
    <cellStyle name="Note 5 5 3 4 6 3" xfId="47339"/>
    <cellStyle name="Note 5 5 3 4 7" xfId="19566"/>
    <cellStyle name="Note 5 5 3 4 8" xfId="20613"/>
    <cellStyle name="Note 5 5 3 5" xfId="5233"/>
    <cellStyle name="Note 5 5 3 5 2" xfId="14550"/>
    <cellStyle name="Note 5 5 3 5 2 2" xfId="31985"/>
    <cellStyle name="Note 5 5 3 5 2 3" xfId="46438"/>
    <cellStyle name="Note 5 5 3 5 3" xfId="17011"/>
    <cellStyle name="Note 5 5 3 5 3 2" xfId="34446"/>
    <cellStyle name="Note 5 5 3 5 3 3" xfId="48899"/>
    <cellStyle name="Note 5 5 3 5 4" xfId="22669"/>
    <cellStyle name="Note 5 5 3 5 5" xfId="37122"/>
    <cellStyle name="Note 5 5 3 6" xfId="7695"/>
    <cellStyle name="Note 5 5 3 6 2" xfId="25130"/>
    <cellStyle name="Note 5 5 3 6 3" xfId="39583"/>
    <cellStyle name="Note 5 5 3 7" xfId="10136"/>
    <cellStyle name="Note 5 5 3 7 2" xfId="27571"/>
    <cellStyle name="Note 5 5 3 7 3" xfId="42024"/>
    <cellStyle name="Note 5 5 3 8" xfId="12556"/>
    <cellStyle name="Note 5 5 3 8 2" xfId="29991"/>
    <cellStyle name="Note 5 5 3 8 3" xfId="44444"/>
    <cellStyle name="Note 5 5 3 9" xfId="19563"/>
    <cellStyle name="Note 5 5 4" xfId="2726"/>
    <cellStyle name="Note 5 5 4 2" xfId="2727"/>
    <cellStyle name="Note 5 5 4 2 2" xfId="5238"/>
    <cellStyle name="Note 5 5 4 2 2 2" xfId="14554"/>
    <cellStyle name="Note 5 5 4 2 2 2 2" xfId="31989"/>
    <cellStyle name="Note 5 5 4 2 2 2 3" xfId="46442"/>
    <cellStyle name="Note 5 5 4 2 2 3" xfId="17015"/>
    <cellStyle name="Note 5 5 4 2 2 3 2" xfId="34450"/>
    <cellStyle name="Note 5 5 4 2 2 3 3" xfId="48903"/>
    <cellStyle name="Note 5 5 4 2 2 4" xfId="22674"/>
    <cellStyle name="Note 5 5 4 2 2 5" xfId="37127"/>
    <cellStyle name="Note 5 5 4 2 3" xfId="7700"/>
    <cellStyle name="Note 5 5 4 2 3 2" xfId="25135"/>
    <cellStyle name="Note 5 5 4 2 3 3" xfId="39588"/>
    <cellStyle name="Note 5 5 4 2 4" xfId="10141"/>
    <cellStyle name="Note 5 5 4 2 4 2" xfId="27576"/>
    <cellStyle name="Note 5 5 4 2 4 3" xfId="42029"/>
    <cellStyle name="Note 5 5 4 2 5" xfId="12561"/>
    <cellStyle name="Note 5 5 4 2 5 2" xfId="29996"/>
    <cellStyle name="Note 5 5 4 2 5 3" xfId="44449"/>
    <cellStyle name="Note 5 5 4 2 6" xfId="19568"/>
    <cellStyle name="Note 5 5 4 3" xfId="2728"/>
    <cellStyle name="Note 5 5 4 3 2" xfId="5239"/>
    <cellStyle name="Note 5 5 4 3 2 2" xfId="14555"/>
    <cellStyle name="Note 5 5 4 3 2 2 2" xfId="31990"/>
    <cellStyle name="Note 5 5 4 3 2 2 3" xfId="46443"/>
    <cellStyle name="Note 5 5 4 3 2 3" xfId="17016"/>
    <cellStyle name="Note 5 5 4 3 2 3 2" xfId="34451"/>
    <cellStyle name="Note 5 5 4 3 2 3 3" xfId="48904"/>
    <cellStyle name="Note 5 5 4 3 2 4" xfId="22675"/>
    <cellStyle name="Note 5 5 4 3 2 5" xfId="37128"/>
    <cellStyle name="Note 5 5 4 3 3" xfId="7701"/>
    <cellStyle name="Note 5 5 4 3 3 2" xfId="25136"/>
    <cellStyle name="Note 5 5 4 3 3 3" xfId="39589"/>
    <cellStyle name="Note 5 5 4 3 4" xfId="10142"/>
    <cellStyle name="Note 5 5 4 3 4 2" xfId="27577"/>
    <cellStyle name="Note 5 5 4 3 4 3" xfId="42030"/>
    <cellStyle name="Note 5 5 4 3 5" xfId="12562"/>
    <cellStyle name="Note 5 5 4 3 5 2" xfId="29997"/>
    <cellStyle name="Note 5 5 4 3 5 3" xfId="44450"/>
    <cellStyle name="Note 5 5 4 3 6" xfId="19569"/>
    <cellStyle name="Note 5 5 4 4" xfId="2729"/>
    <cellStyle name="Note 5 5 4 4 2" xfId="5240"/>
    <cellStyle name="Note 5 5 4 4 2 2" xfId="22676"/>
    <cellStyle name="Note 5 5 4 4 2 3" xfId="37129"/>
    <cellStyle name="Note 5 5 4 4 3" xfId="7702"/>
    <cellStyle name="Note 5 5 4 4 3 2" xfId="25137"/>
    <cellStyle name="Note 5 5 4 4 3 3" xfId="39590"/>
    <cellStyle name="Note 5 5 4 4 4" xfId="10143"/>
    <cellStyle name="Note 5 5 4 4 4 2" xfId="27578"/>
    <cellStyle name="Note 5 5 4 4 4 3" xfId="42031"/>
    <cellStyle name="Note 5 5 4 4 5" xfId="12563"/>
    <cellStyle name="Note 5 5 4 4 5 2" xfId="29998"/>
    <cellStyle name="Note 5 5 4 4 5 3" xfId="44451"/>
    <cellStyle name="Note 5 5 4 4 6" xfId="15452"/>
    <cellStyle name="Note 5 5 4 4 6 2" xfId="32887"/>
    <cellStyle name="Note 5 5 4 4 6 3" xfId="47340"/>
    <cellStyle name="Note 5 5 4 4 7" xfId="19570"/>
    <cellStyle name="Note 5 5 4 4 8" xfId="20614"/>
    <cellStyle name="Note 5 5 4 5" xfId="5237"/>
    <cellStyle name="Note 5 5 4 5 2" xfId="14553"/>
    <cellStyle name="Note 5 5 4 5 2 2" xfId="31988"/>
    <cellStyle name="Note 5 5 4 5 2 3" xfId="46441"/>
    <cellStyle name="Note 5 5 4 5 3" xfId="17014"/>
    <cellStyle name="Note 5 5 4 5 3 2" xfId="34449"/>
    <cellStyle name="Note 5 5 4 5 3 3" xfId="48902"/>
    <cellStyle name="Note 5 5 4 5 4" xfId="22673"/>
    <cellStyle name="Note 5 5 4 5 5" xfId="37126"/>
    <cellStyle name="Note 5 5 4 6" xfId="7699"/>
    <cellStyle name="Note 5 5 4 6 2" xfId="25134"/>
    <cellStyle name="Note 5 5 4 6 3" xfId="39587"/>
    <cellStyle name="Note 5 5 4 7" xfId="10140"/>
    <cellStyle name="Note 5 5 4 7 2" xfId="27575"/>
    <cellStyle name="Note 5 5 4 7 3" xfId="42028"/>
    <cellStyle name="Note 5 5 4 8" xfId="12560"/>
    <cellStyle name="Note 5 5 4 8 2" xfId="29995"/>
    <cellStyle name="Note 5 5 4 8 3" xfId="44448"/>
    <cellStyle name="Note 5 5 4 9" xfId="19567"/>
    <cellStyle name="Note 5 5 5" xfId="2730"/>
    <cellStyle name="Note 5 5 5 2" xfId="2731"/>
    <cellStyle name="Note 5 5 5 2 2" xfId="5242"/>
    <cellStyle name="Note 5 5 5 2 2 2" xfId="14557"/>
    <cellStyle name="Note 5 5 5 2 2 2 2" xfId="31992"/>
    <cellStyle name="Note 5 5 5 2 2 2 3" xfId="46445"/>
    <cellStyle name="Note 5 5 5 2 2 3" xfId="17018"/>
    <cellStyle name="Note 5 5 5 2 2 3 2" xfId="34453"/>
    <cellStyle name="Note 5 5 5 2 2 3 3" xfId="48906"/>
    <cellStyle name="Note 5 5 5 2 2 4" xfId="22678"/>
    <cellStyle name="Note 5 5 5 2 2 5" xfId="37131"/>
    <cellStyle name="Note 5 5 5 2 3" xfId="7704"/>
    <cellStyle name="Note 5 5 5 2 3 2" xfId="25139"/>
    <cellStyle name="Note 5 5 5 2 3 3" xfId="39592"/>
    <cellStyle name="Note 5 5 5 2 4" xfId="10145"/>
    <cellStyle name="Note 5 5 5 2 4 2" xfId="27580"/>
    <cellStyle name="Note 5 5 5 2 4 3" xfId="42033"/>
    <cellStyle name="Note 5 5 5 2 5" xfId="12565"/>
    <cellStyle name="Note 5 5 5 2 5 2" xfId="30000"/>
    <cellStyle name="Note 5 5 5 2 5 3" xfId="44453"/>
    <cellStyle name="Note 5 5 5 2 6" xfId="19572"/>
    <cellStyle name="Note 5 5 5 3" xfId="2732"/>
    <cellStyle name="Note 5 5 5 3 2" xfId="5243"/>
    <cellStyle name="Note 5 5 5 3 2 2" xfId="14558"/>
    <cellStyle name="Note 5 5 5 3 2 2 2" xfId="31993"/>
    <cellStyle name="Note 5 5 5 3 2 2 3" xfId="46446"/>
    <cellStyle name="Note 5 5 5 3 2 3" xfId="17019"/>
    <cellStyle name="Note 5 5 5 3 2 3 2" xfId="34454"/>
    <cellStyle name="Note 5 5 5 3 2 3 3" xfId="48907"/>
    <cellStyle name="Note 5 5 5 3 2 4" xfId="22679"/>
    <cellStyle name="Note 5 5 5 3 2 5" xfId="37132"/>
    <cellStyle name="Note 5 5 5 3 3" xfId="7705"/>
    <cellStyle name="Note 5 5 5 3 3 2" xfId="25140"/>
    <cellStyle name="Note 5 5 5 3 3 3" xfId="39593"/>
    <cellStyle name="Note 5 5 5 3 4" xfId="10146"/>
    <cellStyle name="Note 5 5 5 3 4 2" xfId="27581"/>
    <cellStyle name="Note 5 5 5 3 4 3" xfId="42034"/>
    <cellStyle name="Note 5 5 5 3 5" xfId="12566"/>
    <cellStyle name="Note 5 5 5 3 5 2" xfId="30001"/>
    <cellStyle name="Note 5 5 5 3 5 3" xfId="44454"/>
    <cellStyle name="Note 5 5 5 3 6" xfId="19573"/>
    <cellStyle name="Note 5 5 5 4" xfId="2733"/>
    <cellStyle name="Note 5 5 5 4 2" xfId="5244"/>
    <cellStyle name="Note 5 5 5 4 2 2" xfId="22680"/>
    <cellStyle name="Note 5 5 5 4 2 3" xfId="37133"/>
    <cellStyle name="Note 5 5 5 4 3" xfId="7706"/>
    <cellStyle name="Note 5 5 5 4 3 2" xfId="25141"/>
    <cellStyle name="Note 5 5 5 4 3 3" xfId="39594"/>
    <cellStyle name="Note 5 5 5 4 4" xfId="10147"/>
    <cellStyle name="Note 5 5 5 4 4 2" xfId="27582"/>
    <cellStyle name="Note 5 5 5 4 4 3" xfId="42035"/>
    <cellStyle name="Note 5 5 5 4 5" xfId="12567"/>
    <cellStyle name="Note 5 5 5 4 5 2" xfId="30002"/>
    <cellStyle name="Note 5 5 5 4 5 3" xfId="44455"/>
    <cellStyle name="Note 5 5 5 4 6" xfId="15453"/>
    <cellStyle name="Note 5 5 5 4 6 2" xfId="32888"/>
    <cellStyle name="Note 5 5 5 4 6 3" xfId="47341"/>
    <cellStyle name="Note 5 5 5 4 7" xfId="19574"/>
    <cellStyle name="Note 5 5 5 4 8" xfId="20615"/>
    <cellStyle name="Note 5 5 5 5" xfId="5241"/>
    <cellStyle name="Note 5 5 5 5 2" xfId="14556"/>
    <cellStyle name="Note 5 5 5 5 2 2" xfId="31991"/>
    <cellStyle name="Note 5 5 5 5 2 3" xfId="46444"/>
    <cellStyle name="Note 5 5 5 5 3" xfId="17017"/>
    <cellStyle name="Note 5 5 5 5 3 2" xfId="34452"/>
    <cellStyle name="Note 5 5 5 5 3 3" xfId="48905"/>
    <cellStyle name="Note 5 5 5 5 4" xfId="22677"/>
    <cellStyle name="Note 5 5 5 5 5" xfId="37130"/>
    <cellStyle name="Note 5 5 5 6" xfId="7703"/>
    <cellStyle name="Note 5 5 5 6 2" xfId="25138"/>
    <cellStyle name="Note 5 5 5 6 3" xfId="39591"/>
    <cellStyle name="Note 5 5 5 7" xfId="10144"/>
    <cellStyle name="Note 5 5 5 7 2" xfId="27579"/>
    <cellStyle name="Note 5 5 5 7 3" xfId="42032"/>
    <cellStyle name="Note 5 5 5 8" xfId="12564"/>
    <cellStyle name="Note 5 5 5 8 2" xfId="29999"/>
    <cellStyle name="Note 5 5 5 8 3" xfId="44452"/>
    <cellStyle name="Note 5 5 5 9" xfId="19571"/>
    <cellStyle name="Note 5 5 6" xfId="2734"/>
    <cellStyle name="Note 5 5 6 2" xfId="5245"/>
    <cellStyle name="Note 5 5 6 2 2" xfId="14559"/>
    <cellStyle name="Note 5 5 6 2 2 2" xfId="31994"/>
    <cellStyle name="Note 5 5 6 2 2 3" xfId="46447"/>
    <cellStyle name="Note 5 5 6 2 3" xfId="17020"/>
    <cellStyle name="Note 5 5 6 2 3 2" xfId="34455"/>
    <cellStyle name="Note 5 5 6 2 3 3" xfId="48908"/>
    <cellStyle name="Note 5 5 6 2 4" xfId="22681"/>
    <cellStyle name="Note 5 5 6 2 5" xfId="37134"/>
    <cellStyle name="Note 5 5 6 3" xfId="7707"/>
    <cellStyle name="Note 5 5 6 3 2" xfId="25142"/>
    <cellStyle name="Note 5 5 6 3 3" xfId="39595"/>
    <cellStyle name="Note 5 5 6 4" xfId="10148"/>
    <cellStyle name="Note 5 5 6 4 2" xfId="27583"/>
    <cellStyle name="Note 5 5 6 4 3" xfId="42036"/>
    <cellStyle name="Note 5 5 6 5" xfId="12568"/>
    <cellStyle name="Note 5 5 6 5 2" xfId="30003"/>
    <cellStyle name="Note 5 5 6 5 3" xfId="44456"/>
    <cellStyle name="Note 5 5 6 6" xfId="19575"/>
    <cellStyle name="Note 5 5 7" xfId="2735"/>
    <cellStyle name="Note 5 5 7 2" xfId="5246"/>
    <cellStyle name="Note 5 5 7 2 2" xfId="14560"/>
    <cellStyle name="Note 5 5 7 2 2 2" xfId="31995"/>
    <cellStyle name="Note 5 5 7 2 2 3" xfId="46448"/>
    <cellStyle name="Note 5 5 7 2 3" xfId="17021"/>
    <cellStyle name="Note 5 5 7 2 3 2" xfId="34456"/>
    <cellStyle name="Note 5 5 7 2 3 3" xfId="48909"/>
    <cellStyle name="Note 5 5 7 2 4" xfId="22682"/>
    <cellStyle name="Note 5 5 7 2 5" xfId="37135"/>
    <cellStyle name="Note 5 5 7 3" xfId="7708"/>
    <cellStyle name="Note 5 5 7 3 2" xfId="25143"/>
    <cellStyle name="Note 5 5 7 3 3" xfId="39596"/>
    <cellStyle name="Note 5 5 7 4" xfId="10149"/>
    <cellStyle name="Note 5 5 7 4 2" xfId="27584"/>
    <cellStyle name="Note 5 5 7 4 3" xfId="42037"/>
    <cellStyle name="Note 5 5 7 5" xfId="12569"/>
    <cellStyle name="Note 5 5 7 5 2" xfId="30004"/>
    <cellStyle name="Note 5 5 7 5 3" xfId="44457"/>
    <cellStyle name="Note 5 5 7 6" xfId="19576"/>
    <cellStyle name="Note 5 5 8" xfId="2736"/>
    <cellStyle name="Note 5 5 8 2" xfId="5247"/>
    <cellStyle name="Note 5 5 8 2 2" xfId="22683"/>
    <cellStyle name="Note 5 5 8 2 3" xfId="37136"/>
    <cellStyle name="Note 5 5 8 3" xfId="7709"/>
    <cellStyle name="Note 5 5 8 3 2" xfId="25144"/>
    <cellStyle name="Note 5 5 8 3 3" xfId="39597"/>
    <cellStyle name="Note 5 5 8 4" xfId="10150"/>
    <cellStyle name="Note 5 5 8 4 2" xfId="27585"/>
    <cellStyle name="Note 5 5 8 4 3" xfId="42038"/>
    <cellStyle name="Note 5 5 8 5" xfId="12570"/>
    <cellStyle name="Note 5 5 8 5 2" xfId="30005"/>
    <cellStyle name="Note 5 5 8 5 3" xfId="44458"/>
    <cellStyle name="Note 5 5 8 6" xfId="15454"/>
    <cellStyle name="Note 5 5 8 6 2" xfId="32889"/>
    <cellStyle name="Note 5 5 8 6 3" xfId="47342"/>
    <cellStyle name="Note 5 5 8 7" xfId="19577"/>
    <cellStyle name="Note 5 5 8 8" xfId="20616"/>
    <cellStyle name="Note 5 5 9" xfId="5228"/>
    <cellStyle name="Note 5 5 9 2" xfId="14546"/>
    <cellStyle name="Note 5 5 9 2 2" xfId="31981"/>
    <cellStyle name="Note 5 5 9 2 3" xfId="46434"/>
    <cellStyle name="Note 5 5 9 3" xfId="17007"/>
    <cellStyle name="Note 5 5 9 3 2" xfId="34442"/>
    <cellStyle name="Note 5 5 9 3 3" xfId="48895"/>
    <cellStyle name="Note 5 5 9 4" xfId="22664"/>
    <cellStyle name="Note 5 5 9 5" xfId="37117"/>
    <cellStyle name="Note 5 6" xfId="2737"/>
    <cellStyle name="Note 5 6 10" xfId="7710"/>
    <cellStyle name="Note 5 6 10 2" xfId="25145"/>
    <cellStyle name="Note 5 6 10 3" xfId="39598"/>
    <cellStyle name="Note 5 6 11" xfId="10151"/>
    <cellStyle name="Note 5 6 11 2" xfId="27586"/>
    <cellStyle name="Note 5 6 11 3" xfId="42039"/>
    <cellStyle name="Note 5 6 12" xfId="12571"/>
    <cellStyle name="Note 5 6 12 2" xfId="30006"/>
    <cellStyle name="Note 5 6 12 3" xfId="44459"/>
    <cellStyle name="Note 5 6 13" xfId="19578"/>
    <cellStyle name="Note 5 6 2" xfId="2738"/>
    <cellStyle name="Note 5 6 2 2" xfId="2739"/>
    <cellStyle name="Note 5 6 2 2 2" xfId="5250"/>
    <cellStyle name="Note 5 6 2 2 2 2" xfId="14563"/>
    <cellStyle name="Note 5 6 2 2 2 2 2" xfId="31998"/>
    <cellStyle name="Note 5 6 2 2 2 2 3" xfId="46451"/>
    <cellStyle name="Note 5 6 2 2 2 3" xfId="17024"/>
    <cellStyle name="Note 5 6 2 2 2 3 2" xfId="34459"/>
    <cellStyle name="Note 5 6 2 2 2 3 3" xfId="48912"/>
    <cellStyle name="Note 5 6 2 2 2 4" xfId="22686"/>
    <cellStyle name="Note 5 6 2 2 2 5" xfId="37139"/>
    <cellStyle name="Note 5 6 2 2 3" xfId="7712"/>
    <cellStyle name="Note 5 6 2 2 3 2" xfId="25147"/>
    <cellStyle name="Note 5 6 2 2 3 3" xfId="39600"/>
    <cellStyle name="Note 5 6 2 2 4" xfId="10153"/>
    <cellStyle name="Note 5 6 2 2 4 2" xfId="27588"/>
    <cellStyle name="Note 5 6 2 2 4 3" xfId="42041"/>
    <cellStyle name="Note 5 6 2 2 5" xfId="12573"/>
    <cellStyle name="Note 5 6 2 2 5 2" xfId="30008"/>
    <cellStyle name="Note 5 6 2 2 5 3" xfId="44461"/>
    <cellStyle name="Note 5 6 2 2 6" xfId="19580"/>
    <cellStyle name="Note 5 6 2 3" xfId="2740"/>
    <cellStyle name="Note 5 6 2 3 2" xfId="5251"/>
    <cellStyle name="Note 5 6 2 3 2 2" xfId="14564"/>
    <cellStyle name="Note 5 6 2 3 2 2 2" xfId="31999"/>
    <cellStyle name="Note 5 6 2 3 2 2 3" xfId="46452"/>
    <cellStyle name="Note 5 6 2 3 2 3" xfId="17025"/>
    <cellStyle name="Note 5 6 2 3 2 3 2" xfId="34460"/>
    <cellStyle name="Note 5 6 2 3 2 3 3" xfId="48913"/>
    <cellStyle name="Note 5 6 2 3 2 4" xfId="22687"/>
    <cellStyle name="Note 5 6 2 3 2 5" xfId="37140"/>
    <cellStyle name="Note 5 6 2 3 3" xfId="7713"/>
    <cellStyle name="Note 5 6 2 3 3 2" xfId="25148"/>
    <cellStyle name="Note 5 6 2 3 3 3" xfId="39601"/>
    <cellStyle name="Note 5 6 2 3 4" xfId="10154"/>
    <cellStyle name="Note 5 6 2 3 4 2" xfId="27589"/>
    <cellStyle name="Note 5 6 2 3 4 3" xfId="42042"/>
    <cellStyle name="Note 5 6 2 3 5" xfId="12574"/>
    <cellStyle name="Note 5 6 2 3 5 2" xfId="30009"/>
    <cellStyle name="Note 5 6 2 3 5 3" xfId="44462"/>
    <cellStyle name="Note 5 6 2 3 6" xfId="19581"/>
    <cellStyle name="Note 5 6 2 4" xfId="2741"/>
    <cellStyle name="Note 5 6 2 4 2" xfId="5252"/>
    <cellStyle name="Note 5 6 2 4 2 2" xfId="22688"/>
    <cellStyle name="Note 5 6 2 4 2 3" xfId="37141"/>
    <cellStyle name="Note 5 6 2 4 3" xfId="7714"/>
    <cellStyle name="Note 5 6 2 4 3 2" xfId="25149"/>
    <cellStyle name="Note 5 6 2 4 3 3" xfId="39602"/>
    <cellStyle name="Note 5 6 2 4 4" xfId="10155"/>
    <cellStyle name="Note 5 6 2 4 4 2" xfId="27590"/>
    <cellStyle name="Note 5 6 2 4 4 3" xfId="42043"/>
    <cellStyle name="Note 5 6 2 4 5" xfId="12575"/>
    <cellStyle name="Note 5 6 2 4 5 2" xfId="30010"/>
    <cellStyle name="Note 5 6 2 4 5 3" xfId="44463"/>
    <cellStyle name="Note 5 6 2 4 6" xfId="15455"/>
    <cellStyle name="Note 5 6 2 4 6 2" xfId="32890"/>
    <cellStyle name="Note 5 6 2 4 6 3" xfId="47343"/>
    <cellStyle name="Note 5 6 2 4 7" xfId="19582"/>
    <cellStyle name="Note 5 6 2 4 8" xfId="20617"/>
    <cellStyle name="Note 5 6 2 5" xfId="5249"/>
    <cellStyle name="Note 5 6 2 5 2" xfId="14562"/>
    <cellStyle name="Note 5 6 2 5 2 2" xfId="31997"/>
    <cellStyle name="Note 5 6 2 5 2 3" xfId="46450"/>
    <cellStyle name="Note 5 6 2 5 3" xfId="17023"/>
    <cellStyle name="Note 5 6 2 5 3 2" xfId="34458"/>
    <cellStyle name="Note 5 6 2 5 3 3" xfId="48911"/>
    <cellStyle name="Note 5 6 2 5 4" xfId="22685"/>
    <cellStyle name="Note 5 6 2 5 5" xfId="37138"/>
    <cellStyle name="Note 5 6 2 6" xfId="7711"/>
    <cellStyle name="Note 5 6 2 6 2" xfId="25146"/>
    <cellStyle name="Note 5 6 2 6 3" xfId="39599"/>
    <cellStyle name="Note 5 6 2 7" xfId="10152"/>
    <cellStyle name="Note 5 6 2 7 2" xfId="27587"/>
    <cellStyle name="Note 5 6 2 7 3" xfId="42040"/>
    <cellStyle name="Note 5 6 2 8" xfId="12572"/>
    <cellStyle name="Note 5 6 2 8 2" xfId="30007"/>
    <cellStyle name="Note 5 6 2 8 3" xfId="44460"/>
    <cellStyle name="Note 5 6 2 9" xfId="19579"/>
    <cellStyle name="Note 5 6 3" xfId="2742"/>
    <cellStyle name="Note 5 6 3 2" xfId="2743"/>
    <cellStyle name="Note 5 6 3 2 2" xfId="5254"/>
    <cellStyle name="Note 5 6 3 2 2 2" xfId="14566"/>
    <cellStyle name="Note 5 6 3 2 2 2 2" xfId="32001"/>
    <cellStyle name="Note 5 6 3 2 2 2 3" xfId="46454"/>
    <cellStyle name="Note 5 6 3 2 2 3" xfId="17027"/>
    <cellStyle name="Note 5 6 3 2 2 3 2" xfId="34462"/>
    <cellStyle name="Note 5 6 3 2 2 3 3" xfId="48915"/>
    <cellStyle name="Note 5 6 3 2 2 4" xfId="22690"/>
    <cellStyle name="Note 5 6 3 2 2 5" xfId="37143"/>
    <cellStyle name="Note 5 6 3 2 3" xfId="7716"/>
    <cellStyle name="Note 5 6 3 2 3 2" xfId="25151"/>
    <cellStyle name="Note 5 6 3 2 3 3" xfId="39604"/>
    <cellStyle name="Note 5 6 3 2 4" xfId="10157"/>
    <cellStyle name="Note 5 6 3 2 4 2" xfId="27592"/>
    <cellStyle name="Note 5 6 3 2 4 3" xfId="42045"/>
    <cellStyle name="Note 5 6 3 2 5" xfId="12577"/>
    <cellStyle name="Note 5 6 3 2 5 2" xfId="30012"/>
    <cellStyle name="Note 5 6 3 2 5 3" xfId="44465"/>
    <cellStyle name="Note 5 6 3 2 6" xfId="19584"/>
    <cellStyle name="Note 5 6 3 3" xfId="2744"/>
    <cellStyle name="Note 5 6 3 3 2" xfId="5255"/>
    <cellStyle name="Note 5 6 3 3 2 2" xfId="14567"/>
    <cellStyle name="Note 5 6 3 3 2 2 2" xfId="32002"/>
    <cellStyle name="Note 5 6 3 3 2 2 3" xfId="46455"/>
    <cellStyle name="Note 5 6 3 3 2 3" xfId="17028"/>
    <cellStyle name="Note 5 6 3 3 2 3 2" xfId="34463"/>
    <cellStyle name="Note 5 6 3 3 2 3 3" xfId="48916"/>
    <cellStyle name="Note 5 6 3 3 2 4" xfId="22691"/>
    <cellStyle name="Note 5 6 3 3 2 5" xfId="37144"/>
    <cellStyle name="Note 5 6 3 3 3" xfId="7717"/>
    <cellStyle name="Note 5 6 3 3 3 2" xfId="25152"/>
    <cellStyle name="Note 5 6 3 3 3 3" xfId="39605"/>
    <cellStyle name="Note 5 6 3 3 4" xfId="10158"/>
    <cellStyle name="Note 5 6 3 3 4 2" xfId="27593"/>
    <cellStyle name="Note 5 6 3 3 4 3" xfId="42046"/>
    <cellStyle name="Note 5 6 3 3 5" xfId="12578"/>
    <cellStyle name="Note 5 6 3 3 5 2" xfId="30013"/>
    <cellStyle name="Note 5 6 3 3 5 3" xfId="44466"/>
    <cellStyle name="Note 5 6 3 3 6" xfId="19585"/>
    <cellStyle name="Note 5 6 3 4" xfId="2745"/>
    <cellStyle name="Note 5 6 3 4 2" xfId="5256"/>
    <cellStyle name="Note 5 6 3 4 2 2" xfId="22692"/>
    <cellStyle name="Note 5 6 3 4 2 3" xfId="37145"/>
    <cellStyle name="Note 5 6 3 4 3" xfId="7718"/>
    <cellStyle name="Note 5 6 3 4 3 2" xfId="25153"/>
    <cellStyle name="Note 5 6 3 4 3 3" xfId="39606"/>
    <cellStyle name="Note 5 6 3 4 4" xfId="10159"/>
    <cellStyle name="Note 5 6 3 4 4 2" xfId="27594"/>
    <cellStyle name="Note 5 6 3 4 4 3" xfId="42047"/>
    <cellStyle name="Note 5 6 3 4 5" xfId="12579"/>
    <cellStyle name="Note 5 6 3 4 5 2" xfId="30014"/>
    <cellStyle name="Note 5 6 3 4 5 3" xfId="44467"/>
    <cellStyle name="Note 5 6 3 4 6" xfId="15456"/>
    <cellStyle name="Note 5 6 3 4 6 2" xfId="32891"/>
    <cellStyle name="Note 5 6 3 4 6 3" xfId="47344"/>
    <cellStyle name="Note 5 6 3 4 7" xfId="19586"/>
    <cellStyle name="Note 5 6 3 4 8" xfId="20618"/>
    <cellStyle name="Note 5 6 3 5" xfId="5253"/>
    <cellStyle name="Note 5 6 3 5 2" xfId="14565"/>
    <cellStyle name="Note 5 6 3 5 2 2" xfId="32000"/>
    <cellStyle name="Note 5 6 3 5 2 3" xfId="46453"/>
    <cellStyle name="Note 5 6 3 5 3" xfId="17026"/>
    <cellStyle name="Note 5 6 3 5 3 2" xfId="34461"/>
    <cellStyle name="Note 5 6 3 5 3 3" xfId="48914"/>
    <cellStyle name="Note 5 6 3 5 4" xfId="22689"/>
    <cellStyle name="Note 5 6 3 5 5" xfId="37142"/>
    <cellStyle name="Note 5 6 3 6" xfId="7715"/>
    <cellStyle name="Note 5 6 3 6 2" xfId="25150"/>
    <cellStyle name="Note 5 6 3 6 3" xfId="39603"/>
    <cellStyle name="Note 5 6 3 7" xfId="10156"/>
    <cellStyle name="Note 5 6 3 7 2" xfId="27591"/>
    <cellStyle name="Note 5 6 3 7 3" xfId="42044"/>
    <cellStyle name="Note 5 6 3 8" xfId="12576"/>
    <cellStyle name="Note 5 6 3 8 2" xfId="30011"/>
    <cellStyle name="Note 5 6 3 8 3" xfId="44464"/>
    <cellStyle name="Note 5 6 3 9" xfId="19583"/>
    <cellStyle name="Note 5 6 4" xfId="2746"/>
    <cellStyle name="Note 5 6 4 2" xfId="2747"/>
    <cellStyle name="Note 5 6 4 2 2" xfId="5258"/>
    <cellStyle name="Note 5 6 4 2 2 2" xfId="14569"/>
    <cellStyle name="Note 5 6 4 2 2 2 2" xfId="32004"/>
    <cellStyle name="Note 5 6 4 2 2 2 3" xfId="46457"/>
    <cellStyle name="Note 5 6 4 2 2 3" xfId="17030"/>
    <cellStyle name="Note 5 6 4 2 2 3 2" xfId="34465"/>
    <cellStyle name="Note 5 6 4 2 2 3 3" xfId="48918"/>
    <cellStyle name="Note 5 6 4 2 2 4" xfId="22694"/>
    <cellStyle name="Note 5 6 4 2 2 5" xfId="37147"/>
    <cellStyle name="Note 5 6 4 2 3" xfId="7720"/>
    <cellStyle name="Note 5 6 4 2 3 2" xfId="25155"/>
    <cellStyle name="Note 5 6 4 2 3 3" xfId="39608"/>
    <cellStyle name="Note 5 6 4 2 4" xfId="10161"/>
    <cellStyle name="Note 5 6 4 2 4 2" xfId="27596"/>
    <cellStyle name="Note 5 6 4 2 4 3" xfId="42049"/>
    <cellStyle name="Note 5 6 4 2 5" xfId="12581"/>
    <cellStyle name="Note 5 6 4 2 5 2" xfId="30016"/>
    <cellStyle name="Note 5 6 4 2 5 3" xfId="44469"/>
    <cellStyle name="Note 5 6 4 2 6" xfId="19588"/>
    <cellStyle name="Note 5 6 4 3" xfId="2748"/>
    <cellStyle name="Note 5 6 4 3 2" xfId="5259"/>
    <cellStyle name="Note 5 6 4 3 2 2" xfId="14570"/>
    <cellStyle name="Note 5 6 4 3 2 2 2" xfId="32005"/>
    <cellStyle name="Note 5 6 4 3 2 2 3" xfId="46458"/>
    <cellStyle name="Note 5 6 4 3 2 3" xfId="17031"/>
    <cellStyle name="Note 5 6 4 3 2 3 2" xfId="34466"/>
    <cellStyle name="Note 5 6 4 3 2 3 3" xfId="48919"/>
    <cellStyle name="Note 5 6 4 3 2 4" xfId="22695"/>
    <cellStyle name="Note 5 6 4 3 2 5" xfId="37148"/>
    <cellStyle name="Note 5 6 4 3 3" xfId="7721"/>
    <cellStyle name="Note 5 6 4 3 3 2" xfId="25156"/>
    <cellStyle name="Note 5 6 4 3 3 3" xfId="39609"/>
    <cellStyle name="Note 5 6 4 3 4" xfId="10162"/>
    <cellStyle name="Note 5 6 4 3 4 2" xfId="27597"/>
    <cellStyle name="Note 5 6 4 3 4 3" xfId="42050"/>
    <cellStyle name="Note 5 6 4 3 5" xfId="12582"/>
    <cellStyle name="Note 5 6 4 3 5 2" xfId="30017"/>
    <cellStyle name="Note 5 6 4 3 5 3" xfId="44470"/>
    <cellStyle name="Note 5 6 4 3 6" xfId="19589"/>
    <cellStyle name="Note 5 6 4 4" xfId="2749"/>
    <cellStyle name="Note 5 6 4 4 2" xfId="5260"/>
    <cellStyle name="Note 5 6 4 4 2 2" xfId="22696"/>
    <cellStyle name="Note 5 6 4 4 2 3" xfId="37149"/>
    <cellStyle name="Note 5 6 4 4 3" xfId="7722"/>
    <cellStyle name="Note 5 6 4 4 3 2" xfId="25157"/>
    <cellStyle name="Note 5 6 4 4 3 3" xfId="39610"/>
    <cellStyle name="Note 5 6 4 4 4" xfId="10163"/>
    <cellStyle name="Note 5 6 4 4 4 2" xfId="27598"/>
    <cellStyle name="Note 5 6 4 4 4 3" xfId="42051"/>
    <cellStyle name="Note 5 6 4 4 5" xfId="12583"/>
    <cellStyle name="Note 5 6 4 4 5 2" xfId="30018"/>
    <cellStyle name="Note 5 6 4 4 5 3" xfId="44471"/>
    <cellStyle name="Note 5 6 4 4 6" xfId="15457"/>
    <cellStyle name="Note 5 6 4 4 6 2" xfId="32892"/>
    <cellStyle name="Note 5 6 4 4 6 3" xfId="47345"/>
    <cellStyle name="Note 5 6 4 4 7" xfId="19590"/>
    <cellStyle name="Note 5 6 4 4 8" xfId="20619"/>
    <cellStyle name="Note 5 6 4 5" xfId="5257"/>
    <cellStyle name="Note 5 6 4 5 2" xfId="14568"/>
    <cellStyle name="Note 5 6 4 5 2 2" xfId="32003"/>
    <cellStyle name="Note 5 6 4 5 2 3" xfId="46456"/>
    <cellStyle name="Note 5 6 4 5 3" xfId="17029"/>
    <cellStyle name="Note 5 6 4 5 3 2" xfId="34464"/>
    <cellStyle name="Note 5 6 4 5 3 3" xfId="48917"/>
    <cellStyle name="Note 5 6 4 5 4" xfId="22693"/>
    <cellStyle name="Note 5 6 4 5 5" xfId="37146"/>
    <cellStyle name="Note 5 6 4 6" xfId="7719"/>
    <cellStyle name="Note 5 6 4 6 2" xfId="25154"/>
    <cellStyle name="Note 5 6 4 6 3" xfId="39607"/>
    <cellStyle name="Note 5 6 4 7" xfId="10160"/>
    <cellStyle name="Note 5 6 4 7 2" xfId="27595"/>
    <cellStyle name="Note 5 6 4 7 3" xfId="42048"/>
    <cellStyle name="Note 5 6 4 8" xfId="12580"/>
    <cellStyle name="Note 5 6 4 8 2" xfId="30015"/>
    <cellStyle name="Note 5 6 4 8 3" xfId="44468"/>
    <cellStyle name="Note 5 6 4 9" xfId="19587"/>
    <cellStyle name="Note 5 6 5" xfId="2750"/>
    <cellStyle name="Note 5 6 5 2" xfId="2751"/>
    <cellStyle name="Note 5 6 5 2 2" xfId="5262"/>
    <cellStyle name="Note 5 6 5 2 2 2" xfId="14572"/>
    <cellStyle name="Note 5 6 5 2 2 2 2" xfId="32007"/>
    <cellStyle name="Note 5 6 5 2 2 2 3" xfId="46460"/>
    <cellStyle name="Note 5 6 5 2 2 3" xfId="17033"/>
    <cellStyle name="Note 5 6 5 2 2 3 2" xfId="34468"/>
    <cellStyle name="Note 5 6 5 2 2 3 3" xfId="48921"/>
    <cellStyle name="Note 5 6 5 2 2 4" xfId="22698"/>
    <cellStyle name="Note 5 6 5 2 2 5" xfId="37151"/>
    <cellStyle name="Note 5 6 5 2 3" xfId="7724"/>
    <cellStyle name="Note 5 6 5 2 3 2" xfId="25159"/>
    <cellStyle name="Note 5 6 5 2 3 3" xfId="39612"/>
    <cellStyle name="Note 5 6 5 2 4" xfId="10165"/>
    <cellStyle name="Note 5 6 5 2 4 2" xfId="27600"/>
    <cellStyle name="Note 5 6 5 2 4 3" xfId="42053"/>
    <cellStyle name="Note 5 6 5 2 5" xfId="12585"/>
    <cellStyle name="Note 5 6 5 2 5 2" xfId="30020"/>
    <cellStyle name="Note 5 6 5 2 5 3" xfId="44473"/>
    <cellStyle name="Note 5 6 5 2 6" xfId="19592"/>
    <cellStyle name="Note 5 6 5 3" xfId="2752"/>
    <cellStyle name="Note 5 6 5 3 2" xfId="5263"/>
    <cellStyle name="Note 5 6 5 3 2 2" xfId="14573"/>
    <cellStyle name="Note 5 6 5 3 2 2 2" xfId="32008"/>
    <cellStyle name="Note 5 6 5 3 2 2 3" xfId="46461"/>
    <cellStyle name="Note 5 6 5 3 2 3" xfId="17034"/>
    <cellStyle name="Note 5 6 5 3 2 3 2" xfId="34469"/>
    <cellStyle name="Note 5 6 5 3 2 3 3" xfId="48922"/>
    <cellStyle name="Note 5 6 5 3 2 4" xfId="22699"/>
    <cellStyle name="Note 5 6 5 3 2 5" xfId="37152"/>
    <cellStyle name="Note 5 6 5 3 3" xfId="7725"/>
    <cellStyle name="Note 5 6 5 3 3 2" xfId="25160"/>
    <cellStyle name="Note 5 6 5 3 3 3" xfId="39613"/>
    <cellStyle name="Note 5 6 5 3 4" xfId="10166"/>
    <cellStyle name="Note 5 6 5 3 4 2" xfId="27601"/>
    <cellStyle name="Note 5 6 5 3 4 3" xfId="42054"/>
    <cellStyle name="Note 5 6 5 3 5" xfId="12586"/>
    <cellStyle name="Note 5 6 5 3 5 2" xfId="30021"/>
    <cellStyle name="Note 5 6 5 3 5 3" xfId="44474"/>
    <cellStyle name="Note 5 6 5 3 6" xfId="19593"/>
    <cellStyle name="Note 5 6 5 4" xfId="2753"/>
    <cellStyle name="Note 5 6 5 4 2" xfId="5264"/>
    <cellStyle name="Note 5 6 5 4 2 2" xfId="22700"/>
    <cellStyle name="Note 5 6 5 4 2 3" xfId="37153"/>
    <cellStyle name="Note 5 6 5 4 3" xfId="7726"/>
    <cellStyle name="Note 5 6 5 4 3 2" xfId="25161"/>
    <cellStyle name="Note 5 6 5 4 3 3" xfId="39614"/>
    <cellStyle name="Note 5 6 5 4 4" xfId="10167"/>
    <cellStyle name="Note 5 6 5 4 4 2" xfId="27602"/>
    <cellStyle name="Note 5 6 5 4 4 3" xfId="42055"/>
    <cellStyle name="Note 5 6 5 4 5" xfId="12587"/>
    <cellStyle name="Note 5 6 5 4 5 2" xfId="30022"/>
    <cellStyle name="Note 5 6 5 4 5 3" xfId="44475"/>
    <cellStyle name="Note 5 6 5 4 6" xfId="15458"/>
    <cellStyle name="Note 5 6 5 4 6 2" xfId="32893"/>
    <cellStyle name="Note 5 6 5 4 6 3" xfId="47346"/>
    <cellStyle name="Note 5 6 5 4 7" xfId="19594"/>
    <cellStyle name="Note 5 6 5 4 8" xfId="20620"/>
    <cellStyle name="Note 5 6 5 5" xfId="5261"/>
    <cellStyle name="Note 5 6 5 5 2" xfId="14571"/>
    <cellStyle name="Note 5 6 5 5 2 2" xfId="32006"/>
    <cellStyle name="Note 5 6 5 5 2 3" xfId="46459"/>
    <cellStyle name="Note 5 6 5 5 3" xfId="17032"/>
    <cellStyle name="Note 5 6 5 5 3 2" xfId="34467"/>
    <cellStyle name="Note 5 6 5 5 3 3" xfId="48920"/>
    <cellStyle name="Note 5 6 5 5 4" xfId="22697"/>
    <cellStyle name="Note 5 6 5 5 5" xfId="37150"/>
    <cellStyle name="Note 5 6 5 6" xfId="7723"/>
    <cellStyle name="Note 5 6 5 6 2" xfId="25158"/>
    <cellStyle name="Note 5 6 5 6 3" xfId="39611"/>
    <cellStyle name="Note 5 6 5 7" xfId="10164"/>
    <cellStyle name="Note 5 6 5 7 2" xfId="27599"/>
    <cellStyle name="Note 5 6 5 7 3" xfId="42052"/>
    <cellStyle name="Note 5 6 5 8" xfId="12584"/>
    <cellStyle name="Note 5 6 5 8 2" xfId="30019"/>
    <cellStyle name="Note 5 6 5 8 3" xfId="44472"/>
    <cellStyle name="Note 5 6 5 9" xfId="19591"/>
    <cellStyle name="Note 5 6 6" xfId="2754"/>
    <cellStyle name="Note 5 6 6 2" xfId="5265"/>
    <cellStyle name="Note 5 6 6 2 2" xfId="14574"/>
    <cellStyle name="Note 5 6 6 2 2 2" xfId="32009"/>
    <cellStyle name="Note 5 6 6 2 2 3" xfId="46462"/>
    <cellStyle name="Note 5 6 6 2 3" xfId="17035"/>
    <cellStyle name="Note 5 6 6 2 3 2" xfId="34470"/>
    <cellStyle name="Note 5 6 6 2 3 3" xfId="48923"/>
    <cellStyle name="Note 5 6 6 2 4" xfId="22701"/>
    <cellStyle name="Note 5 6 6 2 5" xfId="37154"/>
    <cellStyle name="Note 5 6 6 3" xfId="7727"/>
    <cellStyle name="Note 5 6 6 3 2" xfId="25162"/>
    <cellStyle name="Note 5 6 6 3 3" xfId="39615"/>
    <cellStyle name="Note 5 6 6 4" xfId="10168"/>
    <cellStyle name="Note 5 6 6 4 2" xfId="27603"/>
    <cellStyle name="Note 5 6 6 4 3" xfId="42056"/>
    <cellStyle name="Note 5 6 6 5" xfId="12588"/>
    <cellStyle name="Note 5 6 6 5 2" xfId="30023"/>
    <cellStyle name="Note 5 6 6 5 3" xfId="44476"/>
    <cellStyle name="Note 5 6 6 6" xfId="19595"/>
    <cellStyle name="Note 5 6 7" xfId="2755"/>
    <cellStyle name="Note 5 6 7 2" xfId="5266"/>
    <cellStyle name="Note 5 6 7 2 2" xfId="14575"/>
    <cellStyle name="Note 5 6 7 2 2 2" xfId="32010"/>
    <cellStyle name="Note 5 6 7 2 2 3" xfId="46463"/>
    <cellStyle name="Note 5 6 7 2 3" xfId="17036"/>
    <cellStyle name="Note 5 6 7 2 3 2" xfId="34471"/>
    <cellStyle name="Note 5 6 7 2 3 3" xfId="48924"/>
    <cellStyle name="Note 5 6 7 2 4" xfId="22702"/>
    <cellStyle name="Note 5 6 7 2 5" xfId="37155"/>
    <cellStyle name="Note 5 6 7 3" xfId="7728"/>
    <cellStyle name="Note 5 6 7 3 2" xfId="25163"/>
    <cellStyle name="Note 5 6 7 3 3" xfId="39616"/>
    <cellStyle name="Note 5 6 7 4" xfId="10169"/>
    <cellStyle name="Note 5 6 7 4 2" xfId="27604"/>
    <cellStyle name="Note 5 6 7 4 3" xfId="42057"/>
    <cellStyle name="Note 5 6 7 5" xfId="12589"/>
    <cellStyle name="Note 5 6 7 5 2" xfId="30024"/>
    <cellStyle name="Note 5 6 7 5 3" xfId="44477"/>
    <cellStyle name="Note 5 6 7 6" xfId="19596"/>
    <cellStyle name="Note 5 6 8" xfId="2756"/>
    <cellStyle name="Note 5 6 8 2" xfId="5267"/>
    <cellStyle name="Note 5 6 8 2 2" xfId="22703"/>
    <cellStyle name="Note 5 6 8 2 3" xfId="37156"/>
    <cellStyle name="Note 5 6 8 3" xfId="7729"/>
    <cellStyle name="Note 5 6 8 3 2" xfId="25164"/>
    <cellStyle name="Note 5 6 8 3 3" xfId="39617"/>
    <cellStyle name="Note 5 6 8 4" xfId="10170"/>
    <cellStyle name="Note 5 6 8 4 2" xfId="27605"/>
    <cellStyle name="Note 5 6 8 4 3" xfId="42058"/>
    <cellStyle name="Note 5 6 8 5" xfId="12590"/>
    <cellStyle name="Note 5 6 8 5 2" xfId="30025"/>
    <cellStyle name="Note 5 6 8 5 3" xfId="44478"/>
    <cellStyle name="Note 5 6 8 6" xfId="15459"/>
    <cellStyle name="Note 5 6 8 6 2" xfId="32894"/>
    <cellStyle name="Note 5 6 8 6 3" xfId="47347"/>
    <cellStyle name="Note 5 6 8 7" xfId="19597"/>
    <cellStyle name="Note 5 6 8 8" xfId="20621"/>
    <cellStyle name="Note 5 6 9" xfId="5248"/>
    <cellStyle name="Note 5 6 9 2" xfId="14561"/>
    <cellStyle name="Note 5 6 9 2 2" xfId="31996"/>
    <cellStyle name="Note 5 6 9 2 3" xfId="46449"/>
    <cellStyle name="Note 5 6 9 3" xfId="17022"/>
    <cellStyle name="Note 5 6 9 3 2" xfId="34457"/>
    <cellStyle name="Note 5 6 9 3 3" xfId="48910"/>
    <cellStyle name="Note 5 6 9 4" xfId="22684"/>
    <cellStyle name="Note 5 6 9 5" xfId="37137"/>
    <cellStyle name="Note 5 7" xfId="2757"/>
    <cellStyle name="Note 5 7 10" xfId="7730"/>
    <cellStyle name="Note 5 7 10 2" xfId="25165"/>
    <cellStyle name="Note 5 7 10 3" xfId="39618"/>
    <cellStyle name="Note 5 7 11" xfId="10171"/>
    <cellStyle name="Note 5 7 11 2" xfId="27606"/>
    <cellStyle name="Note 5 7 11 3" xfId="42059"/>
    <cellStyle name="Note 5 7 12" xfId="12591"/>
    <cellStyle name="Note 5 7 12 2" xfId="30026"/>
    <cellStyle name="Note 5 7 12 3" xfId="44479"/>
    <cellStyle name="Note 5 7 13" xfId="19598"/>
    <cellStyle name="Note 5 7 2" xfId="2758"/>
    <cellStyle name="Note 5 7 2 2" xfId="2759"/>
    <cellStyle name="Note 5 7 2 2 2" xfId="5270"/>
    <cellStyle name="Note 5 7 2 2 2 2" xfId="14578"/>
    <cellStyle name="Note 5 7 2 2 2 2 2" xfId="32013"/>
    <cellStyle name="Note 5 7 2 2 2 2 3" xfId="46466"/>
    <cellStyle name="Note 5 7 2 2 2 3" xfId="17039"/>
    <cellStyle name="Note 5 7 2 2 2 3 2" xfId="34474"/>
    <cellStyle name="Note 5 7 2 2 2 3 3" xfId="48927"/>
    <cellStyle name="Note 5 7 2 2 2 4" xfId="22706"/>
    <cellStyle name="Note 5 7 2 2 2 5" xfId="37159"/>
    <cellStyle name="Note 5 7 2 2 3" xfId="7732"/>
    <cellStyle name="Note 5 7 2 2 3 2" xfId="25167"/>
    <cellStyle name="Note 5 7 2 2 3 3" xfId="39620"/>
    <cellStyle name="Note 5 7 2 2 4" xfId="10173"/>
    <cellStyle name="Note 5 7 2 2 4 2" xfId="27608"/>
    <cellStyle name="Note 5 7 2 2 4 3" xfId="42061"/>
    <cellStyle name="Note 5 7 2 2 5" xfId="12593"/>
    <cellStyle name="Note 5 7 2 2 5 2" xfId="30028"/>
    <cellStyle name="Note 5 7 2 2 5 3" xfId="44481"/>
    <cellStyle name="Note 5 7 2 2 6" xfId="19600"/>
    <cellStyle name="Note 5 7 2 3" xfId="2760"/>
    <cellStyle name="Note 5 7 2 3 2" xfId="5271"/>
    <cellStyle name="Note 5 7 2 3 2 2" xfId="14579"/>
    <cellStyle name="Note 5 7 2 3 2 2 2" xfId="32014"/>
    <cellStyle name="Note 5 7 2 3 2 2 3" xfId="46467"/>
    <cellStyle name="Note 5 7 2 3 2 3" xfId="17040"/>
    <cellStyle name="Note 5 7 2 3 2 3 2" xfId="34475"/>
    <cellStyle name="Note 5 7 2 3 2 3 3" xfId="48928"/>
    <cellStyle name="Note 5 7 2 3 2 4" xfId="22707"/>
    <cellStyle name="Note 5 7 2 3 2 5" xfId="37160"/>
    <cellStyle name="Note 5 7 2 3 3" xfId="7733"/>
    <cellStyle name="Note 5 7 2 3 3 2" xfId="25168"/>
    <cellStyle name="Note 5 7 2 3 3 3" xfId="39621"/>
    <cellStyle name="Note 5 7 2 3 4" xfId="10174"/>
    <cellStyle name="Note 5 7 2 3 4 2" xfId="27609"/>
    <cellStyle name="Note 5 7 2 3 4 3" xfId="42062"/>
    <cellStyle name="Note 5 7 2 3 5" xfId="12594"/>
    <cellStyle name="Note 5 7 2 3 5 2" xfId="30029"/>
    <cellStyle name="Note 5 7 2 3 5 3" xfId="44482"/>
    <cellStyle name="Note 5 7 2 3 6" xfId="19601"/>
    <cellStyle name="Note 5 7 2 4" xfId="2761"/>
    <cellStyle name="Note 5 7 2 4 2" xfId="5272"/>
    <cellStyle name="Note 5 7 2 4 2 2" xfId="22708"/>
    <cellStyle name="Note 5 7 2 4 2 3" xfId="37161"/>
    <cellStyle name="Note 5 7 2 4 3" xfId="7734"/>
    <cellStyle name="Note 5 7 2 4 3 2" xfId="25169"/>
    <cellStyle name="Note 5 7 2 4 3 3" xfId="39622"/>
    <cellStyle name="Note 5 7 2 4 4" xfId="10175"/>
    <cellStyle name="Note 5 7 2 4 4 2" xfId="27610"/>
    <cellStyle name="Note 5 7 2 4 4 3" xfId="42063"/>
    <cellStyle name="Note 5 7 2 4 5" xfId="12595"/>
    <cellStyle name="Note 5 7 2 4 5 2" xfId="30030"/>
    <cellStyle name="Note 5 7 2 4 5 3" xfId="44483"/>
    <cellStyle name="Note 5 7 2 4 6" xfId="15460"/>
    <cellStyle name="Note 5 7 2 4 6 2" xfId="32895"/>
    <cellStyle name="Note 5 7 2 4 6 3" xfId="47348"/>
    <cellStyle name="Note 5 7 2 4 7" xfId="19602"/>
    <cellStyle name="Note 5 7 2 4 8" xfId="20622"/>
    <cellStyle name="Note 5 7 2 5" xfId="5269"/>
    <cellStyle name="Note 5 7 2 5 2" xfId="14577"/>
    <cellStyle name="Note 5 7 2 5 2 2" xfId="32012"/>
    <cellStyle name="Note 5 7 2 5 2 3" xfId="46465"/>
    <cellStyle name="Note 5 7 2 5 3" xfId="17038"/>
    <cellStyle name="Note 5 7 2 5 3 2" xfId="34473"/>
    <cellStyle name="Note 5 7 2 5 3 3" xfId="48926"/>
    <cellStyle name="Note 5 7 2 5 4" xfId="22705"/>
    <cellStyle name="Note 5 7 2 5 5" xfId="37158"/>
    <cellStyle name="Note 5 7 2 6" xfId="7731"/>
    <cellStyle name="Note 5 7 2 6 2" xfId="25166"/>
    <cellStyle name="Note 5 7 2 6 3" xfId="39619"/>
    <cellStyle name="Note 5 7 2 7" xfId="10172"/>
    <cellStyle name="Note 5 7 2 7 2" xfId="27607"/>
    <cellStyle name="Note 5 7 2 7 3" xfId="42060"/>
    <cellStyle name="Note 5 7 2 8" xfId="12592"/>
    <cellStyle name="Note 5 7 2 8 2" xfId="30027"/>
    <cellStyle name="Note 5 7 2 8 3" xfId="44480"/>
    <cellStyle name="Note 5 7 2 9" xfId="19599"/>
    <cellStyle name="Note 5 7 3" xfId="2762"/>
    <cellStyle name="Note 5 7 3 2" xfId="2763"/>
    <cellStyle name="Note 5 7 3 2 2" xfId="5274"/>
    <cellStyle name="Note 5 7 3 2 2 2" xfId="14581"/>
    <cellStyle name="Note 5 7 3 2 2 2 2" xfId="32016"/>
    <cellStyle name="Note 5 7 3 2 2 2 3" xfId="46469"/>
    <cellStyle name="Note 5 7 3 2 2 3" xfId="17042"/>
    <cellStyle name="Note 5 7 3 2 2 3 2" xfId="34477"/>
    <cellStyle name="Note 5 7 3 2 2 3 3" xfId="48930"/>
    <cellStyle name="Note 5 7 3 2 2 4" xfId="22710"/>
    <cellStyle name="Note 5 7 3 2 2 5" xfId="37163"/>
    <cellStyle name="Note 5 7 3 2 3" xfId="7736"/>
    <cellStyle name="Note 5 7 3 2 3 2" xfId="25171"/>
    <cellStyle name="Note 5 7 3 2 3 3" xfId="39624"/>
    <cellStyle name="Note 5 7 3 2 4" xfId="10177"/>
    <cellStyle name="Note 5 7 3 2 4 2" xfId="27612"/>
    <cellStyle name="Note 5 7 3 2 4 3" xfId="42065"/>
    <cellStyle name="Note 5 7 3 2 5" xfId="12597"/>
    <cellStyle name="Note 5 7 3 2 5 2" xfId="30032"/>
    <cellStyle name="Note 5 7 3 2 5 3" xfId="44485"/>
    <cellStyle name="Note 5 7 3 2 6" xfId="19604"/>
    <cellStyle name="Note 5 7 3 3" xfId="2764"/>
    <cellStyle name="Note 5 7 3 3 2" xfId="5275"/>
    <cellStyle name="Note 5 7 3 3 2 2" xfId="14582"/>
    <cellStyle name="Note 5 7 3 3 2 2 2" xfId="32017"/>
    <cellStyle name="Note 5 7 3 3 2 2 3" xfId="46470"/>
    <cellStyle name="Note 5 7 3 3 2 3" xfId="17043"/>
    <cellStyle name="Note 5 7 3 3 2 3 2" xfId="34478"/>
    <cellStyle name="Note 5 7 3 3 2 3 3" xfId="48931"/>
    <cellStyle name="Note 5 7 3 3 2 4" xfId="22711"/>
    <cellStyle name="Note 5 7 3 3 2 5" xfId="37164"/>
    <cellStyle name="Note 5 7 3 3 3" xfId="7737"/>
    <cellStyle name="Note 5 7 3 3 3 2" xfId="25172"/>
    <cellStyle name="Note 5 7 3 3 3 3" xfId="39625"/>
    <cellStyle name="Note 5 7 3 3 4" xfId="10178"/>
    <cellStyle name="Note 5 7 3 3 4 2" xfId="27613"/>
    <cellStyle name="Note 5 7 3 3 4 3" xfId="42066"/>
    <cellStyle name="Note 5 7 3 3 5" xfId="12598"/>
    <cellStyle name="Note 5 7 3 3 5 2" xfId="30033"/>
    <cellStyle name="Note 5 7 3 3 5 3" xfId="44486"/>
    <cellStyle name="Note 5 7 3 3 6" xfId="19605"/>
    <cellStyle name="Note 5 7 3 4" xfId="2765"/>
    <cellStyle name="Note 5 7 3 4 2" xfId="5276"/>
    <cellStyle name="Note 5 7 3 4 2 2" xfId="22712"/>
    <cellStyle name="Note 5 7 3 4 2 3" xfId="37165"/>
    <cellStyle name="Note 5 7 3 4 3" xfId="7738"/>
    <cellStyle name="Note 5 7 3 4 3 2" xfId="25173"/>
    <cellStyle name="Note 5 7 3 4 3 3" xfId="39626"/>
    <cellStyle name="Note 5 7 3 4 4" xfId="10179"/>
    <cellStyle name="Note 5 7 3 4 4 2" xfId="27614"/>
    <cellStyle name="Note 5 7 3 4 4 3" xfId="42067"/>
    <cellStyle name="Note 5 7 3 4 5" xfId="12599"/>
    <cellStyle name="Note 5 7 3 4 5 2" xfId="30034"/>
    <cellStyle name="Note 5 7 3 4 5 3" xfId="44487"/>
    <cellStyle name="Note 5 7 3 4 6" xfId="15461"/>
    <cellStyle name="Note 5 7 3 4 6 2" xfId="32896"/>
    <cellStyle name="Note 5 7 3 4 6 3" xfId="47349"/>
    <cellStyle name="Note 5 7 3 4 7" xfId="19606"/>
    <cellStyle name="Note 5 7 3 4 8" xfId="20623"/>
    <cellStyle name="Note 5 7 3 5" xfId="5273"/>
    <cellStyle name="Note 5 7 3 5 2" xfId="14580"/>
    <cellStyle name="Note 5 7 3 5 2 2" xfId="32015"/>
    <cellStyle name="Note 5 7 3 5 2 3" xfId="46468"/>
    <cellStyle name="Note 5 7 3 5 3" xfId="17041"/>
    <cellStyle name="Note 5 7 3 5 3 2" xfId="34476"/>
    <cellStyle name="Note 5 7 3 5 3 3" xfId="48929"/>
    <cellStyle name="Note 5 7 3 5 4" xfId="22709"/>
    <cellStyle name="Note 5 7 3 5 5" xfId="37162"/>
    <cellStyle name="Note 5 7 3 6" xfId="7735"/>
    <cellStyle name="Note 5 7 3 6 2" xfId="25170"/>
    <cellStyle name="Note 5 7 3 6 3" xfId="39623"/>
    <cellStyle name="Note 5 7 3 7" xfId="10176"/>
    <cellStyle name="Note 5 7 3 7 2" xfId="27611"/>
    <cellStyle name="Note 5 7 3 7 3" xfId="42064"/>
    <cellStyle name="Note 5 7 3 8" xfId="12596"/>
    <cellStyle name="Note 5 7 3 8 2" xfId="30031"/>
    <cellStyle name="Note 5 7 3 8 3" xfId="44484"/>
    <cellStyle name="Note 5 7 3 9" xfId="19603"/>
    <cellStyle name="Note 5 7 4" xfId="2766"/>
    <cellStyle name="Note 5 7 4 2" xfId="2767"/>
    <cellStyle name="Note 5 7 4 2 2" xfId="5278"/>
    <cellStyle name="Note 5 7 4 2 2 2" xfId="14584"/>
    <cellStyle name="Note 5 7 4 2 2 2 2" xfId="32019"/>
    <cellStyle name="Note 5 7 4 2 2 2 3" xfId="46472"/>
    <cellStyle name="Note 5 7 4 2 2 3" xfId="17045"/>
    <cellStyle name="Note 5 7 4 2 2 3 2" xfId="34480"/>
    <cellStyle name="Note 5 7 4 2 2 3 3" xfId="48933"/>
    <cellStyle name="Note 5 7 4 2 2 4" xfId="22714"/>
    <cellStyle name="Note 5 7 4 2 2 5" xfId="37167"/>
    <cellStyle name="Note 5 7 4 2 3" xfId="7740"/>
    <cellStyle name="Note 5 7 4 2 3 2" xfId="25175"/>
    <cellStyle name="Note 5 7 4 2 3 3" xfId="39628"/>
    <cellStyle name="Note 5 7 4 2 4" xfId="10181"/>
    <cellStyle name="Note 5 7 4 2 4 2" xfId="27616"/>
    <cellStyle name="Note 5 7 4 2 4 3" xfId="42069"/>
    <cellStyle name="Note 5 7 4 2 5" xfId="12601"/>
    <cellStyle name="Note 5 7 4 2 5 2" xfId="30036"/>
    <cellStyle name="Note 5 7 4 2 5 3" xfId="44489"/>
    <cellStyle name="Note 5 7 4 2 6" xfId="19608"/>
    <cellStyle name="Note 5 7 4 3" xfId="2768"/>
    <cellStyle name="Note 5 7 4 3 2" xfId="5279"/>
    <cellStyle name="Note 5 7 4 3 2 2" xfId="14585"/>
    <cellStyle name="Note 5 7 4 3 2 2 2" xfId="32020"/>
    <cellStyle name="Note 5 7 4 3 2 2 3" xfId="46473"/>
    <cellStyle name="Note 5 7 4 3 2 3" xfId="17046"/>
    <cellStyle name="Note 5 7 4 3 2 3 2" xfId="34481"/>
    <cellStyle name="Note 5 7 4 3 2 3 3" xfId="48934"/>
    <cellStyle name="Note 5 7 4 3 2 4" xfId="22715"/>
    <cellStyle name="Note 5 7 4 3 2 5" xfId="37168"/>
    <cellStyle name="Note 5 7 4 3 3" xfId="7741"/>
    <cellStyle name="Note 5 7 4 3 3 2" xfId="25176"/>
    <cellStyle name="Note 5 7 4 3 3 3" xfId="39629"/>
    <cellStyle name="Note 5 7 4 3 4" xfId="10182"/>
    <cellStyle name="Note 5 7 4 3 4 2" xfId="27617"/>
    <cellStyle name="Note 5 7 4 3 4 3" xfId="42070"/>
    <cellStyle name="Note 5 7 4 3 5" xfId="12602"/>
    <cellStyle name="Note 5 7 4 3 5 2" xfId="30037"/>
    <cellStyle name="Note 5 7 4 3 5 3" xfId="44490"/>
    <cellStyle name="Note 5 7 4 3 6" xfId="19609"/>
    <cellStyle name="Note 5 7 4 4" xfId="2769"/>
    <cellStyle name="Note 5 7 4 4 2" xfId="5280"/>
    <cellStyle name="Note 5 7 4 4 2 2" xfId="22716"/>
    <cellStyle name="Note 5 7 4 4 2 3" xfId="37169"/>
    <cellStyle name="Note 5 7 4 4 3" xfId="7742"/>
    <cellStyle name="Note 5 7 4 4 3 2" xfId="25177"/>
    <cellStyle name="Note 5 7 4 4 3 3" xfId="39630"/>
    <cellStyle name="Note 5 7 4 4 4" xfId="10183"/>
    <cellStyle name="Note 5 7 4 4 4 2" xfId="27618"/>
    <cellStyle name="Note 5 7 4 4 4 3" xfId="42071"/>
    <cellStyle name="Note 5 7 4 4 5" xfId="12603"/>
    <cellStyle name="Note 5 7 4 4 5 2" xfId="30038"/>
    <cellStyle name="Note 5 7 4 4 5 3" xfId="44491"/>
    <cellStyle name="Note 5 7 4 4 6" xfId="15462"/>
    <cellStyle name="Note 5 7 4 4 6 2" xfId="32897"/>
    <cellStyle name="Note 5 7 4 4 6 3" xfId="47350"/>
    <cellStyle name="Note 5 7 4 4 7" xfId="19610"/>
    <cellStyle name="Note 5 7 4 4 8" xfId="20624"/>
    <cellStyle name="Note 5 7 4 5" xfId="5277"/>
    <cellStyle name="Note 5 7 4 5 2" xfId="14583"/>
    <cellStyle name="Note 5 7 4 5 2 2" xfId="32018"/>
    <cellStyle name="Note 5 7 4 5 2 3" xfId="46471"/>
    <cellStyle name="Note 5 7 4 5 3" xfId="17044"/>
    <cellStyle name="Note 5 7 4 5 3 2" xfId="34479"/>
    <cellStyle name="Note 5 7 4 5 3 3" xfId="48932"/>
    <cellStyle name="Note 5 7 4 5 4" xfId="22713"/>
    <cellStyle name="Note 5 7 4 5 5" xfId="37166"/>
    <cellStyle name="Note 5 7 4 6" xfId="7739"/>
    <cellStyle name="Note 5 7 4 6 2" xfId="25174"/>
    <cellStyle name="Note 5 7 4 6 3" xfId="39627"/>
    <cellStyle name="Note 5 7 4 7" xfId="10180"/>
    <cellStyle name="Note 5 7 4 7 2" xfId="27615"/>
    <cellStyle name="Note 5 7 4 7 3" xfId="42068"/>
    <cellStyle name="Note 5 7 4 8" xfId="12600"/>
    <cellStyle name="Note 5 7 4 8 2" xfId="30035"/>
    <cellStyle name="Note 5 7 4 8 3" xfId="44488"/>
    <cellStyle name="Note 5 7 4 9" xfId="19607"/>
    <cellStyle name="Note 5 7 5" xfId="2770"/>
    <cellStyle name="Note 5 7 5 2" xfId="2771"/>
    <cellStyle name="Note 5 7 5 2 2" xfId="5282"/>
    <cellStyle name="Note 5 7 5 2 2 2" xfId="14587"/>
    <cellStyle name="Note 5 7 5 2 2 2 2" xfId="32022"/>
    <cellStyle name="Note 5 7 5 2 2 2 3" xfId="46475"/>
    <cellStyle name="Note 5 7 5 2 2 3" xfId="17048"/>
    <cellStyle name="Note 5 7 5 2 2 3 2" xfId="34483"/>
    <cellStyle name="Note 5 7 5 2 2 3 3" xfId="48936"/>
    <cellStyle name="Note 5 7 5 2 2 4" xfId="22718"/>
    <cellStyle name="Note 5 7 5 2 2 5" xfId="37171"/>
    <cellStyle name="Note 5 7 5 2 3" xfId="7744"/>
    <cellStyle name="Note 5 7 5 2 3 2" xfId="25179"/>
    <cellStyle name="Note 5 7 5 2 3 3" xfId="39632"/>
    <cellStyle name="Note 5 7 5 2 4" xfId="10185"/>
    <cellStyle name="Note 5 7 5 2 4 2" xfId="27620"/>
    <cellStyle name="Note 5 7 5 2 4 3" xfId="42073"/>
    <cellStyle name="Note 5 7 5 2 5" xfId="12605"/>
    <cellStyle name="Note 5 7 5 2 5 2" xfId="30040"/>
    <cellStyle name="Note 5 7 5 2 5 3" xfId="44493"/>
    <cellStyle name="Note 5 7 5 2 6" xfId="19612"/>
    <cellStyle name="Note 5 7 5 3" xfId="2772"/>
    <cellStyle name="Note 5 7 5 3 2" xfId="5283"/>
    <cellStyle name="Note 5 7 5 3 2 2" xfId="14588"/>
    <cellStyle name="Note 5 7 5 3 2 2 2" xfId="32023"/>
    <cellStyle name="Note 5 7 5 3 2 2 3" xfId="46476"/>
    <cellStyle name="Note 5 7 5 3 2 3" xfId="17049"/>
    <cellStyle name="Note 5 7 5 3 2 3 2" xfId="34484"/>
    <cellStyle name="Note 5 7 5 3 2 3 3" xfId="48937"/>
    <cellStyle name="Note 5 7 5 3 2 4" xfId="22719"/>
    <cellStyle name="Note 5 7 5 3 2 5" xfId="37172"/>
    <cellStyle name="Note 5 7 5 3 3" xfId="7745"/>
    <cellStyle name="Note 5 7 5 3 3 2" xfId="25180"/>
    <cellStyle name="Note 5 7 5 3 3 3" xfId="39633"/>
    <cellStyle name="Note 5 7 5 3 4" xfId="10186"/>
    <cellStyle name="Note 5 7 5 3 4 2" xfId="27621"/>
    <cellStyle name="Note 5 7 5 3 4 3" xfId="42074"/>
    <cellStyle name="Note 5 7 5 3 5" xfId="12606"/>
    <cellStyle name="Note 5 7 5 3 5 2" xfId="30041"/>
    <cellStyle name="Note 5 7 5 3 5 3" xfId="44494"/>
    <cellStyle name="Note 5 7 5 3 6" xfId="19613"/>
    <cellStyle name="Note 5 7 5 4" xfId="2773"/>
    <cellStyle name="Note 5 7 5 4 2" xfId="5284"/>
    <cellStyle name="Note 5 7 5 4 2 2" xfId="22720"/>
    <cellStyle name="Note 5 7 5 4 2 3" xfId="37173"/>
    <cellStyle name="Note 5 7 5 4 3" xfId="7746"/>
    <cellStyle name="Note 5 7 5 4 3 2" xfId="25181"/>
    <cellStyle name="Note 5 7 5 4 3 3" xfId="39634"/>
    <cellStyle name="Note 5 7 5 4 4" xfId="10187"/>
    <cellStyle name="Note 5 7 5 4 4 2" xfId="27622"/>
    <cellStyle name="Note 5 7 5 4 4 3" xfId="42075"/>
    <cellStyle name="Note 5 7 5 4 5" xfId="12607"/>
    <cellStyle name="Note 5 7 5 4 5 2" xfId="30042"/>
    <cellStyle name="Note 5 7 5 4 5 3" xfId="44495"/>
    <cellStyle name="Note 5 7 5 4 6" xfId="15463"/>
    <cellStyle name="Note 5 7 5 4 6 2" xfId="32898"/>
    <cellStyle name="Note 5 7 5 4 6 3" xfId="47351"/>
    <cellStyle name="Note 5 7 5 4 7" xfId="19614"/>
    <cellStyle name="Note 5 7 5 4 8" xfId="20625"/>
    <cellStyle name="Note 5 7 5 5" xfId="5281"/>
    <cellStyle name="Note 5 7 5 5 2" xfId="14586"/>
    <cellStyle name="Note 5 7 5 5 2 2" xfId="32021"/>
    <cellStyle name="Note 5 7 5 5 2 3" xfId="46474"/>
    <cellStyle name="Note 5 7 5 5 3" xfId="17047"/>
    <cellStyle name="Note 5 7 5 5 3 2" xfId="34482"/>
    <cellStyle name="Note 5 7 5 5 3 3" xfId="48935"/>
    <cellStyle name="Note 5 7 5 5 4" xfId="22717"/>
    <cellStyle name="Note 5 7 5 5 5" xfId="37170"/>
    <cellStyle name="Note 5 7 5 6" xfId="7743"/>
    <cellStyle name="Note 5 7 5 6 2" xfId="25178"/>
    <cellStyle name="Note 5 7 5 6 3" xfId="39631"/>
    <cellStyle name="Note 5 7 5 7" xfId="10184"/>
    <cellStyle name="Note 5 7 5 7 2" xfId="27619"/>
    <cellStyle name="Note 5 7 5 7 3" xfId="42072"/>
    <cellStyle name="Note 5 7 5 8" xfId="12604"/>
    <cellStyle name="Note 5 7 5 8 2" xfId="30039"/>
    <cellStyle name="Note 5 7 5 8 3" xfId="44492"/>
    <cellStyle name="Note 5 7 5 9" xfId="19611"/>
    <cellStyle name="Note 5 7 6" xfId="2774"/>
    <cellStyle name="Note 5 7 6 2" xfId="5285"/>
    <cellStyle name="Note 5 7 6 2 2" xfId="14589"/>
    <cellStyle name="Note 5 7 6 2 2 2" xfId="32024"/>
    <cellStyle name="Note 5 7 6 2 2 3" xfId="46477"/>
    <cellStyle name="Note 5 7 6 2 3" xfId="17050"/>
    <cellStyle name="Note 5 7 6 2 3 2" xfId="34485"/>
    <cellStyle name="Note 5 7 6 2 3 3" xfId="48938"/>
    <cellStyle name="Note 5 7 6 2 4" xfId="22721"/>
    <cellStyle name="Note 5 7 6 2 5" xfId="37174"/>
    <cellStyle name="Note 5 7 6 3" xfId="7747"/>
    <cellStyle name="Note 5 7 6 3 2" xfId="25182"/>
    <cellStyle name="Note 5 7 6 3 3" xfId="39635"/>
    <cellStyle name="Note 5 7 6 4" xfId="10188"/>
    <cellStyle name="Note 5 7 6 4 2" xfId="27623"/>
    <cellStyle name="Note 5 7 6 4 3" xfId="42076"/>
    <cellStyle name="Note 5 7 6 5" xfId="12608"/>
    <cellStyle name="Note 5 7 6 5 2" xfId="30043"/>
    <cellStyle name="Note 5 7 6 5 3" xfId="44496"/>
    <cellStyle name="Note 5 7 6 6" xfId="19615"/>
    <cellStyle name="Note 5 7 7" xfId="2775"/>
    <cellStyle name="Note 5 7 7 2" xfId="5286"/>
    <cellStyle name="Note 5 7 7 2 2" xfId="14590"/>
    <cellStyle name="Note 5 7 7 2 2 2" xfId="32025"/>
    <cellStyle name="Note 5 7 7 2 2 3" xfId="46478"/>
    <cellStyle name="Note 5 7 7 2 3" xfId="17051"/>
    <cellStyle name="Note 5 7 7 2 3 2" xfId="34486"/>
    <cellStyle name="Note 5 7 7 2 3 3" xfId="48939"/>
    <cellStyle name="Note 5 7 7 2 4" xfId="22722"/>
    <cellStyle name="Note 5 7 7 2 5" xfId="37175"/>
    <cellStyle name="Note 5 7 7 3" xfId="7748"/>
    <cellStyle name="Note 5 7 7 3 2" xfId="25183"/>
    <cellStyle name="Note 5 7 7 3 3" xfId="39636"/>
    <cellStyle name="Note 5 7 7 4" xfId="10189"/>
    <cellStyle name="Note 5 7 7 4 2" xfId="27624"/>
    <cellStyle name="Note 5 7 7 4 3" xfId="42077"/>
    <cellStyle name="Note 5 7 7 5" xfId="12609"/>
    <cellStyle name="Note 5 7 7 5 2" xfId="30044"/>
    <cellStyle name="Note 5 7 7 5 3" xfId="44497"/>
    <cellStyle name="Note 5 7 7 6" xfId="19616"/>
    <cellStyle name="Note 5 7 8" xfId="2776"/>
    <cellStyle name="Note 5 7 8 2" xfId="5287"/>
    <cellStyle name="Note 5 7 8 2 2" xfId="22723"/>
    <cellStyle name="Note 5 7 8 2 3" xfId="37176"/>
    <cellStyle name="Note 5 7 8 3" xfId="7749"/>
    <cellStyle name="Note 5 7 8 3 2" xfId="25184"/>
    <cellStyle name="Note 5 7 8 3 3" xfId="39637"/>
    <cellStyle name="Note 5 7 8 4" xfId="10190"/>
    <cellStyle name="Note 5 7 8 4 2" xfId="27625"/>
    <cellStyle name="Note 5 7 8 4 3" xfId="42078"/>
    <cellStyle name="Note 5 7 8 5" xfId="12610"/>
    <cellStyle name="Note 5 7 8 5 2" xfId="30045"/>
    <cellStyle name="Note 5 7 8 5 3" xfId="44498"/>
    <cellStyle name="Note 5 7 8 6" xfId="15464"/>
    <cellStyle name="Note 5 7 8 6 2" xfId="32899"/>
    <cellStyle name="Note 5 7 8 6 3" xfId="47352"/>
    <cellStyle name="Note 5 7 8 7" xfId="19617"/>
    <cellStyle name="Note 5 7 8 8" xfId="20626"/>
    <cellStyle name="Note 5 7 9" xfId="5268"/>
    <cellStyle name="Note 5 7 9 2" xfId="14576"/>
    <cellStyle name="Note 5 7 9 2 2" xfId="32011"/>
    <cellStyle name="Note 5 7 9 2 3" xfId="46464"/>
    <cellStyle name="Note 5 7 9 3" xfId="17037"/>
    <cellStyle name="Note 5 7 9 3 2" xfId="34472"/>
    <cellStyle name="Note 5 7 9 3 3" xfId="48925"/>
    <cellStyle name="Note 5 7 9 4" xfId="22704"/>
    <cellStyle name="Note 5 7 9 5" xfId="37157"/>
    <cellStyle name="Note 5 8" xfId="2777"/>
    <cellStyle name="Note 5 8 10" xfId="7750"/>
    <cellStyle name="Note 5 8 10 2" xfId="25185"/>
    <cellStyle name="Note 5 8 10 3" xfId="39638"/>
    <cellStyle name="Note 5 8 11" xfId="10191"/>
    <cellStyle name="Note 5 8 11 2" xfId="27626"/>
    <cellStyle name="Note 5 8 11 3" xfId="42079"/>
    <cellStyle name="Note 5 8 12" xfId="12611"/>
    <cellStyle name="Note 5 8 12 2" xfId="30046"/>
    <cellStyle name="Note 5 8 12 3" xfId="44499"/>
    <cellStyle name="Note 5 8 13" xfId="19618"/>
    <cellStyle name="Note 5 8 2" xfId="2778"/>
    <cellStyle name="Note 5 8 2 2" xfId="2779"/>
    <cellStyle name="Note 5 8 2 2 2" xfId="5290"/>
    <cellStyle name="Note 5 8 2 2 2 2" xfId="14593"/>
    <cellStyle name="Note 5 8 2 2 2 2 2" xfId="32028"/>
    <cellStyle name="Note 5 8 2 2 2 2 3" xfId="46481"/>
    <cellStyle name="Note 5 8 2 2 2 3" xfId="17054"/>
    <cellStyle name="Note 5 8 2 2 2 3 2" xfId="34489"/>
    <cellStyle name="Note 5 8 2 2 2 3 3" xfId="48942"/>
    <cellStyle name="Note 5 8 2 2 2 4" xfId="22726"/>
    <cellStyle name="Note 5 8 2 2 2 5" xfId="37179"/>
    <cellStyle name="Note 5 8 2 2 3" xfId="7752"/>
    <cellStyle name="Note 5 8 2 2 3 2" xfId="25187"/>
    <cellStyle name="Note 5 8 2 2 3 3" xfId="39640"/>
    <cellStyle name="Note 5 8 2 2 4" xfId="10193"/>
    <cellStyle name="Note 5 8 2 2 4 2" xfId="27628"/>
    <cellStyle name="Note 5 8 2 2 4 3" xfId="42081"/>
    <cellStyle name="Note 5 8 2 2 5" xfId="12613"/>
    <cellStyle name="Note 5 8 2 2 5 2" xfId="30048"/>
    <cellStyle name="Note 5 8 2 2 5 3" xfId="44501"/>
    <cellStyle name="Note 5 8 2 2 6" xfId="19620"/>
    <cellStyle name="Note 5 8 2 3" xfId="2780"/>
    <cellStyle name="Note 5 8 2 3 2" xfId="5291"/>
    <cellStyle name="Note 5 8 2 3 2 2" xfId="14594"/>
    <cellStyle name="Note 5 8 2 3 2 2 2" xfId="32029"/>
    <cellStyle name="Note 5 8 2 3 2 2 3" xfId="46482"/>
    <cellStyle name="Note 5 8 2 3 2 3" xfId="17055"/>
    <cellStyle name="Note 5 8 2 3 2 3 2" xfId="34490"/>
    <cellStyle name="Note 5 8 2 3 2 3 3" xfId="48943"/>
    <cellStyle name="Note 5 8 2 3 2 4" xfId="22727"/>
    <cellStyle name="Note 5 8 2 3 2 5" xfId="37180"/>
    <cellStyle name="Note 5 8 2 3 3" xfId="7753"/>
    <cellStyle name="Note 5 8 2 3 3 2" xfId="25188"/>
    <cellStyle name="Note 5 8 2 3 3 3" xfId="39641"/>
    <cellStyle name="Note 5 8 2 3 4" xfId="10194"/>
    <cellStyle name="Note 5 8 2 3 4 2" xfId="27629"/>
    <cellStyle name="Note 5 8 2 3 4 3" xfId="42082"/>
    <cellStyle name="Note 5 8 2 3 5" xfId="12614"/>
    <cellStyle name="Note 5 8 2 3 5 2" xfId="30049"/>
    <cellStyle name="Note 5 8 2 3 5 3" xfId="44502"/>
    <cellStyle name="Note 5 8 2 3 6" xfId="19621"/>
    <cellStyle name="Note 5 8 2 4" xfId="2781"/>
    <cellStyle name="Note 5 8 2 4 2" xfId="5292"/>
    <cellStyle name="Note 5 8 2 4 2 2" xfId="22728"/>
    <cellStyle name="Note 5 8 2 4 2 3" xfId="37181"/>
    <cellStyle name="Note 5 8 2 4 3" xfId="7754"/>
    <cellStyle name="Note 5 8 2 4 3 2" xfId="25189"/>
    <cellStyle name="Note 5 8 2 4 3 3" xfId="39642"/>
    <cellStyle name="Note 5 8 2 4 4" xfId="10195"/>
    <cellStyle name="Note 5 8 2 4 4 2" xfId="27630"/>
    <cellStyle name="Note 5 8 2 4 4 3" xfId="42083"/>
    <cellStyle name="Note 5 8 2 4 5" xfId="12615"/>
    <cellStyle name="Note 5 8 2 4 5 2" xfId="30050"/>
    <cellStyle name="Note 5 8 2 4 5 3" xfId="44503"/>
    <cellStyle name="Note 5 8 2 4 6" xfId="15465"/>
    <cellStyle name="Note 5 8 2 4 6 2" xfId="32900"/>
    <cellStyle name="Note 5 8 2 4 6 3" xfId="47353"/>
    <cellStyle name="Note 5 8 2 4 7" xfId="19622"/>
    <cellStyle name="Note 5 8 2 4 8" xfId="20627"/>
    <cellStyle name="Note 5 8 2 5" xfId="5289"/>
    <cellStyle name="Note 5 8 2 5 2" xfId="14592"/>
    <cellStyle name="Note 5 8 2 5 2 2" xfId="32027"/>
    <cellStyle name="Note 5 8 2 5 2 3" xfId="46480"/>
    <cellStyle name="Note 5 8 2 5 3" xfId="17053"/>
    <cellStyle name="Note 5 8 2 5 3 2" xfId="34488"/>
    <cellStyle name="Note 5 8 2 5 3 3" xfId="48941"/>
    <cellStyle name="Note 5 8 2 5 4" xfId="22725"/>
    <cellStyle name="Note 5 8 2 5 5" xfId="37178"/>
    <cellStyle name="Note 5 8 2 6" xfId="7751"/>
    <cellStyle name="Note 5 8 2 6 2" xfId="25186"/>
    <cellStyle name="Note 5 8 2 6 3" xfId="39639"/>
    <cellStyle name="Note 5 8 2 7" xfId="10192"/>
    <cellStyle name="Note 5 8 2 7 2" xfId="27627"/>
    <cellStyle name="Note 5 8 2 7 3" xfId="42080"/>
    <cellStyle name="Note 5 8 2 8" xfId="12612"/>
    <cellStyle name="Note 5 8 2 8 2" xfId="30047"/>
    <cellStyle name="Note 5 8 2 8 3" xfId="44500"/>
    <cellStyle name="Note 5 8 2 9" xfId="19619"/>
    <cellStyle name="Note 5 8 3" xfId="2782"/>
    <cellStyle name="Note 5 8 3 2" xfId="2783"/>
    <cellStyle name="Note 5 8 3 2 2" xfId="5294"/>
    <cellStyle name="Note 5 8 3 2 2 2" xfId="14596"/>
    <cellStyle name="Note 5 8 3 2 2 2 2" xfId="32031"/>
    <cellStyle name="Note 5 8 3 2 2 2 3" xfId="46484"/>
    <cellStyle name="Note 5 8 3 2 2 3" xfId="17057"/>
    <cellStyle name="Note 5 8 3 2 2 3 2" xfId="34492"/>
    <cellStyle name="Note 5 8 3 2 2 3 3" xfId="48945"/>
    <cellStyle name="Note 5 8 3 2 2 4" xfId="22730"/>
    <cellStyle name="Note 5 8 3 2 2 5" xfId="37183"/>
    <cellStyle name="Note 5 8 3 2 3" xfId="7756"/>
    <cellStyle name="Note 5 8 3 2 3 2" xfId="25191"/>
    <cellStyle name="Note 5 8 3 2 3 3" xfId="39644"/>
    <cellStyle name="Note 5 8 3 2 4" xfId="10197"/>
    <cellStyle name="Note 5 8 3 2 4 2" xfId="27632"/>
    <cellStyle name="Note 5 8 3 2 4 3" xfId="42085"/>
    <cellStyle name="Note 5 8 3 2 5" xfId="12617"/>
    <cellStyle name="Note 5 8 3 2 5 2" xfId="30052"/>
    <cellStyle name="Note 5 8 3 2 5 3" xfId="44505"/>
    <cellStyle name="Note 5 8 3 2 6" xfId="19624"/>
    <cellStyle name="Note 5 8 3 3" xfId="2784"/>
    <cellStyle name="Note 5 8 3 3 2" xfId="5295"/>
    <cellStyle name="Note 5 8 3 3 2 2" xfId="14597"/>
    <cellStyle name="Note 5 8 3 3 2 2 2" xfId="32032"/>
    <cellStyle name="Note 5 8 3 3 2 2 3" xfId="46485"/>
    <cellStyle name="Note 5 8 3 3 2 3" xfId="17058"/>
    <cellStyle name="Note 5 8 3 3 2 3 2" xfId="34493"/>
    <cellStyle name="Note 5 8 3 3 2 3 3" xfId="48946"/>
    <cellStyle name="Note 5 8 3 3 2 4" xfId="22731"/>
    <cellStyle name="Note 5 8 3 3 2 5" xfId="37184"/>
    <cellStyle name="Note 5 8 3 3 3" xfId="7757"/>
    <cellStyle name="Note 5 8 3 3 3 2" xfId="25192"/>
    <cellStyle name="Note 5 8 3 3 3 3" xfId="39645"/>
    <cellStyle name="Note 5 8 3 3 4" xfId="10198"/>
    <cellStyle name="Note 5 8 3 3 4 2" xfId="27633"/>
    <cellStyle name="Note 5 8 3 3 4 3" xfId="42086"/>
    <cellStyle name="Note 5 8 3 3 5" xfId="12618"/>
    <cellStyle name="Note 5 8 3 3 5 2" xfId="30053"/>
    <cellStyle name="Note 5 8 3 3 5 3" xfId="44506"/>
    <cellStyle name="Note 5 8 3 3 6" xfId="19625"/>
    <cellStyle name="Note 5 8 3 4" xfId="2785"/>
    <cellStyle name="Note 5 8 3 4 2" xfId="5296"/>
    <cellStyle name="Note 5 8 3 4 2 2" xfId="22732"/>
    <cellStyle name="Note 5 8 3 4 2 3" xfId="37185"/>
    <cellStyle name="Note 5 8 3 4 3" xfId="7758"/>
    <cellStyle name="Note 5 8 3 4 3 2" xfId="25193"/>
    <cellStyle name="Note 5 8 3 4 3 3" xfId="39646"/>
    <cellStyle name="Note 5 8 3 4 4" xfId="10199"/>
    <cellStyle name="Note 5 8 3 4 4 2" xfId="27634"/>
    <cellStyle name="Note 5 8 3 4 4 3" xfId="42087"/>
    <cellStyle name="Note 5 8 3 4 5" xfId="12619"/>
    <cellStyle name="Note 5 8 3 4 5 2" xfId="30054"/>
    <cellStyle name="Note 5 8 3 4 5 3" xfId="44507"/>
    <cellStyle name="Note 5 8 3 4 6" xfId="15466"/>
    <cellStyle name="Note 5 8 3 4 6 2" xfId="32901"/>
    <cellStyle name="Note 5 8 3 4 6 3" xfId="47354"/>
    <cellStyle name="Note 5 8 3 4 7" xfId="19626"/>
    <cellStyle name="Note 5 8 3 4 8" xfId="20628"/>
    <cellStyle name="Note 5 8 3 5" xfId="5293"/>
    <cellStyle name="Note 5 8 3 5 2" xfId="14595"/>
    <cellStyle name="Note 5 8 3 5 2 2" xfId="32030"/>
    <cellStyle name="Note 5 8 3 5 2 3" xfId="46483"/>
    <cellStyle name="Note 5 8 3 5 3" xfId="17056"/>
    <cellStyle name="Note 5 8 3 5 3 2" xfId="34491"/>
    <cellStyle name="Note 5 8 3 5 3 3" xfId="48944"/>
    <cellStyle name="Note 5 8 3 5 4" xfId="22729"/>
    <cellStyle name="Note 5 8 3 5 5" xfId="37182"/>
    <cellStyle name="Note 5 8 3 6" xfId="7755"/>
    <cellStyle name="Note 5 8 3 6 2" xfId="25190"/>
    <cellStyle name="Note 5 8 3 6 3" xfId="39643"/>
    <cellStyle name="Note 5 8 3 7" xfId="10196"/>
    <cellStyle name="Note 5 8 3 7 2" xfId="27631"/>
    <cellStyle name="Note 5 8 3 7 3" xfId="42084"/>
    <cellStyle name="Note 5 8 3 8" xfId="12616"/>
    <cellStyle name="Note 5 8 3 8 2" xfId="30051"/>
    <cellStyle name="Note 5 8 3 8 3" xfId="44504"/>
    <cellStyle name="Note 5 8 3 9" xfId="19623"/>
    <cellStyle name="Note 5 8 4" xfId="2786"/>
    <cellStyle name="Note 5 8 4 2" xfId="2787"/>
    <cellStyle name="Note 5 8 4 2 2" xfId="5298"/>
    <cellStyle name="Note 5 8 4 2 2 2" xfId="14599"/>
    <cellStyle name="Note 5 8 4 2 2 2 2" xfId="32034"/>
    <cellStyle name="Note 5 8 4 2 2 2 3" xfId="46487"/>
    <cellStyle name="Note 5 8 4 2 2 3" xfId="17060"/>
    <cellStyle name="Note 5 8 4 2 2 3 2" xfId="34495"/>
    <cellStyle name="Note 5 8 4 2 2 3 3" xfId="48948"/>
    <cellStyle name="Note 5 8 4 2 2 4" xfId="22734"/>
    <cellStyle name="Note 5 8 4 2 2 5" xfId="37187"/>
    <cellStyle name="Note 5 8 4 2 3" xfId="7760"/>
    <cellStyle name="Note 5 8 4 2 3 2" xfId="25195"/>
    <cellStyle name="Note 5 8 4 2 3 3" xfId="39648"/>
    <cellStyle name="Note 5 8 4 2 4" xfId="10201"/>
    <cellStyle name="Note 5 8 4 2 4 2" xfId="27636"/>
    <cellStyle name="Note 5 8 4 2 4 3" xfId="42089"/>
    <cellStyle name="Note 5 8 4 2 5" xfId="12621"/>
    <cellStyle name="Note 5 8 4 2 5 2" xfId="30056"/>
    <cellStyle name="Note 5 8 4 2 5 3" xfId="44509"/>
    <cellStyle name="Note 5 8 4 2 6" xfId="19628"/>
    <cellStyle name="Note 5 8 4 3" xfId="2788"/>
    <cellStyle name="Note 5 8 4 3 2" xfId="5299"/>
    <cellStyle name="Note 5 8 4 3 2 2" xfId="14600"/>
    <cellStyle name="Note 5 8 4 3 2 2 2" xfId="32035"/>
    <cellStyle name="Note 5 8 4 3 2 2 3" xfId="46488"/>
    <cellStyle name="Note 5 8 4 3 2 3" xfId="17061"/>
    <cellStyle name="Note 5 8 4 3 2 3 2" xfId="34496"/>
    <cellStyle name="Note 5 8 4 3 2 3 3" xfId="48949"/>
    <cellStyle name="Note 5 8 4 3 2 4" xfId="22735"/>
    <cellStyle name="Note 5 8 4 3 2 5" xfId="37188"/>
    <cellStyle name="Note 5 8 4 3 3" xfId="7761"/>
    <cellStyle name="Note 5 8 4 3 3 2" xfId="25196"/>
    <cellStyle name="Note 5 8 4 3 3 3" xfId="39649"/>
    <cellStyle name="Note 5 8 4 3 4" xfId="10202"/>
    <cellStyle name="Note 5 8 4 3 4 2" xfId="27637"/>
    <cellStyle name="Note 5 8 4 3 4 3" xfId="42090"/>
    <cellStyle name="Note 5 8 4 3 5" xfId="12622"/>
    <cellStyle name="Note 5 8 4 3 5 2" xfId="30057"/>
    <cellStyle name="Note 5 8 4 3 5 3" xfId="44510"/>
    <cellStyle name="Note 5 8 4 3 6" xfId="19629"/>
    <cellStyle name="Note 5 8 4 4" xfId="2789"/>
    <cellStyle name="Note 5 8 4 4 2" xfId="5300"/>
    <cellStyle name="Note 5 8 4 4 2 2" xfId="22736"/>
    <cellStyle name="Note 5 8 4 4 2 3" xfId="37189"/>
    <cellStyle name="Note 5 8 4 4 3" xfId="7762"/>
    <cellStyle name="Note 5 8 4 4 3 2" xfId="25197"/>
    <cellStyle name="Note 5 8 4 4 3 3" xfId="39650"/>
    <cellStyle name="Note 5 8 4 4 4" xfId="10203"/>
    <cellStyle name="Note 5 8 4 4 4 2" xfId="27638"/>
    <cellStyle name="Note 5 8 4 4 4 3" xfId="42091"/>
    <cellStyle name="Note 5 8 4 4 5" xfId="12623"/>
    <cellStyle name="Note 5 8 4 4 5 2" xfId="30058"/>
    <cellStyle name="Note 5 8 4 4 5 3" xfId="44511"/>
    <cellStyle name="Note 5 8 4 4 6" xfId="15467"/>
    <cellStyle name="Note 5 8 4 4 6 2" xfId="32902"/>
    <cellStyle name="Note 5 8 4 4 6 3" xfId="47355"/>
    <cellStyle name="Note 5 8 4 4 7" xfId="19630"/>
    <cellStyle name="Note 5 8 4 4 8" xfId="20629"/>
    <cellStyle name="Note 5 8 4 5" xfId="5297"/>
    <cellStyle name="Note 5 8 4 5 2" xfId="14598"/>
    <cellStyle name="Note 5 8 4 5 2 2" xfId="32033"/>
    <cellStyle name="Note 5 8 4 5 2 3" xfId="46486"/>
    <cellStyle name="Note 5 8 4 5 3" xfId="17059"/>
    <cellStyle name="Note 5 8 4 5 3 2" xfId="34494"/>
    <cellStyle name="Note 5 8 4 5 3 3" xfId="48947"/>
    <cellStyle name="Note 5 8 4 5 4" xfId="22733"/>
    <cellStyle name="Note 5 8 4 5 5" xfId="37186"/>
    <cellStyle name="Note 5 8 4 6" xfId="7759"/>
    <cellStyle name="Note 5 8 4 6 2" xfId="25194"/>
    <cellStyle name="Note 5 8 4 6 3" xfId="39647"/>
    <cellStyle name="Note 5 8 4 7" xfId="10200"/>
    <cellStyle name="Note 5 8 4 7 2" xfId="27635"/>
    <cellStyle name="Note 5 8 4 7 3" xfId="42088"/>
    <cellStyle name="Note 5 8 4 8" xfId="12620"/>
    <cellStyle name="Note 5 8 4 8 2" xfId="30055"/>
    <cellStyle name="Note 5 8 4 8 3" xfId="44508"/>
    <cellStyle name="Note 5 8 4 9" xfId="19627"/>
    <cellStyle name="Note 5 8 5" xfId="2790"/>
    <cellStyle name="Note 5 8 5 2" xfId="2791"/>
    <cellStyle name="Note 5 8 5 2 2" xfId="5302"/>
    <cellStyle name="Note 5 8 5 2 2 2" xfId="14602"/>
    <cellStyle name="Note 5 8 5 2 2 2 2" xfId="32037"/>
    <cellStyle name="Note 5 8 5 2 2 2 3" xfId="46490"/>
    <cellStyle name="Note 5 8 5 2 2 3" xfId="17063"/>
    <cellStyle name="Note 5 8 5 2 2 3 2" xfId="34498"/>
    <cellStyle name="Note 5 8 5 2 2 3 3" xfId="48951"/>
    <cellStyle name="Note 5 8 5 2 2 4" xfId="22738"/>
    <cellStyle name="Note 5 8 5 2 2 5" xfId="37191"/>
    <cellStyle name="Note 5 8 5 2 3" xfId="7764"/>
    <cellStyle name="Note 5 8 5 2 3 2" xfId="25199"/>
    <cellStyle name="Note 5 8 5 2 3 3" xfId="39652"/>
    <cellStyle name="Note 5 8 5 2 4" xfId="10205"/>
    <cellStyle name="Note 5 8 5 2 4 2" xfId="27640"/>
    <cellStyle name="Note 5 8 5 2 4 3" xfId="42093"/>
    <cellStyle name="Note 5 8 5 2 5" xfId="12625"/>
    <cellStyle name="Note 5 8 5 2 5 2" xfId="30060"/>
    <cellStyle name="Note 5 8 5 2 5 3" xfId="44513"/>
    <cellStyle name="Note 5 8 5 2 6" xfId="19632"/>
    <cellStyle name="Note 5 8 5 3" xfId="2792"/>
    <cellStyle name="Note 5 8 5 3 2" xfId="5303"/>
    <cellStyle name="Note 5 8 5 3 2 2" xfId="14603"/>
    <cellStyle name="Note 5 8 5 3 2 2 2" xfId="32038"/>
    <cellStyle name="Note 5 8 5 3 2 2 3" xfId="46491"/>
    <cellStyle name="Note 5 8 5 3 2 3" xfId="17064"/>
    <cellStyle name="Note 5 8 5 3 2 3 2" xfId="34499"/>
    <cellStyle name="Note 5 8 5 3 2 3 3" xfId="48952"/>
    <cellStyle name="Note 5 8 5 3 2 4" xfId="22739"/>
    <cellStyle name="Note 5 8 5 3 2 5" xfId="37192"/>
    <cellStyle name="Note 5 8 5 3 3" xfId="7765"/>
    <cellStyle name="Note 5 8 5 3 3 2" xfId="25200"/>
    <cellStyle name="Note 5 8 5 3 3 3" xfId="39653"/>
    <cellStyle name="Note 5 8 5 3 4" xfId="10206"/>
    <cellStyle name="Note 5 8 5 3 4 2" xfId="27641"/>
    <cellStyle name="Note 5 8 5 3 4 3" xfId="42094"/>
    <cellStyle name="Note 5 8 5 3 5" xfId="12626"/>
    <cellStyle name="Note 5 8 5 3 5 2" xfId="30061"/>
    <cellStyle name="Note 5 8 5 3 5 3" xfId="44514"/>
    <cellStyle name="Note 5 8 5 3 6" xfId="19633"/>
    <cellStyle name="Note 5 8 5 4" xfId="2793"/>
    <cellStyle name="Note 5 8 5 4 2" xfId="5304"/>
    <cellStyle name="Note 5 8 5 4 2 2" xfId="22740"/>
    <cellStyle name="Note 5 8 5 4 2 3" xfId="37193"/>
    <cellStyle name="Note 5 8 5 4 3" xfId="7766"/>
    <cellStyle name="Note 5 8 5 4 3 2" xfId="25201"/>
    <cellStyle name="Note 5 8 5 4 3 3" xfId="39654"/>
    <cellStyle name="Note 5 8 5 4 4" xfId="10207"/>
    <cellStyle name="Note 5 8 5 4 4 2" xfId="27642"/>
    <cellStyle name="Note 5 8 5 4 4 3" xfId="42095"/>
    <cellStyle name="Note 5 8 5 4 5" xfId="12627"/>
    <cellStyle name="Note 5 8 5 4 5 2" xfId="30062"/>
    <cellStyle name="Note 5 8 5 4 5 3" xfId="44515"/>
    <cellStyle name="Note 5 8 5 4 6" xfId="15468"/>
    <cellStyle name="Note 5 8 5 4 6 2" xfId="32903"/>
    <cellStyle name="Note 5 8 5 4 6 3" xfId="47356"/>
    <cellStyle name="Note 5 8 5 4 7" xfId="19634"/>
    <cellStyle name="Note 5 8 5 4 8" xfId="20630"/>
    <cellStyle name="Note 5 8 5 5" xfId="5301"/>
    <cellStyle name="Note 5 8 5 5 2" xfId="14601"/>
    <cellStyle name="Note 5 8 5 5 2 2" xfId="32036"/>
    <cellStyle name="Note 5 8 5 5 2 3" xfId="46489"/>
    <cellStyle name="Note 5 8 5 5 3" xfId="17062"/>
    <cellStyle name="Note 5 8 5 5 3 2" xfId="34497"/>
    <cellStyle name="Note 5 8 5 5 3 3" xfId="48950"/>
    <cellStyle name="Note 5 8 5 5 4" xfId="22737"/>
    <cellStyle name="Note 5 8 5 5 5" xfId="37190"/>
    <cellStyle name="Note 5 8 5 6" xfId="7763"/>
    <cellStyle name="Note 5 8 5 6 2" xfId="25198"/>
    <cellStyle name="Note 5 8 5 6 3" xfId="39651"/>
    <cellStyle name="Note 5 8 5 7" xfId="10204"/>
    <cellStyle name="Note 5 8 5 7 2" xfId="27639"/>
    <cellStyle name="Note 5 8 5 7 3" xfId="42092"/>
    <cellStyle name="Note 5 8 5 8" xfId="12624"/>
    <cellStyle name="Note 5 8 5 8 2" xfId="30059"/>
    <cellStyle name="Note 5 8 5 8 3" xfId="44512"/>
    <cellStyle name="Note 5 8 5 9" xfId="19631"/>
    <cellStyle name="Note 5 8 6" xfId="2794"/>
    <cellStyle name="Note 5 8 6 2" xfId="5305"/>
    <cellStyle name="Note 5 8 6 2 2" xfId="14604"/>
    <cellStyle name="Note 5 8 6 2 2 2" xfId="32039"/>
    <cellStyle name="Note 5 8 6 2 2 3" xfId="46492"/>
    <cellStyle name="Note 5 8 6 2 3" xfId="17065"/>
    <cellStyle name="Note 5 8 6 2 3 2" xfId="34500"/>
    <cellStyle name="Note 5 8 6 2 3 3" xfId="48953"/>
    <cellStyle name="Note 5 8 6 2 4" xfId="22741"/>
    <cellStyle name="Note 5 8 6 2 5" xfId="37194"/>
    <cellStyle name="Note 5 8 6 3" xfId="7767"/>
    <cellStyle name="Note 5 8 6 3 2" xfId="25202"/>
    <cellStyle name="Note 5 8 6 3 3" xfId="39655"/>
    <cellStyle name="Note 5 8 6 4" xfId="10208"/>
    <cellStyle name="Note 5 8 6 4 2" xfId="27643"/>
    <cellStyle name="Note 5 8 6 4 3" xfId="42096"/>
    <cellStyle name="Note 5 8 6 5" xfId="12628"/>
    <cellStyle name="Note 5 8 6 5 2" xfId="30063"/>
    <cellStyle name="Note 5 8 6 5 3" xfId="44516"/>
    <cellStyle name="Note 5 8 6 6" xfId="19635"/>
    <cellStyle name="Note 5 8 7" xfId="2795"/>
    <cellStyle name="Note 5 8 7 2" xfId="5306"/>
    <cellStyle name="Note 5 8 7 2 2" xfId="14605"/>
    <cellStyle name="Note 5 8 7 2 2 2" xfId="32040"/>
    <cellStyle name="Note 5 8 7 2 2 3" xfId="46493"/>
    <cellStyle name="Note 5 8 7 2 3" xfId="17066"/>
    <cellStyle name="Note 5 8 7 2 3 2" xfId="34501"/>
    <cellStyle name="Note 5 8 7 2 3 3" xfId="48954"/>
    <cellStyle name="Note 5 8 7 2 4" xfId="22742"/>
    <cellStyle name="Note 5 8 7 2 5" xfId="37195"/>
    <cellStyle name="Note 5 8 7 3" xfId="7768"/>
    <cellStyle name="Note 5 8 7 3 2" xfId="25203"/>
    <cellStyle name="Note 5 8 7 3 3" xfId="39656"/>
    <cellStyle name="Note 5 8 7 4" xfId="10209"/>
    <cellStyle name="Note 5 8 7 4 2" xfId="27644"/>
    <cellStyle name="Note 5 8 7 4 3" xfId="42097"/>
    <cellStyle name="Note 5 8 7 5" xfId="12629"/>
    <cellStyle name="Note 5 8 7 5 2" xfId="30064"/>
    <cellStyle name="Note 5 8 7 5 3" xfId="44517"/>
    <cellStyle name="Note 5 8 7 6" xfId="19636"/>
    <cellStyle name="Note 5 8 8" xfId="2796"/>
    <cellStyle name="Note 5 8 8 2" xfId="5307"/>
    <cellStyle name="Note 5 8 8 2 2" xfId="22743"/>
    <cellStyle name="Note 5 8 8 2 3" xfId="37196"/>
    <cellStyle name="Note 5 8 8 3" xfId="7769"/>
    <cellStyle name="Note 5 8 8 3 2" xfId="25204"/>
    <cellStyle name="Note 5 8 8 3 3" xfId="39657"/>
    <cellStyle name="Note 5 8 8 4" xfId="10210"/>
    <cellStyle name="Note 5 8 8 4 2" xfId="27645"/>
    <cellStyle name="Note 5 8 8 4 3" xfId="42098"/>
    <cellStyle name="Note 5 8 8 5" xfId="12630"/>
    <cellStyle name="Note 5 8 8 5 2" xfId="30065"/>
    <cellStyle name="Note 5 8 8 5 3" xfId="44518"/>
    <cellStyle name="Note 5 8 8 6" xfId="15469"/>
    <cellStyle name="Note 5 8 8 6 2" xfId="32904"/>
    <cellStyle name="Note 5 8 8 6 3" xfId="47357"/>
    <cellStyle name="Note 5 8 8 7" xfId="19637"/>
    <cellStyle name="Note 5 8 8 8" xfId="20631"/>
    <cellStyle name="Note 5 8 9" xfId="5288"/>
    <cellStyle name="Note 5 8 9 2" xfId="14591"/>
    <cellStyle name="Note 5 8 9 2 2" xfId="32026"/>
    <cellStyle name="Note 5 8 9 2 3" xfId="46479"/>
    <cellStyle name="Note 5 8 9 3" xfId="17052"/>
    <cellStyle name="Note 5 8 9 3 2" xfId="34487"/>
    <cellStyle name="Note 5 8 9 3 3" xfId="48940"/>
    <cellStyle name="Note 5 8 9 4" xfId="22724"/>
    <cellStyle name="Note 5 8 9 5" xfId="37177"/>
    <cellStyle name="Note 5 9" xfId="2797"/>
    <cellStyle name="Note 5 9 10" xfId="7770"/>
    <cellStyle name="Note 5 9 10 2" xfId="25205"/>
    <cellStyle name="Note 5 9 10 3" xfId="39658"/>
    <cellStyle name="Note 5 9 11" xfId="10211"/>
    <cellStyle name="Note 5 9 11 2" xfId="27646"/>
    <cellStyle name="Note 5 9 11 3" xfId="42099"/>
    <cellStyle name="Note 5 9 12" xfId="12631"/>
    <cellStyle name="Note 5 9 12 2" xfId="30066"/>
    <cellStyle name="Note 5 9 12 3" xfId="44519"/>
    <cellStyle name="Note 5 9 13" xfId="19638"/>
    <cellStyle name="Note 5 9 2" xfId="2798"/>
    <cellStyle name="Note 5 9 2 2" xfId="2799"/>
    <cellStyle name="Note 5 9 2 2 2" xfId="5310"/>
    <cellStyle name="Note 5 9 2 2 2 2" xfId="14608"/>
    <cellStyle name="Note 5 9 2 2 2 2 2" xfId="32043"/>
    <cellStyle name="Note 5 9 2 2 2 2 3" xfId="46496"/>
    <cellStyle name="Note 5 9 2 2 2 3" xfId="17069"/>
    <cellStyle name="Note 5 9 2 2 2 3 2" xfId="34504"/>
    <cellStyle name="Note 5 9 2 2 2 3 3" xfId="48957"/>
    <cellStyle name="Note 5 9 2 2 2 4" xfId="22746"/>
    <cellStyle name="Note 5 9 2 2 2 5" xfId="37199"/>
    <cellStyle name="Note 5 9 2 2 3" xfId="7772"/>
    <cellStyle name="Note 5 9 2 2 3 2" xfId="25207"/>
    <cellStyle name="Note 5 9 2 2 3 3" xfId="39660"/>
    <cellStyle name="Note 5 9 2 2 4" xfId="10213"/>
    <cellStyle name="Note 5 9 2 2 4 2" xfId="27648"/>
    <cellStyle name="Note 5 9 2 2 4 3" xfId="42101"/>
    <cellStyle name="Note 5 9 2 2 5" xfId="12633"/>
    <cellStyle name="Note 5 9 2 2 5 2" xfId="30068"/>
    <cellStyle name="Note 5 9 2 2 5 3" xfId="44521"/>
    <cellStyle name="Note 5 9 2 2 6" xfId="19640"/>
    <cellStyle name="Note 5 9 2 3" xfId="2800"/>
    <cellStyle name="Note 5 9 2 3 2" xfId="5311"/>
    <cellStyle name="Note 5 9 2 3 2 2" xfId="14609"/>
    <cellStyle name="Note 5 9 2 3 2 2 2" xfId="32044"/>
    <cellStyle name="Note 5 9 2 3 2 2 3" xfId="46497"/>
    <cellStyle name="Note 5 9 2 3 2 3" xfId="17070"/>
    <cellStyle name="Note 5 9 2 3 2 3 2" xfId="34505"/>
    <cellStyle name="Note 5 9 2 3 2 3 3" xfId="48958"/>
    <cellStyle name="Note 5 9 2 3 2 4" xfId="22747"/>
    <cellStyle name="Note 5 9 2 3 2 5" xfId="37200"/>
    <cellStyle name="Note 5 9 2 3 3" xfId="7773"/>
    <cellStyle name="Note 5 9 2 3 3 2" xfId="25208"/>
    <cellStyle name="Note 5 9 2 3 3 3" xfId="39661"/>
    <cellStyle name="Note 5 9 2 3 4" xfId="10214"/>
    <cellStyle name="Note 5 9 2 3 4 2" xfId="27649"/>
    <cellStyle name="Note 5 9 2 3 4 3" xfId="42102"/>
    <cellStyle name="Note 5 9 2 3 5" xfId="12634"/>
    <cellStyle name="Note 5 9 2 3 5 2" xfId="30069"/>
    <cellStyle name="Note 5 9 2 3 5 3" xfId="44522"/>
    <cellStyle name="Note 5 9 2 3 6" xfId="19641"/>
    <cellStyle name="Note 5 9 2 4" xfId="2801"/>
    <cellStyle name="Note 5 9 2 4 2" xfId="5312"/>
    <cellStyle name="Note 5 9 2 4 2 2" xfId="22748"/>
    <cellStyle name="Note 5 9 2 4 2 3" xfId="37201"/>
    <cellStyle name="Note 5 9 2 4 3" xfId="7774"/>
    <cellStyle name="Note 5 9 2 4 3 2" xfId="25209"/>
    <cellStyle name="Note 5 9 2 4 3 3" xfId="39662"/>
    <cellStyle name="Note 5 9 2 4 4" xfId="10215"/>
    <cellStyle name="Note 5 9 2 4 4 2" xfId="27650"/>
    <cellStyle name="Note 5 9 2 4 4 3" xfId="42103"/>
    <cellStyle name="Note 5 9 2 4 5" xfId="12635"/>
    <cellStyle name="Note 5 9 2 4 5 2" xfId="30070"/>
    <cellStyle name="Note 5 9 2 4 5 3" xfId="44523"/>
    <cellStyle name="Note 5 9 2 4 6" xfId="15470"/>
    <cellStyle name="Note 5 9 2 4 6 2" xfId="32905"/>
    <cellStyle name="Note 5 9 2 4 6 3" xfId="47358"/>
    <cellStyle name="Note 5 9 2 4 7" xfId="19642"/>
    <cellStyle name="Note 5 9 2 4 8" xfId="20632"/>
    <cellStyle name="Note 5 9 2 5" xfId="5309"/>
    <cellStyle name="Note 5 9 2 5 2" xfId="14607"/>
    <cellStyle name="Note 5 9 2 5 2 2" xfId="32042"/>
    <cellStyle name="Note 5 9 2 5 2 3" xfId="46495"/>
    <cellStyle name="Note 5 9 2 5 3" xfId="17068"/>
    <cellStyle name="Note 5 9 2 5 3 2" xfId="34503"/>
    <cellStyle name="Note 5 9 2 5 3 3" xfId="48956"/>
    <cellStyle name="Note 5 9 2 5 4" xfId="22745"/>
    <cellStyle name="Note 5 9 2 5 5" xfId="37198"/>
    <cellStyle name="Note 5 9 2 6" xfId="7771"/>
    <cellStyle name="Note 5 9 2 6 2" xfId="25206"/>
    <cellStyle name="Note 5 9 2 6 3" xfId="39659"/>
    <cellStyle name="Note 5 9 2 7" xfId="10212"/>
    <cellStyle name="Note 5 9 2 7 2" xfId="27647"/>
    <cellStyle name="Note 5 9 2 7 3" xfId="42100"/>
    <cellStyle name="Note 5 9 2 8" xfId="12632"/>
    <cellStyle name="Note 5 9 2 8 2" xfId="30067"/>
    <cellStyle name="Note 5 9 2 8 3" xfId="44520"/>
    <cellStyle name="Note 5 9 2 9" xfId="19639"/>
    <cellStyle name="Note 5 9 3" xfId="2802"/>
    <cellStyle name="Note 5 9 3 2" xfId="2803"/>
    <cellStyle name="Note 5 9 3 2 2" xfId="5314"/>
    <cellStyle name="Note 5 9 3 2 2 2" xfId="14611"/>
    <cellStyle name="Note 5 9 3 2 2 2 2" xfId="32046"/>
    <cellStyle name="Note 5 9 3 2 2 2 3" xfId="46499"/>
    <cellStyle name="Note 5 9 3 2 2 3" xfId="17072"/>
    <cellStyle name="Note 5 9 3 2 2 3 2" xfId="34507"/>
    <cellStyle name="Note 5 9 3 2 2 3 3" xfId="48960"/>
    <cellStyle name="Note 5 9 3 2 2 4" xfId="22750"/>
    <cellStyle name="Note 5 9 3 2 2 5" xfId="37203"/>
    <cellStyle name="Note 5 9 3 2 3" xfId="7776"/>
    <cellStyle name="Note 5 9 3 2 3 2" xfId="25211"/>
    <cellStyle name="Note 5 9 3 2 3 3" xfId="39664"/>
    <cellStyle name="Note 5 9 3 2 4" xfId="10217"/>
    <cellStyle name="Note 5 9 3 2 4 2" xfId="27652"/>
    <cellStyle name="Note 5 9 3 2 4 3" xfId="42105"/>
    <cellStyle name="Note 5 9 3 2 5" xfId="12637"/>
    <cellStyle name="Note 5 9 3 2 5 2" xfId="30072"/>
    <cellStyle name="Note 5 9 3 2 5 3" xfId="44525"/>
    <cellStyle name="Note 5 9 3 2 6" xfId="19644"/>
    <cellStyle name="Note 5 9 3 3" xfId="2804"/>
    <cellStyle name="Note 5 9 3 3 2" xfId="5315"/>
    <cellStyle name="Note 5 9 3 3 2 2" xfId="14612"/>
    <cellStyle name="Note 5 9 3 3 2 2 2" xfId="32047"/>
    <cellStyle name="Note 5 9 3 3 2 2 3" xfId="46500"/>
    <cellStyle name="Note 5 9 3 3 2 3" xfId="17073"/>
    <cellStyle name="Note 5 9 3 3 2 3 2" xfId="34508"/>
    <cellStyle name="Note 5 9 3 3 2 3 3" xfId="48961"/>
    <cellStyle name="Note 5 9 3 3 2 4" xfId="22751"/>
    <cellStyle name="Note 5 9 3 3 2 5" xfId="37204"/>
    <cellStyle name="Note 5 9 3 3 3" xfId="7777"/>
    <cellStyle name="Note 5 9 3 3 3 2" xfId="25212"/>
    <cellStyle name="Note 5 9 3 3 3 3" xfId="39665"/>
    <cellStyle name="Note 5 9 3 3 4" xfId="10218"/>
    <cellStyle name="Note 5 9 3 3 4 2" xfId="27653"/>
    <cellStyle name="Note 5 9 3 3 4 3" xfId="42106"/>
    <cellStyle name="Note 5 9 3 3 5" xfId="12638"/>
    <cellStyle name="Note 5 9 3 3 5 2" xfId="30073"/>
    <cellStyle name="Note 5 9 3 3 5 3" xfId="44526"/>
    <cellStyle name="Note 5 9 3 3 6" xfId="19645"/>
    <cellStyle name="Note 5 9 3 4" xfId="2805"/>
    <cellStyle name="Note 5 9 3 4 2" xfId="5316"/>
    <cellStyle name="Note 5 9 3 4 2 2" xfId="22752"/>
    <cellStyle name="Note 5 9 3 4 2 3" xfId="37205"/>
    <cellStyle name="Note 5 9 3 4 3" xfId="7778"/>
    <cellStyle name="Note 5 9 3 4 3 2" xfId="25213"/>
    <cellStyle name="Note 5 9 3 4 3 3" xfId="39666"/>
    <cellStyle name="Note 5 9 3 4 4" xfId="10219"/>
    <cellStyle name="Note 5 9 3 4 4 2" xfId="27654"/>
    <cellStyle name="Note 5 9 3 4 4 3" xfId="42107"/>
    <cellStyle name="Note 5 9 3 4 5" xfId="12639"/>
    <cellStyle name="Note 5 9 3 4 5 2" xfId="30074"/>
    <cellStyle name="Note 5 9 3 4 5 3" xfId="44527"/>
    <cellStyle name="Note 5 9 3 4 6" xfId="15471"/>
    <cellStyle name="Note 5 9 3 4 6 2" xfId="32906"/>
    <cellStyle name="Note 5 9 3 4 6 3" xfId="47359"/>
    <cellStyle name="Note 5 9 3 4 7" xfId="19646"/>
    <cellStyle name="Note 5 9 3 4 8" xfId="20633"/>
    <cellStyle name="Note 5 9 3 5" xfId="5313"/>
    <cellStyle name="Note 5 9 3 5 2" xfId="14610"/>
    <cellStyle name="Note 5 9 3 5 2 2" xfId="32045"/>
    <cellStyle name="Note 5 9 3 5 2 3" xfId="46498"/>
    <cellStyle name="Note 5 9 3 5 3" xfId="17071"/>
    <cellStyle name="Note 5 9 3 5 3 2" xfId="34506"/>
    <cellStyle name="Note 5 9 3 5 3 3" xfId="48959"/>
    <cellStyle name="Note 5 9 3 5 4" xfId="22749"/>
    <cellStyle name="Note 5 9 3 5 5" xfId="37202"/>
    <cellStyle name="Note 5 9 3 6" xfId="7775"/>
    <cellStyle name="Note 5 9 3 6 2" xfId="25210"/>
    <cellStyle name="Note 5 9 3 6 3" xfId="39663"/>
    <cellStyle name="Note 5 9 3 7" xfId="10216"/>
    <cellStyle name="Note 5 9 3 7 2" xfId="27651"/>
    <cellStyle name="Note 5 9 3 7 3" xfId="42104"/>
    <cellStyle name="Note 5 9 3 8" xfId="12636"/>
    <cellStyle name="Note 5 9 3 8 2" xfId="30071"/>
    <cellStyle name="Note 5 9 3 8 3" xfId="44524"/>
    <cellStyle name="Note 5 9 3 9" xfId="19643"/>
    <cellStyle name="Note 5 9 4" xfId="2806"/>
    <cellStyle name="Note 5 9 4 2" xfId="2807"/>
    <cellStyle name="Note 5 9 4 2 2" xfId="5318"/>
    <cellStyle name="Note 5 9 4 2 2 2" xfId="14614"/>
    <cellStyle name="Note 5 9 4 2 2 2 2" xfId="32049"/>
    <cellStyle name="Note 5 9 4 2 2 2 3" xfId="46502"/>
    <cellStyle name="Note 5 9 4 2 2 3" xfId="17075"/>
    <cellStyle name="Note 5 9 4 2 2 3 2" xfId="34510"/>
    <cellStyle name="Note 5 9 4 2 2 3 3" xfId="48963"/>
    <cellStyle name="Note 5 9 4 2 2 4" xfId="22754"/>
    <cellStyle name="Note 5 9 4 2 2 5" xfId="37207"/>
    <cellStyle name="Note 5 9 4 2 3" xfId="7780"/>
    <cellStyle name="Note 5 9 4 2 3 2" xfId="25215"/>
    <cellStyle name="Note 5 9 4 2 3 3" xfId="39668"/>
    <cellStyle name="Note 5 9 4 2 4" xfId="10221"/>
    <cellStyle name="Note 5 9 4 2 4 2" xfId="27656"/>
    <cellStyle name="Note 5 9 4 2 4 3" xfId="42109"/>
    <cellStyle name="Note 5 9 4 2 5" xfId="12641"/>
    <cellStyle name="Note 5 9 4 2 5 2" xfId="30076"/>
    <cellStyle name="Note 5 9 4 2 5 3" xfId="44529"/>
    <cellStyle name="Note 5 9 4 2 6" xfId="19648"/>
    <cellStyle name="Note 5 9 4 3" xfId="2808"/>
    <cellStyle name="Note 5 9 4 3 2" xfId="5319"/>
    <cellStyle name="Note 5 9 4 3 2 2" xfId="14615"/>
    <cellStyle name="Note 5 9 4 3 2 2 2" xfId="32050"/>
    <cellStyle name="Note 5 9 4 3 2 2 3" xfId="46503"/>
    <cellStyle name="Note 5 9 4 3 2 3" xfId="17076"/>
    <cellStyle name="Note 5 9 4 3 2 3 2" xfId="34511"/>
    <cellStyle name="Note 5 9 4 3 2 3 3" xfId="48964"/>
    <cellStyle name="Note 5 9 4 3 2 4" xfId="22755"/>
    <cellStyle name="Note 5 9 4 3 2 5" xfId="37208"/>
    <cellStyle name="Note 5 9 4 3 3" xfId="7781"/>
    <cellStyle name="Note 5 9 4 3 3 2" xfId="25216"/>
    <cellStyle name="Note 5 9 4 3 3 3" xfId="39669"/>
    <cellStyle name="Note 5 9 4 3 4" xfId="10222"/>
    <cellStyle name="Note 5 9 4 3 4 2" xfId="27657"/>
    <cellStyle name="Note 5 9 4 3 4 3" xfId="42110"/>
    <cellStyle name="Note 5 9 4 3 5" xfId="12642"/>
    <cellStyle name="Note 5 9 4 3 5 2" xfId="30077"/>
    <cellStyle name="Note 5 9 4 3 5 3" xfId="44530"/>
    <cellStyle name="Note 5 9 4 3 6" xfId="19649"/>
    <cellStyle name="Note 5 9 4 4" xfId="2809"/>
    <cellStyle name="Note 5 9 4 4 2" xfId="5320"/>
    <cellStyle name="Note 5 9 4 4 2 2" xfId="22756"/>
    <cellStyle name="Note 5 9 4 4 2 3" xfId="37209"/>
    <cellStyle name="Note 5 9 4 4 3" xfId="7782"/>
    <cellStyle name="Note 5 9 4 4 3 2" xfId="25217"/>
    <cellStyle name="Note 5 9 4 4 3 3" xfId="39670"/>
    <cellStyle name="Note 5 9 4 4 4" xfId="10223"/>
    <cellStyle name="Note 5 9 4 4 4 2" xfId="27658"/>
    <cellStyle name="Note 5 9 4 4 4 3" xfId="42111"/>
    <cellStyle name="Note 5 9 4 4 5" xfId="12643"/>
    <cellStyle name="Note 5 9 4 4 5 2" xfId="30078"/>
    <cellStyle name="Note 5 9 4 4 5 3" xfId="44531"/>
    <cellStyle name="Note 5 9 4 4 6" xfId="15472"/>
    <cellStyle name="Note 5 9 4 4 6 2" xfId="32907"/>
    <cellStyle name="Note 5 9 4 4 6 3" xfId="47360"/>
    <cellStyle name="Note 5 9 4 4 7" xfId="19650"/>
    <cellStyle name="Note 5 9 4 4 8" xfId="20634"/>
    <cellStyle name="Note 5 9 4 5" xfId="5317"/>
    <cellStyle name="Note 5 9 4 5 2" xfId="14613"/>
    <cellStyle name="Note 5 9 4 5 2 2" xfId="32048"/>
    <cellStyle name="Note 5 9 4 5 2 3" xfId="46501"/>
    <cellStyle name="Note 5 9 4 5 3" xfId="17074"/>
    <cellStyle name="Note 5 9 4 5 3 2" xfId="34509"/>
    <cellStyle name="Note 5 9 4 5 3 3" xfId="48962"/>
    <cellStyle name="Note 5 9 4 5 4" xfId="22753"/>
    <cellStyle name="Note 5 9 4 5 5" xfId="37206"/>
    <cellStyle name="Note 5 9 4 6" xfId="7779"/>
    <cellStyle name="Note 5 9 4 6 2" xfId="25214"/>
    <cellStyle name="Note 5 9 4 6 3" xfId="39667"/>
    <cellStyle name="Note 5 9 4 7" xfId="10220"/>
    <cellStyle name="Note 5 9 4 7 2" xfId="27655"/>
    <cellStyle name="Note 5 9 4 7 3" xfId="42108"/>
    <cellStyle name="Note 5 9 4 8" xfId="12640"/>
    <cellStyle name="Note 5 9 4 8 2" xfId="30075"/>
    <cellStyle name="Note 5 9 4 8 3" xfId="44528"/>
    <cellStyle name="Note 5 9 4 9" xfId="19647"/>
    <cellStyle name="Note 5 9 5" xfId="2810"/>
    <cellStyle name="Note 5 9 5 2" xfId="2811"/>
    <cellStyle name="Note 5 9 5 2 2" xfId="5322"/>
    <cellStyle name="Note 5 9 5 2 2 2" xfId="14617"/>
    <cellStyle name="Note 5 9 5 2 2 2 2" xfId="32052"/>
    <cellStyle name="Note 5 9 5 2 2 2 3" xfId="46505"/>
    <cellStyle name="Note 5 9 5 2 2 3" xfId="17078"/>
    <cellStyle name="Note 5 9 5 2 2 3 2" xfId="34513"/>
    <cellStyle name="Note 5 9 5 2 2 3 3" xfId="48966"/>
    <cellStyle name="Note 5 9 5 2 2 4" xfId="22758"/>
    <cellStyle name="Note 5 9 5 2 2 5" xfId="37211"/>
    <cellStyle name="Note 5 9 5 2 3" xfId="7784"/>
    <cellStyle name="Note 5 9 5 2 3 2" xfId="25219"/>
    <cellStyle name="Note 5 9 5 2 3 3" xfId="39672"/>
    <cellStyle name="Note 5 9 5 2 4" xfId="10225"/>
    <cellStyle name="Note 5 9 5 2 4 2" xfId="27660"/>
    <cellStyle name="Note 5 9 5 2 4 3" xfId="42113"/>
    <cellStyle name="Note 5 9 5 2 5" xfId="12645"/>
    <cellStyle name="Note 5 9 5 2 5 2" xfId="30080"/>
    <cellStyle name="Note 5 9 5 2 5 3" xfId="44533"/>
    <cellStyle name="Note 5 9 5 2 6" xfId="19652"/>
    <cellStyle name="Note 5 9 5 3" xfId="2812"/>
    <cellStyle name="Note 5 9 5 3 2" xfId="5323"/>
    <cellStyle name="Note 5 9 5 3 2 2" xfId="14618"/>
    <cellStyle name="Note 5 9 5 3 2 2 2" xfId="32053"/>
    <cellStyle name="Note 5 9 5 3 2 2 3" xfId="46506"/>
    <cellStyle name="Note 5 9 5 3 2 3" xfId="17079"/>
    <cellStyle name="Note 5 9 5 3 2 3 2" xfId="34514"/>
    <cellStyle name="Note 5 9 5 3 2 3 3" xfId="48967"/>
    <cellStyle name="Note 5 9 5 3 2 4" xfId="22759"/>
    <cellStyle name="Note 5 9 5 3 2 5" xfId="37212"/>
    <cellStyle name="Note 5 9 5 3 3" xfId="7785"/>
    <cellStyle name="Note 5 9 5 3 3 2" xfId="25220"/>
    <cellStyle name="Note 5 9 5 3 3 3" xfId="39673"/>
    <cellStyle name="Note 5 9 5 3 4" xfId="10226"/>
    <cellStyle name="Note 5 9 5 3 4 2" xfId="27661"/>
    <cellStyle name="Note 5 9 5 3 4 3" xfId="42114"/>
    <cellStyle name="Note 5 9 5 3 5" xfId="12646"/>
    <cellStyle name="Note 5 9 5 3 5 2" xfId="30081"/>
    <cellStyle name="Note 5 9 5 3 5 3" xfId="44534"/>
    <cellStyle name="Note 5 9 5 3 6" xfId="19653"/>
    <cellStyle name="Note 5 9 5 4" xfId="2813"/>
    <cellStyle name="Note 5 9 5 4 2" xfId="5324"/>
    <cellStyle name="Note 5 9 5 4 2 2" xfId="22760"/>
    <cellStyle name="Note 5 9 5 4 2 3" xfId="37213"/>
    <cellStyle name="Note 5 9 5 4 3" xfId="7786"/>
    <cellStyle name="Note 5 9 5 4 3 2" xfId="25221"/>
    <cellStyle name="Note 5 9 5 4 3 3" xfId="39674"/>
    <cellStyle name="Note 5 9 5 4 4" xfId="10227"/>
    <cellStyle name="Note 5 9 5 4 4 2" xfId="27662"/>
    <cellStyle name="Note 5 9 5 4 4 3" xfId="42115"/>
    <cellStyle name="Note 5 9 5 4 5" xfId="12647"/>
    <cellStyle name="Note 5 9 5 4 5 2" xfId="30082"/>
    <cellStyle name="Note 5 9 5 4 5 3" xfId="44535"/>
    <cellStyle name="Note 5 9 5 4 6" xfId="15473"/>
    <cellStyle name="Note 5 9 5 4 6 2" xfId="32908"/>
    <cellStyle name="Note 5 9 5 4 6 3" xfId="47361"/>
    <cellStyle name="Note 5 9 5 4 7" xfId="19654"/>
    <cellStyle name="Note 5 9 5 4 8" xfId="20635"/>
    <cellStyle name="Note 5 9 5 5" xfId="5321"/>
    <cellStyle name="Note 5 9 5 5 2" xfId="14616"/>
    <cellStyle name="Note 5 9 5 5 2 2" xfId="32051"/>
    <cellStyle name="Note 5 9 5 5 2 3" xfId="46504"/>
    <cellStyle name="Note 5 9 5 5 3" xfId="17077"/>
    <cellStyle name="Note 5 9 5 5 3 2" xfId="34512"/>
    <cellStyle name="Note 5 9 5 5 3 3" xfId="48965"/>
    <cellStyle name="Note 5 9 5 5 4" xfId="22757"/>
    <cellStyle name="Note 5 9 5 5 5" xfId="37210"/>
    <cellStyle name="Note 5 9 5 6" xfId="7783"/>
    <cellStyle name="Note 5 9 5 6 2" xfId="25218"/>
    <cellStyle name="Note 5 9 5 6 3" xfId="39671"/>
    <cellStyle name="Note 5 9 5 7" xfId="10224"/>
    <cellStyle name="Note 5 9 5 7 2" xfId="27659"/>
    <cellStyle name="Note 5 9 5 7 3" xfId="42112"/>
    <cellStyle name="Note 5 9 5 8" xfId="12644"/>
    <cellStyle name="Note 5 9 5 8 2" xfId="30079"/>
    <cellStyle name="Note 5 9 5 8 3" xfId="44532"/>
    <cellStyle name="Note 5 9 5 9" xfId="19651"/>
    <cellStyle name="Note 5 9 6" xfId="2814"/>
    <cellStyle name="Note 5 9 6 2" xfId="5325"/>
    <cellStyle name="Note 5 9 6 2 2" xfId="14619"/>
    <cellStyle name="Note 5 9 6 2 2 2" xfId="32054"/>
    <cellStyle name="Note 5 9 6 2 2 3" xfId="46507"/>
    <cellStyle name="Note 5 9 6 2 3" xfId="17080"/>
    <cellStyle name="Note 5 9 6 2 3 2" xfId="34515"/>
    <cellStyle name="Note 5 9 6 2 3 3" xfId="48968"/>
    <cellStyle name="Note 5 9 6 2 4" xfId="22761"/>
    <cellStyle name="Note 5 9 6 2 5" xfId="37214"/>
    <cellStyle name="Note 5 9 6 3" xfId="7787"/>
    <cellStyle name="Note 5 9 6 3 2" xfId="25222"/>
    <cellStyle name="Note 5 9 6 3 3" xfId="39675"/>
    <cellStyle name="Note 5 9 6 4" xfId="10228"/>
    <cellStyle name="Note 5 9 6 4 2" xfId="27663"/>
    <cellStyle name="Note 5 9 6 4 3" xfId="42116"/>
    <cellStyle name="Note 5 9 6 5" xfId="12648"/>
    <cellStyle name="Note 5 9 6 5 2" xfId="30083"/>
    <cellStyle name="Note 5 9 6 5 3" xfId="44536"/>
    <cellStyle name="Note 5 9 6 6" xfId="19655"/>
    <cellStyle name="Note 5 9 7" xfId="2815"/>
    <cellStyle name="Note 5 9 7 2" xfId="5326"/>
    <cellStyle name="Note 5 9 7 2 2" xfId="14620"/>
    <cellStyle name="Note 5 9 7 2 2 2" xfId="32055"/>
    <cellStyle name="Note 5 9 7 2 2 3" xfId="46508"/>
    <cellStyle name="Note 5 9 7 2 3" xfId="17081"/>
    <cellStyle name="Note 5 9 7 2 3 2" xfId="34516"/>
    <cellStyle name="Note 5 9 7 2 3 3" xfId="48969"/>
    <cellStyle name="Note 5 9 7 2 4" xfId="22762"/>
    <cellStyle name="Note 5 9 7 2 5" xfId="37215"/>
    <cellStyle name="Note 5 9 7 3" xfId="7788"/>
    <cellStyle name="Note 5 9 7 3 2" xfId="25223"/>
    <cellStyle name="Note 5 9 7 3 3" xfId="39676"/>
    <cellStyle name="Note 5 9 7 4" xfId="10229"/>
    <cellStyle name="Note 5 9 7 4 2" xfId="27664"/>
    <cellStyle name="Note 5 9 7 4 3" xfId="42117"/>
    <cellStyle name="Note 5 9 7 5" xfId="12649"/>
    <cellStyle name="Note 5 9 7 5 2" xfId="30084"/>
    <cellStyle name="Note 5 9 7 5 3" xfId="44537"/>
    <cellStyle name="Note 5 9 7 6" xfId="19656"/>
    <cellStyle name="Note 5 9 8" xfId="2816"/>
    <cellStyle name="Note 5 9 8 2" xfId="5327"/>
    <cellStyle name="Note 5 9 8 2 2" xfId="22763"/>
    <cellStyle name="Note 5 9 8 2 3" xfId="37216"/>
    <cellStyle name="Note 5 9 8 3" xfId="7789"/>
    <cellStyle name="Note 5 9 8 3 2" xfId="25224"/>
    <cellStyle name="Note 5 9 8 3 3" xfId="39677"/>
    <cellStyle name="Note 5 9 8 4" xfId="10230"/>
    <cellStyle name="Note 5 9 8 4 2" xfId="27665"/>
    <cellStyle name="Note 5 9 8 4 3" xfId="42118"/>
    <cellStyle name="Note 5 9 8 5" xfId="12650"/>
    <cellStyle name="Note 5 9 8 5 2" xfId="30085"/>
    <cellStyle name="Note 5 9 8 5 3" xfId="44538"/>
    <cellStyle name="Note 5 9 8 6" xfId="15474"/>
    <cellStyle name="Note 5 9 8 6 2" xfId="32909"/>
    <cellStyle name="Note 5 9 8 6 3" xfId="47362"/>
    <cellStyle name="Note 5 9 8 7" xfId="19657"/>
    <cellStyle name="Note 5 9 8 8" xfId="20636"/>
    <cellStyle name="Note 5 9 9" xfId="5308"/>
    <cellStyle name="Note 5 9 9 2" xfId="14606"/>
    <cellStyle name="Note 5 9 9 2 2" xfId="32041"/>
    <cellStyle name="Note 5 9 9 2 3" xfId="46494"/>
    <cellStyle name="Note 5 9 9 3" xfId="17067"/>
    <cellStyle name="Note 5 9 9 3 2" xfId="34502"/>
    <cellStyle name="Note 5 9 9 3 3" xfId="48955"/>
    <cellStyle name="Note 5 9 9 4" xfId="22744"/>
    <cellStyle name="Note 5 9 9 5" xfId="37197"/>
    <cellStyle name="Note 6" xfId="2817"/>
    <cellStyle name="Note 6 10" xfId="2818"/>
    <cellStyle name="Note 6 10 10" xfId="7791"/>
    <cellStyle name="Note 6 10 10 2" xfId="25226"/>
    <cellStyle name="Note 6 10 10 3" xfId="39679"/>
    <cellStyle name="Note 6 10 11" xfId="10232"/>
    <cellStyle name="Note 6 10 11 2" xfId="27667"/>
    <cellStyle name="Note 6 10 11 3" xfId="42120"/>
    <cellStyle name="Note 6 10 12" xfId="12652"/>
    <cellStyle name="Note 6 10 12 2" xfId="30087"/>
    <cellStyle name="Note 6 10 12 3" xfId="44540"/>
    <cellStyle name="Note 6 10 13" xfId="19659"/>
    <cellStyle name="Note 6 10 2" xfId="2819"/>
    <cellStyle name="Note 6 10 2 2" xfId="2820"/>
    <cellStyle name="Note 6 10 2 2 2" xfId="5331"/>
    <cellStyle name="Note 6 10 2 2 2 2" xfId="14624"/>
    <cellStyle name="Note 6 10 2 2 2 2 2" xfId="32059"/>
    <cellStyle name="Note 6 10 2 2 2 2 3" xfId="46512"/>
    <cellStyle name="Note 6 10 2 2 2 3" xfId="17085"/>
    <cellStyle name="Note 6 10 2 2 2 3 2" xfId="34520"/>
    <cellStyle name="Note 6 10 2 2 2 3 3" xfId="48973"/>
    <cellStyle name="Note 6 10 2 2 2 4" xfId="22767"/>
    <cellStyle name="Note 6 10 2 2 2 5" xfId="37220"/>
    <cellStyle name="Note 6 10 2 2 3" xfId="7793"/>
    <cellStyle name="Note 6 10 2 2 3 2" xfId="25228"/>
    <cellStyle name="Note 6 10 2 2 3 3" xfId="39681"/>
    <cellStyle name="Note 6 10 2 2 4" xfId="10234"/>
    <cellStyle name="Note 6 10 2 2 4 2" xfId="27669"/>
    <cellStyle name="Note 6 10 2 2 4 3" xfId="42122"/>
    <cellStyle name="Note 6 10 2 2 5" xfId="12654"/>
    <cellStyle name="Note 6 10 2 2 5 2" xfId="30089"/>
    <cellStyle name="Note 6 10 2 2 5 3" xfId="44542"/>
    <cellStyle name="Note 6 10 2 2 6" xfId="19661"/>
    <cellStyle name="Note 6 10 2 3" xfId="2821"/>
    <cellStyle name="Note 6 10 2 3 2" xfId="5332"/>
    <cellStyle name="Note 6 10 2 3 2 2" xfId="14625"/>
    <cellStyle name="Note 6 10 2 3 2 2 2" xfId="32060"/>
    <cellStyle name="Note 6 10 2 3 2 2 3" xfId="46513"/>
    <cellStyle name="Note 6 10 2 3 2 3" xfId="17086"/>
    <cellStyle name="Note 6 10 2 3 2 3 2" xfId="34521"/>
    <cellStyle name="Note 6 10 2 3 2 3 3" xfId="48974"/>
    <cellStyle name="Note 6 10 2 3 2 4" xfId="22768"/>
    <cellStyle name="Note 6 10 2 3 2 5" xfId="37221"/>
    <cellStyle name="Note 6 10 2 3 3" xfId="7794"/>
    <cellStyle name="Note 6 10 2 3 3 2" xfId="25229"/>
    <cellStyle name="Note 6 10 2 3 3 3" xfId="39682"/>
    <cellStyle name="Note 6 10 2 3 4" xfId="10235"/>
    <cellStyle name="Note 6 10 2 3 4 2" xfId="27670"/>
    <cellStyle name="Note 6 10 2 3 4 3" xfId="42123"/>
    <cellStyle name="Note 6 10 2 3 5" xfId="12655"/>
    <cellStyle name="Note 6 10 2 3 5 2" xfId="30090"/>
    <cellStyle name="Note 6 10 2 3 5 3" xfId="44543"/>
    <cellStyle name="Note 6 10 2 3 6" xfId="19662"/>
    <cellStyle name="Note 6 10 2 4" xfId="2822"/>
    <cellStyle name="Note 6 10 2 4 2" xfId="5333"/>
    <cellStyle name="Note 6 10 2 4 2 2" xfId="22769"/>
    <cellStyle name="Note 6 10 2 4 2 3" xfId="37222"/>
    <cellStyle name="Note 6 10 2 4 3" xfId="7795"/>
    <cellStyle name="Note 6 10 2 4 3 2" xfId="25230"/>
    <cellStyle name="Note 6 10 2 4 3 3" xfId="39683"/>
    <cellStyle name="Note 6 10 2 4 4" xfId="10236"/>
    <cellStyle name="Note 6 10 2 4 4 2" xfId="27671"/>
    <cellStyle name="Note 6 10 2 4 4 3" xfId="42124"/>
    <cellStyle name="Note 6 10 2 4 5" xfId="12656"/>
    <cellStyle name="Note 6 10 2 4 5 2" xfId="30091"/>
    <cellStyle name="Note 6 10 2 4 5 3" xfId="44544"/>
    <cellStyle name="Note 6 10 2 4 6" xfId="15475"/>
    <cellStyle name="Note 6 10 2 4 6 2" xfId="32910"/>
    <cellStyle name="Note 6 10 2 4 6 3" xfId="47363"/>
    <cellStyle name="Note 6 10 2 4 7" xfId="19663"/>
    <cellStyle name="Note 6 10 2 4 8" xfId="20637"/>
    <cellStyle name="Note 6 10 2 5" xfId="5330"/>
    <cellStyle name="Note 6 10 2 5 2" xfId="14623"/>
    <cellStyle name="Note 6 10 2 5 2 2" xfId="32058"/>
    <cellStyle name="Note 6 10 2 5 2 3" xfId="46511"/>
    <cellStyle name="Note 6 10 2 5 3" xfId="17084"/>
    <cellStyle name="Note 6 10 2 5 3 2" xfId="34519"/>
    <cellStyle name="Note 6 10 2 5 3 3" xfId="48972"/>
    <cellStyle name="Note 6 10 2 5 4" xfId="22766"/>
    <cellStyle name="Note 6 10 2 5 5" xfId="37219"/>
    <cellStyle name="Note 6 10 2 6" xfId="7792"/>
    <cellStyle name="Note 6 10 2 6 2" xfId="25227"/>
    <cellStyle name="Note 6 10 2 6 3" xfId="39680"/>
    <cellStyle name="Note 6 10 2 7" xfId="10233"/>
    <cellStyle name="Note 6 10 2 7 2" xfId="27668"/>
    <cellStyle name="Note 6 10 2 7 3" xfId="42121"/>
    <cellStyle name="Note 6 10 2 8" xfId="12653"/>
    <cellStyle name="Note 6 10 2 8 2" xfId="30088"/>
    <cellStyle name="Note 6 10 2 8 3" xfId="44541"/>
    <cellStyle name="Note 6 10 2 9" xfId="19660"/>
    <cellStyle name="Note 6 10 3" xfId="2823"/>
    <cellStyle name="Note 6 10 3 2" xfId="2824"/>
    <cellStyle name="Note 6 10 3 2 2" xfId="5335"/>
    <cellStyle name="Note 6 10 3 2 2 2" xfId="14627"/>
    <cellStyle name="Note 6 10 3 2 2 2 2" xfId="32062"/>
    <cellStyle name="Note 6 10 3 2 2 2 3" xfId="46515"/>
    <cellStyle name="Note 6 10 3 2 2 3" xfId="17088"/>
    <cellStyle name="Note 6 10 3 2 2 3 2" xfId="34523"/>
    <cellStyle name="Note 6 10 3 2 2 3 3" xfId="48976"/>
    <cellStyle name="Note 6 10 3 2 2 4" xfId="22771"/>
    <cellStyle name="Note 6 10 3 2 2 5" xfId="37224"/>
    <cellStyle name="Note 6 10 3 2 3" xfId="7797"/>
    <cellStyle name="Note 6 10 3 2 3 2" xfId="25232"/>
    <cellStyle name="Note 6 10 3 2 3 3" xfId="39685"/>
    <cellStyle name="Note 6 10 3 2 4" xfId="10238"/>
    <cellStyle name="Note 6 10 3 2 4 2" xfId="27673"/>
    <cellStyle name="Note 6 10 3 2 4 3" xfId="42126"/>
    <cellStyle name="Note 6 10 3 2 5" xfId="12658"/>
    <cellStyle name="Note 6 10 3 2 5 2" xfId="30093"/>
    <cellStyle name="Note 6 10 3 2 5 3" xfId="44546"/>
    <cellStyle name="Note 6 10 3 2 6" xfId="19665"/>
    <cellStyle name="Note 6 10 3 3" xfId="2825"/>
    <cellStyle name="Note 6 10 3 3 2" xfId="5336"/>
    <cellStyle name="Note 6 10 3 3 2 2" xfId="14628"/>
    <cellStyle name="Note 6 10 3 3 2 2 2" xfId="32063"/>
    <cellStyle name="Note 6 10 3 3 2 2 3" xfId="46516"/>
    <cellStyle name="Note 6 10 3 3 2 3" xfId="17089"/>
    <cellStyle name="Note 6 10 3 3 2 3 2" xfId="34524"/>
    <cellStyle name="Note 6 10 3 3 2 3 3" xfId="48977"/>
    <cellStyle name="Note 6 10 3 3 2 4" xfId="22772"/>
    <cellStyle name="Note 6 10 3 3 2 5" xfId="37225"/>
    <cellStyle name="Note 6 10 3 3 3" xfId="7798"/>
    <cellStyle name="Note 6 10 3 3 3 2" xfId="25233"/>
    <cellStyle name="Note 6 10 3 3 3 3" xfId="39686"/>
    <cellStyle name="Note 6 10 3 3 4" xfId="10239"/>
    <cellStyle name="Note 6 10 3 3 4 2" xfId="27674"/>
    <cellStyle name="Note 6 10 3 3 4 3" xfId="42127"/>
    <cellStyle name="Note 6 10 3 3 5" xfId="12659"/>
    <cellStyle name="Note 6 10 3 3 5 2" xfId="30094"/>
    <cellStyle name="Note 6 10 3 3 5 3" xfId="44547"/>
    <cellStyle name="Note 6 10 3 3 6" xfId="19666"/>
    <cellStyle name="Note 6 10 3 4" xfId="2826"/>
    <cellStyle name="Note 6 10 3 4 2" xfId="5337"/>
    <cellStyle name="Note 6 10 3 4 2 2" xfId="22773"/>
    <cellStyle name="Note 6 10 3 4 2 3" xfId="37226"/>
    <cellStyle name="Note 6 10 3 4 3" xfId="7799"/>
    <cellStyle name="Note 6 10 3 4 3 2" xfId="25234"/>
    <cellStyle name="Note 6 10 3 4 3 3" xfId="39687"/>
    <cellStyle name="Note 6 10 3 4 4" xfId="10240"/>
    <cellStyle name="Note 6 10 3 4 4 2" xfId="27675"/>
    <cellStyle name="Note 6 10 3 4 4 3" xfId="42128"/>
    <cellStyle name="Note 6 10 3 4 5" xfId="12660"/>
    <cellStyle name="Note 6 10 3 4 5 2" xfId="30095"/>
    <cellStyle name="Note 6 10 3 4 5 3" xfId="44548"/>
    <cellStyle name="Note 6 10 3 4 6" xfId="15476"/>
    <cellStyle name="Note 6 10 3 4 6 2" xfId="32911"/>
    <cellStyle name="Note 6 10 3 4 6 3" xfId="47364"/>
    <cellStyle name="Note 6 10 3 4 7" xfId="19667"/>
    <cellStyle name="Note 6 10 3 4 8" xfId="20638"/>
    <cellStyle name="Note 6 10 3 5" xfId="5334"/>
    <cellStyle name="Note 6 10 3 5 2" xfId="14626"/>
    <cellStyle name="Note 6 10 3 5 2 2" xfId="32061"/>
    <cellStyle name="Note 6 10 3 5 2 3" xfId="46514"/>
    <cellStyle name="Note 6 10 3 5 3" xfId="17087"/>
    <cellStyle name="Note 6 10 3 5 3 2" xfId="34522"/>
    <cellStyle name="Note 6 10 3 5 3 3" xfId="48975"/>
    <cellStyle name="Note 6 10 3 5 4" xfId="22770"/>
    <cellStyle name="Note 6 10 3 5 5" xfId="37223"/>
    <cellStyle name="Note 6 10 3 6" xfId="7796"/>
    <cellStyle name="Note 6 10 3 6 2" xfId="25231"/>
    <cellStyle name="Note 6 10 3 6 3" xfId="39684"/>
    <cellStyle name="Note 6 10 3 7" xfId="10237"/>
    <cellStyle name="Note 6 10 3 7 2" xfId="27672"/>
    <cellStyle name="Note 6 10 3 7 3" xfId="42125"/>
    <cellStyle name="Note 6 10 3 8" xfId="12657"/>
    <cellStyle name="Note 6 10 3 8 2" xfId="30092"/>
    <cellStyle name="Note 6 10 3 8 3" xfId="44545"/>
    <cellStyle name="Note 6 10 3 9" xfId="19664"/>
    <cellStyle name="Note 6 10 4" xfId="2827"/>
    <cellStyle name="Note 6 10 4 2" xfId="2828"/>
    <cellStyle name="Note 6 10 4 2 2" xfId="5339"/>
    <cellStyle name="Note 6 10 4 2 2 2" xfId="14630"/>
    <cellStyle name="Note 6 10 4 2 2 2 2" xfId="32065"/>
    <cellStyle name="Note 6 10 4 2 2 2 3" xfId="46518"/>
    <cellStyle name="Note 6 10 4 2 2 3" xfId="17091"/>
    <cellStyle name="Note 6 10 4 2 2 3 2" xfId="34526"/>
    <cellStyle name="Note 6 10 4 2 2 3 3" xfId="48979"/>
    <cellStyle name="Note 6 10 4 2 2 4" xfId="22775"/>
    <cellStyle name="Note 6 10 4 2 2 5" xfId="37228"/>
    <cellStyle name="Note 6 10 4 2 3" xfId="7801"/>
    <cellStyle name="Note 6 10 4 2 3 2" xfId="25236"/>
    <cellStyle name="Note 6 10 4 2 3 3" xfId="39689"/>
    <cellStyle name="Note 6 10 4 2 4" xfId="10242"/>
    <cellStyle name="Note 6 10 4 2 4 2" xfId="27677"/>
    <cellStyle name="Note 6 10 4 2 4 3" xfId="42130"/>
    <cellStyle name="Note 6 10 4 2 5" xfId="12662"/>
    <cellStyle name="Note 6 10 4 2 5 2" xfId="30097"/>
    <cellStyle name="Note 6 10 4 2 5 3" xfId="44550"/>
    <cellStyle name="Note 6 10 4 2 6" xfId="19669"/>
    <cellStyle name="Note 6 10 4 3" xfId="2829"/>
    <cellStyle name="Note 6 10 4 3 2" xfId="5340"/>
    <cellStyle name="Note 6 10 4 3 2 2" xfId="14631"/>
    <cellStyle name="Note 6 10 4 3 2 2 2" xfId="32066"/>
    <cellStyle name="Note 6 10 4 3 2 2 3" xfId="46519"/>
    <cellStyle name="Note 6 10 4 3 2 3" xfId="17092"/>
    <cellStyle name="Note 6 10 4 3 2 3 2" xfId="34527"/>
    <cellStyle name="Note 6 10 4 3 2 3 3" xfId="48980"/>
    <cellStyle name="Note 6 10 4 3 2 4" xfId="22776"/>
    <cellStyle name="Note 6 10 4 3 2 5" xfId="37229"/>
    <cellStyle name="Note 6 10 4 3 3" xfId="7802"/>
    <cellStyle name="Note 6 10 4 3 3 2" xfId="25237"/>
    <cellStyle name="Note 6 10 4 3 3 3" xfId="39690"/>
    <cellStyle name="Note 6 10 4 3 4" xfId="10243"/>
    <cellStyle name="Note 6 10 4 3 4 2" xfId="27678"/>
    <cellStyle name="Note 6 10 4 3 4 3" xfId="42131"/>
    <cellStyle name="Note 6 10 4 3 5" xfId="12663"/>
    <cellStyle name="Note 6 10 4 3 5 2" xfId="30098"/>
    <cellStyle name="Note 6 10 4 3 5 3" xfId="44551"/>
    <cellStyle name="Note 6 10 4 3 6" xfId="19670"/>
    <cellStyle name="Note 6 10 4 4" xfId="2830"/>
    <cellStyle name="Note 6 10 4 4 2" xfId="5341"/>
    <cellStyle name="Note 6 10 4 4 2 2" xfId="22777"/>
    <cellStyle name="Note 6 10 4 4 2 3" xfId="37230"/>
    <cellStyle name="Note 6 10 4 4 3" xfId="7803"/>
    <cellStyle name="Note 6 10 4 4 3 2" xfId="25238"/>
    <cellStyle name="Note 6 10 4 4 3 3" xfId="39691"/>
    <cellStyle name="Note 6 10 4 4 4" xfId="10244"/>
    <cellStyle name="Note 6 10 4 4 4 2" xfId="27679"/>
    <cellStyle name="Note 6 10 4 4 4 3" xfId="42132"/>
    <cellStyle name="Note 6 10 4 4 5" xfId="12664"/>
    <cellStyle name="Note 6 10 4 4 5 2" xfId="30099"/>
    <cellStyle name="Note 6 10 4 4 5 3" xfId="44552"/>
    <cellStyle name="Note 6 10 4 4 6" xfId="15477"/>
    <cellStyle name="Note 6 10 4 4 6 2" xfId="32912"/>
    <cellStyle name="Note 6 10 4 4 6 3" xfId="47365"/>
    <cellStyle name="Note 6 10 4 4 7" xfId="19671"/>
    <cellStyle name="Note 6 10 4 4 8" xfId="20639"/>
    <cellStyle name="Note 6 10 4 5" xfId="5338"/>
    <cellStyle name="Note 6 10 4 5 2" xfId="14629"/>
    <cellStyle name="Note 6 10 4 5 2 2" xfId="32064"/>
    <cellStyle name="Note 6 10 4 5 2 3" xfId="46517"/>
    <cellStyle name="Note 6 10 4 5 3" xfId="17090"/>
    <cellStyle name="Note 6 10 4 5 3 2" xfId="34525"/>
    <cellStyle name="Note 6 10 4 5 3 3" xfId="48978"/>
    <cellStyle name="Note 6 10 4 5 4" xfId="22774"/>
    <cellStyle name="Note 6 10 4 5 5" xfId="37227"/>
    <cellStyle name="Note 6 10 4 6" xfId="7800"/>
    <cellStyle name="Note 6 10 4 6 2" xfId="25235"/>
    <cellStyle name="Note 6 10 4 6 3" xfId="39688"/>
    <cellStyle name="Note 6 10 4 7" xfId="10241"/>
    <cellStyle name="Note 6 10 4 7 2" xfId="27676"/>
    <cellStyle name="Note 6 10 4 7 3" xfId="42129"/>
    <cellStyle name="Note 6 10 4 8" xfId="12661"/>
    <cellStyle name="Note 6 10 4 8 2" xfId="30096"/>
    <cellStyle name="Note 6 10 4 8 3" xfId="44549"/>
    <cellStyle name="Note 6 10 4 9" xfId="19668"/>
    <cellStyle name="Note 6 10 5" xfId="2831"/>
    <cellStyle name="Note 6 10 5 2" xfId="2832"/>
    <cellStyle name="Note 6 10 5 2 2" xfId="5343"/>
    <cellStyle name="Note 6 10 5 2 2 2" xfId="14633"/>
    <cellStyle name="Note 6 10 5 2 2 2 2" xfId="32068"/>
    <cellStyle name="Note 6 10 5 2 2 2 3" xfId="46521"/>
    <cellStyle name="Note 6 10 5 2 2 3" xfId="17094"/>
    <cellStyle name="Note 6 10 5 2 2 3 2" xfId="34529"/>
    <cellStyle name="Note 6 10 5 2 2 3 3" xfId="48982"/>
    <cellStyle name="Note 6 10 5 2 2 4" xfId="22779"/>
    <cellStyle name="Note 6 10 5 2 2 5" xfId="37232"/>
    <cellStyle name="Note 6 10 5 2 3" xfId="7805"/>
    <cellStyle name="Note 6 10 5 2 3 2" xfId="25240"/>
    <cellStyle name="Note 6 10 5 2 3 3" xfId="39693"/>
    <cellStyle name="Note 6 10 5 2 4" xfId="10246"/>
    <cellStyle name="Note 6 10 5 2 4 2" xfId="27681"/>
    <cellStyle name="Note 6 10 5 2 4 3" xfId="42134"/>
    <cellStyle name="Note 6 10 5 2 5" xfId="12666"/>
    <cellStyle name="Note 6 10 5 2 5 2" xfId="30101"/>
    <cellStyle name="Note 6 10 5 2 5 3" xfId="44554"/>
    <cellStyle name="Note 6 10 5 2 6" xfId="19673"/>
    <cellStyle name="Note 6 10 5 3" xfId="2833"/>
    <cellStyle name="Note 6 10 5 3 2" xfId="5344"/>
    <cellStyle name="Note 6 10 5 3 2 2" xfId="14634"/>
    <cellStyle name="Note 6 10 5 3 2 2 2" xfId="32069"/>
    <cellStyle name="Note 6 10 5 3 2 2 3" xfId="46522"/>
    <cellStyle name="Note 6 10 5 3 2 3" xfId="17095"/>
    <cellStyle name="Note 6 10 5 3 2 3 2" xfId="34530"/>
    <cellStyle name="Note 6 10 5 3 2 3 3" xfId="48983"/>
    <cellStyle name="Note 6 10 5 3 2 4" xfId="22780"/>
    <cellStyle name="Note 6 10 5 3 2 5" xfId="37233"/>
    <cellStyle name="Note 6 10 5 3 3" xfId="7806"/>
    <cellStyle name="Note 6 10 5 3 3 2" xfId="25241"/>
    <cellStyle name="Note 6 10 5 3 3 3" xfId="39694"/>
    <cellStyle name="Note 6 10 5 3 4" xfId="10247"/>
    <cellStyle name="Note 6 10 5 3 4 2" xfId="27682"/>
    <cellStyle name="Note 6 10 5 3 4 3" xfId="42135"/>
    <cellStyle name="Note 6 10 5 3 5" xfId="12667"/>
    <cellStyle name="Note 6 10 5 3 5 2" xfId="30102"/>
    <cellStyle name="Note 6 10 5 3 5 3" xfId="44555"/>
    <cellStyle name="Note 6 10 5 3 6" xfId="19674"/>
    <cellStyle name="Note 6 10 5 4" xfId="2834"/>
    <cellStyle name="Note 6 10 5 4 2" xfId="5345"/>
    <cellStyle name="Note 6 10 5 4 2 2" xfId="22781"/>
    <cellStyle name="Note 6 10 5 4 2 3" xfId="37234"/>
    <cellStyle name="Note 6 10 5 4 3" xfId="7807"/>
    <cellStyle name="Note 6 10 5 4 3 2" xfId="25242"/>
    <cellStyle name="Note 6 10 5 4 3 3" xfId="39695"/>
    <cellStyle name="Note 6 10 5 4 4" xfId="10248"/>
    <cellStyle name="Note 6 10 5 4 4 2" xfId="27683"/>
    <cellStyle name="Note 6 10 5 4 4 3" xfId="42136"/>
    <cellStyle name="Note 6 10 5 4 5" xfId="12668"/>
    <cellStyle name="Note 6 10 5 4 5 2" xfId="30103"/>
    <cellStyle name="Note 6 10 5 4 5 3" xfId="44556"/>
    <cellStyle name="Note 6 10 5 4 6" xfId="15478"/>
    <cellStyle name="Note 6 10 5 4 6 2" xfId="32913"/>
    <cellStyle name="Note 6 10 5 4 6 3" xfId="47366"/>
    <cellStyle name="Note 6 10 5 4 7" xfId="19675"/>
    <cellStyle name="Note 6 10 5 4 8" xfId="20640"/>
    <cellStyle name="Note 6 10 5 5" xfId="5342"/>
    <cellStyle name="Note 6 10 5 5 2" xfId="14632"/>
    <cellStyle name="Note 6 10 5 5 2 2" xfId="32067"/>
    <cellStyle name="Note 6 10 5 5 2 3" xfId="46520"/>
    <cellStyle name="Note 6 10 5 5 3" xfId="17093"/>
    <cellStyle name="Note 6 10 5 5 3 2" xfId="34528"/>
    <cellStyle name="Note 6 10 5 5 3 3" xfId="48981"/>
    <cellStyle name="Note 6 10 5 5 4" xfId="22778"/>
    <cellStyle name="Note 6 10 5 5 5" xfId="37231"/>
    <cellStyle name="Note 6 10 5 6" xfId="7804"/>
    <cellStyle name="Note 6 10 5 6 2" xfId="25239"/>
    <cellStyle name="Note 6 10 5 6 3" xfId="39692"/>
    <cellStyle name="Note 6 10 5 7" xfId="10245"/>
    <cellStyle name="Note 6 10 5 7 2" xfId="27680"/>
    <cellStyle name="Note 6 10 5 7 3" xfId="42133"/>
    <cellStyle name="Note 6 10 5 8" xfId="12665"/>
    <cellStyle name="Note 6 10 5 8 2" xfId="30100"/>
    <cellStyle name="Note 6 10 5 8 3" xfId="44553"/>
    <cellStyle name="Note 6 10 5 9" xfId="19672"/>
    <cellStyle name="Note 6 10 6" xfId="2835"/>
    <cellStyle name="Note 6 10 6 2" xfId="5346"/>
    <cellStyle name="Note 6 10 6 2 2" xfId="14635"/>
    <cellStyle name="Note 6 10 6 2 2 2" xfId="32070"/>
    <cellStyle name="Note 6 10 6 2 2 3" xfId="46523"/>
    <cellStyle name="Note 6 10 6 2 3" xfId="17096"/>
    <cellStyle name="Note 6 10 6 2 3 2" xfId="34531"/>
    <cellStyle name="Note 6 10 6 2 3 3" xfId="48984"/>
    <cellStyle name="Note 6 10 6 2 4" xfId="22782"/>
    <cellStyle name="Note 6 10 6 2 5" xfId="37235"/>
    <cellStyle name="Note 6 10 6 3" xfId="7808"/>
    <cellStyle name="Note 6 10 6 3 2" xfId="25243"/>
    <cellStyle name="Note 6 10 6 3 3" xfId="39696"/>
    <cellStyle name="Note 6 10 6 4" xfId="10249"/>
    <cellStyle name="Note 6 10 6 4 2" xfId="27684"/>
    <cellStyle name="Note 6 10 6 4 3" xfId="42137"/>
    <cellStyle name="Note 6 10 6 5" xfId="12669"/>
    <cellStyle name="Note 6 10 6 5 2" xfId="30104"/>
    <cellStyle name="Note 6 10 6 5 3" xfId="44557"/>
    <cellStyle name="Note 6 10 6 6" xfId="19676"/>
    <cellStyle name="Note 6 10 7" xfId="2836"/>
    <cellStyle name="Note 6 10 7 2" xfId="5347"/>
    <cellStyle name="Note 6 10 7 2 2" xfId="14636"/>
    <cellStyle name="Note 6 10 7 2 2 2" xfId="32071"/>
    <cellStyle name="Note 6 10 7 2 2 3" xfId="46524"/>
    <cellStyle name="Note 6 10 7 2 3" xfId="17097"/>
    <cellStyle name="Note 6 10 7 2 3 2" xfId="34532"/>
    <cellStyle name="Note 6 10 7 2 3 3" xfId="48985"/>
    <cellStyle name="Note 6 10 7 2 4" xfId="22783"/>
    <cellStyle name="Note 6 10 7 2 5" xfId="37236"/>
    <cellStyle name="Note 6 10 7 3" xfId="7809"/>
    <cellStyle name="Note 6 10 7 3 2" xfId="25244"/>
    <cellStyle name="Note 6 10 7 3 3" xfId="39697"/>
    <cellStyle name="Note 6 10 7 4" xfId="10250"/>
    <cellStyle name="Note 6 10 7 4 2" xfId="27685"/>
    <cellStyle name="Note 6 10 7 4 3" xfId="42138"/>
    <cellStyle name="Note 6 10 7 5" xfId="12670"/>
    <cellStyle name="Note 6 10 7 5 2" xfId="30105"/>
    <cellStyle name="Note 6 10 7 5 3" xfId="44558"/>
    <cellStyle name="Note 6 10 7 6" xfId="19677"/>
    <cellStyle name="Note 6 10 8" xfId="2837"/>
    <cellStyle name="Note 6 10 8 2" xfId="5348"/>
    <cellStyle name="Note 6 10 8 2 2" xfId="22784"/>
    <cellStyle name="Note 6 10 8 2 3" xfId="37237"/>
    <cellStyle name="Note 6 10 8 3" xfId="7810"/>
    <cellStyle name="Note 6 10 8 3 2" xfId="25245"/>
    <cellStyle name="Note 6 10 8 3 3" xfId="39698"/>
    <cellStyle name="Note 6 10 8 4" xfId="10251"/>
    <cellStyle name="Note 6 10 8 4 2" xfId="27686"/>
    <cellStyle name="Note 6 10 8 4 3" xfId="42139"/>
    <cellStyle name="Note 6 10 8 5" xfId="12671"/>
    <cellStyle name="Note 6 10 8 5 2" xfId="30106"/>
    <cellStyle name="Note 6 10 8 5 3" xfId="44559"/>
    <cellStyle name="Note 6 10 8 6" xfId="15479"/>
    <cellStyle name="Note 6 10 8 6 2" xfId="32914"/>
    <cellStyle name="Note 6 10 8 6 3" xfId="47367"/>
    <cellStyle name="Note 6 10 8 7" xfId="19678"/>
    <cellStyle name="Note 6 10 8 8" xfId="20641"/>
    <cellStyle name="Note 6 10 9" xfId="5329"/>
    <cellStyle name="Note 6 10 9 2" xfId="14622"/>
    <cellStyle name="Note 6 10 9 2 2" xfId="32057"/>
    <cellStyle name="Note 6 10 9 2 3" xfId="46510"/>
    <cellStyle name="Note 6 10 9 3" xfId="17083"/>
    <cellStyle name="Note 6 10 9 3 2" xfId="34518"/>
    <cellStyle name="Note 6 10 9 3 3" xfId="48971"/>
    <cellStyle name="Note 6 10 9 4" xfId="22765"/>
    <cellStyle name="Note 6 10 9 5" xfId="37218"/>
    <cellStyle name="Note 6 11" xfId="2838"/>
    <cellStyle name="Note 6 11 10" xfId="7811"/>
    <cellStyle name="Note 6 11 10 2" xfId="25246"/>
    <cellStyle name="Note 6 11 10 3" xfId="39699"/>
    <cellStyle name="Note 6 11 11" xfId="10252"/>
    <cellStyle name="Note 6 11 11 2" xfId="27687"/>
    <cellStyle name="Note 6 11 11 3" xfId="42140"/>
    <cellStyle name="Note 6 11 12" xfId="12672"/>
    <cellStyle name="Note 6 11 12 2" xfId="30107"/>
    <cellStyle name="Note 6 11 12 3" xfId="44560"/>
    <cellStyle name="Note 6 11 13" xfId="19679"/>
    <cellStyle name="Note 6 11 2" xfId="2839"/>
    <cellStyle name="Note 6 11 2 2" xfId="2840"/>
    <cellStyle name="Note 6 11 2 2 2" xfId="5351"/>
    <cellStyle name="Note 6 11 2 2 2 2" xfId="14639"/>
    <cellStyle name="Note 6 11 2 2 2 2 2" xfId="32074"/>
    <cellStyle name="Note 6 11 2 2 2 2 3" xfId="46527"/>
    <cellStyle name="Note 6 11 2 2 2 3" xfId="17100"/>
    <cellStyle name="Note 6 11 2 2 2 3 2" xfId="34535"/>
    <cellStyle name="Note 6 11 2 2 2 3 3" xfId="48988"/>
    <cellStyle name="Note 6 11 2 2 2 4" xfId="22787"/>
    <cellStyle name="Note 6 11 2 2 2 5" xfId="37240"/>
    <cellStyle name="Note 6 11 2 2 3" xfId="7813"/>
    <cellStyle name="Note 6 11 2 2 3 2" xfId="25248"/>
    <cellStyle name="Note 6 11 2 2 3 3" xfId="39701"/>
    <cellStyle name="Note 6 11 2 2 4" xfId="10254"/>
    <cellStyle name="Note 6 11 2 2 4 2" xfId="27689"/>
    <cellStyle name="Note 6 11 2 2 4 3" xfId="42142"/>
    <cellStyle name="Note 6 11 2 2 5" xfId="12674"/>
    <cellStyle name="Note 6 11 2 2 5 2" xfId="30109"/>
    <cellStyle name="Note 6 11 2 2 5 3" xfId="44562"/>
    <cellStyle name="Note 6 11 2 2 6" xfId="19681"/>
    <cellStyle name="Note 6 11 2 3" xfId="2841"/>
    <cellStyle name="Note 6 11 2 3 2" xfId="5352"/>
    <cellStyle name="Note 6 11 2 3 2 2" xfId="14640"/>
    <cellStyle name="Note 6 11 2 3 2 2 2" xfId="32075"/>
    <cellStyle name="Note 6 11 2 3 2 2 3" xfId="46528"/>
    <cellStyle name="Note 6 11 2 3 2 3" xfId="17101"/>
    <cellStyle name="Note 6 11 2 3 2 3 2" xfId="34536"/>
    <cellStyle name="Note 6 11 2 3 2 3 3" xfId="48989"/>
    <cellStyle name="Note 6 11 2 3 2 4" xfId="22788"/>
    <cellStyle name="Note 6 11 2 3 2 5" xfId="37241"/>
    <cellStyle name="Note 6 11 2 3 3" xfId="7814"/>
    <cellStyle name="Note 6 11 2 3 3 2" xfId="25249"/>
    <cellStyle name="Note 6 11 2 3 3 3" xfId="39702"/>
    <cellStyle name="Note 6 11 2 3 4" xfId="10255"/>
    <cellStyle name="Note 6 11 2 3 4 2" xfId="27690"/>
    <cellStyle name="Note 6 11 2 3 4 3" xfId="42143"/>
    <cellStyle name="Note 6 11 2 3 5" xfId="12675"/>
    <cellStyle name="Note 6 11 2 3 5 2" xfId="30110"/>
    <cellStyle name="Note 6 11 2 3 5 3" xfId="44563"/>
    <cellStyle name="Note 6 11 2 3 6" xfId="19682"/>
    <cellStyle name="Note 6 11 2 4" xfId="2842"/>
    <cellStyle name="Note 6 11 2 4 2" xfId="5353"/>
    <cellStyle name="Note 6 11 2 4 2 2" xfId="22789"/>
    <cellStyle name="Note 6 11 2 4 2 3" xfId="37242"/>
    <cellStyle name="Note 6 11 2 4 3" xfId="7815"/>
    <cellStyle name="Note 6 11 2 4 3 2" xfId="25250"/>
    <cellStyle name="Note 6 11 2 4 3 3" xfId="39703"/>
    <cellStyle name="Note 6 11 2 4 4" xfId="10256"/>
    <cellStyle name="Note 6 11 2 4 4 2" xfId="27691"/>
    <cellStyle name="Note 6 11 2 4 4 3" xfId="42144"/>
    <cellStyle name="Note 6 11 2 4 5" xfId="12676"/>
    <cellStyle name="Note 6 11 2 4 5 2" xfId="30111"/>
    <cellStyle name="Note 6 11 2 4 5 3" xfId="44564"/>
    <cellStyle name="Note 6 11 2 4 6" xfId="15480"/>
    <cellStyle name="Note 6 11 2 4 6 2" xfId="32915"/>
    <cellStyle name="Note 6 11 2 4 6 3" xfId="47368"/>
    <cellStyle name="Note 6 11 2 4 7" xfId="19683"/>
    <cellStyle name="Note 6 11 2 4 8" xfId="20642"/>
    <cellStyle name="Note 6 11 2 5" xfId="5350"/>
    <cellStyle name="Note 6 11 2 5 2" xfId="14638"/>
    <cellStyle name="Note 6 11 2 5 2 2" xfId="32073"/>
    <cellStyle name="Note 6 11 2 5 2 3" xfId="46526"/>
    <cellStyle name="Note 6 11 2 5 3" xfId="17099"/>
    <cellStyle name="Note 6 11 2 5 3 2" xfId="34534"/>
    <cellStyle name="Note 6 11 2 5 3 3" xfId="48987"/>
    <cellStyle name="Note 6 11 2 5 4" xfId="22786"/>
    <cellStyle name="Note 6 11 2 5 5" xfId="37239"/>
    <cellStyle name="Note 6 11 2 6" xfId="7812"/>
    <cellStyle name="Note 6 11 2 6 2" xfId="25247"/>
    <cellStyle name="Note 6 11 2 6 3" xfId="39700"/>
    <cellStyle name="Note 6 11 2 7" xfId="10253"/>
    <cellStyle name="Note 6 11 2 7 2" xfId="27688"/>
    <cellStyle name="Note 6 11 2 7 3" xfId="42141"/>
    <cellStyle name="Note 6 11 2 8" xfId="12673"/>
    <cellStyle name="Note 6 11 2 8 2" xfId="30108"/>
    <cellStyle name="Note 6 11 2 8 3" xfId="44561"/>
    <cellStyle name="Note 6 11 2 9" xfId="19680"/>
    <cellStyle name="Note 6 11 3" xfId="2843"/>
    <cellStyle name="Note 6 11 3 2" xfId="2844"/>
    <cellStyle name="Note 6 11 3 2 2" xfId="5355"/>
    <cellStyle name="Note 6 11 3 2 2 2" xfId="14642"/>
    <cellStyle name="Note 6 11 3 2 2 2 2" xfId="32077"/>
    <cellStyle name="Note 6 11 3 2 2 2 3" xfId="46530"/>
    <cellStyle name="Note 6 11 3 2 2 3" xfId="17103"/>
    <cellStyle name="Note 6 11 3 2 2 3 2" xfId="34538"/>
    <cellStyle name="Note 6 11 3 2 2 3 3" xfId="48991"/>
    <cellStyle name="Note 6 11 3 2 2 4" xfId="22791"/>
    <cellStyle name="Note 6 11 3 2 2 5" xfId="37244"/>
    <cellStyle name="Note 6 11 3 2 3" xfId="7817"/>
    <cellStyle name="Note 6 11 3 2 3 2" xfId="25252"/>
    <cellStyle name="Note 6 11 3 2 3 3" xfId="39705"/>
    <cellStyle name="Note 6 11 3 2 4" xfId="10258"/>
    <cellStyle name="Note 6 11 3 2 4 2" xfId="27693"/>
    <cellStyle name="Note 6 11 3 2 4 3" xfId="42146"/>
    <cellStyle name="Note 6 11 3 2 5" xfId="12678"/>
    <cellStyle name="Note 6 11 3 2 5 2" xfId="30113"/>
    <cellStyle name="Note 6 11 3 2 5 3" xfId="44566"/>
    <cellStyle name="Note 6 11 3 2 6" xfId="19685"/>
    <cellStyle name="Note 6 11 3 3" xfId="2845"/>
    <cellStyle name="Note 6 11 3 3 2" xfId="5356"/>
    <cellStyle name="Note 6 11 3 3 2 2" xfId="14643"/>
    <cellStyle name="Note 6 11 3 3 2 2 2" xfId="32078"/>
    <cellStyle name="Note 6 11 3 3 2 2 3" xfId="46531"/>
    <cellStyle name="Note 6 11 3 3 2 3" xfId="17104"/>
    <cellStyle name="Note 6 11 3 3 2 3 2" xfId="34539"/>
    <cellStyle name="Note 6 11 3 3 2 3 3" xfId="48992"/>
    <cellStyle name="Note 6 11 3 3 2 4" xfId="22792"/>
    <cellStyle name="Note 6 11 3 3 2 5" xfId="37245"/>
    <cellStyle name="Note 6 11 3 3 3" xfId="7818"/>
    <cellStyle name="Note 6 11 3 3 3 2" xfId="25253"/>
    <cellStyle name="Note 6 11 3 3 3 3" xfId="39706"/>
    <cellStyle name="Note 6 11 3 3 4" xfId="10259"/>
    <cellStyle name="Note 6 11 3 3 4 2" xfId="27694"/>
    <cellStyle name="Note 6 11 3 3 4 3" xfId="42147"/>
    <cellStyle name="Note 6 11 3 3 5" xfId="12679"/>
    <cellStyle name="Note 6 11 3 3 5 2" xfId="30114"/>
    <cellStyle name="Note 6 11 3 3 5 3" xfId="44567"/>
    <cellStyle name="Note 6 11 3 3 6" xfId="19686"/>
    <cellStyle name="Note 6 11 3 4" xfId="2846"/>
    <cellStyle name="Note 6 11 3 4 2" xfId="5357"/>
    <cellStyle name="Note 6 11 3 4 2 2" xfId="22793"/>
    <cellStyle name="Note 6 11 3 4 2 3" xfId="37246"/>
    <cellStyle name="Note 6 11 3 4 3" xfId="7819"/>
    <cellStyle name="Note 6 11 3 4 3 2" xfId="25254"/>
    <cellStyle name="Note 6 11 3 4 3 3" xfId="39707"/>
    <cellStyle name="Note 6 11 3 4 4" xfId="10260"/>
    <cellStyle name="Note 6 11 3 4 4 2" xfId="27695"/>
    <cellStyle name="Note 6 11 3 4 4 3" xfId="42148"/>
    <cellStyle name="Note 6 11 3 4 5" xfId="12680"/>
    <cellStyle name="Note 6 11 3 4 5 2" xfId="30115"/>
    <cellStyle name="Note 6 11 3 4 5 3" xfId="44568"/>
    <cellStyle name="Note 6 11 3 4 6" xfId="15481"/>
    <cellStyle name="Note 6 11 3 4 6 2" xfId="32916"/>
    <cellStyle name="Note 6 11 3 4 6 3" xfId="47369"/>
    <cellStyle name="Note 6 11 3 4 7" xfId="19687"/>
    <cellStyle name="Note 6 11 3 4 8" xfId="20643"/>
    <cellStyle name="Note 6 11 3 5" xfId="5354"/>
    <cellStyle name="Note 6 11 3 5 2" xfId="14641"/>
    <cellStyle name="Note 6 11 3 5 2 2" xfId="32076"/>
    <cellStyle name="Note 6 11 3 5 2 3" xfId="46529"/>
    <cellStyle name="Note 6 11 3 5 3" xfId="17102"/>
    <cellStyle name="Note 6 11 3 5 3 2" xfId="34537"/>
    <cellStyle name="Note 6 11 3 5 3 3" xfId="48990"/>
    <cellStyle name="Note 6 11 3 5 4" xfId="22790"/>
    <cellStyle name="Note 6 11 3 5 5" xfId="37243"/>
    <cellStyle name="Note 6 11 3 6" xfId="7816"/>
    <cellStyle name="Note 6 11 3 6 2" xfId="25251"/>
    <cellStyle name="Note 6 11 3 6 3" xfId="39704"/>
    <cellStyle name="Note 6 11 3 7" xfId="10257"/>
    <cellStyle name="Note 6 11 3 7 2" xfId="27692"/>
    <cellStyle name="Note 6 11 3 7 3" xfId="42145"/>
    <cellStyle name="Note 6 11 3 8" xfId="12677"/>
    <cellStyle name="Note 6 11 3 8 2" xfId="30112"/>
    <cellStyle name="Note 6 11 3 8 3" xfId="44565"/>
    <cellStyle name="Note 6 11 3 9" xfId="19684"/>
    <cellStyle name="Note 6 11 4" xfId="2847"/>
    <cellStyle name="Note 6 11 4 2" xfId="2848"/>
    <cellStyle name="Note 6 11 4 2 2" xfId="5359"/>
    <cellStyle name="Note 6 11 4 2 2 2" xfId="14645"/>
    <cellStyle name="Note 6 11 4 2 2 2 2" xfId="32080"/>
    <cellStyle name="Note 6 11 4 2 2 2 3" xfId="46533"/>
    <cellStyle name="Note 6 11 4 2 2 3" xfId="17106"/>
    <cellStyle name="Note 6 11 4 2 2 3 2" xfId="34541"/>
    <cellStyle name="Note 6 11 4 2 2 3 3" xfId="48994"/>
    <cellStyle name="Note 6 11 4 2 2 4" xfId="22795"/>
    <cellStyle name="Note 6 11 4 2 2 5" xfId="37248"/>
    <cellStyle name="Note 6 11 4 2 3" xfId="7821"/>
    <cellStyle name="Note 6 11 4 2 3 2" xfId="25256"/>
    <cellStyle name="Note 6 11 4 2 3 3" xfId="39709"/>
    <cellStyle name="Note 6 11 4 2 4" xfId="10262"/>
    <cellStyle name="Note 6 11 4 2 4 2" xfId="27697"/>
    <cellStyle name="Note 6 11 4 2 4 3" xfId="42150"/>
    <cellStyle name="Note 6 11 4 2 5" xfId="12682"/>
    <cellStyle name="Note 6 11 4 2 5 2" xfId="30117"/>
    <cellStyle name="Note 6 11 4 2 5 3" xfId="44570"/>
    <cellStyle name="Note 6 11 4 2 6" xfId="19689"/>
    <cellStyle name="Note 6 11 4 3" xfId="2849"/>
    <cellStyle name="Note 6 11 4 3 2" xfId="5360"/>
    <cellStyle name="Note 6 11 4 3 2 2" xfId="14646"/>
    <cellStyle name="Note 6 11 4 3 2 2 2" xfId="32081"/>
    <cellStyle name="Note 6 11 4 3 2 2 3" xfId="46534"/>
    <cellStyle name="Note 6 11 4 3 2 3" xfId="17107"/>
    <cellStyle name="Note 6 11 4 3 2 3 2" xfId="34542"/>
    <cellStyle name="Note 6 11 4 3 2 3 3" xfId="48995"/>
    <cellStyle name="Note 6 11 4 3 2 4" xfId="22796"/>
    <cellStyle name="Note 6 11 4 3 2 5" xfId="37249"/>
    <cellStyle name="Note 6 11 4 3 3" xfId="7822"/>
    <cellStyle name="Note 6 11 4 3 3 2" xfId="25257"/>
    <cellStyle name="Note 6 11 4 3 3 3" xfId="39710"/>
    <cellStyle name="Note 6 11 4 3 4" xfId="10263"/>
    <cellStyle name="Note 6 11 4 3 4 2" xfId="27698"/>
    <cellStyle name="Note 6 11 4 3 4 3" xfId="42151"/>
    <cellStyle name="Note 6 11 4 3 5" xfId="12683"/>
    <cellStyle name="Note 6 11 4 3 5 2" xfId="30118"/>
    <cellStyle name="Note 6 11 4 3 5 3" xfId="44571"/>
    <cellStyle name="Note 6 11 4 3 6" xfId="19690"/>
    <cellStyle name="Note 6 11 4 4" xfId="2850"/>
    <cellStyle name="Note 6 11 4 4 2" xfId="5361"/>
    <cellStyle name="Note 6 11 4 4 2 2" xfId="22797"/>
    <cellStyle name="Note 6 11 4 4 2 3" xfId="37250"/>
    <cellStyle name="Note 6 11 4 4 3" xfId="7823"/>
    <cellStyle name="Note 6 11 4 4 3 2" xfId="25258"/>
    <cellStyle name="Note 6 11 4 4 3 3" xfId="39711"/>
    <cellStyle name="Note 6 11 4 4 4" xfId="10264"/>
    <cellStyle name="Note 6 11 4 4 4 2" xfId="27699"/>
    <cellStyle name="Note 6 11 4 4 4 3" xfId="42152"/>
    <cellStyle name="Note 6 11 4 4 5" xfId="12684"/>
    <cellStyle name="Note 6 11 4 4 5 2" xfId="30119"/>
    <cellStyle name="Note 6 11 4 4 5 3" xfId="44572"/>
    <cellStyle name="Note 6 11 4 4 6" xfId="15482"/>
    <cellStyle name="Note 6 11 4 4 6 2" xfId="32917"/>
    <cellStyle name="Note 6 11 4 4 6 3" xfId="47370"/>
    <cellStyle name="Note 6 11 4 4 7" xfId="19691"/>
    <cellStyle name="Note 6 11 4 4 8" xfId="20644"/>
    <cellStyle name="Note 6 11 4 5" xfId="5358"/>
    <cellStyle name="Note 6 11 4 5 2" xfId="14644"/>
    <cellStyle name="Note 6 11 4 5 2 2" xfId="32079"/>
    <cellStyle name="Note 6 11 4 5 2 3" xfId="46532"/>
    <cellStyle name="Note 6 11 4 5 3" xfId="17105"/>
    <cellStyle name="Note 6 11 4 5 3 2" xfId="34540"/>
    <cellStyle name="Note 6 11 4 5 3 3" xfId="48993"/>
    <cellStyle name="Note 6 11 4 5 4" xfId="22794"/>
    <cellStyle name="Note 6 11 4 5 5" xfId="37247"/>
    <cellStyle name="Note 6 11 4 6" xfId="7820"/>
    <cellStyle name="Note 6 11 4 6 2" xfId="25255"/>
    <cellStyle name="Note 6 11 4 6 3" xfId="39708"/>
    <cellStyle name="Note 6 11 4 7" xfId="10261"/>
    <cellStyle name="Note 6 11 4 7 2" xfId="27696"/>
    <cellStyle name="Note 6 11 4 7 3" xfId="42149"/>
    <cellStyle name="Note 6 11 4 8" xfId="12681"/>
    <cellStyle name="Note 6 11 4 8 2" xfId="30116"/>
    <cellStyle name="Note 6 11 4 8 3" xfId="44569"/>
    <cellStyle name="Note 6 11 4 9" xfId="19688"/>
    <cellStyle name="Note 6 11 5" xfId="2851"/>
    <cellStyle name="Note 6 11 5 2" xfId="2852"/>
    <cellStyle name="Note 6 11 5 2 2" xfId="5363"/>
    <cellStyle name="Note 6 11 5 2 2 2" xfId="14648"/>
    <cellStyle name="Note 6 11 5 2 2 2 2" xfId="32083"/>
    <cellStyle name="Note 6 11 5 2 2 2 3" xfId="46536"/>
    <cellStyle name="Note 6 11 5 2 2 3" xfId="17109"/>
    <cellStyle name="Note 6 11 5 2 2 3 2" xfId="34544"/>
    <cellStyle name="Note 6 11 5 2 2 3 3" xfId="48997"/>
    <cellStyle name="Note 6 11 5 2 2 4" xfId="22799"/>
    <cellStyle name="Note 6 11 5 2 2 5" xfId="37252"/>
    <cellStyle name="Note 6 11 5 2 3" xfId="7825"/>
    <cellStyle name="Note 6 11 5 2 3 2" xfId="25260"/>
    <cellStyle name="Note 6 11 5 2 3 3" xfId="39713"/>
    <cellStyle name="Note 6 11 5 2 4" xfId="10266"/>
    <cellStyle name="Note 6 11 5 2 4 2" xfId="27701"/>
    <cellStyle name="Note 6 11 5 2 4 3" xfId="42154"/>
    <cellStyle name="Note 6 11 5 2 5" xfId="12686"/>
    <cellStyle name="Note 6 11 5 2 5 2" xfId="30121"/>
    <cellStyle name="Note 6 11 5 2 5 3" xfId="44574"/>
    <cellStyle name="Note 6 11 5 2 6" xfId="19693"/>
    <cellStyle name="Note 6 11 5 3" xfId="2853"/>
    <cellStyle name="Note 6 11 5 3 2" xfId="5364"/>
    <cellStyle name="Note 6 11 5 3 2 2" xfId="14649"/>
    <cellStyle name="Note 6 11 5 3 2 2 2" xfId="32084"/>
    <cellStyle name="Note 6 11 5 3 2 2 3" xfId="46537"/>
    <cellStyle name="Note 6 11 5 3 2 3" xfId="17110"/>
    <cellStyle name="Note 6 11 5 3 2 3 2" xfId="34545"/>
    <cellStyle name="Note 6 11 5 3 2 3 3" xfId="48998"/>
    <cellStyle name="Note 6 11 5 3 2 4" xfId="22800"/>
    <cellStyle name="Note 6 11 5 3 2 5" xfId="37253"/>
    <cellStyle name="Note 6 11 5 3 3" xfId="7826"/>
    <cellStyle name="Note 6 11 5 3 3 2" xfId="25261"/>
    <cellStyle name="Note 6 11 5 3 3 3" xfId="39714"/>
    <cellStyle name="Note 6 11 5 3 4" xfId="10267"/>
    <cellStyle name="Note 6 11 5 3 4 2" xfId="27702"/>
    <cellStyle name="Note 6 11 5 3 4 3" xfId="42155"/>
    <cellStyle name="Note 6 11 5 3 5" xfId="12687"/>
    <cellStyle name="Note 6 11 5 3 5 2" xfId="30122"/>
    <cellStyle name="Note 6 11 5 3 5 3" xfId="44575"/>
    <cellStyle name="Note 6 11 5 3 6" xfId="19694"/>
    <cellStyle name="Note 6 11 5 4" xfId="2854"/>
    <cellStyle name="Note 6 11 5 4 2" xfId="5365"/>
    <cellStyle name="Note 6 11 5 4 2 2" xfId="22801"/>
    <cellStyle name="Note 6 11 5 4 2 3" xfId="37254"/>
    <cellStyle name="Note 6 11 5 4 3" xfId="7827"/>
    <cellStyle name="Note 6 11 5 4 3 2" xfId="25262"/>
    <cellStyle name="Note 6 11 5 4 3 3" xfId="39715"/>
    <cellStyle name="Note 6 11 5 4 4" xfId="10268"/>
    <cellStyle name="Note 6 11 5 4 4 2" xfId="27703"/>
    <cellStyle name="Note 6 11 5 4 4 3" xfId="42156"/>
    <cellStyle name="Note 6 11 5 4 5" xfId="12688"/>
    <cellStyle name="Note 6 11 5 4 5 2" xfId="30123"/>
    <cellStyle name="Note 6 11 5 4 5 3" xfId="44576"/>
    <cellStyle name="Note 6 11 5 4 6" xfId="15483"/>
    <cellStyle name="Note 6 11 5 4 6 2" xfId="32918"/>
    <cellStyle name="Note 6 11 5 4 6 3" xfId="47371"/>
    <cellStyle name="Note 6 11 5 4 7" xfId="19695"/>
    <cellStyle name="Note 6 11 5 4 8" xfId="20645"/>
    <cellStyle name="Note 6 11 5 5" xfId="5362"/>
    <cellStyle name="Note 6 11 5 5 2" xfId="14647"/>
    <cellStyle name="Note 6 11 5 5 2 2" xfId="32082"/>
    <cellStyle name="Note 6 11 5 5 2 3" xfId="46535"/>
    <cellStyle name="Note 6 11 5 5 3" xfId="17108"/>
    <cellStyle name="Note 6 11 5 5 3 2" xfId="34543"/>
    <cellStyle name="Note 6 11 5 5 3 3" xfId="48996"/>
    <cellStyle name="Note 6 11 5 5 4" xfId="22798"/>
    <cellStyle name="Note 6 11 5 5 5" xfId="37251"/>
    <cellStyle name="Note 6 11 5 6" xfId="7824"/>
    <cellStyle name="Note 6 11 5 6 2" xfId="25259"/>
    <cellStyle name="Note 6 11 5 6 3" xfId="39712"/>
    <cellStyle name="Note 6 11 5 7" xfId="10265"/>
    <cellStyle name="Note 6 11 5 7 2" xfId="27700"/>
    <cellStyle name="Note 6 11 5 7 3" xfId="42153"/>
    <cellStyle name="Note 6 11 5 8" xfId="12685"/>
    <cellStyle name="Note 6 11 5 8 2" xfId="30120"/>
    <cellStyle name="Note 6 11 5 8 3" xfId="44573"/>
    <cellStyle name="Note 6 11 5 9" xfId="19692"/>
    <cellStyle name="Note 6 11 6" xfId="2855"/>
    <cellStyle name="Note 6 11 6 2" xfId="5366"/>
    <cellStyle name="Note 6 11 6 2 2" xfId="14650"/>
    <cellStyle name="Note 6 11 6 2 2 2" xfId="32085"/>
    <cellStyle name="Note 6 11 6 2 2 3" xfId="46538"/>
    <cellStyle name="Note 6 11 6 2 3" xfId="17111"/>
    <cellStyle name="Note 6 11 6 2 3 2" xfId="34546"/>
    <cellStyle name="Note 6 11 6 2 3 3" xfId="48999"/>
    <cellStyle name="Note 6 11 6 2 4" xfId="22802"/>
    <cellStyle name="Note 6 11 6 2 5" xfId="37255"/>
    <cellStyle name="Note 6 11 6 3" xfId="7828"/>
    <cellStyle name="Note 6 11 6 3 2" xfId="25263"/>
    <cellStyle name="Note 6 11 6 3 3" xfId="39716"/>
    <cellStyle name="Note 6 11 6 4" xfId="10269"/>
    <cellStyle name="Note 6 11 6 4 2" xfId="27704"/>
    <cellStyle name="Note 6 11 6 4 3" xfId="42157"/>
    <cellStyle name="Note 6 11 6 5" xfId="12689"/>
    <cellStyle name="Note 6 11 6 5 2" xfId="30124"/>
    <cellStyle name="Note 6 11 6 5 3" xfId="44577"/>
    <cellStyle name="Note 6 11 6 6" xfId="19696"/>
    <cellStyle name="Note 6 11 7" xfId="2856"/>
    <cellStyle name="Note 6 11 7 2" xfId="5367"/>
    <cellStyle name="Note 6 11 7 2 2" xfId="14651"/>
    <cellStyle name="Note 6 11 7 2 2 2" xfId="32086"/>
    <cellStyle name="Note 6 11 7 2 2 3" xfId="46539"/>
    <cellStyle name="Note 6 11 7 2 3" xfId="17112"/>
    <cellStyle name="Note 6 11 7 2 3 2" xfId="34547"/>
    <cellStyle name="Note 6 11 7 2 3 3" xfId="49000"/>
    <cellStyle name="Note 6 11 7 2 4" xfId="22803"/>
    <cellStyle name="Note 6 11 7 2 5" xfId="37256"/>
    <cellStyle name="Note 6 11 7 3" xfId="7829"/>
    <cellStyle name="Note 6 11 7 3 2" xfId="25264"/>
    <cellStyle name="Note 6 11 7 3 3" xfId="39717"/>
    <cellStyle name="Note 6 11 7 4" xfId="10270"/>
    <cellStyle name="Note 6 11 7 4 2" xfId="27705"/>
    <cellStyle name="Note 6 11 7 4 3" xfId="42158"/>
    <cellStyle name="Note 6 11 7 5" xfId="12690"/>
    <cellStyle name="Note 6 11 7 5 2" xfId="30125"/>
    <cellStyle name="Note 6 11 7 5 3" xfId="44578"/>
    <cellStyle name="Note 6 11 7 6" xfId="19697"/>
    <cellStyle name="Note 6 11 8" xfId="2857"/>
    <cellStyle name="Note 6 11 8 2" xfId="5368"/>
    <cellStyle name="Note 6 11 8 2 2" xfId="22804"/>
    <cellStyle name="Note 6 11 8 2 3" xfId="37257"/>
    <cellStyle name="Note 6 11 8 3" xfId="7830"/>
    <cellStyle name="Note 6 11 8 3 2" xfId="25265"/>
    <cellStyle name="Note 6 11 8 3 3" xfId="39718"/>
    <cellStyle name="Note 6 11 8 4" xfId="10271"/>
    <cellStyle name="Note 6 11 8 4 2" xfId="27706"/>
    <cellStyle name="Note 6 11 8 4 3" xfId="42159"/>
    <cellStyle name="Note 6 11 8 5" xfId="12691"/>
    <cellStyle name="Note 6 11 8 5 2" xfId="30126"/>
    <cellStyle name="Note 6 11 8 5 3" xfId="44579"/>
    <cellStyle name="Note 6 11 8 6" xfId="15484"/>
    <cellStyle name="Note 6 11 8 6 2" xfId="32919"/>
    <cellStyle name="Note 6 11 8 6 3" xfId="47372"/>
    <cellStyle name="Note 6 11 8 7" xfId="19698"/>
    <cellStyle name="Note 6 11 8 8" xfId="20646"/>
    <cellStyle name="Note 6 11 9" xfId="5349"/>
    <cellStyle name="Note 6 11 9 2" xfId="14637"/>
    <cellStyle name="Note 6 11 9 2 2" xfId="32072"/>
    <cellStyle name="Note 6 11 9 2 3" xfId="46525"/>
    <cellStyle name="Note 6 11 9 3" xfId="17098"/>
    <cellStyle name="Note 6 11 9 3 2" xfId="34533"/>
    <cellStyle name="Note 6 11 9 3 3" xfId="48986"/>
    <cellStyle name="Note 6 11 9 4" xfId="22785"/>
    <cellStyle name="Note 6 11 9 5" xfId="37238"/>
    <cellStyle name="Note 6 12" xfId="2858"/>
    <cellStyle name="Note 6 12 10" xfId="7831"/>
    <cellStyle name="Note 6 12 10 2" xfId="25266"/>
    <cellStyle name="Note 6 12 10 3" xfId="39719"/>
    <cellStyle name="Note 6 12 11" xfId="10272"/>
    <cellStyle name="Note 6 12 11 2" xfId="27707"/>
    <cellStyle name="Note 6 12 11 3" xfId="42160"/>
    <cellStyle name="Note 6 12 12" xfId="12692"/>
    <cellStyle name="Note 6 12 12 2" xfId="30127"/>
    <cellStyle name="Note 6 12 12 3" xfId="44580"/>
    <cellStyle name="Note 6 12 13" xfId="19699"/>
    <cellStyle name="Note 6 12 2" xfId="2859"/>
    <cellStyle name="Note 6 12 2 2" xfId="2860"/>
    <cellStyle name="Note 6 12 2 2 2" xfId="5371"/>
    <cellStyle name="Note 6 12 2 2 2 2" xfId="14654"/>
    <cellStyle name="Note 6 12 2 2 2 2 2" xfId="32089"/>
    <cellStyle name="Note 6 12 2 2 2 2 3" xfId="46542"/>
    <cellStyle name="Note 6 12 2 2 2 3" xfId="17115"/>
    <cellStyle name="Note 6 12 2 2 2 3 2" xfId="34550"/>
    <cellStyle name="Note 6 12 2 2 2 3 3" xfId="49003"/>
    <cellStyle name="Note 6 12 2 2 2 4" xfId="22807"/>
    <cellStyle name="Note 6 12 2 2 2 5" xfId="37260"/>
    <cellStyle name="Note 6 12 2 2 3" xfId="7833"/>
    <cellStyle name="Note 6 12 2 2 3 2" xfId="25268"/>
    <cellStyle name="Note 6 12 2 2 3 3" xfId="39721"/>
    <cellStyle name="Note 6 12 2 2 4" xfId="10274"/>
    <cellStyle name="Note 6 12 2 2 4 2" xfId="27709"/>
    <cellStyle name="Note 6 12 2 2 4 3" xfId="42162"/>
    <cellStyle name="Note 6 12 2 2 5" xfId="12694"/>
    <cellStyle name="Note 6 12 2 2 5 2" xfId="30129"/>
    <cellStyle name="Note 6 12 2 2 5 3" xfId="44582"/>
    <cellStyle name="Note 6 12 2 2 6" xfId="19701"/>
    <cellStyle name="Note 6 12 2 3" xfId="2861"/>
    <cellStyle name="Note 6 12 2 3 2" xfId="5372"/>
    <cellStyle name="Note 6 12 2 3 2 2" xfId="14655"/>
    <cellStyle name="Note 6 12 2 3 2 2 2" xfId="32090"/>
    <cellStyle name="Note 6 12 2 3 2 2 3" xfId="46543"/>
    <cellStyle name="Note 6 12 2 3 2 3" xfId="17116"/>
    <cellStyle name="Note 6 12 2 3 2 3 2" xfId="34551"/>
    <cellStyle name="Note 6 12 2 3 2 3 3" xfId="49004"/>
    <cellStyle name="Note 6 12 2 3 2 4" xfId="22808"/>
    <cellStyle name="Note 6 12 2 3 2 5" xfId="37261"/>
    <cellStyle name="Note 6 12 2 3 3" xfId="7834"/>
    <cellStyle name="Note 6 12 2 3 3 2" xfId="25269"/>
    <cellStyle name="Note 6 12 2 3 3 3" xfId="39722"/>
    <cellStyle name="Note 6 12 2 3 4" xfId="10275"/>
    <cellStyle name="Note 6 12 2 3 4 2" xfId="27710"/>
    <cellStyle name="Note 6 12 2 3 4 3" xfId="42163"/>
    <cellStyle name="Note 6 12 2 3 5" xfId="12695"/>
    <cellStyle name="Note 6 12 2 3 5 2" xfId="30130"/>
    <cellStyle name="Note 6 12 2 3 5 3" xfId="44583"/>
    <cellStyle name="Note 6 12 2 3 6" xfId="19702"/>
    <cellStyle name="Note 6 12 2 4" xfId="2862"/>
    <cellStyle name="Note 6 12 2 4 2" xfId="5373"/>
    <cellStyle name="Note 6 12 2 4 2 2" xfId="22809"/>
    <cellStyle name="Note 6 12 2 4 2 3" xfId="37262"/>
    <cellStyle name="Note 6 12 2 4 3" xfId="7835"/>
    <cellStyle name="Note 6 12 2 4 3 2" xfId="25270"/>
    <cellStyle name="Note 6 12 2 4 3 3" xfId="39723"/>
    <cellStyle name="Note 6 12 2 4 4" xfId="10276"/>
    <cellStyle name="Note 6 12 2 4 4 2" xfId="27711"/>
    <cellStyle name="Note 6 12 2 4 4 3" xfId="42164"/>
    <cellStyle name="Note 6 12 2 4 5" xfId="12696"/>
    <cellStyle name="Note 6 12 2 4 5 2" xfId="30131"/>
    <cellStyle name="Note 6 12 2 4 5 3" xfId="44584"/>
    <cellStyle name="Note 6 12 2 4 6" xfId="15485"/>
    <cellStyle name="Note 6 12 2 4 6 2" xfId="32920"/>
    <cellStyle name="Note 6 12 2 4 6 3" xfId="47373"/>
    <cellStyle name="Note 6 12 2 4 7" xfId="19703"/>
    <cellStyle name="Note 6 12 2 4 8" xfId="20647"/>
    <cellStyle name="Note 6 12 2 5" xfId="5370"/>
    <cellStyle name="Note 6 12 2 5 2" xfId="14653"/>
    <cellStyle name="Note 6 12 2 5 2 2" xfId="32088"/>
    <cellStyle name="Note 6 12 2 5 2 3" xfId="46541"/>
    <cellStyle name="Note 6 12 2 5 3" xfId="17114"/>
    <cellStyle name="Note 6 12 2 5 3 2" xfId="34549"/>
    <cellStyle name="Note 6 12 2 5 3 3" xfId="49002"/>
    <cellStyle name="Note 6 12 2 5 4" xfId="22806"/>
    <cellStyle name="Note 6 12 2 5 5" xfId="37259"/>
    <cellStyle name="Note 6 12 2 6" xfId="7832"/>
    <cellStyle name="Note 6 12 2 6 2" xfId="25267"/>
    <cellStyle name="Note 6 12 2 6 3" xfId="39720"/>
    <cellStyle name="Note 6 12 2 7" xfId="10273"/>
    <cellStyle name="Note 6 12 2 7 2" xfId="27708"/>
    <cellStyle name="Note 6 12 2 7 3" xfId="42161"/>
    <cellStyle name="Note 6 12 2 8" xfId="12693"/>
    <cellStyle name="Note 6 12 2 8 2" xfId="30128"/>
    <cellStyle name="Note 6 12 2 8 3" xfId="44581"/>
    <cellStyle name="Note 6 12 2 9" xfId="19700"/>
    <cellStyle name="Note 6 12 3" xfId="2863"/>
    <cellStyle name="Note 6 12 3 2" xfId="2864"/>
    <cellStyle name="Note 6 12 3 2 2" xfId="5375"/>
    <cellStyle name="Note 6 12 3 2 2 2" xfId="14657"/>
    <cellStyle name="Note 6 12 3 2 2 2 2" xfId="32092"/>
    <cellStyle name="Note 6 12 3 2 2 2 3" xfId="46545"/>
    <cellStyle name="Note 6 12 3 2 2 3" xfId="17118"/>
    <cellStyle name="Note 6 12 3 2 2 3 2" xfId="34553"/>
    <cellStyle name="Note 6 12 3 2 2 3 3" xfId="49006"/>
    <cellStyle name="Note 6 12 3 2 2 4" xfId="22811"/>
    <cellStyle name="Note 6 12 3 2 2 5" xfId="37264"/>
    <cellStyle name="Note 6 12 3 2 3" xfId="7837"/>
    <cellStyle name="Note 6 12 3 2 3 2" xfId="25272"/>
    <cellStyle name="Note 6 12 3 2 3 3" xfId="39725"/>
    <cellStyle name="Note 6 12 3 2 4" xfId="10278"/>
    <cellStyle name="Note 6 12 3 2 4 2" xfId="27713"/>
    <cellStyle name="Note 6 12 3 2 4 3" xfId="42166"/>
    <cellStyle name="Note 6 12 3 2 5" xfId="12698"/>
    <cellStyle name="Note 6 12 3 2 5 2" xfId="30133"/>
    <cellStyle name="Note 6 12 3 2 5 3" xfId="44586"/>
    <cellStyle name="Note 6 12 3 2 6" xfId="19705"/>
    <cellStyle name="Note 6 12 3 3" xfId="2865"/>
    <cellStyle name="Note 6 12 3 3 2" xfId="5376"/>
    <cellStyle name="Note 6 12 3 3 2 2" xfId="14658"/>
    <cellStyle name="Note 6 12 3 3 2 2 2" xfId="32093"/>
    <cellStyle name="Note 6 12 3 3 2 2 3" xfId="46546"/>
    <cellStyle name="Note 6 12 3 3 2 3" xfId="17119"/>
    <cellStyle name="Note 6 12 3 3 2 3 2" xfId="34554"/>
    <cellStyle name="Note 6 12 3 3 2 3 3" xfId="49007"/>
    <cellStyle name="Note 6 12 3 3 2 4" xfId="22812"/>
    <cellStyle name="Note 6 12 3 3 2 5" xfId="37265"/>
    <cellStyle name="Note 6 12 3 3 3" xfId="7838"/>
    <cellStyle name="Note 6 12 3 3 3 2" xfId="25273"/>
    <cellStyle name="Note 6 12 3 3 3 3" xfId="39726"/>
    <cellStyle name="Note 6 12 3 3 4" xfId="10279"/>
    <cellStyle name="Note 6 12 3 3 4 2" xfId="27714"/>
    <cellStyle name="Note 6 12 3 3 4 3" xfId="42167"/>
    <cellStyle name="Note 6 12 3 3 5" xfId="12699"/>
    <cellStyle name="Note 6 12 3 3 5 2" xfId="30134"/>
    <cellStyle name="Note 6 12 3 3 5 3" xfId="44587"/>
    <cellStyle name="Note 6 12 3 3 6" xfId="19706"/>
    <cellStyle name="Note 6 12 3 4" xfId="2866"/>
    <cellStyle name="Note 6 12 3 4 2" xfId="5377"/>
    <cellStyle name="Note 6 12 3 4 2 2" xfId="22813"/>
    <cellStyle name="Note 6 12 3 4 2 3" xfId="37266"/>
    <cellStyle name="Note 6 12 3 4 3" xfId="7839"/>
    <cellStyle name="Note 6 12 3 4 3 2" xfId="25274"/>
    <cellStyle name="Note 6 12 3 4 3 3" xfId="39727"/>
    <cellStyle name="Note 6 12 3 4 4" xfId="10280"/>
    <cellStyle name="Note 6 12 3 4 4 2" xfId="27715"/>
    <cellStyle name="Note 6 12 3 4 4 3" xfId="42168"/>
    <cellStyle name="Note 6 12 3 4 5" xfId="12700"/>
    <cellStyle name="Note 6 12 3 4 5 2" xfId="30135"/>
    <cellStyle name="Note 6 12 3 4 5 3" xfId="44588"/>
    <cellStyle name="Note 6 12 3 4 6" xfId="15486"/>
    <cellStyle name="Note 6 12 3 4 6 2" xfId="32921"/>
    <cellStyle name="Note 6 12 3 4 6 3" xfId="47374"/>
    <cellStyle name="Note 6 12 3 4 7" xfId="19707"/>
    <cellStyle name="Note 6 12 3 4 8" xfId="20648"/>
    <cellStyle name="Note 6 12 3 5" xfId="5374"/>
    <cellStyle name="Note 6 12 3 5 2" xfId="14656"/>
    <cellStyle name="Note 6 12 3 5 2 2" xfId="32091"/>
    <cellStyle name="Note 6 12 3 5 2 3" xfId="46544"/>
    <cellStyle name="Note 6 12 3 5 3" xfId="17117"/>
    <cellStyle name="Note 6 12 3 5 3 2" xfId="34552"/>
    <cellStyle name="Note 6 12 3 5 3 3" xfId="49005"/>
    <cellStyle name="Note 6 12 3 5 4" xfId="22810"/>
    <cellStyle name="Note 6 12 3 5 5" xfId="37263"/>
    <cellStyle name="Note 6 12 3 6" xfId="7836"/>
    <cellStyle name="Note 6 12 3 6 2" xfId="25271"/>
    <cellStyle name="Note 6 12 3 6 3" xfId="39724"/>
    <cellStyle name="Note 6 12 3 7" xfId="10277"/>
    <cellStyle name="Note 6 12 3 7 2" xfId="27712"/>
    <cellStyle name="Note 6 12 3 7 3" xfId="42165"/>
    <cellStyle name="Note 6 12 3 8" xfId="12697"/>
    <cellStyle name="Note 6 12 3 8 2" xfId="30132"/>
    <cellStyle name="Note 6 12 3 8 3" xfId="44585"/>
    <cellStyle name="Note 6 12 3 9" xfId="19704"/>
    <cellStyle name="Note 6 12 4" xfId="2867"/>
    <cellStyle name="Note 6 12 4 2" xfId="2868"/>
    <cellStyle name="Note 6 12 4 2 2" xfId="5379"/>
    <cellStyle name="Note 6 12 4 2 2 2" xfId="14660"/>
    <cellStyle name="Note 6 12 4 2 2 2 2" xfId="32095"/>
    <cellStyle name="Note 6 12 4 2 2 2 3" xfId="46548"/>
    <cellStyle name="Note 6 12 4 2 2 3" xfId="17121"/>
    <cellStyle name="Note 6 12 4 2 2 3 2" xfId="34556"/>
    <cellStyle name="Note 6 12 4 2 2 3 3" xfId="49009"/>
    <cellStyle name="Note 6 12 4 2 2 4" xfId="22815"/>
    <cellStyle name="Note 6 12 4 2 2 5" xfId="37268"/>
    <cellStyle name="Note 6 12 4 2 3" xfId="7841"/>
    <cellStyle name="Note 6 12 4 2 3 2" xfId="25276"/>
    <cellStyle name="Note 6 12 4 2 3 3" xfId="39729"/>
    <cellStyle name="Note 6 12 4 2 4" xfId="10282"/>
    <cellStyle name="Note 6 12 4 2 4 2" xfId="27717"/>
    <cellStyle name="Note 6 12 4 2 4 3" xfId="42170"/>
    <cellStyle name="Note 6 12 4 2 5" xfId="12702"/>
    <cellStyle name="Note 6 12 4 2 5 2" xfId="30137"/>
    <cellStyle name="Note 6 12 4 2 5 3" xfId="44590"/>
    <cellStyle name="Note 6 12 4 2 6" xfId="19709"/>
    <cellStyle name="Note 6 12 4 3" xfId="2869"/>
    <cellStyle name="Note 6 12 4 3 2" xfId="5380"/>
    <cellStyle name="Note 6 12 4 3 2 2" xfId="14661"/>
    <cellStyle name="Note 6 12 4 3 2 2 2" xfId="32096"/>
    <cellStyle name="Note 6 12 4 3 2 2 3" xfId="46549"/>
    <cellStyle name="Note 6 12 4 3 2 3" xfId="17122"/>
    <cellStyle name="Note 6 12 4 3 2 3 2" xfId="34557"/>
    <cellStyle name="Note 6 12 4 3 2 3 3" xfId="49010"/>
    <cellStyle name="Note 6 12 4 3 2 4" xfId="22816"/>
    <cellStyle name="Note 6 12 4 3 2 5" xfId="37269"/>
    <cellStyle name="Note 6 12 4 3 3" xfId="7842"/>
    <cellStyle name="Note 6 12 4 3 3 2" xfId="25277"/>
    <cellStyle name="Note 6 12 4 3 3 3" xfId="39730"/>
    <cellStyle name="Note 6 12 4 3 4" xfId="10283"/>
    <cellStyle name="Note 6 12 4 3 4 2" xfId="27718"/>
    <cellStyle name="Note 6 12 4 3 4 3" xfId="42171"/>
    <cellStyle name="Note 6 12 4 3 5" xfId="12703"/>
    <cellStyle name="Note 6 12 4 3 5 2" xfId="30138"/>
    <cellStyle name="Note 6 12 4 3 5 3" xfId="44591"/>
    <cellStyle name="Note 6 12 4 3 6" xfId="19710"/>
    <cellStyle name="Note 6 12 4 4" xfId="2870"/>
    <cellStyle name="Note 6 12 4 4 2" xfId="5381"/>
    <cellStyle name="Note 6 12 4 4 2 2" xfId="22817"/>
    <cellStyle name="Note 6 12 4 4 2 3" xfId="37270"/>
    <cellStyle name="Note 6 12 4 4 3" xfId="7843"/>
    <cellStyle name="Note 6 12 4 4 3 2" xfId="25278"/>
    <cellStyle name="Note 6 12 4 4 3 3" xfId="39731"/>
    <cellStyle name="Note 6 12 4 4 4" xfId="10284"/>
    <cellStyle name="Note 6 12 4 4 4 2" xfId="27719"/>
    <cellStyle name="Note 6 12 4 4 4 3" xfId="42172"/>
    <cellStyle name="Note 6 12 4 4 5" xfId="12704"/>
    <cellStyle name="Note 6 12 4 4 5 2" xfId="30139"/>
    <cellStyle name="Note 6 12 4 4 5 3" xfId="44592"/>
    <cellStyle name="Note 6 12 4 4 6" xfId="15487"/>
    <cellStyle name="Note 6 12 4 4 6 2" xfId="32922"/>
    <cellStyle name="Note 6 12 4 4 6 3" xfId="47375"/>
    <cellStyle name="Note 6 12 4 4 7" xfId="19711"/>
    <cellStyle name="Note 6 12 4 4 8" xfId="20649"/>
    <cellStyle name="Note 6 12 4 5" xfId="5378"/>
    <cellStyle name="Note 6 12 4 5 2" xfId="14659"/>
    <cellStyle name="Note 6 12 4 5 2 2" xfId="32094"/>
    <cellStyle name="Note 6 12 4 5 2 3" xfId="46547"/>
    <cellStyle name="Note 6 12 4 5 3" xfId="17120"/>
    <cellStyle name="Note 6 12 4 5 3 2" xfId="34555"/>
    <cellStyle name="Note 6 12 4 5 3 3" xfId="49008"/>
    <cellStyle name="Note 6 12 4 5 4" xfId="22814"/>
    <cellStyle name="Note 6 12 4 5 5" xfId="37267"/>
    <cellStyle name="Note 6 12 4 6" xfId="7840"/>
    <cellStyle name="Note 6 12 4 6 2" xfId="25275"/>
    <cellStyle name="Note 6 12 4 6 3" xfId="39728"/>
    <cellStyle name="Note 6 12 4 7" xfId="10281"/>
    <cellStyle name="Note 6 12 4 7 2" xfId="27716"/>
    <cellStyle name="Note 6 12 4 7 3" xfId="42169"/>
    <cellStyle name="Note 6 12 4 8" xfId="12701"/>
    <cellStyle name="Note 6 12 4 8 2" xfId="30136"/>
    <cellStyle name="Note 6 12 4 8 3" xfId="44589"/>
    <cellStyle name="Note 6 12 4 9" xfId="19708"/>
    <cellStyle name="Note 6 12 5" xfId="2871"/>
    <cellStyle name="Note 6 12 5 2" xfId="2872"/>
    <cellStyle name="Note 6 12 5 2 2" xfId="5383"/>
    <cellStyle name="Note 6 12 5 2 2 2" xfId="14663"/>
    <cellStyle name="Note 6 12 5 2 2 2 2" xfId="32098"/>
    <cellStyle name="Note 6 12 5 2 2 2 3" xfId="46551"/>
    <cellStyle name="Note 6 12 5 2 2 3" xfId="17124"/>
    <cellStyle name="Note 6 12 5 2 2 3 2" xfId="34559"/>
    <cellStyle name="Note 6 12 5 2 2 3 3" xfId="49012"/>
    <cellStyle name="Note 6 12 5 2 2 4" xfId="22819"/>
    <cellStyle name="Note 6 12 5 2 2 5" xfId="37272"/>
    <cellStyle name="Note 6 12 5 2 3" xfId="7845"/>
    <cellStyle name="Note 6 12 5 2 3 2" xfId="25280"/>
    <cellStyle name="Note 6 12 5 2 3 3" xfId="39733"/>
    <cellStyle name="Note 6 12 5 2 4" xfId="10286"/>
    <cellStyle name="Note 6 12 5 2 4 2" xfId="27721"/>
    <cellStyle name="Note 6 12 5 2 4 3" xfId="42174"/>
    <cellStyle name="Note 6 12 5 2 5" xfId="12706"/>
    <cellStyle name="Note 6 12 5 2 5 2" xfId="30141"/>
    <cellStyle name="Note 6 12 5 2 5 3" xfId="44594"/>
    <cellStyle name="Note 6 12 5 2 6" xfId="19713"/>
    <cellStyle name="Note 6 12 5 3" xfId="2873"/>
    <cellStyle name="Note 6 12 5 3 2" xfId="5384"/>
    <cellStyle name="Note 6 12 5 3 2 2" xfId="14664"/>
    <cellStyle name="Note 6 12 5 3 2 2 2" xfId="32099"/>
    <cellStyle name="Note 6 12 5 3 2 2 3" xfId="46552"/>
    <cellStyle name="Note 6 12 5 3 2 3" xfId="17125"/>
    <cellStyle name="Note 6 12 5 3 2 3 2" xfId="34560"/>
    <cellStyle name="Note 6 12 5 3 2 3 3" xfId="49013"/>
    <cellStyle name="Note 6 12 5 3 2 4" xfId="22820"/>
    <cellStyle name="Note 6 12 5 3 2 5" xfId="37273"/>
    <cellStyle name="Note 6 12 5 3 3" xfId="7846"/>
    <cellStyle name="Note 6 12 5 3 3 2" xfId="25281"/>
    <cellStyle name="Note 6 12 5 3 3 3" xfId="39734"/>
    <cellStyle name="Note 6 12 5 3 4" xfId="10287"/>
    <cellStyle name="Note 6 12 5 3 4 2" xfId="27722"/>
    <cellStyle name="Note 6 12 5 3 4 3" xfId="42175"/>
    <cellStyle name="Note 6 12 5 3 5" xfId="12707"/>
    <cellStyle name="Note 6 12 5 3 5 2" xfId="30142"/>
    <cellStyle name="Note 6 12 5 3 5 3" xfId="44595"/>
    <cellStyle name="Note 6 12 5 3 6" xfId="19714"/>
    <cellStyle name="Note 6 12 5 4" xfId="2874"/>
    <cellStyle name="Note 6 12 5 4 2" xfId="5385"/>
    <cellStyle name="Note 6 12 5 4 2 2" xfId="22821"/>
    <cellStyle name="Note 6 12 5 4 2 3" xfId="37274"/>
    <cellStyle name="Note 6 12 5 4 3" xfId="7847"/>
    <cellStyle name="Note 6 12 5 4 3 2" xfId="25282"/>
    <cellStyle name="Note 6 12 5 4 3 3" xfId="39735"/>
    <cellStyle name="Note 6 12 5 4 4" xfId="10288"/>
    <cellStyle name="Note 6 12 5 4 4 2" xfId="27723"/>
    <cellStyle name="Note 6 12 5 4 4 3" xfId="42176"/>
    <cellStyle name="Note 6 12 5 4 5" xfId="12708"/>
    <cellStyle name="Note 6 12 5 4 5 2" xfId="30143"/>
    <cellStyle name="Note 6 12 5 4 5 3" xfId="44596"/>
    <cellStyle name="Note 6 12 5 4 6" xfId="15488"/>
    <cellStyle name="Note 6 12 5 4 6 2" xfId="32923"/>
    <cellStyle name="Note 6 12 5 4 6 3" xfId="47376"/>
    <cellStyle name="Note 6 12 5 4 7" xfId="19715"/>
    <cellStyle name="Note 6 12 5 4 8" xfId="20650"/>
    <cellStyle name="Note 6 12 5 5" xfId="5382"/>
    <cellStyle name="Note 6 12 5 5 2" xfId="14662"/>
    <cellStyle name="Note 6 12 5 5 2 2" xfId="32097"/>
    <cellStyle name="Note 6 12 5 5 2 3" xfId="46550"/>
    <cellStyle name="Note 6 12 5 5 3" xfId="17123"/>
    <cellStyle name="Note 6 12 5 5 3 2" xfId="34558"/>
    <cellStyle name="Note 6 12 5 5 3 3" xfId="49011"/>
    <cellStyle name="Note 6 12 5 5 4" xfId="22818"/>
    <cellStyle name="Note 6 12 5 5 5" xfId="37271"/>
    <cellStyle name="Note 6 12 5 6" xfId="7844"/>
    <cellStyle name="Note 6 12 5 6 2" xfId="25279"/>
    <cellStyle name="Note 6 12 5 6 3" xfId="39732"/>
    <cellStyle name="Note 6 12 5 7" xfId="10285"/>
    <cellStyle name="Note 6 12 5 7 2" xfId="27720"/>
    <cellStyle name="Note 6 12 5 7 3" xfId="42173"/>
    <cellStyle name="Note 6 12 5 8" xfId="12705"/>
    <cellStyle name="Note 6 12 5 8 2" xfId="30140"/>
    <cellStyle name="Note 6 12 5 8 3" xfId="44593"/>
    <cellStyle name="Note 6 12 5 9" xfId="19712"/>
    <cellStyle name="Note 6 12 6" xfId="2875"/>
    <cellStyle name="Note 6 12 6 2" xfId="5386"/>
    <cellStyle name="Note 6 12 6 2 2" xfId="14665"/>
    <cellStyle name="Note 6 12 6 2 2 2" xfId="32100"/>
    <cellStyle name="Note 6 12 6 2 2 3" xfId="46553"/>
    <cellStyle name="Note 6 12 6 2 3" xfId="17126"/>
    <cellStyle name="Note 6 12 6 2 3 2" xfId="34561"/>
    <cellStyle name="Note 6 12 6 2 3 3" xfId="49014"/>
    <cellStyle name="Note 6 12 6 2 4" xfId="22822"/>
    <cellStyle name="Note 6 12 6 2 5" xfId="37275"/>
    <cellStyle name="Note 6 12 6 3" xfId="7848"/>
    <cellStyle name="Note 6 12 6 3 2" xfId="25283"/>
    <cellStyle name="Note 6 12 6 3 3" xfId="39736"/>
    <cellStyle name="Note 6 12 6 4" xfId="10289"/>
    <cellStyle name="Note 6 12 6 4 2" xfId="27724"/>
    <cellStyle name="Note 6 12 6 4 3" xfId="42177"/>
    <cellStyle name="Note 6 12 6 5" xfId="12709"/>
    <cellStyle name="Note 6 12 6 5 2" xfId="30144"/>
    <cellStyle name="Note 6 12 6 5 3" xfId="44597"/>
    <cellStyle name="Note 6 12 6 6" xfId="19716"/>
    <cellStyle name="Note 6 12 7" xfId="2876"/>
    <cellStyle name="Note 6 12 7 2" xfId="5387"/>
    <cellStyle name="Note 6 12 7 2 2" xfId="14666"/>
    <cellStyle name="Note 6 12 7 2 2 2" xfId="32101"/>
    <cellStyle name="Note 6 12 7 2 2 3" xfId="46554"/>
    <cellStyle name="Note 6 12 7 2 3" xfId="17127"/>
    <cellStyle name="Note 6 12 7 2 3 2" xfId="34562"/>
    <cellStyle name="Note 6 12 7 2 3 3" xfId="49015"/>
    <cellStyle name="Note 6 12 7 2 4" xfId="22823"/>
    <cellStyle name="Note 6 12 7 2 5" xfId="37276"/>
    <cellStyle name="Note 6 12 7 3" xfId="7849"/>
    <cellStyle name="Note 6 12 7 3 2" xfId="25284"/>
    <cellStyle name="Note 6 12 7 3 3" xfId="39737"/>
    <cellStyle name="Note 6 12 7 4" xfId="10290"/>
    <cellStyle name="Note 6 12 7 4 2" xfId="27725"/>
    <cellStyle name="Note 6 12 7 4 3" xfId="42178"/>
    <cellStyle name="Note 6 12 7 5" xfId="12710"/>
    <cellStyle name="Note 6 12 7 5 2" xfId="30145"/>
    <cellStyle name="Note 6 12 7 5 3" xfId="44598"/>
    <cellStyle name="Note 6 12 7 6" xfId="19717"/>
    <cellStyle name="Note 6 12 8" xfId="2877"/>
    <cellStyle name="Note 6 12 8 2" xfId="5388"/>
    <cellStyle name="Note 6 12 8 2 2" xfId="22824"/>
    <cellStyle name="Note 6 12 8 2 3" xfId="37277"/>
    <cellStyle name="Note 6 12 8 3" xfId="7850"/>
    <cellStyle name="Note 6 12 8 3 2" xfId="25285"/>
    <cellStyle name="Note 6 12 8 3 3" xfId="39738"/>
    <cellStyle name="Note 6 12 8 4" xfId="10291"/>
    <cellStyle name="Note 6 12 8 4 2" xfId="27726"/>
    <cellStyle name="Note 6 12 8 4 3" xfId="42179"/>
    <cellStyle name="Note 6 12 8 5" xfId="12711"/>
    <cellStyle name="Note 6 12 8 5 2" xfId="30146"/>
    <cellStyle name="Note 6 12 8 5 3" xfId="44599"/>
    <cellStyle name="Note 6 12 8 6" xfId="15489"/>
    <cellStyle name="Note 6 12 8 6 2" xfId="32924"/>
    <cellStyle name="Note 6 12 8 6 3" xfId="47377"/>
    <cellStyle name="Note 6 12 8 7" xfId="19718"/>
    <cellStyle name="Note 6 12 8 8" xfId="20651"/>
    <cellStyle name="Note 6 12 9" xfId="5369"/>
    <cellStyle name="Note 6 12 9 2" xfId="14652"/>
    <cellStyle name="Note 6 12 9 2 2" xfId="32087"/>
    <cellStyle name="Note 6 12 9 2 3" xfId="46540"/>
    <cellStyle name="Note 6 12 9 3" xfId="17113"/>
    <cellStyle name="Note 6 12 9 3 2" xfId="34548"/>
    <cellStyle name="Note 6 12 9 3 3" xfId="49001"/>
    <cellStyle name="Note 6 12 9 4" xfId="22805"/>
    <cellStyle name="Note 6 12 9 5" xfId="37258"/>
    <cellStyle name="Note 6 13" xfId="2878"/>
    <cellStyle name="Note 6 13 10" xfId="7851"/>
    <cellStyle name="Note 6 13 10 2" xfId="25286"/>
    <cellStyle name="Note 6 13 10 3" xfId="39739"/>
    <cellStyle name="Note 6 13 11" xfId="10292"/>
    <cellStyle name="Note 6 13 11 2" xfId="27727"/>
    <cellStyle name="Note 6 13 11 3" xfId="42180"/>
    <cellStyle name="Note 6 13 12" xfId="12712"/>
    <cellStyle name="Note 6 13 12 2" xfId="30147"/>
    <cellStyle name="Note 6 13 12 3" xfId="44600"/>
    <cellStyle name="Note 6 13 13" xfId="19719"/>
    <cellStyle name="Note 6 13 2" xfId="2879"/>
    <cellStyle name="Note 6 13 2 2" xfId="2880"/>
    <cellStyle name="Note 6 13 2 2 2" xfId="5391"/>
    <cellStyle name="Note 6 13 2 2 2 2" xfId="14669"/>
    <cellStyle name="Note 6 13 2 2 2 2 2" xfId="32104"/>
    <cellStyle name="Note 6 13 2 2 2 2 3" xfId="46557"/>
    <cellStyle name="Note 6 13 2 2 2 3" xfId="17130"/>
    <cellStyle name="Note 6 13 2 2 2 3 2" xfId="34565"/>
    <cellStyle name="Note 6 13 2 2 2 3 3" xfId="49018"/>
    <cellStyle name="Note 6 13 2 2 2 4" xfId="22827"/>
    <cellStyle name="Note 6 13 2 2 2 5" xfId="37280"/>
    <cellStyle name="Note 6 13 2 2 3" xfId="7853"/>
    <cellStyle name="Note 6 13 2 2 3 2" xfId="25288"/>
    <cellStyle name="Note 6 13 2 2 3 3" xfId="39741"/>
    <cellStyle name="Note 6 13 2 2 4" xfId="10294"/>
    <cellStyle name="Note 6 13 2 2 4 2" xfId="27729"/>
    <cellStyle name="Note 6 13 2 2 4 3" xfId="42182"/>
    <cellStyle name="Note 6 13 2 2 5" xfId="12714"/>
    <cellStyle name="Note 6 13 2 2 5 2" xfId="30149"/>
    <cellStyle name="Note 6 13 2 2 5 3" xfId="44602"/>
    <cellStyle name="Note 6 13 2 2 6" xfId="19721"/>
    <cellStyle name="Note 6 13 2 3" xfId="2881"/>
    <cellStyle name="Note 6 13 2 3 2" xfId="5392"/>
    <cellStyle name="Note 6 13 2 3 2 2" xfId="14670"/>
    <cellStyle name="Note 6 13 2 3 2 2 2" xfId="32105"/>
    <cellStyle name="Note 6 13 2 3 2 2 3" xfId="46558"/>
    <cellStyle name="Note 6 13 2 3 2 3" xfId="17131"/>
    <cellStyle name="Note 6 13 2 3 2 3 2" xfId="34566"/>
    <cellStyle name="Note 6 13 2 3 2 3 3" xfId="49019"/>
    <cellStyle name="Note 6 13 2 3 2 4" xfId="22828"/>
    <cellStyle name="Note 6 13 2 3 2 5" xfId="37281"/>
    <cellStyle name="Note 6 13 2 3 3" xfId="7854"/>
    <cellStyle name="Note 6 13 2 3 3 2" xfId="25289"/>
    <cellStyle name="Note 6 13 2 3 3 3" xfId="39742"/>
    <cellStyle name="Note 6 13 2 3 4" xfId="10295"/>
    <cellStyle name="Note 6 13 2 3 4 2" xfId="27730"/>
    <cellStyle name="Note 6 13 2 3 4 3" xfId="42183"/>
    <cellStyle name="Note 6 13 2 3 5" xfId="12715"/>
    <cellStyle name="Note 6 13 2 3 5 2" xfId="30150"/>
    <cellStyle name="Note 6 13 2 3 5 3" xfId="44603"/>
    <cellStyle name="Note 6 13 2 3 6" xfId="19722"/>
    <cellStyle name="Note 6 13 2 4" xfId="2882"/>
    <cellStyle name="Note 6 13 2 4 2" xfId="5393"/>
    <cellStyle name="Note 6 13 2 4 2 2" xfId="22829"/>
    <cellStyle name="Note 6 13 2 4 2 3" xfId="37282"/>
    <cellStyle name="Note 6 13 2 4 3" xfId="7855"/>
    <cellStyle name="Note 6 13 2 4 3 2" xfId="25290"/>
    <cellStyle name="Note 6 13 2 4 3 3" xfId="39743"/>
    <cellStyle name="Note 6 13 2 4 4" xfId="10296"/>
    <cellStyle name="Note 6 13 2 4 4 2" xfId="27731"/>
    <cellStyle name="Note 6 13 2 4 4 3" xfId="42184"/>
    <cellStyle name="Note 6 13 2 4 5" xfId="12716"/>
    <cellStyle name="Note 6 13 2 4 5 2" xfId="30151"/>
    <cellStyle name="Note 6 13 2 4 5 3" xfId="44604"/>
    <cellStyle name="Note 6 13 2 4 6" xfId="15490"/>
    <cellStyle name="Note 6 13 2 4 6 2" xfId="32925"/>
    <cellStyle name="Note 6 13 2 4 6 3" xfId="47378"/>
    <cellStyle name="Note 6 13 2 4 7" xfId="19723"/>
    <cellStyle name="Note 6 13 2 4 8" xfId="20652"/>
    <cellStyle name="Note 6 13 2 5" xfId="5390"/>
    <cellStyle name="Note 6 13 2 5 2" xfId="14668"/>
    <cellStyle name="Note 6 13 2 5 2 2" xfId="32103"/>
    <cellStyle name="Note 6 13 2 5 2 3" xfId="46556"/>
    <cellStyle name="Note 6 13 2 5 3" xfId="17129"/>
    <cellStyle name="Note 6 13 2 5 3 2" xfId="34564"/>
    <cellStyle name="Note 6 13 2 5 3 3" xfId="49017"/>
    <cellStyle name="Note 6 13 2 5 4" xfId="22826"/>
    <cellStyle name="Note 6 13 2 5 5" xfId="37279"/>
    <cellStyle name="Note 6 13 2 6" xfId="7852"/>
    <cellStyle name="Note 6 13 2 6 2" xfId="25287"/>
    <cellStyle name="Note 6 13 2 6 3" xfId="39740"/>
    <cellStyle name="Note 6 13 2 7" xfId="10293"/>
    <cellStyle name="Note 6 13 2 7 2" xfId="27728"/>
    <cellStyle name="Note 6 13 2 7 3" xfId="42181"/>
    <cellStyle name="Note 6 13 2 8" xfId="12713"/>
    <cellStyle name="Note 6 13 2 8 2" xfId="30148"/>
    <cellStyle name="Note 6 13 2 8 3" xfId="44601"/>
    <cellStyle name="Note 6 13 2 9" xfId="19720"/>
    <cellStyle name="Note 6 13 3" xfId="2883"/>
    <cellStyle name="Note 6 13 3 2" xfId="2884"/>
    <cellStyle name="Note 6 13 3 2 2" xfId="5395"/>
    <cellStyle name="Note 6 13 3 2 2 2" xfId="14672"/>
    <cellStyle name="Note 6 13 3 2 2 2 2" xfId="32107"/>
    <cellStyle name="Note 6 13 3 2 2 2 3" xfId="46560"/>
    <cellStyle name="Note 6 13 3 2 2 3" xfId="17133"/>
    <cellStyle name="Note 6 13 3 2 2 3 2" xfId="34568"/>
    <cellStyle name="Note 6 13 3 2 2 3 3" xfId="49021"/>
    <cellStyle name="Note 6 13 3 2 2 4" xfId="22831"/>
    <cellStyle name="Note 6 13 3 2 2 5" xfId="37284"/>
    <cellStyle name="Note 6 13 3 2 3" xfId="7857"/>
    <cellStyle name="Note 6 13 3 2 3 2" xfId="25292"/>
    <cellStyle name="Note 6 13 3 2 3 3" xfId="39745"/>
    <cellStyle name="Note 6 13 3 2 4" xfId="10298"/>
    <cellStyle name="Note 6 13 3 2 4 2" xfId="27733"/>
    <cellStyle name="Note 6 13 3 2 4 3" xfId="42186"/>
    <cellStyle name="Note 6 13 3 2 5" xfId="12718"/>
    <cellStyle name="Note 6 13 3 2 5 2" xfId="30153"/>
    <cellStyle name="Note 6 13 3 2 5 3" xfId="44606"/>
    <cellStyle name="Note 6 13 3 2 6" xfId="19725"/>
    <cellStyle name="Note 6 13 3 3" xfId="2885"/>
    <cellStyle name="Note 6 13 3 3 2" xfId="5396"/>
    <cellStyle name="Note 6 13 3 3 2 2" xfId="14673"/>
    <cellStyle name="Note 6 13 3 3 2 2 2" xfId="32108"/>
    <cellStyle name="Note 6 13 3 3 2 2 3" xfId="46561"/>
    <cellStyle name="Note 6 13 3 3 2 3" xfId="17134"/>
    <cellStyle name="Note 6 13 3 3 2 3 2" xfId="34569"/>
    <cellStyle name="Note 6 13 3 3 2 3 3" xfId="49022"/>
    <cellStyle name="Note 6 13 3 3 2 4" xfId="22832"/>
    <cellStyle name="Note 6 13 3 3 2 5" xfId="37285"/>
    <cellStyle name="Note 6 13 3 3 3" xfId="7858"/>
    <cellStyle name="Note 6 13 3 3 3 2" xfId="25293"/>
    <cellStyle name="Note 6 13 3 3 3 3" xfId="39746"/>
    <cellStyle name="Note 6 13 3 3 4" xfId="10299"/>
    <cellStyle name="Note 6 13 3 3 4 2" xfId="27734"/>
    <cellStyle name="Note 6 13 3 3 4 3" xfId="42187"/>
    <cellStyle name="Note 6 13 3 3 5" xfId="12719"/>
    <cellStyle name="Note 6 13 3 3 5 2" xfId="30154"/>
    <cellStyle name="Note 6 13 3 3 5 3" xfId="44607"/>
    <cellStyle name="Note 6 13 3 3 6" xfId="19726"/>
    <cellStyle name="Note 6 13 3 4" xfId="2886"/>
    <cellStyle name="Note 6 13 3 4 2" xfId="5397"/>
    <cellStyle name="Note 6 13 3 4 2 2" xfId="22833"/>
    <cellStyle name="Note 6 13 3 4 2 3" xfId="37286"/>
    <cellStyle name="Note 6 13 3 4 3" xfId="7859"/>
    <cellStyle name="Note 6 13 3 4 3 2" xfId="25294"/>
    <cellStyle name="Note 6 13 3 4 3 3" xfId="39747"/>
    <cellStyle name="Note 6 13 3 4 4" xfId="10300"/>
    <cellStyle name="Note 6 13 3 4 4 2" xfId="27735"/>
    <cellStyle name="Note 6 13 3 4 4 3" xfId="42188"/>
    <cellStyle name="Note 6 13 3 4 5" xfId="12720"/>
    <cellStyle name="Note 6 13 3 4 5 2" xfId="30155"/>
    <cellStyle name="Note 6 13 3 4 5 3" xfId="44608"/>
    <cellStyle name="Note 6 13 3 4 6" xfId="15491"/>
    <cellStyle name="Note 6 13 3 4 6 2" xfId="32926"/>
    <cellStyle name="Note 6 13 3 4 6 3" xfId="47379"/>
    <cellStyle name="Note 6 13 3 4 7" xfId="19727"/>
    <cellStyle name="Note 6 13 3 4 8" xfId="20653"/>
    <cellStyle name="Note 6 13 3 5" xfId="5394"/>
    <cellStyle name="Note 6 13 3 5 2" xfId="14671"/>
    <cellStyle name="Note 6 13 3 5 2 2" xfId="32106"/>
    <cellStyle name="Note 6 13 3 5 2 3" xfId="46559"/>
    <cellStyle name="Note 6 13 3 5 3" xfId="17132"/>
    <cellStyle name="Note 6 13 3 5 3 2" xfId="34567"/>
    <cellStyle name="Note 6 13 3 5 3 3" xfId="49020"/>
    <cellStyle name="Note 6 13 3 5 4" xfId="22830"/>
    <cellStyle name="Note 6 13 3 5 5" xfId="37283"/>
    <cellStyle name="Note 6 13 3 6" xfId="7856"/>
    <cellStyle name="Note 6 13 3 6 2" xfId="25291"/>
    <cellStyle name="Note 6 13 3 6 3" xfId="39744"/>
    <cellStyle name="Note 6 13 3 7" xfId="10297"/>
    <cellStyle name="Note 6 13 3 7 2" xfId="27732"/>
    <cellStyle name="Note 6 13 3 7 3" xfId="42185"/>
    <cellStyle name="Note 6 13 3 8" xfId="12717"/>
    <cellStyle name="Note 6 13 3 8 2" xfId="30152"/>
    <cellStyle name="Note 6 13 3 8 3" xfId="44605"/>
    <cellStyle name="Note 6 13 3 9" xfId="19724"/>
    <cellStyle name="Note 6 13 4" xfId="2887"/>
    <cellStyle name="Note 6 13 4 2" xfId="2888"/>
    <cellStyle name="Note 6 13 4 2 2" xfId="5399"/>
    <cellStyle name="Note 6 13 4 2 2 2" xfId="14675"/>
    <cellStyle name="Note 6 13 4 2 2 2 2" xfId="32110"/>
    <cellStyle name="Note 6 13 4 2 2 2 3" xfId="46563"/>
    <cellStyle name="Note 6 13 4 2 2 3" xfId="17136"/>
    <cellStyle name="Note 6 13 4 2 2 3 2" xfId="34571"/>
    <cellStyle name="Note 6 13 4 2 2 3 3" xfId="49024"/>
    <cellStyle name="Note 6 13 4 2 2 4" xfId="22835"/>
    <cellStyle name="Note 6 13 4 2 2 5" xfId="37288"/>
    <cellStyle name="Note 6 13 4 2 3" xfId="7861"/>
    <cellStyle name="Note 6 13 4 2 3 2" xfId="25296"/>
    <cellStyle name="Note 6 13 4 2 3 3" xfId="39749"/>
    <cellStyle name="Note 6 13 4 2 4" xfId="10302"/>
    <cellStyle name="Note 6 13 4 2 4 2" xfId="27737"/>
    <cellStyle name="Note 6 13 4 2 4 3" xfId="42190"/>
    <cellStyle name="Note 6 13 4 2 5" xfId="12722"/>
    <cellStyle name="Note 6 13 4 2 5 2" xfId="30157"/>
    <cellStyle name="Note 6 13 4 2 5 3" xfId="44610"/>
    <cellStyle name="Note 6 13 4 2 6" xfId="19729"/>
    <cellStyle name="Note 6 13 4 3" xfId="2889"/>
    <cellStyle name="Note 6 13 4 3 2" xfId="5400"/>
    <cellStyle name="Note 6 13 4 3 2 2" xfId="14676"/>
    <cellStyle name="Note 6 13 4 3 2 2 2" xfId="32111"/>
    <cellStyle name="Note 6 13 4 3 2 2 3" xfId="46564"/>
    <cellStyle name="Note 6 13 4 3 2 3" xfId="17137"/>
    <cellStyle name="Note 6 13 4 3 2 3 2" xfId="34572"/>
    <cellStyle name="Note 6 13 4 3 2 3 3" xfId="49025"/>
    <cellStyle name="Note 6 13 4 3 2 4" xfId="22836"/>
    <cellStyle name="Note 6 13 4 3 2 5" xfId="37289"/>
    <cellStyle name="Note 6 13 4 3 3" xfId="7862"/>
    <cellStyle name="Note 6 13 4 3 3 2" xfId="25297"/>
    <cellStyle name="Note 6 13 4 3 3 3" xfId="39750"/>
    <cellStyle name="Note 6 13 4 3 4" xfId="10303"/>
    <cellStyle name="Note 6 13 4 3 4 2" xfId="27738"/>
    <cellStyle name="Note 6 13 4 3 4 3" xfId="42191"/>
    <cellStyle name="Note 6 13 4 3 5" xfId="12723"/>
    <cellStyle name="Note 6 13 4 3 5 2" xfId="30158"/>
    <cellStyle name="Note 6 13 4 3 5 3" xfId="44611"/>
    <cellStyle name="Note 6 13 4 3 6" xfId="19730"/>
    <cellStyle name="Note 6 13 4 4" xfId="2890"/>
    <cellStyle name="Note 6 13 4 4 2" xfId="5401"/>
    <cellStyle name="Note 6 13 4 4 2 2" xfId="22837"/>
    <cellStyle name="Note 6 13 4 4 2 3" xfId="37290"/>
    <cellStyle name="Note 6 13 4 4 3" xfId="7863"/>
    <cellStyle name="Note 6 13 4 4 3 2" xfId="25298"/>
    <cellStyle name="Note 6 13 4 4 3 3" xfId="39751"/>
    <cellStyle name="Note 6 13 4 4 4" xfId="10304"/>
    <cellStyle name="Note 6 13 4 4 4 2" xfId="27739"/>
    <cellStyle name="Note 6 13 4 4 4 3" xfId="42192"/>
    <cellStyle name="Note 6 13 4 4 5" xfId="12724"/>
    <cellStyle name="Note 6 13 4 4 5 2" xfId="30159"/>
    <cellStyle name="Note 6 13 4 4 5 3" xfId="44612"/>
    <cellStyle name="Note 6 13 4 4 6" xfId="15492"/>
    <cellStyle name="Note 6 13 4 4 6 2" xfId="32927"/>
    <cellStyle name="Note 6 13 4 4 6 3" xfId="47380"/>
    <cellStyle name="Note 6 13 4 4 7" xfId="19731"/>
    <cellStyle name="Note 6 13 4 4 8" xfId="20654"/>
    <cellStyle name="Note 6 13 4 5" xfId="5398"/>
    <cellStyle name="Note 6 13 4 5 2" xfId="14674"/>
    <cellStyle name="Note 6 13 4 5 2 2" xfId="32109"/>
    <cellStyle name="Note 6 13 4 5 2 3" xfId="46562"/>
    <cellStyle name="Note 6 13 4 5 3" xfId="17135"/>
    <cellStyle name="Note 6 13 4 5 3 2" xfId="34570"/>
    <cellStyle name="Note 6 13 4 5 3 3" xfId="49023"/>
    <cellStyle name="Note 6 13 4 5 4" xfId="22834"/>
    <cellStyle name="Note 6 13 4 5 5" xfId="37287"/>
    <cellStyle name="Note 6 13 4 6" xfId="7860"/>
    <cellStyle name="Note 6 13 4 6 2" xfId="25295"/>
    <cellStyle name="Note 6 13 4 6 3" xfId="39748"/>
    <cellStyle name="Note 6 13 4 7" xfId="10301"/>
    <cellStyle name="Note 6 13 4 7 2" xfId="27736"/>
    <cellStyle name="Note 6 13 4 7 3" xfId="42189"/>
    <cellStyle name="Note 6 13 4 8" xfId="12721"/>
    <cellStyle name="Note 6 13 4 8 2" xfId="30156"/>
    <cellStyle name="Note 6 13 4 8 3" xfId="44609"/>
    <cellStyle name="Note 6 13 4 9" xfId="19728"/>
    <cellStyle name="Note 6 13 5" xfId="2891"/>
    <cellStyle name="Note 6 13 5 2" xfId="2892"/>
    <cellStyle name="Note 6 13 5 2 2" xfId="5403"/>
    <cellStyle name="Note 6 13 5 2 2 2" xfId="14678"/>
    <cellStyle name="Note 6 13 5 2 2 2 2" xfId="32113"/>
    <cellStyle name="Note 6 13 5 2 2 2 3" xfId="46566"/>
    <cellStyle name="Note 6 13 5 2 2 3" xfId="17139"/>
    <cellStyle name="Note 6 13 5 2 2 3 2" xfId="34574"/>
    <cellStyle name="Note 6 13 5 2 2 3 3" xfId="49027"/>
    <cellStyle name="Note 6 13 5 2 2 4" xfId="22839"/>
    <cellStyle name="Note 6 13 5 2 2 5" xfId="37292"/>
    <cellStyle name="Note 6 13 5 2 3" xfId="7865"/>
    <cellStyle name="Note 6 13 5 2 3 2" xfId="25300"/>
    <cellStyle name="Note 6 13 5 2 3 3" xfId="39753"/>
    <cellStyle name="Note 6 13 5 2 4" xfId="10306"/>
    <cellStyle name="Note 6 13 5 2 4 2" xfId="27741"/>
    <cellStyle name="Note 6 13 5 2 4 3" xfId="42194"/>
    <cellStyle name="Note 6 13 5 2 5" xfId="12726"/>
    <cellStyle name="Note 6 13 5 2 5 2" xfId="30161"/>
    <cellStyle name="Note 6 13 5 2 5 3" xfId="44614"/>
    <cellStyle name="Note 6 13 5 2 6" xfId="19733"/>
    <cellStyle name="Note 6 13 5 3" xfId="2893"/>
    <cellStyle name="Note 6 13 5 3 2" xfId="5404"/>
    <cellStyle name="Note 6 13 5 3 2 2" xfId="14679"/>
    <cellStyle name="Note 6 13 5 3 2 2 2" xfId="32114"/>
    <cellStyle name="Note 6 13 5 3 2 2 3" xfId="46567"/>
    <cellStyle name="Note 6 13 5 3 2 3" xfId="17140"/>
    <cellStyle name="Note 6 13 5 3 2 3 2" xfId="34575"/>
    <cellStyle name="Note 6 13 5 3 2 3 3" xfId="49028"/>
    <cellStyle name="Note 6 13 5 3 2 4" xfId="22840"/>
    <cellStyle name="Note 6 13 5 3 2 5" xfId="37293"/>
    <cellStyle name="Note 6 13 5 3 3" xfId="7866"/>
    <cellStyle name="Note 6 13 5 3 3 2" xfId="25301"/>
    <cellStyle name="Note 6 13 5 3 3 3" xfId="39754"/>
    <cellStyle name="Note 6 13 5 3 4" xfId="10307"/>
    <cellStyle name="Note 6 13 5 3 4 2" xfId="27742"/>
    <cellStyle name="Note 6 13 5 3 4 3" xfId="42195"/>
    <cellStyle name="Note 6 13 5 3 5" xfId="12727"/>
    <cellStyle name="Note 6 13 5 3 5 2" xfId="30162"/>
    <cellStyle name="Note 6 13 5 3 5 3" xfId="44615"/>
    <cellStyle name="Note 6 13 5 3 6" xfId="19734"/>
    <cellStyle name="Note 6 13 5 4" xfId="2894"/>
    <cellStyle name="Note 6 13 5 4 2" xfId="5405"/>
    <cellStyle name="Note 6 13 5 4 2 2" xfId="22841"/>
    <cellStyle name="Note 6 13 5 4 2 3" xfId="37294"/>
    <cellStyle name="Note 6 13 5 4 3" xfId="7867"/>
    <cellStyle name="Note 6 13 5 4 3 2" xfId="25302"/>
    <cellStyle name="Note 6 13 5 4 3 3" xfId="39755"/>
    <cellStyle name="Note 6 13 5 4 4" xfId="10308"/>
    <cellStyle name="Note 6 13 5 4 4 2" xfId="27743"/>
    <cellStyle name="Note 6 13 5 4 4 3" xfId="42196"/>
    <cellStyle name="Note 6 13 5 4 5" xfId="12728"/>
    <cellStyle name="Note 6 13 5 4 5 2" xfId="30163"/>
    <cellStyle name="Note 6 13 5 4 5 3" xfId="44616"/>
    <cellStyle name="Note 6 13 5 4 6" xfId="15493"/>
    <cellStyle name="Note 6 13 5 4 6 2" xfId="32928"/>
    <cellStyle name="Note 6 13 5 4 6 3" xfId="47381"/>
    <cellStyle name="Note 6 13 5 4 7" xfId="19735"/>
    <cellStyle name="Note 6 13 5 4 8" xfId="20655"/>
    <cellStyle name="Note 6 13 5 5" xfId="5402"/>
    <cellStyle name="Note 6 13 5 5 2" xfId="14677"/>
    <cellStyle name="Note 6 13 5 5 2 2" xfId="32112"/>
    <cellStyle name="Note 6 13 5 5 2 3" xfId="46565"/>
    <cellStyle name="Note 6 13 5 5 3" xfId="17138"/>
    <cellStyle name="Note 6 13 5 5 3 2" xfId="34573"/>
    <cellStyle name="Note 6 13 5 5 3 3" xfId="49026"/>
    <cellStyle name="Note 6 13 5 5 4" xfId="22838"/>
    <cellStyle name="Note 6 13 5 5 5" xfId="37291"/>
    <cellStyle name="Note 6 13 5 6" xfId="7864"/>
    <cellStyle name="Note 6 13 5 6 2" xfId="25299"/>
    <cellStyle name="Note 6 13 5 6 3" xfId="39752"/>
    <cellStyle name="Note 6 13 5 7" xfId="10305"/>
    <cellStyle name="Note 6 13 5 7 2" xfId="27740"/>
    <cellStyle name="Note 6 13 5 7 3" xfId="42193"/>
    <cellStyle name="Note 6 13 5 8" xfId="12725"/>
    <cellStyle name="Note 6 13 5 8 2" xfId="30160"/>
    <cellStyle name="Note 6 13 5 8 3" xfId="44613"/>
    <cellStyle name="Note 6 13 5 9" xfId="19732"/>
    <cellStyle name="Note 6 13 6" xfId="2895"/>
    <cellStyle name="Note 6 13 6 2" xfId="5406"/>
    <cellStyle name="Note 6 13 6 2 2" xfId="14680"/>
    <cellStyle name="Note 6 13 6 2 2 2" xfId="32115"/>
    <cellStyle name="Note 6 13 6 2 2 3" xfId="46568"/>
    <cellStyle name="Note 6 13 6 2 3" xfId="17141"/>
    <cellStyle name="Note 6 13 6 2 3 2" xfId="34576"/>
    <cellStyle name="Note 6 13 6 2 3 3" xfId="49029"/>
    <cellStyle name="Note 6 13 6 2 4" xfId="22842"/>
    <cellStyle name="Note 6 13 6 2 5" xfId="37295"/>
    <cellStyle name="Note 6 13 6 3" xfId="7868"/>
    <cellStyle name="Note 6 13 6 3 2" xfId="25303"/>
    <cellStyle name="Note 6 13 6 3 3" xfId="39756"/>
    <cellStyle name="Note 6 13 6 4" xfId="10309"/>
    <cellStyle name="Note 6 13 6 4 2" xfId="27744"/>
    <cellStyle name="Note 6 13 6 4 3" xfId="42197"/>
    <cellStyle name="Note 6 13 6 5" xfId="12729"/>
    <cellStyle name="Note 6 13 6 5 2" xfId="30164"/>
    <cellStyle name="Note 6 13 6 5 3" xfId="44617"/>
    <cellStyle name="Note 6 13 6 6" xfId="19736"/>
    <cellStyle name="Note 6 13 7" xfId="2896"/>
    <cellStyle name="Note 6 13 7 2" xfId="5407"/>
    <cellStyle name="Note 6 13 7 2 2" xfId="14681"/>
    <cellStyle name="Note 6 13 7 2 2 2" xfId="32116"/>
    <cellStyle name="Note 6 13 7 2 2 3" xfId="46569"/>
    <cellStyle name="Note 6 13 7 2 3" xfId="17142"/>
    <cellStyle name="Note 6 13 7 2 3 2" xfId="34577"/>
    <cellStyle name="Note 6 13 7 2 3 3" xfId="49030"/>
    <cellStyle name="Note 6 13 7 2 4" xfId="22843"/>
    <cellStyle name="Note 6 13 7 2 5" xfId="37296"/>
    <cellStyle name="Note 6 13 7 3" xfId="7869"/>
    <cellStyle name="Note 6 13 7 3 2" xfId="25304"/>
    <cellStyle name="Note 6 13 7 3 3" xfId="39757"/>
    <cellStyle name="Note 6 13 7 4" xfId="10310"/>
    <cellStyle name="Note 6 13 7 4 2" xfId="27745"/>
    <cellStyle name="Note 6 13 7 4 3" xfId="42198"/>
    <cellStyle name="Note 6 13 7 5" xfId="12730"/>
    <cellStyle name="Note 6 13 7 5 2" xfId="30165"/>
    <cellStyle name="Note 6 13 7 5 3" xfId="44618"/>
    <cellStyle name="Note 6 13 7 6" xfId="19737"/>
    <cellStyle name="Note 6 13 8" xfId="2897"/>
    <cellStyle name="Note 6 13 8 2" xfId="5408"/>
    <cellStyle name="Note 6 13 8 2 2" xfId="22844"/>
    <cellStyle name="Note 6 13 8 2 3" xfId="37297"/>
    <cellStyle name="Note 6 13 8 3" xfId="7870"/>
    <cellStyle name="Note 6 13 8 3 2" xfId="25305"/>
    <cellStyle name="Note 6 13 8 3 3" xfId="39758"/>
    <cellStyle name="Note 6 13 8 4" xfId="10311"/>
    <cellStyle name="Note 6 13 8 4 2" xfId="27746"/>
    <cellStyle name="Note 6 13 8 4 3" xfId="42199"/>
    <cellStyle name="Note 6 13 8 5" xfId="12731"/>
    <cellStyle name="Note 6 13 8 5 2" xfId="30166"/>
    <cellStyle name="Note 6 13 8 5 3" xfId="44619"/>
    <cellStyle name="Note 6 13 8 6" xfId="15494"/>
    <cellStyle name="Note 6 13 8 6 2" xfId="32929"/>
    <cellStyle name="Note 6 13 8 6 3" xfId="47382"/>
    <cellStyle name="Note 6 13 8 7" xfId="19738"/>
    <cellStyle name="Note 6 13 8 8" xfId="20656"/>
    <cellStyle name="Note 6 13 9" xfId="5389"/>
    <cellStyle name="Note 6 13 9 2" xfId="14667"/>
    <cellStyle name="Note 6 13 9 2 2" xfId="32102"/>
    <cellStyle name="Note 6 13 9 2 3" xfId="46555"/>
    <cellStyle name="Note 6 13 9 3" xfId="17128"/>
    <cellStyle name="Note 6 13 9 3 2" xfId="34563"/>
    <cellStyle name="Note 6 13 9 3 3" xfId="49016"/>
    <cellStyle name="Note 6 13 9 4" xfId="22825"/>
    <cellStyle name="Note 6 13 9 5" xfId="37278"/>
    <cellStyle name="Note 6 14" xfId="2898"/>
    <cellStyle name="Note 6 14 10" xfId="7871"/>
    <cellStyle name="Note 6 14 10 2" xfId="25306"/>
    <cellStyle name="Note 6 14 10 3" xfId="39759"/>
    <cellStyle name="Note 6 14 11" xfId="10312"/>
    <cellStyle name="Note 6 14 11 2" xfId="27747"/>
    <cellStyle name="Note 6 14 11 3" xfId="42200"/>
    <cellStyle name="Note 6 14 12" xfId="12732"/>
    <cellStyle name="Note 6 14 12 2" xfId="30167"/>
    <cellStyle name="Note 6 14 12 3" xfId="44620"/>
    <cellStyle name="Note 6 14 13" xfId="19739"/>
    <cellStyle name="Note 6 14 2" xfId="2899"/>
    <cellStyle name="Note 6 14 2 2" xfId="2900"/>
    <cellStyle name="Note 6 14 2 2 2" xfId="5411"/>
    <cellStyle name="Note 6 14 2 2 2 2" xfId="14684"/>
    <cellStyle name="Note 6 14 2 2 2 2 2" xfId="32119"/>
    <cellStyle name="Note 6 14 2 2 2 2 3" xfId="46572"/>
    <cellStyle name="Note 6 14 2 2 2 3" xfId="17145"/>
    <cellStyle name="Note 6 14 2 2 2 3 2" xfId="34580"/>
    <cellStyle name="Note 6 14 2 2 2 3 3" xfId="49033"/>
    <cellStyle name="Note 6 14 2 2 2 4" xfId="22847"/>
    <cellStyle name="Note 6 14 2 2 2 5" xfId="37300"/>
    <cellStyle name="Note 6 14 2 2 3" xfId="7873"/>
    <cellStyle name="Note 6 14 2 2 3 2" xfId="25308"/>
    <cellStyle name="Note 6 14 2 2 3 3" xfId="39761"/>
    <cellStyle name="Note 6 14 2 2 4" xfId="10314"/>
    <cellStyle name="Note 6 14 2 2 4 2" xfId="27749"/>
    <cellStyle name="Note 6 14 2 2 4 3" xfId="42202"/>
    <cellStyle name="Note 6 14 2 2 5" xfId="12734"/>
    <cellStyle name="Note 6 14 2 2 5 2" xfId="30169"/>
    <cellStyle name="Note 6 14 2 2 5 3" xfId="44622"/>
    <cellStyle name="Note 6 14 2 2 6" xfId="19741"/>
    <cellStyle name="Note 6 14 2 3" xfId="2901"/>
    <cellStyle name="Note 6 14 2 3 2" xfId="5412"/>
    <cellStyle name="Note 6 14 2 3 2 2" xfId="14685"/>
    <cellStyle name="Note 6 14 2 3 2 2 2" xfId="32120"/>
    <cellStyle name="Note 6 14 2 3 2 2 3" xfId="46573"/>
    <cellStyle name="Note 6 14 2 3 2 3" xfId="17146"/>
    <cellStyle name="Note 6 14 2 3 2 3 2" xfId="34581"/>
    <cellStyle name="Note 6 14 2 3 2 3 3" xfId="49034"/>
    <cellStyle name="Note 6 14 2 3 2 4" xfId="22848"/>
    <cellStyle name="Note 6 14 2 3 2 5" xfId="37301"/>
    <cellStyle name="Note 6 14 2 3 3" xfId="7874"/>
    <cellStyle name="Note 6 14 2 3 3 2" xfId="25309"/>
    <cellStyle name="Note 6 14 2 3 3 3" xfId="39762"/>
    <cellStyle name="Note 6 14 2 3 4" xfId="10315"/>
    <cellStyle name="Note 6 14 2 3 4 2" xfId="27750"/>
    <cellStyle name="Note 6 14 2 3 4 3" xfId="42203"/>
    <cellStyle name="Note 6 14 2 3 5" xfId="12735"/>
    <cellStyle name="Note 6 14 2 3 5 2" xfId="30170"/>
    <cellStyle name="Note 6 14 2 3 5 3" xfId="44623"/>
    <cellStyle name="Note 6 14 2 3 6" xfId="19742"/>
    <cellStyle name="Note 6 14 2 4" xfId="2902"/>
    <cellStyle name="Note 6 14 2 4 2" xfId="5413"/>
    <cellStyle name="Note 6 14 2 4 2 2" xfId="22849"/>
    <cellStyle name="Note 6 14 2 4 2 3" xfId="37302"/>
    <cellStyle name="Note 6 14 2 4 3" xfId="7875"/>
    <cellStyle name="Note 6 14 2 4 3 2" xfId="25310"/>
    <cellStyle name="Note 6 14 2 4 3 3" xfId="39763"/>
    <cellStyle name="Note 6 14 2 4 4" xfId="10316"/>
    <cellStyle name="Note 6 14 2 4 4 2" xfId="27751"/>
    <cellStyle name="Note 6 14 2 4 4 3" xfId="42204"/>
    <cellStyle name="Note 6 14 2 4 5" xfId="12736"/>
    <cellStyle name="Note 6 14 2 4 5 2" xfId="30171"/>
    <cellStyle name="Note 6 14 2 4 5 3" xfId="44624"/>
    <cellStyle name="Note 6 14 2 4 6" xfId="15495"/>
    <cellStyle name="Note 6 14 2 4 6 2" xfId="32930"/>
    <cellStyle name="Note 6 14 2 4 6 3" xfId="47383"/>
    <cellStyle name="Note 6 14 2 4 7" xfId="19743"/>
    <cellStyle name="Note 6 14 2 4 8" xfId="20657"/>
    <cellStyle name="Note 6 14 2 5" xfId="5410"/>
    <cellStyle name="Note 6 14 2 5 2" xfId="14683"/>
    <cellStyle name="Note 6 14 2 5 2 2" xfId="32118"/>
    <cellStyle name="Note 6 14 2 5 2 3" xfId="46571"/>
    <cellStyle name="Note 6 14 2 5 3" xfId="17144"/>
    <cellStyle name="Note 6 14 2 5 3 2" xfId="34579"/>
    <cellStyle name="Note 6 14 2 5 3 3" xfId="49032"/>
    <cellStyle name="Note 6 14 2 5 4" xfId="22846"/>
    <cellStyle name="Note 6 14 2 5 5" xfId="37299"/>
    <cellStyle name="Note 6 14 2 6" xfId="7872"/>
    <cellStyle name="Note 6 14 2 6 2" xfId="25307"/>
    <cellStyle name="Note 6 14 2 6 3" xfId="39760"/>
    <cellStyle name="Note 6 14 2 7" xfId="10313"/>
    <cellStyle name="Note 6 14 2 7 2" xfId="27748"/>
    <cellStyle name="Note 6 14 2 7 3" xfId="42201"/>
    <cellStyle name="Note 6 14 2 8" xfId="12733"/>
    <cellStyle name="Note 6 14 2 8 2" xfId="30168"/>
    <cellStyle name="Note 6 14 2 8 3" xfId="44621"/>
    <cellStyle name="Note 6 14 2 9" xfId="19740"/>
    <cellStyle name="Note 6 14 3" xfId="2903"/>
    <cellStyle name="Note 6 14 3 2" xfId="2904"/>
    <cellStyle name="Note 6 14 3 2 2" xfId="5415"/>
    <cellStyle name="Note 6 14 3 2 2 2" xfId="14687"/>
    <cellStyle name="Note 6 14 3 2 2 2 2" xfId="32122"/>
    <cellStyle name="Note 6 14 3 2 2 2 3" xfId="46575"/>
    <cellStyle name="Note 6 14 3 2 2 3" xfId="17148"/>
    <cellStyle name="Note 6 14 3 2 2 3 2" xfId="34583"/>
    <cellStyle name="Note 6 14 3 2 2 3 3" xfId="49036"/>
    <cellStyle name="Note 6 14 3 2 2 4" xfId="22851"/>
    <cellStyle name="Note 6 14 3 2 2 5" xfId="37304"/>
    <cellStyle name="Note 6 14 3 2 3" xfId="7877"/>
    <cellStyle name="Note 6 14 3 2 3 2" xfId="25312"/>
    <cellStyle name="Note 6 14 3 2 3 3" xfId="39765"/>
    <cellStyle name="Note 6 14 3 2 4" xfId="10318"/>
    <cellStyle name="Note 6 14 3 2 4 2" xfId="27753"/>
    <cellStyle name="Note 6 14 3 2 4 3" xfId="42206"/>
    <cellStyle name="Note 6 14 3 2 5" xfId="12738"/>
    <cellStyle name="Note 6 14 3 2 5 2" xfId="30173"/>
    <cellStyle name="Note 6 14 3 2 5 3" xfId="44626"/>
    <cellStyle name="Note 6 14 3 2 6" xfId="19745"/>
    <cellStyle name="Note 6 14 3 3" xfId="2905"/>
    <cellStyle name="Note 6 14 3 3 2" xfId="5416"/>
    <cellStyle name="Note 6 14 3 3 2 2" xfId="14688"/>
    <cellStyle name="Note 6 14 3 3 2 2 2" xfId="32123"/>
    <cellStyle name="Note 6 14 3 3 2 2 3" xfId="46576"/>
    <cellStyle name="Note 6 14 3 3 2 3" xfId="17149"/>
    <cellStyle name="Note 6 14 3 3 2 3 2" xfId="34584"/>
    <cellStyle name="Note 6 14 3 3 2 3 3" xfId="49037"/>
    <cellStyle name="Note 6 14 3 3 2 4" xfId="22852"/>
    <cellStyle name="Note 6 14 3 3 2 5" xfId="37305"/>
    <cellStyle name="Note 6 14 3 3 3" xfId="7878"/>
    <cellStyle name="Note 6 14 3 3 3 2" xfId="25313"/>
    <cellStyle name="Note 6 14 3 3 3 3" xfId="39766"/>
    <cellStyle name="Note 6 14 3 3 4" xfId="10319"/>
    <cellStyle name="Note 6 14 3 3 4 2" xfId="27754"/>
    <cellStyle name="Note 6 14 3 3 4 3" xfId="42207"/>
    <cellStyle name="Note 6 14 3 3 5" xfId="12739"/>
    <cellStyle name="Note 6 14 3 3 5 2" xfId="30174"/>
    <cellStyle name="Note 6 14 3 3 5 3" xfId="44627"/>
    <cellStyle name="Note 6 14 3 3 6" xfId="19746"/>
    <cellStyle name="Note 6 14 3 4" xfId="2906"/>
    <cellStyle name="Note 6 14 3 4 2" xfId="5417"/>
    <cellStyle name="Note 6 14 3 4 2 2" xfId="22853"/>
    <cellStyle name="Note 6 14 3 4 2 3" xfId="37306"/>
    <cellStyle name="Note 6 14 3 4 3" xfId="7879"/>
    <cellStyle name="Note 6 14 3 4 3 2" xfId="25314"/>
    <cellStyle name="Note 6 14 3 4 3 3" xfId="39767"/>
    <cellStyle name="Note 6 14 3 4 4" xfId="10320"/>
    <cellStyle name="Note 6 14 3 4 4 2" xfId="27755"/>
    <cellStyle name="Note 6 14 3 4 4 3" xfId="42208"/>
    <cellStyle name="Note 6 14 3 4 5" xfId="12740"/>
    <cellStyle name="Note 6 14 3 4 5 2" xfId="30175"/>
    <cellStyle name="Note 6 14 3 4 5 3" xfId="44628"/>
    <cellStyle name="Note 6 14 3 4 6" xfId="15496"/>
    <cellStyle name="Note 6 14 3 4 6 2" xfId="32931"/>
    <cellStyle name="Note 6 14 3 4 6 3" xfId="47384"/>
    <cellStyle name="Note 6 14 3 4 7" xfId="19747"/>
    <cellStyle name="Note 6 14 3 4 8" xfId="20658"/>
    <cellStyle name="Note 6 14 3 5" xfId="5414"/>
    <cellStyle name="Note 6 14 3 5 2" xfId="14686"/>
    <cellStyle name="Note 6 14 3 5 2 2" xfId="32121"/>
    <cellStyle name="Note 6 14 3 5 2 3" xfId="46574"/>
    <cellStyle name="Note 6 14 3 5 3" xfId="17147"/>
    <cellStyle name="Note 6 14 3 5 3 2" xfId="34582"/>
    <cellStyle name="Note 6 14 3 5 3 3" xfId="49035"/>
    <cellStyle name="Note 6 14 3 5 4" xfId="22850"/>
    <cellStyle name="Note 6 14 3 5 5" xfId="37303"/>
    <cellStyle name="Note 6 14 3 6" xfId="7876"/>
    <cellStyle name="Note 6 14 3 6 2" xfId="25311"/>
    <cellStyle name="Note 6 14 3 6 3" xfId="39764"/>
    <cellStyle name="Note 6 14 3 7" xfId="10317"/>
    <cellStyle name="Note 6 14 3 7 2" xfId="27752"/>
    <cellStyle name="Note 6 14 3 7 3" xfId="42205"/>
    <cellStyle name="Note 6 14 3 8" xfId="12737"/>
    <cellStyle name="Note 6 14 3 8 2" xfId="30172"/>
    <cellStyle name="Note 6 14 3 8 3" xfId="44625"/>
    <cellStyle name="Note 6 14 3 9" xfId="19744"/>
    <cellStyle name="Note 6 14 4" xfId="2907"/>
    <cellStyle name="Note 6 14 4 2" xfId="2908"/>
    <cellStyle name="Note 6 14 4 2 2" xfId="5419"/>
    <cellStyle name="Note 6 14 4 2 2 2" xfId="14690"/>
    <cellStyle name="Note 6 14 4 2 2 2 2" xfId="32125"/>
    <cellStyle name="Note 6 14 4 2 2 2 3" xfId="46578"/>
    <cellStyle name="Note 6 14 4 2 2 3" xfId="17151"/>
    <cellStyle name="Note 6 14 4 2 2 3 2" xfId="34586"/>
    <cellStyle name="Note 6 14 4 2 2 3 3" xfId="49039"/>
    <cellStyle name="Note 6 14 4 2 2 4" xfId="22855"/>
    <cellStyle name="Note 6 14 4 2 2 5" xfId="37308"/>
    <cellStyle name="Note 6 14 4 2 3" xfId="7881"/>
    <cellStyle name="Note 6 14 4 2 3 2" xfId="25316"/>
    <cellStyle name="Note 6 14 4 2 3 3" xfId="39769"/>
    <cellStyle name="Note 6 14 4 2 4" xfId="10322"/>
    <cellStyle name="Note 6 14 4 2 4 2" xfId="27757"/>
    <cellStyle name="Note 6 14 4 2 4 3" xfId="42210"/>
    <cellStyle name="Note 6 14 4 2 5" xfId="12742"/>
    <cellStyle name="Note 6 14 4 2 5 2" xfId="30177"/>
    <cellStyle name="Note 6 14 4 2 5 3" xfId="44630"/>
    <cellStyle name="Note 6 14 4 2 6" xfId="19749"/>
    <cellStyle name="Note 6 14 4 3" xfId="2909"/>
    <cellStyle name="Note 6 14 4 3 2" xfId="5420"/>
    <cellStyle name="Note 6 14 4 3 2 2" xfId="14691"/>
    <cellStyle name="Note 6 14 4 3 2 2 2" xfId="32126"/>
    <cellStyle name="Note 6 14 4 3 2 2 3" xfId="46579"/>
    <cellStyle name="Note 6 14 4 3 2 3" xfId="17152"/>
    <cellStyle name="Note 6 14 4 3 2 3 2" xfId="34587"/>
    <cellStyle name="Note 6 14 4 3 2 3 3" xfId="49040"/>
    <cellStyle name="Note 6 14 4 3 2 4" xfId="22856"/>
    <cellStyle name="Note 6 14 4 3 2 5" xfId="37309"/>
    <cellStyle name="Note 6 14 4 3 3" xfId="7882"/>
    <cellStyle name="Note 6 14 4 3 3 2" xfId="25317"/>
    <cellStyle name="Note 6 14 4 3 3 3" xfId="39770"/>
    <cellStyle name="Note 6 14 4 3 4" xfId="10323"/>
    <cellStyle name="Note 6 14 4 3 4 2" xfId="27758"/>
    <cellStyle name="Note 6 14 4 3 4 3" xfId="42211"/>
    <cellStyle name="Note 6 14 4 3 5" xfId="12743"/>
    <cellStyle name="Note 6 14 4 3 5 2" xfId="30178"/>
    <cellStyle name="Note 6 14 4 3 5 3" xfId="44631"/>
    <cellStyle name="Note 6 14 4 3 6" xfId="19750"/>
    <cellStyle name="Note 6 14 4 4" xfId="2910"/>
    <cellStyle name="Note 6 14 4 4 2" xfId="5421"/>
    <cellStyle name="Note 6 14 4 4 2 2" xfId="22857"/>
    <cellStyle name="Note 6 14 4 4 2 3" xfId="37310"/>
    <cellStyle name="Note 6 14 4 4 3" xfId="7883"/>
    <cellStyle name="Note 6 14 4 4 3 2" xfId="25318"/>
    <cellStyle name="Note 6 14 4 4 3 3" xfId="39771"/>
    <cellStyle name="Note 6 14 4 4 4" xfId="10324"/>
    <cellStyle name="Note 6 14 4 4 4 2" xfId="27759"/>
    <cellStyle name="Note 6 14 4 4 4 3" xfId="42212"/>
    <cellStyle name="Note 6 14 4 4 5" xfId="12744"/>
    <cellStyle name="Note 6 14 4 4 5 2" xfId="30179"/>
    <cellStyle name="Note 6 14 4 4 5 3" xfId="44632"/>
    <cellStyle name="Note 6 14 4 4 6" xfId="15497"/>
    <cellStyle name="Note 6 14 4 4 6 2" xfId="32932"/>
    <cellStyle name="Note 6 14 4 4 6 3" xfId="47385"/>
    <cellStyle name="Note 6 14 4 4 7" xfId="19751"/>
    <cellStyle name="Note 6 14 4 4 8" xfId="20659"/>
    <cellStyle name="Note 6 14 4 5" xfId="5418"/>
    <cellStyle name="Note 6 14 4 5 2" xfId="14689"/>
    <cellStyle name="Note 6 14 4 5 2 2" xfId="32124"/>
    <cellStyle name="Note 6 14 4 5 2 3" xfId="46577"/>
    <cellStyle name="Note 6 14 4 5 3" xfId="17150"/>
    <cellStyle name="Note 6 14 4 5 3 2" xfId="34585"/>
    <cellStyle name="Note 6 14 4 5 3 3" xfId="49038"/>
    <cellStyle name="Note 6 14 4 5 4" xfId="22854"/>
    <cellStyle name="Note 6 14 4 5 5" xfId="37307"/>
    <cellStyle name="Note 6 14 4 6" xfId="7880"/>
    <cellStyle name="Note 6 14 4 6 2" xfId="25315"/>
    <cellStyle name="Note 6 14 4 6 3" xfId="39768"/>
    <cellStyle name="Note 6 14 4 7" xfId="10321"/>
    <cellStyle name="Note 6 14 4 7 2" xfId="27756"/>
    <cellStyle name="Note 6 14 4 7 3" xfId="42209"/>
    <cellStyle name="Note 6 14 4 8" xfId="12741"/>
    <cellStyle name="Note 6 14 4 8 2" xfId="30176"/>
    <cellStyle name="Note 6 14 4 8 3" xfId="44629"/>
    <cellStyle name="Note 6 14 4 9" xfId="19748"/>
    <cellStyle name="Note 6 14 5" xfId="2911"/>
    <cellStyle name="Note 6 14 5 2" xfId="2912"/>
    <cellStyle name="Note 6 14 5 2 2" xfId="5423"/>
    <cellStyle name="Note 6 14 5 2 2 2" xfId="14693"/>
    <cellStyle name="Note 6 14 5 2 2 2 2" xfId="32128"/>
    <cellStyle name="Note 6 14 5 2 2 2 3" xfId="46581"/>
    <cellStyle name="Note 6 14 5 2 2 3" xfId="17154"/>
    <cellStyle name="Note 6 14 5 2 2 3 2" xfId="34589"/>
    <cellStyle name="Note 6 14 5 2 2 3 3" xfId="49042"/>
    <cellStyle name="Note 6 14 5 2 2 4" xfId="22859"/>
    <cellStyle name="Note 6 14 5 2 2 5" xfId="37312"/>
    <cellStyle name="Note 6 14 5 2 3" xfId="7885"/>
    <cellStyle name="Note 6 14 5 2 3 2" xfId="25320"/>
    <cellStyle name="Note 6 14 5 2 3 3" xfId="39773"/>
    <cellStyle name="Note 6 14 5 2 4" xfId="10326"/>
    <cellStyle name="Note 6 14 5 2 4 2" xfId="27761"/>
    <cellStyle name="Note 6 14 5 2 4 3" xfId="42214"/>
    <cellStyle name="Note 6 14 5 2 5" xfId="12746"/>
    <cellStyle name="Note 6 14 5 2 5 2" xfId="30181"/>
    <cellStyle name="Note 6 14 5 2 5 3" xfId="44634"/>
    <cellStyle name="Note 6 14 5 2 6" xfId="19753"/>
    <cellStyle name="Note 6 14 5 3" xfId="2913"/>
    <cellStyle name="Note 6 14 5 3 2" xfId="5424"/>
    <cellStyle name="Note 6 14 5 3 2 2" xfId="14694"/>
    <cellStyle name="Note 6 14 5 3 2 2 2" xfId="32129"/>
    <cellStyle name="Note 6 14 5 3 2 2 3" xfId="46582"/>
    <cellStyle name="Note 6 14 5 3 2 3" xfId="17155"/>
    <cellStyle name="Note 6 14 5 3 2 3 2" xfId="34590"/>
    <cellStyle name="Note 6 14 5 3 2 3 3" xfId="49043"/>
    <cellStyle name="Note 6 14 5 3 2 4" xfId="22860"/>
    <cellStyle name="Note 6 14 5 3 2 5" xfId="37313"/>
    <cellStyle name="Note 6 14 5 3 3" xfId="7886"/>
    <cellStyle name="Note 6 14 5 3 3 2" xfId="25321"/>
    <cellStyle name="Note 6 14 5 3 3 3" xfId="39774"/>
    <cellStyle name="Note 6 14 5 3 4" xfId="10327"/>
    <cellStyle name="Note 6 14 5 3 4 2" xfId="27762"/>
    <cellStyle name="Note 6 14 5 3 4 3" xfId="42215"/>
    <cellStyle name="Note 6 14 5 3 5" xfId="12747"/>
    <cellStyle name="Note 6 14 5 3 5 2" xfId="30182"/>
    <cellStyle name="Note 6 14 5 3 5 3" xfId="44635"/>
    <cellStyle name="Note 6 14 5 3 6" xfId="19754"/>
    <cellStyle name="Note 6 14 5 4" xfId="2914"/>
    <cellStyle name="Note 6 14 5 4 2" xfId="5425"/>
    <cellStyle name="Note 6 14 5 4 2 2" xfId="22861"/>
    <cellStyle name="Note 6 14 5 4 2 3" xfId="37314"/>
    <cellStyle name="Note 6 14 5 4 3" xfId="7887"/>
    <cellStyle name="Note 6 14 5 4 3 2" xfId="25322"/>
    <cellStyle name="Note 6 14 5 4 3 3" xfId="39775"/>
    <cellStyle name="Note 6 14 5 4 4" xfId="10328"/>
    <cellStyle name="Note 6 14 5 4 4 2" xfId="27763"/>
    <cellStyle name="Note 6 14 5 4 4 3" xfId="42216"/>
    <cellStyle name="Note 6 14 5 4 5" xfId="12748"/>
    <cellStyle name="Note 6 14 5 4 5 2" xfId="30183"/>
    <cellStyle name="Note 6 14 5 4 5 3" xfId="44636"/>
    <cellStyle name="Note 6 14 5 4 6" xfId="15498"/>
    <cellStyle name="Note 6 14 5 4 6 2" xfId="32933"/>
    <cellStyle name="Note 6 14 5 4 6 3" xfId="47386"/>
    <cellStyle name="Note 6 14 5 4 7" xfId="19755"/>
    <cellStyle name="Note 6 14 5 4 8" xfId="20660"/>
    <cellStyle name="Note 6 14 5 5" xfId="5422"/>
    <cellStyle name="Note 6 14 5 5 2" xfId="14692"/>
    <cellStyle name="Note 6 14 5 5 2 2" xfId="32127"/>
    <cellStyle name="Note 6 14 5 5 2 3" xfId="46580"/>
    <cellStyle name="Note 6 14 5 5 3" xfId="17153"/>
    <cellStyle name="Note 6 14 5 5 3 2" xfId="34588"/>
    <cellStyle name="Note 6 14 5 5 3 3" xfId="49041"/>
    <cellStyle name="Note 6 14 5 5 4" xfId="22858"/>
    <cellStyle name="Note 6 14 5 5 5" xfId="37311"/>
    <cellStyle name="Note 6 14 5 6" xfId="7884"/>
    <cellStyle name="Note 6 14 5 6 2" xfId="25319"/>
    <cellStyle name="Note 6 14 5 6 3" xfId="39772"/>
    <cellStyle name="Note 6 14 5 7" xfId="10325"/>
    <cellStyle name="Note 6 14 5 7 2" xfId="27760"/>
    <cellStyle name="Note 6 14 5 7 3" xfId="42213"/>
    <cellStyle name="Note 6 14 5 8" xfId="12745"/>
    <cellStyle name="Note 6 14 5 8 2" xfId="30180"/>
    <cellStyle name="Note 6 14 5 8 3" xfId="44633"/>
    <cellStyle name="Note 6 14 5 9" xfId="19752"/>
    <cellStyle name="Note 6 14 6" xfId="2915"/>
    <cellStyle name="Note 6 14 6 2" xfId="5426"/>
    <cellStyle name="Note 6 14 6 2 2" xfId="14695"/>
    <cellStyle name="Note 6 14 6 2 2 2" xfId="32130"/>
    <cellStyle name="Note 6 14 6 2 2 3" xfId="46583"/>
    <cellStyle name="Note 6 14 6 2 3" xfId="17156"/>
    <cellStyle name="Note 6 14 6 2 3 2" xfId="34591"/>
    <cellStyle name="Note 6 14 6 2 3 3" xfId="49044"/>
    <cellStyle name="Note 6 14 6 2 4" xfId="22862"/>
    <cellStyle name="Note 6 14 6 2 5" xfId="37315"/>
    <cellStyle name="Note 6 14 6 3" xfId="7888"/>
    <cellStyle name="Note 6 14 6 3 2" xfId="25323"/>
    <cellStyle name="Note 6 14 6 3 3" xfId="39776"/>
    <cellStyle name="Note 6 14 6 4" xfId="10329"/>
    <cellStyle name="Note 6 14 6 4 2" xfId="27764"/>
    <cellStyle name="Note 6 14 6 4 3" xfId="42217"/>
    <cellStyle name="Note 6 14 6 5" xfId="12749"/>
    <cellStyle name="Note 6 14 6 5 2" xfId="30184"/>
    <cellStyle name="Note 6 14 6 5 3" xfId="44637"/>
    <cellStyle name="Note 6 14 6 6" xfId="19756"/>
    <cellStyle name="Note 6 14 7" xfId="2916"/>
    <cellStyle name="Note 6 14 7 2" xfId="5427"/>
    <cellStyle name="Note 6 14 7 2 2" xfId="14696"/>
    <cellStyle name="Note 6 14 7 2 2 2" xfId="32131"/>
    <cellStyle name="Note 6 14 7 2 2 3" xfId="46584"/>
    <cellStyle name="Note 6 14 7 2 3" xfId="17157"/>
    <cellStyle name="Note 6 14 7 2 3 2" xfId="34592"/>
    <cellStyle name="Note 6 14 7 2 3 3" xfId="49045"/>
    <cellStyle name="Note 6 14 7 2 4" xfId="22863"/>
    <cellStyle name="Note 6 14 7 2 5" xfId="37316"/>
    <cellStyle name="Note 6 14 7 3" xfId="7889"/>
    <cellStyle name="Note 6 14 7 3 2" xfId="25324"/>
    <cellStyle name="Note 6 14 7 3 3" xfId="39777"/>
    <cellStyle name="Note 6 14 7 4" xfId="10330"/>
    <cellStyle name="Note 6 14 7 4 2" xfId="27765"/>
    <cellStyle name="Note 6 14 7 4 3" xfId="42218"/>
    <cellStyle name="Note 6 14 7 5" xfId="12750"/>
    <cellStyle name="Note 6 14 7 5 2" xfId="30185"/>
    <cellStyle name="Note 6 14 7 5 3" xfId="44638"/>
    <cellStyle name="Note 6 14 7 6" xfId="19757"/>
    <cellStyle name="Note 6 14 8" xfId="2917"/>
    <cellStyle name="Note 6 14 8 2" xfId="5428"/>
    <cellStyle name="Note 6 14 8 2 2" xfId="22864"/>
    <cellStyle name="Note 6 14 8 2 3" xfId="37317"/>
    <cellStyle name="Note 6 14 8 3" xfId="7890"/>
    <cellStyle name="Note 6 14 8 3 2" xfId="25325"/>
    <cellStyle name="Note 6 14 8 3 3" xfId="39778"/>
    <cellStyle name="Note 6 14 8 4" xfId="10331"/>
    <cellStyle name="Note 6 14 8 4 2" xfId="27766"/>
    <cellStyle name="Note 6 14 8 4 3" xfId="42219"/>
    <cellStyle name="Note 6 14 8 5" xfId="12751"/>
    <cellStyle name="Note 6 14 8 5 2" xfId="30186"/>
    <cellStyle name="Note 6 14 8 5 3" xfId="44639"/>
    <cellStyle name="Note 6 14 8 6" xfId="15499"/>
    <cellStyle name="Note 6 14 8 6 2" xfId="32934"/>
    <cellStyle name="Note 6 14 8 6 3" xfId="47387"/>
    <cellStyle name="Note 6 14 8 7" xfId="19758"/>
    <cellStyle name="Note 6 14 8 8" xfId="20661"/>
    <cellStyle name="Note 6 14 9" xfId="5409"/>
    <cellStyle name="Note 6 14 9 2" xfId="14682"/>
    <cellStyle name="Note 6 14 9 2 2" xfId="32117"/>
    <cellStyle name="Note 6 14 9 2 3" xfId="46570"/>
    <cellStyle name="Note 6 14 9 3" xfId="17143"/>
    <cellStyle name="Note 6 14 9 3 2" xfId="34578"/>
    <cellStyle name="Note 6 14 9 3 3" xfId="49031"/>
    <cellStyle name="Note 6 14 9 4" xfId="22845"/>
    <cellStyle name="Note 6 14 9 5" xfId="37298"/>
    <cellStyle name="Note 6 15" xfId="2918"/>
    <cellStyle name="Note 6 15 10" xfId="7891"/>
    <cellStyle name="Note 6 15 10 2" xfId="25326"/>
    <cellStyle name="Note 6 15 10 3" xfId="39779"/>
    <cellStyle name="Note 6 15 11" xfId="10332"/>
    <cellStyle name="Note 6 15 11 2" xfId="27767"/>
    <cellStyle name="Note 6 15 11 3" xfId="42220"/>
    <cellStyle name="Note 6 15 12" xfId="12752"/>
    <cellStyle name="Note 6 15 12 2" xfId="30187"/>
    <cellStyle name="Note 6 15 12 3" xfId="44640"/>
    <cellStyle name="Note 6 15 13" xfId="19759"/>
    <cellStyle name="Note 6 15 2" xfId="2919"/>
    <cellStyle name="Note 6 15 2 2" xfId="2920"/>
    <cellStyle name="Note 6 15 2 2 2" xfId="5431"/>
    <cellStyle name="Note 6 15 2 2 2 2" xfId="14699"/>
    <cellStyle name="Note 6 15 2 2 2 2 2" xfId="32134"/>
    <cellStyle name="Note 6 15 2 2 2 2 3" xfId="46587"/>
    <cellStyle name="Note 6 15 2 2 2 3" xfId="17160"/>
    <cellStyle name="Note 6 15 2 2 2 3 2" xfId="34595"/>
    <cellStyle name="Note 6 15 2 2 2 3 3" xfId="49048"/>
    <cellStyle name="Note 6 15 2 2 2 4" xfId="22867"/>
    <cellStyle name="Note 6 15 2 2 2 5" xfId="37320"/>
    <cellStyle name="Note 6 15 2 2 3" xfId="7893"/>
    <cellStyle name="Note 6 15 2 2 3 2" xfId="25328"/>
    <cellStyle name="Note 6 15 2 2 3 3" xfId="39781"/>
    <cellStyle name="Note 6 15 2 2 4" xfId="10334"/>
    <cellStyle name="Note 6 15 2 2 4 2" xfId="27769"/>
    <cellStyle name="Note 6 15 2 2 4 3" xfId="42222"/>
    <cellStyle name="Note 6 15 2 2 5" xfId="12754"/>
    <cellStyle name="Note 6 15 2 2 5 2" xfId="30189"/>
    <cellStyle name="Note 6 15 2 2 5 3" xfId="44642"/>
    <cellStyle name="Note 6 15 2 2 6" xfId="19761"/>
    <cellStyle name="Note 6 15 2 3" xfId="2921"/>
    <cellStyle name="Note 6 15 2 3 2" xfId="5432"/>
    <cellStyle name="Note 6 15 2 3 2 2" xfId="14700"/>
    <cellStyle name="Note 6 15 2 3 2 2 2" xfId="32135"/>
    <cellStyle name="Note 6 15 2 3 2 2 3" xfId="46588"/>
    <cellStyle name="Note 6 15 2 3 2 3" xfId="17161"/>
    <cellStyle name="Note 6 15 2 3 2 3 2" xfId="34596"/>
    <cellStyle name="Note 6 15 2 3 2 3 3" xfId="49049"/>
    <cellStyle name="Note 6 15 2 3 2 4" xfId="22868"/>
    <cellStyle name="Note 6 15 2 3 2 5" xfId="37321"/>
    <cellStyle name="Note 6 15 2 3 3" xfId="7894"/>
    <cellStyle name="Note 6 15 2 3 3 2" xfId="25329"/>
    <cellStyle name="Note 6 15 2 3 3 3" xfId="39782"/>
    <cellStyle name="Note 6 15 2 3 4" xfId="10335"/>
    <cellStyle name="Note 6 15 2 3 4 2" xfId="27770"/>
    <cellStyle name="Note 6 15 2 3 4 3" xfId="42223"/>
    <cellStyle name="Note 6 15 2 3 5" xfId="12755"/>
    <cellStyle name="Note 6 15 2 3 5 2" xfId="30190"/>
    <cellStyle name="Note 6 15 2 3 5 3" xfId="44643"/>
    <cellStyle name="Note 6 15 2 3 6" xfId="19762"/>
    <cellStyle name="Note 6 15 2 4" xfId="2922"/>
    <cellStyle name="Note 6 15 2 4 2" xfId="5433"/>
    <cellStyle name="Note 6 15 2 4 2 2" xfId="22869"/>
    <cellStyle name="Note 6 15 2 4 2 3" xfId="37322"/>
    <cellStyle name="Note 6 15 2 4 3" xfId="7895"/>
    <cellStyle name="Note 6 15 2 4 3 2" xfId="25330"/>
    <cellStyle name="Note 6 15 2 4 3 3" xfId="39783"/>
    <cellStyle name="Note 6 15 2 4 4" xfId="10336"/>
    <cellStyle name="Note 6 15 2 4 4 2" xfId="27771"/>
    <cellStyle name="Note 6 15 2 4 4 3" xfId="42224"/>
    <cellStyle name="Note 6 15 2 4 5" xfId="12756"/>
    <cellStyle name="Note 6 15 2 4 5 2" xfId="30191"/>
    <cellStyle name="Note 6 15 2 4 5 3" xfId="44644"/>
    <cellStyle name="Note 6 15 2 4 6" xfId="15500"/>
    <cellStyle name="Note 6 15 2 4 6 2" xfId="32935"/>
    <cellStyle name="Note 6 15 2 4 6 3" xfId="47388"/>
    <cellStyle name="Note 6 15 2 4 7" xfId="19763"/>
    <cellStyle name="Note 6 15 2 4 8" xfId="20662"/>
    <cellStyle name="Note 6 15 2 5" xfId="5430"/>
    <cellStyle name="Note 6 15 2 5 2" xfId="14698"/>
    <cellStyle name="Note 6 15 2 5 2 2" xfId="32133"/>
    <cellStyle name="Note 6 15 2 5 2 3" xfId="46586"/>
    <cellStyle name="Note 6 15 2 5 3" xfId="17159"/>
    <cellStyle name="Note 6 15 2 5 3 2" xfId="34594"/>
    <cellStyle name="Note 6 15 2 5 3 3" xfId="49047"/>
    <cellStyle name="Note 6 15 2 5 4" xfId="22866"/>
    <cellStyle name="Note 6 15 2 5 5" xfId="37319"/>
    <cellStyle name="Note 6 15 2 6" xfId="7892"/>
    <cellStyle name="Note 6 15 2 6 2" xfId="25327"/>
    <cellStyle name="Note 6 15 2 6 3" xfId="39780"/>
    <cellStyle name="Note 6 15 2 7" xfId="10333"/>
    <cellStyle name="Note 6 15 2 7 2" xfId="27768"/>
    <cellStyle name="Note 6 15 2 7 3" xfId="42221"/>
    <cellStyle name="Note 6 15 2 8" xfId="12753"/>
    <cellStyle name="Note 6 15 2 8 2" xfId="30188"/>
    <cellStyle name="Note 6 15 2 8 3" xfId="44641"/>
    <cellStyle name="Note 6 15 2 9" xfId="19760"/>
    <cellStyle name="Note 6 15 3" xfId="2923"/>
    <cellStyle name="Note 6 15 3 2" xfId="2924"/>
    <cellStyle name="Note 6 15 3 2 2" xfId="5435"/>
    <cellStyle name="Note 6 15 3 2 2 2" xfId="14702"/>
    <cellStyle name="Note 6 15 3 2 2 2 2" xfId="32137"/>
    <cellStyle name="Note 6 15 3 2 2 2 3" xfId="46590"/>
    <cellStyle name="Note 6 15 3 2 2 3" xfId="17163"/>
    <cellStyle name="Note 6 15 3 2 2 3 2" xfId="34598"/>
    <cellStyle name="Note 6 15 3 2 2 3 3" xfId="49051"/>
    <cellStyle name="Note 6 15 3 2 2 4" xfId="22871"/>
    <cellStyle name="Note 6 15 3 2 2 5" xfId="37324"/>
    <cellStyle name="Note 6 15 3 2 3" xfId="7897"/>
    <cellStyle name="Note 6 15 3 2 3 2" xfId="25332"/>
    <cellStyle name="Note 6 15 3 2 3 3" xfId="39785"/>
    <cellStyle name="Note 6 15 3 2 4" xfId="10338"/>
    <cellStyle name="Note 6 15 3 2 4 2" xfId="27773"/>
    <cellStyle name="Note 6 15 3 2 4 3" xfId="42226"/>
    <cellStyle name="Note 6 15 3 2 5" xfId="12758"/>
    <cellStyle name="Note 6 15 3 2 5 2" xfId="30193"/>
    <cellStyle name="Note 6 15 3 2 5 3" xfId="44646"/>
    <cellStyle name="Note 6 15 3 2 6" xfId="19765"/>
    <cellStyle name="Note 6 15 3 3" xfId="2925"/>
    <cellStyle name="Note 6 15 3 3 2" xfId="5436"/>
    <cellStyle name="Note 6 15 3 3 2 2" xfId="14703"/>
    <cellStyle name="Note 6 15 3 3 2 2 2" xfId="32138"/>
    <cellStyle name="Note 6 15 3 3 2 2 3" xfId="46591"/>
    <cellStyle name="Note 6 15 3 3 2 3" xfId="17164"/>
    <cellStyle name="Note 6 15 3 3 2 3 2" xfId="34599"/>
    <cellStyle name="Note 6 15 3 3 2 3 3" xfId="49052"/>
    <cellStyle name="Note 6 15 3 3 2 4" xfId="22872"/>
    <cellStyle name="Note 6 15 3 3 2 5" xfId="37325"/>
    <cellStyle name="Note 6 15 3 3 3" xfId="7898"/>
    <cellStyle name="Note 6 15 3 3 3 2" xfId="25333"/>
    <cellStyle name="Note 6 15 3 3 3 3" xfId="39786"/>
    <cellStyle name="Note 6 15 3 3 4" xfId="10339"/>
    <cellStyle name="Note 6 15 3 3 4 2" xfId="27774"/>
    <cellStyle name="Note 6 15 3 3 4 3" xfId="42227"/>
    <cellStyle name="Note 6 15 3 3 5" xfId="12759"/>
    <cellStyle name="Note 6 15 3 3 5 2" xfId="30194"/>
    <cellStyle name="Note 6 15 3 3 5 3" xfId="44647"/>
    <cellStyle name="Note 6 15 3 3 6" xfId="19766"/>
    <cellStyle name="Note 6 15 3 4" xfId="2926"/>
    <cellStyle name="Note 6 15 3 4 2" xfId="5437"/>
    <cellStyle name="Note 6 15 3 4 2 2" xfId="22873"/>
    <cellStyle name="Note 6 15 3 4 2 3" xfId="37326"/>
    <cellStyle name="Note 6 15 3 4 3" xfId="7899"/>
    <cellStyle name="Note 6 15 3 4 3 2" xfId="25334"/>
    <cellStyle name="Note 6 15 3 4 3 3" xfId="39787"/>
    <cellStyle name="Note 6 15 3 4 4" xfId="10340"/>
    <cellStyle name="Note 6 15 3 4 4 2" xfId="27775"/>
    <cellStyle name="Note 6 15 3 4 4 3" xfId="42228"/>
    <cellStyle name="Note 6 15 3 4 5" xfId="12760"/>
    <cellStyle name="Note 6 15 3 4 5 2" xfId="30195"/>
    <cellStyle name="Note 6 15 3 4 5 3" xfId="44648"/>
    <cellStyle name="Note 6 15 3 4 6" xfId="15501"/>
    <cellStyle name="Note 6 15 3 4 6 2" xfId="32936"/>
    <cellStyle name="Note 6 15 3 4 6 3" xfId="47389"/>
    <cellStyle name="Note 6 15 3 4 7" xfId="19767"/>
    <cellStyle name="Note 6 15 3 4 8" xfId="20663"/>
    <cellStyle name="Note 6 15 3 5" xfId="5434"/>
    <cellStyle name="Note 6 15 3 5 2" xfId="14701"/>
    <cellStyle name="Note 6 15 3 5 2 2" xfId="32136"/>
    <cellStyle name="Note 6 15 3 5 2 3" xfId="46589"/>
    <cellStyle name="Note 6 15 3 5 3" xfId="17162"/>
    <cellStyle name="Note 6 15 3 5 3 2" xfId="34597"/>
    <cellStyle name="Note 6 15 3 5 3 3" xfId="49050"/>
    <cellStyle name="Note 6 15 3 5 4" xfId="22870"/>
    <cellStyle name="Note 6 15 3 5 5" xfId="37323"/>
    <cellStyle name="Note 6 15 3 6" xfId="7896"/>
    <cellStyle name="Note 6 15 3 6 2" xfId="25331"/>
    <cellStyle name="Note 6 15 3 6 3" xfId="39784"/>
    <cellStyle name="Note 6 15 3 7" xfId="10337"/>
    <cellStyle name="Note 6 15 3 7 2" xfId="27772"/>
    <cellStyle name="Note 6 15 3 7 3" xfId="42225"/>
    <cellStyle name="Note 6 15 3 8" xfId="12757"/>
    <cellStyle name="Note 6 15 3 8 2" xfId="30192"/>
    <cellStyle name="Note 6 15 3 8 3" xfId="44645"/>
    <cellStyle name="Note 6 15 3 9" xfId="19764"/>
    <cellStyle name="Note 6 15 4" xfId="2927"/>
    <cellStyle name="Note 6 15 4 2" xfId="2928"/>
    <cellStyle name="Note 6 15 4 2 2" xfId="5439"/>
    <cellStyle name="Note 6 15 4 2 2 2" xfId="14705"/>
    <cellStyle name="Note 6 15 4 2 2 2 2" xfId="32140"/>
    <cellStyle name="Note 6 15 4 2 2 2 3" xfId="46593"/>
    <cellStyle name="Note 6 15 4 2 2 3" xfId="17166"/>
    <cellStyle name="Note 6 15 4 2 2 3 2" xfId="34601"/>
    <cellStyle name="Note 6 15 4 2 2 3 3" xfId="49054"/>
    <cellStyle name="Note 6 15 4 2 2 4" xfId="22875"/>
    <cellStyle name="Note 6 15 4 2 2 5" xfId="37328"/>
    <cellStyle name="Note 6 15 4 2 3" xfId="7901"/>
    <cellStyle name="Note 6 15 4 2 3 2" xfId="25336"/>
    <cellStyle name="Note 6 15 4 2 3 3" xfId="39789"/>
    <cellStyle name="Note 6 15 4 2 4" xfId="10342"/>
    <cellStyle name="Note 6 15 4 2 4 2" xfId="27777"/>
    <cellStyle name="Note 6 15 4 2 4 3" xfId="42230"/>
    <cellStyle name="Note 6 15 4 2 5" xfId="12762"/>
    <cellStyle name="Note 6 15 4 2 5 2" xfId="30197"/>
    <cellStyle name="Note 6 15 4 2 5 3" xfId="44650"/>
    <cellStyle name="Note 6 15 4 2 6" xfId="19769"/>
    <cellStyle name="Note 6 15 4 3" xfId="2929"/>
    <cellStyle name="Note 6 15 4 3 2" xfId="5440"/>
    <cellStyle name="Note 6 15 4 3 2 2" xfId="14706"/>
    <cellStyle name="Note 6 15 4 3 2 2 2" xfId="32141"/>
    <cellStyle name="Note 6 15 4 3 2 2 3" xfId="46594"/>
    <cellStyle name="Note 6 15 4 3 2 3" xfId="17167"/>
    <cellStyle name="Note 6 15 4 3 2 3 2" xfId="34602"/>
    <cellStyle name="Note 6 15 4 3 2 3 3" xfId="49055"/>
    <cellStyle name="Note 6 15 4 3 2 4" xfId="22876"/>
    <cellStyle name="Note 6 15 4 3 2 5" xfId="37329"/>
    <cellStyle name="Note 6 15 4 3 3" xfId="7902"/>
    <cellStyle name="Note 6 15 4 3 3 2" xfId="25337"/>
    <cellStyle name="Note 6 15 4 3 3 3" xfId="39790"/>
    <cellStyle name="Note 6 15 4 3 4" xfId="10343"/>
    <cellStyle name="Note 6 15 4 3 4 2" xfId="27778"/>
    <cellStyle name="Note 6 15 4 3 4 3" xfId="42231"/>
    <cellStyle name="Note 6 15 4 3 5" xfId="12763"/>
    <cellStyle name="Note 6 15 4 3 5 2" xfId="30198"/>
    <cellStyle name="Note 6 15 4 3 5 3" xfId="44651"/>
    <cellStyle name="Note 6 15 4 3 6" xfId="19770"/>
    <cellStyle name="Note 6 15 4 4" xfId="2930"/>
    <cellStyle name="Note 6 15 4 4 2" xfId="5441"/>
    <cellStyle name="Note 6 15 4 4 2 2" xfId="22877"/>
    <cellStyle name="Note 6 15 4 4 2 3" xfId="37330"/>
    <cellStyle name="Note 6 15 4 4 3" xfId="7903"/>
    <cellStyle name="Note 6 15 4 4 3 2" xfId="25338"/>
    <cellStyle name="Note 6 15 4 4 3 3" xfId="39791"/>
    <cellStyle name="Note 6 15 4 4 4" xfId="10344"/>
    <cellStyle name="Note 6 15 4 4 4 2" xfId="27779"/>
    <cellStyle name="Note 6 15 4 4 4 3" xfId="42232"/>
    <cellStyle name="Note 6 15 4 4 5" xfId="12764"/>
    <cellStyle name="Note 6 15 4 4 5 2" xfId="30199"/>
    <cellStyle name="Note 6 15 4 4 5 3" xfId="44652"/>
    <cellStyle name="Note 6 15 4 4 6" xfId="15502"/>
    <cellStyle name="Note 6 15 4 4 6 2" xfId="32937"/>
    <cellStyle name="Note 6 15 4 4 6 3" xfId="47390"/>
    <cellStyle name="Note 6 15 4 4 7" xfId="19771"/>
    <cellStyle name="Note 6 15 4 4 8" xfId="20664"/>
    <cellStyle name="Note 6 15 4 5" xfId="5438"/>
    <cellStyle name="Note 6 15 4 5 2" xfId="14704"/>
    <cellStyle name="Note 6 15 4 5 2 2" xfId="32139"/>
    <cellStyle name="Note 6 15 4 5 2 3" xfId="46592"/>
    <cellStyle name="Note 6 15 4 5 3" xfId="17165"/>
    <cellStyle name="Note 6 15 4 5 3 2" xfId="34600"/>
    <cellStyle name="Note 6 15 4 5 3 3" xfId="49053"/>
    <cellStyle name="Note 6 15 4 5 4" xfId="22874"/>
    <cellStyle name="Note 6 15 4 5 5" xfId="37327"/>
    <cellStyle name="Note 6 15 4 6" xfId="7900"/>
    <cellStyle name="Note 6 15 4 6 2" xfId="25335"/>
    <cellStyle name="Note 6 15 4 6 3" xfId="39788"/>
    <cellStyle name="Note 6 15 4 7" xfId="10341"/>
    <cellStyle name="Note 6 15 4 7 2" xfId="27776"/>
    <cellStyle name="Note 6 15 4 7 3" xfId="42229"/>
    <cellStyle name="Note 6 15 4 8" xfId="12761"/>
    <cellStyle name="Note 6 15 4 8 2" xfId="30196"/>
    <cellStyle name="Note 6 15 4 8 3" xfId="44649"/>
    <cellStyle name="Note 6 15 4 9" xfId="19768"/>
    <cellStyle name="Note 6 15 5" xfId="2931"/>
    <cellStyle name="Note 6 15 5 2" xfId="2932"/>
    <cellStyle name="Note 6 15 5 2 2" xfId="5443"/>
    <cellStyle name="Note 6 15 5 2 2 2" xfId="14708"/>
    <cellStyle name="Note 6 15 5 2 2 2 2" xfId="32143"/>
    <cellStyle name="Note 6 15 5 2 2 2 3" xfId="46596"/>
    <cellStyle name="Note 6 15 5 2 2 3" xfId="17169"/>
    <cellStyle name="Note 6 15 5 2 2 3 2" xfId="34604"/>
    <cellStyle name="Note 6 15 5 2 2 3 3" xfId="49057"/>
    <cellStyle name="Note 6 15 5 2 2 4" xfId="22879"/>
    <cellStyle name="Note 6 15 5 2 2 5" xfId="37332"/>
    <cellStyle name="Note 6 15 5 2 3" xfId="7905"/>
    <cellStyle name="Note 6 15 5 2 3 2" xfId="25340"/>
    <cellStyle name="Note 6 15 5 2 3 3" xfId="39793"/>
    <cellStyle name="Note 6 15 5 2 4" xfId="10346"/>
    <cellStyle name="Note 6 15 5 2 4 2" xfId="27781"/>
    <cellStyle name="Note 6 15 5 2 4 3" xfId="42234"/>
    <cellStyle name="Note 6 15 5 2 5" xfId="12766"/>
    <cellStyle name="Note 6 15 5 2 5 2" xfId="30201"/>
    <cellStyle name="Note 6 15 5 2 5 3" xfId="44654"/>
    <cellStyle name="Note 6 15 5 2 6" xfId="19773"/>
    <cellStyle name="Note 6 15 5 3" xfId="2933"/>
    <cellStyle name="Note 6 15 5 3 2" xfId="5444"/>
    <cellStyle name="Note 6 15 5 3 2 2" xfId="14709"/>
    <cellStyle name="Note 6 15 5 3 2 2 2" xfId="32144"/>
    <cellStyle name="Note 6 15 5 3 2 2 3" xfId="46597"/>
    <cellStyle name="Note 6 15 5 3 2 3" xfId="17170"/>
    <cellStyle name="Note 6 15 5 3 2 3 2" xfId="34605"/>
    <cellStyle name="Note 6 15 5 3 2 3 3" xfId="49058"/>
    <cellStyle name="Note 6 15 5 3 2 4" xfId="22880"/>
    <cellStyle name="Note 6 15 5 3 2 5" xfId="37333"/>
    <cellStyle name="Note 6 15 5 3 3" xfId="7906"/>
    <cellStyle name="Note 6 15 5 3 3 2" xfId="25341"/>
    <cellStyle name="Note 6 15 5 3 3 3" xfId="39794"/>
    <cellStyle name="Note 6 15 5 3 4" xfId="10347"/>
    <cellStyle name="Note 6 15 5 3 4 2" xfId="27782"/>
    <cellStyle name="Note 6 15 5 3 4 3" xfId="42235"/>
    <cellStyle name="Note 6 15 5 3 5" xfId="12767"/>
    <cellStyle name="Note 6 15 5 3 5 2" xfId="30202"/>
    <cellStyle name="Note 6 15 5 3 5 3" xfId="44655"/>
    <cellStyle name="Note 6 15 5 3 6" xfId="19774"/>
    <cellStyle name="Note 6 15 5 4" xfId="2934"/>
    <cellStyle name="Note 6 15 5 4 2" xfId="5445"/>
    <cellStyle name="Note 6 15 5 4 2 2" xfId="22881"/>
    <cellStyle name="Note 6 15 5 4 2 3" xfId="37334"/>
    <cellStyle name="Note 6 15 5 4 3" xfId="7907"/>
    <cellStyle name="Note 6 15 5 4 3 2" xfId="25342"/>
    <cellStyle name="Note 6 15 5 4 3 3" xfId="39795"/>
    <cellStyle name="Note 6 15 5 4 4" xfId="10348"/>
    <cellStyle name="Note 6 15 5 4 4 2" xfId="27783"/>
    <cellStyle name="Note 6 15 5 4 4 3" xfId="42236"/>
    <cellStyle name="Note 6 15 5 4 5" xfId="12768"/>
    <cellStyle name="Note 6 15 5 4 5 2" xfId="30203"/>
    <cellStyle name="Note 6 15 5 4 5 3" xfId="44656"/>
    <cellStyle name="Note 6 15 5 4 6" xfId="15503"/>
    <cellStyle name="Note 6 15 5 4 6 2" xfId="32938"/>
    <cellStyle name="Note 6 15 5 4 6 3" xfId="47391"/>
    <cellStyle name="Note 6 15 5 4 7" xfId="19775"/>
    <cellStyle name="Note 6 15 5 4 8" xfId="20665"/>
    <cellStyle name="Note 6 15 5 5" xfId="5442"/>
    <cellStyle name="Note 6 15 5 5 2" xfId="14707"/>
    <cellStyle name="Note 6 15 5 5 2 2" xfId="32142"/>
    <cellStyle name="Note 6 15 5 5 2 3" xfId="46595"/>
    <cellStyle name="Note 6 15 5 5 3" xfId="17168"/>
    <cellStyle name="Note 6 15 5 5 3 2" xfId="34603"/>
    <cellStyle name="Note 6 15 5 5 3 3" xfId="49056"/>
    <cellStyle name="Note 6 15 5 5 4" xfId="22878"/>
    <cellStyle name="Note 6 15 5 5 5" xfId="37331"/>
    <cellStyle name="Note 6 15 5 6" xfId="7904"/>
    <cellStyle name="Note 6 15 5 6 2" xfId="25339"/>
    <cellStyle name="Note 6 15 5 6 3" xfId="39792"/>
    <cellStyle name="Note 6 15 5 7" xfId="10345"/>
    <cellStyle name="Note 6 15 5 7 2" xfId="27780"/>
    <cellStyle name="Note 6 15 5 7 3" xfId="42233"/>
    <cellStyle name="Note 6 15 5 8" xfId="12765"/>
    <cellStyle name="Note 6 15 5 8 2" xfId="30200"/>
    <cellStyle name="Note 6 15 5 8 3" xfId="44653"/>
    <cellStyle name="Note 6 15 5 9" xfId="19772"/>
    <cellStyle name="Note 6 15 6" xfId="2935"/>
    <cellStyle name="Note 6 15 6 2" xfId="5446"/>
    <cellStyle name="Note 6 15 6 2 2" xfId="14710"/>
    <cellStyle name="Note 6 15 6 2 2 2" xfId="32145"/>
    <cellStyle name="Note 6 15 6 2 2 3" xfId="46598"/>
    <cellStyle name="Note 6 15 6 2 3" xfId="17171"/>
    <cellStyle name="Note 6 15 6 2 3 2" xfId="34606"/>
    <cellStyle name="Note 6 15 6 2 3 3" xfId="49059"/>
    <cellStyle name="Note 6 15 6 2 4" xfId="22882"/>
    <cellStyle name="Note 6 15 6 2 5" xfId="37335"/>
    <cellStyle name="Note 6 15 6 3" xfId="7908"/>
    <cellStyle name="Note 6 15 6 3 2" xfId="25343"/>
    <cellStyle name="Note 6 15 6 3 3" xfId="39796"/>
    <cellStyle name="Note 6 15 6 4" xfId="10349"/>
    <cellStyle name="Note 6 15 6 4 2" xfId="27784"/>
    <cellStyle name="Note 6 15 6 4 3" xfId="42237"/>
    <cellStyle name="Note 6 15 6 5" xfId="12769"/>
    <cellStyle name="Note 6 15 6 5 2" xfId="30204"/>
    <cellStyle name="Note 6 15 6 5 3" xfId="44657"/>
    <cellStyle name="Note 6 15 6 6" xfId="19776"/>
    <cellStyle name="Note 6 15 7" xfId="2936"/>
    <cellStyle name="Note 6 15 7 2" xfId="5447"/>
    <cellStyle name="Note 6 15 7 2 2" xfId="14711"/>
    <cellStyle name="Note 6 15 7 2 2 2" xfId="32146"/>
    <cellStyle name="Note 6 15 7 2 2 3" xfId="46599"/>
    <cellStyle name="Note 6 15 7 2 3" xfId="17172"/>
    <cellStyle name="Note 6 15 7 2 3 2" xfId="34607"/>
    <cellStyle name="Note 6 15 7 2 3 3" xfId="49060"/>
    <cellStyle name="Note 6 15 7 2 4" xfId="22883"/>
    <cellStyle name="Note 6 15 7 2 5" xfId="37336"/>
    <cellStyle name="Note 6 15 7 3" xfId="7909"/>
    <cellStyle name="Note 6 15 7 3 2" xfId="25344"/>
    <cellStyle name="Note 6 15 7 3 3" xfId="39797"/>
    <cellStyle name="Note 6 15 7 4" xfId="10350"/>
    <cellStyle name="Note 6 15 7 4 2" xfId="27785"/>
    <cellStyle name="Note 6 15 7 4 3" xfId="42238"/>
    <cellStyle name="Note 6 15 7 5" xfId="12770"/>
    <cellStyle name="Note 6 15 7 5 2" xfId="30205"/>
    <cellStyle name="Note 6 15 7 5 3" xfId="44658"/>
    <cellStyle name="Note 6 15 7 6" xfId="19777"/>
    <cellStyle name="Note 6 15 8" xfId="2937"/>
    <cellStyle name="Note 6 15 8 2" xfId="5448"/>
    <cellStyle name="Note 6 15 8 2 2" xfId="22884"/>
    <cellStyle name="Note 6 15 8 2 3" xfId="37337"/>
    <cellStyle name="Note 6 15 8 3" xfId="7910"/>
    <cellStyle name="Note 6 15 8 3 2" xfId="25345"/>
    <cellStyle name="Note 6 15 8 3 3" xfId="39798"/>
    <cellStyle name="Note 6 15 8 4" xfId="10351"/>
    <cellStyle name="Note 6 15 8 4 2" xfId="27786"/>
    <cellStyle name="Note 6 15 8 4 3" xfId="42239"/>
    <cellStyle name="Note 6 15 8 5" xfId="12771"/>
    <cellStyle name="Note 6 15 8 5 2" xfId="30206"/>
    <cellStyle name="Note 6 15 8 5 3" xfId="44659"/>
    <cellStyle name="Note 6 15 8 6" xfId="15504"/>
    <cellStyle name="Note 6 15 8 6 2" xfId="32939"/>
    <cellStyle name="Note 6 15 8 6 3" xfId="47392"/>
    <cellStyle name="Note 6 15 8 7" xfId="19778"/>
    <cellStyle name="Note 6 15 8 8" xfId="20666"/>
    <cellStyle name="Note 6 15 9" xfId="5429"/>
    <cellStyle name="Note 6 15 9 2" xfId="14697"/>
    <cellStyle name="Note 6 15 9 2 2" xfId="32132"/>
    <cellStyle name="Note 6 15 9 2 3" xfId="46585"/>
    <cellStyle name="Note 6 15 9 3" xfId="17158"/>
    <cellStyle name="Note 6 15 9 3 2" xfId="34593"/>
    <cellStyle name="Note 6 15 9 3 3" xfId="49046"/>
    <cellStyle name="Note 6 15 9 4" xfId="22865"/>
    <cellStyle name="Note 6 15 9 5" xfId="37318"/>
    <cellStyle name="Note 6 16" xfId="2938"/>
    <cellStyle name="Note 6 16 10" xfId="7911"/>
    <cellStyle name="Note 6 16 10 2" xfId="25346"/>
    <cellStyle name="Note 6 16 10 3" xfId="39799"/>
    <cellStyle name="Note 6 16 11" xfId="10352"/>
    <cellStyle name="Note 6 16 11 2" xfId="27787"/>
    <cellStyle name="Note 6 16 11 3" xfId="42240"/>
    <cellStyle name="Note 6 16 12" xfId="12772"/>
    <cellStyle name="Note 6 16 12 2" xfId="30207"/>
    <cellStyle name="Note 6 16 12 3" xfId="44660"/>
    <cellStyle name="Note 6 16 13" xfId="19779"/>
    <cellStyle name="Note 6 16 2" xfId="2939"/>
    <cellStyle name="Note 6 16 2 2" xfId="2940"/>
    <cellStyle name="Note 6 16 2 2 2" xfId="5451"/>
    <cellStyle name="Note 6 16 2 2 2 2" xfId="14714"/>
    <cellStyle name="Note 6 16 2 2 2 2 2" xfId="32149"/>
    <cellStyle name="Note 6 16 2 2 2 2 3" xfId="46602"/>
    <cellStyle name="Note 6 16 2 2 2 3" xfId="17175"/>
    <cellStyle name="Note 6 16 2 2 2 3 2" xfId="34610"/>
    <cellStyle name="Note 6 16 2 2 2 3 3" xfId="49063"/>
    <cellStyle name="Note 6 16 2 2 2 4" xfId="22887"/>
    <cellStyle name="Note 6 16 2 2 2 5" xfId="37340"/>
    <cellStyle name="Note 6 16 2 2 3" xfId="7913"/>
    <cellStyle name="Note 6 16 2 2 3 2" xfId="25348"/>
    <cellStyle name="Note 6 16 2 2 3 3" xfId="39801"/>
    <cellStyle name="Note 6 16 2 2 4" xfId="10354"/>
    <cellStyle name="Note 6 16 2 2 4 2" xfId="27789"/>
    <cellStyle name="Note 6 16 2 2 4 3" xfId="42242"/>
    <cellStyle name="Note 6 16 2 2 5" xfId="12774"/>
    <cellStyle name="Note 6 16 2 2 5 2" xfId="30209"/>
    <cellStyle name="Note 6 16 2 2 5 3" xfId="44662"/>
    <cellStyle name="Note 6 16 2 2 6" xfId="19781"/>
    <cellStyle name="Note 6 16 2 3" xfId="2941"/>
    <cellStyle name="Note 6 16 2 3 2" xfId="5452"/>
    <cellStyle name="Note 6 16 2 3 2 2" xfId="14715"/>
    <cellStyle name="Note 6 16 2 3 2 2 2" xfId="32150"/>
    <cellStyle name="Note 6 16 2 3 2 2 3" xfId="46603"/>
    <cellStyle name="Note 6 16 2 3 2 3" xfId="17176"/>
    <cellStyle name="Note 6 16 2 3 2 3 2" xfId="34611"/>
    <cellStyle name="Note 6 16 2 3 2 3 3" xfId="49064"/>
    <cellStyle name="Note 6 16 2 3 2 4" xfId="22888"/>
    <cellStyle name="Note 6 16 2 3 2 5" xfId="37341"/>
    <cellStyle name="Note 6 16 2 3 3" xfId="7914"/>
    <cellStyle name="Note 6 16 2 3 3 2" xfId="25349"/>
    <cellStyle name="Note 6 16 2 3 3 3" xfId="39802"/>
    <cellStyle name="Note 6 16 2 3 4" xfId="10355"/>
    <cellStyle name="Note 6 16 2 3 4 2" xfId="27790"/>
    <cellStyle name="Note 6 16 2 3 4 3" xfId="42243"/>
    <cellStyle name="Note 6 16 2 3 5" xfId="12775"/>
    <cellStyle name="Note 6 16 2 3 5 2" xfId="30210"/>
    <cellStyle name="Note 6 16 2 3 5 3" xfId="44663"/>
    <cellStyle name="Note 6 16 2 3 6" xfId="19782"/>
    <cellStyle name="Note 6 16 2 4" xfId="2942"/>
    <cellStyle name="Note 6 16 2 4 2" xfId="5453"/>
    <cellStyle name="Note 6 16 2 4 2 2" xfId="22889"/>
    <cellStyle name="Note 6 16 2 4 2 3" xfId="37342"/>
    <cellStyle name="Note 6 16 2 4 3" xfId="7915"/>
    <cellStyle name="Note 6 16 2 4 3 2" xfId="25350"/>
    <cellStyle name="Note 6 16 2 4 3 3" xfId="39803"/>
    <cellStyle name="Note 6 16 2 4 4" xfId="10356"/>
    <cellStyle name="Note 6 16 2 4 4 2" xfId="27791"/>
    <cellStyle name="Note 6 16 2 4 4 3" xfId="42244"/>
    <cellStyle name="Note 6 16 2 4 5" xfId="12776"/>
    <cellStyle name="Note 6 16 2 4 5 2" xfId="30211"/>
    <cellStyle name="Note 6 16 2 4 5 3" xfId="44664"/>
    <cellStyle name="Note 6 16 2 4 6" xfId="15505"/>
    <cellStyle name="Note 6 16 2 4 6 2" xfId="32940"/>
    <cellStyle name="Note 6 16 2 4 6 3" xfId="47393"/>
    <cellStyle name="Note 6 16 2 4 7" xfId="19783"/>
    <cellStyle name="Note 6 16 2 4 8" xfId="20667"/>
    <cellStyle name="Note 6 16 2 5" xfId="5450"/>
    <cellStyle name="Note 6 16 2 5 2" xfId="14713"/>
    <cellStyle name="Note 6 16 2 5 2 2" xfId="32148"/>
    <cellStyle name="Note 6 16 2 5 2 3" xfId="46601"/>
    <cellStyle name="Note 6 16 2 5 3" xfId="17174"/>
    <cellStyle name="Note 6 16 2 5 3 2" xfId="34609"/>
    <cellStyle name="Note 6 16 2 5 3 3" xfId="49062"/>
    <cellStyle name="Note 6 16 2 5 4" xfId="22886"/>
    <cellStyle name="Note 6 16 2 5 5" xfId="37339"/>
    <cellStyle name="Note 6 16 2 6" xfId="7912"/>
    <cellStyle name="Note 6 16 2 6 2" xfId="25347"/>
    <cellStyle name="Note 6 16 2 6 3" xfId="39800"/>
    <cellStyle name="Note 6 16 2 7" xfId="10353"/>
    <cellStyle name="Note 6 16 2 7 2" xfId="27788"/>
    <cellStyle name="Note 6 16 2 7 3" xfId="42241"/>
    <cellStyle name="Note 6 16 2 8" xfId="12773"/>
    <cellStyle name="Note 6 16 2 8 2" xfId="30208"/>
    <cellStyle name="Note 6 16 2 8 3" xfId="44661"/>
    <cellStyle name="Note 6 16 2 9" xfId="19780"/>
    <cellStyle name="Note 6 16 3" xfId="2943"/>
    <cellStyle name="Note 6 16 3 2" xfId="2944"/>
    <cellStyle name="Note 6 16 3 2 2" xfId="5455"/>
    <cellStyle name="Note 6 16 3 2 2 2" xfId="14717"/>
    <cellStyle name="Note 6 16 3 2 2 2 2" xfId="32152"/>
    <cellStyle name="Note 6 16 3 2 2 2 3" xfId="46605"/>
    <cellStyle name="Note 6 16 3 2 2 3" xfId="17178"/>
    <cellStyle name="Note 6 16 3 2 2 3 2" xfId="34613"/>
    <cellStyle name="Note 6 16 3 2 2 3 3" xfId="49066"/>
    <cellStyle name="Note 6 16 3 2 2 4" xfId="22891"/>
    <cellStyle name="Note 6 16 3 2 2 5" xfId="37344"/>
    <cellStyle name="Note 6 16 3 2 3" xfId="7917"/>
    <cellStyle name="Note 6 16 3 2 3 2" xfId="25352"/>
    <cellStyle name="Note 6 16 3 2 3 3" xfId="39805"/>
    <cellStyle name="Note 6 16 3 2 4" xfId="10358"/>
    <cellStyle name="Note 6 16 3 2 4 2" xfId="27793"/>
    <cellStyle name="Note 6 16 3 2 4 3" xfId="42246"/>
    <cellStyle name="Note 6 16 3 2 5" xfId="12778"/>
    <cellStyle name="Note 6 16 3 2 5 2" xfId="30213"/>
    <cellStyle name="Note 6 16 3 2 5 3" xfId="44666"/>
    <cellStyle name="Note 6 16 3 2 6" xfId="19785"/>
    <cellStyle name="Note 6 16 3 3" xfId="2945"/>
    <cellStyle name="Note 6 16 3 3 2" xfId="5456"/>
    <cellStyle name="Note 6 16 3 3 2 2" xfId="14718"/>
    <cellStyle name="Note 6 16 3 3 2 2 2" xfId="32153"/>
    <cellStyle name="Note 6 16 3 3 2 2 3" xfId="46606"/>
    <cellStyle name="Note 6 16 3 3 2 3" xfId="17179"/>
    <cellStyle name="Note 6 16 3 3 2 3 2" xfId="34614"/>
    <cellStyle name="Note 6 16 3 3 2 3 3" xfId="49067"/>
    <cellStyle name="Note 6 16 3 3 2 4" xfId="22892"/>
    <cellStyle name="Note 6 16 3 3 2 5" xfId="37345"/>
    <cellStyle name="Note 6 16 3 3 3" xfId="7918"/>
    <cellStyle name="Note 6 16 3 3 3 2" xfId="25353"/>
    <cellStyle name="Note 6 16 3 3 3 3" xfId="39806"/>
    <cellStyle name="Note 6 16 3 3 4" xfId="10359"/>
    <cellStyle name="Note 6 16 3 3 4 2" xfId="27794"/>
    <cellStyle name="Note 6 16 3 3 4 3" xfId="42247"/>
    <cellStyle name="Note 6 16 3 3 5" xfId="12779"/>
    <cellStyle name="Note 6 16 3 3 5 2" xfId="30214"/>
    <cellStyle name="Note 6 16 3 3 5 3" xfId="44667"/>
    <cellStyle name="Note 6 16 3 3 6" xfId="19786"/>
    <cellStyle name="Note 6 16 3 4" xfId="2946"/>
    <cellStyle name="Note 6 16 3 4 2" xfId="5457"/>
    <cellStyle name="Note 6 16 3 4 2 2" xfId="22893"/>
    <cellStyle name="Note 6 16 3 4 2 3" xfId="37346"/>
    <cellStyle name="Note 6 16 3 4 3" xfId="7919"/>
    <cellStyle name="Note 6 16 3 4 3 2" xfId="25354"/>
    <cellStyle name="Note 6 16 3 4 3 3" xfId="39807"/>
    <cellStyle name="Note 6 16 3 4 4" xfId="10360"/>
    <cellStyle name="Note 6 16 3 4 4 2" xfId="27795"/>
    <cellStyle name="Note 6 16 3 4 4 3" xfId="42248"/>
    <cellStyle name="Note 6 16 3 4 5" xfId="12780"/>
    <cellStyle name="Note 6 16 3 4 5 2" xfId="30215"/>
    <cellStyle name="Note 6 16 3 4 5 3" xfId="44668"/>
    <cellStyle name="Note 6 16 3 4 6" xfId="15506"/>
    <cellStyle name="Note 6 16 3 4 6 2" xfId="32941"/>
    <cellStyle name="Note 6 16 3 4 6 3" xfId="47394"/>
    <cellStyle name="Note 6 16 3 4 7" xfId="19787"/>
    <cellStyle name="Note 6 16 3 4 8" xfId="20668"/>
    <cellStyle name="Note 6 16 3 5" xfId="5454"/>
    <cellStyle name="Note 6 16 3 5 2" xfId="14716"/>
    <cellStyle name="Note 6 16 3 5 2 2" xfId="32151"/>
    <cellStyle name="Note 6 16 3 5 2 3" xfId="46604"/>
    <cellStyle name="Note 6 16 3 5 3" xfId="17177"/>
    <cellStyle name="Note 6 16 3 5 3 2" xfId="34612"/>
    <cellStyle name="Note 6 16 3 5 3 3" xfId="49065"/>
    <cellStyle name="Note 6 16 3 5 4" xfId="22890"/>
    <cellStyle name="Note 6 16 3 5 5" xfId="37343"/>
    <cellStyle name="Note 6 16 3 6" xfId="7916"/>
    <cellStyle name="Note 6 16 3 6 2" xfId="25351"/>
    <cellStyle name="Note 6 16 3 6 3" xfId="39804"/>
    <cellStyle name="Note 6 16 3 7" xfId="10357"/>
    <cellStyle name="Note 6 16 3 7 2" xfId="27792"/>
    <cellStyle name="Note 6 16 3 7 3" xfId="42245"/>
    <cellStyle name="Note 6 16 3 8" xfId="12777"/>
    <cellStyle name="Note 6 16 3 8 2" xfId="30212"/>
    <cellStyle name="Note 6 16 3 8 3" xfId="44665"/>
    <cellStyle name="Note 6 16 3 9" xfId="19784"/>
    <cellStyle name="Note 6 16 4" xfId="2947"/>
    <cellStyle name="Note 6 16 4 2" xfId="2948"/>
    <cellStyle name="Note 6 16 4 2 2" xfId="5459"/>
    <cellStyle name="Note 6 16 4 2 2 2" xfId="14720"/>
    <cellStyle name="Note 6 16 4 2 2 2 2" xfId="32155"/>
    <cellStyle name="Note 6 16 4 2 2 2 3" xfId="46608"/>
    <cellStyle name="Note 6 16 4 2 2 3" xfId="17181"/>
    <cellStyle name="Note 6 16 4 2 2 3 2" xfId="34616"/>
    <cellStyle name="Note 6 16 4 2 2 3 3" xfId="49069"/>
    <cellStyle name="Note 6 16 4 2 2 4" xfId="22895"/>
    <cellStyle name="Note 6 16 4 2 2 5" xfId="37348"/>
    <cellStyle name="Note 6 16 4 2 3" xfId="7921"/>
    <cellStyle name="Note 6 16 4 2 3 2" xfId="25356"/>
    <cellStyle name="Note 6 16 4 2 3 3" xfId="39809"/>
    <cellStyle name="Note 6 16 4 2 4" xfId="10362"/>
    <cellStyle name="Note 6 16 4 2 4 2" xfId="27797"/>
    <cellStyle name="Note 6 16 4 2 4 3" xfId="42250"/>
    <cellStyle name="Note 6 16 4 2 5" xfId="12782"/>
    <cellStyle name="Note 6 16 4 2 5 2" xfId="30217"/>
    <cellStyle name="Note 6 16 4 2 5 3" xfId="44670"/>
    <cellStyle name="Note 6 16 4 2 6" xfId="19789"/>
    <cellStyle name="Note 6 16 4 3" xfId="2949"/>
    <cellStyle name="Note 6 16 4 3 2" xfId="5460"/>
    <cellStyle name="Note 6 16 4 3 2 2" xfId="14721"/>
    <cellStyle name="Note 6 16 4 3 2 2 2" xfId="32156"/>
    <cellStyle name="Note 6 16 4 3 2 2 3" xfId="46609"/>
    <cellStyle name="Note 6 16 4 3 2 3" xfId="17182"/>
    <cellStyle name="Note 6 16 4 3 2 3 2" xfId="34617"/>
    <cellStyle name="Note 6 16 4 3 2 3 3" xfId="49070"/>
    <cellStyle name="Note 6 16 4 3 2 4" xfId="22896"/>
    <cellStyle name="Note 6 16 4 3 2 5" xfId="37349"/>
    <cellStyle name="Note 6 16 4 3 3" xfId="7922"/>
    <cellStyle name="Note 6 16 4 3 3 2" xfId="25357"/>
    <cellStyle name="Note 6 16 4 3 3 3" xfId="39810"/>
    <cellStyle name="Note 6 16 4 3 4" xfId="10363"/>
    <cellStyle name="Note 6 16 4 3 4 2" xfId="27798"/>
    <cellStyle name="Note 6 16 4 3 4 3" xfId="42251"/>
    <cellStyle name="Note 6 16 4 3 5" xfId="12783"/>
    <cellStyle name="Note 6 16 4 3 5 2" xfId="30218"/>
    <cellStyle name="Note 6 16 4 3 5 3" xfId="44671"/>
    <cellStyle name="Note 6 16 4 3 6" xfId="19790"/>
    <cellStyle name="Note 6 16 4 4" xfId="2950"/>
    <cellStyle name="Note 6 16 4 4 2" xfId="5461"/>
    <cellStyle name="Note 6 16 4 4 2 2" xfId="22897"/>
    <cellStyle name="Note 6 16 4 4 2 3" xfId="37350"/>
    <cellStyle name="Note 6 16 4 4 3" xfId="7923"/>
    <cellStyle name="Note 6 16 4 4 3 2" xfId="25358"/>
    <cellStyle name="Note 6 16 4 4 3 3" xfId="39811"/>
    <cellStyle name="Note 6 16 4 4 4" xfId="10364"/>
    <cellStyle name="Note 6 16 4 4 4 2" xfId="27799"/>
    <cellStyle name="Note 6 16 4 4 4 3" xfId="42252"/>
    <cellStyle name="Note 6 16 4 4 5" xfId="12784"/>
    <cellStyle name="Note 6 16 4 4 5 2" xfId="30219"/>
    <cellStyle name="Note 6 16 4 4 5 3" xfId="44672"/>
    <cellStyle name="Note 6 16 4 4 6" xfId="15507"/>
    <cellStyle name="Note 6 16 4 4 6 2" xfId="32942"/>
    <cellStyle name="Note 6 16 4 4 6 3" xfId="47395"/>
    <cellStyle name="Note 6 16 4 4 7" xfId="19791"/>
    <cellStyle name="Note 6 16 4 4 8" xfId="20669"/>
    <cellStyle name="Note 6 16 4 5" xfId="5458"/>
    <cellStyle name="Note 6 16 4 5 2" xfId="14719"/>
    <cellStyle name="Note 6 16 4 5 2 2" xfId="32154"/>
    <cellStyle name="Note 6 16 4 5 2 3" xfId="46607"/>
    <cellStyle name="Note 6 16 4 5 3" xfId="17180"/>
    <cellStyle name="Note 6 16 4 5 3 2" xfId="34615"/>
    <cellStyle name="Note 6 16 4 5 3 3" xfId="49068"/>
    <cellStyle name="Note 6 16 4 5 4" xfId="22894"/>
    <cellStyle name="Note 6 16 4 5 5" xfId="37347"/>
    <cellStyle name="Note 6 16 4 6" xfId="7920"/>
    <cellStyle name="Note 6 16 4 6 2" xfId="25355"/>
    <cellStyle name="Note 6 16 4 6 3" xfId="39808"/>
    <cellStyle name="Note 6 16 4 7" xfId="10361"/>
    <cellStyle name="Note 6 16 4 7 2" xfId="27796"/>
    <cellStyle name="Note 6 16 4 7 3" xfId="42249"/>
    <cellStyle name="Note 6 16 4 8" xfId="12781"/>
    <cellStyle name="Note 6 16 4 8 2" xfId="30216"/>
    <cellStyle name="Note 6 16 4 8 3" xfId="44669"/>
    <cellStyle name="Note 6 16 4 9" xfId="19788"/>
    <cellStyle name="Note 6 16 5" xfId="2951"/>
    <cellStyle name="Note 6 16 5 2" xfId="2952"/>
    <cellStyle name="Note 6 16 5 2 2" xfId="5463"/>
    <cellStyle name="Note 6 16 5 2 2 2" xfId="14723"/>
    <cellStyle name="Note 6 16 5 2 2 2 2" xfId="32158"/>
    <cellStyle name="Note 6 16 5 2 2 2 3" xfId="46611"/>
    <cellStyle name="Note 6 16 5 2 2 3" xfId="17184"/>
    <cellStyle name="Note 6 16 5 2 2 3 2" xfId="34619"/>
    <cellStyle name="Note 6 16 5 2 2 3 3" xfId="49072"/>
    <cellStyle name="Note 6 16 5 2 2 4" xfId="22899"/>
    <cellStyle name="Note 6 16 5 2 2 5" xfId="37352"/>
    <cellStyle name="Note 6 16 5 2 3" xfId="7925"/>
    <cellStyle name="Note 6 16 5 2 3 2" xfId="25360"/>
    <cellStyle name="Note 6 16 5 2 3 3" xfId="39813"/>
    <cellStyle name="Note 6 16 5 2 4" xfId="10366"/>
    <cellStyle name="Note 6 16 5 2 4 2" xfId="27801"/>
    <cellStyle name="Note 6 16 5 2 4 3" xfId="42254"/>
    <cellStyle name="Note 6 16 5 2 5" xfId="12786"/>
    <cellStyle name="Note 6 16 5 2 5 2" xfId="30221"/>
    <cellStyle name="Note 6 16 5 2 5 3" xfId="44674"/>
    <cellStyle name="Note 6 16 5 2 6" xfId="19793"/>
    <cellStyle name="Note 6 16 5 3" xfId="2953"/>
    <cellStyle name="Note 6 16 5 3 2" xfId="5464"/>
    <cellStyle name="Note 6 16 5 3 2 2" xfId="14724"/>
    <cellStyle name="Note 6 16 5 3 2 2 2" xfId="32159"/>
    <cellStyle name="Note 6 16 5 3 2 2 3" xfId="46612"/>
    <cellStyle name="Note 6 16 5 3 2 3" xfId="17185"/>
    <cellStyle name="Note 6 16 5 3 2 3 2" xfId="34620"/>
    <cellStyle name="Note 6 16 5 3 2 3 3" xfId="49073"/>
    <cellStyle name="Note 6 16 5 3 2 4" xfId="22900"/>
    <cellStyle name="Note 6 16 5 3 2 5" xfId="37353"/>
    <cellStyle name="Note 6 16 5 3 3" xfId="7926"/>
    <cellStyle name="Note 6 16 5 3 3 2" xfId="25361"/>
    <cellStyle name="Note 6 16 5 3 3 3" xfId="39814"/>
    <cellStyle name="Note 6 16 5 3 4" xfId="10367"/>
    <cellStyle name="Note 6 16 5 3 4 2" xfId="27802"/>
    <cellStyle name="Note 6 16 5 3 4 3" xfId="42255"/>
    <cellStyle name="Note 6 16 5 3 5" xfId="12787"/>
    <cellStyle name="Note 6 16 5 3 5 2" xfId="30222"/>
    <cellStyle name="Note 6 16 5 3 5 3" xfId="44675"/>
    <cellStyle name="Note 6 16 5 3 6" xfId="19794"/>
    <cellStyle name="Note 6 16 5 4" xfId="2954"/>
    <cellStyle name="Note 6 16 5 4 2" xfId="5465"/>
    <cellStyle name="Note 6 16 5 4 2 2" xfId="22901"/>
    <cellStyle name="Note 6 16 5 4 2 3" xfId="37354"/>
    <cellStyle name="Note 6 16 5 4 3" xfId="7927"/>
    <cellStyle name="Note 6 16 5 4 3 2" xfId="25362"/>
    <cellStyle name="Note 6 16 5 4 3 3" xfId="39815"/>
    <cellStyle name="Note 6 16 5 4 4" xfId="10368"/>
    <cellStyle name="Note 6 16 5 4 4 2" xfId="27803"/>
    <cellStyle name="Note 6 16 5 4 4 3" xfId="42256"/>
    <cellStyle name="Note 6 16 5 4 5" xfId="12788"/>
    <cellStyle name="Note 6 16 5 4 5 2" xfId="30223"/>
    <cellStyle name="Note 6 16 5 4 5 3" xfId="44676"/>
    <cellStyle name="Note 6 16 5 4 6" xfId="15508"/>
    <cellStyle name="Note 6 16 5 4 6 2" xfId="32943"/>
    <cellStyle name="Note 6 16 5 4 6 3" xfId="47396"/>
    <cellStyle name="Note 6 16 5 4 7" xfId="19795"/>
    <cellStyle name="Note 6 16 5 4 8" xfId="20670"/>
    <cellStyle name="Note 6 16 5 5" xfId="5462"/>
    <cellStyle name="Note 6 16 5 5 2" xfId="14722"/>
    <cellStyle name="Note 6 16 5 5 2 2" xfId="32157"/>
    <cellStyle name="Note 6 16 5 5 2 3" xfId="46610"/>
    <cellStyle name="Note 6 16 5 5 3" xfId="17183"/>
    <cellStyle name="Note 6 16 5 5 3 2" xfId="34618"/>
    <cellStyle name="Note 6 16 5 5 3 3" xfId="49071"/>
    <cellStyle name="Note 6 16 5 5 4" xfId="22898"/>
    <cellStyle name="Note 6 16 5 5 5" xfId="37351"/>
    <cellStyle name="Note 6 16 5 6" xfId="7924"/>
    <cellStyle name="Note 6 16 5 6 2" xfId="25359"/>
    <cellStyle name="Note 6 16 5 6 3" xfId="39812"/>
    <cellStyle name="Note 6 16 5 7" xfId="10365"/>
    <cellStyle name="Note 6 16 5 7 2" xfId="27800"/>
    <cellStyle name="Note 6 16 5 7 3" xfId="42253"/>
    <cellStyle name="Note 6 16 5 8" xfId="12785"/>
    <cellStyle name="Note 6 16 5 8 2" xfId="30220"/>
    <cellStyle name="Note 6 16 5 8 3" xfId="44673"/>
    <cellStyle name="Note 6 16 5 9" xfId="19792"/>
    <cellStyle name="Note 6 16 6" xfId="2955"/>
    <cellStyle name="Note 6 16 6 2" xfId="5466"/>
    <cellStyle name="Note 6 16 6 2 2" xfId="14725"/>
    <cellStyle name="Note 6 16 6 2 2 2" xfId="32160"/>
    <cellStyle name="Note 6 16 6 2 2 3" xfId="46613"/>
    <cellStyle name="Note 6 16 6 2 3" xfId="17186"/>
    <cellStyle name="Note 6 16 6 2 3 2" xfId="34621"/>
    <cellStyle name="Note 6 16 6 2 3 3" xfId="49074"/>
    <cellStyle name="Note 6 16 6 2 4" xfId="22902"/>
    <cellStyle name="Note 6 16 6 2 5" xfId="37355"/>
    <cellStyle name="Note 6 16 6 3" xfId="7928"/>
    <cellStyle name="Note 6 16 6 3 2" xfId="25363"/>
    <cellStyle name="Note 6 16 6 3 3" xfId="39816"/>
    <cellStyle name="Note 6 16 6 4" xfId="10369"/>
    <cellStyle name="Note 6 16 6 4 2" xfId="27804"/>
    <cellStyle name="Note 6 16 6 4 3" xfId="42257"/>
    <cellStyle name="Note 6 16 6 5" xfId="12789"/>
    <cellStyle name="Note 6 16 6 5 2" xfId="30224"/>
    <cellStyle name="Note 6 16 6 5 3" xfId="44677"/>
    <cellStyle name="Note 6 16 6 6" xfId="19796"/>
    <cellStyle name="Note 6 16 7" xfId="2956"/>
    <cellStyle name="Note 6 16 7 2" xfId="5467"/>
    <cellStyle name="Note 6 16 7 2 2" xfId="14726"/>
    <cellStyle name="Note 6 16 7 2 2 2" xfId="32161"/>
    <cellStyle name="Note 6 16 7 2 2 3" xfId="46614"/>
    <cellStyle name="Note 6 16 7 2 3" xfId="17187"/>
    <cellStyle name="Note 6 16 7 2 3 2" xfId="34622"/>
    <cellStyle name="Note 6 16 7 2 3 3" xfId="49075"/>
    <cellStyle name="Note 6 16 7 2 4" xfId="22903"/>
    <cellStyle name="Note 6 16 7 2 5" xfId="37356"/>
    <cellStyle name="Note 6 16 7 3" xfId="7929"/>
    <cellStyle name="Note 6 16 7 3 2" xfId="25364"/>
    <cellStyle name="Note 6 16 7 3 3" xfId="39817"/>
    <cellStyle name="Note 6 16 7 4" xfId="10370"/>
    <cellStyle name="Note 6 16 7 4 2" xfId="27805"/>
    <cellStyle name="Note 6 16 7 4 3" xfId="42258"/>
    <cellStyle name="Note 6 16 7 5" xfId="12790"/>
    <cellStyle name="Note 6 16 7 5 2" xfId="30225"/>
    <cellStyle name="Note 6 16 7 5 3" xfId="44678"/>
    <cellStyle name="Note 6 16 7 6" xfId="19797"/>
    <cellStyle name="Note 6 16 8" xfId="2957"/>
    <cellStyle name="Note 6 16 8 2" xfId="5468"/>
    <cellStyle name="Note 6 16 8 2 2" xfId="22904"/>
    <cellStyle name="Note 6 16 8 2 3" xfId="37357"/>
    <cellStyle name="Note 6 16 8 3" xfId="7930"/>
    <cellStyle name="Note 6 16 8 3 2" xfId="25365"/>
    <cellStyle name="Note 6 16 8 3 3" xfId="39818"/>
    <cellStyle name="Note 6 16 8 4" xfId="10371"/>
    <cellStyle name="Note 6 16 8 4 2" xfId="27806"/>
    <cellStyle name="Note 6 16 8 4 3" xfId="42259"/>
    <cellStyle name="Note 6 16 8 5" xfId="12791"/>
    <cellStyle name="Note 6 16 8 5 2" xfId="30226"/>
    <cellStyle name="Note 6 16 8 5 3" xfId="44679"/>
    <cellStyle name="Note 6 16 8 6" xfId="15509"/>
    <cellStyle name="Note 6 16 8 6 2" xfId="32944"/>
    <cellStyle name="Note 6 16 8 6 3" xfId="47397"/>
    <cellStyle name="Note 6 16 8 7" xfId="19798"/>
    <cellStyle name="Note 6 16 8 8" xfId="20671"/>
    <cellStyle name="Note 6 16 9" xfId="5449"/>
    <cellStyle name="Note 6 16 9 2" xfId="14712"/>
    <cellStyle name="Note 6 16 9 2 2" xfId="32147"/>
    <cellStyle name="Note 6 16 9 2 3" xfId="46600"/>
    <cellStyle name="Note 6 16 9 3" xfId="17173"/>
    <cellStyle name="Note 6 16 9 3 2" xfId="34608"/>
    <cellStyle name="Note 6 16 9 3 3" xfId="49061"/>
    <cellStyle name="Note 6 16 9 4" xfId="22885"/>
    <cellStyle name="Note 6 16 9 5" xfId="37338"/>
    <cellStyle name="Note 6 17" xfId="2958"/>
    <cellStyle name="Note 6 17 10" xfId="7931"/>
    <cellStyle name="Note 6 17 10 2" xfId="25366"/>
    <cellStyle name="Note 6 17 10 3" xfId="39819"/>
    <cellStyle name="Note 6 17 11" xfId="10372"/>
    <cellStyle name="Note 6 17 11 2" xfId="27807"/>
    <cellStyle name="Note 6 17 11 3" xfId="42260"/>
    <cellStyle name="Note 6 17 12" xfId="12792"/>
    <cellStyle name="Note 6 17 12 2" xfId="30227"/>
    <cellStyle name="Note 6 17 12 3" xfId="44680"/>
    <cellStyle name="Note 6 17 13" xfId="19799"/>
    <cellStyle name="Note 6 17 2" xfId="2959"/>
    <cellStyle name="Note 6 17 2 2" xfId="2960"/>
    <cellStyle name="Note 6 17 2 2 2" xfId="5471"/>
    <cellStyle name="Note 6 17 2 2 2 2" xfId="14729"/>
    <cellStyle name="Note 6 17 2 2 2 2 2" xfId="32164"/>
    <cellStyle name="Note 6 17 2 2 2 2 3" xfId="46617"/>
    <cellStyle name="Note 6 17 2 2 2 3" xfId="17190"/>
    <cellStyle name="Note 6 17 2 2 2 3 2" xfId="34625"/>
    <cellStyle name="Note 6 17 2 2 2 3 3" xfId="49078"/>
    <cellStyle name="Note 6 17 2 2 2 4" xfId="22907"/>
    <cellStyle name="Note 6 17 2 2 2 5" xfId="37360"/>
    <cellStyle name="Note 6 17 2 2 3" xfId="7933"/>
    <cellStyle name="Note 6 17 2 2 3 2" xfId="25368"/>
    <cellStyle name="Note 6 17 2 2 3 3" xfId="39821"/>
    <cellStyle name="Note 6 17 2 2 4" xfId="10374"/>
    <cellStyle name="Note 6 17 2 2 4 2" xfId="27809"/>
    <cellStyle name="Note 6 17 2 2 4 3" xfId="42262"/>
    <cellStyle name="Note 6 17 2 2 5" xfId="12794"/>
    <cellStyle name="Note 6 17 2 2 5 2" xfId="30229"/>
    <cellStyle name="Note 6 17 2 2 5 3" xfId="44682"/>
    <cellStyle name="Note 6 17 2 2 6" xfId="19801"/>
    <cellStyle name="Note 6 17 2 3" xfId="2961"/>
    <cellStyle name="Note 6 17 2 3 2" xfId="5472"/>
    <cellStyle name="Note 6 17 2 3 2 2" xfId="14730"/>
    <cellStyle name="Note 6 17 2 3 2 2 2" xfId="32165"/>
    <cellStyle name="Note 6 17 2 3 2 2 3" xfId="46618"/>
    <cellStyle name="Note 6 17 2 3 2 3" xfId="17191"/>
    <cellStyle name="Note 6 17 2 3 2 3 2" xfId="34626"/>
    <cellStyle name="Note 6 17 2 3 2 3 3" xfId="49079"/>
    <cellStyle name="Note 6 17 2 3 2 4" xfId="22908"/>
    <cellStyle name="Note 6 17 2 3 2 5" xfId="37361"/>
    <cellStyle name="Note 6 17 2 3 3" xfId="7934"/>
    <cellStyle name="Note 6 17 2 3 3 2" xfId="25369"/>
    <cellStyle name="Note 6 17 2 3 3 3" xfId="39822"/>
    <cellStyle name="Note 6 17 2 3 4" xfId="10375"/>
    <cellStyle name="Note 6 17 2 3 4 2" xfId="27810"/>
    <cellStyle name="Note 6 17 2 3 4 3" xfId="42263"/>
    <cellStyle name="Note 6 17 2 3 5" xfId="12795"/>
    <cellStyle name="Note 6 17 2 3 5 2" xfId="30230"/>
    <cellStyle name="Note 6 17 2 3 5 3" xfId="44683"/>
    <cellStyle name="Note 6 17 2 3 6" xfId="19802"/>
    <cellStyle name="Note 6 17 2 4" xfId="2962"/>
    <cellStyle name="Note 6 17 2 4 2" xfId="5473"/>
    <cellStyle name="Note 6 17 2 4 2 2" xfId="22909"/>
    <cellStyle name="Note 6 17 2 4 2 3" xfId="37362"/>
    <cellStyle name="Note 6 17 2 4 3" xfId="7935"/>
    <cellStyle name="Note 6 17 2 4 3 2" xfId="25370"/>
    <cellStyle name="Note 6 17 2 4 3 3" xfId="39823"/>
    <cellStyle name="Note 6 17 2 4 4" xfId="10376"/>
    <cellStyle name="Note 6 17 2 4 4 2" xfId="27811"/>
    <cellStyle name="Note 6 17 2 4 4 3" xfId="42264"/>
    <cellStyle name="Note 6 17 2 4 5" xfId="12796"/>
    <cellStyle name="Note 6 17 2 4 5 2" xfId="30231"/>
    <cellStyle name="Note 6 17 2 4 5 3" xfId="44684"/>
    <cellStyle name="Note 6 17 2 4 6" xfId="15510"/>
    <cellStyle name="Note 6 17 2 4 6 2" xfId="32945"/>
    <cellStyle name="Note 6 17 2 4 6 3" xfId="47398"/>
    <cellStyle name="Note 6 17 2 4 7" xfId="19803"/>
    <cellStyle name="Note 6 17 2 4 8" xfId="20672"/>
    <cellStyle name="Note 6 17 2 5" xfId="5470"/>
    <cellStyle name="Note 6 17 2 5 2" xfId="14728"/>
    <cellStyle name="Note 6 17 2 5 2 2" xfId="32163"/>
    <cellStyle name="Note 6 17 2 5 2 3" xfId="46616"/>
    <cellStyle name="Note 6 17 2 5 3" xfId="17189"/>
    <cellStyle name="Note 6 17 2 5 3 2" xfId="34624"/>
    <cellStyle name="Note 6 17 2 5 3 3" xfId="49077"/>
    <cellStyle name="Note 6 17 2 5 4" xfId="22906"/>
    <cellStyle name="Note 6 17 2 5 5" xfId="37359"/>
    <cellStyle name="Note 6 17 2 6" xfId="7932"/>
    <cellStyle name="Note 6 17 2 6 2" xfId="25367"/>
    <cellStyle name="Note 6 17 2 6 3" xfId="39820"/>
    <cellStyle name="Note 6 17 2 7" xfId="10373"/>
    <cellStyle name="Note 6 17 2 7 2" xfId="27808"/>
    <cellStyle name="Note 6 17 2 7 3" xfId="42261"/>
    <cellStyle name="Note 6 17 2 8" xfId="12793"/>
    <cellStyle name="Note 6 17 2 8 2" xfId="30228"/>
    <cellStyle name="Note 6 17 2 8 3" xfId="44681"/>
    <cellStyle name="Note 6 17 2 9" xfId="19800"/>
    <cellStyle name="Note 6 17 3" xfId="2963"/>
    <cellStyle name="Note 6 17 3 2" xfId="2964"/>
    <cellStyle name="Note 6 17 3 2 2" xfId="5475"/>
    <cellStyle name="Note 6 17 3 2 2 2" xfId="14732"/>
    <cellStyle name="Note 6 17 3 2 2 2 2" xfId="32167"/>
    <cellStyle name="Note 6 17 3 2 2 2 3" xfId="46620"/>
    <cellStyle name="Note 6 17 3 2 2 3" xfId="17193"/>
    <cellStyle name="Note 6 17 3 2 2 3 2" xfId="34628"/>
    <cellStyle name="Note 6 17 3 2 2 3 3" xfId="49081"/>
    <cellStyle name="Note 6 17 3 2 2 4" xfId="22911"/>
    <cellStyle name="Note 6 17 3 2 2 5" xfId="37364"/>
    <cellStyle name="Note 6 17 3 2 3" xfId="7937"/>
    <cellStyle name="Note 6 17 3 2 3 2" xfId="25372"/>
    <cellStyle name="Note 6 17 3 2 3 3" xfId="39825"/>
    <cellStyle name="Note 6 17 3 2 4" xfId="10378"/>
    <cellStyle name="Note 6 17 3 2 4 2" xfId="27813"/>
    <cellStyle name="Note 6 17 3 2 4 3" xfId="42266"/>
    <cellStyle name="Note 6 17 3 2 5" xfId="12798"/>
    <cellStyle name="Note 6 17 3 2 5 2" xfId="30233"/>
    <cellStyle name="Note 6 17 3 2 5 3" xfId="44686"/>
    <cellStyle name="Note 6 17 3 2 6" xfId="19805"/>
    <cellStyle name="Note 6 17 3 3" xfId="2965"/>
    <cellStyle name="Note 6 17 3 3 2" xfId="5476"/>
    <cellStyle name="Note 6 17 3 3 2 2" xfId="14733"/>
    <cellStyle name="Note 6 17 3 3 2 2 2" xfId="32168"/>
    <cellStyle name="Note 6 17 3 3 2 2 3" xfId="46621"/>
    <cellStyle name="Note 6 17 3 3 2 3" xfId="17194"/>
    <cellStyle name="Note 6 17 3 3 2 3 2" xfId="34629"/>
    <cellStyle name="Note 6 17 3 3 2 3 3" xfId="49082"/>
    <cellStyle name="Note 6 17 3 3 2 4" xfId="22912"/>
    <cellStyle name="Note 6 17 3 3 2 5" xfId="37365"/>
    <cellStyle name="Note 6 17 3 3 3" xfId="7938"/>
    <cellStyle name="Note 6 17 3 3 3 2" xfId="25373"/>
    <cellStyle name="Note 6 17 3 3 3 3" xfId="39826"/>
    <cellStyle name="Note 6 17 3 3 4" xfId="10379"/>
    <cellStyle name="Note 6 17 3 3 4 2" xfId="27814"/>
    <cellStyle name="Note 6 17 3 3 4 3" xfId="42267"/>
    <cellStyle name="Note 6 17 3 3 5" xfId="12799"/>
    <cellStyle name="Note 6 17 3 3 5 2" xfId="30234"/>
    <cellStyle name="Note 6 17 3 3 5 3" xfId="44687"/>
    <cellStyle name="Note 6 17 3 3 6" xfId="19806"/>
    <cellStyle name="Note 6 17 3 4" xfId="2966"/>
    <cellStyle name="Note 6 17 3 4 2" xfId="5477"/>
    <cellStyle name="Note 6 17 3 4 2 2" xfId="22913"/>
    <cellStyle name="Note 6 17 3 4 2 3" xfId="37366"/>
    <cellStyle name="Note 6 17 3 4 3" xfId="7939"/>
    <cellStyle name="Note 6 17 3 4 3 2" xfId="25374"/>
    <cellStyle name="Note 6 17 3 4 3 3" xfId="39827"/>
    <cellStyle name="Note 6 17 3 4 4" xfId="10380"/>
    <cellStyle name="Note 6 17 3 4 4 2" xfId="27815"/>
    <cellStyle name="Note 6 17 3 4 4 3" xfId="42268"/>
    <cellStyle name="Note 6 17 3 4 5" xfId="12800"/>
    <cellStyle name="Note 6 17 3 4 5 2" xfId="30235"/>
    <cellStyle name="Note 6 17 3 4 5 3" xfId="44688"/>
    <cellStyle name="Note 6 17 3 4 6" xfId="15511"/>
    <cellStyle name="Note 6 17 3 4 6 2" xfId="32946"/>
    <cellStyle name="Note 6 17 3 4 6 3" xfId="47399"/>
    <cellStyle name="Note 6 17 3 4 7" xfId="19807"/>
    <cellStyle name="Note 6 17 3 4 8" xfId="20673"/>
    <cellStyle name="Note 6 17 3 5" xfId="5474"/>
    <cellStyle name="Note 6 17 3 5 2" xfId="14731"/>
    <cellStyle name="Note 6 17 3 5 2 2" xfId="32166"/>
    <cellStyle name="Note 6 17 3 5 2 3" xfId="46619"/>
    <cellStyle name="Note 6 17 3 5 3" xfId="17192"/>
    <cellStyle name="Note 6 17 3 5 3 2" xfId="34627"/>
    <cellStyle name="Note 6 17 3 5 3 3" xfId="49080"/>
    <cellStyle name="Note 6 17 3 5 4" xfId="22910"/>
    <cellStyle name="Note 6 17 3 5 5" xfId="37363"/>
    <cellStyle name="Note 6 17 3 6" xfId="7936"/>
    <cellStyle name="Note 6 17 3 6 2" xfId="25371"/>
    <cellStyle name="Note 6 17 3 6 3" xfId="39824"/>
    <cellStyle name="Note 6 17 3 7" xfId="10377"/>
    <cellStyle name="Note 6 17 3 7 2" xfId="27812"/>
    <cellStyle name="Note 6 17 3 7 3" xfId="42265"/>
    <cellStyle name="Note 6 17 3 8" xfId="12797"/>
    <cellStyle name="Note 6 17 3 8 2" xfId="30232"/>
    <cellStyle name="Note 6 17 3 8 3" xfId="44685"/>
    <cellStyle name="Note 6 17 3 9" xfId="19804"/>
    <cellStyle name="Note 6 17 4" xfId="2967"/>
    <cellStyle name="Note 6 17 4 2" xfId="2968"/>
    <cellStyle name="Note 6 17 4 2 2" xfId="5479"/>
    <cellStyle name="Note 6 17 4 2 2 2" xfId="14735"/>
    <cellStyle name="Note 6 17 4 2 2 2 2" xfId="32170"/>
    <cellStyle name="Note 6 17 4 2 2 2 3" xfId="46623"/>
    <cellStyle name="Note 6 17 4 2 2 3" xfId="17196"/>
    <cellStyle name="Note 6 17 4 2 2 3 2" xfId="34631"/>
    <cellStyle name="Note 6 17 4 2 2 3 3" xfId="49084"/>
    <cellStyle name="Note 6 17 4 2 2 4" xfId="22915"/>
    <cellStyle name="Note 6 17 4 2 2 5" xfId="37368"/>
    <cellStyle name="Note 6 17 4 2 3" xfId="7941"/>
    <cellStyle name="Note 6 17 4 2 3 2" xfId="25376"/>
    <cellStyle name="Note 6 17 4 2 3 3" xfId="39829"/>
    <cellStyle name="Note 6 17 4 2 4" xfId="10382"/>
    <cellStyle name="Note 6 17 4 2 4 2" xfId="27817"/>
    <cellStyle name="Note 6 17 4 2 4 3" xfId="42270"/>
    <cellStyle name="Note 6 17 4 2 5" xfId="12802"/>
    <cellStyle name="Note 6 17 4 2 5 2" xfId="30237"/>
    <cellStyle name="Note 6 17 4 2 5 3" xfId="44690"/>
    <cellStyle name="Note 6 17 4 2 6" xfId="19809"/>
    <cellStyle name="Note 6 17 4 3" xfId="2969"/>
    <cellStyle name="Note 6 17 4 3 2" xfId="5480"/>
    <cellStyle name="Note 6 17 4 3 2 2" xfId="14736"/>
    <cellStyle name="Note 6 17 4 3 2 2 2" xfId="32171"/>
    <cellStyle name="Note 6 17 4 3 2 2 3" xfId="46624"/>
    <cellStyle name="Note 6 17 4 3 2 3" xfId="17197"/>
    <cellStyle name="Note 6 17 4 3 2 3 2" xfId="34632"/>
    <cellStyle name="Note 6 17 4 3 2 3 3" xfId="49085"/>
    <cellStyle name="Note 6 17 4 3 2 4" xfId="22916"/>
    <cellStyle name="Note 6 17 4 3 2 5" xfId="37369"/>
    <cellStyle name="Note 6 17 4 3 3" xfId="7942"/>
    <cellStyle name="Note 6 17 4 3 3 2" xfId="25377"/>
    <cellStyle name="Note 6 17 4 3 3 3" xfId="39830"/>
    <cellStyle name="Note 6 17 4 3 4" xfId="10383"/>
    <cellStyle name="Note 6 17 4 3 4 2" xfId="27818"/>
    <cellStyle name="Note 6 17 4 3 4 3" xfId="42271"/>
    <cellStyle name="Note 6 17 4 3 5" xfId="12803"/>
    <cellStyle name="Note 6 17 4 3 5 2" xfId="30238"/>
    <cellStyle name="Note 6 17 4 3 5 3" xfId="44691"/>
    <cellStyle name="Note 6 17 4 3 6" xfId="19810"/>
    <cellStyle name="Note 6 17 4 4" xfId="2970"/>
    <cellStyle name="Note 6 17 4 4 2" xfId="5481"/>
    <cellStyle name="Note 6 17 4 4 2 2" xfId="22917"/>
    <cellStyle name="Note 6 17 4 4 2 3" xfId="37370"/>
    <cellStyle name="Note 6 17 4 4 3" xfId="7943"/>
    <cellStyle name="Note 6 17 4 4 3 2" xfId="25378"/>
    <cellStyle name="Note 6 17 4 4 3 3" xfId="39831"/>
    <cellStyle name="Note 6 17 4 4 4" xfId="10384"/>
    <cellStyle name="Note 6 17 4 4 4 2" xfId="27819"/>
    <cellStyle name="Note 6 17 4 4 4 3" xfId="42272"/>
    <cellStyle name="Note 6 17 4 4 5" xfId="12804"/>
    <cellStyle name="Note 6 17 4 4 5 2" xfId="30239"/>
    <cellStyle name="Note 6 17 4 4 5 3" xfId="44692"/>
    <cellStyle name="Note 6 17 4 4 6" xfId="15512"/>
    <cellStyle name="Note 6 17 4 4 6 2" xfId="32947"/>
    <cellStyle name="Note 6 17 4 4 6 3" xfId="47400"/>
    <cellStyle name="Note 6 17 4 4 7" xfId="19811"/>
    <cellStyle name="Note 6 17 4 4 8" xfId="20674"/>
    <cellStyle name="Note 6 17 4 5" xfId="5478"/>
    <cellStyle name="Note 6 17 4 5 2" xfId="14734"/>
    <cellStyle name="Note 6 17 4 5 2 2" xfId="32169"/>
    <cellStyle name="Note 6 17 4 5 2 3" xfId="46622"/>
    <cellStyle name="Note 6 17 4 5 3" xfId="17195"/>
    <cellStyle name="Note 6 17 4 5 3 2" xfId="34630"/>
    <cellStyle name="Note 6 17 4 5 3 3" xfId="49083"/>
    <cellStyle name="Note 6 17 4 5 4" xfId="22914"/>
    <cellStyle name="Note 6 17 4 5 5" xfId="37367"/>
    <cellStyle name="Note 6 17 4 6" xfId="7940"/>
    <cellStyle name="Note 6 17 4 6 2" xfId="25375"/>
    <cellStyle name="Note 6 17 4 6 3" xfId="39828"/>
    <cellStyle name="Note 6 17 4 7" xfId="10381"/>
    <cellStyle name="Note 6 17 4 7 2" xfId="27816"/>
    <cellStyle name="Note 6 17 4 7 3" xfId="42269"/>
    <cellStyle name="Note 6 17 4 8" xfId="12801"/>
    <cellStyle name="Note 6 17 4 8 2" xfId="30236"/>
    <cellStyle name="Note 6 17 4 8 3" xfId="44689"/>
    <cellStyle name="Note 6 17 4 9" xfId="19808"/>
    <cellStyle name="Note 6 17 5" xfId="2971"/>
    <cellStyle name="Note 6 17 5 2" xfId="2972"/>
    <cellStyle name="Note 6 17 5 2 2" xfId="5483"/>
    <cellStyle name="Note 6 17 5 2 2 2" xfId="14738"/>
    <cellStyle name="Note 6 17 5 2 2 2 2" xfId="32173"/>
    <cellStyle name="Note 6 17 5 2 2 2 3" xfId="46626"/>
    <cellStyle name="Note 6 17 5 2 2 3" xfId="17199"/>
    <cellStyle name="Note 6 17 5 2 2 3 2" xfId="34634"/>
    <cellStyle name="Note 6 17 5 2 2 3 3" xfId="49087"/>
    <cellStyle name="Note 6 17 5 2 2 4" xfId="22919"/>
    <cellStyle name="Note 6 17 5 2 2 5" xfId="37372"/>
    <cellStyle name="Note 6 17 5 2 3" xfId="7945"/>
    <cellStyle name="Note 6 17 5 2 3 2" xfId="25380"/>
    <cellStyle name="Note 6 17 5 2 3 3" xfId="39833"/>
    <cellStyle name="Note 6 17 5 2 4" xfId="10386"/>
    <cellStyle name="Note 6 17 5 2 4 2" xfId="27821"/>
    <cellStyle name="Note 6 17 5 2 4 3" xfId="42274"/>
    <cellStyle name="Note 6 17 5 2 5" xfId="12806"/>
    <cellStyle name="Note 6 17 5 2 5 2" xfId="30241"/>
    <cellStyle name="Note 6 17 5 2 5 3" xfId="44694"/>
    <cellStyle name="Note 6 17 5 2 6" xfId="19813"/>
    <cellStyle name="Note 6 17 5 3" xfId="2973"/>
    <cellStyle name="Note 6 17 5 3 2" xfId="5484"/>
    <cellStyle name="Note 6 17 5 3 2 2" xfId="14739"/>
    <cellStyle name="Note 6 17 5 3 2 2 2" xfId="32174"/>
    <cellStyle name="Note 6 17 5 3 2 2 3" xfId="46627"/>
    <cellStyle name="Note 6 17 5 3 2 3" xfId="17200"/>
    <cellStyle name="Note 6 17 5 3 2 3 2" xfId="34635"/>
    <cellStyle name="Note 6 17 5 3 2 3 3" xfId="49088"/>
    <cellStyle name="Note 6 17 5 3 2 4" xfId="22920"/>
    <cellStyle name="Note 6 17 5 3 2 5" xfId="37373"/>
    <cellStyle name="Note 6 17 5 3 3" xfId="7946"/>
    <cellStyle name="Note 6 17 5 3 3 2" xfId="25381"/>
    <cellStyle name="Note 6 17 5 3 3 3" xfId="39834"/>
    <cellStyle name="Note 6 17 5 3 4" xfId="10387"/>
    <cellStyle name="Note 6 17 5 3 4 2" xfId="27822"/>
    <cellStyle name="Note 6 17 5 3 4 3" xfId="42275"/>
    <cellStyle name="Note 6 17 5 3 5" xfId="12807"/>
    <cellStyle name="Note 6 17 5 3 5 2" xfId="30242"/>
    <cellStyle name="Note 6 17 5 3 5 3" xfId="44695"/>
    <cellStyle name="Note 6 17 5 3 6" xfId="19814"/>
    <cellStyle name="Note 6 17 5 4" xfId="2974"/>
    <cellStyle name="Note 6 17 5 4 2" xfId="5485"/>
    <cellStyle name="Note 6 17 5 4 2 2" xfId="22921"/>
    <cellStyle name="Note 6 17 5 4 2 3" xfId="37374"/>
    <cellStyle name="Note 6 17 5 4 3" xfId="7947"/>
    <cellStyle name="Note 6 17 5 4 3 2" xfId="25382"/>
    <cellStyle name="Note 6 17 5 4 3 3" xfId="39835"/>
    <cellStyle name="Note 6 17 5 4 4" xfId="10388"/>
    <cellStyle name="Note 6 17 5 4 4 2" xfId="27823"/>
    <cellStyle name="Note 6 17 5 4 4 3" xfId="42276"/>
    <cellStyle name="Note 6 17 5 4 5" xfId="12808"/>
    <cellStyle name="Note 6 17 5 4 5 2" xfId="30243"/>
    <cellStyle name="Note 6 17 5 4 5 3" xfId="44696"/>
    <cellStyle name="Note 6 17 5 4 6" xfId="15513"/>
    <cellStyle name="Note 6 17 5 4 6 2" xfId="32948"/>
    <cellStyle name="Note 6 17 5 4 6 3" xfId="47401"/>
    <cellStyle name="Note 6 17 5 4 7" xfId="19815"/>
    <cellStyle name="Note 6 17 5 4 8" xfId="20675"/>
    <cellStyle name="Note 6 17 5 5" xfId="5482"/>
    <cellStyle name="Note 6 17 5 5 2" xfId="14737"/>
    <cellStyle name="Note 6 17 5 5 2 2" xfId="32172"/>
    <cellStyle name="Note 6 17 5 5 2 3" xfId="46625"/>
    <cellStyle name="Note 6 17 5 5 3" xfId="17198"/>
    <cellStyle name="Note 6 17 5 5 3 2" xfId="34633"/>
    <cellStyle name="Note 6 17 5 5 3 3" xfId="49086"/>
    <cellStyle name="Note 6 17 5 5 4" xfId="22918"/>
    <cellStyle name="Note 6 17 5 5 5" xfId="37371"/>
    <cellStyle name="Note 6 17 5 6" xfId="7944"/>
    <cellStyle name="Note 6 17 5 6 2" xfId="25379"/>
    <cellStyle name="Note 6 17 5 6 3" xfId="39832"/>
    <cellStyle name="Note 6 17 5 7" xfId="10385"/>
    <cellStyle name="Note 6 17 5 7 2" xfId="27820"/>
    <cellStyle name="Note 6 17 5 7 3" xfId="42273"/>
    <cellStyle name="Note 6 17 5 8" xfId="12805"/>
    <cellStyle name="Note 6 17 5 8 2" xfId="30240"/>
    <cellStyle name="Note 6 17 5 8 3" xfId="44693"/>
    <cellStyle name="Note 6 17 5 9" xfId="19812"/>
    <cellStyle name="Note 6 17 6" xfId="2975"/>
    <cellStyle name="Note 6 17 6 2" xfId="5486"/>
    <cellStyle name="Note 6 17 6 2 2" xfId="14740"/>
    <cellStyle name="Note 6 17 6 2 2 2" xfId="32175"/>
    <cellStyle name="Note 6 17 6 2 2 3" xfId="46628"/>
    <cellStyle name="Note 6 17 6 2 3" xfId="17201"/>
    <cellStyle name="Note 6 17 6 2 3 2" xfId="34636"/>
    <cellStyle name="Note 6 17 6 2 3 3" xfId="49089"/>
    <cellStyle name="Note 6 17 6 2 4" xfId="22922"/>
    <cellStyle name="Note 6 17 6 2 5" xfId="37375"/>
    <cellStyle name="Note 6 17 6 3" xfId="7948"/>
    <cellStyle name="Note 6 17 6 3 2" xfId="25383"/>
    <cellStyle name="Note 6 17 6 3 3" xfId="39836"/>
    <cellStyle name="Note 6 17 6 4" xfId="10389"/>
    <cellStyle name="Note 6 17 6 4 2" xfId="27824"/>
    <cellStyle name="Note 6 17 6 4 3" xfId="42277"/>
    <cellStyle name="Note 6 17 6 5" xfId="12809"/>
    <cellStyle name="Note 6 17 6 5 2" xfId="30244"/>
    <cellStyle name="Note 6 17 6 5 3" xfId="44697"/>
    <cellStyle name="Note 6 17 6 6" xfId="19816"/>
    <cellStyle name="Note 6 17 7" xfId="2976"/>
    <cellStyle name="Note 6 17 7 2" xfId="5487"/>
    <cellStyle name="Note 6 17 7 2 2" xfId="14741"/>
    <cellStyle name="Note 6 17 7 2 2 2" xfId="32176"/>
    <cellStyle name="Note 6 17 7 2 2 3" xfId="46629"/>
    <cellStyle name="Note 6 17 7 2 3" xfId="17202"/>
    <cellStyle name="Note 6 17 7 2 3 2" xfId="34637"/>
    <cellStyle name="Note 6 17 7 2 3 3" xfId="49090"/>
    <cellStyle name="Note 6 17 7 2 4" xfId="22923"/>
    <cellStyle name="Note 6 17 7 2 5" xfId="37376"/>
    <cellStyle name="Note 6 17 7 3" xfId="7949"/>
    <cellStyle name="Note 6 17 7 3 2" xfId="25384"/>
    <cellStyle name="Note 6 17 7 3 3" xfId="39837"/>
    <cellStyle name="Note 6 17 7 4" xfId="10390"/>
    <cellStyle name="Note 6 17 7 4 2" xfId="27825"/>
    <cellStyle name="Note 6 17 7 4 3" xfId="42278"/>
    <cellStyle name="Note 6 17 7 5" xfId="12810"/>
    <cellStyle name="Note 6 17 7 5 2" xfId="30245"/>
    <cellStyle name="Note 6 17 7 5 3" xfId="44698"/>
    <cellStyle name="Note 6 17 7 6" xfId="19817"/>
    <cellStyle name="Note 6 17 8" xfId="2977"/>
    <cellStyle name="Note 6 17 8 2" xfId="5488"/>
    <cellStyle name="Note 6 17 8 2 2" xfId="22924"/>
    <cellStyle name="Note 6 17 8 2 3" xfId="37377"/>
    <cellStyle name="Note 6 17 8 3" xfId="7950"/>
    <cellStyle name="Note 6 17 8 3 2" xfId="25385"/>
    <cellStyle name="Note 6 17 8 3 3" xfId="39838"/>
    <cellStyle name="Note 6 17 8 4" xfId="10391"/>
    <cellStyle name="Note 6 17 8 4 2" xfId="27826"/>
    <cellStyle name="Note 6 17 8 4 3" xfId="42279"/>
    <cellStyle name="Note 6 17 8 5" xfId="12811"/>
    <cellStyle name="Note 6 17 8 5 2" xfId="30246"/>
    <cellStyle name="Note 6 17 8 5 3" xfId="44699"/>
    <cellStyle name="Note 6 17 8 6" xfId="15514"/>
    <cellStyle name="Note 6 17 8 6 2" xfId="32949"/>
    <cellStyle name="Note 6 17 8 6 3" xfId="47402"/>
    <cellStyle name="Note 6 17 8 7" xfId="19818"/>
    <cellStyle name="Note 6 17 8 8" xfId="20676"/>
    <cellStyle name="Note 6 17 9" xfId="5469"/>
    <cellStyle name="Note 6 17 9 2" xfId="14727"/>
    <cellStyle name="Note 6 17 9 2 2" xfId="32162"/>
    <cellStyle name="Note 6 17 9 2 3" xfId="46615"/>
    <cellStyle name="Note 6 17 9 3" xfId="17188"/>
    <cellStyle name="Note 6 17 9 3 2" xfId="34623"/>
    <cellStyle name="Note 6 17 9 3 3" xfId="49076"/>
    <cellStyle name="Note 6 17 9 4" xfId="22905"/>
    <cellStyle name="Note 6 17 9 5" xfId="37358"/>
    <cellStyle name="Note 6 18" xfId="2978"/>
    <cellStyle name="Note 6 18 10" xfId="7951"/>
    <cellStyle name="Note 6 18 10 2" xfId="25386"/>
    <cellStyle name="Note 6 18 10 3" xfId="39839"/>
    <cellStyle name="Note 6 18 11" xfId="10392"/>
    <cellStyle name="Note 6 18 11 2" xfId="27827"/>
    <cellStyle name="Note 6 18 11 3" xfId="42280"/>
    <cellStyle name="Note 6 18 12" xfId="12812"/>
    <cellStyle name="Note 6 18 12 2" xfId="30247"/>
    <cellStyle name="Note 6 18 12 3" xfId="44700"/>
    <cellStyle name="Note 6 18 13" xfId="19819"/>
    <cellStyle name="Note 6 18 2" xfId="2979"/>
    <cellStyle name="Note 6 18 2 2" xfId="2980"/>
    <cellStyle name="Note 6 18 2 2 2" xfId="5491"/>
    <cellStyle name="Note 6 18 2 2 2 2" xfId="14744"/>
    <cellStyle name="Note 6 18 2 2 2 2 2" xfId="32179"/>
    <cellStyle name="Note 6 18 2 2 2 2 3" xfId="46632"/>
    <cellStyle name="Note 6 18 2 2 2 3" xfId="17205"/>
    <cellStyle name="Note 6 18 2 2 2 3 2" xfId="34640"/>
    <cellStyle name="Note 6 18 2 2 2 3 3" xfId="49093"/>
    <cellStyle name="Note 6 18 2 2 2 4" xfId="22927"/>
    <cellStyle name="Note 6 18 2 2 2 5" xfId="37380"/>
    <cellStyle name="Note 6 18 2 2 3" xfId="7953"/>
    <cellStyle name="Note 6 18 2 2 3 2" xfId="25388"/>
    <cellStyle name="Note 6 18 2 2 3 3" xfId="39841"/>
    <cellStyle name="Note 6 18 2 2 4" xfId="10394"/>
    <cellStyle name="Note 6 18 2 2 4 2" xfId="27829"/>
    <cellStyle name="Note 6 18 2 2 4 3" xfId="42282"/>
    <cellStyle name="Note 6 18 2 2 5" xfId="12814"/>
    <cellStyle name="Note 6 18 2 2 5 2" xfId="30249"/>
    <cellStyle name="Note 6 18 2 2 5 3" xfId="44702"/>
    <cellStyle name="Note 6 18 2 2 6" xfId="19821"/>
    <cellStyle name="Note 6 18 2 3" xfId="2981"/>
    <cellStyle name="Note 6 18 2 3 2" xfId="5492"/>
    <cellStyle name="Note 6 18 2 3 2 2" xfId="14745"/>
    <cellStyle name="Note 6 18 2 3 2 2 2" xfId="32180"/>
    <cellStyle name="Note 6 18 2 3 2 2 3" xfId="46633"/>
    <cellStyle name="Note 6 18 2 3 2 3" xfId="17206"/>
    <cellStyle name="Note 6 18 2 3 2 3 2" xfId="34641"/>
    <cellStyle name="Note 6 18 2 3 2 3 3" xfId="49094"/>
    <cellStyle name="Note 6 18 2 3 2 4" xfId="22928"/>
    <cellStyle name="Note 6 18 2 3 2 5" xfId="37381"/>
    <cellStyle name="Note 6 18 2 3 3" xfId="7954"/>
    <cellStyle name="Note 6 18 2 3 3 2" xfId="25389"/>
    <cellStyle name="Note 6 18 2 3 3 3" xfId="39842"/>
    <cellStyle name="Note 6 18 2 3 4" xfId="10395"/>
    <cellStyle name="Note 6 18 2 3 4 2" xfId="27830"/>
    <cellStyle name="Note 6 18 2 3 4 3" xfId="42283"/>
    <cellStyle name="Note 6 18 2 3 5" xfId="12815"/>
    <cellStyle name="Note 6 18 2 3 5 2" xfId="30250"/>
    <cellStyle name="Note 6 18 2 3 5 3" xfId="44703"/>
    <cellStyle name="Note 6 18 2 3 6" xfId="19822"/>
    <cellStyle name="Note 6 18 2 4" xfId="2982"/>
    <cellStyle name="Note 6 18 2 4 2" xfId="5493"/>
    <cellStyle name="Note 6 18 2 4 2 2" xfId="22929"/>
    <cellStyle name="Note 6 18 2 4 2 3" xfId="37382"/>
    <cellStyle name="Note 6 18 2 4 3" xfId="7955"/>
    <cellStyle name="Note 6 18 2 4 3 2" xfId="25390"/>
    <cellStyle name="Note 6 18 2 4 3 3" xfId="39843"/>
    <cellStyle name="Note 6 18 2 4 4" xfId="10396"/>
    <cellStyle name="Note 6 18 2 4 4 2" xfId="27831"/>
    <cellStyle name="Note 6 18 2 4 4 3" xfId="42284"/>
    <cellStyle name="Note 6 18 2 4 5" xfId="12816"/>
    <cellStyle name="Note 6 18 2 4 5 2" xfId="30251"/>
    <cellStyle name="Note 6 18 2 4 5 3" xfId="44704"/>
    <cellStyle name="Note 6 18 2 4 6" xfId="15515"/>
    <cellStyle name="Note 6 18 2 4 6 2" xfId="32950"/>
    <cellStyle name="Note 6 18 2 4 6 3" xfId="47403"/>
    <cellStyle name="Note 6 18 2 4 7" xfId="19823"/>
    <cellStyle name="Note 6 18 2 4 8" xfId="20677"/>
    <cellStyle name="Note 6 18 2 5" xfId="5490"/>
    <cellStyle name="Note 6 18 2 5 2" xfId="14743"/>
    <cellStyle name="Note 6 18 2 5 2 2" xfId="32178"/>
    <cellStyle name="Note 6 18 2 5 2 3" xfId="46631"/>
    <cellStyle name="Note 6 18 2 5 3" xfId="17204"/>
    <cellStyle name="Note 6 18 2 5 3 2" xfId="34639"/>
    <cellStyle name="Note 6 18 2 5 3 3" xfId="49092"/>
    <cellStyle name="Note 6 18 2 5 4" xfId="22926"/>
    <cellStyle name="Note 6 18 2 5 5" xfId="37379"/>
    <cellStyle name="Note 6 18 2 6" xfId="7952"/>
    <cellStyle name="Note 6 18 2 6 2" xfId="25387"/>
    <cellStyle name="Note 6 18 2 6 3" xfId="39840"/>
    <cellStyle name="Note 6 18 2 7" xfId="10393"/>
    <cellStyle name="Note 6 18 2 7 2" xfId="27828"/>
    <cellStyle name="Note 6 18 2 7 3" xfId="42281"/>
    <cellStyle name="Note 6 18 2 8" xfId="12813"/>
    <cellStyle name="Note 6 18 2 8 2" xfId="30248"/>
    <cellStyle name="Note 6 18 2 8 3" xfId="44701"/>
    <cellStyle name="Note 6 18 2 9" xfId="19820"/>
    <cellStyle name="Note 6 18 3" xfId="2983"/>
    <cellStyle name="Note 6 18 3 2" xfId="2984"/>
    <cellStyle name="Note 6 18 3 2 2" xfId="5495"/>
    <cellStyle name="Note 6 18 3 2 2 2" xfId="14747"/>
    <cellStyle name="Note 6 18 3 2 2 2 2" xfId="32182"/>
    <cellStyle name="Note 6 18 3 2 2 2 3" xfId="46635"/>
    <cellStyle name="Note 6 18 3 2 2 3" xfId="17208"/>
    <cellStyle name="Note 6 18 3 2 2 3 2" xfId="34643"/>
    <cellStyle name="Note 6 18 3 2 2 3 3" xfId="49096"/>
    <cellStyle name="Note 6 18 3 2 2 4" xfId="22931"/>
    <cellStyle name="Note 6 18 3 2 2 5" xfId="37384"/>
    <cellStyle name="Note 6 18 3 2 3" xfId="7957"/>
    <cellStyle name="Note 6 18 3 2 3 2" xfId="25392"/>
    <cellStyle name="Note 6 18 3 2 3 3" xfId="39845"/>
    <cellStyle name="Note 6 18 3 2 4" xfId="10398"/>
    <cellStyle name="Note 6 18 3 2 4 2" xfId="27833"/>
    <cellStyle name="Note 6 18 3 2 4 3" xfId="42286"/>
    <cellStyle name="Note 6 18 3 2 5" xfId="12818"/>
    <cellStyle name="Note 6 18 3 2 5 2" xfId="30253"/>
    <cellStyle name="Note 6 18 3 2 5 3" xfId="44706"/>
    <cellStyle name="Note 6 18 3 2 6" xfId="19825"/>
    <cellStyle name="Note 6 18 3 3" xfId="2985"/>
    <cellStyle name="Note 6 18 3 3 2" xfId="5496"/>
    <cellStyle name="Note 6 18 3 3 2 2" xfId="14748"/>
    <cellStyle name="Note 6 18 3 3 2 2 2" xfId="32183"/>
    <cellStyle name="Note 6 18 3 3 2 2 3" xfId="46636"/>
    <cellStyle name="Note 6 18 3 3 2 3" xfId="17209"/>
    <cellStyle name="Note 6 18 3 3 2 3 2" xfId="34644"/>
    <cellStyle name="Note 6 18 3 3 2 3 3" xfId="49097"/>
    <cellStyle name="Note 6 18 3 3 2 4" xfId="22932"/>
    <cellStyle name="Note 6 18 3 3 2 5" xfId="37385"/>
    <cellStyle name="Note 6 18 3 3 3" xfId="7958"/>
    <cellStyle name="Note 6 18 3 3 3 2" xfId="25393"/>
    <cellStyle name="Note 6 18 3 3 3 3" xfId="39846"/>
    <cellStyle name="Note 6 18 3 3 4" xfId="10399"/>
    <cellStyle name="Note 6 18 3 3 4 2" xfId="27834"/>
    <cellStyle name="Note 6 18 3 3 4 3" xfId="42287"/>
    <cellStyle name="Note 6 18 3 3 5" xfId="12819"/>
    <cellStyle name="Note 6 18 3 3 5 2" xfId="30254"/>
    <cellStyle name="Note 6 18 3 3 5 3" xfId="44707"/>
    <cellStyle name="Note 6 18 3 3 6" xfId="19826"/>
    <cellStyle name="Note 6 18 3 4" xfId="2986"/>
    <cellStyle name="Note 6 18 3 4 2" xfId="5497"/>
    <cellStyle name="Note 6 18 3 4 2 2" xfId="22933"/>
    <cellStyle name="Note 6 18 3 4 2 3" xfId="37386"/>
    <cellStyle name="Note 6 18 3 4 3" xfId="7959"/>
    <cellStyle name="Note 6 18 3 4 3 2" xfId="25394"/>
    <cellStyle name="Note 6 18 3 4 3 3" xfId="39847"/>
    <cellStyle name="Note 6 18 3 4 4" xfId="10400"/>
    <cellStyle name="Note 6 18 3 4 4 2" xfId="27835"/>
    <cellStyle name="Note 6 18 3 4 4 3" xfId="42288"/>
    <cellStyle name="Note 6 18 3 4 5" xfId="12820"/>
    <cellStyle name="Note 6 18 3 4 5 2" xfId="30255"/>
    <cellStyle name="Note 6 18 3 4 5 3" xfId="44708"/>
    <cellStyle name="Note 6 18 3 4 6" xfId="15516"/>
    <cellStyle name="Note 6 18 3 4 6 2" xfId="32951"/>
    <cellStyle name="Note 6 18 3 4 6 3" xfId="47404"/>
    <cellStyle name="Note 6 18 3 4 7" xfId="19827"/>
    <cellStyle name="Note 6 18 3 4 8" xfId="20678"/>
    <cellStyle name="Note 6 18 3 5" xfId="5494"/>
    <cellStyle name="Note 6 18 3 5 2" xfId="14746"/>
    <cellStyle name="Note 6 18 3 5 2 2" xfId="32181"/>
    <cellStyle name="Note 6 18 3 5 2 3" xfId="46634"/>
    <cellStyle name="Note 6 18 3 5 3" xfId="17207"/>
    <cellStyle name="Note 6 18 3 5 3 2" xfId="34642"/>
    <cellStyle name="Note 6 18 3 5 3 3" xfId="49095"/>
    <cellStyle name="Note 6 18 3 5 4" xfId="22930"/>
    <cellStyle name="Note 6 18 3 5 5" xfId="37383"/>
    <cellStyle name="Note 6 18 3 6" xfId="7956"/>
    <cellStyle name="Note 6 18 3 6 2" xfId="25391"/>
    <cellStyle name="Note 6 18 3 6 3" xfId="39844"/>
    <cellStyle name="Note 6 18 3 7" xfId="10397"/>
    <cellStyle name="Note 6 18 3 7 2" xfId="27832"/>
    <cellStyle name="Note 6 18 3 7 3" xfId="42285"/>
    <cellStyle name="Note 6 18 3 8" xfId="12817"/>
    <cellStyle name="Note 6 18 3 8 2" xfId="30252"/>
    <cellStyle name="Note 6 18 3 8 3" xfId="44705"/>
    <cellStyle name="Note 6 18 3 9" xfId="19824"/>
    <cellStyle name="Note 6 18 4" xfId="2987"/>
    <cellStyle name="Note 6 18 4 2" xfId="2988"/>
    <cellStyle name="Note 6 18 4 2 2" xfId="5499"/>
    <cellStyle name="Note 6 18 4 2 2 2" xfId="14750"/>
    <cellStyle name="Note 6 18 4 2 2 2 2" xfId="32185"/>
    <cellStyle name="Note 6 18 4 2 2 2 3" xfId="46638"/>
    <cellStyle name="Note 6 18 4 2 2 3" xfId="17211"/>
    <cellStyle name="Note 6 18 4 2 2 3 2" xfId="34646"/>
    <cellStyle name="Note 6 18 4 2 2 3 3" xfId="49099"/>
    <cellStyle name="Note 6 18 4 2 2 4" xfId="22935"/>
    <cellStyle name="Note 6 18 4 2 2 5" xfId="37388"/>
    <cellStyle name="Note 6 18 4 2 3" xfId="7961"/>
    <cellStyle name="Note 6 18 4 2 3 2" xfId="25396"/>
    <cellStyle name="Note 6 18 4 2 3 3" xfId="39849"/>
    <cellStyle name="Note 6 18 4 2 4" xfId="10402"/>
    <cellStyle name="Note 6 18 4 2 4 2" xfId="27837"/>
    <cellStyle name="Note 6 18 4 2 4 3" xfId="42290"/>
    <cellStyle name="Note 6 18 4 2 5" xfId="12822"/>
    <cellStyle name="Note 6 18 4 2 5 2" xfId="30257"/>
    <cellStyle name="Note 6 18 4 2 5 3" xfId="44710"/>
    <cellStyle name="Note 6 18 4 2 6" xfId="19829"/>
    <cellStyle name="Note 6 18 4 3" xfId="2989"/>
    <cellStyle name="Note 6 18 4 3 2" xfId="5500"/>
    <cellStyle name="Note 6 18 4 3 2 2" xfId="14751"/>
    <cellStyle name="Note 6 18 4 3 2 2 2" xfId="32186"/>
    <cellStyle name="Note 6 18 4 3 2 2 3" xfId="46639"/>
    <cellStyle name="Note 6 18 4 3 2 3" xfId="17212"/>
    <cellStyle name="Note 6 18 4 3 2 3 2" xfId="34647"/>
    <cellStyle name="Note 6 18 4 3 2 3 3" xfId="49100"/>
    <cellStyle name="Note 6 18 4 3 2 4" xfId="22936"/>
    <cellStyle name="Note 6 18 4 3 2 5" xfId="37389"/>
    <cellStyle name="Note 6 18 4 3 3" xfId="7962"/>
    <cellStyle name="Note 6 18 4 3 3 2" xfId="25397"/>
    <cellStyle name="Note 6 18 4 3 3 3" xfId="39850"/>
    <cellStyle name="Note 6 18 4 3 4" xfId="10403"/>
    <cellStyle name="Note 6 18 4 3 4 2" xfId="27838"/>
    <cellStyle name="Note 6 18 4 3 4 3" xfId="42291"/>
    <cellStyle name="Note 6 18 4 3 5" xfId="12823"/>
    <cellStyle name="Note 6 18 4 3 5 2" xfId="30258"/>
    <cellStyle name="Note 6 18 4 3 5 3" xfId="44711"/>
    <cellStyle name="Note 6 18 4 3 6" xfId="19830"/>
    <cellStyle name="Note 6 18 4 4" xfId="2990"/>
    <cellStyle name="Note 6 18 4 4 2" xfId="5501"/>
    <cellStyle name="Note 6 18 4 4 2 2" xfId="22937"/>
    <cellStyle name="Note 6 18 4 4 2 3" xfId="37390"/>
    <cellStyle name="Note 6 18 4 4 3" xfId="7963"/>
    <cellStyle name="Note 6 18 4 4 3 2" xfId="25398"/>
    <cellStyle name="Note 6 18 4 4 3 3" xfId="39851"/>
    <cellStyle name="Note 6 18 4 4 4" xfId="10404"/>
    <cellStyle name="Note 6 18 4 4 4 2" xfId="27839"/>
    <cellStyle name="Note 6 18 4 4 4 3" xfId="42292"/>
    <cellStyle name="Note 6 18 4 4 5" xfId="12824"/>
    <cellStyle name="Note 6 18 4 4 5 2" xfId="30259"/>
    <cellStyle name="Note 6 18 4 4 5 3" xfId="44712"/>
    <cellStyle name="Note 6 18 4 4 6" xfId="15517"/>
    <cellStyle name="Note 6 18 4 4 6 2" xfId="32952"/>
    <cellStyle name="Note 6 18 4 4 6 3" xfId="47405"/>
    <cellStyle name="Note 6 18 4 4 7" xfId="19831"/>
    <cellStyle name="Note 6 18 4 4 8" xfId="20679"/>
    <cellStyle name="Note 6 18 4 5" xfId="5498"/>
    <cellStyle name="Note 6 18 4 5 2" xfId="14749"/>
    <cellStyle name="Note 6 18 4 5 2 2" xfId="32184"/>
    <cellStyle name="Note 6 18 4 5 2 3" xfId="46637"/>
    <cellStyle name="Note 6 18 4 5 3" xfId="17210"/>
    <cellStyle name="Note 6 18 4 5 3 2" xfId="34645"/>
    <cellStyle name="Note 6 18 4 5 3 3" xfId="49098"/>
    <cellStyle name="Note 6 18 4 5 4" xfId="22934"/>
    <cellStyle name="Note 6 18 4 5 5" xfId="37387"/>
    <cellStyle name="Note 6 18 4 6" xfId="7960"/>
    <cellStyle name="Note 6 18 4 6 2" xfId="25395"/>
    <cellStyle name="Note 6 18 4 6 3" xfId="39848"/>
    <cellStyle name="Note 6 18 4 7" xfId="10401"/>
    <cellStyle name="Note 6 18 4 7 2" xfId="27836"/>
    <cellStyle name="Note 6 18 4 7 3" xfId="42289"/>
    <cellStyle name="Note 6 18 4 8" xfId="12821"/>
    <cellStyle name="Note 6 18 4 8 2" xfId="30256"/>
    <cellStyle name="Note 6 18 4 8 3" xfId="44709"/>
    <cellStyle name="Note 6 18 4 9" xfId="19828"/>
    <cellStyle name="Note 6 18 5" xfId="2991"/>
    <cellStyle name="Note 6 18 5 2" xfId="2992"/>
    <cellStyle name="Note 6 18 5 2 2" xfId="5503"/>
    <cellStyle name="Note 6 18 5 2 2 2" xfId="14753"/>
    <cellStyle name="Note 6 18 5 2 2 2 2" xfId="32188"/>
    <cellStyle name="Note 6 18 5 2 2 2 3" xfId="46641"/>
    <cellStyle name="Note 6 18 5 2 2 3" xfId="17214"/>
    <cellStyle name="Note 6 18 5 2 2 3 2" xfId="34649"/>
    <cellStyle name="Note 6 18 5 2 2 3 3" xfId="49102"/>
    <cellStyle name="Note 6 18 5 2 2 4" xfId="22939"/>
    <cellStyle name="Note 6 18 5 2 2 5" xfId="37392"/>
    <cellStyle name="Note 6 18 5 2 3" xfId="7965"/>
    <cellStyle name="Note 6 18 5 2 3 2" xfId="25400"/>
    <cellStyle name="Note 6 18 5 2 3 3" xfId="39853"/>
    <cellStyle name="Note 6 18 5 2 4" xfId="10406"/>
    <cellStyle name="Note 6 18 5 2 4 2" xfId="27841"/>
    <cellStyle name="Note 6 18 5 2 4 3" xfId="42294"/>
    <cellStyle name="Note 6 18 5 2 5" xfId="12826"/>
    <cellStyle name="Note 6 18 5 2 5 2" xfId="30261"/>
    <cellStyle name="Note 6 18 5 2 5 3" xfId="44714"/>
    <cellStyle name="Note 6 18 5 2 6" xfId="19833"/>
    <cellStyle name="Note 6 18 5 3" xfId="2993"/>
    <cellStyle name="Note 6 18 5 3 2" xfId="5504"/>
    <cellStyle name="Note 6 18 5 3 2 2" xfId="14754"/>
    <cellStyle name="Note 6 18 5 3 2 2 2" xfId="32189"/>
    <cellStyle name="Note 6 18 5 3 2 2 3" xfId="46642"/>
    <cellStyle name="Note 6 18 5 3 2 3" xfId="17215"/>
    <cellStyle name="Note 6 18 5 3 2 3 2" xfId="34650"/>
    <cellStyle name="Note 6 18 5 3 2 3 3" xfId="49103"/>
    <cellStyle name="Note 6 18 5 3 2 4" xfId="22940"/>
    <cellStyle name="Note 6 18 5 3 2 5" xfId="37393"/>
    <cellStyle name="Note 6 18 5 3 3" xfId="7966"/>
    <cellStyle name="Note 6 18 5 3 3 2" xfId="25401"/>
    <cellStyle name="Note 6 18 5 3 3 3" xfId="39854"/>
    <cellStyle name="Note 6 18 5 3 4" xfId="10407"/>
    <cellStyle name="Note 6 18 5 3 4 2" xfId="27842"/>
    <cellStyle name="Note 6 18 5 3 4 3" xfId="42295"/>
    <cellStyle name="Note 6 18 5 3 5" xfId="12827"/>
    <cellStyle name="Note 6 18 5 3 5 2" xfId="30262"/>
    <cellStyle name="Note 6 18 5 3 5 3" xfId="44715"/>
    <cellStyle name="Note 6 18 5 3 6" xfId="19834"/>
    <cellStyle name="Note 6 18 5 4" xfId="2994"/>
    <cellStyle name="Note 6 18 5 4 2" xfId="5505"/>
    <cellStyle name="Note 6 18 5 4 2 2" xfId="22941"/>
    <cellStyle name="Note 6 18 5 4 2 3" xfId="37394"/>
    <cellStyle name="Note 6 18 5 4 3" xfId="7967"/>
    <cellStyle name="Note 6 18 5 4 3 2" xfId="25402"/>
    <cellStyle name="Note 6 18 5 4 3 3" xfId="39855"/>
    <cellStyle name="Note 6 18 5 4 4" xfId="10408"/>
    <cellStyle name="Note 6 18 5 4 4 2" xfId="27843"/>
    <cellStyle name="Note 6 18 5 4 4 3" xfId="42296"/>
    <cellStyle name="Note 6 18 5 4 5" xfId="12828"/>
    <cellStyle name="Note 6 18 5 4 5 2" xfId="30263"/>
    <cellStyle name="Note 6 18 5 4 5 3" xfId="44716"/>
    <cellStyle name="Note 6 18 5 4 6" xfId="15518"/>
    <cellStyle name="Note 6 18 5 4 6 2" xfId="32953"/>
    <cellStyle name="Note 6 18 5 4 6 3" xfId="47406"/>
    <cellStyle name="Note 6 18 5 4 7" xfId="19835"/>
    <cellStyle name="Note 6 18 5 4 8" xfId="20680"/>
    <cellStyle name="Note 6 18 5 5" xfId="5502"/>
    <cellStyle name="Note 6 18 5 5 2" xfId="14752"/>
    <cellStyle name="Note 6 18 5 5 2 2" xfId="32187"/>
    <cellStyle name="Note 6 18 5 5 2 3" xfId="46640"/>
    <cellStyle name="Note 6 18 5 5 3" xfId="17213"/>
    <cellStyle name="Note 6 18 5 5 3 2" xfId="34648"/>
    <cellStyle name="Note 6 18 5 5 3 3" xfId="49101"/>
    <cellStyle name="Note 6 18 5 5 4" xfId="22938"/>
    <cellStyle name="Note 6 18 5 5 5" xfId="37391"/>
    <cellStyle name="Note 6 18 5 6" xfId="7964"/>
    <cellStyle name="Note 6 18 5 6 2" xfId="25399"/>
    <cellStyle name="Note 6 18 5 6 3" xfId="39852"/>
    <cellStyle name="Note 6 18 5 7" xfId="10405"/>
    <cellStyle name="Note 6 18 5 7 2" xfId="27840"/>
    <cellStyle name="Note 6 18 5 7 3" xfId="42293"/>
    <cellStyle name="Note 6 18 5 8" xfId="12825"/>
    <cellStyle name="Note 6 18 5 8 2" xfId="30260"/>
    <cellStyle name="Note 6 18 5 8 3" xfId="44713"/>
    <cellStyle name="Note 6 18 5 9" xfId="19832"/>
    <cellStyle name="Note 6 18 6" xfId="2995"/>
    <cellStyle name="Note 6 18 6 2" xfId="5506"/>
    <cellStyle name="Note 6 18 6 2 2" xfId="14755"/>
    <cellStyle name="Note 6 18 6 2 2 2" xfId="32190"/>
    <cellStyle name="Note 6 18 6 2 2 3" xfId="46643"/>
    <cellStyle name="Note 6 18 6 2 3" xfId="17216"/>
    <cellStyle name="Note 6 18 6 2 3 2" xfId="34651"/>
    <cellStyle name="Note 6 18 6 2 3 3" xfId="49104"/>
    <cellStyle name="Note 6 18 6 2 4" xfId="22942"/>
    <cellStyle name="Note 6 18 6 2 5" xfId="37395"/>
    <cellStyle name="Note 6 18 6 3" xfId="7968"/>
    <cellStyle name="Note 6 18 6 3 2" xfId="25403"/>
    <cellStyle name="Note 6 18 6 3 3" xfId="39856"/>
    <cellStyle name="Note 6 18 6 4" xfId="10409"/>
    <cellStyle name="Note 6 18 6 4 2" xfId="27844"/>
    <cellStyle name="Note 6 18 6 4 3" xfId="42297"/>
    <cellStyle name="Note 6 18 6 5" xfId="12829"/>
    <cellStyle name="Note 6 18 6 5 2" xfId="30264"/>
    <cellStyle name="Note 6 18 6 5 3" xfId="44717"/>
    <cellStyle name="Note 6 18 6 6" xfId="19836"/>
    <cellStyle name="Note 6 18 7" xfId="2996"/>
    <cellStyle name="Note 6 18 7 2" xfId="5507"/>
    <cellStyle name="Note 6 18 7 2 2" xfId="14756"/>
    <cellStyle name="Note 6 18 7 2 2 2" xfId="32191"/>
    <cellStyle name="Note 6 18 7 2 2 3" xfId="46644"/>
    <cellStyle name="Note 6 18 7 2 3" xfId="17217"/>
    <cellStyle name="Note 6 18 7 2 3 2" xfId="34652"/>
    <cellStyle name="Note 6 18 7 2 3 3" xfId="49105"/>
    <cellStyle name="Note 6 18 7 2 4" xfId="22943"/>
    <cellStyle name="Note 6 18 7 2 5" xfId="37396"/>
    <cellStyle name="Note 6 18 7 3" xfId="7969"/>
    <cellStyle name="Note 6 18 7 3 2" xfId="25404"/>
    <cellStyle name="Note 6 18 7 3 3" xfId="39857"/>
    <cellStyle name="Note 6 18 7 4" xfId="10410"/>
    <cellStyle name="Note 6 18 7 4 2" xfId="27845"/>
    <cellStyle name="Note 6 18 7 4 3" xfId="42298"/>
    <cellStyle name="Note 6 18 7 5" xfId="12830"/>
    <cellStyle name="Note 6 18 7 5 2" xfId="30265"/>
    <cellStyle name="Note 6 18 7 5 3" xfId="44718"/>
    <cellStyle name="Note 6 18 7 6" xfId="19837"/>
    <cellStyle name="Note 6 18 8" xfId="2997"/>
    <cellStyle name="Note 6 18 8 2" xfId="5508"/>
    <cellStyle name="Note 6 18 8 2 2" xfId="22944"/>
    <cellStyle name="Note 6 18 8 2 3" xfId="37397"/>
    <cellStyle name="Note 6 18 8 3" xfId="7970"/>
    <cellStyle name="Note 6 18 8 3 2" xfId="25405"/>
    <cellStyle name="Note 6 18 8 3 3" xfId="39858"/>
    <cellStyle name="Note 6 18 8 4" xfId="10411"/>
    <cellStyle name="Note 6 18 8 4 2" xfId="27846"/>
    <cellStyle name="Note 6 18 8 4 3" xfId="42299"/>
    <cellStyle name="Note 6 18 8 5" xfId="12831"/>
    <cellStyle name="Note 6 18 8 5 2" xfId="30266"/>
    <cellStyle name="Note 6 18 8 5 3" xfId="44719"/>
    <cellStyle name="Note 6 18 8 6" xfId="15519"/>
    <cellStyle name="Note 6 18 8 6 2" xfId="32954"/>
    <cellStyle name="Note 6 18 8 6 3" xfId="47407"/>
    <cellStyle name="Note 6 18 8 7" xfId="19838"/>
    <cellStyle name="Note 6 18 8 8" xfId="20681"/>
    <cellStyle name="Note 6 18 9" xfId="5489"/>
    <cellStyle name="Note 6 18 9 2" xfId="14742"/>
    <cellStyle name="Note 6 18 9 2 2" xfId="32177"/>
    <cellStyle name="Note 6 18 9 2 3" xfId="46630"/>
    <cellStyle name="Note 6 18 9 3" xfId="17203"/>
    <cellStyle name="Note 6 18 9 3 2" xfId="34638"/>
    <cellStyle name="Note 6 18 9 3 3" xfId="49091"/>
    <cellStyle name="Note 6 18 9 4" xfId="22925"/>
    <cellStyle name="Note 6 18 9 5" xfId="37378"/>
    <cellStyle name="Note 6 19" xfId="2998"/>
    <cellStyle name="Note 6 19 10" xfId="7971"/>
    <cellStyle name="Note 6 19 10 2" xfId="25406"/>
    <cellStyle name="Note 6 19 10 3" xfId="39859"/>
    <cellStyle name="Note 6 19 11" xfId="10412"/>
    <cellStyle name="Note 6 19 11 2" xfId="27847"/>
    <cellStyle name="Note 6 19 11 3" xfId="42300"/>
    <cellStyle name="Note 6 19 12" xfId="12832"/>
    <cellStyle name="Note 6 19 12 2" xfId="30267"/>
    <cellStyle name="Note 6 19 12 3" xfId="44720"/>
    <cellStyle name="Note 6 19 13" xfId="19839"/>
    <cellStyle name="Note 6 19 2" xfId="2999"/>
    <cellStyle name="Note 6 19 2 2" xfId="3000"/>
    <cellStyle name="Note 6 19 2 2 2" xfId="5511"/>
    <cellStyle name="Note 6 19 2 2 2 2" xfId="14759"/>
    <cellStyle name="Note 6 19 2 2 2 2 2" xfId="32194"/>
    <cellStyle name="Note 6 19 2 2 2 2 3" xfId="46647"/>
    <cellStyle name="Note 6 19 2 2 2 3" xfId="17220"/>
    <cellStyle name="Note 6 19 2 2 2 3 2" xfId="34655"/>
    <cellStyle name="Note 6 19 2 2 2 3 3" xfId="49108"/>
    <cellStyle name="Note 6 19 2 2 2 4" xfId="22947"/>
    <cellStyle name="Note 6 19 2 2 2 5" xfId="37400"/>
    <cellStyle name="Note 6 19 2 2 3" xfId="7973"/>
    <cellStyle name="Note 6 19 2 2 3 2" xfId="25408"/>
    <cellStyle name="Note 6 19 2 2 3 3" xfId="39861"/>
    <cellStyle name="Note 6 19 2 2 4" xfId="10414"/>
    <cellStyle name="Note 6 19 2 2 4 2" xfId="27849"/>
    <cellStyle name="Note 6 19 2 2 4 3" xfId="42302"/>
    <cellStyle name="Note 6 19 2 2 5" xfId="12834"/>
    <cellStyle name="Note 6 19 2 2 5 2" xfId="30269"/>
    <cellStyle name="Note 6 19 2 2 5 3" xfId="44722"/>
    <cellStyle name="Note 6 19 2 2 6" xfId="19841"/>
    <cellStyle name="Note 6 19 2 3" xfId="3001"/>
    <cellStyle name="Note 6 19 2 3 2" xfId="5512"/>
    <cellStyle name="Note 6 19 2 3 2 2" xfId="14760"/>
    <cellStyle name="Note 6 19 2 3 2 2 2" xfId="32195"/>
    <cellStyle name="Note 6 19 2 3 2 2 3" xfId="46648"/>
    <cellStyle name="Note 6 19 2 3 2 3" xfId="17221"/>
    <cellStyle name="Note 6 19 2 3 2 3 2" xfId="34656"/>
    <cellStyle name="Note 6 19 2 3 2 3 3" xfId="49109"/>
    <cellStyle name="Note 6 19 2 3 2 4" xfId="22948"/>
    <cellStyle name="Note 6 19 2 3 2 5" xfId="37401"/>
    <cellStyle name="Note 6 19 2 3 3" xfId="7974"/>
    <cellStyle name="Note 6 19 2 3 3 2" xfId="25409"/>
    <cellStyle name="Note 6 19 2 3 3 3" xfId="39862"/>
    <cellStyle name="Note 6 19 2 3 4" xfId="10415"/>
    <cellStyle name="Note 6 19 2 3 4 2" xfId="27850"/>
    <cellStyle name="Note 6 19 2 3 4 3" xfId="42303"/>
    <cellStyle name="Note 6 19 2 3 5" xfId="12835"/>
    <cellStyle name="Note 6 19 2 3 5 2" xfId="30270"/>
    <cellStyle name="Note 6 19 2 3 5 3" xfId="44723"/>
    <cellStyle name="Note 6 19 2 3 6" xfId="19842"/>
    <cellStyle name="Note 6 19 2 4" xfId="3002"/>
    <cellStyle name="Note 6 19 2 4 2" xfId="5513"/>
    <cellStyle name="Note 6 19 2 4 2 2" xfId="22949"/>
    <cellStyle name="Note 6 19 2 4 2 3" xfId="37402"/>
    <cellStyle name="Note 6 19 2 4 3" xfId="7975"/>
    <cellStyle name="Note 6 19 2 4 3 2" xfId="25410"/>
    <cellStyle name="Note 6 19 2 4 3 3" xfId="39863"/>
    <cellStyle name="Note 6 19 2 4 4" xfId="10416"/>
    <cellStyle name="Note 6 19 2 4 4 2" xfId="27851"/>
    <cellStyle name="Note 6 19 2 4 4 3" xfId="42304"/>
    <cellStyle name="Note 6 19 2 4 5" xfId="12836"/>
    <cellStyle name="Note 6 19 2 4 5 2" xfId="30271"/>
    <cellStyle name="Note 6 19 2 4 5 3" xfId="44724"/>
    <cellStyle name="Note 6 19 2 4 6" xfId="15520"/>
    <cellStyle name="Note 6 19 2 4 6 2" xfId="32955"/>
    <cellStyle name="Note 6 19 2 4 6 3" xfId="47408"/>
    <cellStyle name="Note 6 19 2 4 7" xfId="19843"/>
    <cellStyle name="Note 6 19 2 4 8" xfId="20682"/>
    <cellStyle name="Note 6 19 2 5" xfId="5510"/>
    <cellStyle name="Note 6 19 2 5 2" xfId="14758"/>
    <cellStyle name="Note 6 19 2 5 2 2" xfId="32193"/>
    <cellStyle name="Note 6 19 2 5 2 3" xfId="46646"/>
    <cellStyle name="Note 6 19 2 5 3" xfId="17219"/>
    <cellStyle name="Note 6 19 2 5 3 2" xfId="34654"/>
    <cellStyle name="Note 6 19 2 5 3 3" xfId="49107"/>
    <cellStyle name="Note 6 19 2 5 4" xfId="22946"/>
    <cellStyle name="Note 6 19 2 5 5" xfId="37399"/>
    <cellStyle name="Note 6 19 2 6" xfId="7972"/>
    <cellStyle name="Note 6 19 2 6 2" xfId="25407"/>
    <cellStyle name="Note 6 19 2 6 3" xfId="39860"/>
    <cellStyle name="Note 6 19 2 7" xfId="10413"/>
    <cellStyle name="Note 6 19 2 7 2" xfId="27848"/>
    <cellStyle name="Note 6 19 2 7 3" xfId="42301"/>
    <cellStyle name="Note 6 19 2 8" xfId="12833"/>
    <cellStyle name="Note 6 19 2 8 2" xfId="30268"/>
    <cellStyle name="Note 6 19 2 8 3" xfId="44721"/>
    <cellStyle name="Note 6 19 2 9" xfId="19840"/>
    <cellStyle name="Note 6 19 3" xfId="3003"/>
    <cellStyle name="Note 6 19 3 2" xfId="3004"/>
    <cellStyle name="Note 6 19 3 2 2" xfId="5515"/>
    <cellStyle name="Note 6 19 3 2 2 2" xfId="14762"/>
    <cellStyle name="Note 6 19 3 2 2 2 2" xfId="32197"/>
    <cellStyle name="Note 6 19 3 2 2 2 3" xfId="46650"/>
    <cellStyle name="Note 6 19 3 2 2 3" xfId="17223"/>
    <cellStyle name="Note 6 19 3 2 2 3 2" xfId="34658"/>
    <cellStyle name="Note 6 19 3 2 2 3 3" xfId="49111"/>
    <cellStyle name="Note 6 19 3 2 2 4" xfId="22951"/>
    <cellStyle name="Note 6 19 3 2 2 5" xfId="37404"/>
    <cellStyle name="Note 6 19 3 2 3" xfId="7977"/>
    <cellStyle name="Note 6 19 3 2 3 2" xfId="25412"/>
    <cellStyle name="Note 6 19 3 2 3 3" xfId="39865"/>
    <cellStyle name="Note 6 19 3 2 4" xfId="10418"/>
    <cellStyle name="Note 6 19 3 2 4 2" xfId="27853"/>
    <cellStyle name="Note 6 19 3 2 4 3" xfId="42306"/>
    <cellStyle name="Note 6 19 3 2 5" xfId="12838"/>
    <cellStyle name="Note 6 19 3 2 5 2" xfId="30273"/>
    <cellStyle name="Note 6 19 3 2 5 3" xfId="44726"/>
    <cellStyle name="Note 6 19 3 2 6" xfId="19845"/>
    <cellStyle name="Note 6 19 3 3" xfId="3005"/>
    <cellStyle name="Note 6 19 3 3 2" xfId="5516"/>
    <cellStyle name="Note 6 19 3 3 2 2" xfId="14763"/>
    <cellStyle name="Note 6 19 3 3 2 2 2" xfId="32198"/>
    <cellStyle name="Note 6 19 3 3 2 2 3" xfId="46651"/>
    <cellStyle name="Note 6 19 3 3 2 3" xfId="17224"/>
    <cellStyle name="Note 6 19 3 3 2 3 2" xfId="34659"/>
    <cellStyle name="Note 6 19 3 3 2 3 3" xfId="49112"/>
    <cellStyle name="Note 6 19 3 3 2 4" xfId="22952"/>
    <cellStyle name="Note 6 19 3 3 2 5" xfId="37405"/>
    <cellStyle name="Note 6 19 3 3 3" xfId="7978"/>
    <cellStyle name="Note 6 19 3 3 3 2" xfId="25413"/>
    <cellStyle name="Note 6 19 3 3 3 3" xfId="39866"/>
    <cellStyle name="Note 6 19 3 3 4" xfId="10419"/>
    <cellStyle name="Note 6 19 3 3 4 2" xfId="27854"/>
    <cellStyle name="Note 6 19 3 3 4 3" xfId="42307"/>
    <cellStyle name="Note 6 19 3 3 5" xfId="12839"/>
    <cellStyle name="Note 6 19 3 3 5 2" xfId="30274"/>
    <cellStyle name="Note 6 19 3 3 5 3" xfId="44727"/>
    <cellStyle name="Note 6 19 3 3 6" xfId="19846"/>
    <cellStyle name="Note 6 19 3 4" xfId="3006"/>
    <cellStyle name="Note 6 19 3 4 2" xfId="5517"/>
    <cellStyle name="Note 6 19 3 4 2 2" xfId="22953"/>
    <cellStyle name="Note 6 19 3 4 2 3" xfId="37406"/>
    <cellStyle name="Note 6 19 3 4 3" xfId="7979"/>
    <cellStyle name="Note 6 19 3 4 3 2" xfId="25414"/>
    <cellStyle name="Note 6 19 3 4 3 3" xfId="39867"/>
    <cellStyle name="Note 6 19 3 4 4" xfId="10420"/>
    <cellStyle name="Note 6 19 3 4 4 2" xfId="27855"/>
    <cellStyle name="Note 6 19 3 4 4 3" xfId="42308"/>
    <cellStyle name="Note 6 19 3 4 5" xfId="12840"/>
    <cellStyle name="Note 6 19 3 4 5 2" xfId="30275"/>
    <cellStyle name="Note 6 19 3 4 5 3" xfId="44728"/>
    <cellStyle name="Note 6 19 3 4 6" xfId="15521"/>
    <cellStyle name="Note 6 19 3 4 6 2" xfId="32956"/>
    <cellStyle name="Note 6 19 3 4 6 3" xfId="47409"/>
    <cellStyle name="Note 6 19 3 4 7" xfId="19847"/>
    <cellStyle name="Note 6 19 3 4 8" xfId="20683"/>
    <cellStyle name="Note 6 19 3 5" xfId="5514"/>
    <cellStyle name="Note 6 19 3 5 2" xfId="14761"/>
    <cellStyle name="Note 6 19 3 5 2 2" xfId="32196"/>
    <cellStyle name="Note 6 19 3 5 2 3" xfId="46649"/>
    <cellStyle name="Note 6 19 3 5 3" xfId="17222"/>
    <cellStyle name="Note 6 19 3 5 3 2" xfId="34657"/>
    <cellStyle name="Note 6 19 3 5 3 3" xfId="49110"/>
    <cellStyle name="Note 6 19 3 5 4" xfId="22950"/>
    <cellStyle name="Note 6 19 3 5 5" xfId="37403"/>
    <cellStyle name="Note 6 19 3 6" xfId="7976"/>
    <cellStyle name="Note 6 19 3 6 2" xfId="25411"/>
    <cellStyle name="Note 6 19 3 6 3" xfId="39864"/>
    <cellStyle name="Note 6 19 3 7" xfId="10417"/>
    <cellStyle name="Note 6 19 3 7 2" xfId="27852"/>
    <cellStyle name="Note 6 19 3 7 3" xfId="42305"/>
    <cellStyle name="Note 6 19 3 8" xfId="12837"/>
    <cellStyle name="Note 6 19 3 8 2" xfId="30272"/>
    <cellStyle name="Note 6 19 3 8 3" xfId="44725"/>
    <cellStyle name="Note 6 19 3 9" xfId="19844"/>
    <cellStyle name="Note 6 19 4" xfId="3007"/>
    <cellStyle name="Note 6 19 4 2" xfId="3008"/>
    <cellStyle name="Note 6 19 4 2 2" xfId="5519"/>
    <cellStyle name="Note 6 19 4 2 2 2" xfId="14765"/>
    <cellStyle name="Note 6 19 4 2 2 2 2" xfId="32200"/>
    <cellStyle name="Note 6 19 4 2 2 2 3" xfId="46653"/>
    <cellStyle name="Note 6 19 4 2 2 3" xfId="17226"/>
    <cellStyle name="Note 6 19 4 2 2 3 2" xfId="34661"/>
    <cellStyle name="Note 6 19 4 2 2 3 3" xfId="49114"/>
    <cellStyle name="Note 6 19 4 2 2 4" xfId="22955"/>
    <cellStyle name="Note 6 19 4 2 2 5" xfId="37408"/>
    <cellStyle name="Note 6 19 4 2 3" xfId="7981"/>
    <cellStyle name="Note 6 19 4 2 3 2" xfId="25416"/>
    <cellStyle name="Note 6 19 4 2 3 3" xfId="39869"/>
    <cellStyle name="Note 6 19 4 2 4" xfId="10422"/>
    <cellStyle name="Note 6 19 4 2 4 2" xfId="27857"/>
    <cellStyle name="Note 6 19 4 2 4 3" xfId="42310"/>
    <cellStyle name="Note 6 19 4 2 5" xfId="12842"/>
    <cellStyle name="Note 6 19 4 2 5 2" xfId="30277"/>
    <cellStyle name="Note 6 19 4 2 5 3" xfId="44730"/>
    <cellStyle name="Note 6 19 4 2 6" xfId="19849"/>
    <cellStyle name="Note 6 19 4 3" xfId="3009"/>
    <cellStyle name="Note 6 19 4 3 2" xfId="5520"/>
    <cellStyle name="Note 6 19 4 3 2 2" xfId="14766"/>
    <cellStyle name="Note 6 19 4 3 2 2 2" xfId="32201"/>
    <cellStyle name="Note 6 19 4 3 2 2 3" xfId="46654"/>
    <cellStyle name="Note 6 19 4 3 2 3" xfId="17227"/>
    <cellStyle name="Note 6 19 4 3 2 3 2" xfId="34662"/>
    <cellStyle name="Note 6 19 4 3 2 3 3" xfId="49115"/>
    <cellStyle name="Note 6 19 4 3 2 4" xfId="22956"/>
    <cellStyle name="Note 6 19 4 3 2 5" xfId="37409"/>
    <cellStyle name="Note 6 19 4 3 3" xfId="7982"/>
    <cellStyle name="Note 6 19 4 3 3 2" xfId="25417"/>
    <cellStyle name="Note 6 19 4 3 3 3" xfId="39870"/>
    <cellStyle name="Note 6 19 4 3 4" xfId="10423"/>
    <cellStyle name="Note 6 19 4 3 4 2" xfId="27858"/>
    <cellStyle name="Note 6 19 4 3 4 3" xfId="42311"/>
    <cellStyle name="Note 6 19 4 3 5" xfId="12843"/>
    <cellStyle name="Note 6 19 4 3 5 2" xfId="30278"/>
    <cellStyle name="Note 6 19 4 3 5 3" xfId="44731"/>
    <cellStyle name="Note 6 19 4 3 6" xfId="19850"/>
    <cellStyle name="Note 6 19 4 4" xfId="3010"/>
    <cellStyle name="Note 6 19 4 4 2" xfId="5521"/>
    <cellStyle name="Note 6 19 4 4 2 2" xfId="22957"/>
    <cellStyle name="Note 6 19 4 4 2 3" xfId="37410"/>
    <cellStyle name="Note 6 19 4 4 3" xfId="7983"/>
    <cellStyle name="Note 6 19 4 4 3 2" xfId="25418"/>
    <cellStyle name="Note 6 19 4 4 3 3" xfId="39871"/>
    <cellStyle name="Note 6 19 4 4 4" xfId="10424"/>
    <cellStyle name="Note 6 19 4 4 4 2" xfId="27859"/>
    <cellStyle name="Note 6 19 4 4 4 3" xfId="42312"/>
    <cellStyle name="Note 6 19 4 4 5" xfId="12844"/>
    <cellStyle name="Note 6 19 4 4 5 2" xfId="30279"/>
    <cellStyle name="Note 6 19 4 4 5 3" xfId="44732"/>
    <cellStyle name="Note 6 19 4 4 6" xfId="15522"/>
    <cellStyle name="Note 6 19 4 4 6 2" xfId="32957"/>
    <cellStyle name="Note 6 19 4 4 6 3" xfId="47410"/>
    <cellStyle name="Note 6 19 4 4 7" xfId="19851"/>
    <cellStyle name="Note 6 19 4 4 8" xfId="20684"/>
    <cellStyle name="Note 6 19 4 5" xfId="5518"/>
    <cellStyle name="Note 6 19 4 5 2" xfId="14764"/>
    <cellStyle name="Note 6 19 4 5 2 2" xfId="32199"/>
    <cellStyle name="Note 6 19 4 5 2 3" xfId="46652"/>
    <cellStyle name="Note 6 19 4 5 3" xfId="17225"/>
    <cellStyle name="Note 6 19 4 5 3 2" xfId="34660"/>
    <cellStyle name="Note 6 19 4 5 3 3" xfId="49113"/>
    <cellStyle name="Note 6 19 4 5 4" xfId="22954"/>
    <cellStyle name="Note 6 19 4 5 5" xfId="37407"/>
    <cellStyle name="Note 6 19 4 6" xfId="7980"/>
    <cellStyle name="Note 6 19 4 6 2" xfId="25415"/>
    <cellStyle name="Note 6 19 4 6 3" xfId="39868"/>
    <cellStyle name="Note 6 19 4 7" xfId="10421"/>
    <cellStyle name="Note 6 19 4 7 2" xfId="27856"/>
    <cellStyle name="Note 6 19 4 7 3" xfId="42309"/>
    <cellStyle name="Note 6 19 4 8" xfId="12841"/>
    <cellStyle name="Note 6 19 4 8 2" xfId="30276"/>
    <cellStyle name="Note 6 19 4 8 3" xfId="44729"/>
    <cellStyle name="Note 6 19 4 9" xfId="19848"/>
    <cellStyle name="Note 6 19 5" xfId="3011"/>
    <cellStyle name="Note 6 19 5 2" xfId="3012"/>
    <cellStyle name="Note 6 19 5 2 2" xfId="5523"/>
    <cellStyle name="Note 6 19 5 2 2 2" xfId="14768"/>
    <cellStyle name="Note 6 19 5 2 2 2 2" xfId="32203"/>
    <cellStyle name="Note 6 19 5 2 2 2 3" xfId="46656"/>
    <cellStyle name="Note 6 19 5 2 2 3" xfId="17229"/>
    <cellStyle name="Note 6 19 5 2 2 3 2" xfId="34664"/>
    <cellStyle name="Note 6 19 5 2 2 3 3" xfId="49117"/>
    <cellStyle name="Note 6 19 5 2 2 4" xfId="22959"/>
    <cellStyle name="Note 6 19 5 2 2 5" xfId="37412"/>
    <cellStyle name="Note 6 19 5 2 3" xfId="7985"/>
    <cellStyle name="Note 6 19 5 2 3 2" xfId="25420"/>
    <cellStyle name="Note 6 19 5 2 3 3" xfId="39873"/>
    <cellStyle name="Note 6 19 5 2 4" xfId="10426"/>
    <cellStyle name="Note 6 19 5 2 4 2" xfId="27861"/>
    <cellStyle name="Note 6 19 5 2 4 3" xfId="42314"/>
    <cellStyle name="Note 6 19 5 2 5" xfId="12846"/>
    <cellStyle name="Note 6 19 5 2 5 2" xfId="30281"/>
    <cellStyle name="Note 6 19 5 2 5 3" xfId="44734"/>
    <cellStyle name="Note 6 19 5 2 6" xfId="19853"/>
    <cellStyle name="Note 6 19 5 3" xfId="3013"/>
    <cellStyle name="Note 6 19 5 3 2" xfId="5524"/>
    <cellStyle name="Note 6 19 5 3 2 2" xfId="14769"/>
    <cellStyle name="Note 6 19 5 3 2 2 2" xfId="32204"/>
    <cellStyle name="Note 6 19 5 3 2 2 3" xfId="46657"/>
    <cellStyle name="Note 6 19 5 3 2 3" xfId="17230"/>
    <cellStyle name="Note 6 19 5 3 2 3 2" xfId="34665"/>
    <cellStyle name="Note 6 19 5 3 2 3 3" xfId="49118"/>
    <cellStyle name="Note 6 19 5 3 2 4" xfId="22960"/>
    <cellStyle name="Note 6 19 5 3 2 5" xfId="37413"/>
    <cellStyle name="Note 6 19 5 3 3" xfId="7986"/>
    <cellStyle name="Note 6 19 5 3 3 2" xfId="25421"/>
    <cellStyle name="Note 6 19 5 3 3 3" xfId="39874"/>
    <cellStyle name="Note 6 19 5 3 4" xfId="10427"/>
    <cellStyle name="Note 6 19 5 3 4 2" xfId="27862"/>
    <cellStyle name="Note 6 19 5 3 4 3" xfId="42315"/>
    <cellStyle name="Note 6 19 5 3 5" xfId="12847"/>
    <cellStyle name="Note 6 19 5 3 5 2" xfId="30282"/>
    <cellStyle name="Note 6 19 5 3 5 3" xfId="44735"/>
    <cellStyle name="Note 6 19 5 3 6" xfId="19854"/>
    <cellStyle name="Note 6 19 5 4" xfId="3014"/>
    <cellStyle name="Note 6 19 5 4 2" xfId="5525"/>
    <cellStyle name="Note 6 19 5 4 2 2" xfId="22961"/>
    <cellStyle name="Note 6 19 5 4 2 3" xfId="37414"/>
    <cellStyle name="Note 6 19 5 4 3" xfId="7987"/>
    <cellStyle name="Note 6 19 5 4 3 2" xfId="25422"/>
    <cellStyle name="Note 6 19 5 4 3 3" xfId="39875"/>
    <cellStyle name="Note 6 19 5 4 4" xfId="10428"/>
    <cellStyle name="Note 6 19 5 4 4 2" xfId="27863"/>
    <cellStyle name="Note 6 19 5 4 4 3" xfId="42316"/>
    <cellStyle name="Note 6 19 5 4 5" xfId="12848"/>
    <cellStyle name="Note 6 19 5 4 5 2" xfId="30283"/>
    <cellStyle name="Note 6 19 5 4 5 3" xfId="44736"/>
    <cellStyle name="Note 6 19 5 4 6" xfId="15523"/>
    <cellStyle name="Note 6 19 5 4 6 2" xfId="32958"/>
    <cellStyle name="Note 6 19 5 4 6 3" xfId="47411"/>
    <cellStyle name="Note 6 19 5 4 7" xfId="19855"/>
    <cellStyle name="Note 6 19 5 4 8" xfId="20685"/>
    <cellStyle name="Note 6 19 5 5" xfId="5522"/>
    <cellStyle name="Note 6 19 5 5 2" xfId="14767"/>
    <cellStyle name="Note 6 19 5 5 2 2" xfId="32202"/>
    <cellStyle name="Note 6 19 5 5 2 3" xfId="46655"/>
    <cellStyle name="Note 6 19 5 5 3" xfId="17228"/>
    <cellStyle name="Note 6 19 5 5 3 2" xfId="34663"/>
    <cellStyle name="Note 6 19 5 5 3 3" xfId="49116"/>
    <cellStyle name="Note 6 19 5 5 4" xfId="22958"/>
    <cellStyle name="Note 6 19 5 5 5" xfId="37411"/>
    <cellStyle name="Note 6 19 5 6" xfId="7984"/>
    <cellStyle name="Note 6 19 5 6 2" xfId="25419"/>
    <cellStyle name="Note 6 19 5 6 3" xfId="39872"/>
    <cellStyle name="Note 6 19 5 7" xfId="10425"/>
    <cellStyle name="Note 6 19 5 7 2" xfId="27860"/>
    <cellStyle name="Note 6 19 5 7 3" xfId="42313"/>
    <cellStyle name="Note 6 19 5 8" xfId="12845"/>
    <cellStyle name="Note 6 19 5 8 2" xfId="30280"/>
    <cellStyle name="Note 6 19 5 8 3" xfId="44733"/>
    <cellStyle name="Note 6 19 5 9" xfId="19852"/>
    <cellStyle name="Note 6 19 6" xfId="3015"/>
    <cellStyle name="Note 6 19 6 2" xfId="5526"/>
    <cellStyle name="Note 6 19 6 2 2" xfId="14770"/>
    <cellStyle name="Note 6 19 6 2 2 2" xfId="32205"/>
    <cellStyle name="Note 6 19 6 2 2 3" xfId="46658"/>
    <cellStyle name="Note 6 19 6 2 3" xfId="17231"/>
    <cellStyle name="Note 6 19 6 2 3 2" xfId="34666"/>
    <cellStyle name="Note 6 19 6 2 3 3" xfId="49119"/>
    <cellStyle name="Note 6 19 6 2 4" xfId="22962"/>
    <cellStyle name="Note 6 19 6 2 5" xfId="37415"/>
    <cellStyle name="Note 6 19 6 3" xfId="7988"/>
    <cellStyle name="Note 6 19 6 3 2" xfId="25423"/>
    <cellStyle name="Note 6 19 6 3 3" xfId="39876"/>
    <cellStyle name="Note 6 19 6 4" xfId="10429"/>
    <cellStyle name="Note 6 19 6 4 2" xfId="27864"/>
    <cellStyle name="Note 6 19 6 4 3" xfId="42317"/>
    <cellStyle name="Note 6 19 6 5" xfId="12849"/>
    <cellStyle name="Note 6 19 6 5 2" xfId="30284"/>
    <cellStyle name="Note 6 19 6 5 3" xfId="44737"/>
    <cellStyle name="Note 6 19 6 6" xfId="19856"/>
    <cellStyle name="Note 6 19 7" xfId="3016"/>
    <cellStyle name="Note 6 19 7 2" xfId="5527"/>
    <cellStyle name="Note 6 19 7 2 2" xfId="14771"/>
    <cellStyle name="Note 6 19 7 2 2 2" xfId="32206"/>
    <cellStyle name="Note 6 19 7 2 2 3" xfId="46659"/>
    <cellStyle name="Note 6 19 7 2 3" xfId="17232"/>
    <cellStyle name="Note 6 19 7 2 3 2" xfId="34667"/>
    <cellStyle name="Note 6 19 7 2 3 3" xfId="49120"/>
    <cellStyle name="Note 6 19 7 2 4" xfId="22963"/>
    <cellStyle name="Note 6 19 7 2 5" xfId="37416"/>
    <cellStyle name="Note 6 19 7 3" xfId="7989"/>
    <cellStyle name="Note 6 19 7 3 2" xfId="25424"/>
    <cellStyle name="Note 6 19 7 3 3" xfId="39877"/>
    <cellStyle name="Note 6 19 7 4" xfId="10430"/>
    <cellStyle name="Note 6 19 7 4 2" xfId="27865"/>
    <cellStyle name="Note 6 19 7 4 3" xfId="42318"/>
    <cellStyle name="Note 6 19 7 5" xfId="12850"/>
    <cellStyle name="Note 6 19 7 5 2" xfId="30285"/>
    <cellStyle name="Note 6 19 7 5 3" xfId="44738"/>
    <cellStyle name="Note 6 19 7 6" xfId="19857"/>
    <cellStyle name="Note 6 19 8" xfId="3017"/>
    <cellStyle name="Note 6 19 8 2" xfId="5528"/>
    <cellStyle name="Note 6 19 8 2 2" xfId="22964"/>
    <cellStyle name="Note 6 19 8 2 3" xfId="37417"/>
    <cellStyle name="Note 6 19 8 3" xfId="7990"/>
    <cellStyle name="Note 6 19 8 3 2" xfId="25425"/>
    <cellStyle name="Note 6 19 8 3 3" xfId="39878"/>
    <cellStyle name="Note 6 19 8 4" xfId="10431"/>
    <cellStyle name="Note 6 19 8 4 2" xfId="27866"/>
    <cellStyle name="Note 6 19 8 4 3" xfId="42319"/>
    <cellStyle name="Note 6 19 8 5" xfId="12851"/>
    <cellStyle name="Note 6 19 8 5 2" xfId="30286"/>
    <cellStyle name="Note 6 19 8 5 3" xfId="44739"/>
    <cellStyle name="Note 6 19 8 6" xfId="15524"/>
    <cellStyle name="Note 6 19 8 6 2" xfId="32959"/>
    <cellStyle name="Note 6 19 8 6 3" xfId="47412"/>
    <cellStyle name="Note 6 19 8 7" xfId="19858"/>
    <cellStyle name="Note 6 19 8 8" xfId="20686"/>
    <cellStyle name="Note 6 19 9" xfId="5509"/>
    <cellStyle name="Note 6 19 9 2" xfId="14757"/>
    <cellStyle name="Note 6 19 9 2 2" xfId="32192"/>
    <cellStyle name="Note 6 19 9 2 3" xfId="46645"/>
    <cellStyle name="Note 6 19 9 3" xfId="17218"/>
    <cellStyle name="Note 6 19 9 3 2" xfId="34653"/>
    <cellStyle name="Note 6 19 9 3 3" xfId="49106"/>
    <cellStyle name="Note 6 19 9 4" xfId="22945"/>
    <cellStyle name="Note 6 19 9 5" xfId="37398"/>
    <cellStyle name="Note 6 2" xfId="3018"/>
    <cellStyle name="Note 6 2 10" xfId="7991"/>
    <cellStyle name="Note 6 2 10 2" xfId="25426"/>
    <cellStyle name="Note 6 2 10 3" xfId="39879"/>
    <cellStyle name="Note 6 2 11" xfId="10432"/>
    <cellStyle name="Note 6 2 11 2" xfId="27867"/>
    <cellStyle name="Note 6 2 11 3" xfId="42320"/>
    <cellStyle name="Note 6 2 12" xfId="12852"/>
    <cellStyle name="Note 6 2 12 2" xfId="30287"/>
    <cellStyle name="Note 6 2 12 3" xfId="44740"/>
    <cellStyle name="Note 6 2 13" xfId="19859"/>
    <cellStyle name="Note 6 2 2" xfId="3019"/>
    <cellStyle name="Note 6 2 2 2" xfId="3020"/>
    <cellStyle name="Note 6 2 2 2 2" xfId="5531"/>
    <cellStyle name="Note 6 2 2 2 2 2" xfId="14774"/>
    <cellStyle name="Note 6 2 2 2 2 2 2" xfId="32209"/>
    <cellStyle name="Note 6 2 2 2 2 2 3" xfId="46662"/>
    <cellStyle name="Note 6 2 2 2 2 3" xfId="17235"/>
    <cellStyle name="Note 6 2 2 2 2 3 2" xfId="34670"/>
    <cellStyle name="Note 6 2 2 2 2 3 3" xfId="49123"/>
    <cellStyle name="Note 6 2 2 2 2 4" xfId="22967"/>
    <cellStyle name="Note 6 2 2 2 2 5" xfId="37420"/>
    <cellStyle name="Note 6 2 2 2 3" xfId="7993"/>
    <cellStyle name="Note 6 2 2 2 3 2" xfId="25428"/>
    <cellStyle name="Note 6 2 2 2 3 3" xfId="39881"/>
    <cellStyle name="Note 6 2 2 2 4" xfId="10434"/>
    <cellStyle name="Note 6 2 2 2 4 2" xfId="27869"/>
    <cellStyle name="Note 6 2 2 2 4 3" xfId="42322"/>
    <cellStyle name="Note 6 2 2 2 5" xfId="12854"/>
    <cellStyle name="Note 6 2 2 2 5 2" xfId="30289"/>
    <cellStyle name="Note 6 2 2 2 5 3" xfId="44742"/>
    <cellStyle name="Note 6 2 2 2 6" xfId="19861"/>
    <cellStyle name="Note 6 2 2 3" xfId="3021"/>
    <cellStyle name="Note 6 2 2 3 2" xfId="5532"/>
    <cellStyle name="Note 6 2 2 3 2 2" xfId="14775"/>
    <cellStyle name="Note 6 2 2 3 2 2 2" xfId="32210"/>
    <cellStyle name="Note 6 2 2 3 2 2 3" xfId="46663"/>
    <cellStyle name="Note 6 2 2 3 2 3" xfId="17236"/>
    <cellStyle name="Note 6 2 2 3 2 3 2" xfId="34671"/>
    <cellStyle name="Note 6 2 2 3 2 3 3" xfId="49124"/>
    <cellStyle name="Note 6 2 2 3 2 4" xfId="22968"/>
    <cellStyle name="Note 6 2 2 3 2 5" xfId="37421"/>
    <cellStyle name="Note 6 2 2 3 3" xfId="7994"/>
    <cellStyle name="Note 6 2 2 3 3 2" xfId="25429"/>
    <cellStyle name="Note 6 2 2 3 3 3" xfId="39882"/>
    <cellStyle name="Note 6 2 2 3 4" xfId="10435"/>
    <cellStyle name="Note 6 2 2 3 4 2" xfId="27870"/>
    <cellStyle name="Note 6 2 2 3 4 3" xfId="42323"/>
    <cellStyle name="Note 6 2 2 3 5" xfId="12855"/>
    <cellStyle name="Note 6 2 2 3 5 2" xfId="30290"/>
    <cellStyle name="Note 6 2 2 3 5 3" xfId="44743"/>
    <cellStyle name="Note 6 2 2 3 6" xfId="19862"/>
    <cellStyle name="Note 6 2 2 4" xfId="3022"/>
    <cellStyle name="Note 6 2 2 4 2" xfId="5533"/>
    <cellStyle name="Note 6 2 2 4 2 2" xfId="22969"/>
    <cellStyle name="Note 6 2 2 4 2 3" xfId="37422"/>
    <cellStyle name="Note 6 2 2 4 3" xfId="7995"/>
    <cellStyle name="Note 6 2 2 4 3 2" xfId="25430"/>
    <cellStyle name="Note 6 2 2 4 3 3" xfId="39883"/>
    <cellStyle name="Note 6 2 2 4 4" xfId="10436"/>
    <cellStyle name="Note 6 2 2 4 4 2" xfId="27871"/>
    <cellStyle name="Note 6 2 2 4 4 3" xfId="42324"/>
    <cellStyle name="Note 6 2 2 4 5" xfId="12856"/>
    <cellStyle name="Note 6 2 2 4 5 2" xfId="30291"/>
    <cellStyle name="Note 6 2 2 4 5 3" xfId="44744"/>
    <cellStyle name="Note 6 2 2 4 6" xfId="15525"/>
    <cellStyle name="Note 6 2 2 4 6 2" xfId="32960"/>
    <cellStyle name="Note 6 2 2 4 6 3" xfId="47413"/>
    <cellStyle name="Note 6 2 2 4 7" xfId="19863"/>
    <cellStyle name="Note 6 2 2 4 8" xfId="20687"/>
    <cellStyle name="Note 6 2 2 5" xfId="5530"/>
    <cellStyle name="Note 6 2 2 5 2" xfId="14773"/>
    <cellStyle name="Note 6 2 2 5 2 2" xfId="32208"/>
    <cellStyle name="Note 6 2 2 5 2 3" xfId="46661"/>
    <cellStyle name="Note 6 2 2 5 3" xfId="17234"/>
    <cellStyle name="Note 6 2 2 5 3 2" xfId="34669"/>
    <cellStyle name="Note 6 2 2 5 3 3" xfId="49122"/>
    <cellStyle name="Note 6 2 2 5 4" xfId="22966"/>
    <cellStyle name="Note 6 2 2 5 5" xfId="37419"/>
    <cellStyle name="Note 6 2 2 6" xfId="7992"/>
    <cellStyle name="Note 6 2 2 6 2" xfId="25427"/>
    <cellStyle name="Note 6 2 2 6 3" xfId="39880"/>
    <cellStyle name="Note 6 2 2 7" xfId="10433"/>
    <cellStyle name="Note 6 2 2 7 2" xfId="27868"/>
    <cellStyle name="Note 6 2 2 7 3" xfId="42321"/>
    <cellStyle name="Note 6 2 2 8" xfId="12853"/>
    <cellStyle name="Note 6 2 2 8 2" xfId="30288"/>
    <cellStyle name="Note 6 2 2 8 3" xfId="44741"/>
    <cellStyle name="Note 6 2 2 9" xfId="19860"/>
    <cellStyle name="Note 6 2 3" xfId="3023"/>
    <cellStyle name="Note 6 2 3 2" xfId="3024"/>
    <cellStyle name="Note 6 2 3 2 2" xfId="5535"/>
    <cellStyle name="Note 6 2 3 2 2 2" xfId="14777"/>
    <cellStyle name="Note 6 2 3 2 2 2 2" xfId="32212"/>
    <cellStyle name="Note 6 2 3 2 2 2 3" xfId="46665"/>
    <cellStyle name="Note 6 2 3 2 2 3" xfId="17238"/>
    <cellStyle name="Note 6 2 3 2 2 3 2" xfId="34673"/>
    <cellStyle name="Note 6 2 3 2 2 3 3" xfId="49126"/>
    <cellStyle name="Note 6 2 3 2 2 4" xfId="22971"/>
    <cellStyle name="Note 6 2 3 2 2 5" xfId="37424"/>
    <cellStyle name="Note 6 2 3 2 3" xfId="7997"/>
    <cellStyle name="Note 6 2 3 2 3 2" xfId="25432"/>
    <cellStyle name="Note 6 2 3 2 3 3" xfId="39885"/>
    <cellStyle name="Note 6 2 3 2 4" xfId="10438"/>
    <cellStyle name="Note 6 2 3 2 4 2" xfId="27873"/>
    <cellStyle name="Note 6 2 3 2 4 3" xfId="42326"/>
    <cellStyle name="Note 6 2 3 2 5" xfId="12858"/>
    <cellStyle name="Note 6 2 3 2 5 2" xfId="30293"/>
    <cellStyle name="Note 6 2 3 2 5 3" xfId="44746"/>
    <cellStyle name="Note 6 2 3 2 6" xfId="19865"/>
    <cellStyle name="Note 6 2 3 3" xfId="3025"/>
    <cellStyle name="Note 6 2 3 3 2" xfId="5536"/>
    <cellStyle name="Note 6 2 3 3 2 2" xfId="14778"/>
    <cellStyle name="Note 6 2 3 3 2 2 2" xfId="32213"/>
    <cellStyle name="Note 6 2 3 3 2 2 3" xfId="46666"/>
    <cellStyle name="Note 6 2 3 3 2 3" xfId="17239"/>
    <cellStyle name="Note 6 2 3 3 2 3 2" xfId="34674"/>
    <cellStyle name="Note 6 2 3 3 2 3 3" xfId="49127"/>
    <cellStyle name="Note 6 2 3 3 2 4" xfId="22972"/>
    <cellStyle name="Note 6 2 3 3 2 5" xfId="37425"/>
    <cellStyle name="Note 6 2 3 3 3" xfId="7998"/>
    <cellStyle name="Note 6 2 3 3 3 2" xfId="25433"/>
    <cellStyle name="Note 6 2 3 3 3 3" xfId="39886"/>
    <cellStyle name="Note 6 2 3 3 4" xfId="10439"/>
    <cellStyle name="Note 6 2 3 3 4 2" xfId="27874"/>
    <cellStyle name="Note 6 2 3 3 4 3" xfId="42327"/>
    <cellStyle name="Note 6 2 3 3 5" xfId="12859"/>
    <cellStyle name="Note 6 2 3 3 5 2" xfId="30294"/>
    <cellStyle name="Note 6 2 3 3 5 3" xfId="44747"/>
    <cellStyle name="Note 6 2 3 3 6" xfId="19866"/>
    <cellStyle name="Note 6 2 3 4" xfId="3026"/>
    <cellStyle name="Note 6 2 3 4 2" xfId="5537"/>
    <cellStyle name="Note 6 2 3 4 2 2" xfId="22973"/>
    <cellStyle name="Note 6 2 3 4 2 3" xfId="37426"/>
    <cellStyle name="Note 6 2 3 4 3" xfId="7999"/>
    <cellStyle name="Note 6 2 3 4 3 2" xfId="25434"/>
    <cellStyle name="Note 6 2 3 4 3 3" xfId="39887"/>
    <cellStyle name="Note 6 2 3 4 4" xfId="10440"/>
    <cellStyle name="Note 6 2 3 4 4 2" xfId="27875"/>
    <cellStyle name="Note 6 2 3 4 4 3" xfId="42328"/>
    <cellStyle name="Note 6 2 3 4 5" xfId="12860"/>
    <cellStyle name="Note 6 2 3 4 5 2" xfId="30295"/>
    <cellStyle name="Note 6 2 3 4 5 3" xfId="44748"/>
    <cellStyle name="Note 6 2 3 4 6" xfId="15526"/>
    <cellStyle name="Note 6 2 3 4 6 2" xfId="32961"/>
    <cellStyle name="Note 6 2 3 4 6 3" xfId="47414"/>
    <cellStyle name="Note 6 2 3 4 7" xfId="19867"/>
    <cellStyle name="Note 6 2 3 4 8" xfId="20688"/>
    <cellStyle name="Note 6 2 3 5" xfId="5534"/>
    <cellStyle name="Note 6 2 3 5 2" xfId="14776"/>
    <cellStyle name="Note 6 2 3 5 2 2" xfId="32211"/>
    <cellStyle name="Note 6 2 3 5 2 3" xfId="46664"/>
    <cellStyle name="Note 6 2 3 5 3" xfId="17237"/>
    <cellStyle name="Note 6 2 3 5 3 2" xfId="34672"/>
    <cellStyle name="Note 6 2 3 5 3 3" xfId="49125"/>
    <cellStyle name="Note 6 2 3 5 4" xfId="22970"/>
    <cellStyle name="Note 6 2 3 5 5" xfId="37423"/>
    <cellStyle name="Note 6 2 3 6" xfId="7996"/>
    <cellStyle name="Note 6 2 3 6 2" xfId="25431"/>
    <cellStyle name="Note 6 2 3 6 3" xfId="39884"/>
    <cellStyle name="Note 6 2 3 7" xfId="10437"/>
    <cellStyle name="Note 6 2 3 7 2" xfId="27872"/>
    <cellStyle name="Note 6 2 3 7 3" xfId="42325"/>
    <cellStyle name="Note 6 2 3 8" xfId="12857"/>
    <cellStyle name="Note 6 2 3 8 2" xfId="30292"/>
    <cellStyle name="Note 6 2 3 8 3" xfId="44745"/>
    <cellStyle name="Note 6 2 3 9" xfId="19864"/>
    <cellStyle name="Note 6 2 4" xfId="3027"/>
    <cellStyle name="Note 6 2 4 2" xfId="3028"/>
    <cellStyle name="Note 6 2 4 2 2" xfId="5539"/>
    <cellStyle name="Note 6 2 4 2 2 2" xfId="14780"/>
    <cellStyle name="Note 6 2 4 2 2 2 2" xfId="32215"/>
    <cellStyle name="Note 6 2 4 2 2 2 3" xfId="46668"/>
    <cellStyle name="Note 6 2 4 2 2 3" xfId="17241"/>
    <cellStyle name="Note 6 2 4 2 2 3 2" xfId="34676"/>
    <cellStyle name="Note 6 2 4 2 2 3 3" xfId="49129"/>
    <cellStyle name="Note 6 2 4 2 2 4" xfId="22975"/>
    <cellStyle name="Note 6 2 4 2 2 5" xfId="37428"/>
    <cellStyle name="Note 6 2 4 2 3" xfId="8001"/>
    <cellStyle name="Note 6 2 4 2 3 2" xfId="25436"/>
    <cellStyle name="Note 6 2 4 2 3 3" xfId="39889"/>
    <cellStyle name="Note 6 2 4 2 4" xfId="10442"/>
    <cellStyle name="Note 6 2 4 2 4 2" xfId="27877"/>
    <cellStyle name="Note 6 2 4 2 4 3" xfId="42330"/>
    <cellStyle name="Note 6 2 4 2 5" xfId="12862"/>
    <cellStyle name="Note 6 2 4 2 5 2" xfId="30297"/>
    <cellStyle name="Note 6 2 4 2 5 3" xfId="44750"/>
    <cellStyle name="Note 6 2 4 2 6" xfId="19869"/>
    <cellStyle name="Note 6 2 4 3" xfId="3029"/>
    <cellStyle name="Note 6 2 4 3 2" xfId="5540"/>
    <cellStyle name="Note 6 2 4 3 2 2" xfId="14781"/>
    <cellStyle name="Note 6 2 4 3 2 2 2" xfId="32216"/>
    <cellStyle name="Note 6 2 4 3 2 2 3" xfId="46669"/>
    <cellStyle name="Note 6 2 4 3 2 3" xfId="17242"/>
    <cellStyle name="Note 6 2 4 3 2 3 2" xfId="34677"/>
    <cellStyle name="Note 6 2 4 3 2 3 3" xfId="49130"/>
    <cellStyle name="Note 6 2 4 3 2 4" xfId="22976"/>
    <cellStyle name="Note 6 2 4 3 2 5" xfId="37429"/>
    <cellStyle name="Note 6 2 4 3 3" xfId="8002"/>
    <cellStyle name="Note 6 2 4 3 3 2" xfId="25437"/>
    <cellStyle name="Note 6 2 4 3 3 3" xfId="39890"/>
    <cellStyle name="Note 6 2 4 3 4" xfId="10443"/>
    <cellStyle name="Note 6 2 4 3 4 2" xfId="27878"/>
    <cellStyle name="Note 6 2 4 3 4 3" xfId="42331"/>
    <cellStyle name="Note 6 2 4 3 5" xfId="12863"/>
    <cellStyle name="Note 6 2 4 3 5 2" xfId="30298"/>
    <cellStyle name="Note 6 2 4 3 5 3" xfId="44751"/>
    <cellStyle name="Note 6 2 4 3 6" xfId="19870"/>
    <cellStyle name="Note 6 2 4 4" xfId="3030"/>
    <cellStyle name="Note 6 2 4 4 2" xfId="5541"/>
    <cellStyle name="Note 6 2 4 4 2 2" xfId="22977"/>
    <cellStyle name="Note 6 2 4 4 2 3" xfId="37430"/>
    <cellStyle name="Note 6 2 4 4 3" xfId="8003"/>
    <cellStyle name="Note 6 2 4 4 3 2" xfId="25438"/>
    <cellStyle name="Note 6 2 4 4 3 3" xfId="39891"/>
    <cellStyle name="Note 6 2 4 4 4" xfId="10444"/>
    <cellStyle name="Note 6 2 4 4 4 2" xfId="27879"/>
    <cellStyle name="Note 6 2 4 4 4 3" xfId="42332"/>
    <cellStyle name="Note 6 2 4 4 5" xfId="12864"/>
    <cellStyle name="Note 6 2 4 4 5 2" xfId="30299"/>
    <cellStyle name="Note 6 2 4 4 5 3" xfId="44752"/>
    <cellStyle name="Note 6 2 4 4 6" xfId="15527"/>
    <cellStyle name="Note 6 2 4 4 6 2" xfId="32962"/>
    <cellStyle name="Note 6 2 4 4 6 3" xfId="47415"/>
    <cellStyle name="Note 6 2 4 4 7" xfId="19871"/>
    <cellStyle name="Note 6 2 4 4 8" xfId="20689"/>
    <cellStyle name="Note 6 2 4 5" xfId="5538"/>
    <cellStyle name="Note 6 2 4 5 2" xfId="14779"/>
    <cellStyle name="Note 6 2 4 5 2 2" xfId="32214"/>
    <cellStyle name="Note 6 2 4 5 2 3" xfId="46667"/>
    <cellStyle name="Note 6 2 4 5 3" xfId="17240"/>
    <cellStyle name="Note 6 2 4 5 3 2" xfId="34675"/>
    <cellStyle name="Note 6 2 4 5 3 3" xfId="49128"/>
    <cellStyle name="Note 6 2 4 5 4" xfId="22974"/>
    <cellStyle name="Note 6 2 4 5 5" xfId="37427"/>
    <cellStyle name="Note 6 2 4 6" xfId="8000"/>
    <cellStyle name="Note 6 2 4 6 2" xfId="25435"/>
    <cellStyle name="Note 6 2 4 6 3" xfId="39888"/>
    <cellStyle name="Note 6 2 4 7" xfId="10441"/>
    <cellStyle name="Note 6 2 4 7 2" xfId="27876"/>
    <cellStyle name="Note 6 2 4 7 3" xfId="42329"/>
    <cellStyle name="Note 6 2 4 8" xfId="12861"/>
    <cellStyle name="Note 6 2 4 8 2" xfId="30296"/>
    <cellStyle name="Note 6 2 4 8 3" xfId="44749"/>
    <cellStyle name="Note 6 2 4 9" xfId="19868"/>
    <cellStyle name="Note 6 2 5" xfId="3031"/>
    <cellStyle name="Note 6 2 5 2" xfId="3032"/>
    <cellStyle name="Note 6 2 5 2 2" xfId="5543"/>
    <cellStyle name="Note 6 2 5 2 2 2" xfId="14783"/>
    <cellStyle name="Note 6 2 5 2 2 2 2" xfId="32218"/>
    <cellStyle name="Note 6 2 5 2 2 2 3" xfId="46671"/>
    <cellStyle name="Note 6 2 5 2 2 3" xfId="17244"/>
    <cellStyle name="Note 6 2 5 2 2 3 2" xfId="34679"/>
    <cellStyle name="Note 6 2 5 2 2 3 3" xfId="49132"/>
    <cellStyle name="Note 6 2 5 2 2 4" xfId="22979"/>
    <cellStyle name="Note 6 2 5 2 2 5" xfId="37432"/>
    <cellStyle name="Note 6 2 5 2 3" xfId="8005"/>
    <cellStyle name="Note 6 2 5 2 3 2" xfId="25440"/>
    <cellStyle name="Note 6 2 5 2 3 3" xfId="39893"/>
    <cellStyle name="Note 6 2 5 2 4" xfId="10446"/>
    <cellStyle name="Note 6 2 5 2 4 2" xfId="27881"/>
    <cellStyle name="Note 6 2 5 2 4 3" xfId="42334"/>
    <cellStyle name="Note 6 2 5 2 5" xfId="12866"/>
    <cellStyle name="Note 6 2 5 2 5 2" xfId="30301"/>
    <cellStyle name="Note 6 2 5 2 5 3" xfId="44754"/>
    <cellStyle name="Note 6 2 5 2 6" xfId="19873"/>
    <cellStyle name="Note 6 2 5 3" xfId="3033"/>
    <cellStyle name="Note 6 2 5 3 2" xfId="5544"/>
    <cellStyle name="Note 6 2 5 3 2 2" xfId="14784"/>
    <cellStyle name="Note 6 2 5 3 2 2 2" xfId="32219"/>
    <cellStyle name="Note 6 2 5 3 2 2 3" xfId="46672"/>
    <cellStyle name="Note 6 2 5 3 2 3" xfId="17245"/>
    <cellStyle name="Note 6 2 5 3 2 3 2" xfId="34680"/>
    <cellStyle name="Note 6 2 5 3 2 3 3" xfId="49133"/>
    <cellStyle name="Note 6 2 5 3 2 4" xfId="22980"/>
    <cellStyle name="Note 6 2 5 3 2 5" xfId="37433"/>
    <cellStyle name="Note 6 2 5 3 3" xfId="8006"/>
    <cellStyle name="Note 6 2 5 3 3 2" xfId="25441"/>
    <cellStyle name="Note 6 2 5 3 3 3" xfId="39894"/>
    <cellStyle name="Note 6 2 5 3 4" xfId="10447"/>
    <cellStyle name="Note 6 2 5 3 4 2" xfId="27882"/>
    <cellStyle name="Note 6 2 5 3 4 3" xfId="42335"/>
    <cellStyle name="Note 6 2 5 3 5" xfId="12867"/>
    <cellStyle name="Note 6 2 5 3 5 2" xfId="30302"/>
    <cellStyle name="Note 6 2 5 3 5 3" xfId="44755"/>
    <cellStyle name="Note 6 2 5 3 6" xfId="19874"/>
    <cellStyle name="Note 6 2 5 4" xfId="3034"/>
    <cellStyle name="Note 6 2 5 4 2" xfId="5545"/>
    <cellStyle name="Note 6 2 5 4 2 2" xfId="22981"/>
    <cellStyle name="Note 6 2 5 4 2 3" xfId="37434"/>
    <cellStyle name="Note 6 2 5 4 3" xfId="8007"/>
    <cellStyle name="Note 6 2 5 4 3 2" xfId="25442"/>
    <cellStyle name="Note 6 2 5 4 3 3" xfId="39895"/>
    <cellStyle name="Note 6 2 5 4 4" xfId="10448"/>
    <cellStyle name="Note 6 2 5 4 4 2" xfId="27883"/>
    <cellStyle name="Note 6 2 5 4 4 3" xfId="42336"/>
    <cellStyle name="Note 6 2 5 4 5" xfId="12868"/>
    <cellStyle name="Note 6 2 5 4 5 2" xfId="30303"/>
    <cellStyle name="Note 6 2 5 4 5 3" xfId="44756"/>
    <cellStyle name="Note 6 2 5 4 6" xfId="15528"/>
    <cellStyle name="Note 6 2 5 4 6 2" xfId="32963"/>
    <cellStyle name="Note 6 2 5 4 6 3" xfId="47416"/>
    <cellStyle name="Note 6 2 5 4 7" xfId="19875"/>
    <cellStyle name="Note 6 2 5 4 8" xfId="20690"/>
    <cellStyle name="Note 6 2 5 5" xfId="5542"/>
    <cellStyle name="Note 6 2 5 5 2" xfId="14782"/>
    <cellStyle name="Note 6 2 5 5 2 2" xfId="32217"/>
    <cellStyle name="Note 6 2 5 5 2 3" xfId="46670"/>
    <cellStyle name="Note 6 2 5 5 3" xfId="17243"/>
    <cellStyle name="Note 6 2 5 5 3 2" xfId="34678"/>
    <cellStyle name="Note 6 2 5 5 3 3" xfId="49131"/>
    <cellStyle name="Note 6 2 5 5 4" xfId="22978"/>
    <cellStyle name="Note 6 2 5 5 5" xfId="37431"/>
    <cellStyle name="Note 6 2 5 6" xfId="8004"/>
    <cellStyle name="Note 6 2 5 6 2" xfId="25439"/>
    <cellStyle name="Note 6 2 5 6 3" xfId="39892"/>
    <cellStyle name="Note 6 2 5 7" xfId="10445"/>
    <cellStyle name="Note 6 2 5 7 2" xfId="27880"/>
    <cellStyle name="Note 6 2 5 7 3" xfId="42333"/>
    <cellStyle name="Note 6 2 5 8" xfId="12865"/>
    <cellStyle name="Note 6 2 5 8 2" xfId="30300"/>
    <cellStyle name="Note 6 2 5 8 3" xfId="44753"/>
    <cellStyle name="Note 6 2 5 9" xfId="19872"/>
    <cellStyle name="Note 6 2 6" xfId="3035"/>
    <cellStyle name="Note 6 2 6 2" xfId="5546"/>
    <cellStyle name="Note 6 2 6 2 2" xfId="14785"/>
    <cellStyle name="Note 6 2 6 2 2 2" xfId="32220"/>
    <cellStyle name="Note 6 2 6 2 2 3" xfId="46673"/>
    <cellStyle name="Note 6 2 6 2 3" xfId="17246"/>
    <cellStyle name="Note 6 2 6 2 3 2" xfId="34681"/>
    <cellStyle name="Note 6 2 6 2 3 3" xfId="49134"/>
    <cellStyle name="Note 6 2 6 2 4" xfId="22982"/>
    <cellStyle name="Note 6 2 6 2 5" xfId="37435"/>
    <cellStyle name="Note 6 2 6 3" xfId="8008"/>
    <cellStyle name="Note 6 2 6 3 2" xfId="25443"/>
    <cellStyle name="Note 6 2 6 3 3" xfId="39896"/>
    <cellStyle name="Note 6 2 6 4" xfId="10449"/>
    <cellStyle name="Note 6 2 6 4 2" xfId="27884"/>
    <cellStyle name="Note 6 2 6 4 3" xfId="42337"/>
    <cellStyle name="Note 6 2 6 5" xfId="12869"/>
    <cellStyle name="Note 6 2 6 5 2" xfId="30304"/>
    <cellStyle name="Note 6 2 6 5 3" xfId="44757"/>
    <cellStyle name="Note 6 2 6 6" xfId="19876"/>
    <cellStyle name="Note 6 2 7" xfId="3036"/>
    <cellStyle name="Note 6 2 7 2" xfId="5547"/>
    <cellStyle name="Note 6 2 7 2 2" xfId="14786"/>
    <cellStyle name="Note 6 2 7 2 2 2" xfId="32221"/>
    <cellStyle name="Note 6 2 7 2 2 3" xfId="46674"/>
    <cellStyle name="Note 6 2 7 2 3" xfId="17247"/>
    <cellStyle name="Note 6 2 7 2 3 2" xfId="34682"/>
    <cellStyle name="Note 6 2 7 2 3 3" xfId="49135"/>
    <cellStyle name="Note 6 2 7 2 4" xfId="22983"/>
    <cellStyle name="Note 6 2 7 2 5" xfId="37436"/>
    <cellStyle name="Note 6 2 7 3" xfId="8009"/>
    <cellStyle name="Note 6 2 7 3 2" xfId="25444"/>
    <cellStyle name="Note 6 2 7 3 3" xfId="39897"/>
    <cellStyle name="Note 6 2 7 4" xfId="10450"/>
    <cellStyle name="Note 6 2 7 4 2" xfId="27885"/>
    <cellStyle name="Note 6 2 7 4 3" xfId="42338"/>
    <cellStyle name="Note 6 2 7 5" xfId="12870"/>
    <cellStyle name="Note 6 2 7 5 2" xfId="30305"/>
    <cellStyle name="Note 6 2 7 5 3" xfId="44758"/>
    <cellStyle name="Note 6 2 7 6" xfId="19877"/>
    <cellStyle name="Note 6 2 8" xfId="3037"/>
    <cellStyle name="Note 6 2 8 2" xfId="5548"/>
    <cellStyle name="Note 6 2 8 2 2" xfId="22984"/>
    <cellStyle name="Note 6 2 8 2 3" xfId="37437"/>
    <cellStyle name="Note 6 2 8 3" xfId="8010"/>
    <cellStyle name="Note 6 2 8 3 2" xfId="25445"/>
    <cellStyle name="Note 6 2 8 3 3" xfId="39898"/>
    <cellStyle name="Note 6 2 8 4" xfId="10451"/>
    <cellStyle name="Note 6 2 8 4 2" xfId="27886"/>
    <cellStyle name="Note 6 2 8 4 3" xfId="42339"/>
    <cellStyle name="Note 6 2 8 5" xfId="12871"/>
    <cellStyle name="Note 6 2 8 5 2" xfId="30306"/>
    <cellStyle name="Note 6 2 8 5 3" xfId="44759"/>
    <cellStyle name="Note 6 2 8 6" xfId="15529"/>
    <cellStyle name="Note 6 2 8 6 2" xfId="32964"/>
    <cellStyle name="Note 6 2 8 6 3" xfId="47417"/>
    <cellStyle name="Note 6 2 8 7" xfId="19878"/>
    <cellStyle name="Note 6 2 8 8" xfId="20691"/>
    <cellStyle name="Note 6 2 9" xfId="5529"/>
    <cellStyle name="Note 6 2 9 2" xfId="14772"/>
    <cellStyle name="Note 6 2 9 2 2" xfId="32207"/>
    <cellStyle name="Note 6 2 9 2 3" xfId="46660"/>
    <cellStyle name="Note 6 2 9 3" xfId="17233"/>
    <cellStyle name="Note 6 2 9 3 2" xfId="34668"/>
    <cellStyle name="Note 6 2 9 3 3" xfId="49121"/>
    <cellStyle name="Note 6 2 9 4" xfId="22965"/>
    <cellStyle name="Note 6 2 9 5" xfId="37418"/>
    <cellStyle name="Note 6 20" xfId="3038"/>
    <cellStyle name="Note 6 20 10" xfId="19879"/>
    <cellStyle name="Note 6 20 2" xfId="3039"/>
    <cellStyle name="Note 6 20 2 10" xfId="10453"/>
    <cellStyle name="Note 6 20 2 10 2" xfId="27888"/>
    <cellStyle name="Note 6 20 2 10 3" xfId="42341"/>
    <cellStyle name="Note 6 20 2 11" xfId="12873"/>
    <cellStyle name="Note 6 20 2 11 2" xfId="30308"/>
    <cellStyle name="Note 6 20 2 11 3" xfId="44761"/>
    <cellStyle name="Note 6 20 2 12" xfId="19880"/>
    <cellStyle name="Note 6 20 2 2" xfId="3040"/>
    <cellStyle name="Note 6 20 2 2 2" xfId="3041"/>
    <cellStyle name="Note 6 20 2 2 2 2" xfId="5552"/>
    <cellStyle name="Note 6 20 2 2 2 2 2" xfId="14790"/>
    <cellStyle name="Note 6 20 2 2 2 2 2 2" xfId="32225"/>
    <cellStyle name="Note 6 20 2 2 2 2 2 3" xfId="46678"/>
    <cellStyle name="Note 6 20 2 2 2 2 3" xfId="17251"/>
    <cellStyle name="Note 6 20 2 2 2 2 3 2" xfId="34686"/>
    <cellStyle name="Note 6 20 2 2 2 2 3 3" xfId="49139"/>
    <cellStyle name="Note 6 20 2 2 2 2 4" xfId="22988"/>
    <cellStyle name="Note 6 20 2 2 2 2 5" xfId="37441"/>
    <cellStyle name="Note 6 20 2 2 2 3" xfId="8014"/>
    <cellStyle name="Note 6 20 2 2 2 3 2" xfId="25449"/>
    <cellStyle name="Note 6 20 2 2 2 3 3" xfId="39902"/>
    <cellStyle name="Note 6 20 2 2 2 4" xfId="10455"/>
    <cellStyle name="Note 6 20 2 2 2 4 2" xfId="27890"/>
    <cellStyle name="Note 6 20 2 2 2 4 3" xfId="42343"/>
    <cellStyle name="Note 6 20 2 2 2 5" xfId="12875"/>
    <cellStyle name="Note 6 20 2 2 2 5 2" xfId="30310"/>
    <cellStyle name="Note 6 20 2 2 2 5 3" xfId="44763"/>
    <cellStyle name="Note 6 20 2 2 2 6" xfId="19882"/>
    <cellStyle name="Note 6 20 2 2 3" xfId="3042"/>
    <cellStyle name="Note 6 20 2 2 3 2" xfId="5553"/>
    <cellStyle name="Note 6 20 2 2 3 2 2" xfId="14791"/>
    <cellStyle name="Note 6 20 2 2 3 2 2 2" xfId="32226"/>
    <cellStyle name="Note 6 20 2 2 3 2 2 3" xfId="46679"/>
    <cellStyle name="Note 6 20 2 2 3 2 3" xfId="17252"/>
    <cellStyle name="Note 6 20 2 2 3 2 3 2" xfId="34687"/>
    <cellStyle name="Note 6 20 2 2 3 2 3 3" xfId="49140"/>
    <cellStyle name="Note 6 20 2 2 3 2 4" xfId="22989"/>
    <cellStyle name="Note 6 20 2 2 3 2 5" xfId="37442"/>
    <cellStyle name="Note 6 20 2 2 3 3" xfId="8015"/>
    <cellStyle name="Note 6 20 2 2 3 3 2" xfId="25450"/>
    <cellStyle name="Note 6 20 2 2 3 3 3" xfId="39903"/>
    <cellStyle name="Note 6 20 2 2 3 4" xfId="10456"/>
    <cellStyle name="Note 6 20 2 2 3 4 2" xfId="27891"/>
    <cellStyle name="Note 6 20 2 2 3 4 3" xfId="42344"/>
    <cellStyle name="Note 6 20 2 2 3 5" xfId="12876"/>
    <cellStyle name="Note 6 20 2 2 3 5 2" xfId="30311"/>
    <cellStyle name="Note 6 20 2 2 3 5 3" xfId="44764"/>
    <cellStyle name="Note 6 20 2 2 3 6" xfId="19883"/>
    <cellStyle name="Note 6 20 2 2 4" xfId="3043"/>
    <cellStyle name="Note 6 20 2 2 4 2" xfId="5554"/>
    <cellStyle name="Note 6 20 2 2 4 2 2" xfId="22990"/>
    <cellStyle name="Note 6 20 2 2 4 2 3" xfId="37443"/>
    <cellStyle name="Note 6 20 2 2 4 3" xfId="8016"/>
    <cellStyle name="Note 6 20 2 2 4 3 2" xfId="25451"/>
    <cellStyle name="Note 6 20 2 2 4 3 3" xfId="39904"/>
    <cellStyle name="Note 6 20 2 2 4 4" xfId="10457"/>
    <cellStyle name="Note 6 20 2 2 4 4 2" xfId="27892"/>
    <cellStyle name="Note 6 20 2 2 4 4 3" xfId="42345"/>
    <cellStyle name="Note 6 20 2 2 4 5" xfId="12877"/>
    <cellStyle name="Note 6 20 2 2 4 5 2" xfId="30312"/>
    <cellStyle name="Note 6 20 2 2 4 5 3" xfId="44765"/>
    <cellStyle name="Note 6 20 2 2 4 6" xfId="15530"/>
    <cellStyle name="Note 6 20 2 2 4 6 2" xfId="32965"/>
    <cellStyle name="Note 6 20 2 2 4 6 3" xfId="47418"/>
    <cellStyle name="Note 6 20 2 2 4 7" xfId="19884"/>
    <cellStyle name="Note 6 20 2 2 4 8" xfId="20692"/>
    <cellStyle name="Note 6 20 2 2 5" xfId="5551"/>
    <cellStyle name="Note 6 20 2 2 5 2" xfId="14789"/>
    <cellStyle name="Note 6 20 2 2 5 2 2" xfId="32224"/>
    <cellStyle name="Note 6 20 2 2 5 2 3" xfId="46677"/>
    <cellStyle name="Note 6 20 2 2 5 3" xfId="17250"/>
    <cellStyle name="Note 6 20 2 2 5 3 2" xfId="34685"/>
    <cellStyle name="Note 6 20 2 2 5 3 3" xfId="49138"/>
    <cellStyle name="Note 6 20 2 2 5 4" xfId="22987"/>
    <cellStyle name="Note 6 20 2 2 5 5" xfId="37440"/>
    <cellStyle name="Note 6 20 2 2 6" xfId="8013"/>
    <cellStyle name="Note 6 20 2 2 6 2" xfId="25448"/>
    <cellStyle name="Note 6 20 2 2 6 3" xfId="39901"/>
    <cellStyle name="Note 6 20 2 2 7" xfId="10454"/>
    <cellStyle name="Note 6 20 2 2 7 2" xfId="27889"/>
    <cellStyle name="Note 6 20 2 2 7 3" xfId="42342"/>
    <cellStyle name="Note 6 20 2 2 8" xfId="12874"/>
    <cellStyle name="Note 6 20 2 2 8 2" xfId="30309"/>
    <cellStyle name="Note 6 20 2 2 8 3" xfId="44762"/>
    <cellStyle name="Note 6 20 2 2 9" xfId="19881"/>
    <cellStyle name="Note 6 20 2 3" xfId="3044"/>
    <cellStyle name="Note 6 20 2 3 2" xfId="3045"/>
    <cellStyle name="Note 6 20 2 3 2 2" xfId="5556"/>
    <cellStyle name="Note 6 20 2 3 2 2 2" xfId="14793"/>
    <cellStyle name="Note 6 20 2 3 2 2 2 2" xfId="32228"/>
    <cellStyle name="Note 6 20 2 3 2 2 2 3" xfId="46681"/>
    <cellStyle name="Note 6 20 2 3 2 2 3" xfId="17254"/>
    <cellStyle name="Note 6 20 2 3 2 2 3 2" xfId="34689"/>
    <cellStyle name="Note 6 20 2 3 2 2 3 3" xfId="49142"/>
    <cellStyle name="Note 6 20 2 3 2 2 4" xfId="22992"/>
    <cellStyle name="Note 6 20 2 3 2 2 5" xfId="37445"/>
    <cellStyle name="Note 6 20 2 3 2 3" xfId="8018"/>
    <cellStyle name="Note 6 20 2 3 2 3 2" xfId="25453"/>
    <cellStyle name="Note 6 20 2 3 2 3 3" xfId="39906"/>
    <cellStyle name="Note 6 20 2 3 2 4" xfId="10459"/>
    <cellStyle name="Note 6 20 2 3 2 4 2" xfId="27894"/>
    <cellStyle name="Note 6 20 2 3 2 4 3" xfId="42347"/>
    <cellStyle name="Note 6 20 2 3 2 5" xfId="12879"/>
    <cellStyle name="Note 6 20 2 3 2 5 2" xfId="30314"/>
    <cellStyle name="Note 6 20 2 3 2 5 3" xfId="44767"/>
    <cellStyle name="Note 6 20 2 3 2 6" xfId="19886"/>
    <cellStyle name="Note 6 20 2 3 3" xfId="3046"/>
    <cellStyle name="Note 6 20 2 3 3 2" xfId="5557"/>
    <cellStyle name="Note 6 20 2 3 3 2 2" xfId="14794"/>
    <cellStyle name="Note 6 20 2 3 3 2 2 2" xfId="32229"/>
    <cellStyle name="Note 6 20 2 3 3 2 2 3" xfId="46682"/>
    <cellStyle name="Note 6 20 2 3 3 2 3" xfId="17255"/>
    <cellStyle name="Note 6 20 2 3 3 2 3 2" xfId="34690"/>
    <cellStyle name="Note 6 20 2 3 3 2 3 3" xfId="49143"/>
    <cellStyle name="Note 6 20 2 3 3 2 4" xfId="22993"/>
    <cellStyle name="Note 6 20 2 3 3 2 5" xfId="37446"/>
    <cellStyle name="Note 6 20 2 3 3 3" xfId="8019"/>
    <cellStyle name="Note 6 20 2 3 3 3 2" xfId="25454"/>
    <cellStyle name="Note 6 20 2 3 3 3 3" xfId="39907"/>
    <cellStyle name="Note 6 20 2 3 3 4" xfId="10460"/>
    <cellStyle name="Note 6 20 2 3 3 4 2" xfId="27895"/>
    <cellStyle name="Note 6 20 2 3 3 4 3" xfId="42348"/>
    <cellStyle name="Note 6 20 2 3 3 5" xfId="12880"/>
    <cellStyle name="Note 6 20 2 3 3 5 2" xfId="30315"/>
    <cellStyle name="Note 6 20 2 3 3 5 3" xfId="44768"/>
    <cellStyle name="Note 6 20 2 3 3 6" xfId="19887"/>
    <cellStyle name="Note 6 20 2 3 4" xfId="3047"/>
    <cellStyle name="Note 6 20 2 3 4 2" xfId="5558"/>
    <cellStyle name="Note 6 20 2 3 4 2 2" xfId="22994"/>
    <cellStyle name="Note 6 20 2 3 4 2 3" xfId="37447"/>
    <cellStyle name="Note 6 20 2 3 4 3" xfId="8020"/>
    <cellStyle name="Note 6 20 2 3 4 3 2" xfId="25455"/>
    <cellStyle name="Note 6 20 2 3 4 3 3" xfId="39908"/>
    <cellStyle name="Note 6 20 2 3 4 4" xfId="10461"/>
    <cellStyle name="Note 6 20 2 3 4 4 2" xfId="27896"/>
    <cellStyle name="Note 6 20 2 3 4 4 3" xfId="42349"/>
    <cellStyle name="Note 6 20 2 3 4 5" xfId="12881"/>
    <cellStyle name="Note 6 20 2 3 4 5 2" xfId="30316"/>
    <cellStyle name="Note 6 20 2 3 4 5 3" xfId="44769"/>
    <cellStyle name="Note 6 20 2 3 4 6" xfId="15531"/>
    <cellStyle name="Note 6 20 2 3 4 6 2" xfId="32966"/>
    <cellStyle name="Note 6 20 2 3 4 6 3" xfId="47419"/>
    <cellStyle name="Note 6 20 2 3 4 7" xfId="19888"/>
    <cellStyle name="Note 6 20 2 3 4 8" xfId="20693"/>
    <cellStyle name="Note 6 20 2 3 5" xfId="5555"/>
    <cellStyle name="Note 6 20 2 3 5 2" xfId="14792"/>
    <cellStyle name="Note 6 20 2 3 5 2 2" xfId="32227"/>
    <cellStyle name="Note 6 20 2 3 5 2 3" xfId="46680"/>
    <cellStyle name="Note 6 20 2 3 5 3" xfId="17253"/>
    <cellStyle name="Note 6 20 2 3 5 3 2" xfId="34688"/>
    <cellStyle name="Note 6 20 2 3 5 3 3" xfId="49141"/>
    <cellStyle name="Note 6 20 2 3 5 4" xfId="22991"/>
    <cellStyle name="Note 6 20 2 3 5 5" xfId="37444"/>
    <cellStyle name="Note 6 20 2 3 6" xfId="8017"/>
    <cellStyle name="Note 6 20 2 3 6 2" xfId="25452"/>
    <cellStyle name="Note 6 20 2 3 6 3" xfId="39905"/>
    <cellStyle name="Note 6 20 2 3 7" xfId="10458"/>
    <cellStyle name="Note 6 20 2 3 7 2" xfId="27893"/>
    <cellStyle name="Note 6 20 2 3 7 3" xfId="42346"/>
    <cellStyle name="Note 6 20 2 3 8" xfId="12878"/>
    <cellStyle name="Note 6 20 2 3 8 2" xfId="30313"/>
    <cellStyle name="Note 6 20 2 3 8 3" xfId="44766"/>
    <cellStyle name="Note 6 20 2 3 9" xfId="19885"/>
    <cellStyle name="Note 6 20 2 4" xfId="3048"/>
    <cellStyle name="Note 6 20 2 4 2" xfId="3049"/>
    <cellStyle name="Note 6 20 2 4 2 2" xfId="5560"/>
    <cellStyle name="Note 6 20 2 4 2 2 2" xfId="14796"/>
    <cellStyle name="Note 6 20 2 4 2 2 2 2" xfId="32231"/>
    <cellStyle name="Note 6 20 2 4 2 2 2 3" xfId="46684"/>
    <cellStyle name="Note 6 20 2 4 2 2 3" xfId="17257"/>
    <cellStyle name="Note 6 20 2 4 2 2 3 2" xfId="34692"/>
    <cellStyle name="Note 6 20 2 4 2 2 3 3" xfId="49145"/>
    <cellStyle name="Note 6 20 2 4 2 2 4" xfId="22996"/>
    <cellStyle name="Note 6 20 2 4 2 2 5" xfId="37449"/>
    <cellStyle name="Note 6 20 2 4 2 3" xfId="8022"/>
    <cellStyle name="Note 6 20 2 4 2 3 2" xfId="25457"/>
    <cellStyle name="Note 6 20 2 4 2 3 3" xfId="39910"/>
    <cellStyle name="Note 6 20 2 4 2 4" xfId="10463"/>
    <cellStyle name="Note 6 20 2 4 2 4 2" xfId="27898"/>
    <cellStyle name="Note 6 20 2 4 2 4 3" xfId="42351"/>
    <cellStyle name="Note 6 20 2 4 2 5" xfId="12883"/>
    <cellStyle name="Note 6 20 2 4 2 5 2" xfId="30318"/>
    <cellStyle name="Note 6 20 2 4 2 5 3" xfId="44771"/>
    <cellStyle name="Note 6 20 2 4 2 6" xfId="19890"/>
    <cellStyle name="Note 6 20 2 4 3" xfId="3050"/>
    <cellStyle name="Note 6 20 2 4 3 2" xfId="5561"/>
    <cellStyle name="Note 6 20 2 4 3 2 2" xfId="14797"/>
    <cellStyle name="Note 6 20 2 4 3 2 2 2" xfId="32232"/>
    <cellStyle name="Note 6 20 2 4 3 2 2 3" xfId="46685"/>
    <cellStyle name="Note 6 20 2 4 3 2 3" xfId="17258"/>
    <cellStyle name="Note 6 20 2 4 3 2 3 2" xfId="34693"/>
    <cellStyle name="Note 6 20 2 4 3 2 3 3" xfId="49146"/>
    <cellStyle name="Note 6 20 2 4 3 2 4" xfId="22997"/>
    <cellStyle name="Note 6 20 2 4 3 2 5" xfId="37450"/>
    <cellStyle name="Note 6 20 2 4 3 3" xfId="8023"/>
    <cellStyle name="Note 6 20 2 4 3 3 2" xfId="25458"/>
    <cellStyle name="Note 6 20 2 4 3 3 3" xfId="39911"/>
    <cellStyle name="Note 6 20 2 4 3 4" xfId="10464"/>
    <cellStyle name="Note 6 20 2 4 3 4 2" xfId="27899"/>
    <cellStyle name="Note 6 20 2 4 3 4 3" xfId="42352"/>
    <cellStyle name="Note 6 20 2 4 3 5" xfId="12884"/>
    <cellStyle name="Note 6 20 2 4 3 5 2" xfId="30319"/>
    <cellStyle name="Note 6 20 2 4 3 5 3" xfId="44772"/>
    <cellStyle name="Note 6 20 2 4 3 6" xfId="19891"/>
    <cellStyle name="Note 6 20 2 4 4" xfId="3051"/>
    <cellStyle name="Note 6 20 2 4 4 2" xfId="5562"/>
    <cellStyle name="Note 6 20 2 4 4 2 2" xfId="22998"/>
    <cellStyle name="Note 6 20 2 4 4 2 3" xfId="37451"/>
    <cellStyle name="Note 6 20 2 4 4 3" xfId="8024"/>
    <cellStyle name="Note 6 20 2 4 4 3 2" xfId="25459"/>
    <cellStyle name="Note 6 20 2 4 4 3 3" xfId="39912"/>
    <cellStyle name="Note 6 20 2 4 4 4" xfId="10465"/>
    <cellStyle name="Note 6 20 2 4 4 4 2" xfId="27900"/>
    <cellStyle name="Note 6 20 2 4 4 4 3" xfId="42353"/>
    <cellStyle name="Note 6 20 2 4 4 5" xfId="12885"/>
    <cellStyle name="Note 6 20 2 4 4 5 2" xfId="30320"/>
    <cellStyle name="Note 6 20 2 4 4 5 3" xfId="44773"/>
    <cellStyle name="Note 6 20 2 4 4 6" xfId="15532"/>
    <cellStyle name="Note 6 20 2 4 4 6 2" xfId="32967"/>
    <cellStyle name="Note 6 20 2 4 4 6 3" xfId="47420"/>
    <cellStyle name="Note 6 20 2 4 4 7" xfId="19892"/>
    <cellStyle name="Note 6 20 2 4 4 8" xfId="20694"/>
    <cellStyle name="Note 6 20 2 4 5" xfId="5559"/>
    <cellStyle name="Note 6 20 2 4 5 2" xfId="14795"/>
    <cellStyle name="Note 6 20 2 4 5 2 2" xfId="32230"/>
    <cellStyle name="Note 6 20 2 4 5 2 3" xfId="46683"/>
    <cellStyle name="Note 6 20 2 4 5 3" xfId="17256"/>
    <cellStyle name="Note 6 20 2 4 5 3 2" xfId="34691"/>
    <cellStyle name="Note 6 20 2 4 5 3 3" xfId="49144"/>
    <cellStyle name="Note 6 20 2 4 5 4" xfId="22995"/>
    <cellStyle name="Note 6 20 2 4 5 5" xfId="37448"/>
    <cellStyle name="Note 6 20 2 4 6" xfId="8021"/>
    <cellStyle name="Note 6 20 2 4 6 2" xfId="25456"/>
    <cellStyle name="Note 6 20 2 4 6 3" xfId="39909"/>
    <cellStyle name="Note 6 20 2 4 7" xfId="10462"/>
    <cellStyle name="Note 6 20 2 4 7 2" xfId="27897"/>
    <cellStyle name="Note 6 20 2 4 7 3" xfId="42350"/>
    <cellStyle name="Note 6 20 2 4 8" xfId="12882"/>
    <cellStyle name="Note 6 20 2 4 8 2" xfId="30317"/>
    <cellStyle name="Note 6 20 2 4 8 3" xfId="44770"/>
    <cellStyle name="Note 6 20 2 4 9" xfId="19889"/>
    <cellStyle name="Note 6 20 2 5" xfId="3052"/>
    <cellStyle name="Note 6 20 2 5 2" xfId="5563"/>
    <cellStyle name="Note 6 20 2 5 2 2" xfId="14798"/>
    <cellStyle name="Note 6 20 2 5 2 2 2" xfId="32233"/>
    <cellStyle name="Note 6 20 2 5 2 2 3" xfId="46686"/>
    <cellStyle name="Note 6 20 2 5 2 3" xfId="17259"/>
    <cellStyle name="Note 6 20 2 5 2 3 2" xfId="34694"/>
    <cellStyle name="Note 6 20 2 5 2 3 3" xfId="49147"/>
    <cellStyle name="Note 6 20 2 5 2 4" xfId="22999"/>
    <cellStyle name="Note 6 20 2 5 2 5" xfId="37452"/>
    <cellStyle name="Note 6 20 2 5 3" xfId="8025"/>
    <cellStyle name="Note 6 20 2 5 3 2" xfId="25460"/>
    <cellStyle name="Note 6 20 2 5 3 3" xfId="39913"/>
    <cellStyle name="Note 6 20 2 5 4" xfId="10466"/>
    <cellStyle name="Note 6 20 2 5 4 2" xfId="27901"/>
    <cellStyle name="Note 6 20 2 5 4 3" xfId="42354"/>
    <cellStyle name="Note 6 20 2 5 5" xfId="12886"/>
    <cellStyle name="Note 6 20 2 5 5 2" xfId="30321"/>
    <cellStyle name="Note 6 20 2 5 5 3" xfId="44774"/>
    <cellStyle name="Note 6 20 2 5 6" xfId="19893"/>
    <cellStyle name="Note 6 20 2 6" xfId="3053"/>
    <cellStyle name="Note 6 20 2 6 2" xfId="5564"/>
    <cellStyle name="Note 6 20 2 6 2 2" xfId="14799"/>
    <cellStyle name="Note 6 20 2 6 2 2 2" xfId="32234"/>
    <cellStyle name="Note 6 20 2 6 2 2 3" xfId="46687"/>
    <cellStyle name="Note 6 20 2 6 2 3" xfId="17260"/>
    <cellStyle name="Note 6 20 2 6 2 3 2" xfId="34695"/>
    <cellStyle name="Note 6 20 2 6 2 3 3" xfId="49148"/>
    <cellStyle name="Note 6 20 2 6 2 4" xfId="23000"/>
    <cellStyle name="Note 6 20 2 6 2 5" xfId="37453"/>
    <cellStyle name="Note 6 20 2 6 3" xfId="8026"/>
    <cellStyle name="Note 6 20 2 6 3 2" xfId="25461"/>
    <cellStyle name="Note 6 20 2 6 3 3" xfId="39914"/>
    <cellStyle name="Note 6 20 2 6 4" xfId="10467"/>
    <cellStyle name="Note 6 20 2 6 4 2" xfId="27902"/>
    <cellStyle name="Note 6 20 2 6 4 3" xfId="42355"/>
    <cellStyle name="Note 6 20 2 6 5" xfId="12887"/>
    <cellStyle name="Note 6 20 2 6 5 2" xfId="30322"/>
    <cellStyle name="Note 6 20 2 6 5 3" xfId="44775"/>
    <cellStyle name="Note 6 20 2 6 6" xfId="19894"/>
    <cellStyle name="Note 6 20 2 7" xfId="3054"/>
    <cellStyle name="Note 6 20 2 7 2" xfId="5565"/>
    <cellStyle name="Note 6 20 2 7 2 2" xfId="23001"/>
    <cellStyle name="Note 6 20 2 7 2 3" xfId="37454"/>
    <cellStyle name="Note 6 20 2 7 3" xfId="8027"/>
    <cellStyle name="Note 6 20 2 7 3 2" xfId="25462"/>
    <cellStyle name="Note 6 20 2 7 3 3" xfId="39915"/>
    <cellStyle name="Note 6 20 2 7 4" xfId="10468"/>
    <cellStyle name="Note 6 20 2 7 4 2" xfId="27903"/>
    <cellStyle name="Note 6 20 2 7 4 3" xfId="42356"/>
    <cellStyle name="Note 6 20 2 7 5" xfId="12888"/>
    <cellStyle name="Note 6 20 2 7 5 2" xfId="30323"/>
    <cellStyle name="Note 6 20 2 7 5 3" xfId="44776"/>
    <cellStyle name="Note 6 20 2 7 6" xfId="15533"/>
    <cellStyle name="Note 6 20 2 7 6 2" xfId="32968"/>
    <cellStyle name="Note 6 20 2 7 6 3" xfId="47421"/>
    <cellStyle name="Note 6 20 2 7 7" xfId="19895"/>
    <cellStyle name="Note 6 20 2 7 8" xfId="20695"/>
    <cellStyle name="Note 6 20 2 8" xfId="5550"/>
    <cellStyle name="Note 6 20 2 8 2" xfId="14788"/>
    <cellStyle name="Note 6 20 2 8 2 2" xfId="32223"/>
    <cellStyle name="Note 6 20 2 8 2 3" xfId="46676"/>
    <cellStyle name="Note 6 20 2 8 3" xfId="17249"/>
    <cellStyle name="Note 6 20 2 8 3 2" xfId="34684"/>
    <cellStyle name="Note 6 20 2 8 3 3" xfId="49137"/>
    <cellStyle name="Note 6 20 2 8 4" xfId="22986"/>
    <cellStyle name="Note 6 20 2 8 5" xfId="37439"/>
    <cellStyle name="Note 6 20 2 9" xfId="8012"/>
    <cellStyle name="Note 6 20 2 9 2" xfId="25447"/>
    <cellStyle name="Note 6 20 2 9 3" xfId="39900"/>
    <cellStyle name="Note 6 20 3" xfId="3055"/>
    <cellStyle name="Note 6 20 3 2" xfId="5566"/>
    <cellStyle name="Note 6 20 3 2 2" xfId="14800"/>
    <cellStyle name="Note 6 20 3 2 2 2" xfId="32235"/>
    <cellStyle name="Note 6 20 3 2 2 3" xfId="46688"/>
    <cellStyle name="Note 6 20 3 2 3" xfId="17261"/>
    <cellStyle name="Note 6 20 3 2 3 2" xfId="34696"/>
    <cellStyle name="Note 6 20 3 2 3 3" xfId="49149"/>
    <cellStyle name="Note 6 20 3 2 4" xfId="23002"/>
    <cellStyle name="Note 6 20 3 2 5" xfId="37455"/>
    <cellStyle name="Note 6 20 3 3" xfId="8028"/>
    <cellStyle name="Note 6 20 3 3 2" xfId="25463"/>
    <cellStyle name="Note 6 20 3 3 3" xfId="39916"/>
    <cellStyle name="Note 6 20 3 4" xfId="10469"/>
    <cellStyle name="Note 6 20 3 4 2" xfId="27904"/>
    <cellStyle name="Note 6 20 3 4 3" xfId="42357"/>
    <cellStyle name="Note 6 20 3 5" xfId="12889"/>
    <cellStyle name="Note 6 20 3 5 2" xfId="30324"/>
    <cellStyle name="Note 6 20 3 5 3" xfId="44777"/>
    <cellStyle name="Note 6 20 3 6" xfId="19896"/>
    <cellStyle name="Note 6 20 4" xfId="3056"/>
    <cellStyle name="Note 6 20 4 2" xfId="5567"/>
    <cellStyle name="Note 6 20 4 2 2" xfId="14801"/>
    <cellStyle name="Note 6 20 4 2 2 2" xfId="32236"/>
    <cellStyle name="Note 6 20 4 2 2 3" xfId="46689"/>
    <cellStyle name="Note 6 20 4 2 3" xfId="17262"/>
    <cellStyle name="Note 6 20 4 2 3 2" xfId="34697"/>
    <cellStyle name="Note 6 20 4 2 3 3" xfId="49150"/>
    <cellStyle name="Note 6 20 4 2 4" xfId="23003"/>
    <cellStyle name="Note 6 20 4 2 5" xfId="37456"/>
    <cellStyle name="Note 6 20 4 3" xfId="8029"/>
    <cellStyle name="Note 6 20 4 3 2" xfId="25464"/>
    <cellStyle name="Note 6 20 4 3 3" xfId="39917"/>
    <cellStyle name="Note 6 20 4 4" xfId="10470"/>
    <cellStyle name="Note 6 20 4 4 2" xfId="27905"/>
    <cellStyle name="Note 6 20 4 4 3" xfId="42358"/>
    <cellStyle name="Note 6 20 4 5" xfId="12890"/>
    <cellStyle name="Note 6 20 4 5 2" xfId="30325"/>
    <cellStyle name="Note 6 20 4 5 3" xfId="44778"/>
    <cellStyle name="Note 6 20 4 6" xfId="19897"/>
    <cellStyle name="Note 6 20 5" xfId="3057"/>
    <cellStyle name="Note 6 20 5 2" xfId="5568"/>
    <cellStyle name="Note 6 20 5 2 2" xfId="23004"/>
    <cellStyle name="Note 6 20 5 2 3" xfId="37457"/>
    <cellStyle name="Note 6 20 5 3" xfId="8030"/>
    <cellStyle name="Note 6 20 5 3 2" xfId="25465"/>
    <cellStyle name="Note 6 20 5 3 3" xfId="39918"/>
    <cellStyle name="Note 6 20 5 4" xfId="10471"/>
    <cellStyle name="Note 6 20 5 4 2" xfId="27906"/>
    <cellStyle name="Note 6 20 5 4 3" xfId="42359"/>
    <cellStyle name="Note 6 20 5 5" xfId="12891"/>
    <cellStyle name="Note 6 20 5 5 2" xfId="30326"/>
    <cellStyle name="Note 6 20 5 5 3" xfId="44779"/>
    <cellStyle name="Note 6 20 5 6" xfId="15534"/>
    <cellStyle name="Note 6 20 5 6 2" xfId="32969"/>
    <cellStyle name="Note 6 20 5 6 3" xfId="47422"/>
    <cellStyle name="Note 6 20 5 7" xfId="19898"/>
    <cellStyle name="Note 6 20 5 8" xfId="20696"/>
    <cellStyle name="Note 6 20 6" xfId="5549"/>
    <cellStyle name="Note 6 20 6 2" xfId="14787"/>
    <cellStyle name="Note 6 20 6 2 2" xfId="32222"/>
    <cellStyle name="Note 6 20 6 2 3" xfId="46675"/>
    <cellStyle name="Note 6 20 6 3" xfId="17248"/>
    <cellStyle name="Note 6 20 6 3 2" xfId="34683"/>
    <cellStyle name="Note 6 20 6 3 3" xfId="49136"/>
    <cellStyle name="Note 6 20 6 4" xfId="22985"/>
    <cellStyle name="Note 6 20 6 5" xfId="37438"/>
    <cellStyle name="Note 6 20 7" xfId="8011"/>
    <cellStyle name="Note 6 20 7 2" xfId="25446"/>
    <cellStyle name="Note 6 20 7 3" xfId="39899"/>
    <cellStyle name="Note 6 20 8" xfId="10452"/>
    <cellStyle name="Note 6 20 8 2" xfId="27887"/>
    <cellStyle name="Note 6 20 8 3" xfId="42340"/>
    <cellStyle name="Note 6 20 9" xfId="12872"/>
    <cellStyle name="Note 6 20 9 2" xfId="30307"/>
    <cellStyle name="Note 6 20 9 3" xfId="44760"/>
    <cellStyle name="Note 6 21" xfId="3058"/>
    <cellStyle name="Note 6 21 10" xfId="10472"/>
    <cellStyle name="Note 6 21 10 2" xfId="27907"/>
    <cellStyle name="Note 6 21 10 3" xfId="42360"/>
    <cellStyle name="Note 6 21 11" xfId="12892"/>
    <cellStyle name="Note 6 21 11 2" xfId="30327"/>
    <cellStyle name="Note 6 21 11 3" xfId="44780"/>
    <cellStyle name="Note 6 21 12" xfId="19899"/>
    <cellStyle name="Note 6 21 2" xfId="3059"/>
    <cellStyle name="Note 6 21 2 2" xfId="3060"/>
    <cellStyle name="Note 6 21 2 2 2" xfId="5571"/>
    <cellStyle name="Note 6 21 2 2 2 2" xfId="14804"/>
    <cellStyle name="Note 6 21 2 2 2 2 2" xfId="32239"/>
    <cellStyle name="Note 6 21 2 2 2 2 3" xfId="46692"/>
    <cellStyle name="Note 6 21 2 2 2 3" xfId="17265"/>
    <cellStyle name="Note 6 21 2 2 2 3 2" xfId="34700"/>
    <cellStyle name="Note 6 21 2 2 2 3 3" xfId="49153"/>
    <cellStyle name="Note 6 21 2 2 2 4" xfId="23007"/>
    <cellStyle name="Note 6 21 2 2 2 5" xfId="37460"/>
    <cellStyle name="Note 6 21 2 2 3" xfId="8033"/>
    <cellStyle name="Note 6 21 2 2 3 2" xfId="25468"/>
    <cellStyle name="Note 6 21 2 2 3 3" xfId="39921"/>
    <cellStyle name="Note 6 21 2 2 4" xfId="10474"/>
    <cellStyle name="Note 6 21 2 2 4 2" xfId="27909"/>
    <cellStyle name="Note 6 21 2 2 4 3" xfId="42362"/>
    <cellStyle name="Note 6 21 2 2 5" xfId="12894"/>
    <cellStyle name="Note 6 21 2 2 5 2" xfId="30329"/>
    <cellStyle name="Note 6 21 2 2 5 3" xfId="44782"/>
    <cellStyle name="Note 6 21 2 2 6" xfId="19901"/>
    <cellStyle name="Note 6 21 2 3" xfId="3061"/>
    <cellStyle name="Note 6 21 2 3 2" xfId="5572"/>
    <cellStyle name="Note 6 21 2 3 2 2" xfId="14805"/>
    <cellStyle name="Note 6 21 2 3 2 2 2" xfId="32240"/>
    <cellStyle name="Note 6 21 2 3 2 2 3" xfId="46693"/>
    <cellStyle name="Note 6 21 2 3 2 3" xfId="17266"/>
    <cellStyle name="Note 6 21 2 3 2 3 2" xfId="34701"/>
    <cellStyle name="Note 6 21 2 3 2 3 3" xfId="49154"/>
    <cellStyle name="Note 6 21 2 3 2 4" xfId="23008"/>
    <cellStyle name="Note 6 21 2 3 2 5" xfId="37461"/>
    <cellStyle name="Note 6 21 2 3 3" xfId="8034"/>
    <cellStyle name="Note 6 21 2 3 3 2" xfId="25469"/>
    <cellStyle name="Note 6 21 2 3 3 3" xfId="39922"/>
    <cellStyle name="Note 6 21 2 3 4" xfId="10475"/>
    <cellStyle name="Note 6 21 2 3 4 2" xfId="27910"/>
    <cellStyle name="Note 6 21 2 3 4 3" xfId="42363"/>
    <cellStyle name="Note 6 21 2 3 5" xfId="12895"/>
    <cellStyle name="Note 6 21 2 3 5 2" xfId="30330"/>
    <cellStyle name="Note 6 21 2 3 5 3" xfId="44783"/>
    <cellStyle name="Note 6 21 2 3 6" xfId="19902"/>
    <cellStyle name="Note 6 21 2 4" xfId="3062"/>
    <cellStyle name="Note 6 21 2 4 2" xfId="5573"/>
    <cellStyle name="Note 6 21 2 4 2 2" xfId="23009"/>
    <cellStyle name="Note 6 21 2 4 2 3" xfId="37462"/>
    <cellStyle name="Note 6 21 2 4 3" xfId="8035"/>
    <cellStyle name="Note 6 21 2 4 3 2" xfId="25470"/>
    <cellStyle name="Note 6 21 2 4 3 3" xfId="39923"/>
    <cellStyle name="Note 6 21 2 4 4" xfId="10476"/>
    <cellStyle name="Note 6 21 2 4 4 2" xfId="27911"/>
    <cellStyle name="Note 6 21 2 4 4 3" xfId="42364"/>
    <cellStyle name="Note 6 21 2 4 5" xfId="12896"/>
    <cellStyle name="Note 6 21 2 4 5 2" xfId="30331"/>
    <cellStyle name="Note 6 21 2 4 5 3" xfId="44784"/>
    <cellStyle name="Note 6 21 2 4 6" xfId="15535"/>
    <cellStyle name="Note 6 21 2 4 6 2" xfId="32970"/>
    <cellStyle name="Note 6 21 2 4 6 3" xfId="47423"/>
    <cellStyle name="Note 6 21 2 4 7" xfId="19903"/>
    <cellStyle name="Note 6 21 2 4 8" xfId="20697"/>
    <cellStyle name="Note 6 21 2 5" xfId="5570"/>
    <cellStyle name="Note 6 21 2 5 2" xfId="14803"/>
    <cellStyle name="Note 6 21 2 5 2 2" xfId="32238"/>
    <cellStyle name="Note 6 21 2 5 2 3" xfId="46691"/>
    <cellStyle name="Note 6 21 2 5 3" xfId="17264"/>
    <cellStyle name="Note 6 21 2 5 3 2" xfId="34699"/>
    <cellStyle name="Note 6 21 2 5 3 3" xfId="49152"/>
    <cellStyle name="Note 6 21 2 5 4" xfId="23006"/>
    <cellStyle name="Note 6 21 2 5 5" xfId="37459"/>
    <cellStyle name="Note 6 21 2 6" xfId="8032"/>
    <cellStyle name="Note 6 21 2 6 2" xfId="25467"/>
    <cellStyle name="Note 6 21 2 6 3" xfId="39920"/>
    <cellStyle name="Note 6 21 2 7" xfId="10473"/>
    <cellStyle name="Note 6 21 2 7 2" xfId="27908"/>
    <cellStyle name="Note 6 21 2 7 3" xfId="42361"/>
    <cellStyle name="Note 6 21 2 8" xfId="12893"/>
    <cellStyle name="Note 6 21 2 8 2" xfId="30328"/>
    <cellStyle name="Note 6 21 2 8 3" xfId="44781"/>
    <cellStyle name="Note 6 21 2 9" xfId="19900"/>
    <cellStyle name="Note 6 21 3" xfId="3063"/>
    <cellStyle name="Note 6 21 3 2" xfId="3064"/>
    <cellStyle name="Note 6 21 3 2 2" xfId="5575"/>
    <cellStyle name="Note 6 21 3 2 2 2" xfId="14807"/>
    <cellStyle name="Note 6 21 3 2 2 2 2" xfId="32242"/>
    <cellStyle name="Note 6 21 3 2 2 2 3" xfId="46695"/>
    <cellStyle name="Note 6 21 3 2 2 3" xfId="17268"/>
    <cellStyle name="Note 6 21 3 2 2 3 2" xfId="34703"/>
    <cellStyle name="Note 6 21 3 2 2 3 3" xfId="49156"/>
    <cellStyle name="Note 6 21 3 2 2 4" xfId="23011"/>
    <cellStyle name="Note 6 21 3 2 2 5" xfId="37464"/>
    <cellStyle name="Note 6 21 3 2 3" xfId="8037"/>
    <cellStyle name="Note 6 21 3 2 3 2" xfId="25472"/>
    <cellStyle name="Note 6 21 3 2 3 3" xfId="39925"/>
    <cellStyle name="Note 6 21 3 2 4" xfId="10478"/>
    <cellStyle name="Note 6 21 3 2 4 2" xfId="27913"/>
    <cellStyle name="Note 6 21 3 2 4 3" xfId="42366"/>
    <cellStyle name="Note 6 21 3 2 5" xfId="12898"/>
    <cellStyle name="Note 6 21 3 2 5 2" xfId="30333"/>
    <cellStyle name="Note 6 21 3 2 5 3" xfId="44786"/>
    <cellStyle name="Note 6 21 3 2 6" xfId="19905"/>
    <cellStyle name="Note 6 21 3 3" xfId="3065"/>
    <cellStyle name="Note 6 21 3 3 2" xfId="5576"/>
    <cellStyle name="Note 6 21 3 3 2 2" xfId="14808"/>
    <cellStyle name="Note 6 21 3 3 2 2 2" xfId="32243"/>
    <cellStyle name="Note 6 21 3 3 2 2 3" xfId="46696"/>
    <cellStyle name="Note 6 21 3 3 2 3" xfId="17269"/>
    <cellStyle name="Note 6 21 3 3 2 3 2" xfId="34704"/>
    <cellStyle name="Note 6 21 3 3 2 3 3" xfId="49157"/>
    <cellStyle name="Note 6 21 3 3 2 4" xfId="23012"/>
    <cellStyle name="Note 6 21 3 3 2 5" xfId="37465"/>
    <cellStyle name="Note 6 21 3 3 3" xfId="8038"/>
    <cellStyle name="Note 6 21 3 3 3 2" xfId="25473"/>
    <cellStyle name="Note 6 21 3 3 3 3" xfId="39926"/>
    <cellStyle name="Note 6 21 3 3 4" xfId="10479"/>
    <cellStyle name="Note 6 21 3 3 4 2" xfId="27914"/>
    <cellStyle name="Note 6 21 3 3 4 3" xfId="42367"/>
    <cellStyle name="Note 6 21 3 3 5" xfId="12899"/>
    <cellStyle name="Note 6 21 3 3 5 2" xfId="30334"/>
    <cellStyle name="Note 6 21 3 3 5 3" xfId="44787"/>
    <cellStyle name="Note 6 21 3 3 6" xfId="19906"/>
    <cellStyle name="Note 6 21 3 4" xfId="3066"/>
    <cellStyle name="Note 6 21 3 4 2" xfId="5577"/>
    <cellStyle name="Note 6 21 3 4 2 2" xfId="23013"/>
    <cellStyle name="Note 6 21 3 4 2 3" xfId="37466"/>
    <cellStyle name="Note 6 21 3 4 3" xfId="8039"/>
    <cellStyle name="Note 6 21 3 4 3 2" xfId="25474"/>
    <cellStyle name="Note 6 21 3 4 3 3" xfId="39927"/>
    <cellStyle name="Note 6 21 3 4 4" xfId="10480"/>
    <cellStyle name="Note 6 21 3 4 4 2" xfId="27915"/>
    <cellStyle name="Note 6 21 3 4 4 3" xfId="42368"/>
    <cellStyle name="Note 6 21 3 4 5" xfId="12900"/>
    <cellStyle name="Note 6 21 3 4 5 2" xfId="30335"/>
    <cellStyle name="Note 6 21 3 4 5 3" xfId="44788"/>
    <cellStyle name="Note 6 21 3 4 6" xfId="15536"/>
    <cellStyle name="Note 6 21 3 4 6 2" xfId="32971"/>
    <cellStyle name="Note 6 21 3 4 6 3" xfId="47424"/>
    <cellStyle name="Note 6 21 3 4 7" xfId="19907"/>
    <cellStyle name="Note 6 21 3 4 8" xfId="20698"/>
    <cellStyle name="Note 6 21 3 5" xfId="5574"/>
    <cellStyle name="Note 6 21 3 5 2" xfId="14806"/>
    <cellStyle name="Note 6 21 3 5 2 2" xfId="32241"/>
    <cellStyle name="Note 6 21 3 5 2 3" xfId="46694"/>
    <cellStyle name="Note 6 21 3 5 3" xfId="17267"/>
    <cellStyle name="Note 6 21 3 5 3 2" xfId="34702"/>
    <cellStyle name="Note 6 21 3 5 3 3" xfId="49155"/>
    <cellStyle name="Note 6 21 3 5 4" xfId="23010"/>
    <cellStyle name="Note 6 21 3 5 5" xfId="37463"/>
    <cellStyle name="Note 6 21 3 6" xfId="8036"/>
    <cellStyle name="Note 6 21 3 6 2" xfId="25471"/>
    <cellStyle name="Note 6 21 3 6 3" xfId="39924"/>
    <cellStyle name="Note 6 21 3 7" xfId="10477"/>
    <cellStyle name="Note 6 21 3 7 2" xfId="27912"/>
    <cellStyle name="Note 6 21 3 7 3" xfId="42365"/>
    <cellStyle name="Note 6 21 3 8" xfId="12897"/>
    <cellStyle name="Note 6 21 3 8 2" xfId="30332"/>
    <cellStyle name="Note 6 21 3 8 3" xfId="44785"/>
    <cellStyle name="Note 6 21 3 9" xfId="19904"/>
    <cellStyle name="Note 6 21 4" xfId="3067"/>
    <cellStyle name="Note 6 21 4 2" xfId="3068"/>
    <cellStyle name="Note 6 21 4 2 2" xfId="5579"/>
    <cellStyle name="Note 6 21 4 2 2 2" xfId="14810"/>
    <cellStyle name="Note 6 21 4 2 2 2 2" xfId="32245"/>
    <cellStyle name="Note 6 21 4 2 2 2 3" xfId="46698"/>
    <cellStyle name="Note 6 21 4 2 2 3" xfId="17271"/>
    <cellStyle name="Note 6 21 4 2 2 3 2" xfId="34706"/>
    <cellStyle name="Note 6 21 4 2 2 3 3" xfId="49159"/>
    <cellStyle name="Note 6 21 4 2 2 4" xfId="23015"/>
    <cellStyle name="Note 6 21 4 2 2 5" xfId="37468"/>
    <cellStyle name="Note 6 21 4 2 3" xfId="8041"/>
    <cellStyle name="Note 6 21 4 2 3 2" xfId="25476"/>
    <cellStyle name="Note 6 21 4 2 3 3" xfId="39929"/>
    <cellStyle name="Note 6 21 4 2 4" xfId="10482"/>
    <cellStyle name="Note 6 21 4 2 4 2" xfId="27917"/>
    <cellStyle name="Note 6 21 4 2 4 3" xfId="42370"/>
    <cellStyle name="Note 6 21 4 2 5" xfId="12902"/>
    <cellStyle name="Note 6 21 4 2 5 2" xfId="30337"/>
    <cellStyle name="Note 6 21 4 2 5 3" xfId="44790"/>
    <cellStyle name="Note 6 21 4 2 6" xfId="19909"/>
    <cellStyle name="Note 6 21 4 3" xfId="3069"/>
    <cellStyle name="Note 6 21 4 3 2" xfId="5580"/>
    <cellStyle name="Note 6 21 4 3 2 2" xfId="14811"/>
    <cellStyle name="Note 6 21 4 3 2 2 2" xfId="32246"/>
    <cellStyle name="Note 6 21 4 3 2 2 3" xfId="46699"/>
    <cellStyle name="Note 6 21 4 3 2 3" xfId="17272"/>
    <cellStyle name="Note 6 21 4 3 2 3 2" xfId="34707"/>
    <cellStyle name="Note 6 21 4 3 2 3 3" xfId="49160"/>
    <cellStyle name="Note 6 21 4 3 2 4" xfId="23016"/>
    <cellStyle name="Note 6 21 4 3 2 5" xfId="37469"/>
    <cellStyle name="Note 6 21 4 3 3" xfId="8042"/>
    <cellStyle name="Note 6 21 4 3 3 2" xfId="25477"/>
    <cellStyle name="Note 6 21 4 3 3 3" xfId="39930"/>
    <cellStyle name="Note 6 21 4 3 4" xfId="10483"/>
    <cellStyle name="Note 6 21 4 3 4 2" xfId="27918"/>
    <cellStyle name="Note 6 21 4 3 4 3" xfId="42371"/>
    <cellStyle name="Note 6 21 4 3 5" xfId="12903"/>
    <cellStyle name="Note 6 21 4 3 5 2" xfId="30338"/>
    <cellStyle name="Note 6 21 4 3 5 3" xfId="44791"/>
    <cellStyle name="Note 6 21 4 3 6" xfId="19910"/>
    <cellStyle name="Note 6 21 4 4" xfId="3070"/>
    <cellStyle name="Note 6 21 4 4 2" xfId="5581"/>
    <cellStyle name="Note 6 21 4 4 2 2" xfId="23017"/>
    <cellStyle name="Note 6 21 4 4 2 3" xfId="37470"/>
    <cellStyle name="Note 6 21 4 4 3" xfId="8043"/>
    <cellStyle name="Note 6 21 4 4 3 2" xfId="25478"/>
    <cellStyle name="Note 6 21 4 4 3 3" xfId="39931"/>
    <cellStyle name="Note 6 21 4 4 4" xfId="10484"/>
    <cellStyle name="Note 6 21 4 4 4 2" xfId="27919"/>
    <cellStyle name="Note 6 21 4 4 4 3" xfId="42372"/>
    <cellStyle name="Note 6 21 4 4 5" xfId="12904"/>
    <cellStyle name="Note 6 21 4 4 5 2" xfId="30339"/>
    <cellStyle name="Note 6 21 4 4 5 3" xfId="44792"/>
    <cellStyle name="Note 6 21 4 4 6" xfId="15537"/>
    <cellStyle name="Note 6 21 4 4 6 2" xfId="32972"/>
    <cellStyle name="Note 6 21 4 4 6 3" xfId="47425"/>
    <cellStyle name="Note 6 21 4 4 7" xfId="19911"/>
    <cellStyle name="Note 6 21 4 4 8" xfId="20699"/>
    <cellStyle name="Note 6 21 4 5" xfId="5578"/>
    <cellStyle name="Note 6 21 4 5 2" xfId="14809"/>
    <cellStyle name="Note 6 21 4 5 2 2" xfId="32244"/>
    <cellStyle name="Note 6 21 4 5 2 3" xfId="46697"/>
    <cellStyle name="Note 6 21 4 5 3" xfId="17270"/>
    <cellStyle name="Note 6 21 4 5 3 2" xfId="34705"/>
    <cellStyle name="Note 6 21 4 5 3 3" xfId="49158"/>
    <cellStyle name="Note 6 21 4 5 4" xfId="23014"/>
    <cellStyle name="Note 6 21 4 5 5" xfId="37467"/>
    <cellStyle name="Note 6 21 4 6" xfId="8040"/>
    <cellStyle name="Note 6 21 4 6 2" xfId="25475"/>
    <cellStyle name="Note 6 21 4 6 3" xfId="39928"/>
    <cellStyle name="Note 6 21 4 7" xfId="10481"/>
    <cellStyle name="Note 6 21 4 7 2" xfId="27916"/>
    <cellStyle name="Note 6 21 4 7 3" xfId="42369"/>
    <cellStyle name="Note 6 21 4 8" xfId="12901"/>
    <cellStyle name="Note 6 21 4 8 2" xfId="30336"/>
    <cellStyle name="Note 6 21 4 8 3" xfId="44789"/>
    <cellStyle name="Note 6 21 4 9" xfId="19908"/>
    <cellStyle name="Note 6 21 5" xfId="3071"/>
    <cellStyle name="Note 6 21 5 2" xfId="5582"/>
    <cellStyle name="Note 6 21 5 2 2" xfId="14812"/>
    <cellStyle name="Note 6 21 5 2 2 2" xfId="32247"/>
    <cellStyle name="Note 6 21 5 2 2 3" xfId="46700"/>
    <cellStyle name="Note 6 21 5 2 3" xfId="17273"/>
    <cellStyle name="Note 6 21 5 2 3 2" xfId="34708"/>
    <cellStyle name="Note 6 21 5 2 3 3" xfId="49161"/>
    <cellStyle name="Note 6 21 5 2 4" xfId="23018"/>
    <cellStyle name="Note 6 21 5 2 5" xfId="37471"/>
    <cellStyle name="Note 6 21 5 3" xfId="8044"/>
    <cellStyle name="Note 6 21 5 3 2" xfId="25479"/>
    <cellStyle name="Note 6 21 5 3 3" xfId="39932"/>
    <cellStyle name="Note 6 21 5 4" xfId="10485"/>
    <cellStyle name="Note 6 21 5 4 2" xfId="27920"/>
    <cellStyle name="Note 6 21 5 4 3" xfId="42373"/>
    <cellStyle name="Note 6 21 5 5" xfId="12905"/>
    <cellStyle name="Note 6 21 5 5 2" xfId="30340"/>
    <cellStyle name="Note 6 21 5 5 3" xfId="44793"/>
    <cellStyle name="Note 6 21 5 6" xfId="19912"/>
    <cellStyle name="Note 6 21 6" xfId="3072"/>
    <cellStyle name="Note 6 21 6 2" xfId="5583"/>
    <cellStyle name="Note 6 21 6 2 2" xfId="14813"/>
    <cellStyle name="Note 6 21 6 2 2 2" xfId="32248"/>
    <cellStyle name="Note 6 21 6 2 2 3" xfId="46701"/>
    <cellStyle name="Note 6 21 6 2 3" xfId="17274"/>
    <cellStyle name="Note 6 21 6 2 3 2" xfId="34709"/>
    <cellStyle name="Note 6 21 6 2 3 3" xfId="49162"/>
    <cellStyle name="Note 6 21 6 2 4" xfId="23019"/>
    <cellStyle name="Note 6 21 6 2 5" xfId="37472"/>
    <cellStyle name="Note 6 21 6 3" xfId="8045"/>
    <cellStyle name="Note 6 21 6 3 2" xfId="25480"/>
    <cellStyle name="Note 6 21 6 3 3" xfId="39933"/>
    <cellStyle name="Note 6 21 6 4" xfId="10486"/>
    <cellStyle name="Note 6 21 6 4 2" xfId="27921"/>
    <cellStyle name="Note 6 21 6 4 3" xfId="42374"/>
    <cellStyle name="Note 6 21 6 5" xfId="12906"/>
    <cellStyle name="Note 6 21 6 5 2" xfId="30341"/>
    <cellStyle name="Note 6 21 6 5 3" xfId="44794"/>
    <cellStyle name="Note 6 21 6 6" xfId="19913"/>
    <cellStyle name="Note 6 21 7" xfId="3073"/>
    <cellStyle name="Note 6 21 7 2" xfId="5584"/>
    <cellStyle name="Note 6 21 7 2 2" xfId="23020"/>
    <cellStyle name="Note 6 21 7 2 3" xfId="37473"/>
    <cellStyle name="Note 6 21 7 3" xfId="8046"/>
    <cellStyle name="Note 6 21 7 3 2" xfId="25481"/>
    <cellStyle name="Note 6 21 7 3 3" xfId="39934"/>
    <cellStyle name="Note 6 21 7 4" xfId="10487"/>
    <cellStyle name="Note 6 21 7 4 2" xfId="27922"/>
    <cellStyle name="Note 6 21 7 4 3" xfId="42375"/>
    <cellStyle name="Note 6 21 7 5" xfId="12907"/>
    <cellStyle name="Note 6 21 7 5 2" xfId="30342"/>
    <cellStyle name="Note 6 21 7 5 3" xfId="44795"/>
    <cellStyle name="Note 6 21 7 6" xfId="15538"/>
    <cellStyle name="Note 6 21 7 6 2" xfId="32973"/>
    <cellStyle name="Note 6 21 7 6 3" xfId="47426"/>
    <cellStyle name="Note 6 21 7 7" xfId="19914"/>
    <cellStyle name="Note 6 21 7 8" xfId="20700"/>
    <cellStyle name="Note 6 21 8" xfId="5569"/>
    <cellStyle name="Note 6 21 8 2" xfId="14802"/>
    <cellStyle name="Note 6 21 8 2 2" xfId="32237"/>
    <cellStyle name="Note 6 21 8 2 3" xfId="46690"/>
    <cellStyle name="Note 6 21 8 3" xfId="17263"/>
    <cellStyle name="Note 6 21 8 3 2" xfId="34698"/>
    <cellStyle name="Note 6 21 8 3 3" xfId="49151"/>
    <cellStyle name="Note 6 21 8 4" xfId="23005"/>
    <cellStyle name="Note 6 21 8 5" xfId="37458"/>
    <cellStyle name="Note 6 21 9" xfId="8031"/>
    <cellStyle name="Note 6 21 9 2" xfId="25466"/>
    <cellStyle name="Note 6 21 9 3" xfId="39919"/>
    <cellStyle name="Note 6 22" xfId="3074"/>
    <cellStyle name="Note 6 22 10" xfId="10488"/>
    <cellStyle name="Note 6 22 10 2" xfId="27923"/>
    <cellStyle name="Note 6 22 10 3" xfId="42376"/>
    <cellStyle name="Note 6 22 11" xfId="12908"/>
    <cellStyle name="Note 6 22 11 2" xfId="30343"/>
    <cellStyle name="Note 6 22 11 3" xfId="44796"/>
    <cellStyle name="Note 6 22 12" xfId="19915"/>
    <cellStyle name="Note 6 22 2" xfId="3075"/>
    <cellStyle name="Note 6 22 2 2" xfId="3076"/>
    <cellStyle name="Note 6 22 2 2 2" xfId="5587"/>
    <cellStyle name="Note 6 22 2 2 2 2" xfId="14816"/>
    <cellStyle name="Note 6 22 2 2 2 2 2" xfId="32251"/>
    <cellStyle name="Note 6 22 2 2 2 2 3" xfId="46704"/>
    <cellStyle name="Note 6 22 2 2 2 3" xfId="17277"/>
    <cellStyle name="Note 6 22 2 2 2 3 2" xfId="34712"/>
    <cellStyle name="Note 6 22 2 2 2 3 3" xfId="49165"/>
    <cellStyle name="Note 6 22 2 2 2 4" xfId="23023"/>
    <cellStyle name="Note 6 22 2 2 2 5" xfId="37476"/>
    <cellStyle name="Note 6 22 2 2 3" xfId="8049"/>
    <cellStyle name="Note 6 22 2 2 3 2" xfId="25484"/>
    <cellStyle name="Note 6 22 2 2 3 3" xfId="39937"/>
    <cellStyle name="Note 6 22 2 2 4" xfId="10490"/>
    <cellStyle name="Note 6 22 2 2 4 2" xfId="27925"/>
    <cellStyle name="Note 6 22 2 2 4 3" xfId="42378"/>
    <cellStyle name="Note 6 22 2 2 5" xfId="12910"/>
    <cellStyle name="Note 6 22 2 2 5 2" xfId="30345"/>
    <cellStyle name="Note 6 22 2 2 5 3" xfId="44798"/>
    <cellStyle name="Note 6 22 2 2 6" xfId="19917"/>
    <cellStyle name="Note 6 22 2 3" xfId="3077"/>
    <cellStyle name="Note 6 22 2 3 2" xfId="5588"/>
    <cellStyle name="Note 6 22 2 3 2 2" xfId="14817"/>
    <cellStyle name="Note 6 22 2 3 2 2 2" xfId="32252"/>
    <cellStyle name="Note 6 22 2 3 2 2 3" xfId="46705"/>
    <cellStyle name="Note 6 22 2 3 2 3" xfId="17278"/>
    <cellStyle name="Note 6 22 2 3 2 3 2" xfId="34713"/>
    <cellStyle name="Note 6 22 2 3 2 3 3" xfId="49166"/>
    <cellStyle name="Note 6 22 2 3 2 4" xfId="23024"/>
    <cellStyle name="Note 6 22 2 3 2 5" xfId="37477"/>
    <cellStyle name="Note 6 22 2 3 3" xfId="8050"/>
    <cellStyle name="Note 6 22 2 3 3 2" xfId="25485"/>
    <cellStyle name="Note 6 22 2 3 3 3" xfId="39938"/>
    <cellStyle name="Note 6 22 2 3 4" xfId="10491"/>
    <cellStyle name="Note 6 22 2 3 4 2" xfId="27926"/>
    <cellStyle name="Note 6 22 2 3 4 3" xfId="42379"/>
    <cellStyle name="Note 6 22 2 3 5" xfId="12911"/>
    <cellStyle name="Note 6 22 2 3 5 2" xfId="30346"/>
    <cellStyle name="Note 6 22 2 3 5 3" xfId="44799"/>
    <cellStyle name="Note 6 22 2 3 6" xfId="19918"/>
    <cellStyle name="Note 6 22 2 4" xfId="3078"/>
    <cellStyle name="Note 6 22 2 4 2" xfId="5589"/>
    <cellStyle name="Note 6 22 2 4 2 2" xfId="23025"/>
    <cellStyle name="Note 6 22 2 4 2 3" xfId="37478"/>
    <cellStyle name="Note 6 22 2 4 3" xfId="8051"/>
    <cellStyle name="Note 6 22 2 4 3 2" xfId="25486"/>
    <cellStyle name="Note 6 22 2 4 3 3" xfId="39939"/>
    <cellStyle name="Note 6 22 2 4 4" xfId="10492"/>
    <cellStyle name="Note 6 22 2 4 4 2" xfId="27927"/>
    <cellStyle name="Note 6 22 2 4 4 3" xfId="42380"/>
    <cellStyle name="Note 6 22 2 4 5" xfId="12912"/>
    <cellStyle name="Note 6 22 2 4 5 2" xfId="30347"/>
    <cellStyle name="Note 6 22 2 4 5 3" xfId="44800"/>
    <cellStyle name="Note 6 22 2 4 6" xfId="15539"/>
    <cellStyle name="Note 6 22 2 4 6 2" xfId="32974"/>
    <cellStyle name="Note 6 22 2 4 6 3" xfId="47427"/>
    <cellStyle name="Note 6 22 2 4 7" xfId="19919"/>
    <cellStyle name="Note 6 22 2 4 8" xfId="20701"/>
    <cellStyle name="Note 6 22 2 5" xfId="5586"/>
    <cellStyle name="Note 6 22 2 5 2" xfId="14815"/>
    <cellStyle name="Note 6 22 2 5 2 2" xfId="32250"/>
    <cellStyle name="Note 6 22 2 5 2 3" xfId="46703"/>
    <cellStyle name="Note 6 22 2 5 3" xfId="17276"/>
    <cellStyle name="Note 6 22 2 5 3 2" xfId="34711"/>
    <cellStyle name="Note 6 22 2 5 3 3" xfId="49164"/>
    <cellStyle name="Note 6 22 2 5 4" xfId="23022"/>
    <cellStyle name="Note 6 22 2 5 5" xfId="37475"/>
    <cellStyle name="Note 6 22 2 6" xfId="8048"/>
    <cellStyle name="Note 6 22 2 6 2" xfId="25483"/>
    <cellStyle name="Note 6 22 2 6 3" xfId="39936"/>
    <cellStyle name="Note 6 22 2 7" xfId="10489"/>
    <cellStyle name="Note 6 22 2 7 2" xfId="27924"/>
    <cellStyle name="Note 6 22 2 7 3" xfId="42377"/>
    <cellStyle name="Note 6 22 2 8" xfId="12909"/>
    <cellStyle name="Note 6 22 2 8 2" xfId="30344"/>
    <cellStyle name="Note 6 22 2 8 3" xfId="44797"/>
    <cellStyle name="Note 6 22 2 9" xfId="19916"/>
    <cellStyle name="Note 6 22 3" xfId="3079"/>
    <cellStyle name="Note 6 22 3 2" xfId="3080"/>
    <cellStyle name="Note 6 22 3 2 2" xfId="5591"/>
    <cellStyle name="Note 6 22 3 2 2 2" xfId="14819"/>
    <cellStyle name="Note 6 22 3 2 2 2 2" xfId="32254"/>
    <cellStyle name="Note 6 22 3 2 2 2 3" xfId="46707"/>
    <cellStyle name="Note 6 22 3 2 2 3" xfId="17280"/>
    <cellStyle name="Note 6 22 3 2 2 3 2" xfId="34715"/>
    <cellStyle name="Note 6 22 3 2 2 3 3" xfId="49168"/>
    <cellStyle name="Note 6 22 3 2 2 4" xfId="23027"/>
    <cellStyle name="Note 6 22 3 2 2 5" xfId="37480"/>
    <cellStyle name="Note 6 22 3 2 3" xfId="8053"/>
    <cellStyle name="Note 6 22 3 2 3 2" xfId="25488"/>
    <cellStyle name="Note 6 22 3 2 3 3" xfId="39941"/>
    <cellStyle name="Note 6 22 3 2 4" xfId="10494"/>
    <cellStyle name="Note 6 22 3 2 4 2" xfId="27929"/>
    <cellStyle name="Note 6 22 3 2 4 3" xfId="42382"/>
    <cellStyle name="Note 6 22 3 2 5" xfId="12914"/>
    <cellStyle name="Note 6 22 3 2 5 2" xfId="30349"/>
    <cellStyle name="Note 6 22 3 2 5 3" xfId="44802"/>
    <cellStyle name="Note 6 22 3 2 6" xfId="19921"/>
    <cellStyle name="Note 6 22 3 3" xfId="3081"/>
    <cellStyle name="Note 6 22 3 3 2" xfId="5592"/>
    <cellStyle name="Note 6 22 3 3 2 2" xfId="14820"/>
    <cellStyle name="Note 6 22 3 3 2 2 2" xfId="32255"/>
    <cellStyle name="Note 6 22 3 3 2 2 3" xfId="46708"/>
    <cellStyle name="Note 6 22 3 3 2 3" xfId="17281"/>
    <cellStyle name="Note 6 22 3 3 2 3 2" xfId="34716"/>
    <cellStyle name="Note 6 22 3 3 2 3 3" xfId="49169"/>
    <cellStyle name="Note 6 22 3 3 2 4" xfId="23028"/>
    <cellStyle name="Note 6 22 3 3 2 5" xfId="37481"/>
    <cellStyle name="Note 6 22 3 3 3" xfId="8054"/>
    <cellStyle name="Note 6 22 3 3 3 2" xfId="25489"/>
    <cellStyle name="Note 6 22 3 3 3 3" xfId="39942"/>
    <cellStyle name="Note 6 22 3 3 4" xfId="10495"/>
    <cellStyle name="Note 6 22 3 3 4 2" xfId="27930"/>
    <cellStyle name="Note 6 22 3 3 4 3" xfId="42383"/>
    <cellStyle name="Note 6 22 3 3 5" xfId="12915"/>
    <cellStyle name="Note 6 22 3 3 5 2" xfId="30350"/>
    <cellStyle name="Note 6 22 3 3 5 3" xfId="44803"/>
    <cellStyle name="Note 6 22 3 3 6" xfId="19922"/>
    <cellStyle name="Note 6 22 3 4" xfId="3082"/>
    <cellStyle name="Note 6 22 3 4 2" xfId="5593"/>
    <cellStyle name="Note 6 22 3 4 2 2" xfId="23029"/>
    <cellStyle name="Note 6 22 3 4 2 3" xfId="37482"/>
    <cellStyle name="Note 6 22 3 4 3" xfId="8055"/>
    <cellStyle name="Note 6 22 3 4 3 2" xfId="25490"/>
    <cellStyle name="Note 6 22 3 4 3 3" xfId="39943"/>
    <cellStyle name="Note 6 22 3 4 4" xfId="10496"/>
    <cellStyle name="Note 6 22 3 4 4 2" xfId="27931"/>
    <cellStyle name="Note 6 22 3 4 4 3" xfId="42384"/>
    <cellStyle name="Note 6 22 3 4 5" xfId="12916"/>
    <cellStyle name="Note 6 22 3 4 5 2" xfId="30351"/>
    <cellStyle name="Note 6 22 3 4 5 3" xfId="44804"/>
    <cellStyle name="Note 6 22 3 4 6" xfId="15540"/>
    <cellStyle name="Note 6 22 3 4 6 2" xfId="32975"/>
    <cellStyle name="Note 6 22 3 4 6 3" xfId="47428"/>
    <cellStyle name="Note 6 22 3 4 7" xfId="19923"/>
    <cellStyle name="Note 6 22 3 4 8" xfId="20702"/>
    <cellStyle name="Note 6 22 3 5" xfId="5590"/>
    <cellStyle name="Note 6 22 3 5 2" xfId="14818"/>
    <cellStyle name="Note 6 22 3 5 2 2" xfId="32253"/>
    <cellStyle name="Note 6 22 3 5 2 3" xfId="46706"/>
    <cellStyle name="Note 6 22 3 5 3" xfId="17279"/>
    <cellStyle name="Note 6 22 3 5 3 2" xfId="34714"/>
    <cellStyle name="Note 6 22 3 5 3 3" xfId="49167"/>
    <cellStyle name="Note 6 22 3 5 4" xfId="23026"/>
    <cellStyle name="Note 6 22 3 5 5" xfId="37479"/>
    <cellStyle name="Note 6 22 3 6" xfId="8052"/>
    <cellStyle name="Note 6 22 3 6 2" xfId="25487"/>
    <cellStyle name="Note 6 22 3 6 3" xfId="39940"/>
    <cellStyle name="Note 6 22 3 7" xfId="10493"/>
    <cellStyle name="Note 6 22 3 7 2" xfId="27928"/>
    <cellStyle name="Note 6 22 3 7 3" xfId="42381"/>
    <cellStyle name="Note 6 22 3 8" xfId="12913"/>
    <cellStyle name="Note 6 22 3 8 2" xfId="30348"/>
    <cellStyle name="Note 6 22 3 8 3" xfId="44801"/>
    <cellStyle name="Note 6 22 3 9" xfId="19920"/>
    <cellStyle name="Note 6 22 4" xfId="3083"/>
    <cellStyle name="Note 6 22 4 2" xfId="3084"/>
    <cellStyle name="Note 6 22 4 2 2" xfId="5595"/>
    <cellStyle name="Note 6 22 4 2 2 2" xfId="14822"/>
    <cellStyle name="Note 6 22 4 2 2 2 2" xfId="32257"/>
    <cellStyle name="Note 6 22 4 2 2 2 3" xfId="46710"/>
    <cellStyle name="Note 6 22 4 2 2 3" xfId="17283"/>
    <cellStyle name="Note 6 22 4 2 2 3 2" xfId="34718"/>
    <cellStyle name="Note 6 22 4 2 2 3 3" xfId="49171"/>
    <cellStyle name="Note 6 22 4 2 2 4" xfId="23031"/>
    <cellStyle name="Note 6 22 4 2 2 5" xfId="37484"/>
    <cellStyle name="Note 6 22 4 2 3" xfId="8057"/>
    <cellStyle name="Note 6 22 4 2 3 2" xfId="25492"/>
    <cellStyle name="Note 6 22 4 2 3 3" xfId="39945"/>
    <cellStyle name="Note 6 22 4 2 4" xfId="10498"/>
    <cellStyle name="Note 6 22 4 2 4 2" xfId="27933"/>
    <cellStyle name="Note 6 22 4 2 4 3" xfId="42386"/>
    <cellStyle name="Note 6 22 4 2 5" xfId="12918"/>
    <cellStyle name="Note 6 22 4 2 5 2" xfId="30353"/>
    <cellStyle name="Note 6 22 4 2 5 3" xfId="44806"/>
    <cellStyle name="Note 6 22 4 2 6" xfId="19925"/>
    <cellStyle name="Note 6 22 4 3" xfId="3085"/>
    <cellStyle name="Note 6 22 4 3 2" xfId="5596"/>
    <cellStyle name="Note 6 22 4 3 2 2" xfId="14823"/>
    <cellStyle name="Note 6 22 4 3 2 2 2" xfId="32258"/>
    <cellStyle name="Note 6 22 4 3 2 2 3" xfId="46711"/>
    <cellStyle name="Note 6 22 4 3 2 3" xfId="17284"/>
    <cellStyle name="Note 6 22 4 3 2 3 2" xfId="34719"/>
    <cellStyle name="Note 6 22 4 3 2 3 3" xfId="49172"/>
    <cellStyle name="Note 6 22 4 3 2 4" xfId="23032"/>
    <cellStyle name="Note 6 22 4 3 2 5" xfId="37485"/>
    <cellStyle name="Note 6 22 4 3 3" xfId="8058"/>
    <cellStyle name="Note 6 22 4 3 3 2" xfId="25493"/>
    <cellStyle name="Note 6 22 4 3 3 3" xfId="39946"/>
    <cellStyle name="Note 6 22 4 3 4" xfId="10499"/>
    <cellStyle name="Note 6 22 4 3 4 2" xfId="27934"/>
    <cellStyle name="Note 6 22 4 3 4 3" xfId="42387"/>
    <cellStyle name="Note 6 22 4 3 5" xfId="12919"/>
    <cellStyle name="Note 6 22 4 3 5 2" xfId="30354"/>
    <cellStyle name="Note 6 22 4 3 5 3" xfId="44807"/>
    <cellStyle name="Note 6 22 4 3 6" xfId="19926"/>
    <cellStyle name="Note 6 22 4 4" xfId="3086"/>
    <cellStyle name="Note 6 22 4 4 2" xfId="5597"/>
    <cellStyle name="Note 6 22 4 4 2 2" xfId="23033"/>
    <cellStyle name="Note 6 22 4 4 2 3" xfId="37486"/>
    <cellStyle name="Note 6 22 4 4 3" xfId="8059"/>
    <cellStyle name="Note 6 22 4 4 3 2" xfId="25494"/>
    <cellStyle name="Note 6 22 4 4 3 3" xfId="39947"/>
    <cellStyle name="Note 6 22 4 4 4" xfId="10500"/>
    <cellStyle name="Note 6 22 4 4 4 2" xfId="27935"/>
    <cellStyle name="Note 6 22 4 4 4 3" xfId="42388"/>
    <cellStyle name="Note 6 22 4 4 5" xfId="12920"/>
    <cellStyle name="Note 6 22 4 4 5 2" xfId="30355"/>
    <cellStyle name="Note 6 22 4 4 5 3" xfId="44808"/>
    <cellStyle name="Note 6 22 4 4 6" xfId="15541"/>
    <cellStyle name="Note 6 22 4 4 6 2" xfId="32976"/>
    <cellStyle name="Note 6 22 4 4 6 3" xfId="47429"/>
    <cellStyle name="Note 6 22 4 4 7" xfId="19927"/>
    <cellStyle name="Note 6 22 4 4 8" xfId="20703"/>
    <cellStyle name="Note 6 22 4 5" xfId="5594"/>
    <cellStyle name="Note 6 22 4 5 2" xfId="14821"/>
    <cellStyle name="Note 6 22 4 5 2 2" xfId="32256"/>
    <cellStyle name="Note 6 22 4 5 2 3" xfId="46709"/>
    <cellStyle name="Note 6 22 4 5 3" xfId="17282"/>
    <cellStyle name="Note 6 22 4 5 3 2" xfId="34717"/>
    <cellStyle name="Note 6 22 4 5 3 3" xfId="49170"/>
    <cellStyle name="Note 6 22 4 5 4" xfId="23030"/>
    <cellStyle name="Note 6 22 4 5 5" xfId="37483"/>
    <cellStyle name="Note 6 22 4 6" xfId="8056"/>
    <cellStyle name="Note 6 22 4 6 2" xfId="25491"/>
    <cellStyle name="Note 6 22 4 6 3" xfId="39944"/>
    <cellStyle name="Note 6 22 4 7" xfId="10497"/>
    <cellStyle name="Note 6 22 4 7 2" xfId="27932"/>
    <cellStyle name="Note 6 22 4 7 3" xfId="42385"/>
    <cellStyle name="Note 6 22 4 8" xfId="12917"/>
    <cellStyle name="Note 6 22 4 8 2" xfId="30352"/>
    <cellStyle name="Note 6 22 4 8 3" xfId="44805"/>
    <cellStyle name="Note 6 22 4 9" xfId="19924"/>
    <cellStyle name="Note 6 22 5" xfId="3087"/>
    <cellStyle name="Note 6 22 5 2" xfId="5598"/>
    <cellStyle name="Note 6 22 5 2 2" xfId="14824"/>
    <cellStyle name="Note 6 22 5 2 2 2" xfId="32259"/>
    <cellStyle name="Note 6 22 5 2 2 3" xfId="46712"/>
    <cellStyle name="Note 6 22 5 2 3" xfId="17285"/>
    <cellStyle name="Note 6 22 5 2 3 2" xfId="34720"/>
    <cellStyle name="Note 6 22 5 2 3 3" xfId="49173"/>
    <cellStyle name="Note 6 22 5 2 4" xfId="23034"/>
    <cellStyle name="Note 6 22 5 2 5" xfId="37487"/>
    <cellStyle name="Note 6 22 5 3" xfId="8060"/>
    <cellStyle name="Note 6 22 5 3 2" xfId="25495"/>
    <cellStyle name="Note 6 22 5 3 3" xfId="39948"/>
    <cellStyle name="Note 6 22 5 4" xfId="10501"/>
    <cellStyle name="Note 6 22 5 4 2" xfId="27936"/>
    <cellStyle name="Note 6 22 5 4 3" xfId="42389"/>
    <cellStyle name="Note 6 22 5 5" xfId="12921"/>
    <cellStyle name="Note 6 22 5 5 2" xfId="30356"/>
    <cellStyle name="Note 6 22 5 5 3" xfId="44809"/>
    <cellStyle name="Note 6 22 5 6" xfId="19928"/>
    <cellStyle name="Note 6 22 6" xfId="3088"/>
    <cellStyle name="Note 6 22 6 2" xfId="5599"/>
    <cellStyle name="Note 6 22 6 2 2" xfId="14825"/>
    <cellStyle name="Note 6 22 6 2 2 2" xfId="32260"/>
    <cellStyle name="Note 6 22 6 2 2 3" xfId="46713"/>
    <cellStyle name="Note 6 22 6 2 3" xfId="17286"/>
    <cellStyle name="Note 6 22 6 2 3 2" xfId="34721"/>
    <cellStyle name="Note 6 22 6 2 3 3" xfId="49174"/>
    <cellStyle name="Note 6 22 6 2 4" xfId="23035"/>
    <cellStyle name="Note 6 22 6 2 5" xfId="37488"/>
    <cellStyle name="Note 6 22 6 3" xfId="8061"/>
    <cellStyle name="Note 6 22 6 3 2" xfId="25496"/>
    <cellStyle name="Note 6 22 6 3 3" xfId="39949"/>
    <cellStyle name="Note 6 22 6 4" xfId="10502"/>
    <cellStyle name="Note 6 22 6 4 2" xfId="27937"/>
    <cellStyle name="Note 6 22 6 4 3" xfId="42390"/>
    <cellStyle name="Note 6 22 6 5" xfId="12922"/>
    <cellStyle name="Note 6 22 6 5 2" xfId="30357"/>
    <cellStyle name="Note 6 22 6 5 3" xfId="44810"/>
    <cellStyle name="Note 6 22 6 6" xfId="19929"/>
    <cellStyle name="Note 6 22 7" xfId="3089"/>
    <cellStyle name="Note 6 22 7 2" xfId="5600"/>
    <cellStyle name="Note 6 22 7 2 2" xfId="23036"/>
    <cellStyle name="Note 6 22 7 2 3" xfId="37489"/>
    <cellStyle name="Note 6 22 7 3" xfId="8062"/>
    <cellStyle name="Note 6 22 7 3 2" xfId="25497"/>
    <cellStyle name="Note 6 22 7 3 3" xfId="39950"/>
    <cellStyle name="Note 6 22 7 4" xfId="10503"/>
    <cellStyle name="Note 6 22 7 4 2" xfId="27938"/>
    <cellStyle name="Note 6 22 7 4 3" xfId="42391"/>
    <cellStyle name="Note 6 22 7 5" xfId="12923"/>
    <cellStyle name="Note 6 22 7 5 2" xfId="30358"/>
    <cellStyle name="Note 6 22 7 5 3" xfId="44811"/>
    <cellStyle name="Note 6 22 7 6" xfId="15542"/>
    <cellStyle name="Note 6 22 7 6 2" xfId="32977"/>
    <cellStyle name="Note 6 22 7 6 3" xfId="47430"/>
    <cellStyle name="Note 6 22 7 7" xfId="19930"/>
    <cellStyle name="Note 6 22 7 8" xfId="20704"/>
    <cellStyle name="Note 6 22 8" xfId="5585"/>
    <cellStyle name="Note 6 22 8 2" xfId="14814"/>
    <cellStyle name="Note 6 22 8 2 2" xfId="32249"/>
    <cellStyle name="Note 6 22 8 2 3" xfId="46702"/>
    <cellStyle name="Note 6 22 8 3" xfId="17275"/>
    <cellStyle name="Note 6 22 8 3 2" xfId="34710"/>
    <cellStyle name="Note 6 22 8 3 3" xfId="49163"/>
    <cellStyle name="Note 6 22 8 4" xfId="23021"/>
    <cellStyle name="Note 6 22 8 5" xfId="37474"/>
    <cellStyle name="Note 6 22 9" xfId="8047"/>
    <cellStyle name="Note 6 22 9 2" xfId="25482"/>
    <cellStyle name="Note 6 22 9 3" xfId="39935"/>
    <cellStyle name="Note 6 23" xfId="3090"/>
    <cellStyle name="Note 6 23 10" xfId="10504"/>
    <cellStyle name="Note 6 23 10 2" xfId="27939"/>
    <cellStyle name="Note 6 23 10 3" xfId="42392"/>
    <cellStyle name="Note 6 23 11" xfId="12924"/>
    <cellStyle name="Note 6 23 11 2" xfId="30359"/>
    <cellStyle name="Note 6 23 11 3" xfId="44812"/>
    <cellStyle name="Note 6 23 12" xfId="19931"/>
    <cellStyle name="Note 6 23 2" xfId="3091"/>
    <cellStyle name="Note 6 23 2 2" xfId="3092"/>
    <cellStyle name="Note 6 23 2 2 2" xfId="5603"/>
    <cellStyle name="Note 6 23 2 2 2 2" xfId="14828"/>
    <cellStyle name="Note 6 23 2 2 2 2 2" xfId="32263"/>
    <cellStyle name="Note 6 23 2 2 2 2 3" xfId="46716"/>
    <cellStyle name="Note 6 23 2 2 2 3" xfId="17289"/>
    <cellStyle name="Note 6 23 2 2 2 3 2" xfId="34724"/>
    <cellStyle name="Note 6 23 2 2 2 3 3" xfId="49177"/>
    <cellStyle name="Note 6 23 2 2 2 4" xfId="23039"/>
    <cellStyle name="Note 6 23 2 2 2 5" xfId="37492"/>
    <cellStyle name="Note 6 23 2 2 3" xfId="8065"/>
    <cellStyle name="Note 6 23 2 2 3 2" xfId="25500"/>
    <cellStyle name="Note 6 23 2 2 3 3" xfId="39953"/>
    <cellStyle name="Note 6 23 2 2 4" xfId="10506"/>
    <cellStyle name="Note 6 23 2 2 4 2" xfId="27941"/>
    <cellStyle name="Note 6 23 2 2 4 3" xfId="42394"/>
    <cellStyle name="Note 6 23 2 2 5" xfId="12926"/>
    <cellStyle name="Note 6 23 2 2 5 2" xfId="30361"/>
    <cellStyle name="Note 6 23 2 2 5 3" xfId="44814"/>
    <cellStyle name="Note 6 23 2 2 6" xfId="19933"/>
    <cellStyle name="Note 6 23 2 3" xfId="3093"/>
    <cellStyle name="Note 6 23 2 3 2" xfId="5604"/>
    <cellStyle name="Note 6 23 2 3 2 2" xfId="14829"/>
    <cellStyle name="Note 6 23 2 3 2 2 2" xfId="32264"/>
    <cellStyle name="Note 6 23 2 3 2 2 3" xfId="46717"/>
    <cellStyle name="Note 6 23 2 3 2 3" xfId="17290"/>
    <cellStyle name="Note 6 23 2 3 2 3 2" xfId="34725"/>
    <cellStyle name="Note 6 23 2 3 2 3 3" xfId="49178"/>
    <cellStyle name="Note 6 23 2 3 2 4" xfId="23040"/>
    <cellStyle name="Note 6 23 2 3 2 5" xfId="37493"/>
    <cellStyle name="Note 6 23 2 3 3" xfId="8066"/>
    <cellStyle name="Note 6 23 2 3 3 2" xfId="25501"/>
    <cellStyle name="Note 6 23 2 3 3 3" xfId="39954"/>
    <cellStyle name="Note 6 23 2 3 4" xfId="10507"/>
    <cellStyle name="Note 6 23 2 3 4 2" xfId="27942"/>
    <cellStyle name="Note 6 23 2 3 4 3" xfId="42395"/>
    <cellStyle name="Note 6 23 2 3 5" xfId="12927"/>
    <cellStyle name="Note 6 23 2 3 5 2" xfId="30362"/>
    <cellStyle name="Note 6 23 2 3 5 3" xfId="44815"/>
    <cellStyle name="Note 6 23 2 3 6" xfId="19934"/>
    <cellStyle name="Note 6 23 2 4" xfId="3094"/>
    <cellStyle name="Note 6 23 2 4 2" xfId="5605"/>
    <cellStyle name="Note 6 23 2 4 2 2" xfId="23041"/>
    <cellStyle name="Note 6 23 2 4 2 3" xfId="37494"/>
    <cellStyle name="Note 6 23 2 4 3" xfId="8067"/>
    <cellStyle name="Note 6 23 2 4 3 2" xfId="25502"/>
    <cellStyle name="Note 6 23 2 4 3 3" xfId="39955"/>
    <cellStyle name="Note 6 23 2 4 4" xfId="10508"/>
    <cellStyle name="Note 6 23 2 4 4 2" xfId="27943"/>
    <cellStyle name="Note 6 23 2 4 4 3" xfId="42396"/>
    <cellStyle name="Note 6 23 2 4 5" xfId="12928"/>
    <cellStyle name="Note 6 23 2 4 5 2" xfId="30363"/>
    <cellStyle name="Note 6 23 2 4 5 3" xfId="44816"/>
    <cellStyle name="Note 6 23 2 4 6" xfId="15543"/>
    <cellStyle name="Note 6 23 2 4 6 2" xfId="32978"/>
    <cellStyle name="Note 6 23 2 4 6 3" xfId="47431"/>
    <cellStyle name="Note 6 23 2 4 7" xfId="19935"/>
    <cellStyle name="Note 6 23 2 4 8" xfId="20705"/>
    <cellStyle name="Note 6 23 2 5" xfId="5602"/>
    <cellStyle name="Note 6 23 2 5 2" xfId="14827"/>
    <cellStyle name="Note 6 23 2 5 2 2" xfId="32262"/>
    <cellStyle name="Note 6 23 2 5 2 3" xfId="46715"/>
    <cellStyle name="Note 6 23 2 5 3" xfId="17288"/>
    <cellStyle name="Note 6 23 2 5 3 2" xfId="34723"/>
    <cellStyle name="Note 6 23 2 5 3 3" xfId="49176"/>
    <cellStyle name="Note 6 23 2 5 4" xfId="23038"/>
    <cellStyle name="Note 6 23 2 5 5" xfId="37491"/>
    <cellStyle name="Note 6 23 2 6" xfId="8064"/>
    <cellStyle name="Note 6 23 2 6 2" xfId="25499"/>
    <cellStyle name="Note 6 23 2 6 3" xfId="39952"/>
    <cellStyle name="Note 6 23 2 7" xfId="10505"/>
    <cellStyle name="Note 6 23 2 7 2" xfId="27940"/>
    <cellStyle name="Note 6 23 2 7 3" xfId="42393"/>
    <cellStyle name="Note 6 23 2 8" xfId="12925"/>
    <cellStyle name="Note 6 23 2 8 2" xfId="30360"/>
    <cellStyle name="Note 6 23 2 8 3" xfId="44813"/>
    <cellStyle name="Note 6 23 2 9" xfId="19932"/>
    <cellStyle name="Note 6 23 3" xfId="3095"/>
    <cellStyle name="Note 6 23 3 2" xfId="3096"/>
    <cellStyle name="Note 6 23 3 2 2" xfId="5607"/>
    <cellStyle name="Note 6 23 3 2 2 2" xfId="14831"/>
    <cellStyle name="Note 6 23 3 2 2 2 2" xfId="32266"/>
    <cellStyle name="Note 6 23 3 2 2 2 3" xfId="46719"/>
    <cellStyle name="Note 6 23 3 2 2 3" xfId="17292"/>
    <cellStyle name="Note 6 23 3 2 2 3 2" xfId="34727"/>
    <cellStyle name="Note 6 23 3 2 2 3 3" xfId="49180"/>
    <cellStyle name="Note 6 23 3 2 2 4" xfId="23043"/>
    <cellStyle name="Note 6 23 3 2 2 5" xfId="37496"/>
    <cellStyle name="Note 6 23 3 2 3" xfId="8069"/>
    <cellStyle name="Note 6 23 3 2 3 2" xfId="25504"/>
    <cellStyle name="Note 6 23 3 2 3 3" xfId="39957"/>
    <cellStyle name="Note 6 23 3 2 4" xfId="10510"/>
    <cellStyle name="Note 6 23 3 2 4 2" xfId="27945"/>
    <cellStyle name="Note 6 23 3 2 4 3" xfId="42398"/>
    <cellStyle name="Note 6 23 3 2 5" xfId="12930"/>
    <cellStyle name="Note 6 23 3 2 5 2" xfId="30365"/>
    <cellStyle name="Note 6 23 3 2 5 3" xfId="44818"/>
    <cellStyle name="Note 6 23 3 2 6" xfId="19937"/>
    <cellStyle name="Note 6 23 3 3" xfId="3097"/>
    <cellStyle name="Note 6 23 3 3 2" xfId="5608"/>
    <cellStyle name="Note 6 23 3 3 2 2" xfId="14832"/>
    <cellStyle name="Note 6 23 3 3 2 2 2" xfId="32267"/>
    <cellStyle name="Note 6 23 3 3 2 2 3" xfId="46720"/>
    <cellStyle name="Note 6 23 3 3 2 3" xfId="17293"/>
    <cellStyle name="Note 6 23 3 3 2 3 2" xfId="34728"/>
    <cellStyle name="Note 6 23 3 3 2 3 3" xfId="49181"/>
    <cellStyle name="Note 6 23 3 3 2 4" xfId="23044"/>
    <cellStyle name="Note 6 23 3 3 2 5" xfId="37497"/>
    <cellStyle name="Note 6 23 3 3 3" xfId="8070"/>
    <cellStyle name="Note 6 23 3 3 3 2" xfId="25505"/>
    <cellStyle name="Note 6 23 3 3 3 3" xfId="39958"/>
    <cellStyle name="Note 6 23 3 3 4" xfId="10511"/>
    <cellStyle name="Note 6 23 3 3 4 2" xfId="27946"/>
    <cellStyle name="Note 6 23 3 3 4 3" xfId="42399"/>
    <cellStyle name="Note 6 23 3 3 5" xfId="12931"/>
    <cellStyle name="Note 6 23 3 3 5 2" xfId="30366"/>
    <cellStyle name="Note 6 23 3 3 5 3" xfId="44819"/>
    <cellStyle name="Note 6 23 3 3 6" xfId="19938"/>
    <cellStyle name="Note 6 23 3 4" xfId="3098"/>
    <cellStyle name="Note 6 23 3 4 2" xfId="5609"/>
    <cellStyle name="Note 6 23 3 4 2 2" xfId="23045"/>
    <cellStyle name="Note 6 23 3 4 2 3" xfId="37498"/>
    <cellStyle name="Note 6 23 3 4 3" xfId="8071"/>
    <cellStyle name="Note 6 23 3 4 3 2" xfId="25506"/>
    <cellStyle name="Note 6 23 3 4 3 3" xfId="39959"/>
    <cellStyle name="Note 6 23 3 4 4" xfId="10512"/>
    <cellStyle name="Note 6 23 3 4 4 2" xfId="27947"/>
    <cellStyle name="Note 6 23 3 4 4 3" xfId="42400"/>
    <cellStyle name="Note 6 23 3 4 5" xfId="12932"/>
    <cellStyle name="Note 6 23 3 4 5 2" xfId="30367"/>
    <cellStyle name="Note 6 23 3 4 5 3" xfId="44820"/>
    <cellStyle name="Note 6 23 3 4 6" xfId="15544"/>
    <cellStyle name="Note 6 23 3 4 6 2" xfId="32979"/>
    <cellStyle name="Note 6 23 3 4 6 3" xfId="47432"/>
    <cellStyle name="Note 6 23 3 4 7" xfId="19939"/>
    <cellStyle name="Note 6 23 3 4 8" xfId="20706"/>
    <cellStyle name="Note 6 23 3 5" xfId="5606"/>
    <cellStyle name="Note 6 23 3 5 2" xfId="14830"/>
    <cellStyle name="Note 6 23 3 5 2 2" xfId="32265"/>
    <cellStyle name="Note 6 23 3 5 2 3" xfId="46718"/>
    <cellStyle name="Note 6 23 3 5 3" xfId="17291"/>
    <cellStyle name="Note 6 23 3 5 3 2" xfId="34726"/>
    <cellStyle name="Note 6 23 3 5 3 3" xfId="49179"/>
    <cellStyle name="Note 6 23 3 5 4" xfId="23042"/>
    <cellStyle name="Note 6 23 3 5 5" xfId="37495"/>
    <cellStyle name="Note 6 23 3 6" xfId="8068"/>
    <cellStyle name="Note 6 23 3 6 2" xfId="25503"/>
    <cellStyle name="Note 6 23 3 6 3" xfId="39956"/>
    <cellStyle name="Note 6 23 3 7" xfId="10509"/>
    <cellStyle name="Note 6 23 3 7 2" xfId="27944"/>
    <cellStyle name="Note 6 23 3 7 3" xfId="42397"/>
    <cellStyle name="Note 6 23 3 8" xfId="12929"/>
    <cellStyle name="Note 6 23 3 8 2" xfId="30364"/>
    <cellStyle name="Note 6 23 3 8 3" xfId="44817"/>
    <cellStyle name="Note 6 23 3 9" xfId="19936"/>
    <cellStyle name="Note 6 23 4" xfId="3099"/>
    <cellStyle name="Note 6 23 4 2" xfId="3100"/>
    <cellStyle name="Note 6 23 4 2 2" xfId="5611"/>
    <cellStyle name="Note 6 23 4 2 2 2" xfId="14834"/>
    <cellStyle name="Note 6 23 4 2 2 2 2" xfId="32269"/>
    <cellStyle name="Note 6 23 4 2 2 2 3" xfId="46722"/>
    <cellStyle name="Note 6 23 4 2 2 3" xfId="17295"/>
    <cellStyle name="Note 6 23 4 2 2 3 2" xfId="34730"/>
    <cellStyle name="Note 6 23 4 2 2 3 3" xfId="49183"/>
    <cellStyle name="Note 6 23 4 2 2 4" xfId="23047"/>
    <cellStyle name="Note 6 23 4 2 2 5" xfId="37500"/>
    <cellStyle name="Note 6 23 4 2 3" xfId="8073"/>
    <cellStyle name="Note 6 23 4 2 3 2" xfId="25508"/>
    <cellStyle name="Note 6 23 4 2 3 3" xfId="39961"/>
    <cellStyle name="Note 6 23 4 2 4" xfId="10514"/>
    <cellStyle name="Note 6 23 4 2 4 2" xfId="27949"/>
    <cellStyle name="Note 6 23 4 2 4 3" xfId="42402"/>
    <cellStyle name="Note 6 23 4 2 5" xfId="12934"/>
    <cellStyle name="Note 6 23 4 2 5 2" xfId="30369"/>
    <cellStyle name="Note 6 23 4 2 5 3" xfId="44822"/>
    <cellStyle name="Note 6 23 4 2 6" xfId="19941"/>
    <cellStyle name="Note 6 23 4 3" xfId="3101"/>
    <cellStyle name="Note 6 23 4 3 2" xfId="5612"/>
    <cellStyle name="Note 6 23 4 3 2 2" xfId="14835"/>
    <cellStyle name="Note 6 23 4 3 2 2 2" xfId="32270"/>
    <cellStyle name="Note 6 23 4 3 2 2 3" xfId="46723"/>
    <cellStyle name="Note 6 23 4 3 2 3" xfId="17296"/>
    <cellStyle name="Note 6 23 4 3 2 3 2" xfId="34731"/>
    <cellStyle name="Note 6 23 4 3 2 3 3" xfId="49184"/>
    <cellStyle name="Note 6 23 4 3 2 4" xfId="23048"/>
    <cellStyle name="Note 6 23 4 3 2 5" xfId="37501"/>
    <cellStyle name="Note 6 23 4 3 3" xfId="8074"/>
    <cellStyle name="Note 6 23 4 3 3 2" xfId="25509"/>
    <cellStyle name="Note 6 23 4 3 3 3" xfId="39962"/>
    <cellStyle name="Note 6 23 4 3 4" xfId="10515"/>
    <cellStyle name="Note 6 23 4 3 4 2" xfId="27950"/>
    <cellStyle name="Note 6 23 4 3 4 3" xfId="42403"/>
    <cellStyle name="Note 6 23 4 3 5" xfId="12935"/>
    <cellStyle name="Note 6 23 4 3 5 2" xfId="30370"/>
    <cellStyle name="Note 6 23 4 3 5 3" xfId="44823"/>
    <cellStyle name="Note 6 23 4 3 6" xfId="19942"/>
    <cellStyle name="Note 6 23 4 4" xfId="3102"/>
    <cellStyle name="Note 6 23 4 4 2" xfId="5613"/>
    <cellStyle name="Note 6 23 4 4 2 2" xfId="23049"/>
    <cellStyle name="Note 6 23 4 4 2 3" xfId="37502"/>
    <cellStyle name="Note 6 23 4 4 3" xfId="8075"/>
    <cellStyle name="Note 6 23 4 4 3 2" xfId="25510"/>
    <cellStyle name="Note 6 23 4 4 3 3" xfId="39963"/>
    <cellStyle name="Note 6 23 4 4 4" xfId="10516"/>
    <cellStyle name="Note 6 23 4 4 4 2" xfId="27951"/>
    <cellStyle name="Note 6 23 4 4 4 3" xfId="42404"/>
    <cellStyle name="Note 6 23 4 4 5" xfId="12936"/>
    <cellStyle name="Note 6 23 4 4 5 2" xfId="30371"/>
    <cellStyle name="Note 6 23 4 4 5 3" xfId="44824"/>
    <cellStyle name="Note 6 23 4 4 6" xfId="15545"/>
    <cellStyle name="Note 6 23 4 4 6 2" xfId="32980"/>
    <cellStyle name="Note 6 23 4 4 6 3" xfId="47433"/>
    <cellStyle name="Note 6 23 4 4 7" xfId="19943"/>
    <cellStyle name="Note 6 23 4 4 8" xfId="20707"/>
    <cellStyle name="Note 6 23 4 5" xfId="5610"/>
    <cellStyle name="Note 6 23 4 5 2" xfId="14833"/>
    <cellStyle name="Note 6 23 4 5 2 2" xfId="32268"/>
    <cellStyle name="Note 6 23 4 5 2 3" xfId="46721"/>
    <cellStyle name="Note 6 23 4 5 3" xfId="17294"/>
    <cellStyle name="Note 6 23 4 5 3 2" xfId="34729"/>
    <cellStyle name="Note 6 23 4 5 3 3" xfId="49182"/>
    <cellStyle name="Note 6 23 4 5 4" xfId="23046"/>
    <cellStyle name="Note 6 23 4 5 5" xfId="37499"/>
    <cellStyle name="Note 6 23 4 6" xfId="8072"/>
    <cellStyle name="Note 6 23 4 6 2" xfId="25507"/>
    <cellStyle name="Note 6 23 4 6 3" xfId="39960"/>
    <cellStyle name="Note 6 23 4 7" xfId="10513"/>
    <cellStyle name="Note 6 23 4 7 2" xfId="27948"/>
    <cellStyle name="Note 6 23 4 7 3" xfId="42401"/>
    <cellStyle name="Note 6 23 4 8" xfId="12933"/>
    <cellStyle name="Note 6 23 4 8 2" xfId="30368"/>
    <cellStyle name="Note 6 23 4 8 3" xfId="44821"/>
    <cellStyle name="Note 6 23 4 9" xfId="19940"/>
    <cellStyle name="Note 6 23 5" xfId="3103"/>
    <cellStyle name="Note 6 23 5 2" xfId="5614"/>
    <cellStyle name="Note 6 23 5 2 2" xfId="14836"/>
    <cellStyle name="Note 6 23 5 2 2 2" xfId="32271"/>
    <cellStyle name="Note 6 23 5 2 2 3" xfId="46724"/>
    <cellStyle name="Note 6 23 5 2 3" xfId="17297"/>
    <cellStyle name="Note 6 23 5 2 3 2" xfId="34732"/>
    <cellStyle name="Note 6 23 5 2 3 3" xfId="49185"/>
    <cellStyle name="Note 6 23 5 2 4" xfId="23050"/>
    <cellStyle name="Note 6 23 5 2 5" xfId="37503"/>
    <cellStyle name="Note 6 23 5 3" xfId="8076"/>
    <cellStyle name="Note 6 23 5 3 2" xfId="25511"/>
    <cellStyle name="Note 6 23 5 3 3" xfId="39964"/>
    <cellStyle name="Note 6 23 5 4" xfId="10517"/>
    <cellStyle name="Note 6 23 5 4 2" xfId="27952"/>
    <cellStyle name="Note 6 23 5 4 3" xfId="42405"/>
    <cellStyle name="Note 6 23 5 5" xfId="12937"/>
    <cellStyle name="Note 6 23 5 5 2" xfId="30372"/>
    <cellStyle name="Note 6 23 5 5 3" xfId="44825"/>
    <cellStyle name="Note 6 23 5 6" xfId="19944"/>
    <cellStyle name="Note 6 23 6" xfId="3104"/>
    <cellStyle name="Note 6 23 6 2" xfId="5615"/>
    <cellStyle name="Note 6 23 6 2 2" xfId="14837"/>
    <cellStyle name="Note 6 23 6 2 2 2" xfId="32272"/>
    <cellStyle name="Note 6 23 6 2 2 3" xfId="46725"/>
    <cellStyle name="Note 6 23 6 2 3" xfId="17298"/>
    <cellStyle name="Note 6 23 6 2 3 2" xfId="34733"/>
    <cellStyle name="Note 6 23 6 2 3 3" xfId="49186"/>
    <cellStyle name="Note 6 23 6 2 4" xfId="23051"/>
    <cellStyle name="Note 6 23 6 2 5" xfId="37504"/>
    <cellStyle name="Note 6 23 6 3" xfId="8077"/>
    <cellStyle name="Note 6 23 6 3 2" xfId="25512"/>
    <cellStyle name="Note 6 23 6 3 3" xfId="39965"/>
    <cellStyle name="Note 6 23 6 4" xfId="10518"/>
    <cellStyle name="Note 6 23 6 4 2" xfId="27953"/>
    <cellStyle name="Note 6 23 6 4 3" xfId="42406"/>
    <cellStyle name="Note 6 23 6 5" xfId="12938"/>
    <cellStyle name="Note 6 23 6 5 2" xfId="30373"/>
    <cellStyle name="Note 6 23 6 5 3" xfId="44826"/>
    <cellStyle name="Note 6 23 6 6" xfId="19945"/>
    <cellStyle name="Note 6 23 7" xfId="3105"/>
    <cellStyle name="Note 6 23 7 2" xfId="5616"/>
    <cellStyle name="Note 6 23 7 2 2" xfId="23052"/>
    <cellStyle name="Note 6 23 7 2 3" xfId="37505"/>
    <cellStyle name="Note 6 23 7 3" xfId="8078"/>
    <cellStyle name="Note 6 23 7 3 2" xfId="25513"/>
    <cellStyle name="Note 6 23 7 3 3" xfId="39966"/>
    <cellStyle name="Note 6 23 7 4" xfId="10519"/>
    <cellStyle name="Note 6 23 7 4 2" xfId="27954"/>
    <cellStyle name="Note 6 23 7 4 3" xfId="42407"/>
    <cellStyle name="Note 6 23 7 5" xfId="12939"/>
    <cellStyle name="Note 6 23 7 5 2" xfId="30374"/>
    <cellStyle name="Note 6 23 7 5 3" xfId="44827"/>
    <cellStyle name="Note 6 23 7 6" xfId="15546"/>
    <cellStyle name="Note 6 23 7 6 2" xfId="32981"/>
    <cellStyle name="Note 6 23 7 6 3" xfId="47434"/>
    <cellStyle name="Note 6 23 7 7" xfId="19946"/>
    <cellStyle name="Note 6 23 7 8" xfId="20708"/>
    <cellStyle name="Note 6 23 8" xfId="5601"/>
    <cellStyle name="Note 6 23 8 2" xfId="14826"/>
    <cellStyle name="Note 6 23 8 2 2" xfId="32261"/>
    <cellStyle name="Note 6 23 8 2 3" xfId="46714"/>
    <cellStyle name="Note 6 23 8 3" xfId="17287"/>
    <cellStyle name="Note 6 23 8 3 2" xfId="34722"/>
    <cellStyle name="Note 6 23 8 3 3" xfId="49175"/>
    <cellStyle name="Note 6 23 8 4" xfId="23037"/>
    <cellStyle name="Note 6 23 8 5" xfId="37490"/>
    <cellStyle name="Note 6 23 9" xfId="8063"/>
    <cellStyle name="Note 6 23 9 2" xfId="25498"/>
    <cellStyle name="Note 6 23 9 3" xfId="39951"/>
    <cellStyle name="Note 6 24" xfId="3106"/>
    <cellStyle name="Note 6 24 10" xfId="10520"/>
    <cellStyle name="Note 6 24 10 2" xfId="27955"/>
    <cellStyle name="Note 6 24 10 3" xfId="42408"/>
    <cellStyle name="Note 6 24 11" xfId="12940"/>
    <cellStyle name="Note 6 24 11 2" xfId="30375"/>
    <cellStyle name="Note 6 24 11 3" xfId="44828"/>
    <cellStyle name="Note 6 24 12" xfId="19947"/>
    <cellStyle name="Note 6 24 2" xfId="3107"/>
    <cellStyle name="Note 6 24 2 2" xfId="3108"/>
    <cellStyle name="Note 6 24 2 2 2" xfId="5619"/>
    <cellStyle name="Note 6 24 2 2 2 2" xfId="14840"/>
    <cellStyle name="Note 6 24 2 2 2 2 2" xfId="32275"/>
    <cellStyle name="Note 6 24 2 2 2 2 3" xfId="46728"/>
    <cellStyle name="Note 6 24 2 2 2 3" xfId="17301"/>
    <cellStyle name="Note 6 24 2 2 2 3 2" xfId="34736"/>
    <cellStyle name="Note 6 24 2 2 2 3 3" xfId="49189"/>
    <cellStyle name="Note 6 24 2 2 2 4" xfId="23055"/>
    <cellStyle name="Note 6 24 2 2 2 5" xfId="37508"/>
    <cellStyle name="Note 6 24 2 2 3" xfId="8081"/>
    <cellStyle name="Note 6 24 2 2 3 2" xfId="25516"/>
    <cellStyle name="Note 6 24 2 2 3 3" xfId="39969"/>
    <cellStyle name="Note 6 24 2 2 4" xfId="10522"/>
    <cellStyle name="Note 6 24 2 2 4 2" xfId="27957"/>
    <cellStyle name="Note 6 24 2 2 4 3" xfId="42410"/>
    <cellStyle name="Note 6 24 2 2 5" xfId="12942"/>
    <cellStyle name="Note 6 24 2 2 5 2" xfId="30377"/>
    <cellStyle name="Note 6 24 2 2 5 3" xfId="44830"/>
    <cellStyle name="Note 6 24 2 2 6" xfId="19949"/>
    <cellStyle name="Note 6 24 2 3" xfId="3109"/>
    <cellStyle name="Note 6 24 2 3 2" xfId="5620"/>
    <cellStyle name="Note 6 24 2 3 2 2" xfId="14841"/>
    <cellStyle name="Note 6 24 2 3 2 2 2" xfId="32276"/>
    <cellStyle name="Note 6 24 2 3 2 2 3" xfId="46729"/>
    <cellStyle name="Note 6 24 2 3 2 3" xfId="17302"/>
    <cellStyle name="Note 6 24 2 3 2 3 2" xfId="34737"/>
    <cellStyle name="Note 6 24 2 3 2 3 3" xfId="49190"/>
    <cellStyle name="Note 6 24 2 3 2 4" xfId="23056"/>
    <cellStyle name="Note 6 24 2 3 2 5" xfId="37509"/>
    <cellStyle name="Note 6 24 2 3 3" xfId="8082"/>
    <cellStyle name="Note 6 24 2 3 3 2" xfId="25517"/>
    <cellStyle name="Note 6 24 2 3 3 3" xfId="39970"/>
    <cellStyle name="Note 6 24 2 3 4" xfId="10523"/>
    <cellStyle name="Note 6 24 2 3 4 2" xfId="27958"/>
    <cellStyle name="Note 6 24 2 3 4 3" xfId="42411"/>
    <cellStyle name="Note 6 24 2 3 5" xfId="12943"/>
    <cellStyle name="Note 6 24 2 3 5 2" xfId="30378"/>
    <cellStyle name="Note 6 24 2 3 5 3" xfId="44831"/>
    <cellStyle name="Note 6 24 2 3 6" xfId="19950"/>
    <cellStyle name="Note 6 24 2 4" xfId="3110"/>
    <cellStyle name="Note 6 24 2 4 2" xfId="5621"/>
    <cellStyle name="Note 6 24 2 4 2 2" xfId="23057"/>
    <cellStyle name="Note 6 24 2 4 2 3" xfId="37510"/>
    <cellStyle name="Note 6 24 2 4 3" xfId="8083"/>
    <cellStyle name="Note 6 24 2 4 3 2" xfId="25518"/>
    <cellStyle name="Note 6 24 2 4 3 3" xfId="39971"/>
    <cellStyle name="Note 6 24 2 4 4" xfId="10524"/>
    <cellStyle name="Note 6 24 2 4 4 2" xfId="27959"/>
    <cellStyle name="Note 6 24 2 4 4 3" xfId="42412"/>
    <cellStyle name="Note 6 24 2 4 5" xfId="12944"/>
    <cellStyle name="Note 6 24 2 4 5 2" xfId="30379"/>
    <cellStyle name="Note 6 24 2 4 5 3" xfId="44832"/>
    <cellStyle name="Note 6 24 2 4 6" xfId="15547"/>
    <cellStyle name="Note 6 24 2 4 6 2" xfId="32982"/>
    <cellStyle name="Note 6 24 2 4 6 3" xfId="47435"/>
    <cellStyle name="Note 6 24 2 4 7" xfId="19951"/>
    <cellStyle name="Note 6 24 2 4 8" xfId="20709"/>
    <cellStyle name="Note 6 24 2 5" xfId="5618"/>
    <cellStyle name="Note 6 24 2 5 2" xfId="14839"/>
    <cellStyle name="Note 6 24 2 5 2 2" xfId="32274"/>
    <cellStyle name="Note 6 24 2 5 2 3" xfId="46727"/>
    <cellStyle name="Note 6 24 2 5 3" xfId="17300"/>
    <cellStyle name="Note 6 24 2 5 3 2" xfId="34735"/>
    <cellStyle name="Note 6 24 2 5 3 3" xfId="49188"/>
    <cellStyle name="Note 6 24 2 5 4" xfId="23054"/>
    <cellStyle name="Note 6 24 2 5 5" xfId="37507"/>
    <cellStyle name="Note 6 24 2 6" xfId="8080"/>
    <cellStyle name="Note 6 24 2 6 2" xfId="25515"/>
    <cellStyle name="Note 6 24 2 6 3" xfId="39968"/>
    <cellStyle name="Note 6 24 2 7" xfId="10521"/>
    <cellStyle name="Note 6 24 2 7 2" xfId="27956"/>
    <cellStyle name="Note 6 24 2 7 3" xfId="42409"/>
    <cellStyle name="Note 6 24 2 8" xfId="12941"/>
    <cellStyle name="Note 6 24 2 8 2" xfId="30376"/>
    <cellStyle name="Note 6 24 2 8 3" xfId="44829"/>
    <cellStyle name="Note 6 24 2 9" xfId="19948"/>
    <cellStyle name="Note 6 24 3" xfId="3111"/>
    <cellStyle name="Note 6 24 3 2" xfId="3112"/>
    <cellStyle name="Note 6 24 3 2 2" xfId="5623"/>
    <cellStyle name="Note 6 24 3 2 2 2" xfId="14843"/>
    <cellStyle name="Note 6 24 3 2 2 2 2" xfId="32278"/>
    <cellStyle name="Note 6 24 3 2 2 2 3" xfId="46731"/>
    <cellStyle name="Note 6 24 3 2 2 3" xfId="17304"/>
    <cellStyle name="Note 6 24 3 2 2 3 2" xfId="34739"/>
    <cellStyle name="Note 6 24 3 2 2 3 3" xfId="49192"/>
    <cellStyle name="Note 6 24 3 2 2 4" xfId="23059"/>
    <cellStyle name="Note 6 24 3 2 2 5" xfId="37512"/>
    <cellStyle name="Note 6 24 3 2 3" xfId="8085"/>
    <cellStyle name="Note 6 24 3 2 3 2" xfId="25520"/>
    <cellStyle name="Note 6 24 3 2 3 3" xfId="39973"/>
    <cellStyle name="Note 6 24 3 2 4" xfId="10526"/>
    <cellStyle name="Note 6 24 3 2 4 2" xfId="27961"/>
    <cellStyle name="Note 6 24 3 2 4 3" xfId="42414"/>
    <cellStyle name="Note 6 24 3 2 5" xfId="12946"/>
    <cellStyle name="Note 6 24 3 2 5 2" xfId="30381"/>
    <cellStyle name="Note 6 24 3 2 5 3" xfId="44834"/>
    <cellStyle name="Note 6 24 3 2 6" xfId="19953"/>
    <cellStyle name="Note 6 24 3 3" xfId="3113"/>
    <cellStyle name="Note 6 24 3 3 2" xfId="5624"/>
    <cellStyle name="Note 6 24 3 3 2 2" xfId="14844"/>
    <cellStyle name="Note 6 24 3 3 2 2 2" xfId="32279"/>
    <cellStyle name="Note 6 24 3 3 2 2 3" xfId="46732"/>
    <cellStyle name="Note 6 24 3 3 2 3" xfId="17305"/>
    <cellStyle name="Note 6 24 3 3 2 3 2" xfId="34740"/>
    <cellStyle name="Note 6 24 3 3 2 3 3" xfId="49193"/>
    <cellStyle name="Note 6 24 3 3 2 4" xfId="23060"/>
    <cellStyle name="Note 6 24 3 3 2 5" xfId="37513"/>
    <cellStyle name="Note 6 24 3 3 3" xfId="8086"/>
    <cellStyle name="Note 6 24 3 3 3 2" xfId="25521"/>
    <cellStyle name="Note 6 24 3 3 3 3" xfId="39974"/>
    <cellStyle name="Note 6 24 3 3 4" xfId="10527"/>
    <cellStyle name="Note 6 24 3 3 4 2" xfId="27962"/>
    <cellStyle name="Note 6 24 3 3 4 3" xfId="42415"/>
    <cellStyle name="Note 6 24 3 3 5" xfId="12947"/>
    <cellStyle name="Note 6 24 3 3 5 2" xfId="30382"/>
    <cellStyle name="Note 6 24 3 3 5 3" xfId="44835"/>
    <cellStyle name="Note 6 24 3 3 6" xfId="19954"/>
    <cellStyle name="Note 6 24 3 4" xfId="3114"/>
    <cellStyle name="Note 6 24 3 4 2" xfId="5625"/>
    <cellStyle name="Note 6 24 3 4 2 2" xfId="23061"/>
    <cellStyle name="Note 6 24 3 4 2 3" xfId="37514"/>
    <cellStyle name="Note 6 24 3 4 3" xfId="8087"/>
    <cellStyle name="Note 6 24 3 4 3 2" xfId="25522"/>
    <cellStyle name="Note 6 24 3 4 3 3" xfId="39975"/>
    <cellStyle name="Note 6 24 3 4 4" xfId="10528"/>
    <cellStyle name="Note 6 24 3 4 4 2" xfId="27963"/>
    <cellStyle name="Note 6 24 3 4 4 3" xfId="42416"/>
    <cellStyle name="Note 6 24 3 4 5" xfId="12948"/>
    <cellStyle name="Note 6 24 3 4 5 2" xfId="30383"/>
    <cellStyle name="Note 6 24 3 4 5 3" xfId="44836"/>
    <cellStyle name="Note 6 24 3 4 6" xfId="15548"/>
    <cellStyle name="Note 6 24 3 4 6 2" xfId="32983"/>
    <cellStyle name="Note 6 24 3 4 6 3" xfId="47436"/>
    <cellStyle name="Note 6 24 3 4 7" xfId="19955"/>
    <cellStyle name="Note 6 24 3 4 8" xfId="20710"/>
    <cellStyle name="Note 6 24 3 5" xfId="5622"/>
    <cellStyle name="Note 6 24 3 5 2" xfId="14842"/>
    <cellStyle name="Note 6 24 3 5 2 2" xfId="32277"/>
    <cellStyle name="Note 6 24 3 5 2 3" xfId="46730"/>
    <cellStyle name="Note 6 24 3 5 3" xfId="17303"/>
    <cellStyle name="Note 6 24 3 5 3 2" xfId="34738"/>
    <cellStyle name="Note 6 24 3 5 3 3" xfId="49191"/>
    <cellStyle name="Note 6 24 3 5 4" xfId="23058"/>
    <cellStyle name="Note 6 24 3 5 5" xfId="37511"/>
    <cellStyle name="Note 6 24 3 6" xfId="8084"/>
    <cellStyle name="Note 6 24 3 6 2" xfId="25519"/>
    <cellStyle name="Note 6 24 3 6 3" xfId="39972"/>
    <cellStyle name="Note 6 24 3 7" xfId="10525"/>
    <cellStyle name="Note 6 24 3 7 2" xfId="27960"/>
    <cellStyle name="Note 6 24 3 7 3" xfId="42413"/>
    <cellStyle name="Note 6 24 3 8" xfId="12945"/>
    <cellStyle name="Note 6 24 3 8 2" xfId="30380"/>
    <cellStyle name="Note 6 24 3 8 3" xfId="44833"/>
    <cellStyle name="Note 6 24 3 9" xfId="19952"/>
    <cellStyle name="Note 6 24 4" xfId="3115"/>
    <cellStyle name="Note 6 24 4 2" xfId="3116"/>
    <cellStyle name="Note 6 24 4 2 2" xfId="5627"/>
    <cellStyle name="Note 6 24 4 2 2 2" xfId="14846"/>
    <cellStyle name="Note 6 24 4 2 2 2 2" xfId="32281"/>
    <cellStyle name="Note 6 24 4 2 2 2 3" xfId="46734"/>
    <cellStyle name="Note 6 24 4 2 2 3" xfId="17307"/>
    <cellStyle name="Note 6 24 4 2 2 3 2" xfId="34742"/>
    <cellStyle name="Note 6 24 4 2 2 3 3" xfId="49195"/>
    <cellStyle name="Note 6 24 4 2 2 4" xfId="23063"/>
    <cellStyle name="Note 6 24 4 2 2 5" xfId="37516"/>
    <cellStyle name="Note 6 24 4 2 3" xfId="8089"/>
    <cellStyle name="Note 6 24 4 2 3 2" xfId="25524"/>
    <cellStyle name="Note 6 24 4 2 3 3" xfId="39977"/>
    <cellStyle name="Note 6 24 4 2 4" xfId="10530"/>
    <cellStyle name="Note 6 24 4 2 4 2" xfId="27965"/>
    <cellStyle name="Note 6 24 4 2 4 3" xfId="42418"/>
    <cellStyle name="Note 6 24 4 2 5" xfId="12950"/>
    <cellStyle name="Note 6 24 4 2 5 2" xfId="30385"/>
    <cellStyle name="Note 6 24 4 2 5 3" xfId="44838"/>
    <cellStyle name="Note 6 24 4 2 6" xfId="19957"/>
    <cellStyle name="Note 6 24 4 3" xfId="3117"/>
    <cellStyle name="Note 6 24 4 3 2" xfId="5628"/>
    <cellStyle name="Note 6 24 4 3 2 2" xfId="14847"/>
    <cellStyle name="Note 6 24 4 3 2 2 2" xfId="32282"/>
    <cellStyle name="Note 6 24 4 3 2 2 3" xfId="46735"/>
    <cellStyle name="Note 6 24 4 3 2 3" xfId="17308"/>
    <cellStyle name="Note 6 24 4 3 2 3 2" xfId="34743"/>
    <cellStyle name="Note 6 24 4 3 2 3 3" xfId="49196"/>
    <cellStyle name="Note 6 24 4 3 2 4" xfId="23064"/>
    <cellStyle name="Note 6 24 4 3 2 5" xfId="37517"/>
    <cellStyle name="Note 6 24 4 3 3" xfId="8090"/>
    <cellStyle name="Note 6 24 4 3 3 2" xfId="25525"/>
    <cellStyle name="Note 6 24 4 3 3 3" xfId="39978"/>
    <cellStyle name="Note 6 24 4 3 4" xfId="10531"/>
    <cellStyle name="Note 6 24 4 3 4 2" xfId="27966"/>
    <cellStyle name="Note 6 24 4 3 4 3" xfId="42419"/>
    <cellStyle name="Note 6 24 4 3 5" xfId="12951"/>
    <cellStyle name="Note 6 24 4 3 5 2" xfId="30386"/>
    <cellStyle name="Note 6 24 4 3 5 3" xfId="44839"/>
    <cellStyle name="Note 6 24 4 3 6" xfId="19958"/>
    <cellStyle name="Note 6 24 4 4" xfId="3118"/>
    <cellStyle name="Note 6 24 4 4 2" xfId="5629"/>
    <cellStyle name="Note 6 24 4 4 2 2" xfId="23065"/>
    <cellStyle name="Note 6 24 4 4 2 3" xfId="37518"/>
    <cellStyle name="Note 6 24 4 4 3" xfId="8091"/>
    <cellStyle name="Note 6 24 4 4 3 2" xfId="25526"/>
    <cellStyle name="Note 6 24 4 4 3 3" xfId="39979"/>
    <cellStyle name="Note 6 24 4 4 4" xfId="10532"/>
    <cellStyle name="Note 6 24 4 4 4 2" xfId="27967"/>
    <cellStyle name="Note 6 24 4 4 4 3" xfId="42420"/>
    <cellStyle name="Note 6 24 4 4 5" xfId="12952"/>
    <cellStyle name="Note 6 24 4 4 5 2" xfId="30387"/>
    <cellStyle name="Note 6 24 4 4 5 3" xfId="44840"/>
    <cellStyle name="Note 6 24 4 4 6" xfId="15549"/>
    <cellStyle name="Note 6 24 4 4 6 2" xfId="32984"/>
    <cellStyle name="Note 6 24 4 4 6 3" xfId="47437"/>
    <cellStyle name="Note 6 24 4 4 7" xfId="19959"/>
    <cellStyle name="Note 6 24 4 4 8" xfId="20711"/>
    <cellStyle name="Note 6 24 4 5" xfId="5626"/>
    <cellStyle name="Note 6 24 4 5 2" xfId="14845"/>
    <cellStyle name="Note 6 24 4 5 2 2" xfId="32280"/>
    <cellStyle name="Note 6 24 4 5 2 3" xfId="46733"/>
    <cellStyle name="Note 6 24 4 5 3" xfId="17306"/>
    <cellStyle name="Note 6 24 4 5 3 2" xfId="34741"/>
    <cellStyle name="Note 6 24 4 5 3 3" xfId="49194"/>
    <cellStyle name="Note 6 24 4 5 4" xfId="23062"/>
    <cellStyle name="Note 6 24 4 5 5" xfId="37515"/>
    <cellStyle name="Note 6 24 4 6" xfId="8088"/>
    <cellStyle name="Note 6 24 4 6 2" xfId="25523"/>
    <cellStyle name="Note 6 24 4 6 3" xfId="39976"/>
    <cellStyle name="Note 6 24 4 7" xfId="10529"/>
    <cellStyle name="Note 6 24 4 7 2" xfId="27964"/>
    <cellStyle name="Note 6 24 4 7 3" xfId="42417"/>
    <cellStyle name="Note 6 24 4 8" xfId="12949"/>
    <cellStyle name="Note 6 24 4 8 2" xfId="30384"/>
    <cellStyle name="Note 6 24 4 8 3" xfId="44837"/>
    <cellStyle name="Note 6 24 4 9" xfId="19956"/>
    <cellStyle name="Note 6 24 5" xfId="3119"/>
    <cellStyle name="Note 6 24 5 2" xfId="5630"/>
    <cellStyle name="Note 6 24 5 2 2" xfId="14848"/>
    <cellStyle name="Note 6 24 5 2 2 2" xfId="32283"/>
    <cellStyle name="Note 6 24 5 2 2 3" xfId="46736"/>
    <cellStyle name="Note 6 24 5 2 3" xfId="17309"/>
    <cellStyle name="Note 6 24 5 2 3 2" xfId="34744"/>
    <cellStyle name="Note 6 24 5 2 3 3" xfId="49197"/>
    <cellStyle name="Note 6 24 5 2 4" xfId="23066"/>
    <cellStyle name="Note 6 24 5 2 5" xfId="37519"/>
    <cellStyle name="Note 6 24 5 3" xfId="8092"/>
    <cellStyle name="Note 6 24 5 3 2" xfId="25527"/>
    <cellStyle name="Note 6 24 5 3 3" xfId="39980"/>
    <cellStyle name="Note 6 24 5 4" xfId="10533"/>
    <cellStyle name="Note 6 24 5 4 2" xfId="27968"/>
    <cellStyle name="Note 6 24 5 4 3" xfId="42421"/>
    <cellStyle name="Note 6 24 5 5" xfId="12953"/>
    <cellStyle name="Note 6 24 5 5 2" xfId="30388"/>
    <cellStyle name="Note 6 24 5 5 3" xfId="44841"/>
    <cellStyle name="Note 6 24 5 6" xfId="19960"/>
    <cellStyle name="Note 6 24 6" xfId="3120"/>
    <cellStyle name="Note 6 24 6 2" xfId="5631"/>
    <cellStyle name="Note 6 24 6 2 2" xfId="14849"/>
    <cellStyle name="Note 6 24 6 2 2 2" xfId="32284"/>
    <cellStyle name="Note 6 24 6 2 2 3" xfId="46737"/>
    <cellStyle name="Note 6 24 6 2 3" xfId="17310"/>
    <cellStyle name="Note 6 24 6 2 3 2" xfId="34745"/>
    <cellStyle name="Note 6 24 6 2 3 3" xfId="49198"/>
    <cellStyle name="Note 6 24 6 2 4" xfId="23067"/>
    <cellStyle name="Note 6 24 6 2 5" xfId="37520"/>
    <cellStyle name="Note 6 24 6 3" xfId="8093"/>
    <cellStyle name="Note 6 24 6 3 2" xfId="25528"/>
    <cellStyle name="Note 6 24 6 3 3" xfId="39981"/>
    <cellStyle name="Note 6 24 6 4" xfId="10534"/>
    <cellStyle name="Note 6 24 6 4 2" xfId="27969"/>
    <cellStyle name="Note 6 24 6 4 3" xfId="42422"/>
    <cellStyle name="Note 6 24 6 5" xfId="12954"/>
    <cellStyle name="Note 6 24 6 5 2" xfId="30389"/>
    <cellStyle name="Note 6 24 6 5 3" xfId="44842"/>
    <cellStyle name="Note 6 24 6 6" xfId="19961"/>
    <cellStyle name="Note 6 24 7" xfId="3121"/>
    <cellStyle name="Note 6 24 7 2" xfId="5632"/>
    <cellStyle name="Note 6 24 7 2 2" xfId="23068"/>
    <cellStyle name="Note 6 24 7 2 3" xfId="37521"/>
    <cellStyle name="Note 6 24 7 3" xfId="8094"/>
    <cellStyle name="Note 6 24 7 3 2" xfId="25529"/>
    <cellStyle name="Note 6 24 7 3 3" xfId="39982"/>
    <cellStyle name="Note 6 24 7 4" xfId="10535"/>
    <cellStyle name="Note 6 24 7 4 2" xfId="27970"/>
    <cellStyle name="Note 6 24 7 4 3" xfId="42423"/>
    <cellStyle name="Note 6 24 7 5" xfId="12955"/>
    <cellStyle name="Note 6 24 7 5 2" xfId="30390"/>
    <cellStyle name="Note 6 24 7 5 3" xfId="44843"/>
    <cellStyle name="Note 6 24 7 6" xfId="15550"/>
    <cellStyle name="Note 6 24 7 6 2" xfId="32985"/>
    <cellStyle name="Note 6 24 7 6 3" xfId="47438"/>
    <cellStyle name="Note 6 24 7 7" xfId="19962"/>
    <cellStyle name="Note 6 24 7 8" xfId="20712"/>
    <cellStyle name="Note 6 24 8" xfId="5617"/>
    <cellStyle name="Note 6 24 8 2" xfId="14838"/>
    <cellStyle name="Note 6 24 8 2 2" xfId="32273"/>
    <cellStyle name="Note 6 24 8 2 3" xfId="46726"/>
    <cellStyle name="Note 6 24 8 3" xfId="17299"/>
    <cellStyle name="Note 6 24 8 3 2" xfId="34734"/>
    <cellStyle name="Note 6 24 8 3 3" xfId="49187"/>
    <cellStyle name="Note 6 24 8 4" xfId="23053"/>
    <cellStyle name="Note 6 24 8 5" xfId="37506"/>
    <cellStyle name="Note 6 24 9" xfId="8079"/>
    <cellStyle name="Note 6 24 9 2" xfId="25514"/>
    <cellStyle name="Note 6 24 9 3" xfId="39967"/>
    <cellStyle name="Note 6 25" xfId="3122"/>
    <cellStyle name="Note 6 25 2" xfId="3123"/>
    <cellStyle name="Note 6 25 2 2" xfId="5634"/>
    <cellStyle name="Note 6 25 2 2 2" xfId="14851"/>
    <cellStyle name="Note 6 25 2 2 2 2" xfId="32286"/>
    <cellStyle name="Note 6 25 2 2 2 3" xfId="46739"/>
    <cellStyle name="Note 6 25 2 2 3" xfId="17312"/>
    <cellStyle name="Note 6 25 2 2 3 2" xfId="34747"/>
    <cellStyle name="Note 6 25 2 2 3 3" xfId="49200"/>
    <cellStyle name="Note 6 25 2 2 4" xfId="23070"/>
    <cellStyle name="Note 6 25 2 2 5" xfId="37523"/>
    <cellStyle name="Note 6 25 2 3" xfId="8096"/>
    <cellStyle name="Note 6 25 2 3 2" xfId="25531"/>
    <cellStyle name="Note 6 25 2 3 3" xfId="39984"/>
    <cellStyle name="Note 6 25 2 4" xfId="10537"/>
    <cellStyle name="Note 6 25 2 4 2" xfId="27972"/>
    <cellStyle name="Note 6 25 2 4 3" xfId="42425"/>
    <cellStyle name="Note 6 25 2 5" xfId="12957"/>
    <cellStyle name="Note 6 25 2 5 2" xfId="30392"/>
    <cellStyle name="Note 6 25 2 5 3" xfId="44845"/>
    <cellStyle name="Note 6 25 2 6" xfId="19964"/>
    <cellStyle name="Note 6 25 3" xfId="3124"/>
    <cellStyle name="Note 6 25 3 2" xfId="5635"/>
    <cellStyle name="Note 6 25 3 2 2" xfId="14852"/>
    <cellStyle name="Note 6 25 3 2 2 2" xfId="32287"/>
    <cellStyle name="Note 6 25 3 2 2 3" xfId="46740"/>
    <cellStyle name="Note 6 25 3 2 3" xfId="17313"/>
    <cellStyle name="Note 6 25 3 2 3 2" xfId="34748"/>
    <cellStyle name="Note 6 25 3 2 3 3" xfId="49201"/>
    <cellStyle name="Note 6 25 3 2 4" xfId="23071"/>
    <cellStyle name="Note 6 25 3 2 5" xfId="37524"/>
    <cellStyle name="Note 6 25 3 3" xfId="8097"/>
    <cellStyle name="Note 6 25 3 3 2" xfId="25532"/>
    <cellStyle name="Note 6 25 3 3 3" xfId="39985"/>
    <cellStyle name="Note 6 25 3 4" xfId="10538"/>
    <cellStyle name="Note 6 25 3 4 2" xfId="27973"/>
    <cellStyle name="Note 6 25 3 4 3" xfId="42426"/>
    <cellStyle name="Note 6 25 3 5" xfId="12958"/>
    <cellStyle name="Note 6 25 3 5 2" xfId="30393"/>
    <cellStyle name="Note 6 25 3 5 3" xfId="44846"/>
    <cellStyle name="Note 6 25 3 6" xfId="19965"/>
    <cellStyle name="Note 6 25 4" xfId="3125"/>
    <cellStyle name="Note 6 25 4 2" xfId="5636"/>
    <cellStyle name="Note 6 25 4 2 2" xfId="23072"/>
    <cellStyle name="Note 6 25 4 2 3" xfId="37525"/>
    <cellStyle name="Note 6 25 4 3" xfId="8098"/>
    <cellStyle name="Note 6 25 4 3 2" xfId="25533"/>
    <cellStyle name="Note 6 25 4 3 3" xfId="39986"/>
    <cellStyle name="Note 6 25 4 4" xfId="10539"/>
    <cellStyle name="Note 6 25 4 4 2" xfId="27974"/>
    <cellStyle name="Note 6 25 4 4 3" xfId="42427"/>
    <cellStyle name="Note 6 25 4 5" xfId="12959"/>
    <cellStyle name="Note 6 25 4 5 2" xfId="30394"/>
    <cellStyle name="Note 6 25 4 5 3" xfId="44847"/>
    <cellStyle name="Note 6 25 4 6" xfId="15551"/>
    <cellStyle name="Note 6 25 4 6 2" xfId="32986"/>
    <cellStyle name="Note 6 25 4 6 3" xfId="47439"/>
    <cellStyle name="Note 6 25 4 7" xfId="19966"/>
    <cellStyle name="Note 6 25 4 8" xfId="20713"/>
    <cellStyle name="Note 6 25 5" xfId="5633"/>
    <cellStyle name="Note 6 25 5 2" xfId="14850"/>
    <cellStyle name="Note 6 25 5 2 2" xfId="32285"/>
    <cellStyle name="Note 6 25 5 2 3" xfId="46738"/>
    <cellStyle name="Note 6 25 5 3" xfId="17311"/>
    <cellStyle name="Note 6 25 5 3 2" xfId="34746"/>
    <cellStyle name="Note 6 25 5 3 3" xfId="49199"/>
    <cellStyle name="Note 6 25 5 4" xfId="23069"/>
    <cellStyle name="Note 6 25 5 5" xfId="37522"/>
    <cellStyle name="Note 6 25 6" xfId="8095"/>
    <cellStyle name="Note 6 25 6 2" xfId="25530"/>
    <cellStyle name="Note 6 25 6 3" xfId="39983"/>
    <cellStyle name="Note 6 25 7" xfId="10536"/>
    <cellStyle name="Note 6 25 7 2" xfId="27971"/>
    <cellStyle name="Note 6 25 7 3" xfId="42424"/>
    <cellStyle name="Note 6 25 8" xfId="12956"/>
    <cellStyle name="Note 6 25 8 2" xfId="30391"/>
    <cellStyle name="Note 6 25 8 3" xfId="44844"/>
    <cellStyle name="Note 6 25 9" xfId="19963"/>
    <cellStyle name="Note 6 26" xfId="3126"/>
    <cellStyle name="Note 6 26 2" xfId="3127"/>
    <cellStyle name="Note 6 26 2 2" xfId="5638"/>
    <cellStyle name="Note 6 26 2 2 2" xfId="14854"/>
    <cellStyle name="Note 6 26 2 2 2 2" xfId="32289"/>
    <cellStyle name="Note 6 26 2 2 2 3" xfId="46742"/>
    <cellStyle name="Note 6 26 2 2 3" xfId="17315"/>
    <cellStyle name="Note 6 26 2 2 3 2" xfId="34750"/>
    <cellStyle name="Note 6 26 2 2 3 3" xfId="49203"/>
    <cellStyle name="Note 6 26 2 2 4" xfId="23074"/>
    <cellStyle name="Note 6 26 2 2 5" xfId="37527"/>
    <cellStyle name="Note 6 26 2 3" xfId="8100"/>
    <cellStyle name="Note 6 26 2 3 2" xfId="25535"/>
    <cellStyle name="Note 6 26 2 3 3" xfId="39988"/>
    <cellStyle name="Note 6 26 2 4" xfId="10541"/>
    <cellStyle name="Note 6 26 2 4 2" xfId="27976"/>
    <cellStyle name="Note 6 26 2 4 3" xfId="42429"/>
    <cellStyle name="Note 6 26 2 5" xfId="12961"/>
    <cellStyle name="Note 6 26 2 5 2" xfId="30396"/>
    <cellStyle name="Note 6 26 2 5 3" xfId="44849"/>
    <cellStyle name="Note 6 26 2 6" xfId="19968"/>
    <cellStyle name="Note 6 26 3" xfId="3128"/>
    <cellStyle name="Note 6 26 3 2" xfId="5639"/>
    <cellStyle name="Note 6 26 3 2 2" xfId="14855"/>
    <cellStyle name="Note 6 26 3 2 2 2" xfId="32290"/>
    <cellStyle name="Note 6 26 3 2 2 3" xfId="46743"/>
    <cellStyle name="Note 6 26 3 2 3" xfId="17316"/>
    <cellStyle name="Note 6 26 3 2 3 2" xfId="34751"/>
    <cellStyle name="Note 6 26 3 2 3 3" xfId="49204"/>
    <cellStyle name="Note 6 26 3 2 4" xfId="23075"/>
    <cellStyle name="Note 6 26 3 2 5" xfId="37528"/>
    <cellStyle name="Note 6 26 3 3" xfId="8101"/>
    <cellStyle name="Note 6 26 3 3 2" xfId="25536"/>
    <cellStyle name="Note 6 26 3 3 3" xfId="39989"/>
    <cellStyle name="Note 6 26 3 4" xfId="10542"/>
    <cellStyle name="Note 6 26 3 4 2" xfId="27977"/>
    <cellStyle name="Note 6 26 3 4 3" xfId="42430"/>
    <cellStyle name="Note 6 26 3 5" xfId="12962"/>
    <cellStyle name="Note 6 26 3 5 2" xfId="30397"/>
    <cellStyle name="Note 6 26 3 5 3" xfId="44850"/>
    <cellStyle name="Note 6 26 3 6" xfId="19969"/>
    <cellStyle name="Note 6 26 4" xfId="3129"/>
    <cellStyle name="Note 6 26 4 2" xfId="5640"/>
    <cellStyle name="Note 6 26 4 2 2" xfId="23076"/>
    <cellStyle name="Note 6 26 4 2 3" xfId="37529"/>
    <cellStyle name="Note 6 26 4 3" xfId="8102"/>
    <cellStyle name="Note 6 26 4 3 2" xfId="25537"/>
    <cellStyle name="Note 6 26 4 3 3" xfId="39990"/>
    <cellStyle name="Note 6 26 4 4" xfId="10543"/>
    <cellStyle name="Note 6 26 4 4 2" xfId="27978"/>
    <cellStyle name="Note 6 26 4 4 3" xfId="42431"/>
    <cellStyle name="Note 6 26 4 5" xfId="12963"/>
    <cellStyle name="Note 6 26 4 5 2" xfId="30398"/>
    <cellStyle name="Note 6 26 4 5 3" xfId="44851"/>
    <cellStyle name="Note 6 26 4 6" xfId="15552"/>
    <cellStyle name="Note 6 26 4 6 2" xfId="32987"/>
    <cellStyle name="Note 6 26 4 6 3" xfId="47440"/>
    <cellStyle name="Note 6 26 4 7" xfId="19970"/>
    <cellStyle name="Note 6 26 4 8" xfId="20714"/>
    <cellStyle name="Note 6 26 5" xfId="5637"/>
    <cellStyle name="Note 6 26 5 2" xfId="14853"/>
    <cellStyle name="Note 6 26 5 2 2" xfId="32288"/>
    <cellStyle name="Note 6 26 5 2 3" xfId="46741"/>
    <cellStyle name="Note 6 26 5 3" xfId="17314"/>
    <cellStyle name="Note 6 26 5 3 2" xfId="34749"/>
    <cellStyle name="Note 6 26 5 3 3" xfId="49202"/>
    <cellStyle name="Note 6 26 5 4" xfId="23073"/>
    <cellStyle name="Note 6 26 5 5" xfId="37526"/>
    <cellStyle name="Note 6 26 6" xfId="8099"/>
    <cellStyle name="Note 6 26 6 2" xfId="25534"/>
    <cellStyle name="Note 6 26 6 3" xfId="39987"/>
    <cellStyle name="Note 6 26 7" xfId="10540"/>
    <cellStyle name="Note 6 26 7 2" xfId="27975"/>
    <cellStyle name="Note 6 26 7 3" xfId="42428"/>
    <cellStyle name="Note 6 26 8" xfId="12960"/>
    <cellStyle name="Note 6 26 8 2" xfId="30395"/>
    <cellStyle name="Note 6 26 8 3" xfId="44848"/>
    <cellStyle name="Note 6 26 9" xfId="19967"/>
    <cellStyle name="Note 6 27" xfId="3130"/>
    <cellStyle name="Note 6 27 2" xfId="3131"/>
    <cellStyle name="Note 6 27 2 2" xfId="5642"/>
    <cellStyle name="Note 6 27 2 2 2" xfId="14857"/>
    <cellStyle name="Note 6 27 2 2 2 2" xfId="32292"/>
    <cellStyle name="Note 6 27 2 2 2 3" xfId="46745"/>
    <cellStyle name="Note 6 27 2 2 3" xfId="17318"/>
    <cellStyle name="Note 6 27 2 2 3 2" xfId="34753"/>
    <cellStyle name="Note 6 27 2 2 3 3" xfId="49206"/>
    <cellStyle name="Note 6 27 2 2 4" xfId="23078"/>
    <cellStyle name="Note 6 27 2 2 5" xfId="37531"/>
    <cellStyle name="Note 6 27 2 3" xfId="8104"/>
    <cellStyle name="Note 6 27 2 3 2" xfId="25539"/>
    <cellStyle name="Note 6 27 2 3 3" xfId="39992"/>
    <cellStyle name="Note 6 27 2 4" xfId="10545"/>
    <cellStyle name="Note 6 27 2 4 2" xfId="27980"/>
    <cellStyle name="Note 6 27 2 4 3" xfId="42433"/>
    <cellStyle name="Note 6 27 2 5" xfId="12965"/>
    <cellStyle name="Note 6 27 2 5 2" xfId="30400"/>
    <cellStyle name="Note 6 27 2 5 3" xfId="44853"/>
    <cellStyle name="Note 6 27 2 6" xfId="19972"/>
    <cellStyle name="Note 6 27 3" xfId="3132"/>
    <cellStyle name="Note 6 27 3 2" xfId="5643"/>
    <cellStyle name="Note 6 27 3 2 2" xfId="14858"/>
    <cellStyle name="Note 6 27 3 2 2 2" xfId="32293"/>
    <cellStyle name="Note 6 27 3 2 2 3" xfId="46746"/>
    <cellStyle name="Note 6 27 3 2 3" xfId="17319"/>
    <cellStyle name="Note 6 27 3 2 3 2" xfId="34754"/>
    <cellStyle name="Note 6 27 3 2 3 3" xfId="49207"/>
    <cellStyle name="Note 6 27 3 2 4" xfId="23079"/>
    <cellStyle name="Note 6 27 3 2 5" xfId="37532"/>
    <cellStyle name="Note 6 27 3 3" xfId="8105"/>
    <cellStyle name="Note 6 27 3 3 2" xfId="25540"/>
    <cellStyle name="Note 6 27 3 3 3" xfId="39993"/>
    <cellStyle name="Note 6 27 3 4" xfId="10546"/>
    <cellStyle name="Note 6 27 3 4 2" xfId="27981"/>
    <cellStyle name="Note 6 27 3 4 3" xfId="42434"/>
    <cellStyle name="Note 6 27 3 5" xfId="12966"/>
    <cellStyle name="Note 6 27 3 5 2" xfId="30401"/>
    <cellStyle name="Note 6 27 3 5 3" xfId="44854"/>
    <cellStyle name="Note 6 27 3 6" xfId="19973"/>
    <cellStyle name="Note 6 27 4" xfId="3133"/>
    <cellStyle name="Note 6 27 4 2" xfId="5644"/>
    <cellStyle name="Note 6 27 4 2 2" xfId="23080"/>
    <cellStyle name="Note 6 27 4 2 3" xfId="37533"/>
    <cellStyle name="Note 6 27 4 3" xfId="8106"/>
    <cellStyle name="Note 6 27 4 3 2" xfId="25541"/>
    <cellStyle name="Note 6 27 4 3 3" xfId="39994"/>
    <cellStyle name="Note 6 27 4 4" xfId="10547"/>
    <cellStyle name="Note 6 27 4 4 2" xfId="27982"/>
    <cellStyle name="Note 6 27 4 4 3" xfId="42435"/>
    <cellStyle name="Note 6 27 4 5" xfId="12967"/>
    <cellStyle name="Note 6 27 4 5 2" xfId="30402"/>
    <cellStyle name="Note 6 27 4 5 3" xfId="44855"/>
    <cellStyle name="Note 6 27 4 6" xfId="15553"/>
    <cellStyle name="Note 6 27 4 6 2" xfId="32988"/>
    <cellStyle name="Note 6 27 4 6 3" xfId="47441"/>
    <cellStyle name="Note 6 27 4 7" xfId="19974"/>
    <cellStyle name="Note 6 27 4 8" xfId="20715"/>
    <cellStyle name="Note 6 27 5" xfId="5641"/>
    <cellStyle name="Note 6 27 5 2" xfId="14856"/>
    <cellStyle name="Note 6 27 5 2 2" xfId="32291"/>
    <cellStyle name="Note 6 27 5 2 3" xfId="46744"/>
    <cellStyle name="Note 6 27 5 3" xfId="17317"/>
    <cellStyle name="Note 6 27 5 3 2" xfId="34752"/>
    <cellStyle name="Note 6 27 5 3 3" xfId="49205"/>
    <cellStyle name="Note 6 27 5 4" xfId="23077"/>
    <cellStyle name="Note 6 27 5 5" xfId="37530"/>
    <cellStyle name="Note 6 27 6" xfId="8103"/>
    <cellStyle name="Note 6 27 6 2" xfId="25538"/>
    <cellStyle name="Note 6 27 6 3" xfId="39991"/>
    <cellStyle name="Note 6 27 7" xfId="10544"/>
    <cellStyle name="Note 6 27 7 2" xfId="27979"/>
    <cellStyle name="Note 6 27 7 3" xfId="42432"/>
    <cellStyle name="Note 6 27 8" xfId="12964"/>
    <cellStyle name="Note 6 27 8 2" xfId="30399"/>
    <cellStyle name="Note 6 27 8 3" xfId="44852"/>
    <cellStyle name="Note 6 27 9" xfId="19971"/>
    <cellStyle name="Note 6 28" xfId="3134"/>
    <cellStyle name="Note 6 28 2" xfId="5645"/>
    <cellStyle name="Note 6 28 2 2" xfId="14859"/>
    <cellStyle name="Note 6 28 2 2 2" xfId="32294"/>
    <cellStyle name="Note 6 28 2 2 3" xfId="46747"/>
    <cellStyle name="Note 6 28 2 3" xfId="17320"/>
    <cellStyle name="Note 6 28 2 3 2" xfId="34755"/>
    <cellStyle name="Note 6 28 2 3 3" xfId="49208"/>
    <cellStyle name="Note 6 28 2 4" xfId="23081"/>
    <cellStyle name="Note 6 28 2 5" xfId="37534"/>
    <cellStyle name="Note 6 28 3" xfId="8107"/>
    <cellStyle name="Note 6 28 3 2" xfId="25542"/>
    <cellStyle name="Note 6 28 3 3" xfId="39995"/>
    <cellStyle name="Note 6 28 4" xfId="10548"/>
    <cellStyle name="Note 6 28 4 2" xfId="27983"/>
    <cellStyle name="Note 6 28 4 3" xfId="42436"/>
    <cellStyle name="Note 6 28 5" xfId="12968"/>
    <cellStyle name="Note 6 28 5 2" xfId="30403"/>
    <cellStyle name="Note 6 28 5 3" xfId="44856"/>
    <cellStyle name="Note 6 28 6" xfId="19975"/>
    <cellStyle name="Note 6 29" xfId="3135"/>
    <cellStyle name="Note 6 29 2" xfId="5646"/>
    <cellStyle name="Note 6 29 2 2" xfId="14860"/>
    <cellStyle name="Note 6 29 2 2 2" xfId="32295"/>
    <cellStyle name="Note 6 29 2 2 3" xfId="46748"/>
    <cellStyle name="Note 6 29 2 3" xfId="17321"/>
    <cellStyle name="Note 6 29 2 3 2" xfId="34756"/>
    <cellStyle name="Note 6 29 2 3 3" xfId="49209"/>
    <cellStyle name="Note 6 29 2 4" xfId="23082"/>
    <cellStyle name="Note 6 29 2 5" xfId="37535"/>
    <cellStyle name="Note 6 29 3" xfId="8108"/>
    <cellStyle name="Note 6 29 3 2" xfId="25543"/>
    <cellStyle name="Note 6 29 3 3" xfId="39996"/>
    <cellStyle name="Note 6 29 4" xfId="10549"/>
    <cellStyle name="Note 6 29 4 2" xfId="27984"/>
    <cellStyle name="Note 6 29 4 3" xfId="42437"/>
    <cellStyle name="Note 6 29 5" xfId="12969"/>
    <cellStyle name="Note 6 29 5 2" xfId="30404"/>
    <cellStyle name="Note 6 29 5 3" xfId="44857"/>
    <cellStyle name="Note 6 29 6" xfId="19976"/>
    <cellStyle name="Note 6 3" xfId="3136"/>
    <cellStyle name="Note 6 3 10" xfId="8109"/>
    <cellStyle name="Note 6 3 10 2" xfId="25544"/>
    <cellStyle name="Note 6 3 10 3" xfId="39997"/>
    <cellStyle name="Note 6 3 11" xfId="10550"/>
    <cellStyle name="Note 6 3 11 2" xfId="27985"/>
    <cellStyle name="Note 6 3 11 3" xfId="42438"/>
    <cellStyle name="Note 6 3 12" xfId="12970"/>
    <cellStyle name="Note 6 3 12 2" xfId="30405"/>
    <cellStyle name="Note 6 3 12 3" xfId="44858"/>
    <cellStyle name="Note 6 3 13" xfId="19977"/>
    <cellStyle name="Note 6 3 2" xfId="3137"/>
    <cellStyle name="Note 6 3 2 2" xfId="3138"/>
    <cellStyle name="Note 6 3 2 2 2" xfId="5649"/>
    <cellStyle name="Note 6 3 2 2 2 2" xfId="14863"/>
    <cellStyle name="Note 6 3 2 2 2 2 2" xfId="32298"/>
    <cellStyle name="Note 6 3 2 2 2 2 3" xfId="46751"/>
    <cellStyle name="Note 6 3 2 2 2 3" xfId="17324"/>
    <cellStyle name="Note 6 3 2 2 2 3 2" xfId="34759"/>
    <cellStyle name="Note 6 3 2 2 2 3 3" xfId="49212"/>
    <cellStyle name="Note 6 3 2 2 2 4" xfId="23085"/>
    <cellStyle name="Note 6 3 2 2 2 5" xfId="37538"/>
    <cellStyle name="Note 6 3 2 2 3" xfId="8111"/>
    <cellStyle name="Note 6 3 2 2 3 2" xfId="25546"/>
    <cellStyle name="Note 6 3 2 2 3 3" xfId="39999"/>
    <cellStyle name="Note 6 3 2 2 4" xfId="10552"/>
    <cellStyle name="Note 6 3 2 2 4 2" xfId="27987"/>
    <cellStyle name="Note 6 3 2 2 4 3" xfId="42440"/>
    <cellStyle name="Note 6 3 2 2 5" xfId="12972"/>
    <cellStyle name="Note 6 3 2 2 5 2" xfId="30407"/>
    <cellStyle name="Note 6 3 2 2 5 3" xfId="44860"/>
    <cellStyle name="Note 6 3 2 2 6" xfId="19979"/>
    <cellStyle name="Note 6 3 2 3" xfId="3139"/>
    <cellStyle name="Note 6 3 2 3 2" xfId="5650"/>
    <cellStyle name="Note 6 3 2 3 2 2" xfId="14864"/>
    <cellStyle name="Note 6 3 2 3 2 2 2" xfId="32299"/>
    <cellStyle name="Note 6 3 2 3 2 2 3" xfId="46752"/>
    <cellStyle name="Note 6 3 2 3 2 3" xfId="17325"/>
    <cellStyle name="Note 6 3 2 3 2 3 2" xfId="34760"/>
    <cellStyle name="Note 6 3 2 3 2 3 3" xfId="49213"/>
    <cellStyle name="Note 6 3 2 3 2 4" xfId="23086"/>
    <cellStyle name="Note 6 3 2 3 2 5" xfId="37539"/>
    <cellStyle name="Note 6 3 2 3 3" xfId="8112"/>
    <cellStyle name="Note 6 3 2 3 3 2" xfId="25547"/>
    <cellStyle name="Note 6 3 2 3 3 3" xfId="40000"/>
    <cellStyle name="Note 6 3 2 3 4" xfId="10553"/>
    <cellStyle name="Note 6 3 2 3 4 2" xfId="27988"/>
    <cellStyle name="Note 6 3 2 3 4 3" xfId="42441"/>
    <cellStyle name="Note 6 3 2 3 5" xfId="12973"/>
    <cellStyle name="Note 6 3 2 3 5 2" xfId="30408"/>
    <cellStyle name="Note 6 3 2 3 5 3" xfId="44861"/>
    <cellStyle name="Note 6 3 2 3 6" xfId="19980"/>
    <cellStyle name="Note 6 3 2 4" xfId="3140"/>
    <cellStyle name="Note 6 3 2 4 2" xfId="5651"/>
    <cellStyle name="Note 6 3 2 4 2 2" xfId="23087"/>
    <cellStyle name="Note 6 3 2 4 2 3" xfId="37540"/>
    <cellStyle name="Note 6 3 2 4 3" xfId="8113"/>
    <cellStyle name="Note 6 3 2 4 3 2" xfId="25548"/>
    <cellStyle name="Note 6 3 2 4 3 3" xfId="40001"/>
    <cellStyle name="Note 6 3 2 4 4" xfId="10554"/>
    <cellStyle name="Note 6 3 2 4 4 2" xfId="27989"/>
    <cellStyle name="Note 6 3 2 4 4 3" xfId="42442"/>
    <cellStyle name="Note 6 3 2 4 5" xfId="12974"/>
    <cellStyle name="Note 6 3 2 4 5 2" xfId="30409"/>
    <cellStyle name="Note 6 3 2 4 5 3" xfId="44862"/>
    <cellStyle name="Note 6 3 2 4 6" xfId="15554"/>
    <cellStyle name="Note 6 3 2 4 6 2" xfId="32989"/>
    <cellStyle name="Note 6 3 2 4 6 3" xfId="47442"/>
    <cellStyle name="Note 6 3 2 4 7" xfId="19981"/>
    <cellStyle name="Note 6 3 2 4 8" xfId="20716"/>
    <cellStyle name="Note 6 3 2 5" xfId="5648"/>
    <cellStyle name="Note 6 3 2 5 2" xfId="14862"/>
    <cellStyle name="Note 6 3 2 5 2 2" xfId="32297"/>
    <cellStyle name="Note 6 3 2 5 2 3" xfId="46750"/>
    <cellStyle name="Note 6 3 2 5 3" xfId="17323"/>
    <cellStyle name="Note 6 3 2 5 3 2" xfId="34758"/>
    <cellStyle name="Note 6 3 2 5 3 3" xfId="49211"/>
    <cellStyle name="Note 6 3 2 5 4" xfId="23084"/>
    <cellStyle name="Note 6 3 2 5 5" xfId="37537"/>
    <cellStyle name="Note 6 3 2 6" xfId="8110"/>
    <cellStyle name="Note 6 3 2 6 2" xfId="25545"/>
    <cellStyle name="Note 6 3 2 6 3" xfId="39998"/>
    <cellStyle name="Note 6 3 2 7" xfId="10551"/>
    <cellStyle name="Note 6 3 2 7 2" xfId="27986"/>
    <cellStyle name="Note 6 3 2 7 3" xfId="42439"/>
    <cellStyle name="Note 6 3 2 8" xfId="12971"/>
    <cellStyle name="Note 6 3 2 8 2" xfId="30406"/>
    <cellStyle name="Note 6 3 2 8 3" xfId="44859"/>
    <cellStyle name="Note 6 3 2 9" xfId="19978"/>
    <cellStyle name="Note 6 3 3" xfId="3141"/>
    <cellStyle name="Note 6 3 3 2" xfId="3142"/>
    <cellStyle name="Note 6 3 3 2 2" xfId="5653"/>
    <cellStyle name="Note 6 3 3 2 2 2" xfId="14866"/>
    <cellStyle name="Note 6 3 3 2 2 2 2" xfId="32301"/>
    <cellStyle name="Note 6 3 3 2 2 2 3" xfId="46754"/>
    <cellStyle name="Note 6 3 3 2 2 3" xfId="17327"/>
    <cellStyle name="Note 6 3 3 2 2 3 2" xfId="34762"/>
    <cellStyle name="Note 6 3 3 2 2 3 3" xfId="49215"/>
    <cellStyle name="Note 6 3 3 2 2 4" xfId="23089"/>
    <cellStyle name="Note 6 3 3 2 2 5" xfId="37542"/>
    <cellStyle name="Note 6 3 3 2 3" xfId="8115"/>
    <cellStyle name="Note 6 3 3 2 3 2" xfId="25550"/>
    <cellStyle name="Note 6 3 3 2 3 3" xfId="40003"/>
    <cellStyle name="Note 6 3 3 2 4" xfId="10556"/>
    <cellStyle name="Note 6 3 3 2 4 2" xfId="27991"/>
    <cellStyle name="Note 6 3 3 2 4 3" xfId="42444"/>
    <cellStyle name="Note 6 3 3 2 5" xfId="12976"/>
    <cellStyle name="Note 6 3 3 2 5 2" xfId="30411"/>
    <cellStyle name="Note 6 3 3 2 5 3" xfId="44864"/>
    <cellStyle name="Note 6 3 3 2 6" xfId="19983"/>
    <cellStyle name="Note 6 3 3 3" xfId="3143"/>
    <cellStyle name="Note 6 3 3 3 2" xfId="5654"/>
    <cellStyle name="Note 6 3 3 3 2 2" xfId="14867"/>
    <cellStyle name="Note 6 3 3 3 2 2 2" xfId="32302"/>
    <cellStyle name="Note 6 3 3 3 2 2 3" xfId="46755"/>
    <cellStyle name="Note 6 3 3 3 2 3" xfId="17328"/>
    <cellStyle name="Note 6 3 3 3 2 3 2" xfId="34763"/>
    <cellStyle name="Note 6 3 3 3 2 3 3" xfId="49216"/>
    <cellStyle name="Note 6 3 3 3 2 4" xfId="23090"/>
    <cellStyle name="Note 6 3 3 3 2 5" xfId="37543"/>
    <cellStyle name="Note 6 3 3 3 3" xfId="8116"/>
    <cellStyle name="Note 6 3 3 3 3 2" xfId="25551"/>
    <cellStyle name="Note 6 3 3 3 3 3" xfId="40004"/>
    <cellStyle name="Note 6 3 3 3 4" xfId="10557"/>
    <cellStyle name="Note 6 3 3 3 4 2" xfId="27992"/>
    <cellStyle name="Note 6 3 3 3 4 3" xfId="42445"/>
    <cellStyle name="Note 6 3 3 3 5" xfId="12977"/>
    <cellStyle name="Note 6 3 3 3 5 2" xfId="30412"/>
    <cellStyle name="Note 6 3 3 3 5 3" xfId="44865"/>
    <cellStyle name="Note 6 3 3 3 6" xfId="19984"/>
    <cellStyle name="Note 6 3 3 4" xfId="3144"/>
    <cellStyle name="Note 6 3 3 4 2" xfId="5655"/>
    <cellStyle name="Note 6 3 3 4 2 2" xfId="23091"/>
    <cellStyle name="Note 6 3 3 4 2 3" xfId="37544"/>
    <cellStyle name="Note 6 3 3 4 3" xfId="8117"/>
    <cellStyle name="Note 6 3 3 4 3 2" xfId="25552"/>
    <cellStyle name="Note 6 3 3 4 3 3" xfId="40005"/>
    <cellStyle name="Note 6 3 3 4 4" xfId="10558"/>
    <cellStyle name="Note 6 3 3 4 4 2" xfId="27993"/>
    <cellStyle name="Note 6 3 3 4 4 3" xfId="42446"/>
    <cellStyle name="Note 6 3 3 4 5" xfId="12978"/>
    <cellStyle name="Note 6 3 3 4 5 2" xfId="30413"/>
    <cellStyle name="Note 6 3 3 4 5 3" xfId="44866"/>
    <cellStyle name="Note 6 3 3 4 6" xfId="15555"/>
    <cellStyle name="Note 6 3 3 4 6 2" xfId="32990"/>
    <cellStyle name="Note 6 3 3 4 6 3" xfId="47443"/>
    <cellStyle name="Note 6 3 3 4 7" xfId="19985"/>
    <cellStyle name="Note 6 3 3 4 8" xfId="20717"/>
    <cellStyle name="Note 6 3 3 5" xfId="5652"/>
    <cellStyle name="Note 6 3 3 5 2" xfId="14865"/>
    <cellStyle name="Note 6 3 3 5 2 2" xfId="32300"/>
    <cellStyle name="Note 6 3 3 5 2 3" xfId="46753"/>
    <cellStyle name="Note 6 3 3 5 3" xfId="17326"/>
    <cellStyle name="Note 6 3 3 5 3 2" xfId="34761"/>
    <cellStyle name="Note 6 3 3 5 3 3" xfId="49214"/>
    <cellStyle name="Note 6 3 3 5 4" xfId="23088"/>
    <cellStyle name="Note 6 3 3 5 5" xfId="37541"/>
    <cellStyle name="Note 6 3 3 6" xfId="8114"/>
    <cellStyle name="Note 6 3 3 6 2" xfId="25549"/>
    <cellStyle name="Note 6 3 3 6 3" xfId="40002"/>
    <cellStyle name="Note 6 3 3 7" xfId="10555"/>
    <cellStyle name="Note 6 3 3 7 2" xfId="27990"/>
    <cellStyle name="Note 6 3 3 7 3" xfId="42443"/>
    <cellStyle name="Note 6 3 3 8" xfId="12975"/>
    <cellStyle name="Note 6 3 3 8 2" xfId="30410"/>
    <cellStyle name="Note 6 3 3 8 3" xfId="44863"/>
    <cellStyle name="Note 6 3 3 9" xfId="19982"/>
    <cellStyle name="Note 6 3 4" xfId="3145"/>
    <cellStyle name="Note 6 3 4 2" xfId="3146"/>
    <cellStyle name="Note 6 3 4 2 2" xfId="5657"/>
    <cellStyle name="Note 6 3 4 2 2 2" xfId="14869"/>
    <cellStyle name="Note 6 3 4 2 2 2 2" xfId="32304"/>
    <cellStyle name="Note 6 3 4 2 2 2 3" xfId="46757"/>
    <cellStyle name="Note 6 3 4 2 2 3" xfId="17330"/>
    <cellStyle name="Note 6 3 4 2 2 3 2" xfId="34765"/>
    <cellStyle name="Note 6 3 4 2 2 3 3" xfId="49218"/>
    <cellStyle name="Note 6 3 4 2 2 4" xfId="23093"/>
    <cellStyle name="Note 6 3 4 2 2 5" xfId="37546"/>
    <cellStyle name="Note 6 3 4 2 3" xfId="8119"/>
    <cellStyle name="Note 6 3 4 2 3 2" xfId="25554"/>
    <cellStyle name="Note 6 3 4 2 3 3" xfId="40007"/>
    <cellStyle name="Note 6 3 4 2 4" xfId="10560"/>
    <cellStyle name="Note 6 3 4 2 4 2" xfId="27995"/>
    <cellStyle name="Note 6 3 4 2 4 3" xfId="42448"/>
    <cellStyle name="Note 6 3 4 2 5" xfId="12980"/>
    <cellStyle name="Note 6 3 4 2 5 2" xfId="30415"/>
    <cellStyle name="Note 6 3 4 2 5 3" xfId="44868"/>
    <cellStyle name="Note 6 3 4 2 6" xfId="19987"/>
    <cellStyle name="Note 6 3 4 3" xfId="3147"/>
    <cellStyle name="Note 6 3 4 3 2" xfId="5658"/>
    <cellStyle name="Note 6 3 4 3 2 2" xfId="14870"/>
    <cellStyle name="Note 6 3 4 3 2 2 2" xfId="32305"/>
    <cellStyle name="Note 6 3 4 3 2 2 3" xfId="46758"/>
    <cellStyle name="Note 6 3 4 3 2 3" xfId="17331"/>
    <cellStyle name="Note 6 3 4 3 2 3 2" xfId="34766"/>
    <cellStyle name="Note 6 3 4 3 2 3 3" xfId="49219"/>
    <cellStyle name="Note 6 3 4 3 2 4" xfId="23094"/>
    <cellStyle name="Note 6 3 4 3 2 5" xfId="37547"/>
    <cellStyle name="Note 6 3 4 3 3" xfId="8120"/>
    <cellStyle name="Note 6 3 4 3 3 2" xfId="25555"/>
    <cellStyle name="Note 6 3 4 3 3 3" xfId="40008"/>
    <cellStyle name="Note 6 3 4 3 4" xfId="10561"/>
    <cellStyle name="Note 6 3 4 3 4 2" xfId="27996"/>
    <cellStyle name="Note 6 3 4 3 4 3" xfId="42449"/>
    <cellStyle name="Note 6 3 4 3 5" xfId="12981"/>
    <cellStyle name="Note 6 3 4 3 5 2" xfId="30416"/>
    <cellStyle name="Note 6 3 4 3 5 3" xfId="44869"/>
    <cellStyle name="Note 6 3 4 3 6" xfId="19988"/>
    <cellStyle name="Note 6 3 4 4" xfId="3148"/>
    <cellStyle name="Note 6 3 4 4 2" xfId="5659"/>
    <cellStyle name="Note 6 3 4 4 2 2" xfId="23095"/>
    <cellStyle name="Note 6 3 4 4 2 3" xfId="37548"/>
    <cellStyle name="Note 6 3 4 4 3" xfId="8121"/>
    <cellStyle name="Note 6 3 4 4 3 2" xfId="25556"/>
    <cellStyle name="Note 6 3 4 4 3 3" xfId="40009"/>
    <cellStyle name="Note 6 3 4 4 4" xfId="10562"/>
    <cellStyle name="Note 6 3 4 4 4 2" xfId="27997"/>
    <cellStyle name="Note 6 3 4 4 4 3" xfId="42450"/>
    <cellStyle name="Note 6 3 4 4 5" xfId="12982"/>
    <cellStyle name="Note 6 3 4 4 5 2" xfId="30417"/>
    <cellStyle name="Note 6 3 4 4 5 3" xfId="44870"/>
    <cellStyle name="Note 6 3 4 4 6" xfId="15556"/>
    <cellStyle name="Note 6 3 4 4 6 2" xfId="32991"/>
    <cellStyle name="Note 6 3 4 4 6 3" xfId="47444"/>
    <cellStyle name="Note 6 3 4 4 7" xfId="19989"/>
    <cellStyle name="Note 6 3 4 4 8" xfId="20718"/>
    <cellStyle name="Note 6 3 4 5" xfId="5656"/>
    <cellStyle name="Note 6 3 4 5 2" xfId="14868"/>
    <cellStyle name="Note 6 3 4 5 2 2" xfId="32303"/>
    <cellStyle name="Note 6 3 4 5 2 3" xfId="46756"/>
    <cellStyle name="Note 6 3 4 5 3" xfId="17329"/>
    <cellStyle name="Note 6 3 4 5 3 2" xfId="34764"/>
    <cellStyle name="Note 6 3 4 5 3 3" xfId="49217"/>
    <cellStyle name="Note 6 3 4 5 4" xfId="23092"/>
    <cellStyle name="Note 6 3 4 5 5" xfId="37545"/>
    <cellStyle name="Note 6 3 4 6" xfId="8118"/>
    <cellStyle name="Note 6 3 4 6 2" xfId="25553"/>
    <cellStyle name="Note 6 3 4 6 3" xfId="40006"/>
    <cellStyle name="Note 6 3 4 7" xfId="10559"/>
    <cellStyle name="Note 6 3 4 7 2" xfId="27994"/>
    <cellStyle name="Note 6 3 4 7 3" xfId="42447"/>
    <cellStyle name="Note 6 3 4 8" xfId="12979"/>
    <cellStyle name="Note 6 3 4 8 2" xfId="30414"/>
    <cellStyle name="Note 6 3 4 8 3" xfId="44867"/>
    <cellStyle name="Note 6 3 4 9" xfId="19986"/>
    <cellStyle name="Note 6 3 5" xfId="3149"/>
    <cellStyle name="Note 6 3 5 2" xfId="3150"/>
    <cellStyle name="Note 6 3 5 2 2" xfId="5661"/>
    <cellStyle name="Note 6 3 5 2 2 2" xfId="14872"/>
    <cellStyle name="Note 6 3 5 2 2 2 2" xfId="32307"/>
    <cellStyle name="Note 6 3 5 2 2 2 3" xfId="46760"/>
    <cellStyle name="Note 6 3 5 2 2 3" xfId="17333"/>
    <cellStyle name="Note 6 3 5 2 2 3 2" xfId="34768"/>
    <cellStyle name="Note 6 3 5 2 2 3 3" xfId="49221"/>
    <cellStyle name="Note 6 3 5 2 2 4" xfId="23097"/>
    <cellStyle name="Note 6 3 5 2 2 5" xfId="37550"/>
    <cellStyle name="Note 6 3 5 2 3" xfId="8123"/>
    <cellStyle name="Note 6 3 5 2 3 2" xfId="25558"/>
    <cellStyle name="Note 6 3 5 2 3 3" xfId="40011"/>
    <cellStyle name="Note 6 3 5 2 4" xfId="10564"/>
    <cellStyle name="Note 6 3 5 2 4 2" xfId="27999"/>
    <cellStyle name="Note 6 3 5 2 4 3" xfId="42452"/>
    <cellStyle name="Note 6 3 5 2 5" xfId="12984"/>
    <cellStyle name="Note 6 3 5 2 5 2" xfId="30419"/>
    <cellStyle name="Note 6 3 5 2 5 3" xfId="44872"/>
    <cellStyle name="Note 6 3 5 2 6" xfId="19991"/>
    <cellStyle name="Note 6 3 5 3" xfId="3151"/>
    <cellStyle name="Note 6 3 5 3 2" xfId="5662"/>
    <cellStyle name="Note 6 3 5 3 2 2" xfId="14873"/>
    <cellStyle name="Note 6 3 5 3 2 2 2" xfId="32308"/>
    <cellStyle name="Note 6 3 5 3 2 2 3" xfId="46761"/>
    <cellStyle name="Note 6 3 5 3 2 3" xfId="17334"/>
    <cellStyle name="Note 6 3 5 3 2 3 2" xfId="34769"/>
    <cellStyle name="Note 6 3 5 3 2 3 3" xfId="49222"/>
    <cellStyle name="Note 6 3 5 3 2 4" xfId="23098"/>
    <cellStyle name="Note 6 3 5 3 2 5" xfId="37551"/>
    <cellStyle name="Note 6 3 5 3 3" xfId="8124"/>
    <cellStyle name="Note 6 3 5 3 3 2" xfId="25559"/>
    <cellStyle name="Note 6 3 5 3 3 3" xfId="40012"/>
    <cellStyle name="Note 6 3 5 3 4" xfId="10565"/>
    <cellStyle name="Note 6 3 5 3 4 2" xfId="28000"/>
    <cellStyle name="Note 6 3 5 3 4 3" xfId="42453"/>
    <cellStyle name="Note 6 3 5 3 5" xfId="12985"/>
    <cellStyle name="Note 6 3 5 3 5 2" xfId="30420"/>
    <cellStyle name="Note 6 3 5 3 5 3" xfId="44873"/>
    <cellStyle name="Note 6 3 5 3 6" xfId="19992"/>
    <cellStyle name="Note 6 3 5 4" xfId="3152"/>
    <cellStyle name="Note 6 3 5 4 2" xfId="5663"/>
    <cellStyle name="Note 6 3 5 4 2 2" xfId="23099"/>
    <cellStyle name="Note 6 3 5 4 2 3" xfId="37552"/>
    <cellStyle name="Note 6 3 5 4 3" xfId="8125"/>
    <cellStyle name="Note 6 3 5 4 3 2" xfId="25560"/>
    <cellStyle name="Note 6 3 5 4 3 3" xfId="40013"/>
    <cellStyle name="Note 6 3 5 4 4" xfId="10566"/>
    <cellStyle name="Note 6 3 5 4 4 2" xfId="28001"/>
    <cellStyle name="Note 6 3 5 4 4 3" xfId="42454"/>
    <cellStyle name="Note 6 3 5 4 5" xfId="12986"/>
    <cellStyle name="Note 6 3 5 4 5 2" xfId="30421"/>
    <cellStyle name="Note 6 3 5 4 5 3" xfId="44874"/>
    <cellStyle name="Note 6 3 5 4 6" xfId="15557"/>
    <cellStyle name="Note 6 3 5 4 6 2" xfId="32992"/>
    <cellStyle name="Note 6 3 5 4 6 3" xfId="47445"/>
    <cellStyle name="Note 6 3 5 4 7" xfId="19993"/>
    <cellStyle name="Note 6 3 5 4 8" xfId="20719"/>
    <cellStyle name="Note 6 3 5 5" xfId="5660"/>
    <cellStyle name="Note 6 3 5 5 2" xfId="14871"/>
    <cellStyle name="Note 6 3 5 5 2 2" xfId="32306"/>
    <cellStyle name="Note 6 3 5 5 2 3" xfId="46759"/>
    <cellStyle name="Note 6 3 5 5 3" xfId="17332"/>
    <cellStyle name="Note 6 3 5 5 3 2" xfId="34767"/>
    <cellStyle name="Note 6 3 5 5 3 3" xfId="49220"/>
    <cellStyle name="Note 6 3 5 5 4" xfId="23096"/>
    <cellStyle name="Note 6 3 5 5 5" xfId="37549"/>
    <cellStyle name="Note 6 3 5 6" xfId="8122"/>
    <cellStyle name="Note 6 3 5 6 2" xfId="25557"/>
    <cellStyle name="Note 6 3 5 6 3" xfId="40010"/>
    <cellStyle name="Note 6 3 5 7" xfId="10563"/>
    <cellStyle name="Note 6 3 5 7 2" xfId="27998"/>
    <cellStyle name="Note 6 3 5 7 3" xfId="42451"/>
    <cellStyle name="Note 6 3 5 8" xfId="12983"/>
    <cellStyle name="Note 6 3 5 8 2" xfId="30418"/>
    <cellStyle name="Note 6 3 5 8 3" xfId="44871"/>
    <cellStyle name="Note 6 3 5 9" xfId="19990"/>
    <cellStyle name="Note 6 3 6" xfId="3153"/>
    <cellStyle name="Note 6 3 6 2" xfId="5664"/>
    <cellStyle name="Note 6 3 6 2 2" xfId="14874"/>
    <cellStyle name="Note 6 3 6 2 2 2" xfId="32309"/>
    <cellStyle name="Note 6 3 6 2 2 3" xfId="46762"/>
    <cellStyle name="Note 6 3 6 2 3" xfId="17335"/>
    <cellStyle name="Note 6 3 6 2 3 2" xfId="34770"/>
    <cellStyle name="Note 6 3 6 2 3 3" xfId="49223"/>
    <cellStyle name="Note 6 3 6 2 4" xfId="23100"/>
    <cellStyle name="Note 6 3 6 2 5" xfId="37553"/>
    <cellStyle name="Note 6 3 6 3" xfId="8126"/>
    <cellStyle name="Note 6 3 6 3 2" xfId="25561"/>
    <cellStyle name="Note 6 3 6 3 3" xfId="40014"/>
    <cellStyle name="Note 6 3 6 4" xfId="10567"/>
    <cellStyle name="Note 6 3 6 4 2" xfId="28002"/>
    <cellStyle name="Note 6 3 6 4 3" xfId="42455"/>
    <cellStyle name="Note 6 3 6 5" xfId="12987"/>
    <cellStyle name="Note 6 3 6 5 2" xfId="30422"/>
    <cellStyle name="Note 6 3 6 5 3" xfId="44875"/>
    <cellStyle name="Note 6 3 6 6" xfId="19994"/>
    <cellStyle name="Note 6 3 7" xfId="3154"/>
    <cellStyle name="Note 6 3 7 2" xfId="5665"/>
    <cellStyle name="Note 6 3 7 2 2" xfId="14875"/>
    <cellStyle name="Note 6 3 7 2 2 2" xfId="32310"/>
    <cellStyle name="Note 6 3 7 2 2 3" xfId="46763"/>
    <cellStyle name="Note 6 3 7 2 3" xfId="17336"/>
    <cellStyle name="Note 6 3 7 2 3 2" xfId="34771"/>
    <cellStyle name="Note 6 3 7 2 3 3" xfId="49224"/>
    <cellStyle name="Note 6 3 7 2 4" xfId="23101"/>
    <cellStyle name="Note 6 3 7 2 5" xfId="37554"/>
    <cellStyle name="Note 6 3 7 3" xfId="8127"/>
    <cellStyle name="Note 6 3 7 3 2" xfId="25562"/>
    <cellStyle name="Note 6 3 7 3 3" xfId="40015"/>
    <cellStyle name="Note 6 3 7 4" xfId="10568"/>
    <cellStyle name="Note 6 3 7 4 2" xfId="28003"/>
    <cellStyle name="Note 6 3 7 4 3" xfId="42456"/>
    <cellStyle name="Note 6 3 7 5" xfId="12988"/>
    <cellStyle name="Note 6 3 7 5 2" xfId="30423"/>
    <cellStyle name="Note 6 3 7 5 3" xfId="44876"/>
    <cellStyle name="Note 6 3 7 6" xfId="19995"/>
    <cellStyle name="Note 6 3 8" xfId="3155"/>
    <cellStyle name="Note 6 3 8 2" xfId="5666"/>
    <cellStyle name="Note 6 3 8 2 2" xfId="23102"/>
    <cellStyle name="Note 6 3 8 2 3" xfId="37555"/>
    <cellStyle name="Note 6 3 8 3" xfId="8128"/>
    <cellStyle name="Note 6 3 8 3 2" xfId="25563"/>
    <cellStyle name="Note 6 3 8 3 3" xfId="40016"/>
    <cellStyle name="Note 6 3 8 4" xfId="10569"/>
    <cellStyle name="Note 6 3 8 4 2" xfId="28004"/>
    <cellStyle name="Note 6 3 8 4 3" xfId="42457"/>
    <cellStyle name="Note 6 3 8 5" xfId="12989"/>
    <cellStyle name="Note 6 3 8 5 2" xfId="30424"/>
    <cellStyle name="Note 6 3 8 5 3" xfId="44877"/>
    <cellStyle name="Note 6 3 8 6" xfId="15558"/>
    <cellStyle name="Note 6 3 8 6 2" xfId="32993"/>
    <cellStyle name="Note 6 3 8 6 3" xfId="47446"/>
    <cellStyle name="Note 6 3 8 7" xfId="19996"/>
    <cellStyle name="Note 6 3 8 8" xfId="20720"/>
    <cellStyle name="Note 6 3 9" xfId="5647"/>
    <cellStyle name="Note 6 3 9 2" xfId="14861"/>
    <cellStyle name="Note 6 3 9 2 2" xfId="32296"/>
    <cellStyle name="Note 6 3 9 2 3" xfId="46749"/>
    <cellStyle name="Note 6 3 9 3" xfId="17322"/>
    <cellStyle name="Note 6 3 9 3 2" xfId="34757"/>
    <cellStyle name="Note 6 3 9 3 3" xfId="49210"/>
    <cellStyle name="Note 6 3 9 4" xfId="23083"/>
    <cellStyle name="Note 6 3 9 5" xfId="37536"/>
    <cellStyle name="Note 6 30" xfId="3156"/>
    <cellStyle name="Note 6 30 2" xfId="5667"/>
    <cellStyle name="Note 6 30 2 2" xfId="23103"/>
    <cellStyle name="Note 6 30 2 3" xfId="37556"/>
    <cellStyle name="Note 6 30 3" xfId="8129"/>
    <cellStyle name="Note 6 30 3 2" xfId="25564"/>
    <cellStyle name="Note 6 30 3 3" xfId="40017"/>
    <cellStyle name="Note 6 30 4" xfId="10570"/>
    <cellStyle name="Note 6 30 4 2" xfId="28005"/>
    <cellStyle name="Note 6 30 4 3" xfId="42458"/>
    <cellStyle name="Note 6 30 5" xfId="12990"/>
    <cellStyle name="Note 6 30 5 2" xfId="30425"/>
    <cellStyle name="Note 6 30 5 3" xfId="44878"/>
    <cellStyle name="Note 6 30 6" xfId="15559"/>
    <cellStyle name="Note 6 30 6 2" xfId="32994"/>
    <cellStyle name="Note 6 30 6 3" xfId="47447"/>
    <cellStyle name="Note 6 30 7" xfId="19997"/>
    <cellStyle name="Note 6 30 8" xfId="20721"/>
    <cellStyle name="Note 6 31" xfId="5328"/>
    <cellStyle name="Note 6 31 2" xfId="14621"/>
    <cellStyle name="Note 6 31 2 2" xfId="32056"/>
    <cellStyle name="Note 6 31 2 3" xfId="46509"/>
    <cellStyle name="Note 6 31 3" xfId="17082"/>
    <cellStyle name="Note 6 31 3 2" xfId="34517"/>
    <cellStyle name="Note 6 31 3 3" xfId="48970"/>
    <cellStyle name="Note 6 31 4" xfId="22764"/>
    <cellStyle name="Note 6 31 5" xfId="37217"/>
    <cellStyle name="Note 6 32" xfId="7790"/>
    <cellStyle name="Note 6 32 2" xfId="25225"/>
    <cellStyle name="Note 6 32 3" xfId="39678"/>
    <cellStyle name="Note 6 33" xfId="10231"/>
    <cellStyle name="Note 6 33 2" xfId="27666"/>
    <cellStyle name="Note 6 33 3" xfId="42119"/>
    <cellStyle name="Note 6 34" xfId="12651"/>
    <cellStyle name="Note 6 34 2" xfId="30086"/>
    <cellStyle name="Note 6 34 3" xfId="44539"/>
    <cellStyle name="Note 6 35" xfId="19658"/>
    <cellStyle name="Note 6 4" xfId="3157"/>
    <cellStyle name="Note 6 4 10" xfId="8130"/>
    <cellStyle name="Note 6 4 10 2" xfId="25565"/>
    <cellStyle name="Note 6 4 10 3" xfId="40018"/>
    <cellStyle name="Note 6 4 11" xfId="10571"/>
    <cellStyle name="Note 6 4 11 2" xfId="28006"/>
    <cellStyle name="Note 6 4 11 3" xfId="42459"/>
    <cellStyle name="Note 6 4 12" xfId="12991"/>
    <cellStyle name="Note 6 4 12 2" xfId="30426"/>
    <cellStyle name="Note 6 4 12 3" xfId="44879"/>
    <cellStyle name="Note 6 4 13" xfId="19998"/>
    <cellStyle name="Note 6 4 2" xfId="3158"/>
    <cellStyle name="Note 6 4 2 2" xfId="3159"/>
    <cellStyle name="Note 6 4 2 2 2" xfId="5670"/>
    <cellStyle name="Note 6 4 2 2 2 2" xfId="14878"/>
    <cellStyle name="Note 6 4 2 2 2 2 2" xfId="32313"/>
    <cellStyle name="Note 6 4 2 2 2 2 3" xfId="46766"/>
    <cellStyle name="Note 6 4 2 2 2 3" xfId="17339"/>
    <cellStyle name="Note 6 4 2 2 2 3 2" xfId="34774"/>
    <cellStyle name="Note 6 4 2 2 2 3 3" xfId="49227"/>
    <cellStyle name="Note 6 4 2 2 2 4" xfId="23106"/>
    <cellStyle name="Note 6 4 2 2 2 5" xfId="37559"/>
    <cellStyle name="Note 6 4 2 2 3" xfId="8132"/>
    <cellStyle name="Note 6 4 2 2 3 2" xfId="25567"/>
    <cellStyle name="Note 6 4 2 2 3 3" xfId="40020"/>
    <cellStyle name="Note 6 4 2 2 4" xfId="10573"/>
    <cellStyle name="Note 6 4 2 2 4 2" xfId="28008"/>
    <cellStyle name="Note 6 4 2 2 4 3" xfId="42461"/>
    <cellStyle name="Note 6 4 2 2 5" xfId="12993"/>
    <cellStyle name="Note 6 4 2 2 5 2" xfId="30428"/>
    <cellStyle name="Note 6 4 2 2 5 3" xfId="44881"/>
    <cellStyle name="Note 6 4 2 2 6" xfId="20000"/>
    <cellStyle name="Note 6 4 2 3" xfId="3160"/>
    <cellStyle name="Note 6 4 2 3 2" xfId="5671"/>
    <cellStyle name="Note 6 4 2 3 2 2" xfId="14879"/>
    <cellStyle name="Note 6 4 2 3 2 2 2" xfId="32314"/>
    <cellStyle name="Note 6 4 2 3 2 2 3" xfId="46767"/>
    <cellStyle name="Note 6 4 2 3 2 3" xfId="17340"/>
    <cellStyle name="Note 6 4 2 3 2 3 2" xfId="34775"/>
    <cellStyle name="Note 6 4 2 3 2 3 3" xfId="49228"/>
    <cellStyle name="Note 6 4 2 3 2 4" xfId="23107"/>
    <cellStyle name="Note 6 4 2 3 2 5" xfId="37560"/>
    <cellStyle name="Note 6 4 2 3 3" xfId="8133"/>
    <cellStyle name="Note 6 4 2 3 3 2" xfId="25568"/>
    <cellStyle name="Note 6 4 2 3 3 3" xfId="40021"/>
    <cellStyle name="Note 6 4 2 3 4" xfId="10574"/>
    <cellStyle name="Note 6 4 2 3 4 2" xfId="28009"/>
    <cellStyle name="Note 6 4 2 3 4 3" xfId="42462"/>
    <cellStyle name="Note 6 4 2 3 5" xfId="12994"/>
    <cellStyle name="Note 6 4 2 3 5 2" xfId="30429"/>
    <cellStyle name="Note 6 4 2 3 5 3" xfId="44882"/>
    <cellStyle name="Note 6 4 2 3 6" xfId="20001"/>
    <cellStyle name="Note 6 4 2 4" xfId="3161"/>
    <cellStyle name="Note 6 4 2 4 2" xfId="5672"/>
    <cellStyle name="Note 6 4 2 4 2 2" xfId="23108"/>
    <cellStyle name="Note 6 4 2 4 2 3" xfId="37561"/>
    <cellStyle name="Note 6 4 2 4 3" xfId="8134"/>
    <cellStyle name="Note 6 4 2 4 3 2" xfId="25569"/>
    <cellStyle name="Note 6 4 2 4 3 3" xfId="40022"/>
    <cellStyle name="Note 6 4 2 4 4" xfId="10575"/>
    <cellStyle name="Note 6 4 2 4 4 2" xfId="28010"/>
    <cellStyle name="Note 6 4 2 4 4 3" xfId="42463"/>
    <cellStyle name="Note 6 4 2 4 5" xfId="12995"/>
    <cellStyle name="Note 6 4 2 4 5 2" xfId="30430"/>
    <cellStyle name="Note 6 4 2 4 5 3" xfId="44883"/>
    <cellStyle name="Note 6 4 2 4 6" xfId="15560"/>
    <cellStyle name="Note 6 4 2 4 6 2" xfId="32995"/>
    <cellStyle name="Note 6 4 2 4 6 3" xfId="47448"/>
    <cellStyle name="Note 6 4 2 4 7" xfId="20002"/>
    <cellStyle name="Note 6 4 2 4 8" xfId="20722"/>
    <cellStyle name="Note 6 4 2 5" xfId="5669"/>
    <cellStyle name="Note 6 4 2 5 2" xfId="14877"/>
    <cellStyle name="Note 6 4 2 5 2 2" xfId="32312"/>
    <cellStyle name="Note 6 4 2 5 2 3" xfId="46765"/>
    <cellStyle name="Note 6 4 2 5 3" xfId="17338"/>
    <cellStyle name="Note 6 4 2 5 3 2" xfId="34773"/>
    <cellStyle name="Note 6 4 2 5 3 3" xfId="49226"/>
    <cellStyle name="Note 6 4 2 5 4" xfId="23105"/>
    <cellStyle name="Note 6 4 2 5 5" xfId="37558"/>
    <cellStyle name="Note 6 4 2 6" xfId="8131"/>
    <cellStyle name="Note 6 4 2 6 2" xfId="25566"/>
    <cellStyle name="Note 6 4 2 6 3" xfId="40019"/>
    <cellStyle name="Note 6 4 2 7" xfId="10572"/>
    <cellStyle name="Note 6 4 2 7 2" xfId="28007"/>
    <cellStyle name="Note 6 4 2 7 3" xfId="42460"/>
    <cellStyle name="Note 6 4 2 8" xfId="12992"/>
    <cellStyle name="Note 6 4 2 8 2" xfId="30427"/>
    <cellStyle name="Note 6 4 2 8 3" xfId="44880"/>
    <cellStyle name="Note 6 4 2 9" xfId="19999"/>
    <cellStyle name="Note 6 4 3" xfId="3162"/>
    <cellStyle name="Note 6 4 3 2" xfId="3163"/>
    <cellStyle name="Note 6 4 3 2 2" xfId="5674"/>
    <cellStyle name="Note 6 4 3 2 2 2" xfId="14881"/>
    <cellStyle name="Note 6 4 3 2 2 2 2" xfId="32316"/>
    <cellStyle name="Note 6 4 3 2 2 2 3" xfId="46769"/>
    <cellStyle name="Note 6 4 3 2 2 3" xfId="17342"/>
    <cellStyle name="Note 6 4 3 2 2 3 2" xfId="34777"/>
    <cellStyle name="Note 6 4 3 2 2 3 3" xfId="49230"/>
    <cellStyle name="Note 6 4 3 2 2 4" xfId="23110"/>
    <cellStyle name="Note 6 4 3 2 2 5" xfId="37563"/>
    <cellStyle name="Note 6 4 3 2 3" xfId="8136"/>
    <cellStyle name="Note 6 4 3 2 3 2" xfId="25571"/>
    <cellStyle name="Note 6 4 3 2 3 3" xfId="40024"/>
    <cellStyle name="Note 6 4 3 2 4" xfId="10577"/>
    <cellStyle name="Note 6 4 3 2 4 2" xfId="28012"/>
    <cellStyle name="Note 6 4 3 2 4 3" xfId="42465"/>
    <cellStyle name="Note 6 4 3 2 5" xfId="12997"/>
    <cellStyle name="Note 6 4 3 2 5 2" xfId="30432"/>
    <cellStyle name="Note 6 4 3 2 5 3" xfId="44885"/>
    <cellStyle name="Note 6 4 3 2 6" xfId="20004"/>
    <cellStyle name="Note 6 4 3 3" xfId="3164"/>
    <cellStyle name="Note 6 4 3 3 2" xfId="5675"/>
    <cellStyle name="Note 6 4 3 3 2 2" xfId="14882"/>
    <cellStyle name="Note 6 4 3 3 2 2 2" xfId="32317"/>
    <cellStyle name="Note 6 4 3 3 2 2 3" xfId="46770"/>
    <cellStyle name="Note 6 4 3 3 2 3" xfId="17343"/>
    <cellStyle name="Note 6 4 3 3 2 3 2" xfId="34778"/>
    <cellStyle name="Note 6 4 3 3 2 3 3" xfId="49231"/>
    <cellStyle name="Note 6 4 3 3 2 4" xfId="23111"/>
    <cellStyle name="Note 6 4 3 3 2 5" xfId="37564"/>
    <cellStyle name="Note 6 4 3 3 3" xfId="8137"/>
    <cellStyle name="Note 6 4 3 3 3 2" xfId="25572"/>
    <cellStyle name="Note 6 4 3 3 3 3" xfId="40025"/>
    <cellStyle name="Note 6 4 3 3 4" xfId="10578"/>
    <cellStyle name="Note 6 4 3 3 4 2" xfId="28013"/>
    <cellStyle name="Note 6 4 3 3 4 3" xfId="42466"/>
    <cellStyle name="Note 6 4 3 3 5" xfId="12998"/>
    <cellStyle name="Note 6 4 3 3 5 2" xfId="30433"/>
    <cellStyle name="Note 6 4 3 3 5 3" xfId="44886"/>
    <cellStyle name="Note 6 4 3 3 6" xfId="20005"/>
    <cellStyle name="Note 6 4 3 4" xfId="3165"/>
    <cellStyle name="Note 6 4 3 4 2" xfId="5676"/>
    <cellStyle name="Note 6 4 3 4 2 2" xfId="23112"/>
    <cellStyle name="Note 6 4 3 4 2 3" xfId="37565"/>
    <cellStyle name="Note 6 4 3 4 3" xfId="8138"/>
    <cellStyle name="Note 6 4 3 4 3 2" xfId="25573"/>
    <cellStyle name="Note 6 4 3 4 3 3" xfId="40026"/>
    <cellStyle name="Note 6 4 3 4 4" xfId="10579"/>
    <cellStyle name="Note 6 4 3 4 4 2" xfId="28014"/>
    <cellStyle name="Note 6 4 3 4 4 3" xfId="42467"/>
    <cellStyle name="Note 6 4 3 4 5" xfId="12999"/>
    <cellStyle name="Note 6 4 3 4 5 2" xfId="30434"/>
    <cellStyle name="Note 6 4 3 4 5 3" xfId="44887"/>
    <cellStyle name="Note 6 4 3 4 6" xfId="15561"/>
    <cellStyle name="Note 6 4 3 4 6 2" xfId="32996"/>
    <cellStyle name="Note 6 4 3 4 6 3" xfId="47449"/>
    <cellStyle name="Note 6 4 3 4 7" xfId="20006"/>
    <cellStyle name="Note 6 4 3 4 8" xfId="20723"/>
    <cellStyle name="Note 6 4 3 5" xfId="5673"/>
    <cellStyle name="Note 6 4 3 5 2" xfId="14880"/>
    <cellStyle name="Note 6 4 3 5 2 2" xfId="32315"/>
    <cellStyle name="Note 6 4 3 5 2 3" xfId="46768"/>
    <cellStyle name="Note 6 4 3 5 3" xfId="17341"/>
    <cellStyle name="Note 6 4 3 5 3 2" xfId="34776"/>
    <cellStyle name="Note 6 4 3 5 3 3" xfId="49229"/>
    <cellStyle name="Note 6 4 3 5 4" xfId="23109"/>
    <cellStyle name="Note 6 4 3 5 5" xfId="37562"/>
    <cellStyle name="Note 6 4 3 6" xfId="8135"/>
    <cellStyle name="Note 6 4 3 6 2" xfId="25570"/>
    <cellStyle name="Note 6 4 3 6 3" xfId="40023"/>
    <cellStyle name="Note 6 4 3 7" xfId="10576"/>
    <cellStyle name="Note 6 4 3 7 2" xfId="28011"/>
    <cellStyle name="Note 6 4 3 7 3" xfId="42464"/>
    <cellStyle name="Note 6 4 3 8" xfId="12996"/>
    <cellStyle name="Note 6 4 3 8 2" xfId="30431"/>
    <cellStyle name="Note 6 4 3 8 3" xfId="44884"/>
    <cellStyle name="Note 6 4 3 9" xfId="20003"/>
    <cellStyle name="Note 6 4 4" xfId="3166"/>
    <cellStyle name="Note 6 4 4 2" xfId="3167"/>
    <cellStyle name="Note 6 4 4 2 2" xfId="5678"/>
    <cellStyle name="Note 6 4 4 2 2 2" xfId="14884"/>
    <cellStyle name="Note 6 4 4 2 2 2 2" xfId="32319"/>
    <cellStyle name="Note 6 4 4 2 2 2 3" xfId="46772"/>
    <cellStyle name="Note 6 4 4 2 2 3" xfId="17345"/>
    <cellStyle name="Note 6 4 4 2 2 3 2" xfId="34780"/>
    <cellStyle name="Note 6 4 4 2 2 3 3" xfId="49233"/>
    <cellStyle name="Note 6 4 4 2 2 4" xfId="23114"/>
    <cellStyle name="Note 6 4 4 2 2 5" xfId="37567"/>
    <cellStyle name="Note 6 4 4 2 3" xfId="8140"/>
    <cellStyle name="Note 6 4 4 2 3 2" xfId="25575"/>
    <cellStyle name="Note 6 4 4 2 3 3" xfId="40028"/>
    <cellStyle name="Note 6 4 4 2 4" xfId="10581"/>
    <cellStyle name="Note 6 4 4 2 4 2" xfId="28016"/>
    <cellStyle name="Note 6 4 4 2 4 3" xfId="42469"/>
    <cellStyle name="Note 6 4 4 2 5" xfId="13001"/>
    <cellStyle name="Note 6 4 4 2 5 2" xfId="30436"/>
    <cellStyle name="Note 6 4 4 2 5 3" xfId="44889"/>
    <cellStyle name="Note 6 4 4 2 6" xfId="20008"/>
    <cellStyle name="Note 6 4 4 3" xfId="3168"/>
    <cellStyle name="Note 6 4 4 3 2" xfId="5679"/>
    <cellStyle name="Note 6 4 4 3 2 2" xfId="14885"/>
    <cellStyle name="Note 6 4 4 3 2 2 2" xfId="32320"/>
    <cellStyle name="Note 6 4 4 3 2 2 3" xfId="46773"/>
    <cellStyle name="Note 6 4 4 3 2 3" xfId="17346"/>
    <cellStyle name="Note 6 4 4 3 2 3 2" xfId="34781"/>
    <cellStyle name="Note 6 4 4 3 2 3 3" xfId="49234"/>
    <cellStyle name="Note 6 4 4 3 2 4" xfId="23115"/>
    <cellStyle name="Note 6 4 4 3 2 5" xfId="37568"/>
    <cellStyle name="Note 6 4 4 3 3" xfId="8141"/>
    <cellStyle name="Note 6 4 4 3 3 2" xfId="25576"/>
    <cellStyle name="Note 6 4 4 3 3 3" xfId="40029"/>
    <cellStyle name="Note 6 4 4 3 4" xfId="10582"/>
    <cellStyle name="Note 6 4 4 3 4 2" xfId="28017"/>
    <cellStyle name="Note 6 4 4 3 4 3" xfId="42470"/>
    <cellStyle name="Note 6 4 4 3 5" xfId="13002"/>
    <cellStyle name="Note 6 4 4 3 5 2" xfId="30437"/>
    <cellStyle name="Note 6 4 4 3 5 3" xfId="44890"/>
    <cellStyle name="Note 6 4 4 3 6" xfId="20009"/>
    <cellStyle name="Note 6 4 4 4" xfId="3169"/>
    <cellStyle name="Note 6 4 4 4 2" xfId="5680"/>
    <cellStyle name="Note 6 4 4 4 2 2" xfId="23116"/>
    <cellStyle name="Note 6 4 4 4 2 3" xfId="37569"/>
    <cellStyle name="Note 6 4 4 4 3" xfId="8142"/>
    <cellStyle name="Note 6 4 4 4 3 2" xfId="25577"/>
    <cellStyle name="Note 6 4 4 4 3 3" xfId="40030"/>
    <cellStyle name="Note 6 4 4 4 4" xfId="10583"/>
    <cellStyle name="Note 6 4 4 4 4 2" xfId="28018"/>
    <cellStyle name="Note 6 4 4 4 4 3" xfId="42471"/>
    <cellStyle name="Note 6 4 4 4 5" xfId="13003"/>
    <cellStyle name="Note 6 4 4 4 5 2" xfId="30438"/>
    <cellStyle name="Note 6 4 4 4 5 3" xfId="44891"/>
    <cellStyle name="Note 6 4 4 4 6" xfId="15562"/>
    <cellStyle name="Note 6 4 4 4 6 2" xfId="32997"/>
    <cellStyle name="Note 6 4 4 4 6 3" xfId="47450"/>
    <cellStyle name="Note 6 4 4 4 7" xfId="20010"/>
    <cellStyle name="Note 6 4 4 4 8" xfId="20724"/>
    <cellStyle name="Note 6 4 4 5" xfId="5677"/>
    <cellStyle name="Note 6 4 4 5 2" xfId="14883"/>
    <cellStyle name="Note 6 4 4 5 2 2" xfId="32318"/>
    <cellStyle name="Note 6 4 4 5 2 3" xfId="46771"/>
    <cellStyle name="Note 6 4 4 5 3" xfId="17344"/>
    <cellStyle name="Note 6 4 4 5 3 2" xfId="34779"/>
    <cellStyle name="Note 6 4 4 5 3 3" xfId="49232"/>
    <cellStyle name="Note 6 4 4 5 4" xfId="23113"/>
    <cellStyle name="Note 6 4 4 5 5" xfId="37566"/>
    <cellStyle name="Note 6 4 4 6" xfId="8139"/>
    <cellStyle name="Note 6 4 4 6 2" xfId="25574"/>
    <cellStyle name="Note 6 4 4 6 3" xfId="40027"/>
    <cellStyle name="Note 6 4 4 7" xfId="10580"/>
    <cellStyle name="Note 6 4 4 7 2" xfId="28015"/>
    <cellStyle name="Note 6 4 4 7 3" xfId="42468"/>
    <cellStyle name="Note 6 4 4 8" xfId="13000"/>
    <cellStyle name="Note 6 4 4 8 2" xfId="30435"/>
    <cellStyle name="Note 6 4 4 8 3" xfId="44888"/>
    <cellStyle name="Note 6 4 4 9" xfId="20007"/>
    <cellStyle name="Note 6 4 5" xfId="3170"/>
    <cellStyle name="Note 6 4 5 2" xfId="3171"/>
    <cellStyle name="Note 6 4 5 2 2" xfId="5682"/>
    <cellStyle name="Note 6 4 5 2 2 2" xfId="14887"/>
    <cellStyle name="Note 6 4 5 2 2 2 2" xfId="32322"/>
    <cellStyle name="Note 6 4 5 2 2 2 3" xfId="46775"/>
    <cellStyle name="Note 6 4 5 2 2 3" xfId="17348"/>
    <cellStyle name="Note 6 4 5 2 2 3 2" xfId="34783"/>
    <cellStyle name="Note 6 4 5 2 2 3 3" xfId="49236"/>
    <cellStyle name="Note 6 4 5 2 2 4" xfId="23118"/>
    <cellStyle name="Note 6 4 5 2 2 5" xfId="37571"/>
    <cellStyle name="Note 6 4 5 2 3" xfId="8144"/>
    <cellStyle name="Note 6 4 5 2 3 2" xfId="25579"/>
    <cellStyle name="Note 6 4 5 2 3 3" xfId="40032"/>
    <cellStyle name="Note 6 4 5 2 4" xfId="10585"/>
    <cellStyle name="Note 6 4 5 2 4 2" xfId="28020"/>
    <cellStyle name="Note 6 4 5 2 4 3" xfId="42473"/>
    <cellStyle name="Note 6 4 5 2 5" xfId="13005"/>
    <cellStyle name="Note 6 4 5 2 5 2" xfId="30440"/>
    <cellStyle name="Note 6 4 5 2 5 3" xfId="44893"/>
    <cellStyle name="Note 6 4 5 2 6" xfId="20012"/>
    <cellStyle name="Note 6 4 5 3" xfId="3172"/>
    <cellStyle name="Note 6 4 5 3 2" xfId="5683"/>
    <cellStyle name="Note 6 4 5 3 2 2" xfId="14888"/>
    <cellStyle name="Note 6 4 5 3 2 2 2" xfId="32323"/>
    <cellStyle name="Note 6 4 5 3 2 2 3" xfId="46776"/>
    <cellStyle name="Note 6 4 5 3 2 3" xfId="17349"/>
    <cellStyle name="Note 6 4 5 3 2 3 2" xfId="34784"/>
    <cellStyle name="Note 6 4 5 3 2 3 3" xfId="49237"/>
    <cellStyle name="Note 6 4 5 3 2 4" xfId="23119"/>
    <cellStyle name="Note 6 4 5 3 2 5" xfId="37572"/>
    <cellStyle name="Note 6 4 5 3 3" xfId="8145"/>
    <cellStyle name="Note 6 4 5 3 3 2" xfId="25580"/>
    <cellStyle name="Note 6 4 5 3 3 3" xfId="40033"/>
    <cellStyle name="Note 6 4 5 3 4" xfId="10586"/>
    <cellStyle name="Note 6 4 5 3 4 2" xfId="28021"/>
    <cellStyle name="Note 6 4 5 3 4 3" xfId="42474"/>
    <cellStyle name="Note 6 4 5 3 5" xfId="13006"/>
    <cellStyle name="Note 6 4 5 3 5 2" xfId="30441"/>
    <cellStyle name="Note 6 4 5 3 5 3" xfId="44894"/>
    <cellStyle name="Note 6 4 5 3 6" xfId="20013"/>
    <cellStyle name="Note 6 4 5 4" xfId="3173"/>
    <cellStyle name="Note 6 4 5 4 2" xfId="5684"/>
    <cellStyle name="Note 6 4 5 4 2 2" xfId="23120"/>
    <cellStyle name="Note 6 4 5 4 2 3" xfId="37573"/>
    <cellStyle name="Note 6 4 5 4 3" xfId="8146"/>
    <cellStyle name="Note 6 4 5 4 3 2" xfId="25581"/>
    <cellStyle name="Note 6 4 5 4 3 3" xfId="40034"/>
    <cellStyle name="Note 6 4 5 4 4" xfId="10587"/>
    <cellStyle name="Note 6 4 5 4 4 2" xfId="28022"/>
    <cellStyle name="Note 6 4 5 4 4 3" xfId="42475"/>
    <cellStyle name="Note 6 4 5 4 5" xfId="13007"/>
    <cellStyle name="Note 6 4 5 4 5 2" xfId="30442"/>
    <cellStyle name="Note 6 4 5 4 5 3" xfId="44895"/>
    <cellStyle name="Note 6 4 5 4 6" xfId="15563"/>
    <cellStyle name="Note 6 4 5 4 6 2" xfId="32998"/>
    <cellStyle name="Note 6 4 5 4 6 3" xfId="47451"/>
    <cellStyle name="Note 6 4 5 4 7" xfId="20014"/>
    <cellStyle name="Note 6 4 5 4 8" xfId="20725"/>
    <cellStyle name="Note 6 4 5 5" xfId="5681"/>
    <cellStyle name="Note 6 4 5 5 2" xfId="14886"/>
    <cellStyle name="Note 6 4 5 5 2 2" xfId="32321"/>
    <cellStyle name="Note 6 4 5 5 2 3" xfId="46774"/>
    <cellStyle name="Note 6 4 5 5 3" xfId="17347"/>
    <cellStyle name="Note 6 4 5 5 3 2" xfId="34782"/>
    <cellStyle name="Note 6 4 5 5 3 3" xfId="49235"/>
    <cellStyle name="Note 6 4 5 5 4" xfId="23117"/>
    <cellStyle name="Note 6 4 5 5 5" xfId="37570"/>
    <cellStyle name="Note 6 4 5 6" xfId="8143"/>
    <cellStyle name="Note 6 4 5 6 2" xfId="25578"/>
    <cellStyle name="Note 6 4 5 6 3" xfId="40031"/>
    <cellStyle name="Note 6 4 5 7" xfId="10584"/>
    <cellStyle name="Note 6 4 5 7 2" xfId="28019"/>
    <cellStyle name="Note 6 4 5 7 3" xfId="42472"/>
    <cellStyle name="Note 6 4 5 8" xfId="13004"/>
    <cellStyle name="Note 6 4 5 8 2" xfId="30439"/>
    <cellStyle name="Note 6 4 5 8 3" xfId="44892"/>
    <cellStyle name="Note 6 4 5 9" xfId="20011"/>
    <cellStyle name="Note 6 4 6" xfId="3174"/>
    <cellStyle name="Note 6 4 6 2" xfId="5685"/>
    <cellStyle name="Note 6 4 6 2 2" xfId="14889"/>
    <cellStyle name="Note 6 4 6 2 2 2" xfId="32324"/>
    <cellStyle name="Note 6 4 6 2 2 3" xfId="46777"/>
    <cellStyle name="Note 6 4 6 2 3" xfId="17350"/>
    <cellStyle name="Note 6 4 6 2 3 2" xfId="34785"/>
    <cellStyle name="Note 6 4 6 2 3 3" xfId="49238"/>
    <cellStyle name="Note 6 4 6 2 4" xfId="23121"/>
    <cellStyle name="Note 6 4 6 2 5" xfId="37574"/>
    <cellStyle name="Note 6 4 6 3" xfId="8147"/>
    <cellStyle name="Note 6 4 6 3 2" xfId="25582"/>
    <cellStyle name="Note 6 4 6 3 3" xfId="40035"/>
    <cellStyle name="Note 6 4 6 4" xfId="10588"/>
    <cellStyle name="Note 6 4 6 4 2" xfId="28023"/>
    <cellStyle name="Note 6 4 6 4 3" xfId="42476"/>
    <cellStyle name="Note 6 4 6 5" xfId="13008"/>
    <cellStyle name="Note 6 4 6 5 2" xfId="30443"/>
    <cellStyle name="Note 6 4 6 5 3" xfId="44896"/>
    <cellStyle name="Note 6 4 6 6" xfId="20015"/>
    <cellStyle name="Note 6 4 7" xfId="3175"/>
    <cellStyle name="Note 6 4 7 2" xfId="5686"/>
    <cellStyle name="Note 6 4 7 2 2" xfId="14890"/>
    <cellStyle name="Note 6 4 7 2 2 2" xfId="32325"/>
    <cellStyle name="Note 6 4 7 2 2 3" xfId="46778"/>
    <cellStyle name="Note 6 4 7 2 3" xfId="17351"/>
    <cellStyle name="Note 6 4 7 2 3 2" xfId="34786"/>
    <cellStyle name="Note 6 4 7 2 3 3" xfId="49239"/>
    <cellStyle name="Note 6 4 7 2 4" xfId="23122"/>
    <cellStyle name="Note 6 4 7 2 5" xfId="37575"/>
    <cellStyle name="Note 6 4 7 3" xfId="8148"/>
    <cellStyle name="Note 6 4 7 3 2" xfId="25583"/>
    <cellStyle name="Note 6 4 7 3 3" xfId="40036"/>
    <cellStyle name="Note 6 4 7 4" xfId="10589"/>
    <cellStyle name="Note 6 4 7 4 2" xfId="28024"/>
    <cellStyle name="Note 6 4 7 4 3" xfId="42477"/>
    <cellStyle name="Note 6 4 7 5" xfId="13009"/>
    <cellStyle name="Note 6 4 7 5 2" xfId="30444"/>
    <cellStyle name="Note 6 4 7 5 3" xfId="44897"/>
    <cellStyle name="Note 6 4 7 6" xfId="20016"/>
    <cellStyle name="Note 6 4 8" xfId="3176"/>
    <cellStyle name="Note 6 4 8 2" xfId="5687"/>
    <cellStyle name="Note 6 4 8 2 2" xfId="23123"/>
    <cellStyle name="Note 6 4 8 2 3" xfId="37576"/>
    <cellStyle name="Note 6 4 8 3" xfId="8149"/>
    <cellStyle name="Note 6 4 8 3 2" xfId="25584"/>
    <cellStyle name="Note 6 4 8 3 3" xfId="40037"/>
    <cellStyle name="Note 6 4 8 4" xfId="10590"/>
    <cellStyle name="Note 6 4 8 4 2" xfId="28025"/>
    <cellStyle name="Note 6 4 8 4 3" xfId="42478"/>
    <cellStyle name="Note 6 4 8 5" xfId="13010"/>
    <cellStyle name="Note 6 4 8 5 2" xfId="30445"/>
    <cellStyle name="Note 6 4 8 5 3" xfId="44898"/>
    <cellStyle name="Note 6 4 8 6" xfId="15564"/>
    <cellStyle name="Note 6 4 8 6 2" xfId="32999"/>
    <cellStyle name="Note 6 4 8 6 3" xfId="47452"/>
    <cellStyle name="Note 6 4 8 7" xfId="20017"/>
    <cellStyle name="Note 6 4 8 8" xfId="20726"/>
    <cellStyle name="Note 6 4 9" xfId="5668"/>
    <cellStyle name="Note 6 4 9 2" xfId="14876"/>
    <cellStyle name="Note 6 4 9 2 2" xfId="32311"/>
    <cellStyle name="Note 6 4 9 2 3" xfId="46764"/>
    <cellStyle name="Note 6 4 9 3" xfId="17337"/>
    <cellStyle name="Note 6 4 9 3 2" xfId="34772"/>
    <cellStyle name="Note 6 4 9 3 3" xfId="49225"/>
    <cellStyle name="Note 6 4 9 4" xfId="23104"/>
    <cellStyle name="Note 6 4 9 5" xfId="37557"/>
    <cellStyle name="Note 6 5" xfId="3177"/>
    <cellStyle name="Note 6 5 10" xfId="8150"/>
    <cellStyle name="Note 6 5 10 2" xfId="25585"/>
    <cellStyle name="Note 6 5 10 3" xfId="40038"/>
    <cellStyle name="Note 6 5 11" xfId="10591"/>
    <cellStyle name="Note 6 5 11 2" xfId="28026"/>
    <cellStyle name="Note 6 5 11 3" xfId="42479"/>
    <cellStyle name="Note 6 5 12" xfId="13011"/>
    <cellStyle name="Note 6 5 12 2" xfId="30446"/>
    <cellStyle name="Note 6 5 12 3" xfId="44899"/>
    <cellStyle name="Note 6 5 13" xfId="20018"/>
    <cellStyle name="Note 6 5 2" xfId="3178"/>
    <cellStyle name="Note 6 5 2 2" xfId="3179"/>
    <cellStyle name="Note 6 5 2 2 2" xfId="5690"/>
    <cellStyle name="Note 6 5 2 2 2 2" xfId="14893"/>
    <cellStyle name="Note 6 5 2 2 2 2 2" xfId="32328"/>
    <cellStyle name="Note 6 5 2 2 2 2 3" xfId="46781"/>
    <cellStyle name="Note 6 5 2 2 2 3" xfId="17354"/>
    <cellStyle name="Note 6 5 2 2 2 3 2" xfId="34789"/>
    <cellStyle name="Note 6 5 2 2 2 3 3" xfId="49242"/>
    <cellStyle name="Note 6 5 2 2 2 4" xfId="23126"/>
    <cellStyle name="Note 6 5 2 2 2 5" xfId="37579"/>
    <cellStyle name="Note 6 5 2 2 3" xfId="8152"/>
    <cellStyle name="Note 6 5 2 2 3 2" xfId="25587"/>
    <cellStyle name="Note 6 5 2 2 3 3" xfId="40040"/>
    <cellStyle name="Note 6 5 2 2 4" xfId="10593"/>
    <cellStyle name="Note 6 5 2 2 4 2" xfId="28028"/>
    <cellStyle name="Note 6 5 2 2 4 3" xfId="42481"/>
    <cellStyle name="Note 6 5 2 2 5" xfId="13013"/>
    <cellStyle name="Note 6 5 2 2 5 2" xfId="30448"/>
    <cellStyle name="Note 6 5 2 2 5 3" xfId="44901"/>
    <cellStyle name="Note 6 5 2 2 6" xfId="20020"/>
    <cellStyle name="Note 6 5 2 3" xfId="3180"/>
    <cellStyle name="Note 6 5 2 3 2" xfId="5691"/>
    <cellStyle name="Note 6 5 2 3 2 2" xfId="14894"/>
    <cellStyle name="Note 6 5 2 3 2 2 2" xfId="32329"/>
    <cellStyle name="Note 6 5 2 3 2 2 3" xfId="46782"/>
    <cellStyle name="Note 6 5 2 3 2 3" xfId="17355"/>
    <cellStyle name="Note 6 5 2 3 2 3 2" xfId="34790"/>
    <cellStyle name="Note 6 5 2 3 2 3 3" xfId="49243"/>
    <cellStyle name="Note 6 5 2 3 2 4" xfId="23127"/>
    <cellStyle name="Note 6 5 2 3 2 5" xfId="37580"/>
    <cellStyle name="Note 6 5 2 3 3" xfId="8153"/>
    <cellStyle name="Note 6 5 2 3 3 2" xfId="25588"/>
    <cellStyle name="Note 6 5 2 3 3 3" xfId="40041"/>
    <cellStyle name="Note 6 5 2 3 4" xfId="10594"/>
    <cellStyle name="Note 6 5 2 3 4 2" xfId="28029"/>
    <cellStyle name="Note 6 5 2 3 4 3" xfId="42482"/>
    <cellStyle name="Note 6 5 2 3 5" xfId="13014"/>
    <cellStyle name="Note 6 5 2 3 5 2" xfId="30449"/>
    <cellStyle name="Note 6 5 2 3 5 3" xfId="44902"/>
    <cellStyle name="Note 6 5 2 3 6" xfId="20021"/>
    <cellStyle name="Note 6 5 2 4" xfId="3181"/>
    <cellStyle name="Note 6 5 2 4 2" xfId="5692"/>
    <cellStyle name="Note 6 5 2 4 2 2" xfId="23128"/>
    <cellStyle name="Note 6 5 2 4 2 3" xfId="37581"/>
    <cellStyle name="Note 6 5 2 4 3" xfId="8154"/>
    <cellStyle name="Note 6 5 2 4 3 2" xfId="25589"/>
    <cellStyle name="Note 6 5 2 4 3 3" xfId="40042"/>
    <cellStyle name="Note 6 5 2 4 4" xfId="10595"/>
    <cellStyle name="Note 6 5 2 4 4 2" xfId="28030"/>
    <cellStyle name="Note 6 5 2 4 4 3" xfId="42483"/>
    <cellStyle name="Note 6 5 2 4 5" xfId="13015"/>
    <cellStyle name="Note 6 5 2 4 5 2" xfId="30450"/>
    <cellStyle name="Note 6 5 2 4 5 3" xfId="44903"/>
    <cellStyle name="Note 6 5 2 4 6" xfId="15565"/>
    <cellStyle name="Note 6 5 2 4 6 2" xfId="33000"/>
    <cellStyle name="Note 6 5 2 4 6 3" xfId="47453"/>
    <cellStyle name="Note 6 5 2 4 7" xfId="20022"/>
    <cellStyle name="Note 6 5 2 4 8" xfId="20727"/>
    <cellStyle name="Note 6 5 2 5" xfId="5689"/>
    <cellStyle name="Note 6 5 2 5 2" xfId="14892"/>
    <cellStyle name="Note 6 5 2 5 2 2" xfId="32327"/>
    <cellStyle name="Note 6 5 2 5 2 3" xfId="46780"/>
    <cellStyle name="Note 6 5 2 5 3" xfId="17353"/>
    <cellStyle name="Note 6 5 2 5 3 2" xfId="34788"/>
    <cellStyle name="Note 6 5 2 5 3 3" xfId="49241"/>
    <cellStyle name="Note 6 5 2 5 4" xfId="23125"/>
    <cellStyle name="Note 6 5 2 5 5" xfId="37578"/>
    <cellStyle name="Note 6 5 2 6" xfId="8151"/>
    <cellStyle name="Note 6 5 2 6 2" xfId="25586"/>
    <cellStyle name="Note 6 5 2 6 3" xfId="40039"/>
    <cellStyle name="Note 6 5 2 7" xfId="10592"/>
    <cellStyle name="Note 6 5 2 7 2" xfId="28027"/>
    <cellStyle name="Note 6 5 2 7 3" xfId="42480"/>
    <cellStyle name="Note 6 5 2 8" xfId="13012"/>
    <cellStyle name="Note 6 5 2 8 2" xfId="30447"/>
    <cellStyle name="Note 6 5 2 8 3" xfId="44900"/>
    <cellStyle name="Note 6 5 2 9" xfId="20019"/>
    <cellStyle name="Note 6 5 3" xfId="3182"/>
    <cellStyle name="Note 6 5 3 2" xfId="3183"/>
    <cellStyle name="Note 6 5 3 2 2" xfId="5694"/>
    <cellStyle name="Note 6 5 3 2 2 2" xfId="14896"/>
    <cellStyle name="Note 6 5 3 2 2 2 2" xfId="32331"/>
    <cellStyle name="Note 6 5 3 2 2 2 3" xfId="46784"/>
    <cellStyle name="Note 6 5 3 2 2 3" xfId="17357"/>
    <cellStyle name="Note 6 5 3 2 2 3 2" xfId="34792"/>
    <cellStyle name="Note 6 5 3 2 2 3 3" xfId="49245"/>
    <cellStyle name="Note 6 5 3 2 2 4" xfId="23130"/>
    <cellStyle name="Note 6 5 3 2 2 5" xfId="37583"/>
    <cellStyle name="Note 6 5 3 2 3" xfId="8156"/>
    <cellStyle name="Note 6 5 3 2 3 2" xfId="25591"/>
    <cellStyle name="Note 6 5 3 2 3 3" xfId="40044"/>
    <cellStyle name="Note 6 5 3 2 4" xfId="10597"/>
    <cellStyle name="Note 6 5 3 2 4 2" xfId="28032"/>
    <cellStyle name="Note 6 5 3 2 4 3" xfId="42485"/>
    <cellStyle name="Note 6 5 3 2 5" xfId="13017"/>
    <cellStyle name="Note 6 5 3 2 5 2" xfId="30452"/>
    <cellStyle name="Note 6 5 3 2 5 3" xfId="44905"/>
    <cellStyle name="Note 6 5 3 2 6" xfId="20024"/>
    <cellStyle name="Note 6 5 3 3" xfId="3184"/>
    <cellStyle name="Note 6 5 3 3 2" xfId="5695"/>
    <cellStyle name="Note 6 5 3 3 2 2" xfId="14897"/>
    <cellStyle name="Note 6 5 3 3 2 2 2" xfId="32332"/>
    <cellStyle name="Note 6 5 3 3 2 2 3" xfId="46785"/>
    <cellStyle name="Note 6 5 3 3 2 3" xfId="17358"/>
    <cellStyle name="Note 6 5 3 3 2 3 2" xfId="34793"/>
    <cellStyle name="Note 6 5 3 3 2 3 3" xfId="49246"/>
    <cellStyle name="Note 6 5 3 3 2 4" xfId="23131"/>
    <cellStyle name="Note 6 5 3 3 2 5" xfId="37584"/>
    <cellStyle name="Note 6 5 3 3 3" xfId="8157"/>
    <cellStyle name="Note 6 5 3 3 3 2" xfId="25592"/>
    <cellStyle name="Note 6 5 3 3 3 3" xfId="40045"/>
    <cellStyle name="Note 6 5 3 3 4" xfId="10598"/>
    <cellStyle name="Note 6 5 3 3 4 2" xfId="28033"/>
    <cellStyle name="Note 6 5 3 3 4 3" xfId="42486"/>
    <cellStyle name="Note 6 5 3 3 5" xfId="13018"/>
    <cellStyle name="Note 6 5 3 3 5 2" xfId="30453"/>
    <cellStyle name="Note 6 5 3 3 5 3" xfId="44906"/>
    <cellStyle name="Note 6 5 3 3 6" xfId="20025"/>
    <cellStyle name="Note 6 5 3 4" xfId="3185"/>
    <cellStyle name="Note 6 5 3 4 2" xfId="5696"/>
    <cellStyle name="Note 6 5 3 4 2 2" xfId="23132"/>
    <cellStyle name="Note 6 5 3 4 2 3" xfId="37585"/>
    <cellStyle name="Note 6 5 3 4 3" xfId="8158"/>
    <cellStyle name="Note 6 5 3 4 3 2" xfId="25593"/>
    <cellStyle name="Note 6 5 3 4 3 3" xfId="40046"/>
    <cellStyle name="Note 6 5 3 4 4" xfId="10599"/>
    <cellStyle name="Note 6 5 3 4 4 2" xfId="28034"/>
    <cellStyle name="Note 6 5 3 4 4 3" xfId="42487"/>
    <cellStyle name="Note 6 5 3 4 5" xfId="13019"/>
    <cellStyle name="Note 6 5 3 4 5 2" xfId="30454"/>
    <cellStyle name="Note 6 5 3 4 5 3" xfId="44907"/>
    <cellStyle name="Note 6 5 3 4 6" xfId="15566"/>
    <cellStyle name="Note 6 5 3 4 6 2" xfId="33001"/>
    <cellStyle name="Note 6 5 3 4 6 3" xfId="47454"/>
    <cellStyle name="Note 6 5 3 4 7" xfId="20026"/>
    <cellStyle name="Note 6 5 3 4 8" xfId="20728"/>
    <cellStyle name="Note 6 5 3 5" xfId="5693"/>
    <cellStyle name="Note 6 5 3 5 2" xfId="14895"/>
    <cellStyle name="Note 6 5 3 5 2 2" xfId="32330"/>
    <cellStyle name="Note 6 5 3 5 2 3" xfId="46783"/>
    <cellStyle name="Note 6 5 3 5 3" xfId="17356"/>
    <cellStyle name="Note 6 5 3 5 3 2" xfId="34791"/>
    <cellStyle name="Note 6 5 3 5 3 3" xfId="49244"/>
    <cellStyle name="Note 6 5 3 5 4" xfId="23129"/>
    <cellStyle name="Note 6 5 3 5 5" xfId="37582"/>
    <cellStyle name="Note 6 5 3 6" xfId="8155"/>
    <cellStyle name="Note 6 5 3 6 2" xfId="25590"/>
    <cellStyle name="Note 6 5 3 6 3" xfId="40043"/>
    <cellStyle name="Note 6 5 3 7" xfId="10596"/>
    <cellStyle name="Note 6 5 3 7 2" xfId="28031"/>
    <cellStyle name="Note 6 5 3 7 3" xfId="42484"/>
    <cellStyle name="Note 6 5 3 8" xfId="13016"/>
    <cellStyle name="Note 6 5 3 8 2" xfId="30451"/>
    <cellStyle name="Note 6 5 3 8 3" xfId="44904"/>
    <cellStyle name="Note 6 5 3 9" xfId="20023"/>
    <cellStyle name="Note 6 5 4" xfId="3186"/>
    <cellStyle name="Note 6 5 4 2" xfId="3187"/>
    <cellStyle name="Note 6 5 4 2 2" xfId="5698"/>
    <cellStyle name="Note 6 5 4 2 2 2" xfId="14899"/>
    <cellStyle name="Note 6 5 4 2 2 2 2" xfId="32334"/>
    <cellStyle name="Note 6 5 4 2 2 2 3" xfId="46787"/>
    <cellStyle name="Note 6 5 4 2 2 3" xfId="17360"/>
    <cellStyle name="Note 6 5 4 2 2 3 2" xfId="34795"/>
    <cellStyle name="Note 6 5 4 2 2 3 3" xfId="49248"/>
    <cellStyle name="Note 6 5 4 2 2 4" xfId="23134"/>
    <cellStyle name="Note 6 5 4 2 2 5" xfId="37587"/>
    <cellStyle name="Note 6 5 4 2 3" xfId="8160"/>
    <cellStyle name="Note 6 5 4 2 3 2" xfId="25595"/>
    <cellStyle name="Note 6 5 4 2 3 3" xfId="40048"/>
    <cellStyle name="Note 6 5 4 2 4" xfId="10601"/>
    <cellStyle name="Note 6 5 4 2 4 2" xfId="28036"/>
    <cellStyle name="Note 6 5 4 2 4 3" xfId="42489"/>
    <cellStyle name="Note 6 5 4 2 5" xfId="13021"/>
    <cellStyle name="Note 6 5 4 2 5 2" xfId="30456"/>
    <cellStyle name="Note 6 5 4 2 5 3" xfId="44909"/>
    <cellStyle name="Note 6 5 4 2 6" xfId="20028"/>
    <cellStyle name="Note 6 5 4 3" xfId="3188"/>
    <cellStyle name="Note 6 5 4 3 2" xfId="5699"/>
    <cellStyle name="Note 6 5 4 3 2 2" xfId="14900"/>
    <cellStyle name="Note 6 5 4 3 2 2 2" xfId="32335"/>
    <cellStyle name="Note 6 5 4 3 2 2 3" xfId="46788"/>
    <cellStyle name="Note 6 5 4 3 2 3" xfId="17361"/>
    <cellStyle name="Note 6 5 4 3 2 3 2" xfId="34796"/>
    <cellStyle name="Note 6 5 4 3 2 3 3" xfId="49249"/>
    <cellStyle name="Note 6 5 4 3 2 4" xfId="23135"/>
    <cellStyle name="Note 6 5 4 3 2 5" xfId="37588"/>
    <cellStyle name="Note 6 5 4 3 3" xfId="8161"/>
    <cellStyle name="Note 6 5 4 3 3 2" xfId="25596"/>
    <cellStyle name="Note 6 5 4 3 3 3" xfId="40049"/>
    <cellStyle name="Note 6 5 4 3 4" xfId="10602"/>
    <cellStyle name="Note 6 5 4 3 4 2" xfId="28037"/>
    <cellStyle name="Note 6 5 4 3 4 3" xfId="42490"/>
    <cellStyle name="Note 6 5 4 3 5" xfId="13022"/>
    <cellStyle name="Note 6 5 4 3 5 2" xfId="30457"/>
    <cellStyle name="Note 6 5 4 3 5 3" xfId="44910"/>
    <cellStyle name="Note 6 5 4 3 6" xfId="20029"/>
    <cellStyle name="Note 6 5 4 4" xfId="3189"/>
    <cellStyle name="Note 6 5 4 4 2" xfId="5700"/>
    <cellStyle name="Note 6 5 4 4 2 2" xfId="23136"/>
    <cellStyle name="Note 6 5 4 4 2 3" xfId="37589"/>
    <cellStyle name="Note 6 5 4 4 3" xfId="8162"/>
    <cellStyle name="Note 6 5 4 4 3 2" xfId="25597"/>
    <cellStyle name="Note 6 5 4 4 3 3" xfId="40050"/>
    <cellStyle name="Note 6 5 4 4 4" xfId="10603"/>
    <cellStyle name="Note 6 5 4 4 4 2" xfId="28038"/>
    <cellStyle name="Note 6 5 4 4 4 3" xfId="42491"/>
    <cellStyle name="Note 6 5 4 4 5" xfId="13023"/>
    <cellStyle name="Note 6 5 4 4 5 2" xfId="30458"/>
    <cellStyle name="Note 6 5 4 4 5 3" xfId="44911"/>
    <cellStyle name="Note 6 5 4 4 6" xfId="15567"/>
    <cellStyle name="Note 6 5 4 4 6 2" xfId="33002"/>
    <cellStyle name="Note 6 5 4 4 6 3" xfId="47455"/>
    <cellStyle name="Note 6 5 4 4 7" xfId="20030"/>
    <cellStyle name="Note 6 5 4 4 8" xfId="20729"/>
    <cellStyle name="Note 6 5 4 5" xfId="5697"/>
    <cellStyle name="Note 6 5 4 5 2" xfId="14898"/>
    <cellStyle name="Note 6 5 4 5 2 2" xfId="32333"/>
    <cellStyle name="Note 6 5 4 5 2 3" xfId="46786"/>
    <cellStyle name="Note 6 5 4 5 3" xfId="17359"/>
    <cellStyle name="Note 6 5 4 5 3 2" xfId="34794"/>
    <cellStyle name="Note 6 5 4 5 3 3" xfId="49247"/>
    <cellStyle name="Note 6 5 4 5 4" xfId="23133"/>
    <cellStyle name="Note 6 5 4 5 5" xfId="37586"/>
    <cellStyle name="Note 6 5 4 6" xfId="8159"/>
    <cellStyle name="Note 6 5 4 6 2" xfId="25594"/>
    <cellStyle name="Note 6 5 4 6 3" xfId="40047"/>
    <cellStyle name="Note 6 5 4 7" xfId="10600"/>
    <cellStyle name="Note 6 5 4 7 2" xfId="28035"/>
    <cellStyle name="Note 6 5 4 7 3" xfId="42488"/>
    <cellStyle name="Note 6 5 4 8" xfId="13020"/>
    <cellStyle name="Note 6 5 4 8 2" xfId="30455"/>
    <cellStyle name="Note 6 5 4 8 3" xfId="44908"/>
    <cellStyle name="Note 6 5 4 9" xfId="20027"/>
    <cellStyle name="Note 6 5 5" xfId="3190"/>
    <cellStyle name="Note 6 5 5 2" xfId="3191"/>
    <cellStyle name="Note 6 5 5 2 2" xfId="5702"/>
    <cellStyle name="Note 6 5 5 2 2 2" xfId="14902"/>
    <cellStyle name="Note 6 5 5 2 2 2 2" xfId="32337"/>
    <cellStyle name="Note 6 5 5 2 2 2 3" xfId="46790"/>
    <cellStyle name="Note 6 5 5 2 2 3" xfId="17363"/>
    <cellStyle name="Note 6 5 5 2 2 3 2" xfId="34798"/>
    <cellStyle name="Note 6 5 5 2 2 3 3" xfId="49251"/>
    <cellStyle name="Note 6 5 5 2 2 4" xfId="23138"/>
    <cellStyle name="Note 6 5 5 2 2 5" xfId="37591"/>
    <cellStyle name="Note 6 5 5 2 3" xfId="8164"/>
    <cellStyle name="Note 6 5 5 2 3 2" xfId="25599"/>
    <cellStyle name="Note 6 5 5 2 3 3" xfId="40052"/>
    <cellStyle name="Note 6 5 5 2 4" xfId="10605"/>
    <cellStyle name="Note 6 5 5 2 4 2" xfId="28040"/>
    <cellStyle name="Note 6 5 5 2 4 3" xfId="42493"/>
    <cellStyle name="Note 6 5 5 2 5" xfId="13025"/>
    <cellStyle name="Note 6 5 5 2 5 2" xfId="30460"/>
    <cellStyle name="Note 6 5 5 2 5 3" xfId="44913"/>
    <cellStyle name="Note 6 5 5 2 6" xfId="20032"/>
    <cellStyle name="Note 6 5 5 3" xfId="3192"/>
    <cellStyle name="Note 6 5 5 3 2" xfId="5703"/>
    <cellStyle name="Note 6 5 5 3 2 2" xfId="14903"/>
    <cellStyle name="Note 6 5 5 3 2 2 2" xfId="32338"/>
    <cellStyle name="Note 6 5 5 3 2 2 3" xfId="46791"/>
    <cellStyle name="Note 6 5 5 3 2 3" xfId="17364"/>
    <cellStyle name="Note 6 5 5 3 2 3 2" xfId="34799"/>
    <cellStyle name="Note 6 5 5 3 2 3 3" xfId="49252"/>
    <cellStyle name="Note 6 5 5 3 2 4" xfId="23139"/>
    <cellStyle name="Note 6 5 5 3 2 5" xfId="37592"/>
    <cellStyle name="Note 6 5 5 3 3" xfId="8165"/>
    <cellStyle name="Note 6 5 5 3 3 2" xfId="25600"/>
    <cellStyle name="Note 6 5 5 3 3 3" xfId="40053"/>
    <cellStyle name="Note 6 5 5 3 4" xfId="10606"/>
    <cellStyle name="Note 6 5 5 3 4 2" xfId="28041"/>
    <cellStyle name="Note 6 5 5 3 4 3" xfId="42494"/>
    <cellStyle name="Note 6 5 5 3 5" xfId="13026"/>
    <cellStyle name="Note 6 5 5 3 5 2" xfId="30461"/>
    <cellStyle name="Note 6 5 5 3 5 3" xfId="44914"/>
    <cellStyle name="Note 6 5 5 3 6" xfId="20033"/>
    <cellStyle name="Note 6 5 5 4" xfId="3193"/>
    <cellStyle name="Note 6 5 5 4 2" xfId="5704"/>
    <cellStyle name="Note 6 5 5 4 2 2" xfId="23140"/>
    <cellStyle name="Note 6 5 5 4 2 3" xfId="37593"/>
    <cellStyle name="Note 6 5 5 4 3" xfId="8166"/>
    <cellStyle name="Note 6 5 5 4 3 2" xfId="25601"/>
    <cellStyle name="Note 6 5 5 4 3 3" xfId="40054"/>
    <cellStyle name="Note 6 5 5 4 4" xfId="10607"/>
    <cellStyle name="Note 6 5 5 4 4 2" xfId="28042"/>
    <cellStyle name="Note 6 5 5 4 4 3" xfId="42495"/>
    <cellStyle name="Note 6 5 5 4 5" xfId="13027"/>
    <cellStyle name="Note 6 5 5 4 5 2" xfId="30462"/>
    <cellStyle name="Note 6 5 5 4 5 3" xfId="44915"/>
    <cellStyle name="Note 6 5 5 4 6" xfId="15568"/>
    <cellStyle name="Note 6 5 5 4 6 2" xfId="33003"/>
    <cellStyle name="Note 6 5 5 4 6 3" xfId="47456"/>
    <cellStyle name="Note 6 5 5 4 7" xfId="20034"/>
    <cellStyle name="Note 6 5 5 4 8" xfId="20730"/>
    <cellStyle name="Note 6 5 5 5" xfId="5701"/>
    <cellStyle name="Note 6 5 5 5 2" xfId="14901"/>
    <cellStyle name="Note 6 5 5 5 2 2" xfId="32336"/>
    <cellStyle name="Note 6 5 5 5 2 3" xfId="46789"/>
    <cellStyle name="Note 6 5 5 5 3" xfId="17362"/>
    <cellStyle name="Note 6 5 5 5 3 2" xfId="34797"/>
    <cellStyle name="Note 6 5 5 5 3 3" xfId="49250"/>
    <cellStyle name="Note 6 5 5 5 4" xfId="23137"/>
    <cellStyle name="Note 6 5 5 5 5" xfId="37590"/>
    <cellStyle name="Note 6 5 5 6" xfId="8163"/>
    <cellStyle name="Note 6 5 5 6 2" xfId="25598"/>
    <cellStyle name="Note 6 5 5 6 3" xfId="40051"/>
    <cellStyle name="Note 6 5 5 7" xfId="10604"/>
    <cellStyle name="Note 6 5 5 7 2" xfId="28039"/>
    <cellStyle name="Note 6 5 5 7 3" xfId="42492"/>
    <cellStyle name="Note 6 5 5 8" xfId="13024"/>
    <cellStyle name="Note 6 5 5 8 2" xfId="30459"/>
    <cellStyle name="Note 6 5 5 8 3" xfId="44912"/>
    <cellStyle name="Note 6 5 5 9" xfId="20031"/>
    <cellStyle name="Note 6 5 6" xfId="3194"/>
    <cellStyle name="Note 6 5 6 2" xfId="5705"/>
    <cellStyle name="Note 6 5 6 2 2" xfId="14904"/>
    <cellStyle name="Note 6 5 6 2 2 2" xfId="32339"/>
    <cellStyle name="Note 6 5 6 2 2 3" xfId="46792"/>
    <cellStyle name="Note 6 5 6 2 3" xfId="17365"/>
    <cellStyle name="Note 6 5 6 2 3 2" xfId="34800"/>
    <cellStyle name="Note 6 5 6 2 3 3" xfId="49253"/>
    <cellStyle name="Note 6 5 6 2 4" xfId="23141"/>
    <cellStyle name="Note 6 5 6 2 5" xfId="37594"/>
    <cellStyle name="Note 6 5 6 3" xfId="8167"/>
    <cellStyle name="Note 6 5 6 3 2" xfId="25602"/>
    <cellStyle name="Note 6 5 6 3 3" xfId="40055"/>
    <cellStyle name="Note 6 5 6 4" xfId="10608"/>
    <cellStyle name="Note 6 5 6 4 2" xfId="28043"/>
    <cellStyle name="Note 6 5 6 4 3" xfId="42496"/>
    <cellStyle name="Note 6 5 6 5" xfId="13028"/>
    <cellStyle name="Note 6 5 6 5 2" xfId="30463"/>
    <cellStyle name="Note 6 5 6 5 3" xfId="44916"/>
    <cellStyle name="Note 6 5 6 6" xfId="20035"/>
    <cellStyle name="Note 6 5 7" xfId="3195"/>
    <cellStyle name="Note 6 5 7 2" xfId="5706"/>
    <cellStyle name="Note 6 5 7 2 2" xfId="14905"/>
    <cellStyle name="Note 6 5 7 2 2 2" xfId="32340"/>
    <cellStyle name="Note 6 5 7 2 2 3" xfId="46793"/>
    <cellStyle name="Note 6 5 7 2 3" xfId="17366"/>
    <cellStyle name="Note 6 5 7 2 3 2" xfId="34801"/>
    <cellStyle name="Note 6 5 7 2 3 3" xfId="49254"/>
    <cellStyle name="Note 6 5 7 2 4" xfId="23142"/>
    <cellStyle name="Note 6 5 7 2 5" xfId="37595"/>
    <cellStyle name="Note 6 5 7 3" xfId="8168"/>
    <cellStyle name="Note 6 5 7 3 2" xfId="25603"/>
    <cellStyle name="Note 6 5 7 3 3" xfId="40056"/>
    <cellStyle name="Note 6 5 7 4" xfId="10609"/>
    <cellStyle name="Note 6 5 7 4 2" xfId="28044"/>
    <cellStyle name="Note 6 5 7 4 3" xfId="42497"/>
    <cellStyle name="Note 6 5 7 5" xfId="13029"/>
    <cellStyle name="Note 6 5 7 5 2" xfId="30464"/>
    <cellStyle name="Note 6 5 7 5 3" xfId="44917"/>
    <cellStyle name="Note 6 5 7 6" xfId="20036"/>
    <cellStyle name="Note 6 5 8" xfId="3196"/>
    <cellStyle name="Note 6 5 8 2" xfId="5707"/>
    <cellStyle name="Note 6 5 8 2 2" xfId="23143"/>
    <cellStyle name="Note 6 5 8 2 3" xfId="37596"/>
    <cellStyle name="Note 6 5 8 3" xfId="8169"/>
    <cellStyle name="Note 6 5 8 3 2" xfId="25604"/>
    <cellStyle name="Note 6 5 8 3 3" xfId="40057"/>
    <cellStyle name="Note 6 5 8 4" xfId="10610"/>
    <cellStyle name="Note 6 5 8 4 2" xfId="28045"/>
    <cellStyle name="Note 6 5 8 4 3" xfId="42498"/>
    <cellStyle name="Note 6 5 8 5" xfId="13030"/>
    <cellStyle name="Note 6 5 8 5 2" xfId="30465"/>
    <cellStyle name="Note 6 5 8 5 3" xfId="44918"/>
    <cellStyle name="Note 6 5 8 6" xfId="15569"/>
    <cellStyle name="Note 6 5 8 6 2" xfId="33004"/>
    <cellStyle name="Note 6 5 8 6 3" xfId="47457"/>
    <cellStyle name="Note 6 5 8 7" xfId="20037"/>
    <cellStyle name="Note 6 5 8 8" xfId="20731"/>
    <cellStyle name="Note 6 5 9" xfId="5688"/>
    <cellStyle name="Note 6 5 9 2" xfId="14891"/>
    <cellStyle name="Note 6 5 9 2 2" xfId="32326"/>
    <cellStyle name="Note 6 5 9 2 3" xfId="46779"/>
    <cellStyle name="Note 6 5 9 3" xfId="17352"/>
    <cellStyle name="Note 6 5 9 3 2" xfId="34787"/>
    <cellStyle name="Note 6 5 9 3 3" xfId="49240"/>
    <cellStyle name="Note 6 5 9 4" xfId="23124"/>
    <cellStyle name="Note 6 5 9 5" xfId="37577"/>
    <cellStyle name="Note 6 6" xfId="3197"/>
    <cellStyle name="Note 6 6 10" xfId="8170"/>
    <cellStyle name="Note 6 6 10 2" xfId="25605"/>
    <cellStyle name="Note 6 6 10 3" xfId="40058"/>
    <cellStyle name="Note 6 6 11" xfId="10611"/>
    <cellStyle name="Note 6 6 11 2" xfId="28046"/>
    <cellStyle name="Note 6 6 11 3" xfId="42499"/>
    <cellStyle name="Note 6 6 12" xfId="13031"/>
    <cellStyle name="Note 6 6 12 2" xfId="30466"/>
    <cellStyle name="Note 6 6 12 3" xfId="44919"/>
    <cellStyle name="Note 6 6 13" xfId="20038"/>
    <cellStyle name="Note 6 6 2" xfId="3198"/>
    <cellStyle name="Note 6 6 2 2" xfId="3199"/>
    <cellStyle name="Note 6 6 2 2 2" xfId="5710"/>
    <cellStyle name="Note 6 6 2 2 2 2" xfId="14908"/>
    <cellStyle name="Note 6 6 2 2 2 2 2" xfId="32343"/>
    <cellStyle name="Note 6 6 2 2 2 2 3" xfId="46796"/>
    <cellStyle name="Note 6 6 2 2 2 3" xfId="17369"/>
    <cellStyle name="Note 6 6 2 2 2 3 2" xfId="34804"/>
    <cellStyle name="Note 6 6 2 2 2 3 3" xfId="49257"/>
    <cellStyle name="Note 6 6 2 2 2 4" xfId="23146"/>
    <cellStyle name="Note 6 6 2 2 2 5" xfId="37599"/>
    <cellStyle name="Note 6 6 2 2 3" xfId="8172"/>
    <cellStyle name="Note 6 6 2 2 3 2" xfId="25607"/>
    <cellStyle name="Note 6 6 2 2 3 3" xfId="40060"/>
    <cellStyle name="Note 6 6 2 2 4" xfId="10613"/>
    <cellStyle name="Note 6 6 2 2 4 2" xfId="28048"/>
    <cellStyle name="Note 6 6 2 2 4 3" xfId="42501"/>
    <cellStyle name="Note 6 6 2 2 5" xfId="13033"/>
    <cellStyle name="Note 6 6 2 2 5 2" xfId="30468"/>
    <cellStyle name="Note 6 6 2 2 5 3" xfId="44921"/>
    <cellStyle name="Note 6 6 2 2 6" xfId="20040"/>
    <cellStyle name="Note 6 6 2 3" xfId="3200"/>
    <cellStyle name="Note 6 6 2 3 2" xfId="5711"/>
    <cellStyle name="Note 6 6 2 3 2 2" xfId="14909"/>
    <cellStyle name="Note 6 6 2 3 2 2 2" xfId="32344"/>
    <cellStyle name="Note 6 6 2 3 2 2 3" xfId="46797"/>
    <cellStyle name="Note 6 6 2 3 2 3" xfId="17370"/>
    <cellStyle name="Note 6 6 2 3 2 3 2" xfId="34805"/>
    <cellStyle name="Note 6 6 2 3 2 3 3" xfId="49258"/>
    <cellStyle name="Note 6 6 2 3 2 4" xfId="23147"/>
    <cellStyle name="Note 6 6 2 3 2 5" xfId="37600"/>
    <cellStyle name="Note 6 6 2 3 3" xfId="8173"/>
    <cellStyle name="Note 6 6 2 3 3 2" xfId="25608"/>
    <cellStyle name="Note 6 6 2 3 3 3" xfId="40061"/>
    <cellStyle name="Note 6 6 2 3 4" xfId="10614"/>
    <cellStyle name="Note 6 6 2 3 4 2" xfId="28049"/>
    <cellStyle name="Note 6 6 2 3 4 3" xfId="42502"/>
    <cellStyle name="Note 6 6 2 3 5" xfId="13034"/>
    <cellStyle name="Note 6 6 2 3 5 2" xfId="30469"/>
    <cellStyle name="Note 6 6 2 3 5 3" xfId="44922"/>
    <cellStyle name="Note 6 6 2 3 6" xfId="20041"/>
    <cellStyle name="Note 6 6 2 4" xfId="3201"/>
    <cellStyle name="Note 6 6 2 4 2" xfId="5712"/>
    <cellStyle name="Note 6 6 2 4 2 2" xfId="23148"/>
    <cellStyle name="Note 6 6 2 4 2 3" xfId="37601"/>
    <cellStyle name="Note 6 6 2 4 3" xfId="8174"/>
    <cellStyle name="Note 6 6 2 4 3 2" xfId="25609"/>
    <cellStyle name="Note 6 6 2 4 3 3" xfId="40062"/>
    <cellStyle name="Note 6 6 2 4 4" xfId="10615"/>
    <cellStyle name="Note 6 6 2 4 4 2" xfId="28050"/>
    <cellStyle name="Note 6 6 2 4 4 3" xfId="42503"/>
    <cellStyle name="Note 6 6 2 4 5" xfId="13035"/>
    <cellStyle name="Note 6 6 2 4 5 2" xfId="30470"/>
    <cellStyle name="Note 6 6 2 4 5 3" xfId="44923"/>
    <cellStyle name="Note 6 6 2 4 6" xfId="15570"/>
    <cellStyle name="Note 6 6 2 4 6 2" xfId="33005"/>
    <cellStyle name="Note 6 6 2 4 6 3" xfId="47458"/>
    <cellStyle name="Note 6 6 2 4 7" xfId="20042"/>
    <cellStyle name="Note 6 6 2 4 8" xfId="20732"/>
    <cellStyle name="Note 6 6 2 5" xfId="5709"/>
    <cellStyle name="Note 6 6 2 5 2" xfId="14907"/>
    <cellStyle name="Note 6 6 2 5 2 2" xfId="32342"/>
    <cellStyle name="Note 6 6 2 5 2 3" xfId="46795"/>
    <cellStyle name="Note 6 6 2 5 3" xfId="17368"/>
    <cellStyle name="Note 6 6 2 5 3 2" xfId="34803"/>
    <cellStyle name="Note 6 6 2 5 3 3" xfId="49256"/>
    <cellStyle name="Note 6 6 2 5 4" xfId="23145"/>
    <cellStyle name="Note 6 6 2 5 5" xfId="37598"/>
    <cellStyle name="Note 6 6 2 6" xfId="8171"/>
    <cellStyle name="Note 6 6 2 6 2" xfId="25606"/>
    <cellStyle name="Note 6 6 2 6 3" xfId="40059"/>
    <cellStyle name="Note 6 6 2 7" xfId="10612"/>
    <cellStyle name="Note 6 6 2 7 2" xfId="28047"/>
    <cellStyle name="Note 6 6 2 7 3" xfId="42500"/>
    <cellStyle name="Note 6 6 2 8" xfId="13032"/>
    <cellStyle name="Note 6 6 2 8 2" xfId="30467"/>
    <cellStyle name="Note 6 6 2 8 3" xfId="44920"/>
    <cellStyle name="Note 6 6 2 9" xfId="20039"/>
    <cellStyle name="Note 6 6 3" xfId="3202"/>
    <cellStyle name="Note 6 6 3 2" xfId="3203"/>
    <cellStyle name="Note 6 6 3 2 2" xfId="5714"/>
    <cellStyle name="Note 6 6 3 2 2 2" xfId="14911"/>
    <cellStyle name="Note 6 6 3 2 2 2 2" xfId="32346"/>
    <cellStyle name="Note 6 6 3 2 2 2 3" xfId="46799"/>
    <cellStyle name="Note 6 6 3 2 2 3" xfId="17372"/>
    <cellStyle name="Note 6 6 3 2 2 3 2" xfId="34807"/>
    <cellStyle name="Note 6 6 3 2 2 3 3" xfId="49260"/>
    <cellStyle name="Note 6 6 3 2 2 4" xfId="23150"/>
    <cellStyle name="Note 6 6 3 2 2 5" xfId="37603"/>
    <cellStyle name="Note 6 6 3 2 3" xfId="8176"/>
    <cellStyle name="Note 6 6 3 2 3 2" xfId="25611"/>
    <cellStyle name="Note 6 6 3 2 3 3" xfId="40064"/>
    <cellStyle name="Note 6 6 3 2 4" xfId="10617"/>
    <cellStyle name="Note 6 6 3 2 4 2" xfId="28052"/>
    <cellStyle name="Note 6 6 3 2 4 3" xfId="42505"/>
    <cellStyle name="Note 6 6 3 2 5" xfId="13037"/>
    <cellStyle name="Note 6 6 3 2 5 2" xfId="30472"/>
    <cellStyle name="Note 6 6 3 2 5 3" xfId="44925"/>
    <cellStyle name="Note 6 6 3 2 6" xfId="20044"/>
    <cellStyle name="Note 6 6 3 3" xfId="3204"/>
    <cellStyle name="Note 6 6 3 3 2" xfId="5715"/>
    <cellStyle name="Note 6 6 3 3 2 2" xfId="14912"/>
    <cellStyle name="Note 6 6 3 3 2 2 2" xfId="32347"/>
    <cellStyle name="Note 6 6 3 3 2 2 3" xfId="46800"/>
    <cellStyle name="Note 6 6 3 3 2 3" xfId="17373"/>
    <cellStyle name="Note 6 6 3 3 2 3 2" xfId="34808"/>
    <cellStyle name="Note 6 6 3 3 2 3 3" xfId="49261"/>
    <cellStyle name="Note 6 6 3 3 2 4" xfId="23151"/>
    <cellStyle name="Note 6 6 3 3 2 5" xfId="37604"/>
    <cellStyle name="Note 6 6 3 3 3" xfId="8177"/>
    <cellStyle name="Note 6 6 3 3 3 2" xfId="25612"/>
    <cellStyle name="Note 6 6 3 3 3 3" xfId="40065"/>
    <cellStyle name="Note 6 6 3 3 4" xfId="10618"/>
    <cellStyle name="Note 6 6 3 3 4 2" xfId="28053"/>
    <cellStyle name="Note 6 6 3 3 4 3" xfId="42506"/>
    <cellStyle name="Note 6 6 3 3 5" xfId="13038"/>
    <cellStyle name="Note 6 6 3 3 5 2" xfId="30473"/>
    <cellStyle name="Note 6 6 3 3 5 3" xfId="44926"/>
    <cellStyle name="Note 6 6 3 3 6" xfId="20045"/>
    <cellStyle name="Note 6 6 3 4" xfId="3205"/>
    <cellStyle name="Note 6 6 3 4 2" xfId="5716"/>
    <cellStyle name="Note 6 6 3 4 2 2" xfId="23152"/>
    <cellStyle name="Note 6 6 3 4 2 3" xfId="37605"/>
    <cellStyle name="Note 6 6 3 4 3" xfId="8178"/>
    <cellStyle name="Note 6 6 3 4 3 2" xfId="25613"/>
    <cellStyle name="Note 6 6 3 4 3 3" xfId="40066"/>
    <cellStyle name="Note 6 6 3 4 4" xfId="10619"/>
    <cellStyle name="Note 6 6 3 4 4 2" xfId="28054"/>
    <cellStyle name="Note 6 6 3 4 4 3" xfId="42507"/>
    <cellStyle name="Note 6 6 3 4 5" xfId="13039"/>
    <cellStyle name="Note 6 6 3 4 5 2" xfId="30474"/>
    <cellStyle name="Note 6 6 3 4 5 3" xfId="44927"/>
    <cellStyle name="Note 6 6 3 4 6" xfId="15571"/>
    <cellStyle name="Note 6 6 3 4 6 2" xfId="33006"/>
    <cellStyle name="Note 6 6 3 4 6 3" xfId="47459"/>
    <cellStyle name="Note 6 6 3 4 7" xfId="20046"/>
    <cellStyle name="Note 6 6 3 4 8" xfId="20733"/>
    <cellStyle name="Note 6 6 3 5" xfId="5713"/>
    <cellStyle name="Note 6 6 3 5 2" xfId="14910"/>
    <cellStyle name="Note 6 6 3 5 2 2" xfId="32345"/>
    <cellStyle name="Note 6 6 3 5 2 3" xfId="46798"/>
    <cellStyle name="Note 6 6 3 5 3" xfId="17371"/>
    <cellStyle name="Note 6 6 3 5 3 2" xfId="34806"/>
    <cellStyle name="Note 6 6 3 5 3 3" xfId="49259"/>
    <cellStyle name="Note 6 6 3 5 4" xfId="23149"/>
    <cellStyle name="Note 6 6 3 5 5" xfId="37602"/>
    <cellStyle name="Note 6 6 3 6" xfId="8175"/>
    <cellStyle name="Note 6 6 3 6 2" xfId="25610"/>
    <cellStyle name="Note 6 6 3 6 3" xfId="40063"/>
    <cellStyle name="Note 6 6 3 7" xfId="10616"/>
    <cellStyle name="Note 6 6 3 7 2" xfId="28051"/>
    <cellStyle name="Note 6 6 3 7 3" xfId="42504"/>
    <cellStyle name="Note 6 6 3 8" xfId="13036"/>
    <cellStyle name="Note 6 6 3 8 2" xfId="30471"/>
    <cellStyle name="Note 6 6 3 8 3" xfId="44924"/>
    <cellStyle name="Note 6 6 3 9" xfId="20043"/>
    <cellStyle name="Note 6 6 4" xfId="3206"/>
    <cellStyle name="Note 6 6 4 2" xfId="3207"/>
    <cellStyle name="Note 6 6 4 2 2" xfId="5718"/>
    <cellStyle name="Note 6 6 4 2 2 2" xfId="14914"/>
    <cellStyle name="Note 6 6 4 2 2 2 2" xfId="32349"/>
    <cellStyle name="Note 6 6 4 2 2 2 3" xfId="46802"/>
    <cellStyle name="Note 6 6 4 2 2 3" xfId="17375"/>
    <cellStyle name="Note 6 6 4 2 2 3 2" xfId="34810"/>
    <cellStyle name="Note 6 6 4 2 2 3 3" xfId="49263"/>
    <cellStyle name="Note 6 6 4 2 2 4" xfId="23154"/>
    <cellStyle name="Note 6 6 4 2 2 5" xfId="37607"/>
    <cellStyle name="Note 6 6 4 2 3" xfId="8180"/>
    <cellStyle name="Note 6 6 4 2 3 2" xfId="25615"/>
    <cellStyle name="Note 6 6 4 2 3 3" xfId="40068"/>
    <cellStyle name="Note 6 6 4 2 4" xfId="10621"/>
    <cellStyle name="Note 6 6 4 2 4 2" xfId="28056"/>
    <cellStyle name="Note 6 6 4 2 4 3" xfId="42509"/>
    <cellStyle name="Note 6 6 4 2 5" xfId="13041"/>
    <cellStyle name="Note 6 6 4 2 5 2" xfId="30476"/>
    <cellStyle name="Note 6 6 4 2 5 3" xfId="44929"/>
    <cellStyle name="Note 6 6 4 2 6" xfId="20048"/>
    <cellStyle name="Note 6 6 4 3" xfId="3208"/>
    <cellStyle name="Note 6 6 4 3 2" xfId="5719"/>
    <cellStyle name="Note 6 6 4 3 2 2" xfId="14915"/>
    <cellStyle name="Note 6 6 4 3 2 2 2" xfId="32350"/>
    <cellStyle name="Note 6 6 4 3 2 2 3" xfId="46803"/>
    <cellStyle name="Note 6 6 4 3 2 3" xfId="17376"/>
    <cellStyle name="Note 6 6 4 3 2 3 2" xfId="34811"/>
    <cellStyle name="Note 6 6 4 3 2 3 3" xfId="49264"/>
    <cellStyle name="Note 6 6 4 3 2 4" xfId="23155"/>
    <cellStyle name="Note 6 6 4 3 2 5" xfId="37608"/>
    <cellStyle name="Note 6 6 4 3 3" xfId="8181"/>
    <cellStyle name="Note 6 6 4 3 3 2" xfId="25616"/>
    <cellStyle name="Note 6 6 4 3 3 3" xfId="40069"/>
    <cellStyle name="Note 6 6 4 3 4" xfId="10622"/>
    <cellStyle name="Note 6 6 4 3 4 2" xfId="28057"/>
    <cellStyle name="Note 6 6 4 3 4 3" xfId="42510"/>
    <cellStyle name="Note 6 6 4 3 5" xfId="13042"/>
    <cellStyle name="Note 6 6 4 3 5 2" xfId="30477"/>
    <cellStyle name="Note 6 6 4 3 5 3" xfId="44930"/>
    <cellStyle name="Note 6 6 4 3 6" xfId="20049"/>
    <cellStyle name="Note 6 6 4 4" xfId="3209"/>
    <cellStyle name="Note 6 6 4 4 2" xfId="5720"/>
    <cellStyle name="Note 6 6 4 4 2 2" xfId="23156"/>
    <cellStyle name="Note 6 6 4 4 2 3" xfId="37609"/>
    <cellStyle name="Note 6 6 4 4 3" xfId="8182"/>
    <cellStyle name="Note 6 6 4 4 3 2" xfId="25617"/>
    <cellStyle name="Note 6 6 4 4 3 3" xfId="40070"/>
    <cellStyle name="Note 6 6 4 4 4" xfId="10623"/>
    <cellStyle name="Note 6 6 4 4 4 2" xfId="28058"/>
    <cellStyle name="Note 6 6 4 4 4 3" xfId="42511"/>
    <cellStyle name="Note 6 6 4 4 5" xfId="13043"/>
    <cellStyle name="Note 6 6 4 4 5 2" xfId="30478"/>
    <cellStyle name="Note 6 6 4 4 5 3" xfId="44931"/>
    <cellStyle name="Note 6 6 4 4 6" xfId="15572"/>
    <cellStyle name="Note 6 6 4 4 6 2" xfId="33007"/>
    <cellStyle name="Note 6 6 4 4 6 3" xfId="47460"/>
    <cellStyle name="Note 6 6 4 4 7" xfId="20050"/>
    <cellStyle name="Note 6 6 4 4 8" xfId="20734"/>
    <cellStyle name="Note 6 6 4 5" xfId="5717"/>
    <cellStyle name="Note 6 6 4 5 2" xfId="14913"/>
    <cellStyle name="Note 6 6 4 5 2 2" xfId="32348"/>
    <cellStyle name="Note 6 6 4 5 2 3" xfId="46801"/>
    <cellStyle name="Note 6 6 4 5 3" xfId="17374"/>
    <cellStyle name="Note 6 6 4 5 3 2" xfId="34809"/>
    <cellStyle name="Note 6 6 4 5 3 3" xfId="49262"/>
    <cellStyle name="Note 6 6 4 5 4" xfId="23153"/>
    <cellStyle name="Note 6 6 4 5 5" xfId="37606"/>
    <cellStyle name="Note 6 6 4 6" xfId="8179"/>
    <cellStyle name="Note 6 6 4 6 2" xfId="25614"/>
    <cellStyle name="Note 6 6 4 6 3" xfId="40067"/>
    <cellStyle name="Note 6 6 4 7" xfId="10620"/>
    <cellStyle name="Note 6 6 4 7 2" xfId="28055"/>
    <cellStyle name="Note 6 6 4 7 3" xfId="42508"/>
    <cellStyle name="Note 6 6 4 8" xfId="13040"/>
    <cellStyle name="Note 6 6 4 8 2" xfId="30475"/>
    <cellStyle name="Note 6 6 4 8 3" xfId="44928"/>
    <cellStyle name="Note 6 6 4 9" xfId="20047"/>
    <cellStyle name="Note 6 6 5" xfId="3210"/>
    <cellStyle name="Note 6 6 5 2" xfId="3211"/>
    <cellStyle name="Note 6 6 5 2 2" xfId="5722"/>
    <cellStyle name="Note 6 6 5 2 2 2" xfId="14917"/>
    <cellStyle name="Note 6 6 5 2 2 2 2" xfId="32352"/>
    <cellStyle name="Note 6 6 5 2 2 2 3" xfId="46805"/>
    <cellStyle name="Note 6 6 5 2 2 3" xfId="17378"/>
    <cellStyle name="Note 6 6 5 2 2 3 2" xfId="34813"/>
    <cellStyle name="Note 6 6 5 2 2 3 3" xfId="49266"/>
    <cellStyle name="Note 6 6 5 2 2 4" xfId="23158"/>
    <cellStyle name="Note 6 6 5 2 2 5" xfId="37611"/>
    <cellStyle name="Note 6 6 5 2 3" xfId="8184"/>
    <cellStyle name="Note 6 6 5 2 3 2" xfId="25619"/>
    <cellStyle name="Note 6 6 5 2 3 3" xfId="40072"/>
    <cellStyle name="Note 6 6 5 2 4" xfId="10625"/>
    <cellStyle name="Note 6 6 5 2 4 2" xfId="28060"/>
    <cellStyle name="Note 6 6 5 2 4 3" xfId="42513"/>
    <cellStyle name="Note 6 6 5 2 5" xfId="13045"/>
    <cellStyle name="Note 6 6 5 2 5 2" xfId="30480"/>
    <cellStyle name="Note 6 6 5 2 5 3" xfId="44933"/>
    <cellStyle name="Note 6 6 5 2 6" xfId="20052"/>
    <cellStyle name="Note 6 6 5 3" xfId="3212"/>
    <cellStyle name="Note 6 6 5 3 2" xfId="5723"/>
    <cellStyle name="Note 6 6 5 3 2 2" xfId="14918"/>
    <cellStyle name="Note 6 6 5 3 2 2 2" xfId="32353"/>
    <cellStyle name="Note 6 6 5 3 2 2 3" xfId="46806"/>
    <cellStyle name="Note 6 6 5 3 2 3" xfId="17379"/>
    <cellStyle name="Note 6 6 5 3 2 3 2" xfId="34814"/>
    <cellStyle name="Note 6 6 5 3 2 3 3" xfId="49267"/>
    <cellStyle name="Note 6 6 5 3 2 4" xfId="23159"/>
    <cellStyle name="Note 6 6 5 3 2 5" xfId="37612"/>
    <cellStyle name="Note 6 6 5 3 3" xfId="8185"/>
    <cellStyle name="Note 6 6 5 3 3 2" xfId="25620"/>
    <cellStyle name="Note 6 6 5 3 3 3" xfId="40073"/>
    <cellStyle name="Note 6 6 5 3 4" xfId="10626"/>
    <cellStyle name="Note 6 6 5 3 4 2" xfId="28061"/>
    <cellStyle name="Note 6 6 5 3 4 3" xfId="42514"/>
    <cellStyle name="Note 6 6 5 3 5" xfId="13046"/>
    <cellStyle name="Note 6 6 5 3 5 2" xfId="30481"/>
    <cellStyle name="Note 6 6 5 3 5 3" xfId="44934"/>
    <cellStyle name="Note 6 6 5 3 6" xfId="20053"/>
    <cellStyle name="Note 6 6 5 4" xfId="3213"/>
    <cellStyle name="Note 6 6 5 4 2" xfId="5724"/>
    <cellStyle name="Note 6 6 5 4 2 2" xfId="23160"/>
    <cellStyle name="Note 6 6 5 4 2 3" xfId="37613"/>
    <cellStyle name="Note 6 6 5 4 3" xfId="8186"/>
    <cellStyle name="Note 6 6 5 4 3 2" xfId="25621"/>
    <cellStyle name="Note 6 6 5 4 3 3" xfId="40074"/>
    <cellStyle name="Note 6 6 5 4 4" xfId="10627"/>
    <cellStyle name="Note 6 6 5 4 4 2" xfId="28062"/>
    <cellStyle name="Note 6 6 5 4 4 3" xfId="42515"/>
    <cellStyle name="Note 6 6 5 4 5" xfId="13047"/>
    <cellStyle name="Note 6 6 5 4 5 2" xfId="30482"/>
    <cellStyle name="Note 6 6 5 4 5 3" xfId="44935"/>
    <cellStyle name="Note 6 6 5 4 6" xfId="15573"/>
    <cellStyle name="Note 6 6 5 4 6 2" xfId="33008"/>
    <cellStyle name="Note 6 6 5 4 6 3" xfId="47461"/>
    <cellStyle name="Note 6 6 5 4 7" xfId="20054"/>
    <cellStyle name="Note 6 6 5 4 8" xfId="20735"/>
    <cellStyle name="Note 6 6 5 5" xfId="5721"/>
    <cellStyle name="Note 6 6 5 5 2" xfId="14916"/>
    <cellStyle name="Note 6 6 5 5 2 2" xfId="32351"/>
    <cellStyle name="Note 6 6 5 5 2 3" xfId="46804"/>
    <cellStyle name="Note 6 6 5 5 3" xfId="17377"/>
    <cellStyle name="Note 6 6 5 5 3 2" xfId="34812"/>
    <cellStyle name="Note 6 6 5 5 3 3" xfId="49265"/>
    <cellStyle name="Note 6 6 5 5 4" xfId="23157"/>
    <cellStyle name="Note 6 6 5 5 5" xfId="37610"/>
    <cellStyle name="Note 6 6 5 6" xfId="8183"/>
    <cellStyle name="Note 6 6 5 6 2" xfId="25618"/>
    <cellStyle name="Note 6 6 5 6 3" xfId="40071"/>
    <cellStyle name="Note 6 6 5 7" xfId="10624"/>
    <cellStyle name="Note 6 6 5 7 2" xfId="28059"/>
    <cellStyle name="Note 6 6 5 7 3" xfId="42512"/>
    <cellStyle name="Note 6 6 5 8" xfId="13044"/>
    <cellStyle name="Note 6 6 5 8 2" xfId="30479"/>
    <cellStyle name="Note 6 6 5 8 3" xfId="44932"/>
    <cellStyle name="Note 6 6 5 9" xfId="20051"/>
    <cellStyle name="Note 6 6 6" xfId="3214"/>
    <cellStyle name="Note 6 6 6 2" xfId="5725"/>
    <cellStyle name="Note 6 6 6 2 2" xfId="14919"/>
    <cellStyle name="Note 6 6 6 2 2 2" xfId="32354"/>
    <cellStyle name="Note 6 6 6 2 2 3" xfId="46807"/>
    <cellStyle name="Note 6 6 6 2 3" xfId="17380"/>
    <cellStyle name="Note 6 6 6 2 3 2" xfId="34815"/>
    <cellStyle name="Note 6 6 6 2 3 3" xfId="49268"/>
    <cellStyle name="Note 6 6 6 2 4" xfId="23161"/>
    <cellStyle name="Note 6 6 6 2 5" xfId="37614"/>
    <cellStyle name="Note 6 6 6 3" xfId="8187"/>
    <cellStyle name="Note 6 6 6 3 2" xfId="25622"/>
    <cellStyle name="Note 6 6 6 3 3" xfId="40075"/>
    <cellStyle name="Note 6 6 6 4" xfId="10628"/>
    <cellStyle name="Note 6 6 6 4 2" xfId="28063"/>
    <cellStyle name="Note 6 6 6 4 3" xfId="42516"/>
    <cellStyle name="Note 6 6 6 5" xfId="13048"/>
    <cellStyle name="Note 6 6 6 5 2" xfId="30483"/>
    <cellStyle name="Note 6 6 6 5 3" xfId="44936"/>
    <cellStyle name="Note 6 6 6 6" xfId="20055"/>
    <cellStyle name="Note 6 6 7" xfId="3215"/>
    <cellStyle name="Note 6 6 7 2" xfId="5726"/>
    <cellStyle name="Note 6 6 7 2 2" xfId="14920"/>
    <cellStyle name="Note 6 6 7 2 2 2" xfId="32355"/>
    <cellStyle name="Note 6 6 7 2 2 3" xfId="46808"/>
    <cellStyle name="Note 6 6 7 2 3" xfId="17381"/>
    <cellStyle name="Note 6 6 7 2 3 2" xfId="34816"/>
    <cellStyle name="Note 6 6 7 2 3 3" xfId="49269"/>
    <cellStyle name="Note 6 6 7 2 4" xfId="23162"/>
    <cellStyle name="Note 6 6 7 2 5" xfId="37615"/>
    <cellStyle name="Note 6 6 7 3" xfId="8188"/>
    <cellStyle name="Note 6 6 7 3 2" xfId="25623"/>
    <cellStyle name="Note 6 6 7 3 3" xfId="40076"/>
    <cellStyle name="Note 6 6 7 4" xfId="10629"/>
    <cellStyle name="Note 6 6 7 4 2" xfId="28064"/>
    <cellStyle name="Note 6 6 7 4 3" xfId="42517"/>
    <cellStyle name="Note 6 6 7 5" xfId="13049"/>
    <cellStyle name="Note 6 6 7 5 2" xfId="30484"/>
    <cellStyle name="Note 6 6 7 5 3" xfId="44937"/>
    <cellStyle name="Note 6 6 7 6" xfId="20056"/>
    <cellStyle name="Note 6 6 8" xfId="3216"/>
    <cellStyle name="Note 6 6 8 2" xfId="5727"/>
    <cellStyle name="Note 6 6 8 2 2" xfId="23163"/>
    <cellStyle name="Note 6 6 8 2 3" xfId="37616"/>
    <cellStyle name="Note 6 6 8 3" xfId="8189"/>
    <cellStyle name="Note 6 6 8 3 2" xfId="25624"/>
    <cellStyle name="Note 6 6 8 3 3" xfId="40077"/>
    <cellStyle name="Note 6 6 8 4" xfId="10630"/>
    <cellStyle name="Note 6 6 8 4 2" xfId="28065"/>
    <cellStyle name="Note 6 6 8 4 3" xfId="42518"/>
    <cellStyle name="Note 6 6 8 5" xfId="13050"/>
    <cellStyle name="Note 6 6 8 5 2" xfId="30485"/>
    <cellStyle name="Note 6 6 8 5 3" xfId="44938"/>
    <cellStyle name="Note 6 6 8 6" xfId="15574"/>
    <cellStyle name="Note 6 6 8 6 2" xfId="33009"/>
    <cellStyle name="Note 6 6 8 6 3" xfId="47462"/>
    <cellStyle name="Note 6 6 8 7" xfId="20057"/>
    <cellStyle name="Note 6 6 8 8" xfId="20736"/>
    <cellStyle name="Note 6 6 9" xfId="5708"/>
    <cellStyle name="Note 6 6 9 2" xfId="14906"/>
    <cellStyle name="Note 6 6 9 2 2" xfId="32341"/>
    <cellStyle name="Note 6 6 9 2 3" xfId="46794"/>
    <cellStyle name="Note 6 6 9 3" xfId="17367"/>
    <cellStyle name="Note 6 6 9 3 2" xfId="34802"/>
    <cellStyle name="Note 6 6 9 3 3" xfId="49255"/>
    <cellStyle name="Note 6 6 9 4" xfId="23144"/>
    <cellStyle name="Note 6 6 9 5" xfId="37597"/>
    <cellStyle name="Note 6 7" xfId="3217"/>
    <cellStyle name="Note 6 7 10" xfId="8190"/>
    <cellStyle name="Note 6 7 10 2" xfId="25625"/>
    <cellStyle name="Note 6 7 10 3" xfId="40078"/>
    <cellStyle name="Note 6 7 11" xfId="10631"/>
    <cellStyle name="Note 6 7 11 2" xfId="28066"/>
    <cellStyle name="Note 6 7 11 3" xfId="42519"/>
    <cellStyle name="Note 6 7 12" xfId="13051"/>
    <cellStyle name="Note 6 7 12 2" xfId="30486"/>
    <cellStyle name="Note 6 7 12 3" xfId="44939"/>
    <cellStyle name="Note 6 7 13" xfId="20058"/>
    <cellStyle name="Note 6 7 2" xfId="3218"/>
    <cellStyle name="Note 6 7 2 2" xfId="3219"/>
    <cellStyle name="Note 6 7 2 2 2" xfId="5730"/>
    <cellStyle name="Note 6 7 2 2 2 2" xfId="14923"/>
    <cellStyle name="Note 6 7 2 2 2 2 2" xfId="32358"/>
    <cellStyle name="Note 6 7 2 2 2 2 3" xfId="46811"/>
    <cellStyle name="Note 6 7 2 2 2 3" xfId="17384"/>
    <cellStyle name="Note 6 7 2 2 2 3 2" xfId="34819"/>
    <cellStyle name="Note 6 7 2 2 2 3 3" xfId="49272"/>
    <cellStyle name="Note 6 7 2 2 2 4" xfId="23166"/>
    <cellStyle name="Note 6 7 2 2 2 5" xfId="37619"/>
    <cellStyle name="Note 6 7 2 2 3" xfId="8192"/>
    <cellStyle name="Note 6 7 2 2 3 2" xfId="25627"/>
    <cellStyle name="Note 6 7 2 2 3 3" xfId="40080"/>
    <cellStyle name="Note 6 7 2 2 4" xfId="10633"/>
    <cellStyle name="Note 6 7 2 2 4 2" xfId="28068"/>
    <cellStyle name="Note 6 7 2 2 4 3" xfId="42521"/>
    <cellStyle name="Note 6 7 2 2 5" xfId="13053"/>
    <cellStyle name="Note 6 7 2 2 5 2" xfId="30488"/>
    <cellStyle name="Note 6 7 2 2 5 3" xfId="44941"/>
    <cellStyle name="Note 6 7 2 2 6" xfId="20060"/>
    <cellStyle name="Note 6 7 2 3" xfId="3220"/>
    <cellStyle name="Note 6 7 2 3 2" xfId="5731"/>
    <cellStyle name="Note 6 7 2 3 2 2" xfId="14924"/>
    <cellStyle name="Note 6 7 2 3 2 2 2" xfId="32359"/>
    <cellStyle name="Note 6 7 2 3 2 2 3" xfId="46812"/>
    <cellStyle name="Note 6 7 2 3 2 3" xfId="17385"/>
    <cellStyle name="Note 6 7 2 3 2 3 2" xfId="34820"/>
    <cellStyle name="Note 6 7 2 3 2 3 3" xfId="49273"/>
    <cellStyle name="Note 6 7 2 3 2 4" xfId="23167"/>
    <cellStyle name="Note 6 7 2 3 2 5" xfId="37620"/>
    <cellStyle name="Note 6 7 2 3 3" xfId="8193"/>
    <cellStyle name="Note 6 7 2 3 3 2" xfId="25628"/>
    <cellStyle name="Note 6 7 2 3 3 3" xfId="40081"/>
    <cellStyle name="Note 6 7 2 3 4" xfId="10634"/>
    <cellStyle name="Note 6 7 2 3 4 2" xfId="28069"/>
    <cellStyle name="Note 6 7 2 3 4 3" xfId="42522"/>
    <cellStyle name="Note 6 7 2 3 5" xfId="13054"/>
    <cellStyle name="Note 6 7 2 3 5 2" xfId="30489"/>
    <cellStyle name="Note 6 7 2 3 5 3" xfId="44942"/>
    <cellStyle name="Note 6 7 2 3 6" xfId="20061"/>
    <cellStyle name="Note 6 7 2 4" xfId="3221"/>
    <cellStyle name="Note 6 7 2 4 2" xfId="5732"/>
    <cellStyle name="Note 6 7 2 4 2 2" xfId="23168"/>
    <cellStyle name="Note 6 7 2 4 2 3" xfId="37621"/>
    <cellStyle name="Note 6 7 2 4 3" xfId="8194"/>
    <cellStyle name="Note 6 7 2 4 3 2" xfId="25629"/>
    <cellStyle name="Note 6 7 2 4 3 3" xfId="40082"/>
    <cellStyle name="Note 6 7 2 4 4" xfId="10635"/>
    <cellStyle name="Note 6 7 2 4 4 2" xfId="28070"/>
    <cellStyle name="Note 6 7 2 4 4 3" xfId="42523"/>
    <cellStyle name="Note 6 7 2 4 5" xfId="13055"/>
    <cellStyle name="Note 6 7 2 4 5 2" xfId="30490"/>
    <cellStyle name="Note 6 7 2 4 5 3" xfId="44943"/>
    <cellStyle name="Note 6 7 2 4 6" xfId="15575"/>
    <cellStyle name="Note 6 7 2 4 6 2" xfId="33010"/>
    <cellStyle name="Note 6 7 2 4 6 3" xfId="47463"/>
    <cellStyle name="Note 6 7 2 4 7" xfId="20062"/>
    <cellStyle name="Note 6 7 2 4 8" xfId="20737"/>
    <cellStyle name="Note 6 7 2 5" xfId="5729"/>
    <cellStyle name="Note 6 7 2 5 2" xfId="14922"/>
    <cellStyle name="Note 6 7 2 5 2 2" xfId="32357"/>
    <cellStyle name="Note 6 7 2 5 2 3" xfId="46810"/>
    <cellStyle name="Note 6 7 2 5 3" xfId="17383"/>
    <cellStyle name="Note 6 7 2 5 3 2" xfId="34818"/>
    <cellStyle name="Note 6 7 2 5 3 3" xfId="49271"/>
    <cellStyle name="Note 6 7 2 5 4" xfId="23165"/>
    <cellStyle name="Note 6 7 2 5 5" xfId="37618"/>
    <cellStyle name="Note 6 7 2 6" xfId="8191"/>
    <cellStyle name="Note 6 7 2 6 2" xfId="25626"/>
    <cellStyle name="Note 6 7 2 6 3" xfId="40079"/>
    <cellStyle name="Note 6 7 2 7" xfId="10632"/>
    <cellStyle name="Note 6 7 2 7 2" xfId="28067"/>
    <cellStyle name="Note 6 7 2 7 3" xfId="42520"/>
    <cellStyle name="Note 6 7 2 8" xfId="13052"/>
    <cellStyle name="Note 6 7 2 8 2" xfId="30487"/>
    <cellStyle name="Note 6 7 2 8 3" xfId="44940"/>
    <cellStyle name="Note 6 7 2 9" xfId="20059"/>
    <cellStyle name="Note 6 7 3" xfId="3222"/>
    <cellStyle name="Note 6 7 3 2" xfId="3223"/>
    <cellStyle name="Note 6 7 3 2 2" xfId="5734"/>
    <cellStyle name="Note 6 7 3 2 2 2" xfId="14926"/>
    <cellStyle name="Note 6 7 3 2 2 2 2" xfId="32361"/>
    <cellStyle name="Note 6 7 3 2 2 2 3" xfId="46814"/>
    <cellStyle name="Note 6 7 3 2 2 3" xfId="17387"/>
    <cellStyle name="Note 6 7 3 2 2 3 2" xfId="34822"/>
    <cellStyle name="Note 6 7 3 2 2 3 3" xfId="49275"/>
    <cellStyle name="Note 6 7 3 2 2 4" xfId="23170"/>
    <cellStyle name="Note 6 7 3 2 2 5" xfId="37623"/>
    <cellStyle name="Note 6 7 3 2 3" xfId="8196"/>
    <cellStyle name="Note 6 7 3 2 3 2" xfId="25631"/>
    <cellStyle name="Note 6 7 3 2 3 3" xfId="40084"/>
    <cellStyle name="Note 6 7 3 2 4" xfId="10637"/>
    <cellStyle name="Note 6 7 3 2 4 2" xfId="28072"/>
    <cellStyle name="Note 6 7 3 2 4 3" xfId="42525"/>
    <cellStyle name="Note 6 7 3 2 5" xfId="13057"/>
    <cellStyle name="Note 6 7 3 2 5 2" xfId="30492"/>
    <cellStyle name="Note 6 7 3 2 5 3" xfId="44945"/>
    <cellStyle name="Note 6 7 3 2 6" xfId="20064"/>
    <cellStyle name="Note 6 7 3 3" xfId="3224"/>
    <cellStyle name="Note 6 7 3 3 2" xfId="5735"/>
    <cellStyle name="Note 6 7 3 3 2 2" xfId="14927"/>
    <cellStyle name="Note 6 7 3 3 2 2 2" xfId="32362"/>
    <cellStyle name="Note 6 7 3 3 2 2 3" xfId="46815"/>
    <cellStyle name="Note 6 7 3 3 2 3" xfId="17388"/>
    <cellStyle name="Note 6 7 3 3 2 3 2" xfId="34823"/>
    <cellStyle name="Note 6 7 3 3 2 3 3" xfId="49276"/>
    <cellStyle name="Note 6 7 3 3 2 4" xfId="23171"/>
    <cellStyle name="Note 6 7 3 3 2 5" xfId="37624"/>
    <cellStyle name="Note 6 7 3 3 3" xfId="8197"/>
    <cellStyle name="Note 6 7 3 3 3 2" xfId="25632"/>
    <cellStyle name="Note 6 7 3 3 3 3" xfId="40085"/>
    <cellStyle name="Note 6 7 3 3 4" xfId="10638"/>
    <cellStyle name="Note 6 7 3 3 4 2" xfId="28073"/>
    <cellStyle name="Note 6 7 3 3 4 3" xfId="42526"/>
    <cellStyle name="Note 6 7 3 3 5" xfId="13058"/>
    <cellStyle name="Note 6 7 3 3 5 2" xfId="30493"/>
    <cellStyle name="Note 6 7 3 3 5 3" xfId="44946"/>
    <cellStyle name="Note 6 7 3 3 6" xfId="20065"/>
    <cellStyle name="Note 6 7 3 4" xfId="3225"/>
    <cellStyle name="Note 6 7 3 4 2" xfId="5736"/>
    <cellStyle name="Note 6 7 3 4 2 2" xfId="23172"/>
    <cellStyle name="Note 6 7 3 4 2 3" xfId="37625"/>
    <cellStyle name="Note 6 7 3 4 3" xfId="8198"/>
    <cellStyle name="Note 6 7 3 4 3 2" xfId="25633"/>
    <cellStyle name="Note 6 7 3 4 3 3" xfId="40086"/>
    <cellStyle name="Note 6 7 3 4 4" xfId="10639"/>
    <cellStyle name="Note 6 7 3 4 4 2" xfId="28074"/>
    <cellStyle name="Note 6 7 3 4 4 3" xfId="42527"/>
    <cellStyle name="Note 6 7 3 4 5" xfId="13059"/>
    <cellStyle name="Note 6 7 3 4 5 2" xfId="30494"/>
    <cellStyle name="Note 6 7 3 4 5 3" xfId="44947"/>
    <cellStyle name="Note 6 7 3 4 6" xfId="15576"/>
    <cellStyle name="Note 6 7 3 4 6 2" xfId="33011"/>
    <cellStyle name="Note 6 7 3 4 6 3" xfId="47464"/>
    <cellStyle name="Note 6 7 3 4 7" xfId="20066"/>
    <cellStyle name="Note 6 7 3 4 8" xfId="20738"/>
    <cellStyle name="Note 6 7 3 5" xfId="5733"/>
    <cellStyle name="Note 6 7 3 5 2" xfId="14925"/>
    <cellStyle name="Note 6 7 3 5 2 2" xfId="32360"/>
    <cellStyle name="Note 6 7 3 5 2 3" xfId="46813"/>
    <cellStyle name="Note 6 7 3 5 3" xfId="17386"/>
    <cellStyle name="Note 6 7 3 5 3 2" xfId="34821"/>
    <cellStyle name="Note 6 7 3 5 3 3" xfId="49274"/>
    <cellStyle name="Note 6 7 3 5 4" xfId="23169"/>
    <cellStyle name="Note 6 7 3 5 5" xfId="37622"/>
    <cellStyle name="Note 6 7 3 6" xfId="8195"/>
    <cellStyle name="Note 6 7 3 6 2" xfId="25630"/>
    <cellStyle name="Note 6 7 3 6 3" xfId="40083"/>
    <cellStyle name="Note 6 7 3 7" xfId="10636"/>
    <cellStyle name="Note 6 7 3 7 2" xfId="28071"/>
    <cellStyle name="Note 6 7 3 7 3" xfId="42524"/>
    <cellStyle name="Note 6 7 3 8" xfId="13056"/>
    <cellStyle name="Note 6 7 3 8 2" xfId="30491"/>
    <cellStyle name="Note 6 7 3 8 3" xfId="44944"/>
    <cellStyle name="Note 6 7 3 9" xfId="20063"/>
    <cellStyle name="Note 6 7 4" xfId="3226"/>
    <cellStyle name="Note 6 7 4 2" xfId="3227"/>
    <cellStyle name="Note 6 7 4 2 2" xfId="5738"/>
    <cellStyle name="Note 6 7 4 2 2 2" xfId="14929"/>
    <cellStyle name="Note 6 7 4 2 2 2 2" xfId="32364"/>
    <cellStyle name="Note 6 7 4 2 2 2 3" xfId="46817"/>
    <cellStyle name="Note 6 7 4 2 2 3" xfId="17390"/>
    <cellStyle name="Note 6 7 4 2 2 3 2" xfId="34825"/>
    <cellStyle name="Note 6 7 4 2 2 3 3" xfId="49278"/>
    <cellStyle name="Note 6 7 4 2 2 4" xfId="23174"/>
    <cellStyle name="Note 6 7 4 2 2 5" xfId="37627"/>
    <cellStyle name="Note 6 7 4 2 3" xfId="8200"/>
    <cellStyle name="Note 6 7 4 2 3 2" xfId="25635"/>
    <cellStyle name="Note 6 7 4 2 3 3" xfId="40088"/>
    <cellStyle name="Note 6 7 4 2 4" xfId="10641"/>
    <cellStyle name="Note 6 7 4 2 4 2" xfId="28076"/>
    <cellStyle name="Note 6 7 4 2 4 3" xfId="42529"/>
    <cellStyle name="Note 6 7 4 2 5" xfId="13061"/>
    <cellStyle name="Note 6 7 4 2 5 2" xfId="30496"/>
    <cellStyle name="Note 6 7 4 2 5 3" xfId="44949"/>
    <cellStyle name="Note 6 7 4 2 6" xfId="20068"/>
    <cellStyle name="Note 6 7 4 3" xfId="3228"/>
    <cellStyle name="Note 6 7 4 3 2" xfId="5739"/>
    <cellStyle name="Note 6 7 4 3 2 2" xfId="14930"/>
    <cellStyle name="Note 6 7 4 3 2 2 2" xfId="32365"/>
    <cellStyle name="Note 6 7 4 3 2 2 3" xfId="46818"/>
    <cellStyle name="Note 6 7 4 3 2 3" xfId="17391"/>
    <cellStyle name="Note 6 7 4 3 2 3 2" xfId="34826"/>
    <cellStyle name="Note 6 7 4 3 2 3 3" xfId="49279"/>
    <cellStyle name="Note 6 7 4 3 2 4" xfId="23175"/>
    <cellStyle name="Note 6 7 4 3 2 5" xfId="37628"/>
    <cellStyle name="Note 6 7 4 3 3" xfId="8201"/>
    <cellStyle name="Note 6 7 4 3 3 2" xfId="25636"/>
    <cellStyle name="Note 6 7 4 3 3 3" xfId="40089"/>
    <cellStyle name="Note 6 7 4 3 4" xfId="10642"/>
    <cellStyle name="Note 6 7 4 3 4 2" xfId="28077"/>
    <cellStyle name="Note 6 7 4 3 4 3" xfId="42530"/>
    <cellStyle name="Note 6 7 4 3 5" xfId="13062"/>
    <cellStyle name="Note 6 7 4 3 5 2" xfId="30497"/>
    <cellStyle name="Note 6 7 4 3 5 3" xfId="44950"/>
    <cellStyle name="Note 6 7 4 3 6" xfId="20069"/>
    <cellStyle name="Note 6 7 4 4" xfId="3229"/>
    <cellStyle name="Note 6 7 4 4 2" xfId="5740"/>
    <cellStyle name="Note 6 7 4 4 2 2" xfId="23176"/>
    <cellStyle name="Note 6 7 4 4 2 3" xfId="37629"/>
    <cellStyle name="Note 6 7 4 4 3" xfId="8202"/>
    <cellStyle name="Note 6 7 4 4 3 2" xfId="25637"/>
    <cellStyle name="Note 6 7 4 4 3 3" xfId="40090"/>
    <cellStyle name="Note 6 7 4 4 4" xfId="10643"/>
    <cellStyle name="Note 6 7 4 4 4 2" xfId="28078"/>
    <cellStyle name="Note 6 7 4 4 4 3" xfId="42531"/>
    <cellStyle name="Note 6 7 4 4 5" xfId="13063"/>
    <cellStyle name="Note 6 7 4 4 5 2" xfId="30498"/>
    <cellStyle name="Note 6 7 4 4 5 3" xfId="44951"/>
    <cellStyle name="Note 6 7 4 4 6" xfId="15577"/>
    <cellStyle name="Note 6 7 4 4 6 2" xfId="33012"/>
    <cellStyle name="Note 6 7 4 4 6 3" xfId="47465"/>
    <cellStyle name="Note 6 7 4 4 7" xfId="20070"/>
    <cellStyle name="Note 6 7 4 4 8" xfId="20739"/>
    <cellStyle name="Note 6 7 4 5" xfId="5737"/>
    <cellStyle name="Note 6 7 4 5 2" xfId="14928"/>
    <cellStyle name="Note 6 7 4 5 2 2" xfId="32363"/>
    <cellStyle name="Note 6 7 4 5 2 3" xfId="46816"/>
    <cellStyle name="Note 6 7 4 5 3" xfId="17389"/>
    <cellStyle name="Note 6 7 4 5 3 2" xfId="34824"/>
    <cellStyle name="Note 6 7 4 5 3 3" xfId="49277"/>
    <cellStyle name="Note 6 7 4 5 4" xfId="23173"/>
    <cellStyle name="Note 6 7 4 5 5" xfId="37626"/>
    <cellStyle name="Note 6 7 4 6" xfId="8199"/>
    <cellStyle name="Note 6 7 4 6 2" xfId="25634"/>
    <cellStyle name="Note 6 7 4 6 3" xfId="40087"/>
    <cellStyle name="Note 6 7 4 7" xfId="10640"/>
    <cellStyle name="Note 6 7 4 7 2" xfId="28075"/>
    <cellStyle name="Note 6 7 4 7 3" xfId="42528"/>
    <cellStyle name="Note 6 7 4 8" xfId="13060"/>
    <cellStyle name="Note 6 7 4 8 2" xfId="30495"/>
    <cellStyle name="Note 6 7 4 8 3" xfId="44948"/>
    <cellStyle name="Note 6 7 4 9" xfId="20067"/>
    <cellStyle name="Note 6 7 5" xfId="3230"/>
    <cellStyle name="Note 6 7 5 2" xfId="3231"/>
    <cellStyle name="Note 6 7 5 2 2" xfId="5742"/>
    <cellStyle name="Note 6 7 5 2 2 2" xfId="14932"/>
    <cellStyle name="Note 6 7 5 2 2 2 2" xfId="32367"/>
    <cellStyle name="Note 6 7 5 2 2 2 3" xfId="46820"/>
    <cellStyle name="Note 6 7 5 2 2 3" xfId="17393"/>
    <cellStyle name="Note 6 7 5 2 2 3 2" xfId="34828"/>
    <cellStyle name="Note 6 7 5 2 2 3 3" xfId="49281"/>
    <cellStyle name="Note 6 7 5 2 2 4" xfId="23178"/>
    <cellStyle name="Note 6 7 5 2 2 5" xfId="37631"/>
    <cellStyle name="Note 6 7 5 2 3" xfId="8204"/>
    <cellStyle name="Note 6 7 5 2 3 2" xfId="25639"/>
    <cellStyle name="Note 6 7 5 2 3 3" xfId="40092"/>
    <cellStyle name="Note 6 7 5 2 4" xfId="10645"/>
    <cellStyle name="Note 6 7 5 2 4 2" xfId="28080"/>
    <cellStyle name="Note 6 7 5 2 4 3" xfId="42533"/>
    <cellStyle name="Note 6 7 5 2 5" xfId="13065"/>
    <cellStyle name="Note 6 7 5 2 5 2" xfId="30500"/>
    <cellStyle name="Note 6 7 5 2 5 3" xfId="44953"/>
    <cellStyle name="Note 6 7 5 2 6" xfId="20072"/>
    <cellStyle name="Note 6 7 5 3" xfId="3232"/>
    <cellStyle name="Note 6 7 5 3 2" xfId="5743"/>
    <cellStyle name="Note 6 7 5 3 2 2" xfId="14933"/>
    <cellStyle name="Note 6 7 5 3 2 2 2" xfId="32368"/>
    <cellStyle name="Note 6 7 5 3 2 2 3" xfId="46821"/>
    <cellStyle name="Note 6 7 5 3 2 3" xfId="17394"/>
    <cellStyle name="Note 6 7 5 3 2 3 2" xfId="34829"/>
    <cellStyle name="Note 6 7 5 3 2 3 3" xfId="49282"/>
    <cellStyle name="Note 6 7 5 3 2 4" xfId="23179"/>
    <cellStyle name="Note 6 7 5 3 2 5" xfId="37632"/>
    <cellStyle name="Note 6 7 5 3 3" xfId="8205"/>
    <cellStyle name="Note 6 7 5 3 3 2" xfId="25640"/>
    <cellStyle name="Note 6 7 5 3 3 3" xfId="40093"/>
    <cellStyle name="Note 6 7 5 3 4" xfId="10646"/>
    <cellStyle name="Note 6 7 5 3 4 2" xfId="28081"/>
    <cellStyle name="Note 6 7 5 3 4 3" xfId="42534"/>
    <cellStyle name="Note 6 7 5 3 5" xfId="13066"/>
    <cellStyle name="Note 6 7 5 3 5 2" xfId="30501"/>
    <cellStyle name="Note 6 7 5 3 5 3" xfId="44954"/>
    <cellStyle name="Note 6 7 5 3 6" xfId="20073"/>
    <cellStyle name="Note 6 7 5 4" xfId="3233"/>
    <cellStyle name="Note 6 7 5 4 2" xfId="5744"/>
    <cellStyle name="Note 6 7 5 4 2 2" xfId="23180"/>
    <cellStyle name="Note 6 7 5 4 2 3" xfId="37633"/>
    <cellStyle name="Note 6 7 5 4 3" xfId="8206"/>
    <cellStyle name="Note 6 7 5 4 3 2" xfId="25641"/>
    <cellStyle name="Note 6 7 5 4 3 3" xfId="40094"/>
    <cellStyle name="Note 6 7 5 4 4" xfId="10647"/>
    <cellStyle name="Note 6 7 5 4 4 2" xfId="28082"/>
    <cellStyle name="Note 6 7 5 4 4 3" xfId="42535"/>
    <cellStyle name="Note 6 7 5 4 5" xfId="13067"/>
    <cellStyle name="Note 6 7 5 4 5 2" xfId="30502"/>
    <cellStyle name="Note 6 7 5 4 5 3" xfId="44955"/>
    <cellStyle name="Note 6 7 5 4 6" xfId="15578"/>
    <cellStyle name="Note 6 7 5 4 6 2" xfId="33013"/>
    <cellStyle name="Note 6 7 5 4 6 3" xfId="47466"/>
    <cellStyle name="Note 6 7 5 4 7" xfId="20074"/>
    <cellStyle name="Note 6 7 5 4 8" xfId="20740"/>
    <cellStyle name="Note 6 7 5 5" xfId="5741"/>
    <cellStyle name="Note 6 7 5 5 2" xfId="14931"/>
    <cellStyle name="Note 6 7 5 5 2 2" xfId="32366"/>
    <cellStyle name="Note 6 7 5 5 2 3" xfId="46819"/>
    <cellStyle name="Note 6 7 5 5 3" xfId="17392"/>
    <cellStyle name="Note 6 7 5 5 3 2" xfId="34827"/>
    <cellStyle name="Note 6 7 5 5 3 3" xfId="49280"/>
    <cellStyle name="Note 6 7 5 5 4" xfId="23177"/>
    <cellStyle name="Note 6 7 5 5 5" xfId="37630"/>
    <cellStyle name="Note 6 7 5 6" xfId="8203"/>
    <cellStyle name="Note 6 7 5 6 2" xfId="25638"/>
    <cellStyle name="Note 6 7 5 6 3" xfId="40091"/>
    <cellStyle name="Note 6 7 5 7" xfId="10644"/>
    <cellStyle name="Note 6 7 5 7 2" xfId="28079"/>
    <cellStyle name="Note 6 7 5 7 3" xfId="42532"/>
    <cellStyle name="Note 6 7 5 8" xfId="13064"/>
    <cellStyle name="Note 6 7 5 8 2" xfId="30499"/>
    <cellStyle name="Note 6 7 5 8 3" xfId="44952"/>
    <cellStyle name="Note 6 7 5 9" xfId="20071"/>
    <cellStyle name="Note 6 7 6" xfId="3234"/>
    <cellStyle name="Note 6 7 6 2" xfId="5745"/>
    <cellStyle name="Note 6 7 6 2 2" xfId="14934"/>
    <cellStyle name="Note 6 7 6 2 2 2" xfId="32369"/>
    <cellStyle name="Note 6 7 6 2 2 3" xfId="46822"/>
    <cellStyle name="Note 6 7 6 2 3" xfId="17395"/>
    <cellStyle name="Note 6 7 6 2 3 2" xfId="34830"/>
    <cellStyle name="Note 6 7 6 2 3 3" xfId="49283"/>
    <cellStyle name="Note 6 7 6 2 4" xfId="23181"/>
    <cellStyle name="Note 6 7 6 2 5" xfId="37634"/>
    <cellStyle name="Note 6 7 6 3" xfId="8207"/>
    <cellStyle name="Note 6 7 6 3 2" xfId="25642"/>
    <cellStyle name="Note 6 7 6 3 3" xfId="40095"/>
    <cellStyle name="Note 6 7 6 4" xfId="10648"/>
    <cellStyle name="Note 6 7 6 4 2" xfId="28083"/>
    <cellStyle name="Note 6 7 6 4 3" xfId="42536"/>
    <cellStyle name="Note 6 7 6 5" xfId="13068"/>
    <cellStyle name="Note 6 7 6 5 2" xfId="30503"/>
    <cellStyle name="Note 6 7 6 5 3" xfId="44956"/>
    <cellStyle name="Note 6 7 6 6" xfId="20075"/>
    <cellStyle name="Note 6 7 7" xfId="3235"/>
    <cellStyle name="Note 6 7 7 2" xfId="5746"/>
    <cellStyle name="Note 6 7 7 2 2" xfId="14935"/>
    <cellStyle name="Note 6 7 7 2 2 2" xfId="32370"/>
    <cellStyle name="Note 6 7 7 2 2 3" xfId="46823"/>
    <cellStyle name="Note 6 7 7 2 3" xfId="17396"/>
    <cellStyle name="Note 6 7 7 2 3 2" xfId="34831"/>
    <cellStyle name="Note 6 7 7 2 3 3" xfId="49284"/>
    <cellStyle name="Note 6 7 7 2 4" xfId="23182"/>
    <cellStyle name="Note 6 7 7 2 5" xfId="37635"/>
    <cellStyle name="Note 6 7 7 3" xfId="8208"/>
    <cellStyle name="Note 6 7 7 3 2" xfId="25643"/>
    <cellStyle name="Note 6 7 7 3 3" xfId="40096"/>
    <cellStyle name="Note 6 7 7 4" xfId="10649"/>
    <cellStyle name="Note 6 7 7 4 2" xfId="28084"/>
    <cellStyle name="Note 6 7 7 4 3" xfId="42537"/>
    <cellStyle name="Note 6 7 7 5" xfId="13069"/>
    <cellStyle name="Note 6 7 7 5 2" xfId="30504"/>
    <cellStyle name="Note 6 7 7 5 3" xfId="44957"/>
    <cellStyle name="Note 6 7 7 6" xfId="20076"/>
    <cellStyle name="Note 6 7 8" xfId="3236"/>
    <cellStyle name="Note 6 7 8 2" xfId="5747"/>
    <cellStyle name="Note 6 7 8 2 2" xfId="23183"/>
    <cellStyle name="Note 6 7 8 2 3" xfId="37636"/>
    <cellStyle name="Note 6 7 8 3" xfId="8209"/>
    <cellStyle name="Note 6 7 8 3 2" xfId="25644"/>
    <cellStyle name="Note 6 7 8 3 3" xfId="40097"/>
    <cellStyle name="Note 6 7 8 4" xfId="10650"/>
    <cellStyle name="Note 6 7 8 4 2" xfId="28085"/>
    <cellStyle name="Note 6 7 8 4 3" xfId="42538"/>
    <cellStyle name="Note 6 7 8 5" xfId="13070"/>
    <cellStyle name="Note 6 7 8 5 2" xfId="30505"/>
    <cellStyle name="Note 6 7 8 5 3" xfId="44958"/>
    <cellStyle name="Note 6 7 8 6" xfId="15579"/>
    <cellStyle name="Note 6 7 8 6 2" xfId="33014"/>
    <cellStyle name="Note 6 7 8 6 3" xfId="47467"/>
    <cellStyle name="Note 6 7 8 7" xfId="20077"/>
    <cellStyle name="Note 6 7 8 8" xfId="20741"/>
    <cellStyle name="Note 6 7 9" xfId="5728"/>
    <cellStyle name="Note 6 7 9 2" xfId="14921"/>
    <cellStyle name="Note 6 7 9 2 2" xfId="32356"/>
    <cellStyle name="Note 6 7 9 2 3" xfId="46809"/>
    <cellStyle name="Note 6 7 9 3" xfId="17382"/>
    <cellStyle name="Note 6 7 9 3 2" xfId="34817"/>
    <cellStyle name="Note 6 7 9 3 3" xfId="49270"/>
    <cellStyle name="Note 6 7 9 4" xfId="23164"/>
    <cellStyle name="Note 6 7 9 5" xfId="37617"/>
    <cellStyle name="Note 6 8" xfId="3237"/>
    <cellStyle name="Note 6 8 10" xfId="8210"/>
    <cellStyle name="Note 6 8 10 2" xfId="25645"/>
    <cellStyle name="Note 6 8 10 3" xfId="40098"/>
    <cellStyle name="Note 6 8 11" xfId="10651"/>
    <cellStyle name="Note 6 8 11 2" xfId="28086"/>
    <cellStyle name="Note 6 8 11 3" xfId="42539"/>
    <cellStyle name="Note 6 8 12" xfId="13071"/>
    <cellStyle name="Note 6 8 12 2" xfId="30506"/>
    <cellStyle name="Note 6 8 12 3" xfId="44959"/>
    <cellStyle name="Note 6 8 13" xfId="20078"/>
    <cellStyle name="Note 6 8 2" xfId="3238"/>
    <cellStyle name="Note 6 8 2 2" xfId="3239"/>
    <cellStyle name="Note 6 8 2 2 2" xfId="5750"/>
    <cellStyle name="Note 6 8 2 2 2 2" xfId="14938"/>
    <cellStyle name="Note 6 8 2 2 2 2 2" xfId="32373"/>
    <cellStyle name="Note 6 8 2 2 2 2 3" xfId="46826"/>
    <cellStyle name="Note 6 8 2 2 2 3" xfId="17399"/>
    <cellStyle name="Note 6 8 2 2 2 3 2" xfId="34834"/>
    <cellStyle name="Note 6 8 2 2 2 3 3" xfId="49287"/>
    <cellStyle name="Note 6 8 2 2 2 4" xfId="23186"/>
    <cellStyle name="Note 6 8 2 2 2 5" xfId="37639"/>
    <cellStyle name="Note 6 8 2 2 3" xfId="8212"/>
    <cellStyle name="Note 6 8 2 2 3 2" xfId="25647"/>
    <cellStyle name="Note 6 8 2 2 3 3" xfId="40100"/>
    <cellStyle name="Note 6 8 2 2 4" xfId="10653"/>
    <cellStyle name="Note 6 8 2 2 4 2" xfId="28088"/>
    <cellStyle name="Note 6 8 2 2 4 3" xfId="42541"/>
    <cellStyle name="Note 6 8 2 2 5" xfId="13073"/>
    <cellStyle name="Note 6 8 2 2 5 2" xfId="30508"/>
    <cellStyle name="Note 6 8 2 2 5 3" xfId="44961"/>
    <cellStyle name="Note 6 8 2 2 6" xfId="20080"/>
    <cellStyle name="Note 6 8 2 3" xfId="3240"/>
    <cellStyle name="Note 6 8 2 3 2" xfId="5751"/>
    <cellStyle name="Note 6 8 2 3 2 2" xfId="14939"/>
    <cellStyle name="Note 6 8 2 3 2 2 2" xfId="32374"/>
    <cellStyle name="Note 6 8 2 3 2 2 3" xfId="46827"/>
    <cellStyle name="Note 6 8 2 3 2 3" xfId="17400"/>
    <cellStyle name="Note 6 8 2 3 2 3 2" xfId="34835"/>
    <cellStyle name="Note 6 8 2 3 2 3 3" xfId="49288"/>
    <cellStyle name="Note 6 8 2 3 2 4" xfId="23187"/>
    <cellStyle name="Note 6 8 2 3 2 5" xfId="37640"/>
    <cellStyle name="Note 6 8 2 3 3" xfId="8213"/>
    <cellStyle name="Note 6 8 2 3 3 2" xfId="25648"/>
    <cellStyle name="Note 6 8 2 3 3 3" xfId="40101"/>
    <cellStyle name="Note 6 8 2 3 4" xfId="10654"/>
    <cellStyle name="Note 6 8 2 3 4 2" xfId="28089"/>
    <cellStyle name="Note 6 8 2 3 4 3" xfId="42542"/>
    <cellStyle name="Note 6 8 2 3 5" xfId="13074"/>
    <cellStyle name="Note 6 8 2 3 5 2" xfId="30509"/>
    <cellStyle name="Note 6 8 2 3 5 3" xfId="44962"/>
    <cellStyle name="Note 6 8 2 3 6" xfId="20081"/>
    <cellStyle name="Note 6 8 2 4" xfId="3241"/>
    <cellStyle name="Note 6 8 2 4 2" xfId="5752"/>
    <cellStyle name="Note 6 8 2 4 2 2" xfId="23188"/>
    <cellStyle name="Note 6 8 2 4 2 3" xfId="37641"/>
    <cellStyle name="Note 6 8 2 4 3" xfId="8214"/>
    <cellStyle name="Note 6 8 2 4 3 2" xfId="25649"/>
    <cellStyle name="Note 6 8 2 4 3 3" xfId="40102"/>
    <cellStyle name="Note 6 8 2 4 4" xfId="10655"/>
    <cellStyle name="Note 6 8 2 4 4 2" xfId="28090"/>
    <cellStyle name="Note 6 8 2 4 4 3" xfId="42543"/>
    <cellStyle name="Note 6 8 2 4 5" xfId="13075"/>
    <cellStyle name="Note 6 8 2 4 5 2" xfId="30510"/>
    <cellStyle name="Note 6 8 2 4 5 3" xfId="44963"/>
    <cellStyle name="Note 6 8 2 4 6" xfId="15580"/>
    <cellStyle name="Note 6 8 2 4 6 2" xfId="33015"/>
    <cellStyle name="Note 6 8 2 4 6 3" xfId="47468"/>
    <cellStyle name="Note 6 8 2 4 7" xfId="20082"/>
    <cellStyle name="Note 6 8 2 4 8" xfId="20742"/>
    <cellStyle name="Note 6 8 2 5" xfId="5749"/>
    <cellStyle name="Note 6 8 2 5 2" xfId="14937"/>
    <cellStyle name="Note 6 8 2 5 2 2" xfId="32372"/>
    <cellStyle name="Note 6 8 2 5 2 3" xfId="46825"/>
    <cellStyle name="Note 6 8 2 5 3" xfId="17398"/>
    <cellStyle name="Note 6 8 2 5 3 2" xfId="34833"/>
    <cellStyle name="Note 6 8 2 5 3 3" xfId="49286"/>
    <cellStyle name="Note 6 8 2 5 4" xfId="23185"/>
    <cellStyle name="Note 6 8 2 5 5" xfId="37638"/>
    <cellStyle name="Note 6 8 2 6" xfId="8211"/>
    <cellStyle name="Note 6 8 2 6 2" xfId="25646"/>
    <cellStyle name="Note 6 8 2 6 3" xfId="40099"/>
    <cellStyle name="Note 6 8 2 7" xfId="10652"/>
    <cellStyle name="Note 6 8 2 7 2" xfId="28087"/>
    <cellStyle name="Note 6 8 2 7 3" xfId="42540"/>
    <cellStyle name="Note 6 8 2 8" xfId="13072"/>
    <cellStyle name="Note 6 8 2 8 2" xfId="30507"/>
    <cellStyle name="Note 6 8 2 8 3" xfId="44960"/>
    <cellStyle name="Note 6 8 2 9" xfId="20079"/>
    <cellStyle name="Note 6 8 3" xfId="3242"/>
    <cellStyle name="Note 6 8 3 2" xfId="3243"/>
    <cellStyle name="Note 6 8 3 2 2" xfId="5754"/>
    <cellStyle name="Note 6 8 3 2 2 2" xfId="14941"/>
    <cellStyle name="Note 6 8 3 2 2 2 2" xfId="32376"/>
    <cellStyle name="Note 6 8 3 2 2 2 3" xfId="46829"/>
    <cellStyle name="Note 6 8 3 2 2 3" xfId="17402"/>
    <cellStyle name="Note 6 8 3 2 2 3 2" xfId="34837"/>
    <cellStyle name="Note 6 8 3 2 2 3 3" xfId="49290"/>
    <cellStyle name="Note 6 8 3 2 2 4" xfId="23190"/>
    <cellStyle name="Note 6 8 3 2 2 5" xfId="37643"/>
    <cellStyle name="Note 6 8 3 2 3" xfId="8216"/>
    <cellStyle name="Note 6 8 3 2 3 2" xfId="25651"/>
    <cellStyle name="Note 6 8 3 2 3 3" xfId="40104"/>
    <cellStyle name="Note 6 8 3 2 4" xfId="10657"/>
    <cellStyle name="Note 6 8 3 2 4 2" xfId="28092"/>
    <cellStyle name="Note 6 8 3 2 4 3" xfId="42545"/>
    <cellStyle name="Note 6 8 3 2 5" xfId="13077"/>
    <cellStyle name="Note 6 8 3 2 5 2" xfId="30512"/>
    <cellStyle name="Note 6 8 3 2 5 3" xfId="44965"/>
    <cellStyle name="Note 6 8 3 2 6" xfId="20084"/>
    <cellStyle name="Note 6 8 3 3" xfId="3244"/>
    <cellStyle name="Note 6 8 3 3 2" xfId="5755"/>
    <cellStyle name="Note 6 8 3 3 2 2" xfId="14942"/>
    <cellStyle name="Note 6 8 3 3 2 2 2" xfId="32377"/>
    <cellStyle name="Note 6 8 3 3 2 2 3" xfId="46830"/>
    <cellStyle name="Note 6 8 3 3 2 3" xfId="17403"/>
    <cellStyle name="Note 6 8 3 3 2 3 2" xfId="34838"/>
    <cellStyle name="Note 6 8 3 3 2 3 3" xfId="49291"/>
    <cellStyle name="Note 6 8 3 3 2 4" xfId="23191"/>
    <cellStyle name="Note 6 8 3 3 2 5" xfId="37644"/>
    <cellStyle name="Note 6 8 3 3 3" xfId="8217"/>
    <cellStyle name="Note 6 8 3 3 3 2" xfId="25652"/>
    <cellStyle name="Note 6 8 3 3 3 3" xfId="40105"/>
    <cellStyle name="Note 6 8 3 3 4" xfId="10658"/>
    <cellStyle name="Note 6 8 3 3 4 2" xfId="28093"/>
    <cellStyle name="Note 6 8 3 3 4 3" xfId="42546"/>
    <cellStyle name="Note 6 8 3 3 5" xfId="13078"/>
    <cellStyle name="Note 6 8 3 3 5 2" xfId="30513"/>
    <cellStyle name="Note 6 8 3 3 5 3" xfId="44966"/>
    <cellStyle name="Note 6 8 3 3 6" xfId="20085"/>
    <cellStyle name="Note 6 8 3 4" xfId="3245"/>
    <cellStyle name="Note 6 8 3 4 2" xfId="5756"/>
    <cellStyle name="Note 6 8 3 4 2 2" xfId="23192"/>
    <cellStyle name="Note 6 8 3 4 2 3" xfId="37645"/>
    <cellStyle name="Note 6 8 3 4 3" xfId="8218"/>
    <cellStyle name="Note 6 8 3 4 3 2" xfId="25653"/>
    <cellStyle name="Note 6 8 3 4 3 3" xfId="40106"/>
    <cellStyle name="Note 6 8 3 4 4" xfId="10659"/>
    <cellStyle name="Note 6 8 3 4 4 2" xfId="28094"/>
    <cellStyle name="Note 6 8 3 4 4 3" xfId="42547"/>
    <cellStyle name="Note 6 8 3 4 5" xfId="13079"/>
    <cellStyle name="Note 6 8 3 4 5 2" xfId="30514"/>
    <cellStyle name="Note 6 8 3 4 5 3" xfId="44967"/>
    <cellStyle name="Note 6 8 3 4 6" xfId="15581"/>
    <cellStyle name="Note 6 8 3 4 6 2" xfId="33016"/>
    <cellStyle name="Note 6 8 3 4 6 3" xfId="47469"/>
    <cellStyle name="Note 6 8 3 4 7" xfId="20086"/>
    <cellStyle name="Note 6 8 3 4 8" xfId="20743"/>
    <cellStyle name="Note 6 8 3 5" xfId="5753"/>
    <cellStyle name="Note 6 8 3 5 2" xfId="14940"/>
    <cellStyle name="Note 6 8 3 5 2 2" xfId="32375"/>
    <cellStyle name="Note 6 8 3 5 2 3" xfId="46828"/>
    <cellStyle name="Note 6 8 3 5 3" xfId="17401"/>
    <cellStyle name="Note 6 8 3 5 3 2" xfId="34836"/>
    <cellStyle name="Note 6 8 3 5 3 3" xfId="49289"/>
    <cellStyle name="Note 6 8 3 5 4" xfId="23189"/>
    <cellStyle name="Note 6 8 3 5 5" xfId="37642"/>
    <cellStyle name="Note 6 8 3 6" xfId="8215"/>
    <cellStyle name="Note 6 8 3 6 2" xfId="25650"/>
    <cellStyle name="Note 6 8 3 6 3" xfId="40103"/>
    <cellStyle name="Note 6 8 3 7" xfId="10656"/>
    <cellStyle name="Note 6 8 3 7 2" xfId="28091"/>
    <cellStyle name="Note 6 8 3 7 3" xfId="42544"/>
    <cellStyle name="Note 6 8 3 8" xfId="13076"/>
    <cellStyle name="Note 6 8 3 8 2" xfId="30511"/>
    <cellStyle name="Note 6 8 3 8 3" xfId="44964"/>
    <cellStyle name="Note 6 8 3 9" xfId="20083"/>
    <cellStyle name="Note 6 8 4" xfId="3246"/>
    <cellStyle name="Note 6 8 4 2" xfId="3247"/>
    <cellStyle name="Note 6 8 4 2 2" xfId="5758"/>
    <cellStyle name="Note 6 8 4 2 2 2" xfId="14944"/>
    <cellStyle name="Note 6 8 4 2 2 2 2" xfId="32379"/>
    <cellStyle name="Note 6 8 4 2 2 2 3" xfId="46832"/>
    <cellStyle name="Note 6 8 4 2 2 3" xfId="17405"/>
    <cellStyle name="Note 6 8 4 2 2 3 2" xfId="34840"/>
    <cellStyle name="Note 6 8 4 2 2 3 3" xfId="49293"/>
    <cellStyle name="Note 6 8 4 2 2 4" xfId="23194"/>
    <cellStyle name="Note 6 8 4 2 2 5" xfId="37647"/>
    <cellStyle name="Note 6 8 4 2 3" xfId="8220"/>
    <cellStyle name="Note 6 8 4 2 3 2" xfId="25655"/>
    <cellStyle name="Note 6 8 4 2 3 3" xfId="40108"/>
    <cellStyle name="Note 6 8 4 2 4" xfId="10661"/>
    <cellStyle name="Note 6 8 4 2 4 2" xfId="28096"/>
    <cellStyle name="Note 6 8 4 2 4 3" xfId="42549"/>
    <cellStyle name="Note 6 8 4 2 5" xfId="13081"/>
    <cellStyle name="Note 6 8 4 2 5 2" xfId="30516"/>
    <cellStyle name="Note 6 8 4 2 5 3" xfId="44969"/>
    <cellStyle name="Note 6 8 4 2 6" xfId="20088"/>
    <cellStyle name="Note 6 8 4 3" xfId="3248"/>
    <cellStyle name="Note 6 8 4 3 2" xfId="5759"/>
    <cellStyle name="Note 6 8 4 3 2 2" xfId="14945"/>
    <cellStyle name="Note 6 8 4 3 2 2 2" xfId="32380"/>
    <cellStyle name="Note 6 8 4 3 2 2 3" xfId="46833"/>
    <cellStyle name="Note 6 8 4 3 2 3" xfId="17406"/>
    <cellStyle name="Note 6 8 4 3 2 3 2" xfId="34841"/>
    <cellStyle name="Note 6 8 4 3 2 3 3" xfId="49294"/>
    <cellStyle name="Note 6 8 4 3 2 4" xfId="23195"/>
    <cellStyle name="Note 6 8 4 3 2 5" xfId="37648"/>
    <cellStyle name="Note 6 8 4 3 3" xfId="8221"/>
    <cellStyle name="Note 6 8 4 3 3 2" xfId="25656"/>
    <cellStyle name="Note 6 8 4 3 3 3" xfId="40109"/>
    <cellStyle name="Note 6 8 4 3 4" xfId="10662"/>
    <cellStyle name="Note 6 8 4 3 4 2" xfId="28097"/>
    <cellStyle name="Note 6 8 4 3 4 3" xfId="42550"/>
    <cellStyle name="Note 6 8 4 3 5" xfId="13082"/>
    <cellStyle name="Note 6 8 4 3 5 2" xfId="30517"/>
    <cellStyle name="Note 6 8 4 3 5 3" xfId="44970"/>
    <cellStyle name="Note 6 8 4 3 6" xfId="20089"/>
    <cellStyle name="Note 6 8 4 4" xfId="3249"/>
    <cellStyle name="Note 6 8 4 4 2" xfId="5760"/>
    <cellStyle name="Note 6 8 4 4 2 2" xfId="23196"/>
    <cellStyle name="Note 6 8 4 4 2 3" xfId="37649"/>
    <cellStyle name="Note 6 8 4 4 3" xfId="8222"/>
    <cellStyle name="Note 6 8 4 4 3 2" xfId="25657"/>
    <cellStyle name="Note 6 8 4 4 3 3" xfId="40110"/>
    <cellStyle name="Note 6 8 4 4 4" xfId="10663"/>
    <cellStyle name="Note 6 8 4 4 4 2" xfId="28098"/>
    <cellStyle name="Note 6 8 4 4 4 3" xfId="42551"/>
    <cellStyle name="Note 6 8 4 4 5" xfId="13083"/>
    <cellStyle name="Note 6 8 4 4 5 2" xfId="30518"/>
    <cellStyle name="Note 6 8 4 4 5 3" xfId="44971"/>
    <cellStyle name="Note 6 8 4 4 6" xfId="15582"/>
    <cellStyle name="Note 6 8 4 4 6 2" xfId="33017"/>
    <cellStyle name="Note 6 8 4 4 6 3" xfId="47470"/>
    <cellStyle name="Note 6 8 4 4 7" xfId="20090"/>
    <cellStyle name="Note 6 8 4 4 8" xfId="20744"/>
    <cellStyle name="Note 6 8 4 5" xfId="5757"/>
    <cellStyle name="Note 6 8 4 5 2" xfId="14943"/>
    <cellStyle name="Note 6 8 4 5 2 2" xfId="32378"/>
    <cellStyle name="Note 6 8 4 5 2 3" xfId="46831"/>
    <cellStyle name="Note 6 8 4 5 3" xfId="17404"/>
    <cellStyle name="Note 6 8 4 5 3 2" xfId="34839"/>
    <cellStyle name="Note 6 8 4 5 3 3" xfId="49292"/>
    <cellStyle name="Note 6 8 4 5 4" xfId="23193"/>
    <cellStyle name="Note 6 8 4 5 5" xfId="37646"/>
    <cellStyle name="Note 6 8 4 6" xfId="8219"/>
    <cellStyle name="Note 6 8 4 6 2" xfId="25654"/>
    <cellStyle name="Note 6 8 4 6 3" xfId="40107"/>
    <cellStyle name="Note 6 8 4 7" xfId="10660"/>
    <cellStyle name="Note 6 8 4 7 2" xfId="28095"/>
    <cellStyle name="Note 6 8 4 7 3" xfId="42548"/>
    <cellStyle name="Note 6 8 4 8" xfId="13080"/>
    <cellStyle name="Note 6 8 4 8 2" xfId="30515"/>
    <cellStyle name="Note 6 8 4 8 3" xfId="44968"/>
    <cellStyle name="Note 6 8 4 9" xfId="20087"/>
    <cellStyle name="Note 6 8 5" xfId="3250"/>
    <cellStyle name="Note 6 8 5 2" xfId="3251"/>
    <cellStyle name="Note 6 8 5 2 2" xfId="5762"/>
    <cellStyle name="Note 6 8 5 2 2 2" xfId="14947"/>
    <cellStyle name="Note 6 8 5 2 2 2 2" xfId="32382"/>
    <cellStyle name="Note 6 8 5 2 2 2 3" xfId="46835"/>
    <cellStyle name="Note 6 8 5 2 2 3" xfId="17408"/>
    <cellStyle name="Note 6 8 5 2 2 3 2" xfId="34843"/>
    <cellStyle name="Note 6 8 5 2 2 3 3" xfId="49296"/>
    <cellStyle name="Note 6 8 5 2 2 4" xfId="23198"/>
    <cellStyle name="Note 6 8 5 2 2 5" xfId="37651"/>
    <cellStyle name="Note 6 8 5 2 3" xfId="8224"/>
    <cellStyle name="Note 6 8 5 2 3 2" xfId="25659"/>
    <cellStyle name="Note 6 8 5 2 3 3" xfId="40112"/>
    <cellStyle name="Note 6 8 5 2 4" xfId="10665"/>
    <cellStyle name="Note 6 8 5 2 4 2" xfId="28100"/>
    <cellStyle name="Note 6 8 5 2 4 3" xfId="42553"/>
    <cellStyle name="Note 6 8 5 2 5" xfId="13085"/>
    <cellStyle name="Note 6 8 5 2 5 2" xfId="30520"/>
    <cellStyle name="Note 6 8 5 2 5 3" xfId="44973"/>
    <cellStyle name="Note 6 8 5 2 6" xfId="20092"/>
    <cellStyle name="Note 6 8 5 3" xfId="3252"/>
    <cellStyle name="Note 6 8 5 3 2" xfId="5763"/>
    <cellStyle name="Note 6 8 5 3 2 2" xfId="14948"/>
    <cellStyle name="Note 6 8 5 3 2 2 2" xfId="32383"/>
    <cellStyle name="Note 6 8 5 3 2 2 3" xfId="46836"/>
    <cellStyle name="Note 6 8 5 3 2 3" xfId="17409"/>
    <cellStyle name="Note 6 8 5 3 2 3 2" xfId="34844"/>
    <cellStyle name="Note 6 8 5 3 2 3 3" xfId="49297"/>
    <cellStyle name="Note 6 8 5 3 2 4" xfId="23199"/>
    <cellStyle name="Note 6 8 5 3 2 5" xfId="37652"/>
    <cellStyle name="Note 6 8 5 3 3" xfId="8225"/>
    <cellStyle name="Note 6 8 5 3 3 2" xfId="25660"/>
    <cellStyle name="Note 6 8 5 3 3 3" xfId="40113"/>
    <cellStyle name="Note 6 8 5 3 4" xfId="10666"/>
    <cellStyle name="Note 6 8 5 3 4 2" xfId="28101"/>
    <cellStyle name="Note 6 8 5 3 4 3" xfId="42554"/>
    <cellStyle name="Note 6 8 5 3 5" xfId="13086"/>
    <cellStyle name="Note 6 8 5 3 5 2" xfId="30521"/>
    <cellStyle name="Note 6 8 5 3 5 3" xfId="44974"/>
    <cellStyle name="Note 6 8 5 3 6" xfId="20093"/>
    <cellStyle name="Note 6 8 5 4" xfId="3253"/>
    <cellStyle name="Note 6 8 5 4 2" xfId="5764"/>
    <cellStyle name="Note 6 8 5 4 2 2" xfId="23200"/>
    <cellStyle name="Note 6 8 5 4 2 3" xfId="37653"/>
    <cellStyle name="Note 6 8 5 4 3" xfId="8226"/>
    <cellStyle name="Note 6 8 5 4 3 2" xfId="25661"/>
    <cellStyle name="Note 6 8 5 4 3 3" xfId="40114"/>
    <cellStyle name="Note 6 8 5 4 4" xfId="10667"/>
    <cellStyle name="Note 6 8 5 4 4 2" xfId="28102"/>
    <cellStyle name="Note 6 8 5 4 4 3" xfId="42555"/>
    <cellStyle name="Note 6 8 5 4 5" xfId="13087"/>
    <cellStyle name="Note 6 8 5 4 5 2" xfId="30522"/>
    <cellStyle name="Note 6 8 5 4 5 3" xfId="44975"/>
    <cellStyle name="Note 6 8 5 4 6" xfId="15583"/>
    <cellStyle name="Note 6 8 5 4 6 2" xfId="33018"/>
    <cellStyle name="Note 6 8 5 4 6 3" xfId="47471"/>
    <cellStyle name="Note 6 8 5 4 7" xfId="20094"/>
    <cellStyle name="Note 6 8 5 4 8" xfId="20745"/>
    <cellStyle name="Note 6 8 5 5" xfId="5761"/>
    <cellStyle name="Note 6 8 5 5 2" xfId="14946"/>
    <cellStyle name="Note 6 8 5 5 2 2" xfId="32381"/>
    <cellStyle name="Note 6 8 5 5 2 3" xfId="46834"/>
    <cellStyle name="Note 6 8 5 5 3" xfId="17407"/>
    <cellStyle name="Note 6 8 5 5 3 2" xfId="34842"/>
    <cellStyle name="Note 6 8 5 5 3 3" xfId="49295"/>
    <cellStyle name="Note 6 8 5 5 4" xfId="23197"/>
    <cellStyle name="Note 6 8 5 5 5" xfId="37650"/>
    <cellStyle name="Note 6 8 5 6" xfId="8223"/>
    <cellStyle name="Note 6 8 5 6 2" xfId="25658"/>
    <cellStyle name="Note 6 8 5 6 3" xfId="40111"/>
    <cellStyle name="Note 6 8 5 7" xfId="10664"/>
    <cellStyle name="Note 6 8 5 7 2" xfId="28099"/>
    <cellStyle name="Note 6 8 5 7 3" xfId="42552"/>
    <cellStyle name="Note 6 8 5 8" xfId="13084"/>
    <cellStyle name="Note 6 8 5 8 2" xfId="30519"/>
    <cellStyle name="Note 6 8 5 8 3" xfId="44972"/>
    <cellStyle name="Note 6 8 5 9" xfId="20091"/>
    <cellStyle name="Note 6 8 6" xfId="3254"/>
    <cellStyle name="Note 6 8 6 2" xfId="5765"/>
    <cellStyle name="Note 6 8 6 2 2" xfId="14949"/>
    <cellStyle name="Note 6 8 6 2 2 2" xfId="32384"/>
    <cellStyle name="Note 6 8 6 2 2 3" xfId="46837"/>
    <cellStyle name="Note 6 8 6 2 3" xfId="17410"/>
    <cellStyle name="Note 6 8 6 2 3 2" xfId="34845"/>
    <cellStyle name="Note 6 8 6 2 3 3" xfId="49298"/>
    <cellStyle name="Note 6 8 6 2 4" xfId="23201"/>
    <cellStyle name="Note 6 8 6 2 5" xfId="37654"/>
    <cellStyle name="Note 6 8 6 3" xfId="8227"/>
    <cellStyle name="Note 6 8 6 3 2" xfId="25662"/>
    <cellStyle name="Note 6 8 6 3 3" xfId="40115"/>
    <cellStyle name="Note 6 8 6 4" xfId="10668"/>
    <cellStyle name="Note 6 8 6 4 2" xfId="28103"/>
    <cellStyle name="Note 6 8 6 4 3" xfId="42556"/>
    <cellStyle name="Note 6 8 6 5" xfId="13088"/>
    <cellStyle name="Note 6 8 6 5 2" xfId="30523"/>
    <cellStyle name="Note 6 8 6 5 3" xfId="44976"/>
    <cellStyle name="Note 6 8 6 6" xfId="20095"/>
    <cellStyle name="Note 6 8 7" xfId="3255"/>
    <cellStyle name="Note 6 8 7 2" xfId="5766"/>
    <cellStyle name="Note 6 8 7 2 2" xfId="14950"/>
    <cellStyle name="Note 6 8 7 2 2 2" xfId="32385"/>
    <cellStyle name="Note 6 8 7 2 2 3" xfId="46838"/>
    <cellStyle name="Note 6 8 7 2 3" xfId="17411"/>
    <cellStyle name="Note 6 8 7 2 3 2" xfId="34846"/>
    <cellStyle name="Note 6 8 7 2 3 3" xfId="49299"/>
    <cellStyle name="Note 6 8 7 2 4" xfId="23202"/>
    <cellStyle name="Note 6 8 7 2 5" xfId="37655"/>
    <cellStyle name="Note 6 8 7 3" xfId="8228"/>
    <cellStyle name="Note 6 8 7 3 2" xfId="25663"/>
    <cellStyle name="Note 6 8 7 3 3" xfId="40116"/>
    <cellStyle name="Note 6 8 7 4" xfId="10669"/>
    <cellStyle name="Note 6 8 7 4 2" xfId="28104"/>
    <cellStyle name="Note 6 8 7 4 3" xfId="42557"/>
    <cellStyle name="Note 6 8 7 5" xfId="13089"/>
    <cellStyle name="Note 6 8 7 5 2" xfId="30524"/>
    <cellStyle name="Note 6 8 7 5 3" xfId="44977"/>
    <cellStyle name="Note 6 8 7 6" xfId="20096"/>
    <cellStyle name="Note 6 8 8" xfId="3256"/>
    <cellStyle name="Note 6 8 8 2" xfId="5767"/>
    <cellStyle name="Note 6 8 8 2 2" xfId="23203"/>
    <cellStyle name="Note 6 8 8 2 3" xfId="37656"/>
    <cellStyle name="Note 6 8 8 3" xfId="8229"/>
    <cellStyle name="Note 6 8 8 3 2" xfId="25664"/>
    <cellStyle name="Note 6 8 8 3 3" xfId="40117"/>
    <cellStyle name="Note 6 8 8 4" xfId="10670"/>
    <cellStyle name="Note 6 8 8 4 2" xfId="28105"/>
    <cellStyle name="Note 6 8 8 4 3" xfId="42558"/>
    <cellStyle name="Note 6 8 8 5" xfId="13090"/>
    <cellStyle name="Note 6 8 8 5 2" xfId="30525"/>
    <cellStyle name="Note 6 8 8 5 3" xfId="44978"/>
    <cellStyle name="Note 6 8 8 6" xfId="15584"/>
    <cellStyle name="Note 6 8 8 6 2" xfId="33019"/>
    <cellStyle name="Note 6 8 8 6 3" xfId="47472"/>
    <cellStyle name="Note 6 8 8 7" xfId="20097"/>
    <cellStyle name="Note 6 8 8 8" xfId="20746"/>
    <cellStyle name="Note 6 8 9" xfId="5748"/>
    <cellStyle name="Note 6 8 9 2" xfId="14936"/>
    <cellStyle name="Note 6 8 9 2 2" xfId="32371"/>
    <cellStyle name="Note 6 8 9 2 3" xfId="46824"/>
    <cellStyle name="Note 6 8 9 3" xfId="17397"/>
    <cellStyle name="Note 6 8 9 3 2" xfId="34832"/>
    <cellStyle name="Note 6 8 9 3 3" xfId="49285"/>
    <cellStyle name="Note 6 8 9 4" xfId="23184"/>
    <cellStyle name="Note 6 8 9 5" xfId="37637"/>
    <cellStyle name="Note 6 9" xfId="3257"/>
    <cellStyle name="Note 6 9 10" xfId="8230"/>
    <cellStyle name="Note 6 9 10 2" xfId="25665"/>
    <cellStyle name="Note 6 9 10 3" xfId="40118"/>
    <cellStyle name="Note 6 9 11" xfId="10671"/>
    <cellStyle name="Note 6 9 11 2" xfId="28106"/>
    <cellStyle name="Note 6 9 11 3" xfId="42559"/>
    <cellStyle name="Note 6 9 12" xfId="13091"/>
    <cellStyle name="Note 6 9 12 2" xfId="30526"/>
    <cellStyle name="Note 6 9 12 3" xfId="44979"/>
    <cellStyle name="Note 6 9 13" xfId="20098"/>
    <cellStyle name="Note 6 9 2" xfId="3258"/>
    <cellStyle name="Note 6 9 2 2" xfId="3259"/>
    <cellStyle name="Note 6 9 2 2 2" xfId="5770"/>
    <cellStyle name="Note 6 9 2 2 2 2" xfId="14953"/>
    <cellStyle name="Note 6 9 2 2 2 2 2" xfId="32388"/>
    <cellStyle name="Note 6 9 2 2 2 2 3" xfId="46841"/>
    <cellStyle name="Note 6 9 2 2 2 3" xfId="17414"/>
    <cellStyle name="Note 6 9 2 2 2 3 2" xfId="34849"/>
    <cellStyle name="Note 6 9 2 2 2 3 3" xfId="49302"/>
    <cellStyle name="Note 6 9 2 2 2 4" xfId="23206"/>
    <cellStyle name="Note 6 9 2 2 2 5" xfId="37659"/>
    <cellStyle name="Note 6 9 2 2 3" xfId="8232"/>
    <cellStyle name="Note 6 9 2 2 3 2" xfId="25667"/>
    <cellStyle name="Note 6 9 2 2 3 3" xfId="40120"/>
    <cellStyle name="Note 6 9 2 2 4" xfId="10673"/>
    <cellStyle name="Note 6 9 2 2 4 2" xfId="28108"/>
    <cellStyle name="Note 6 9 2 2 4 3" xfId="42561"/>
    <cellStyle name="Note 6 9 2 2 5" xfId="13093"/>
    <cellStyle name="Note 6 9 2 2 5 2" xfId="30528"/>
    <cellStyle name="Note 6 9 2 2 5 3" xfId="44981"/>
    <cellStyle name="Note 6 9 2 2 6" xfId="20100"/>
    <cellStyle name="Note 6 9 2 3" xfId="3260"/>
    <cellStyle name="Note 6 9 2 3 2" xfId="5771"/>
    <cellStyle name="Note 6 9 2 3 2 2" xfId="14954"/>
    <cellStyle name="Note 6 9 2 3 2 2 2" xfId="32389"/>
    <cellStyle name="Note 6 9 2 3 2 2 3" xfId="46842"/>
    <cellStyle name="Note 6 9 2 3 2 3" xfId="17415"/>
    <cellStyle name="Note 6 9 2 3 2 3 2" xfId="34850"/>
    <cellStyle name="Note 6 9 2 3 2 3 3" xfId="49303"/>
    <cellStyle name="Note 6 9 2 3 2 4" xfId="23207"/>
    <cellStyle name="Note 6 9 2 3 2 5" xfId="37660"/>
    <cellStyle name="Note 6 9 2 3 3" xfId="8233"/>
    <cellStyle name="Note 6 9 2 3 3 2" xfId="25668"/>
    <cellStyle name="Note 6 9 2 3 3 3" xfId="40121"/>
    <cellStyle name="Note 6 9 2 3 4" xfId="10674"/>
    <cellStyle name="Note 6 9 2 3 4 2" xfId="28109"/>
    <cellStyle name="Note 6 9 2 3 4 3" xfId="42562"/>
    <cellStyle name="Note 6 9 2 3 5" xfId="13094"/>
    <cellStyle name="Note 6 9 2 3 5 2" xfId="30529"/>
    <cellStyle name="Note 6 9 2 3 5 3" xfId="44982"/>
    <cellStyle name="Note 6 9 2 3 6" xfId="20101"/>
    <cellStyle name="Note 6 9 2 4" xfId="3261"/>
    <cellStyle name="Note 6 9 2 4 2" xfId="5772"/>
    <cellStyle name="Note 6 9 2 4 2 2" xfId="23208"/>
    <cellStyle name="Note 6 9 2 4 2 3" xfId="37661"/>
    <cellStyle name="Note 6 9 2 4 3" xfId="8234"/>
    <cellStyle name="Note 6 9 2 4 3 2" xfId="25669"/>
    <cellStyle name="Note 6 9 2 4 3 3" xfId="40122"/>
    <cellStyle name="Note 6 9 2 4 4" xfId="10675"/>
    <cellStyle name="Note 6 9 2 4 4 2" xfId="28110"/>
    <cellStyle name="Note 6 9 2 4 4 3" xfId="42563"/>
    <cellStyle name="Note 6 9 2 4 5" xfId="13095"/>
    <cellStyle name="Note 6 9 2 4 5 2" xfId="30530"/>
    <cellStyle name="Note 6 9 2 4 5 3" xfId="44983"/>
    <cellStyle name="Note 6 9 2 4 6" xfId="15585"/>
    <cellStyle name="Note 6 9 2 4 6 2" xfId="33020"/>
    <cellStyle name="Note 6 9 2 4 6 3" xfId="47473"/>
    <cellStyle name="Note 6 9 2 4 7" xfId="20102"/>
    <cellStyle name="Note 6 9 2 4 8" xfId="20747"/>
    <cellStyle name="Note 6 9 2 5" xfId="5769"/>
    <cellStyle name="Note 6 9 2 5 2" xfId="14952"/>
    <cellStyle name="Note 6 9 2 5 2 2" xfId="32387"/>
    <cellStyle name="Note 6 9 2 5 2 3" xfId="46840"/>
    <cellStyle name="Note 6 9 2 5 3" xfId="17413"/>
    <cellStyle name="Note 6 9 2 5 3 2" xfId="34848"/>
    <cellStyle name="Note 6 9 2 5 3 3" xfId="49301"/>
    <cellStyle name="Note 6 9 2 5 4" xfId="23205"/>
    <cellStyle name="Note 6 9 2 5 5" xfId="37658"/>
    <cellStyle name="Note 6 9 2 6" xfId="8231"/>
    <cellStyle name="Note 6 9 2 6 2" xfId="25666"/>
    <cellStyle name="Note 6 9 2 6 3" xfId="40119"/>
    <cellStyle name="Note 6 9 2 7" xfId="10672"/>
    <cellStyle name="Note 6 9 2 7 2" xfId="28107"/>
    <cellStyle name="Note 6 9 2 7 3" xfId="42560"/>
    <cellStyle name="Note 6 9 2 8" xfId="13092"/>
    <cellStyle name="Note 6 9 2 8 2" xfId="30527"/>
    <cellStyle name="Note 6 9 2 8 3" xfId="44980"/>
    <cellStyle name="Note 6 9 2 9" xfId="20099"/>
    <cellStyle name="Note 6 9 3" xfId="3262"/>
    <cellStyle name="Note 6 9 3 2" xfId="3263"/>
    <cellStyle name="Note 6 9 3 2 2" xfId="5774"/>
    <cellStyle name="Note 6 9 3 2 2 2" xfId="14956"/>
    <cellStyle name="Note 6 9 3 2 2 2 2" xfId="32391"/>
    <cellStyle name="Note 6 9 3 2 2 2 3" xfId="46844"/>
    <cellStyle name="Note 6 9 3 2 2 3" xfId="17417"/>
    <cellStyle name="Note 6 9 3 2 2 3 2" xfId="34852"/>
    <cellStyle name="Note 6 9 3 2 2 3 3" xfId="49305"/>
    <cellStyle name="Note 6 9 3 2 2 4" xfId="23210"/>
    <cellStyle name="Note 6 9 3 2 2 5" xfId="37663"/>
    <cellStyle name="Note 6 9 3 2 3" xfId="8236"/>
    <cellStyle name="Note 6 9 3 2 3 2" xfId="25671"/>
    <cellStyle name="Note 6 9 3 2 3 3" xfId="40124"/>
    <cellStyle name="Note 6 9 3 2 4" xfId="10677"/>
    <cellStyle name="Note 6 9 3 2 4 2" xfId="28112"/>
    <cellStyle name="Note 6 9 3 2 4 3" xfId="42565"/>
    <cellStyle name="Note 6 9 3 2 5" xfId="13097"/>
    <cellStyle name="Note 6 9 3 2 5 2" xfId="30532"/>
    <cellStyle name="Note 6 9 3 2 5 3" xfId="44985"/>
    <cellStyle name="Note 6 9 3 2 6" xfId="20104"/>
    <cellStyle name="Note 6 9 3 3" xfId="3264"/>
    <cellStyle name="Note 6 9 3 3 2" xfId="5775"/>
    <cellStyle name="Note 6 9 3 3 2 2" xfId="14957"/>
    <cellStyle name="Note 6 9 3 3 2 2 2" xfId="32392"/>
    <cellStyle name="Note 6 9 3 3 2 2 3" xfId="46845"/>
    <cellStyle name="Note 6 9 3 3 2 3" xfId="17418"/>
    <cellStyle name="Note 6 9 3 3 2 3 2" xfId="34853"/>
    <cellStyle name="Note 6 9 3 3 2 3 3" xfId="49306"/>
    <cellStyle name="Note 6 9 3 3 2 4" xfId="23211"/>
    <cellStyle name="Note 6 9 3 3 2 5" xfId="37664"/>
    <cellStyle name="Note 6 9 3 3 3" xfId="8237"/>
    <cellStyle name="Note 6 9 3 3 3 2" xfId="25672"/>
    <cellStyle name="Note 6 9 3 3 3 3" xfId="40125"/>
    <cellStyle name="Note 6 9 3 3 4" xfId="10678"/>
    <cellStyle name="Note 6 9 3 3 4 2" xfId="28113"/>
    <cellStyle name="Note 6 9 3 3 4 3" xfId="42566"/>
    <cellStyle name="Note 6 9 3 3 5" xfId="13098"/>
    <cellStyle name="Note 6 9 3 3 5 2" xfId="30533"/>
    <cellStyle name="Note 6 9 3 3 5 3" xfId="44986"/>
    <cellStyle name="Note 6 9 3 3 6" xfId="20105"/>
    <cellStyle name="Note 6 9 3 4" xfId="3265"/>
    <cellStyle name="Note 6 9 3 4 2" xfId="5776"/>
    <cellStyle name="Note 6 9 3 4 2 2" xfId="23212"/>
    <cellStyle name="Note 6 9 3 4 2 3" xfId="37665"/>
    <cellStyle name="Note 6 9 3 4 3" xfId="8238"/>
    <cellStyle name="Note 6 9 3 4 3 2" xfId="25673"/>
    <cellStyle name="Note 6 9 3 4 3 3" xfId="40126"/>
    <cellStyle name="Note 6 9 3 4 4" xfId="10679"/>
    <cellStyle name="Note 6 9 3 4 4 2" xfId="28114"/>
    <cellStyle name="Note 6 9 3 4 4 3" xfId="42567"/>
    <cellStyle name="Note 6 9 3 4 5" xfId="13099"/>
    <cellStyle name="Note 6 9 3 4 5 2" xfId="30534"/>
    <cellStyle name="Note 6 9 3 4 5 3" xfId="44987"/>
    <cellStyle name="Note 6 9 3 4 6" xfId="15586"/>
    <cellStyle name="Note 6 9 3 4 6 2" xfId="33021"/>
    <cellStyle name="Note 6 9 3 4 6 3" xfId="47474"/>
    <cellStyle name="Note 6 9 3 4 7" xfId="20106"/>
    <cellStyle name="Note 6 9 3 4 8" xfId="20748"/>
    <cellStyle name="Note 6 9 3 5" xfId="5773"/>
    <cellStyle name="Note 6 9 3 5 2" xfId="14955"/>
    <cellStyle name="Note 6 9 3 5 2 2" xfId="32390"/>
    <cellStyle name="Note 6 9 3 5 2 3" xfId="46843"/>
    <cellStyle name="Note 6 9 3 5 3" xfId="17416"/>
    <cellStyle name="Note 6 9 3 5 3 2" xfId="34851"/>
    <cellStyle name="Note 6 9 3 5 3 3" xfId="49304"/>
    <cellStyle name="Note 6 9 3 5 4" xfId="23209"/>
    <cellStyle name="Note 6 9 3 5 5" xfId="37662"/>
    <cellStyle name="Note 6 9 3 6" xfId="8235"/>
    <cellStyle name="Note 6 9 3 6 2" xfId="25670"/>
    <cellStyle name="Note 6 9 3 6 3" xfId="40123"/>
    <cellStyle name="Note 6 9 3 7" xfId="10676"/>
    <cellStyle name="Note 6 9 3 7 2" xfId="28111"/>
    <cellStyle name="Note 6 9 3 7 3" xfId="42564"/>
    <cellStyle name="Note 6 9 3 8" xfId="13096"/>
    <cellStyle name="Note 6 9 3 8 2" xfId="30531"/>
    <cellStyle name="Note 6 9 3 8 3" xfId="44984"/>
    <cellStyle name="Note 6 9 3 9" xfId="20103"/>
    <cellStyle name="Note 6 9 4" xfId="3266"/>
    <cellStyle name="Note 6 9 4 2" xfId="3267"/>
    <cellStyle name="Note 6 9 4 2 2" xfId="5778"/>
    <cellStyle name="Note 6 9 4 2 2 2" xfId="14959"/>
    <cellStyle name="Note 6 9 4 2 2 2 2" xfId="32394"/>
    <cellStyle name="Note 6 9 4 2 2 2 3" xfId="46847"/>
    <cellStyle name="Note 6 9 4 2 2 3" xfId="17420"/>
    <cellStyle name="Note 6 9 4 2 2 3 2" xfId="34855"/>
    <cellStyle name="Note 6 9 4 2 2 3 3" xfId="49308"/>
    <cellStyle name="Note 6 9 4 2 2 4" xfId="23214"/>
    <cellStyle name="Note 6 9 4 2 2 5" xfId="37667"/>
    <cellStyle name="Note 6 9 4 2 3" xfId="8240"/>
    <cellStyle name="Note 6 9 4 2 3 2" xfId="25675"/>
    <cellStyle name="Note 6 9 4 2 3 3" xfId="40128"/>
    <cellStyle name="Note 6 9 4 2 4" xfId="10681"/>
    <cellStyle name="Note 6 9 4 2 4 2" xfId="28116"/>
    <cellStyle name="Note 6 9 4 2 4 3" xfId="42569"/>
    <cellStyle name="Note 6 9 4 2 5" xfId="13101"/>
    <cellStyle name="Note 6 9 4 2 5 2" xfId="30536"/>
    <cellStyle name="Note 6 9 4 2 5 3" xfId="44989"/>
    <cellStyle name="Note 6 9 4 2 6" xfId="20108"/>
    <cellStyle name="Note 6 9 4 3" xfId="3268"/>
    <cellStyle name="Note 6 9 4 3 2" xfId="5779"/>
    <cellStyle name="Note 6 9 4 3 2 2" xfId="14960"/>
    <cellStyle name="Note 6 9 4 3 2 2 2" xfId="32395"/>
    <cellStyle name="Note 6 9 4 3 2 2 3" xfId="46848"/>
    <cellStyle name="Note 6 9 4 3 2 3" xfId="17421"/>
    <cellStyle name="Note 6 9 4 3 2 3 2" xfId="34856"/>
    <cellStyle name="Note 6 9 4 3 2 3 3" xfId="49309"/>
    <cellStyle name="Note 6 9 4 3 2 4" xfId="23215"/>
    <cellStyle name="Note 6 9 4 3 2 5" xfId="37668"/>
    <cellStyle name="Note 6 9 4 3 3" xfId="8241"/>
    <cellStyle name="Note 6 9 4 3 3 2" xfId="25676"/>
    <cellStyle name="Note 6 9 4 3 3 3" xfId="40129"/>
    <cellStyle name="Note 6 9 4 3 4" xfId="10682"/>
    <cellStyle name="Note 6 9 4 3 4 2" xfId="28117"/>
    <cellStyle name="Note 6 9 4 3 4 3" xfId="42570"/>
    <cellStyle name="Note 6 9 4 3 5" xfId="13102"/>
    <cellStyle name="Note 6 9 4 3 5 2" xfId="30537"/>
    <cellStyle name="Note 6 9 4 3 5 3" xfId="44990"/>
    <cellStyle name="Note 6 9 4 3 6" xfId="20109"/>
    <cellStyle name="Note 6 9 4 4" xfId="3269"/>
    <cellStyle name="Note 6 9 4 4 2" xfId="5780"/>
    <cellStyle name="Note 6 9 4 4 2 2" xfId="23216"/>
    <cellStyle name="Note 6 9 4 4 2 3" xfId="37669"/>
    <cellStyle name="Note 6 9 4 4 3" xfId="8242"/>
    <cellStyle name="Note 6 9 4 4 3 2" xfId="25677"/>
    <cellStyle name="Note 6 9 4 4 3 3" xfId="40130"/>
    <cellStyle name="Note 6 9 4 4 4" xfId="10683"/>
    <cellStyle name="Note 6 9 4 4 4 2" xfId="28118"/>
    <cellStyle name="Note 6 9 4 4 4 3" xfId="42571"/>
    <cellStyle name="Note 6 9 4 4 5" xfId="13103"/>
    <cellStyle name="Note 6 9 4 4 5 2" xfId="30538"/>
    <cellStyle name="Note 6 9 4 4 5 3" xfId="44991"/>
    <cellStyle name="Note 6 9 4 4 6" xfId="15587"/>
    <cellStyle name="Note 6 9 4 4 6 2" xfId="33022"/>
    <cellStyle name="Note 6 9 4 4 6 3" xfId="47475"/>
    <cellStyle name="Note 6 9 4 4 7" xfId="20110"/>
    <cellStyle name="Note 6 9 4 4 8" xfId="20749"/>
    <cellStyle name="Note 6 9 4 5" xfId="5777"/>
    <cellStyle name="Note 6 9 4 5 2" xfId="14958"/>
    <cellStyle name="Note 6 9 4 5 2 2" xfId="32393"/>
    <cellStyle name="Note 6 9 4 5 2 3" xfId="46846"/>
    <cellStyle name="Note 6 9 4 5 3" xfId="17419"/>
    <cellStyle name="Note 6 9 4 5 3 2" xfId="34854"/>
    <cellStyle name="Note 6 9 4 5 3 3" xfId="49307"/>
    <cellStyle name="Note 6 9 4 5 4" xfId="23213"/>
    <cellStyle name="Note 6 9 4 5 5" xfId="37666"/>
    <cellStyle name="Note 6 9 4 6" xfId="8239"/>
    <cellStyle name="Note 6 9 4 6 2" xfId="25674"/>
    <cellStyle name="Note 6 9 4 6 3" xfId="40127"/>
    <cellStyle name="Note 6 9 4 7" xfId="10680"/>
    <cellStyle name="Note 6 9 4 7 2" xfId="28115"/>
    <cellStyle name="Note 6 9 4 7 3" xfId="42568"/>
    <cellStyle name="Note 6 9 4 8" xfId="13100"/>
    <cellStyle name="Note 6 9 4 8 2" xfId="30535"/>
    <cellStyle name="Note 6 9 4 8 3" xfId="44988"/>
    <cellStyle name="Note 6 9 4 9" xfId="20107"/>
    <cellStyle name="Note 6 9 5" xfId="3270"/>
    <cellStyle name="Note 6 9 5 2" xfId="3271"/>
    <cellStyle name="Note 6 9 5 2 2" xfId="5782"/>
    <cellStyle name="Note 6 9 5 2 2 2" xfId="14962"/>
    <cellStyle name="Note 6 9 5 2 2 2 2" xfId="32397"/>
    <cellStyle name="Note 6 9 5 2 2 2 3" xfId="46850"/>
    <cellStyle name="Note 6 9 5 2 2 3" xfId="17423"/>
    <cellStyle name="Note 6 9 5 2 2 3 2" xfId="34858"/>
    <cellStyle name="Note 6 9 5 2 2 3 3" xfId="49311"/>
    <cellStyle name="Note 6 9 5 2 2 4" xfId="23218"/>
    <cellStyle name="Note 6 9 5 2 2 5" xfId="37671"/>
    <cellStyle name="Note 6 9 5 2 3" xfId="8244"/>
    <cellStyle name="Note 6 9 5 2 3 2" xfId="25679"/>
    <cellStyle name="Note 6 9 5 2 3 3" xfId="40132"/>
    <cellStyle name="Note 6 9 5 2 4" xfId="10685"/>
    <cellStyle name="Note 6 9 5 2 4 2" xfId="28120"/>
    <cellStyle name="Note 6 9 5 2 4 3" xfId="42573"/>
    <cellStyle name="Note 6 9 5 2 5" xfId="13105"/>
    <cellStyle name="Note 6 9 5 2 5 2" xfId="30540"/>
    <cellStyle name="Note 6 9 5 2 5 3" xfId="44993"/>
    <cellStyle name="Note 6 9 5 2 6" xfId="20112"/>
    <cellStyle name="Note 6 9 5 3" xfId="3272"/>
    <cellStyle name="Note 6 9 5 3 2" xfId="5783"/>
    <cellStyle name="Note 6 9 5 3 2 2" xfId="14963"/>
    <cellStyle name="Note 6 9 5 3 2 2 2" xfId="32398"/>
    <cellStyle name="Note 6 9 5 3 2 2 3" xfId="46851"/>
    <cellStyle name="Note 6 9 5 3 2 3" xfId="17424"/>
    <cellStyle name="Note 6 9 5 3 2 3 2" xfId="34859"/>
    <cellStyle name="Note 6 9 5 3 2 3 3" xfId="49312"/>
    <cellStyle name="Note 6 9 5 3 2 4" xfId="23219"/>
    <cellStyle name="Note 6 9 5 3 2 5" xfId="37672"/>
    <cellStyle name="Note 6 9 5 3 3" xfId="8245"/>
    <cellStyle name="Note 6 9 5 3 3 2" xfId="25680"/>
    <cellStyle name="Note 6 9 5 3 3 3" xfId="40133"/>
    <cellStyle name="Note 6 9 5 3 4" xfId="10686"/>
    <cellStyle name="Note 6 9 5 3 4 2" xfId="28121"/>
    <cellStyle name="Note 6 9 5 3 4 3" xfId="42574"/>
    <cellStyle name="Note 6 9 5 3 5" xfId="13106"/>
    <cellStyle name="Note 6 9 5 3 5 2" xfId="30541"/>
    <cellStyle name="Note 6 9 5 3 5 3" xfId="44994"/>
    <cellStyle name="Note 6 9 5 3 6" xfId="20113"/>
    <cellStyle name="Note 6 9 5 4" xfId="3273"/>
    <cellStyle name="Note 6 9 5 4 2" xfId="5784"/>
    <cellStyle name="Note 6 9 5 4 2 2" xfId="23220"/>
    <cellStyle name="Note 6 9 5 4 2 3" xfId="37673"/>
    <cellStyle name="Note 6 9 5 4 3" xfId="8246"/>
    <cellStyle name="Note 6 9 5 4 3 2" xfId="25681"/>
    <cellStyle name="Note 6 9 5 4 3 3" xfId="40134"/>
    <cellStyle name="Note 6 9 5 4 4" xfId="10687"/>
    <cellStyle name="Note 6 9 5 4 4 2" xfId="28122"/>
    <cellStyle name="Note 6 9 5 4 4 3" xfId="42575"/>
    <cellStyle name="Note 6 9 5 4 5" xfId="13107"/>
    <cellStyle name="Note 6 9 5 4 5 2" xfId="30542"/>
    <cellStyle name="Note 6 9 5 4 5 3" xfId="44995"/>
    <cellStyle name="Note 6 9 5 4 6" xfId="15588"/>
    <cellStyle name="Note 6 9 5 4 6 2" xfId="33023"/>
    <cellStyle name="Note 6 9 5 4 6 3" xfId="47476"/>
    <cellStyle name="Note 6 9 5 4 7" xfId="20114"/>
    <cellStyle name="Note 6 9 5 4 8" xfId="20750"/>
    <cellStyle name="Note 6 9 5 5" xfId="5781"/>
    <cellStyle name="Note 6 9 5 5 2" xfId="14961"/>
    <cellStyle name="Note 6 9 5 5 2 2" xfId="32396"/>
    <cellStyle name="Note 6 9 5 5 2 3" xfId="46849"/>
    <cellStyle name="Note 6 9 5 5 3" xfId="17422"/>
    <cellStyle name="Note 6 9 5 5 3 2" xfId="34857"/>
    <cellStyle name="Note 6 9 5 5 3 3" xfId="49310"/>
    <cellStyle name="Note 6 9 5 5 4" xfId="23217"/>
    <cellStyle name="Note 6 9 5 5 5" xfId="37670"/>
    <cellStyle name="Note 6 9 5 6" xfId="8243"/>
    <cellStyle name="Note 6 9 5 6 2" xfId="25678"/>
    <cellStyle name="Note 6 9 5 6 3" xfId="40131"/>
    <cellStyle name="Note 6 9 5 7" xfId="10684"/>
    <cellStyle name="Note 6 9 5 7 2" xfId="28119"/>
    <cellStyle name="Note 6 9 5 7 3" xfId="42572"/>
    <cellStyle name="Note 6 9 5 8" xfId="13104"/>
    <cellStyle name="Note 6 9 5 8 2" xfId="30539"/>
    <cellStyle name="Note 6 9 5 8 3" xfId="44992"/>
    <cellStyle name="Note 6 9 5 9" xfId="20111"/>
    <cellStyle name="Note 6 9 6" xfId="3274"/>
    <cellStyle name="Note 6 9 6 2" xfId="5785"/>
    <cellStyle name="Note 6 9 6 2 2" xfId="14964"/>
    <cellStyle name="Note 6 9 6 2 2 2" xfId="32399"/>
    <cellStyle name="Note 6 9 6 2 2 3" xfId="46852"/>
    <cellStyle name="Note 6 9 6 2 3" xfId="17425"/>
    <cellStyle name="Note 6 9 6 2 3 2" xfId="34860"/>
    <cellStyle name="Note 6 9 6 2 3 3" xfId="49313"/>
    <cellStyle name="Note 6 9 6 2 4" xfId="23221"/>
    <cellStyle name="Note 6 9 6 2 5" xfId="37674"/>
    <cellStyle name="Note 6 9 6 3" xfId="8247"/>
    <cellStyle name="Note 6 9 6 3 2" xfId="25682"/>
    <cellStyle name="Note 6 9 6 3 3" xfId="40135"/>
    <cellStyle name="Note 6 9 6 4" xfId="10688"/>
    <cellStyle name="Note 6 9 6 4 2" xfId="28123"/>
    <cellStyle name="Note 6 9 6 4 3" xfId="42576"/>
    <cellStyle name="Note 6 9 6 5" xfId="13108"/>
    <cellStyle name="Note 6 9 6 5 2" xfId="30543"/>
    <cellStyle name="Note 6 9 6 5 3" xfId="44996"/>
    <cellStyle name="Note 6 9 6 6" xfId="20115"/>
    <cellStyle name="Note 6 9 7" xfId="3275"/>
    <cellStyle name="Note 6 9 7 2" xfId="5786"/>
    <cellStyle name="Note 6 9 7 2 2" xfId="14965"/>
    <cellStyle name="Note 6 9 7 2 2 2" xfId="32400"/>
    <cellStyle name="Note 6 9 7 2 2 3" xfId="46853"/>
    <cellStyle name="Note 6 9 7 2 3" xfId="17426"/>
    <cellStyle name="Note 6 9 7 2 3 2" xfId="34861"/>
    <cellStyle name="Note 6 9 7 2 3 3" xfId="49314"/>
    <cellStyle name="Note 6 9 7 2 4" xfId="23222"/>
    <cellStyle name="Note 6 9 7 2 5" xfId="37675"/>
    <cellStyle name="Note 6 9 7 3" xfId="8248"/>
    <cellStyle name="Note 6 9 7 3 2" xfId="25683"/>
    <cellStyle name="Note 6 9 7 3 3" xfId="40136"/>
    <cellStyle name="Note 6 9 7 4" xfId="10689"/>
    <cellStyle name="Note 6 9 7 4 2" xfId="28124"/>
    <cellStyle name="Note 6 9 7 4 3" xfId="42577"/>
    <cellStyle name="Note 6 9 7 5" xfId="13109"/>
    <cellStyle name="Note 6 9 7 5 2" xfId="30544"/>
    <cellStyle name="Note 6 9 7 5 3" xfId="44997"/>
    <cellStyle name="Note 6 9 7 6" xfId="20116"/>
    <cellStyle name="Note 6 9 8" xfId="3276"/>
    <cellStyle name="Note 6 9 8 2" xfId="5787"/>
    <cellStyle name="Note 6 9 8 2 2" xfId="23223"/>
    <cellStyle name="Note 6 9 8 2 3" xfId="37676"/>
    <cellStyle name="Note 6 9 8 3" xfId="8249"/>
    <cellStyle name="Note 6 9 8 3 2" xfId="25684"/>
    <cellStyle name="Note 6 9 8 3 3" xfId="40137"/>
    <cellStyle name="Note 6 9 8 4" xfId="10690"/>
    <cellStyle name="Note 6 9 8 4 2" xfId="28125"/>
    <cellStyle name="Note 6 9 8 4 3" xfId="42578"/>
    <cellStyle name="Note 6 9 8 5" xfId="13110"/>
    <cellStyle name="Note 6 9 8 5 2" xfId="30545"/>
    <cellStyle name="Note 6 9 8 5 3" xfId="44998"/>
    <cellStyle name="Note 6 9 8 6" xfId="15589"/>
    <cellStyle name="Note 6 9 8 6 2" xfId="33024"/>
    <cellStyle name="Note 6 9 8 6 3" xfId="47477"/>
    <cellStyle name="Note 6 9 8 7" xfId="20117"/>
    <cellStyle name="Note 6 9 8 8" xfId="20751"/>
    <cellStyle name="Note 6 9 9" xfId="5768"/>
    <cellStyle name="Note 6 9 9 2" xfId="14951"/>
    <cellStyle name="Note 6 9 9 2 2" xfId="32386"/>
    <cellStyle name="Note 6 9 9 2 3" xfId="46839"/>
    <cellStyle name="Note 6 9 9 3" xfId="17412"/>
    <cellStyle name="Note 6 9 9 3 2" xfId="34847"/>
    <cellStyle name="Note 6 9 9 3 3" xfId="49300"/>
    <cellStyle name="Note 6 9 9 4" xfId="23204"/>
    <cellStyle name="Note 6 9 9 5" xfId="37657"/>
    <cellStyle name="Note 7" xfId="3277"/>
    <cellStyle name="Note 7 2" xfId="3278"/>
    <cellStyle name="Note 7 2 2" xfId="5789"/>
    <cellStyle name="Note 7 2 2 2" xfId="14967"/>
    <cellStyle name="Note 7 2 2 2 2" xfId="32402"/>
    <cellStyle name="Note 7 2 2 2 3" xfId="46855"/>
    <cellStyle name="Note 7 2 2 3" xfId="17428"/>
    <cellStyle name="Note 7 2 2 3 2" xfId="34863"/>
    <cellStyle name="Note 7 2 2 3 3" xfId="49316"/>
    <cellStyle name="Note 7 2 2 4" xfId="23225"/>
    <cellStyle name="Note 7 2 2 5" xfId="37678"/>
    <cellStyle name="Note 7 2 3" xfId="8251"/>
    <cellStyle name="Note 7 2 3 2" xfId="25686"/>
    <cellStyle name="Note 7 2 3 3" xfId="40139"/>
    <cellStyle name="Note 7 2 4" xfId="10692"/>
    <cellStyle name="Note 7 2 4 2" xfId="28127"/>
    <cellStyle name="Note 7 2 4 3" xfId="42580"/>
    <cellStyle name="Note 7 2 5" xfId="13112"/>
    <cellStyle name="Note 7 2 5 2" xfId="30547"/>
    <cellStyle name="Note 7 2 5 3" xfId="45000"/>
    <cellStyle name="Note 7 2 6" xfId="20119"/>
    <cellStyle name="Note 7 3" xfId="3279"/>
    <cellStyle name="Note 7 3 2" xfId="5790"/>
    <cellStyle name="Note 7 3 2 2" xfId="14968"/>
    <cellStyle name="Note 7 3 2 2 2" xfId="32403"/>
    <cellStyle name="Note 7 3 2 2 3" xfId="46856"/>
    <cellStyle name="Note 7 3 2 3" xfId="17429"/>
    <cellStyle name="Note 7 3 2 3 2" xfId="34864"/>
    <cellStyle name="Note 7 3 2 3 3" xfId="49317"/>
    <cellStyle name="Note 7 3 2 4" xfId="23226"/>
    <cellStyle name="Note 7 3 2 5" xfId="37679"/>
    <cellStyle name="Note 7 3 3" xfId="8252"/>
    <cellStyle name="Note 7 3 3 2" xfId="25687"/>
    <cellStyle name="Note 7 3 3 3" xfId="40140"/>
    <cellStyle name="Note 7 3 4" xfId="10693"/>
    <cellStyle name="Note 7 3 4 2" xfId="28128"/>
    <cellStyle name="Note 7 3 4 3" xfId="42581"/>
    <cellStyle name="Note 7 3 5" xfId="13113"/>
    <cellStyle name="Note 7 3 5 2" xfId="30548"/>
    <cellStyle name="Note 7 3 5 3" xfId="45001"/>
    <cellStyle name="Note 7 3 6" xfId="20120"/>
    <cellStyle name="Note 7 4" xfId="3280"/>
    <cellStyle name="Note 7 4 2" xfId="5791"/>
    <cellStyle name="Note 7 4 2 2" xfId="23227"/>
    <cellStyle name="Note 7 4 2 3" xfId="37680"/>
    <cellStyle name="Note 7 4 3" xfId="8253"/>
    <cellStyle name="Note 7 4 3 2" xfId="25688"/>
    <cellStyle name="Note 7 4 3 3" xfId="40141"/>
    <cellStyle name="Note 7 4 4" xfId="10694"/>
    <cellStyle name="Note 7 4 4 2" xfId="28129"/>
    <cellStyle name="Note 7 4 4 3" xfId="42582"/>
    <cellStyle name="Note 7 4 5" xfId="13114"/>
    <cellStyle name="Note 7 4 5 2" xfId="30549"/>
    <cellStyle name="Note 7 4 5 3" xfId="45002"/>
    <cellStyle name="Note 7 4 6" xfId="15590"/>
    <cellStyle name="Note 7 4 6 2" xfId="33025"/>
    <cellStyle name="Note 7 4 6 3" xfId="47478"/>
    <cellStyle name="Note 7 4 7" xfId="20121"/>
    <cellStyle name="Note 7 4 8" xfId="20752"/>
    <cellStyle name="Note 7 5" xfId="5788"/>
    <cellStyle name="Note 7 5 2" xfId="14966"/>
    <cellStyle name="Note 7 5 2 2" xfId="32401"/>
    <cellStyle name="Note 7 5 2 3" xfId="46854"/>
    <cellStyle name="Note 7 5 3" xfId="17427"/>
    <cellStyle name="Note 7 5 3 2" xfId="34862"/>
    <cellStyle name="Note 7 5 3 3" xfId="49315"/>
    <cellStyle name="Note 7 5 4" xfId="23224"/>
    <cellStyle name="Note 7 5 5" xfId="37677"/>
    <cellStyle name="Note 7 6" xfId="8250"/>
    <cellStyle name="Note 7 6 2" xfId="25685"/>
    <cellStyle name="Note 7 6 3" xfId="40138"/>
    <cellStyle name="Note 7 7" xfId="10691"/>
    <cellStyle name="Note 7 7 2" xfId="28126"/>
    <cellStyle name="Note 7 7 3" xfId="42579"/>
    <cellStyle name="Note 7 8" xfId="13111"/>
    <cellStyle name="Note 7 8 2" xfId="30546"/>
    <cellStyle name="Note 7 8 3" xfId="44999"/>
    <cellStyle name="Note 7 9" xfId="20118"/>
    <cellStyle name="Note 8" xfId="3281"/>
    <cellStyle name="Note 8 2" xfId="3282"/>
    <cellStyle name="Note 8 2 2" xfId="5793"/>
    <cellStyle name="Note 8 2 2 2" xfId="14970"/>
    <cellStyle name="Note 8 2 2 2 2" xfId="32405"/>
    <cellStyle name="Note 8 2 2 2 3" xfId="46858"/>
    <cellStyle name="Note 8 2 2 3" xfId="17431"/>
    <cellStyle name="Note 8 2 2 3 2" xfId="34866"/>
    <cellStyle name="Note 8 2 2 3 3" xfId="49319"/>
    <cellStyle name="Note 8 2 2 4" xfId="23229"/>
    <cellStyle name="Note 8 2 2 5" xfId="37682"/>
    <cellStyle name="Note 8 2 3" xfId="8255"/>
    <cellStyle name="Note 8 2 3 2" xfId="25690"/>
    <cellStyle name="Note 8 2 3 3" xfId="40143"/>
    <cellStyle name="Note 8 2 4" xfId="10696"/>
    <cellStyle name="Note 8 2 4 2" xfId="28131"/>
    <cellStyle name="Note 8 2 4 3" xfId="42584"/>
    <cellStyle name="Note 8 2 5" xfId="13116"/>
    <cellStyle name="Note 8 2 5 2" xfId="30551"/>
    <cellStyle name="Note 8 2 5 3" xfId="45004"/>
    <cellStyle name="Note 8 2 6" xfId="20123"/>
    <cellStyle name="Note 8 3" xfId="3283"/>
    <cellStyle name="Note 8 3 2" xfId="5794"/>
    <cellStyle name="Note 8 3 2 2" xfId="14971"/>
    <cellStyle name="Note 8 3 2 2 2" xfId="32406"/>
    <cellStyle name="Note 8 3 2 2 3" xfId="46859"/>
    <cellStyle name="Note 8 3 2 3" xfId="17432"/>
    <cellStyle name="Note 8 3 2 3 2" xfId="34867"/>
    <cellStyle name="Note 8 3 2 3 3" xfId="49320"/>
    <cellStyle name="Note 8 3 2 4" xfId="23230"/>
    <cellStyle name="Note 8 3 2 5" xfId="37683"/>
    <cellStyle name="Note 8 3 3" xfId="8256"/>
    <cellStyle name="Note 8 3 3 2" xfId="25691"/>
    <cellStyle name="Note 8 3 3 3" xfId="40144"/>
    <cellStyle name="Note 8 3 4" xfId="10697"/>
    <cellStyle name="Note 8 3 4 2" xfId="28132"/>
    <cellStyle name="Note 8 3 4 3" xfId="42585"/>
    <cellStyle name="Note 8 3 5" xfId="13117"/>
    <cellStyle name="Note 8 3 5 2" xfId="30552"/>
    <cellStyle name="Note 8 3 5 3" xfId="45005"/>
    <cellStyle name="Note 8 3 6" xfId="20124"/>
    <cellStyle name="Note 8 4" xfId="3284"/>
    <cellStyle name="Note 8 4 2" xfId="5795"/>
    <cellStyle name="Note 8 4 2 2" xfId="23231"/>
    <cellStyle name="Note 8 4 2 3" xfId="37684"/>
    <cellStyle name="Note 8 4 3" xfId="8257"/>
    <cellStyle name="Note 8 4 3 2" xfId="25692"/>
    <cellStyle name="Note 8 4 3 3" xfId="40145"/>
    <cellStyle name="Note 8 4 4" xfId="10698"/>
    <cellStyle name="Note 8 4 4 2" xfId="28133"/>
    <cellStyle name="Note 8 4 4 3" xfId="42586"/>
    <cellStyle name="Note 8 4 5" xfId="13118"/>
    <cellStyle name="Note 8 4 5 2" xfId="30553"/>
    <cellStyle name="Note 8 4 5 3" xfId="45006"/>
    <cellStyle name="Note 8 4 6" xfId="15591"/>
    <cellStyle name="Note 8 4 6 2" xfId="33026"/>
    <cellStyle name="Note 8 4 6 3" xfId="47479"/>
    <cellStyle name="Note 8 4 7" xfId="20125"/>
    <cellStyle name="Note 8 4 8" xfId="20753"/>
    <cellStyle name="Note 8 5" xfId="5792"/>
    <cellStyle name="Note 8 5 2" xfId="14969"/>
    <cellStyle name="Note 8 5 2 2" xfId="32404"/>
    <cellStyle name="Note 8 5 2 3" xfId="46857"/>
    <cellStyle name="Note 8 5 3" xfId="17430"/>
    <cellStyle name="Note 8 5 3 2" xfId="34865"/>
    <cellStyle name="Note 8 5 3 3" xfId="49318"/>
    <cellStyle name="Note 8 5 4" xfId="23228"/>
    <cellStyle name="Note 8 5 5" xfId="37681"/>
    <cellStyle name="Note 8 6" xfId="8254"/>
    <cellStyle name="Note 8 6 2" xfId="25689"/>
    <cellStyle name="Note 8 6 3" xfId="40142"/>
    <cellStyle name="Note 8 7" xfId="10695"/>
    <cellStyle name="Note 8 7 2" xfId="28130"/>
    <cellStyle name="Note 8 7 3" xfId="42583"/>
    <cellStyle name="Note 8 8" xfId="13115"/>
    <cellStyle name="Note 8 8 2" xfId="30550"/>
    <cellStyle name="Note 8 8 3" xfId="45003"/>
    <cellStyle name="Note 8 9" xfId="20122"/>
    <cellStyle name="Note 9" xfId="3285"/>
    <cellStyle name="Note 9 2" xfId="3286"/>
    <cellStyle name="Note 9 2 2" xfId="5797"/>
    <cellStyle name="Note 9 2 2 2" xfId="14973"/>
    <cellStyle name="Note 9 2 2 2 2" xfId="32408"/>
    <cellStyle name="Note 9 2 2 2 3" xfId="46861"/>
    <cellStyle name="Note 9 2 2 3" xfId="17434"/>
    <cellStyle name="Note 9 2 2 3 2" xfId="34869"/>
    <cellStyle name="Note 9 2 2 3 3" xfId="49322"/>
    <cellStyle name="Note 9 2 2 4" xfId="23233"/>
    <cellStyle name="Note 9 2 2 5" xfId="37686"/>
    <cellStyle name="Note 9 2 3" xfId="8259"/>
    <cellStyle name="Note 9 2 3 2" xfId="25694"/>
    <cellStyle name="Note 9 2 3 3" xfId="40147"/>
    <cellStyle name="Note 9 2 4" xfId="10700"/>
    <cellStyle name="Note 9 2 4 2" xfId="28135"/>
    <cellStyle name="Note 9 2 4 3" xfId="42588"/>
    <cellStyle name="Note 9 2 5" xfId="13120"/>
    <cellStyle name="Note 9 2 5 2" xfId="30555"/>
    <cellStyle name="Note 9 2 5 3" xfId="45008"/>
    <cellStyle name="Note 9 2 6" xfId="20127"/>
    <cellStyle name="Note 9 3" xfId="3287"/>
    <cellStyle name="Note 9 3 2" xfId="5798"/>
    <cellStyle name="Note 9 3 2 2" xfId="14974"/>
    <cellStyle name="Note 9 3 2 2 2" xfId="32409"/>
    <cellStyle name="Note 9 3 2 2 3" xfId="46862"/>
    <cellStyle name="Note 9 3 2 3" xfId="17435"/>
    <cellStyle name="Note 9 3 2 3 2" xfId="34870"/>
    <cellStyle name="Note 9 3 2 3 3" xfId="49323"/>
    <cellStyle name="Note 9 3 2 4" xfId="23234"/>
    <cellStyle name="Note 9 3 2 5" xfId="37687"/>
    <cellStyle name="Note 9 3 3" xfId="8260"/>
    <cellStyle name="Note 9 3 3 2" xfId="25695"/>
    <cellStyle name="Note 9 3 3 3" xfId="40148"/>
    <cellStyle name="Note 9 3 4" xfId="10701"/>
    <cellStyle name="Note 9 3 4 2" xfId="28136"/>
    <cellStyle name="Note 9 3 4 3" xfId="42589"/>
    <cellStyle name="Note 9 3 5" xfId="13121"/>
    <cellStyle name="Note 9 3 5 2" xfId="30556"/>
    <cellStyle name="Note 9 3 5 3" xfId="45009"/>
    <cellStyle name="Note 9 3 6" xfId="20128"/>
    <cellStyle name="Note 9 4" xfId="3288"/>
    <cellStyle name="Note 9 4 2" xfId="5799"/>
    <cellStyle name="Note 9 4 2 2" xfId="23235"/>
    <cellStyle name="Note 9 4 2 3" xfId="37688"/>
    <cellStyle name="Note 9 4 3" xfId="8261"/>
    <cellStyle name="Note 9 4 3 2" xfId="25696"/>
    <cellStyle name="Note 9 4 3 3" xfId="40149"/>
    <cellStyle name="Note 9 4 4" xfId="10702"/>
    <cellStyle name="Note 9 4 4 2" xfId="28137"/>
    <cellStyle name="Note 9 4 4 3" xfId="42590"/>
    <cellStyle name="Note 9 4 5" xfId="13122"/>
    <cellStyle name="Note 9 4 5 2" xfId="30557"/>
    <cellStyle name="Note 9 4 5 3" xfId="45010"/>
    <cellStyle name="Note 9 4 6" xfId="15592"/>
    <cellStyle name="Note 9 4 6 2" xfId="33027"/>
    <cellStyle name="Note 9 4 6 3" xfId="47480"/>
    <cellStyle name="Note 9 4 7" xfId="20129"/>
    <cellStyle name="Note 9 4 8" xfId="20754"/>
    <cellStyle name="Note 9 5" xfId="5796"/>
    <cellStyle name="Note 9 5 2" xfId="14972"/>
    <cellStyle name="Note 9 5 2 2" xfId="32407"/>
    <cellStyle name="Note 9 5 2 3" xfId="46860"/>
    <cellStyle name="Note 9 5 3" xfId="17433"/>
    <cellStyle name="Note 9 5 3 2" xfId="34868"/>
    <cellStyle name="Note 9 5 3 3" xfId="49321"/>
    <cellStyle name="Note 9 5 4" xfId="23232"/>
    <cellStyle name="Note 9 5 5" xfId="37685"/>
    <cellStyle name="Note 9 6" xfId="8258"/>
    <cellStyle name="Note 9 6 2" xfId="25693"/>
    <cellStyle name="Note 9 6 3" xfId="40146"/>
    <cellStyle name="Note 9 7" xfId="10699"/>
    <cellStyle name="Note 9 7 2" xfId="28134"/>
    <cellStyle name="Note 9 7 3" xfId="42587"/>
    <cellStyle name="Note 9 8" xfId="13119"/>
    <cellStyle name="Note 9 8 2" xfId="30554"/>
    <cellStyle name="Note 9 8 3" xfId="45007"/>
    <cellStyle name="Note 9 9" xfId="20126"/>
    <cellStyle name="Output 2" xfId="3289"/>
    <cellStyle name="Output 2 2" xfId="3290"/>
    <cellStyle name="Output 2 2 2" xfId="5801"/>
    <cellStyle name="Output 2 2 2 2" xfId="14976"/>
    <cellStyle name="Output 2 2 2 2 2" xfId="32411"/>
    <cellStyle name="Output 2 2 2 2 3" xfId="46864"/>
    <cellStyle name="Output 2 2 2 3" xfId="17437"/>
    <cellStyle name="Output 2 2 2 3 2" xfId="34872"/>
    <cellStyle name="Output 2 2 2 3 3" xfId="49325"/>
    <cellStyle name="Output 2 2 2 4" xfId="23237"/>
    <cellStyle name="Output 2 2 2 5" xfId="37690"/>
    <cellStyle name="Output 2 2 3" xfId="8263"/>
    <cellStyle name="Output 2 2 3 2" xfId="25698"/>
    <cellStyle name="Output 2 2 3 3" xfId="40151"/>
    <cellStyle name="Output 2 2 4" xfId="10704"/>
    <cellStyle name="Output 2 2 4 2" xfId="28139"/>
    <cellStyle name="Output 2 2 4 3" xfId="42592"/>
    <cellStyle name="Output 2 2 5" xfId="13124"/>
    <cellStyle name="Output 2 2 5 2" xfId="30559"/>
    <cellStyle name="Output 2 2 5 3" xfId="45012"/>
    <cellStyle name="Output 2 2 6" xfId="20131"/>
    <cellStyle name="Output 2 3" xfId="5800"/>
    <cellStyle name="Output 2 3 2" xfId="14975"/>
    <cellStyle name="Output 2 3 2 2" xfId="32410"/>
    <cellStyle name="Output 2 3 2 3" xfId="46863"/>
    <cellStyle name="Output 2 3 3" xfId="17436"/>
    <cellStyle name="Output 2 3 3 2" xfId="34871"/>
    <cellStyle name="Output 2 3 3 3" xfId="49324"/>
    <cellStyle name="Output 2 3 4" xfId="23236"/>
    <cellStyle name="Output 2 3 5" xfId="37689"/>
    <cellStyle name="Output 2 4" xfId="8262"/>
    <cellStyle name="Output 2 4 2" xfId="25697"/>
    <cellStyle name="Output 2 4 3" xfId="40150"/>
    <cellStyle name="Output 2 5" xfId="10703"/>
    <cellStyle name="Output 2 5 2" xfId="28138"/>
    <cellStyle name="Output 2 5 3" xfId="42591"/>
    <cellStyle name="Output 2 6" xfId="13123"/>
    <cellStyle name="Output 2 6 2" xfId="30558"/>
    <cellStyle name="Output 2 6 3" xfId="45011"/>
    <cellStyle name="Output 2 7" xfId="20130"/>
    <cellStyle name="Output 3" xfId="3291"/>
    <cellStyle name="Output 3 2" xfId="5802"/>
    <cellStyle name="Output 3 2 2" xfId="14977"/>
    <cellStyle name="Output 3 2 2 2" xfId="32412"/>
    <cellStyle name="Output 3 2 2 3" xfId="46865"/>
    <cellStyle name="Output 3 2 3" xfId="17438"/>
    <cellStyle name="Output 3 2 3 2" xfId="34873"/>
    <cellStyle name="Output 3 2 3 3" xfId="49326"/>
    <cellStyle name="Output 3 2 4" xfId="23238"/>
    <cellStyle name="Output 3 2 5" xfId="37691"/>
    <cellStyle name="Output 3 3" xfId="8264"/>
    <cellStyle name="Output 3 3 2" xfId="25699"/>
    <cellStyle name="Output 3 3 3" xfId="40152"/>
    <cellStyle name="Output 3 4" xfId="10705"/>
    <cellStyle name="Output 3 4 2" xfId="28140"/>
    <cellStyle name="Output 3 4 3" xfId="42593"/>
    <cellStyle name="Output 3 5" xfId="13125"/>
    <cellStyle name="Output 3 5 2" xfId="30560"/>
    <cellStyle name="Output 3 5 3" xfId="45013"/>
    <cellStyle name="Output 3 6" xfId="20132"/>
    <cellStyle name="Output 4" xfId="35197"/>
    <cellStyle name="Percent" xfId="3292" builtinId="5"/>
    <cellStyle name="Percent 10" xfId="17484"/>
    <cellStyle name="Percent 10 2" xfId="17670"/>
    <cellStyle name="Percent 11" xfId="17500"/>
    <cellStyle name="Percent 12" xfId="17503"/>
    <cellStyle name="Percent 13" xfId="49349"/>
    <cellStyle name="Percent 2" xfId="3293"/>
    <cellStyle name="Percent 2 2" xfId="17485"/>
    <cellStyle name="Percent 2 2 2" xfId="35198"/>
    <cellStyle name="Percent 2 3" xfId="17486"/>
    <cellStyle name="Percent 2 3 2" xfId="35199"/>
    <cellStyle name="Percent 2 4" xfId="17671"/>
    <cellStyle name="Percent 3" xfId="3294"/>
    <cellStyle name="Percent 3 2" xfId="3295"/>
    <cellStyle name="Percent 3 2 2" xfId="17672"/>
    <cellStyle name="Percent 3 2 3" xfId="17487"/>
    <cellStyle name="Percent 3 3" xfId="3296"/>
    <cellStyle name="Percent 3 4" xfId="3297"/>
    <cellStyle name="Percent 4" xfId="3298"/>
    <cellStyle name="Percent 4 2" xfId="3299"/>
    <cellStyle name="Percent 4 2 2" xfId="17674"/>
    <cellStyle name="Percent 4 3" xfId="3300"/>
    <cellStyle name="Percent 4 3 2" xfId="17675"/>
    <cellStyle name="Percent 4 4" xfId="3301"/>
    <cellStyle name="Percent 4 4 2" xfId="17488"/>
    <cellStyle name="Percent 4 5" xfId="17673"/>
    <cellStyle name="Percent 5" xfId="3302"/>
    <cellStyle name="Percent 5 2" xfId="3303"/>
    <cellStyle name="Percent 5 2 2" xfId="3304"/>
    <cellStyle name="Percent 5 2 3" xfId="17490"/>
    <cellStyle name="Percent 5 2 4" xfId="35200"/>
    <cellStyle name="Percent 5 3" xfId="3305"/>
    <cellStyle name="Percent 5 3 2" xfId="17676"/>
    <cellStyle name="Percent 5 4" xfId="3306"/>
    <cellStyle name="Percent 5 5" xfId="3307"/>
    <cellStyle name="Percent 5 6" xfId="3308"/>
    <cellStyle name="Percent 5 6 2" xfId="5819"/>
    <cellStyle name="Percent 5 7" xfId="3322"/>
    <cellStyle name="Percent 5 7 2" xfId="5831"/>
    <cellStyle name="Percent 5 7 2 2" xfId="23266"/>
    <cellStyle name="Percent 5 7 2 3" xfId="37719"/>
    <cellStyle name="Percent 5 7 3" xfId="13138"/>
    <cellStyle name="Percent 5 7 3 2" xfId="30573"/>
    <cellStyle name="Percent 5 7 3 3" xfId="45026"/>
    <cellStyle name="Percent 5 7 4" xfId="15599"/>
    <cellStyle name="Percent 5 7 4 2" xfId="33034"/>
    <cellStyle name="Percent 5 7 4 3" xfId="47487"/>
    <cellStyle name="Percent 5 7 5" xfId="20142"/>
    <cellStyle name="Percent 5 7 6" xfId="20761"/>
    <cellStyle name="Percent 5 7 7" xfId="35214"/>
    <cellStyle name="Percent 5 7 8" xfId="49345"/>
    <cellStyle name="Percent 5 8" xfId="17489"/>
    <cellStyle name="Percent 6" xfId="3309"/>
    <cellStyle name="Percent 6 2" xfId="17491"/>
    <cellStyle name="Percent 6 2 2" xfId="17492"/>
    <cellStyle name="Percent 6 2 2 2" xfId="17679"/>
    <cellStyle name="Percent 6 2 3" xfId="17678"/>
    <cellStyle name="Percent 6 3" xfId="17493"/>
    <cellStyle name="Percent 6 3 2" xfId="17680"/>
    <cellStyle name="Percent 6 4" xfId="17677"/>
    <cellStyle name="Percent 7" xfId="17494"/>
    <cellStyle name="Percent 7 2" xfId="17495"/>
    <cellStyle name="Percent 7 2 2" xfId="17682"/>
    <cellStyle name="Percent 7 3" xfId="17681"/>
    <cellStyle name="Percent 8" xfId="17496"/>
    <cellStyle name="Percent 8 2" xfId="17683"/>
    <cellStyle name="Percent 8 3" xfId="35201"/>
    <cellStyle name="Percent 9" xfId="17497"/>
    <cellStyle name="Percent 9 2" xfId="17684"/>
    <cellStyle name="Title" xfId="34878" builtinId="15" customBuiltin="1"/>
    <cellStyle name="Title 2" xfId="3310"/>
    <cellStyle name="Title 2 2" xfId="35202"/>
    <cellStyle name="Total 2" xfId="3311"/>
    <cellStyle name="Total 2 2" xfId="3312"/>
    <cellStyle name="Total 2 2 2" xfId="5823"/>
    <cellStyle name="Total 2 2 2 2" xfId="14979"/>
    <cellStyle name="Total 2 2 2 2 2" xfId="32414"/>
    <cellStyle name="Total 2 2 2 2 3" xfId="46867"/>
    <cellStyle name="Total 2 2 2 3" xfId="17440"/>
    <cellStyle name="Total 2 2 2 3 2" xfId="34875"/>
    <cellStyle name="Total 2 2 2 3 3" xfId="49328"/>
    <cellStyle name="Total 2 2 2 4" xfId="23258"/>
    <cellStyle name="Total 2 2 2 5" xfId="37711"/>
    <cellStyle name="Total 2 2 3" xfId="8285"/>
    <cellStyle name="Total 2 2 3 2" xfId="25720"/>
    <cellStyle name="Total 2 2 3 3" xfId="40173"/>
    <cellStyle name="Total 2 2 4" xfId="10707"/>
    <cellStyle name="Total 2 2 4 2" xfId="28142"/>
    <cellStyle name="Total 2 2 4 3" xfId="42595"/>
    <cellStyle name="Total 2 2 5" xfId="13127"/>
    <cellStyle name="Total 2 2 5 2" xfId="30562"/>
    <cellStyle name="Total 2 2 5 3" xfId="45015"/>
    <cellStyle name="Total 2 2 6" xfId="20134"/>
    <cellStyle name="Total 2 3" xfId="5822"/>
    <cellStyle name="Total 2 3 2" xfId="14978"/>
    <cellStyle name="Total 2 3 2 2" xfId="32413"/>
    <cellStyle name="Total 2 3 2 3" xfId="46866"/>
    <cellStyle name="Total 2 3 3" xfId="17439"/>
    <cellStyle name="Total 2 3 3 2" xfId="34874"/>
    <cellStyle name="Total 2 3 3 3" xfId="49327"/>
    <cellStyle name="Total 2 3 4" xfId="23257"/>
    <cellStyle name="Total 2 3 5" xfId="37710"/>
    <cellStyle name="Total 2 4" xfId="8284"/>
    <cellStyle name="Total 2 4 2" xfId="25719"/>
    <cellStyle name="Total 2 4 3" xfId="40172"/>
    <cellStyle name="Total 2 5" xfId="10706"/>
    <cellStyle name="Total 2 5 2" xfId="28141"/>
    <cellStyle name="Total 2 5 3" xfId="42594"/>
    <cellStyle name="Total 2 6" xfId="13126"/>
    <cellStyle name="Total 2 6 2" xfId="30561"/>
    <cellStyle name="Total 2 6 3" xfId="45014"/>
    <cellStyle name="Total 2 7" xfId="20133"/>
    <cellStyle name="Total 3" xfId="3313"/>
    <cellStyle name="Total 3 2" xfId="5824"/>
    <cellStyle name="Total 3 2 2" xfId="14980"/>
    <cellStyle name="Total 3 2 2 2" xfId="32415"/>
    <cellStyle name="Total 3 2 2 3" xfId="46868"/>
    <cellStyle name="Total 3 2 3" xfId="17441"/>
    <cellStyle name="Total 3 2 3 2" xfId="34876"/>
    <cellStyle name="Total 3 2 3 3" xfId="49329"/>
    <cellStyle name="Total 3 2 4" xfId="23259"/>
    <cellStyle name="Total 3 2 5" xfId="37712"/>
    <cellStyle name="Total 3 3" xfId="8286"/>
    <cellStyle name="Total 3 3 2" xfId="25721"/>
    <cellStyle name="Total 3 3 3" xfId="40174"/>
    <cellStyle name="Total 3 4" xfId="10708"/>
    <cellStyle name="Total 3 4 2" xfId="28143"/>
    <cellStyle name="Total 3 4 3" xfId="42596"/>
    <cellStyle name="Total 3 5" xfId="13128"/>
    <cellStyle name="Total 3 5 2" xfId="30563"/>
    <cellStyle name="Total 3 5 3" xfId="45016"/>
    <cellStyle name="Total 3 6" xfId="20135"/>
    <cellStyle name="Total 4" xfId="35203"/>
    <cellStyle name="Warning Text 2" xfId="3314"/>
    <cellStyle name="Warning Text 3" xfId="3315"/>
    <cellStyle name="Warning Text 4" xfId="35204"/>
  </cellStyles>
  <dxfs count="3">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9" defaultPivotStyle="PivotStyleLight16"/>
  <colors>
    <mruColors>
      <color rgb="FFFFFFCC"/>
      <color rgb="FFCCFFCC"/>
      <color rgb="FFFFFF99"/>
      <color rgb="FFFF7C80"/>
      <color rgb="FF3559F3"/>
      <color rgb="FF000000"/>
      <color rgb="FF00FF99"/>
      <color rgb="FFF1F5F9"/>
      <color rgb="FF4343E5"/>
      <color rgb="FFEAF0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5657850</xdr:colOff>
      <xdr:row>49</xdr:row>
      <xdr:rowOff>133350</xdr:rowOff>
    </xdr:to>
    <xdr:sp macro="" textlink="">
      <xdr:nvSpPr>
        <xdr:cNvPr id="40968" name="Object 8" descr="This text box is used to embed the pdf instruction document for completing the budget file. " hidden="1">
          <a:extLst>
            <a:ext uri="{63B3BB69-23CF-44E3-9099-C40C66FF867C}">
              <a14:compatExt xmlns:a14="http://schemas.microsoft.com/office/drawing/2010/main" spid="_x0000_s40968"/>
            </a:ext>
            <a:ext uri="{FF2B5EF4-FFF2-40B4-BE49-F238E27FC236}">
              <a16:creationId xmlns:a16="http://schemas.microsoft.com/office/drawing/2014/main" id="{00000000-0008-0000-0100-000008A0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0</xdr:col>
      <xdr:colOff>0</xdr:colOff>
      <xdr:row>5</xdr:row>
      <xdr:rowOff>0</xdr:rowOff>
    </xdr:from>
    <xdr:to>
      <xdr:col>3</xdr:col>
      <xdr:colOff>30480</xdr:colOff>
      <xdr:row>67</xdr:row>
      <xdr:rowOff>76200</xdr:rowOff>
    </xdr:to>
    <xdr:sp macro="" textlink="">
      <xdr:nvSpPr>
        <xdr:cNvPr id="1025" name="Object 1" descr="This is the pdf instruction document." hidden="1">
          <a:extLst>
            <a:ext uri="{63B3BB69-23CF-44E3-9099-C40C66FF867C}">
              <a14:compatExt xmlns:a14="http://schemas.microsoft.com/office/drawing/2010/main"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1</xdr:col>
      <xdr:colOff>581025</xdr:colOff>
      <xdr:row>49</xdr:row>
      <xdr:rowOff>95250</xdr:rowOff>
    </xdr:to>
    <xdr:sp macro="" textlink="">
      <xdr:nvSpPr>
        <xdr:cNvPr id="56325" name="Object 5" descr="This text box is used to embed the pdf sample letter for fund balance. " hidden="1">
          <a:extLst>
            <a:ext uri="{63B3BB69-23CF-44E3-9099-C40C66FF867C}">
              <a14:compatExt xmlns:a14="http://schemas.microsoft.com/office/drawing/2010/main" spid="_x0000_s56325"/>
            </a:ext>
            <a:ext uri="{FF2B5EF4-FFF2-40B4-BE49-F238E27FC236}">
              <a16:creationId xmlns:a16="http://schemas.microsoft.com/office/drawing/2014/main" id="{00000000-0008-0000-0A00-000005DC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0</xdr:col>
      <xdr:colOff>0</xdr:colOff>
      <xdr:row>4</xdr:row>
      <xdr:rowOff>0</xdr:rowOff>
    </xdr:from>
    <xdr:to>
      <xdr:col>4</xdr:col>
      <xdr:colOff>373380</xdr:colOff>
      <xdr:row>68</xdr:row>
      <xdr:rowOff>30480</xdr:rowOff>
    </xdr:to>
    <xdr:sp macro="" textlink="">
      <xdr:nvSpPr>
        <xdr:cNvPr id="38913" name="Object 1" descr="This is the pdf sample letter for fund balance. " hidden="1">
          <a:extLst>
            <a:ext uri="{63B3BB69-23CF-44E3-9099-C40C66FF867C}">
              <a14:compatExt xmlns:a14="http://schemas.microsoft.com/office/drawing/2010/main" spid="_x0000_s38913"/>
            </a:ext>
            <a:ext uri="{FF2B5EF4-FFF2-40B4-BE49-F238E27FC236}">
              <a16:creationId xmlns:a16="http://schemas.microsoft.com/office/drawing/2014/main" id="{00000000-0008-0000-0A00-00000198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012-13%20FEE%20AUDIT%20UPPER%20AND%20LOWER%20LEVEL-%205%20PCT%20SRS%203-12-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stem Summary"/>
      <sheetName val="VOC PREP"/>
      <sheetName val="New Display Format"/>
      <sheetName val="DISC FEE CALC"/>
      <sheetName val="#REF"/>
    </sheetNames>
    <sheetDataSet>
      <sheetData sheetId="0">
        <row r="2">
          <cell r="A2" t="str">
            <v>FALL 2012 TUITION INCREASED BY 5%</v>
          </cell>
        </row>
      </sheetData>
      <sheetData sheetId="1">
        <row r="5">
          <cell r="A5" t="str">
            <v>VOCATIONAL PREPARATORY</v>
          </cell>
          <cell r="F5" t="str">
            <v>VOCATIONAL PREPARATORY</v>
          </cell>
        </row>
        <row r="7">
          <cell r="B7" t="str">
            <v>TUITION AND FEE RATES 
PER CREDIT HOUR/CH EQUIVALENT</v>
          </cell>
          <cell r="G7" t="str">
            <v>TUITION AND FEE RATES 
PER CREDIT HOUR/CH EQUIVALENT</v>
          </cell>
        </row>
        <row r="10">
          <cell r="C10" t="str">
            <v xml:space="preserve">MINIMUM </v>
          </cell>
          <cell r="D10" t="str">
            <v>MAXIMUM</v>
          </cell>
          <cell r="H10" t="str">
            <v xml:space="preserve">MINIMUM </v>
          </cell>
          <cell r="I10" t="str">
            <v>MAXIMUM</v>
          </cell>
        </row>
        <row r="11">
          <cell r="A11" t="str">
            <v>RESIDENT:</v>
          </cell>
          <cell r="B11" t="str">
            <v>STANDARD</v>
          </cell>
          <cell r="C11" t="str">
            <v>(-5%)</v>
          </cell>
          <cell r="D11" t="str">
            <v>(+5%)</v>
          </cell>
          <cell r="F11" t="str">
            <v>NON-RESIDENT:</v>
          </cell>
          <cell r="G11" t="str">
            <v>STANDARD</v>
          </cell>
          <cell r="H11" t="str">
            <v>(-5%)</v>
          </cell>
          <cell r="I11" t="str">
            <v>(+5%)</v>
          </cell>
        </row>
        <row r="13">
          <cell r="A13" t="str">
            <v>TUITION</v>
          </cell>
          <cell r="B13" t="e">
            <v>#REF!</v>
          </cell>
          <cell r="C13" t="e">
            <v>#REF!</v>
          </cell>
          <cell r="D13" t="e">
            <v>#REF!</v>
          </cell>
          <cell r="F13" t="str">
            <v>TUITION</v>
          </cell>
          <cell r="G13" t="e">
            <v>#REF!</v>
          </cell>
          <cell r="H13" t="e">
            <v>#REF!</v>
          </cell>
          <cell r="I13" t="e">
            <v>#REF!</v>
          </cell>
        </row>
        <row r="15">
          <cell r="A15" t="str">
            <v>STUDENT FINANCIAL AID (1)</v>
          </cell>
        </row>
        <row r="16">
          <cell r="A16" t="str">
            <v>(10% of tuition)</v>
          </cell>
          <cell r="B16" t="e">
            <v>#REF!</v>
          </cell>
          <cell r="C16" t="e">
            <v>#REF!</v>
          </cell>
          <cell r="D16" t="e">
            <v>#REF!</v>
          </cell>
          <cell r="F16" t="str">
            <v>OUT-OF-STATE</v>
          </cell>
          <cell r="G16" t="e">
            <v>#REF!</v>
          </cell>
          <cell r="H16" t="e">
            <v>#REF!</v>
          </cell>
          <cell r="I16" t="e">
            <v>#REF!</v>
          </cell>
        </row>
        <row r="18">
          <cell r="A18" t="str">
            <v>TECHNOLOGY FEE (1)</v>
          </cell>
          <cell r="F18" t="str">
            <v>STUDENT FINANCIAL AID (1)</v>
          </cell>
        </row>
        <row r="19">
          <cell r="A19" t="str">
            <v>(5% of tuition)</v>
          </cell>
          <cell r="B19" t="e">
            <v>#REF!</v>
          </cell>
          <cell r="C19" t="e">
            <v>#REF!</v>
          </cell>
          <cell r="D19" t="e">
            <v>#REF!</v>
          </cell>
          <cell r="F19" t="str">
            <v>(10% of total tuition and out-of-state fees)</v>
          </cell>
          <cell r="G19" t="e">
            <v>#REF!</v>
          </cell>
          <cell r="H19" t="e">
            <v>#REF!</v>
          </cell>
          <cell r="I19" t="e">
            <v>#REF!</v>
          </cell>
        </row>
        <row r="21">
          <cell r="A21" t="str">
            <v>CAPITAL IMPROVEMENT FEE RATE(1)</v>
          </cell>
          <cell r="F21" t="str">
            <v>TECHNOLOGY FEE (1)</v>
          </cell>
        </row>
        <row r="22">
          <cell r="A22" t="str">
            <v>(5% of tuition)</v>
          </cell>
          <cell r="B22" t="e">
            <v>#REF!</v>
          </cell>
          <cell r="C22" t="e">
            <v>#REF!</v>
          </cell>
          <cell r="D22" t="e">
            <v>#REF!</v>
          </cell>
          <cell r="F22" t="str">
            <v>(5% of total tuition and out-of-state fees)</v>
          </cell>
          <cell r="G22" t="e">
            <v>#REF!</v>
          </cell>
          <cell r="H22" t="e">
            <v>#REF!</v>
          </cell>
          <cell r="I22" t="e">
            <v>#REF!</v>
          </cell>
        </row>
        <row r="24">
          <cell r="A24" t="str">
            <v>(1)  Discretionary Fees are not required.</v>
          </cell>
          <cell r="F24" t="str">
            <v>CAPITAL IMPROVEMENT (1)</v>
          </cell>
        </row>
        <row r="25">
          <cell r="F25" t="str">
            <v>(5% of total tuition and out-of-state fees)</v>
          </cell>
          <cell r="G25" t="e">
            <v>#REF!</v>
          </cell>
          <cell r="H25" t="e">
            <v>#REF!</v>
          </cell>
          <cell r="I25" t="e">
            <v>#REF!</v>
          </cell>
        </row>
        <row r="27">
          <cell r="F27" t="str">
            <v>(1)  Discretionary Fees are not required.</v>
          </cell>
        </row>
      </sheetData>
      <sheetData sheetId="2"/>
      <sheetData sheetId="3">
        <row r="5">
          <cell r="B5">
            <v>0.05</v>
          </cell>
        </row>
      </sheetData>
      <sheetData sheetId="4" refreshError="1"/>
    </sheetDataSet>
  </externalBook>
</externalLink>
</file>

<file path=xl/persons/person.xml><?xml version="1.0" encoding="utf-8"?>
<personList xmlns="http://schemas.microsoft.com/office/spreadsheetml/2018/threadedcomments" xmlns:x="http://schemas.openxmlformats.org/spreadsheetml/2006/main">
  <person displayName="Sophia.Gaines" id="{CF12A810-03EA-4300-AFB9-893D1BC43909}" userId="Sophia.Gaines" providerId="None"/>
  <person displayName="Barnes, Andrew" id="{084C57B2-FE2B-4D2F-925E-7DC3566DFABA}" userId="Barnes, Andrew" providerId="None"/>
  <person displayName="Florida Department of Education" id="{1F471670-B2F1-431A-BF2E-14A22D9B5720}" userId="Florida Department of Education"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xmlns=""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xmlns="" val="1"/>
          </a:ext>
        </a:ex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6" personId="{1F471670-B2F1-431A-BF2E-14A22D9B5720}" id="{36C3EBC9-D425-49C4-88D9-7163D2A68669}">
    <text xml:space="preserve">Source Data:   J:\Finance\Operating Budgets - current year\2020-21 OPERATING BUDGET\Forms and Instructions\Working Documents\Copy of 2020-21 Side by Side HB 5001 Conf Report (After Vetos ) 3.16.20xlsx
The source data file include the FCSPF General Revenue, Lottery. Recurring and nonrecurring state funds are included in the General Revenue appropriations. 
Performance Based Incentives Funding allocations are not approved until the July State Board of Education Meeting. Therefore, the performance allocations are not included in the General Revenue, Column B. The College should enter the Performance Based Funding on Exhibit D, Cell G77, General Ledger Code 42150.
</text>
  </threadedComment>
  <threadedComment ref="B42" personId="{1F471670-B2F1-431A-BF2E-14A22D9B5720}" id="{0C2A31F6-540E-44F1-92CB-B89B2BC334AA}">
    <text xml:space="preserve">Source Data:   J:\Finance\Operating Budgets - current year\2020-21 OPERATING BUDGET\Forms and Instructions\Working Documents\2020-21 Appropriated Special Projects.xlsx
GAA Specific Appropriations 134.
</text>
  </threadedComment>
  <threadedComment ref="A66" personId="{1F471670-B2F1-431A-BF2E-14A22D9B5720}" id="{55DCAC58-9647-4D0E-B033-FF408B92170A}">
    <text xml:space="preserve">Source: General Appropriations Act, Specific Appropriation 35.
</text>
  </threadedComment>
  <threadedComment ref="B74" personId="{CF12A810-03EA-4300-AFB9-893D1BC43909}" id="{DDCCD159-46E5-468C-8EE9-53E98BFDB69B}">
    <text xml:space="preserve">UPDATE WITH THE APPROVED FTE-2A DATA FOR THE CURRENT YEAR
However, if the FTE-2A is not available use the current approved FTE 1B from the Fee Calculator. Update each year.
Source Data:  J:\Finance\Fees\2020-21\Fee Calculator 2019-20 (Using 2019-20 FTE-2A) LEB FALL FEES 031020.xlsx
Use the 2019-20 Tab, Column D, begin on Row 9.
Highlight the colleges that are authorized to charge the additional 2% Financial Aid Fee (FAF) pursuant to Section 1009.23(8)(a), F.S. Some colleges will not charge the additional 2% FAF in their operating budget.  Basically, if column D is marked they should be highlighted green.
	8)(a) 	Each Florida College System institution board of trustees is authorized to establish a separate fee for financial aid purposes in an additional amount up to, but not to exceed, 5 percent of the total student tuition or out-of-state fees collected. Each Florida College System institution board of trustees may collect up to an additional 2 percent if the amount generated by the total financial aid fee is less than $500,000. If the amount generated is less than $500,000, a Florida College System institution that charges tuition and out-of-state fees at least equal to the average fees established by rule may transfer from the general current fund to the scholarship fund an amount equal to the difference between $500,000 and the amount generated by the total financial aid fee assessment. No other transfer from the general current fund to the loan, endowment, or scholarship fund, by whatever name known, is authorized.
</text>
  </threadedComment>
  <threadedComment ref="E74" personId="{1F471670-B2F1-431A-BF2E-14A22D9B5720}" id="{27A032FF-EFBE-4B1C-B7D8-930E18551E38}">
    <text xml:space="preserve">Update statute if necessary.
The 2% calculation is authorized under Section 1009.23 (8)(a), Florida Statutes.  
Section 1009.23(8)(a), F.S. Each Florida College System institution board of trustees is authorized to establish a separate fee for financial aid purposes in an additional amount up to, but not to exceed, 5 percent of the total student tuition or out-of-state fees collected. Each Florida College System institution board of trustees may collect up to an additional 2 percent if the amount generated by the total financial aid fee is less than $500,000. If the amount generated is less than $500,000, a Florida College System institution that charges tuition and out-of-state fees at least equal to the average fees established by rule may transfer from the general current fund to the scholarship fund an amount equal to the difference between $500,000 and the amount generated by the total financial aid fee assessment. No other transfer from the general current fund to the loan, endowment, or scholarship fund, by whatever name known, is authorized.
</text>
  </threadedComment>
  <threadedComment ref="A112" personId="{1F471670-B2F1-431A-BF2E-14A22D9B5720}" id="{ECAE66B6-F674-4BF0-9FF2-897DE90B034A}">
    <text xml:space="preserve">Note the FTE data is one fiscal year behind.
If the FTE-2A Report has not been approved by the Enrollment Estimating Conference, use the approved FTE-1A or 1B Report.
Source:   J:\Finance\Fees\1 Archive Fees\2018-19\Fee Calculator 2019-20(Using 2019-20 FTE-2A) LEB FALL FEES 031020.xlsx
Use the 20XX-XX Tab to complete this chart.
</text>
  </threadedComment>
  <threadedComment ref="T113" personId="{1F471670-B2F1-431A-BF2E-14A22D9B5720}" id="{97127F23-FD53-4C98-BD0E-AD4E1F96A69A}">
    <text>Note: Total Fee Paying should agree with the Fee Calculator Total Fee Paying - CellU121.</text>
  </threadedComment>
  <threadedComment ref="B116" personId="{1F471670-B2F1-431A-BF2E-14A22D9B5720}" id="{0E17BC91-BE20-4A25-A7D8-943BE122B06F}">
    <text xml:space="preserve">Upper Level FTE Resident, Cell Q93
</text>
  </threadedComment>
  <threadedComment ref="E116" personId="{1F471670-B2F1-431A-BF2E-14A22D9B5720}" id="{F21ABF8C-3F93-40C3-B556-B1AD2D545056}">
    <text>A &amp; P Resident, Cell B93
Resident A &amp; P Fee Paying FTE does not include non-Florida Resident FTE and Dual Enrolled FTE.</text>
  </threadedComment>
  <threadedComment ref="F116" personId="{CF12A810-03EA-4300-AFB9-893D1BC43909}" id="{E577ECD5-318A-43C6-B5C9-6703669EDBE1}">
    <text>A &amp; P FTE Estimated Non-Florida Resident, Cell P54</text>
  </threadedComment>
  <threadedComment ref="H116" personId="{1F471670-B2F1-431A-BF2E-14A22D9B5720}" id="{5D079386-487B-4A39-BBE3-35243C5504B3}">
    <text xml:space="preserve">PSV FTE Resident, Cell E93
Resident PSV Fee Paying FTE does not include non-Florida Resident FTE and Dual Enrolled FTE. 
</text>
  </threadedComment>
  <threadedComment ref="I116" personId="{CF12A810-03EA-4300-AFB9-893D1BC43909}" id="{8EBECDCE-BD35-4FE7-90A5-285907FB34E4}">
    <text xml:space="preserve">PSV Estimated Non-Florida Resident FTE, Cell Q54
</text>
  </threadedComment>
  <threadedComment ref="K116" personId="{1F471670-B2F1-431A-BF2E-14A22D9B5720}" id="{8EF7C769-F880-4C8A-80BE-59BF0D2E88E5}">
    <text xml:space="preserve">DEV ED FTE Resident, Cell H93
Resident DEV ED Fee Paying FTE does not include non-Florida Resident FTE.
</text>
  </threadedComment>
  <threadedComment ref="L116" personId="{CF12A810-03EA-4300-AFB9-893D1BC43909}" id="{6FDACA1F-54E8-45A8-8703-4774D8EFD9D2}">
    <text>DEV ED Estimated Non-Florida Resident FTE, Cell T54</text>
  </threadedComment>
  <threadedComment ref="N116" personId="{1F471670-B2F1-431A-BF2E-14A22D9B5720}" id="{A6AC8CD1-2B10-4147-9844-D324F71DBF2C}">
    <text>EPI FTE Resident, Cell K93. 
Resident EPI Fee Paying FTE does not include non-Florida Resident FTE.</text>
  </threadedComment>
  <threadedComment ref="O116" personId="{CF12A810-03EA-4300-AFB9-893D1BC43909}" id="{F7AFCA54-3658-4ED4-BF75-5B879FB58103}">
    <text>EPI Estimated Non-Florida Resident FTE, Cell W54</text>
  </threadedComment>
  <threadedComment ref="Q116" personId="{1F471670-B2F1-431A-BF2E-14A22D9B5720}" id="{9A19A128-2C5D-49FC-91FF-496FBD0040ED}">
    <text xml:space="preserve">CCATD FTE Resident, Cell N93. 
Resident CCATD Paying FTE does not include non-Florida Resident FTE and Dual Enrolled FTE. </text>
  </threadedComment>
  <threadedComment ref="R116" personId="{CF12A810-03EA-4300-AFB9-893D1BC43909}" id="{1A1D73E9-E4F1-4240-B864-6D373B51C436}">
    <text>CCATD FTE Estimated Non-Florida Resident FTE, Cell R54.</text>
  </threadedComment>
  <threadedComment ref="W116" personId="{CF12A810-03EA-4300-AFB9-893D1BC43909}" id="{EB6DA77F-6AE0-4ED0-BFC4-9E01A2EC7C48}">
    <text>Voc Prep FTE Estimated Non-Florida Resident, Cell U54</text>
  </threadedComment>
  <threadedComment ref="X116" personId="{CF12A810-03EA-4300-AFB9-893D1BC43909}" id="{9CCC2418-FC98-4D67-BE81-AC59529DA44C}">
    <text xml:space="preserve">Voc. Prep FTE Total, Cell G54
</text>
  </threadedComment>
  <threadedComment ref="AA116" personId="{CF12A810-03EA-4300-AFB9-893D1BC43909}" id="{C398493A-27F9-41CA-B815-9405846000B7}">
    <text>Adult FTE Estimated Non-Florida Resident, Cell V54</text>
  </threadedComment>
  <threadedComment ref="AE116" personId="{1F471670-B2F1-431A-BF2E-14A22D9B5720}" id="{815CD3A1-1A1F-4342-B015-5E0FBE34EDD1}">
    <text xml:space="preserve">Adult Basic FTE, Cell H54
 </text>
  </threadedComment>
  <threadedComment ref="AF116" personId="{1F471670-B2F1-431A-BF2E-14A22D9B5720}" id="{3A891C23-FB36-4B68-ADDC-98949430BBD4}">
    <text>Adult Second. &amp; GED  FTE, Cell I54</text>
  </threadedComment>
  <threadedComment ref="AO118" personId="{1F471670-B2F1-431A-BF2E-14A22D9B5720}" id="{0B3BE2BC-403A-4EEC-8852-A4CAB5B94B01}">
    <text>Fee Calculator File:   This amount is from the Estimated Duel Enrolled FTE Total Column, Cell AF82.</text>
  </threadedComment>
  <threadedComment ref="AO119" personId="{1F471670-B2F1-431A-BF2E-14A22D9B5720}" id="{17930007-AA0C-4C5B-897A-5AE306D64E8A}">
    <text xml:space="preserve">Fee Calculator File: Apprent FTE Total, Cell E82 minus the Estimated Dual Enrolled Apprent FTE, Cell AE82. 
</text>
  </threadedComment>
  <threadedComment ref="AO122" personId="{1F471670-B2F1-431A-BF2E-14A22D9B5720}" id="{345656CD-C971-4C73-AC2F-FA450CAA5C2E}">
    <text>Fee Calculator File: This amount is from the FTE-1B Total column, Cell L82.</text>
  </threadedComment>
</ThreadedComments>
</file>

<file path=xl/threadedComments/threadedComment2.xml><?xml version="1.0" encoding="utf-8"?>
<ThreadedComments xmlns="http://schemas.microsoft.com/office/spreadsheetml/2018/threadedcomments" xmlns:x="http://schemas.openxmlformats.org/spreadsheetml/2006/main">
  <threadedComment ref="D7" personId="{1F471670-B2F1-431A-BF2E-14A22D9B5720}" id="{BC3BF45D-059B-47E7-9F5C-C4CAD1C30643}">
    <text>SELECT COLLEGE NAME 
THE COLLEGE NAME SHOULD AUTO-POPULATE IN EXHIBITS A, B, C, C2, D, E AND G.</text>
  </threadedComment>
  <threadedComment ref="D43" personId="{CF12A810-03EA-4300-AFB9-893D1BC43909}" id="{C59C0FD2-0420-46F8-BA5D-9B1F5B311F31}">
    <text>VLOOKUP Tab - Cells A108 to S141</text>
  </threadedComment>
  <threadedComment ref="G43" personId="{1F471670-B2F1-431A-BF2E-14A22D9B5720}" id="{929E1006-F16D-4CDE-BD0D-80B88A081C3F}">
    <text>Please enter an explanation if the difference is greater than 3% in any area in the Explanation box below.</text>
  </threadedComment>
  <threadedComment ref="D67" personId="{CF12A810-03EA-4300-AFB9-893D1BC43909}" id="{78B00E4D-4A44-48B6-9998-D3F172A541B4}">
    <text xml:space="preserve">VLOOKUP Tab - Cells 
A108 to S141
</text>
  </threadedComment>
  <threadedComment ref="G67" personId="{1F471670-B2F1-431A-BF2E-14A22D9B5720}" id="{B82D3A2A-092B-4169-B2AA-2D42D095B31B}">
    <text xml:space="preserve">Please enter an explanation if the difference is greater than 5% in any area in the Explanation box below.
</text>
  </threadedComment>
  <threadedComment ref="C121" personId="{1F471670-B2F1-431A-BF2E-14A22D9B5720}" id="{E0869CB5-879F-4AF0-AFAA-5ABEF5EA25B0}">
    <text xml:space="preserve">In accordance with Section 1011.84 (3)(e), F.S., the formula on Exhibit A, cell F54 has been updated to calculate the unencumbered fund balance instead of unallocated fund balance. This procedure was started in the 2013-14 Operating Budget.
</text>
  </threadedComment>
</ThreadedComments>
</file>

<file path=xl/threadedComments/threadedComment3.xml><?xml version="1.0" encoding="utf-8"?>
<ThreadedComments xmlns="http://schemas.microsoft.com/office/spreadsheetml/2018/threadedcomments" xmlns:x="http://schemas.openxmlformats.org/spreadsheetml/2006/main">
  <threadedComment ref="G77" personId="{1F471670-B2F1-431A-BF2E-14A22D9B5720}" id="{F6256170-DDF7-4C98-A790-4C4A90690A5F}">
    <text xml:space="preserve">The amount for the FCSPF Performance Based Incentives Funds should be entered in (General Ledger Code 42150)
</text>
  </threadedComment>
  <threadedComment ref="G80" personId="{1F471670-B2F1-431A-BF2E-14A22D9B5720}" id="{0046D1FA-1E22-4F20-918B-49D32E7BB5ED}">
    <text xml:space="preserve">The amount for the FCSPF Performance Based Incentives Funds for Industry Certifications should be entered in (General Ledger Code 42510 not General Ledger Code 42150)
</text>
  </threadedComment>
  <threadedComment ref="G271" personId="{084C57B2-FE2B-4D2F-925E-7DC3566DFABA}" id="{61CE53BA-2559-4201-B3F9-7A910C1A273B}">
    <text xml:space="preserve">Reminder:  Enter G.L. 30800 as a negative.
</text>
  </threadedComment>
</ThreadedComments>
</file>

<file path=xl/threadedComments/threadedComment4.xml><?xml version="1.0" encoding="utf-8"?>
<ThreadedComments xmlns="http://schemas.microsoft.com/office/spreadsheetml/2018/threadedcomments" xmlns:x="http://schemas.openxmlformats.org/spreadsheetml/2006/main">
  <threadedComment ref="A15" personId="{1F471670-B2F1-431A-BF2E-14A22D9B5720}" id="{BFEB41D0-4FCD-4690-8BF0-03EBD7F8142B}">
    <text xml:space="preserve">Pursuant to Rule 6A-14.029, FAC.
</text>
  </threadedComment>
</ThreadedComments>
</file>

<file path=xl/threadedComments/threadedComment5.xml><?xml version="1.0" encoding="utf-8"?>
<ThreadedComments xmlns="http://schemas.microsoft.com/office/spreadsheetml/2018/threadedcomments" xmlns:x="http://schemas.openxmlformats.org/spreadsheetml/2006/main">
  <threadedComment ref="A2" personId="{1F471670-B2F1-431A-BF2E-14A22D9B5720}" id="{DC875DD8-5FF6-4E31-A958-1794E0EB84F0}">
    <text xml:space="preserve">General Appropriations Act - Prior to the disbursement of funds in Specific Appropriations 126, college shall submit an operating budget for the expenditure of these funds as provided in section 1011.30, Florida Statutes. The operating budget shall clearly identify planned expenditures for baccalaureate programs and shall include the sources of funds.
</text>
  </threadedComment>
  <threadedComment ref="D124" personId="{1F471670-B2F1-431A-BF2E-14A22D9B5720}" id="{C439E12A-A2BD-4B44-9D99-3AC88DA9BEC8}">
    <text xml:space="preserve">This cell will automatically populate. Should agree with Exhibit C, Cell H10. Resident and nonresident students pay resident tuition.
</text>
  </threadedComment>
  <threadedComment ref="D125" personId="{1F471670-B2F1-431A-BF2E-14A22D9B5720}" id="{4955338F-1120-4255-A902-FC2660602E1E}">
    <text xml:space="preserve">This Cell will automatically populate.  Should agree with Exhibit C, Cell F19.
</text>
  </threadedComment>
</ThreadedComments>
</file>

<file path=xl/threadedComments/threadedComment6.xml><?xml version="1.0" encoding="utf-8"?>
<ThreadedComments xmlns="http://schemas.microsoft.com/office/spreadsheetml/2018/threadedcomments" xmlns:x="http://schemas.openxmlformats.org/spreadsheetml/2006/main">
  <threadedComment ref="C5" personId="{1F471670-B2F1-431A-BF2E-14A22D9B5720}" id="{81B98475-356F-4099-9989-358D50031851}">
    <text>Note: update the chart if there is any new  language regarding the standard fee.</text>
  </threadedComment>
</ThreadedComments>
</file>

<file path=xl/worksheets/_rels/sheet1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 Id="rId4" Type="http://schemas.microsoft.com/office/2017/10/relationships/threadedComment" Target="../threadedComments/threadedComment4.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2.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 Id="rId4" Type="http://schemas.microsoft.com/office/2017/10/relationships/threadedComment" Target="../threadedComments/threadedComment5.xml"/></Relationships>
</file>

<file path=xl/worksheets/_rels/sheet13.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 Id="rId4" Type="http://schemas.microsoft.com/office/2017/10/relationships/threadedComment" Target="../threadedComments/threadedComment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 Id="rId4" Type="http://schemas.microsoft.com/office/2017/10/relationships/threadedComment" Target="../threadedComments/threadedComment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25"/>
  <sheetViews>
    <sheetView showGridLines="0" zoomScale="80" zoomScaleNormal="80" zoomScalePageLayoutView="80" workbookViewId="0">
      <selection activeCell="G19" sqref="G19"/>
    </sheetView>
  </sheetViews>
  <sheetFormatPr defaultColWidth="9.140625" defaultRowHeight="12.75"/>
  <cols>
    <col min="1" max="1" width="116.28515625" style="2" customWidth="1"/>
    <col min="2" max="2" width="3.28515625" style="2" customWidth="1"/>
    <col min="3" max="3" width="16.28515625" style="2" customWidth="1"/>
    <col min="4" max="4" width="16.85546875" style="2" customWidth="1"/>
    <col min="5" max="5" width="20.85546875" style="2" customWidth="1"/>
    <col min="6" max="6" width="15.85546875" style="2" customWidth="1"/>
    <col min="7" max="7" width="18.140625" style="2" customWidth="1"/>
    <col min="8" max="8" width="3" style="2" customWidth="1"/>
    <col min="9" max="16384" width="9.140625" style="2"/>
  </cols>
  <sheetData>
    <row r="1" spans="1:5" ht="21" customHeight="1">
      <c r="A1" s="780" t="s">
        <v>0</v>
      </c>
      <c r="B1" s="780"/>
      <c r="C1" s="780"/>
      <c r="D1" s="780"/>
      <c r="E1" s="780"/>
    </row>
    <row r="2" spans="1:5" ht="23.25">
      <c r="A2" s="780" t="s">
        <v>1</v>
      </c>
      <c r="B2" s="780"/>
      <c r="C2" s="780"/>
      <c r="D2" s="780"/>
      <c r="E2" s="780"/>
    </row>
    <row r="3" spans="1:5" ht="21" customHeight="1">
      <c r="A3" s="780" t="s">
        <v>2</v>
      </c>
      <c r="B3" s="780"/>
      <c r="C3" s="780"/>
      <c r="D3" s="780"/>
      <c r="E3" s="780"/>
    </row>
    <row r="4" spans="1:5" ht="32.1" customHeight="1">
      <c r="A4" s="10" t="s">
        <v>3</v>
      </c>
      <c r="B4" s="10"/>
      <c r="C4" s="10"/>
      <c r="D4" s="10"/>
      <c r="E4" s="10"/>
    </row>
    <row r="5" spans="1:5" ht="107.25" customHeight="1">
      <c r="A5" s="6" t="s">
        <v>4</v>
      </c>
      <c r="B5" s="7"/>
      <c r="C5" s="8" t="s">
        <v>5</v>
      </c>
      <c r="D5" s="8" t="s">
        <v>6</v>
      </c>
      <c r="E5" s="8" t="s">
        <v>7</v>
      </c>
    </row>
    <row r="6" spans="1:5" s="4" customFormat="1" ht="18" customHeight="1"/>
    <row r="7" spans="1:5" s="4" customFormat="1" ht="20.100000000000001" customHeight="1">
      <c r="A7" s="756" t="s">
        <v>8</v>
      </c>
      <c r="B7" s="757"/>
      <c r="C7" s="758" t="s">
        <v>9</v>
      </c>
      <c r="D7" s="760" t="s">
        <v>10</v>
      </c>
      <c r="E7" s="759" t="s">
        <v>11</v>
      </c>
    </row>
    <row r="8" spans="1:5" s="4" customFormat="1" ht="20.100000000000001" customHeight="1">
      <c r="A8" s="756" t="s">
        <v>12</v>
      </c>
      <c r="B8" s="757"/>
      <c r="C8" s="758" t="s">
        <v>9</v>
      </c>
      <c r="D8" s="760" t="s">
        <v>13</v>
      </c>
      <c r="E8" s="759" t="s">
        <v>11</v>
      </c>
    </row>
    <row r="9" spans="1:5" s="4" customFormat="1" ht="20.100000000000001" customHeight="1">
      <c r="A9" s="760" t="s">
        <v>14</v>
      </c>
      <c r="B9" s="11"/>
      <c r="C9" s="758" t="s">
        <v>15</v>
      </c>
      <c r="D9" s="944">
        <v>64600</v>
      </c>
      <c r="E9" s="759" t="s">
        <v>16</v>
      </c>
    </row>
    <row r="10" spans="1:5" s="4" customFormat="1" ht="20.100000000000001" customHeight="1">
      <c r="A10" s="781" t="s">
        <v>17</v>
      </c>
      <c r="B10" s="13"/>
      <c r="C10" s="14" t="s">
        <v>18</v>
      </c>
      <c r="D10" s="15"/>
      <c r="E10" s="12" t="s">
        <v>18</v>
      </c>
    </row>
    <row r="11" spans="1:5" s="4" customFormat="1" ht="20.100000000000001" customHeight="1">
      <c r="A11" s="781"/>
      <c r="B11" s="13"/>
      <c r="C11" s="13"/>
      <c r="D11" s="15"/>
      <c r="E11" s="13"/>
    </row>
    <row r="12" spans="1:5" ht="20.100000000000001" customHeight="1">
      <c r="A12" s="16"/>
      <c r="B12" s="16"/>
      <c r="C12" s="16"/>
      <c r="D12" s="17"/>
      <c r="E12" s="16"/>
    </row>
    <row r="13" spans="1:5" ht="20.100000000000001" customHeight="1">
      <c r="A13" s="782" t="s">
        <v>18</v>
      </c>
      <c r="B13" s="16"/>
      <c r="C13" s="16"/>
      <c r="D13" s="17"/>
      <c r="E13" s="16"/>
    </row>
    <row r="14" spans="1:5" ht="20.100000000000001" customHeight="1">
      <c r="A14" s="782"/>
      <c r="B14" s="16"/>
      <c r="C14" s="16"/>
      <c r="D14" s="16"/>
      <c r="E14" s="16"/>
    </row>
    <row r="15" spans="1:5" ht="20.100000000000001" customHeight="1">
      <c r="A15" s="782"/>
      <c r="B15" s="16"/>
      <c r="C15" s="16"/>
      <c r="D15" s="16"/>
      <c r="E15" s="16"/>
    </row>
    <row r="16" spans="1:5" ht="20.100000000000001" customHeight="1">
      <c r="A16" s="782"/>
      <c r="B16" s="16"/>
      <c r="C16" s="16"/>
      <c r="D16" s="16"/>
      <c r="E16" s="16"/>
    </row>
    <row r="17" spans="1:6" ht="15" customHeight="1">
      <c r="A17" s="9"/>
      <c r="B17" s="3"/>
      <c r="C17" s="3"/>
      <c r="D17" s="3"/>
      <c r="E17" s="3"/>
    </row>
    <row r="18" spans="1:6" ht="15" customHeight="1">
      <c r="A18" s="753"/>
      <c r="B18" s="754"/>
      <c r="C18" s="754"/>
      <c r="D18" s="754"/>
      <c r="E18" s="754"/>
      <c r="F18" s="755"/>
    </row>
    <row r="19" spans="1:6" ht="19.5" customHeight="1">
      <c r="A19" s="753"/>
      <c r="B19" s="754"/>
      <c r="C19" s="754"/>
      <c r="D19" s="754"/>
      <c r="E19" s="754"/>
      <c r="F19" s="755"/>
    </row>
    <row r="20" spans="1:6" ht="17.100000000000001" customHeight="1">
      <c r="A20" s="5"/>
      <c r="C20" s="4"/>
      <c r="D20" s="4"/>
      <c r="E20" s="4"/>
    </row>
    <row r="21" spans="1:6" ht="17.100000000000001" customHeight="1">
      <c r="C21" s="4"/>
      <c r="D21" s="4"/>
      <c r="E21" s="4"/>
    </row>
    <row r="22" spans="1:6" ht="17.100000000000001" customHeight="1">
      <c r="C22" s="4"/>
      <c r="D22" s="4"/>
      <c r="E22" s="4"/>
    </row>
    <row r="23" spans="1:6" ht="17.100000000000001" customHeight="1">
      <c r="C23" s="4"/>
      <c r="D23" s="4"/>
      <c r="E23" s="4"/>
    </row>
    <row r="24" spans="1:6" ht="17.100000000000001" customHeight="1">
      <c r="C24" s="4"/>
      <c r="D24" s="4"/>
      <c r="E24" s="4"/>
    </row>
    <row r="25" spans="1:6" ht="17.100000000000001" customHeight="1">
      <c r="C25" s="4"/>
      <c r="D25" s="4"/>
      <c r="E25" s="4"/>
    </row>
  </sheetData>
  <sheetProtection algorithmName="SHA-512" hashValue="Ht+6jGg28QAg02r67mp4PcPINU+5ZZf0mlB1JsFbz8dFSJaAw6gO9VznkY0sMnPdcCISWQ3lXsZ9323Hy6JEjA==" saltValue="/zoltX3PSYF4PtDun53b6Q==" spinCount="100000" sheet="1" objects="1" scenarios="1"/>
  <phoneticPr fontId="0" type="noConversion"/>
  <printOptions horizontalCentered="1"/>
  <pageMargins left="0.65" right="0.75" top="1" bottom="1" header="0.5" footer="0.5"/>
  <pageSetup scale="56" orientation="portrait"/>
  <headerFooter alignWithMargins="0">
    <oddFooter>&amp;L&amp;Z&amp;F&amp;R&amp;D</oddFoot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3" tint="0.79998168889431442"/>
  </sheetPr>
  <dimension ref="A1:H96"/>
  <sheetViews>
    <sheetView showGridLines="0" zoomScale="80" zoomScaleNormal="80" zoomScalePageLayoutView="80" workbookViewId="0"/>
  </sheetViews>
  <sheetFormatPr defaultColWidth="9.140625" defaultRowHeight="23.25"/>
  <cols>
    <col min="1" max="1" width="57.42578125" style="426" bestFit="1" customWidth="1"/>
    <col min="2" max="2" width="20.7109375" style="426" customWidth="1"/>
    <col min="3" max="4" width="17.42578125" style="426" customWidth="1"/>
    <col min="5" max="5" width="19.85546875" style="426" customWidth="1"/>
    <col min="6" max="6" width="7.42578125" style="426" customWidth="1"/>
    <col min="7" max="16384" width="9.140625" style="426"/>
  </cols>
  <sheetData>
    <row r="1" spans="1:8" ht="24" customHeight="1">
      <c r="A1" s="437"/>
      <c r="B1" s="437"/>
      <c r="C1" s="437"/>
      <c r="D1" s="437"/>
      <c r="E1" s="438" t="s">
        <v>651</v>
      </c>
      <c r="F1" s="437"/>
    </row>
    <row r="2" spans="1:8" ht="24" customHeight="1">
      <c r="A2" s="1213"/>
      <c r="B2" s="1213"/>
      <c r="C2" s="1213"/>
      <c r="D2" s="1213"/>
      <c r="E2" s="1214"/>
      <c r="F2" s="437"/>
    </row>
    <row r="3" spans="1:8" ht="24" customHeight="1" thickBot="1">
      <c r="A3" s="1209" t="s">
        <v>237</v>
      </c>
      <c r="B3" s="1198" t="str">
        <f>'CHECK SHEET'!D7</f>
        <v>Pasco-Hernando State College</v>
      </c>
      <c r="C3" s="1198"/>
      <c r="D3" s="1198"/>
      <c r="E3" s="1198"/>
      <c r="F3" s="440"/>
      <c r="G3" s="431"/>
    </row>
    <row r="4" spans="1:8" ht="24" customHeight="1">
      <c r="A4" s="1195" t="s">
        <v>652</v>
      </c>
      <c r="B4" s="1195"/>
      <c r="C4" s="1195"/>
      <c r="D4" s="1195"/>
      <c r="E4" s="1195"/>
      <c r="F4" s="472"/>
    </row>
    <row r="5" spans="1:8" ht="24" customHeight="1">
      <c r="A5" s="1195" t="s">
        <v>653</v>
      </c>
      <c r="B5" s="1195"/>
      <c r="C5" s="1195"/>
      <c r="D5" s="1195"/>
      <c r="E5" s="1195"/>
      <c r="F5" s="472"/>
    </row>
    <row r="6" spans="1:8" ht="24" customHeight="1">
      <c r="A6" s="1215" t="s">
        <v>654</v>
      </c>
      <c r="B6" s="1215"/>
      <c r="C6" s="1215"/>
      <c r="D6" s="1215"/>
      <c r="E6" s="1215"/>
      <c r="F6" s="473"/>
    </row>
    <row r="7" spans="1:8" ht="20.100000000000001" customHeight="1">
      <c r="A7" s="432"/>
      <c r="B7" s="432"/>
      <c r="C7" s="432"/>
      <c r="D7" s="433"/>
      <c r="E7" s="433"/>
      <c r="F7" s="430"/>
    </row>
    <row r="8" spans="1:8" ht="24" customHeight="1" thickBot="1">
      <c r="A8" s="1118" t="s">
        <v>655</v>
      </c>
      <c r="B8" s="1118"/>
      <c r="C8" s="1118"/>
      <c r="D8" s="430"/>
      <c r="E8" s="430"/>
      <c r="F8" s="430"/>
      <c r="H8" s="434"/>
    </row>
    <row r="9" spans="1:8" s="37" customFormat="1" ht="64.349999999999994" customHeight="1" thickBot="1">
      <c r="A9" s="377" t="s">
        <v>656</v>
      </c>
      <c r="B9" s="1090" t="s">
        <v>657</v>
      </c>
      <c r="C9" s="396" t="s">
        <v>658</v>
      </c>
      <c r="D9" s="396" t="s">
        <v>659</v>
      </c>
      <c r="E9" s="468" t="s">
        <v>61</v>
      </c>
      <c r="F9" s="474"/>
      <c r="H9" s="465"/>
    </row>
    <row r="10" spans="1:8" s="37" customFormat="1" ht="20.100000000000001" customHeight="1">
      <c r="A10" s="488" t="s">
        <v>660</v>
      </c>
      <c r="B10" s="589">
        <v>17966428</v>
      </c>
      <c r="C10" s="590">
        <v>1681878</v>
      </c>
      <c r="D10" s="590">
        <v>3460</v>
      </c>
      <c r="E10" s="489">
        <f>SUM(B10:D10)</f>
        <v>19651766</v>
      </c>
      <c r="F10" s="466"/>
      <c r="G10" s="465"/>
    </row>
    <row r="11" spans="1:8" s="37" customFormat="1" ht="20.100000000000001" customHeight="1">
      <c r="A11" s="488" t="s">
        <v>661</v>
      </c>
      <c r="B11" s="591">
        <v>0</v>
      </c>
      <c r="C11" s="578">
        <v>0</v>
      </c>
      <c r="D11" s="578"/>
      <c r="E11" s="490">
        <v>0</v>
      </c>
      <c r="F11" s="466"/>
      <c r="G11" s="465"/>
      <c r="H11" s="465"/>
    </row>
    <row r="12" spans="1:8" s="37" customFormat="1" ht="20.100000000000001" customHeight="1" thickBot="1">
      <c r="A12" s="488" t="s">
        <v>662</v>
      </c>
      <c r="B12" s="591">
        <v>0</v>
      </c>
      <c r="C12" s="578">
        <v>0</v>
      </c>
      <c r="D12" s="578">
        <v>0</v>
      </c>
      <c r="E12" s="490">
        <f>SUM(B12:D12)</f>
        <v>0</v>
      </c>
      <c r="F12" s="466"/>
    </row>
    <row r="13" spans="1:8" s="37" customFormat="1" ht="20.100000000000001" customHeight="1" thickBot="1">
      <c r="A13" s="488" t="s">
        <v>663</v>
      </c>
      <c r="B13" s="491"/>
      <c r="C13" s="492"/>
      <c r="D13" s="492"/>
      <c r="E13" s="493"/>
      <c r="F13" s="466"/>
    </row>
    <row r="14" spans="1:8" s="37" customFormat="1" ht="20.100000000000001" customHeight="1">
      <c r="A14" s="488" t="s">
        <v>664</v>
      </c>
      <c r="B14" s="591">
        <v>5662393</v>
      </c>
      <c r="C14" s="592">
        <v>1490133</v>
      </c>
      <c r="D14" s="592">
        <v>400089</v>
      </c>
      <c r="E14" s="490">
        <f t="shared" ref="E14:E20" si="0">SUM(B14:D14)</f>
        <v>7552615</v>
      </c>
      <c r="F14" s="466"/>
    </row>
    <row r="15" spans="1:8" s="37" customFormat="1" ht="20.100000000000001" customHeight="1">
      <c r="A15" s="488" t="s">
        <v>665</v>
      </c>
      <c r="B15" s="591">
        <v>128470</v>
      </c>
      <c r="C15" s="578">
        <v>266238</v>
      </c>
      <c r="D15" s="578"/>
      <c r="E15" s="490">
        <f>SUM(B15:D15)</f>
        <v>394708</v>
      </c>
      <c r="F15" s="466"/>
    </row>
    <row r="16" spans="1:8" s="37" customFormat="1" ht="20.100000000000001" customHeight="1">
      <c r="A16" s="488" t="s">
        <v>666</v>
      </c>
      <c r="B16" s="591">
        <v>6459335</v>
      </c>
      <c r="C16" s="578">
        <v>618872</v>
      </c>
      <c r="D16" s="578"/>
      <c r="E16" s="490">
        <f t="shared" si="0"/>
        <v>7078207</v>
      </c>
      <c r="F16" s="466"/>
    </row>
    <row r="17" spans="1:6" s="37" customFormat="1" ht="20.100000000000001" customHeight="1">
      <c r="A17" s="488" t="s">
        <v>667</v>
      </c>
      <c r="B17" s="591">
        <v>6410472</v>
      </c>
      <c r="C17" s="578">
        <v>3203554</v>
      </c>
      <c r="D17" s="578">
        <v>45700</v>
      </c>
      <c r="E17" s="490">
        <f t="shared" si="0"/>
        <v>9659726</v>
      </c>
      <c r="F17" s="466"/>
    </row>
    <row r="18" spans="1:6" s="37" customFormat="1" ht="20.100000000000001" customHeight="1">
      <c r="A18" s="488" t="s">
        <v>668</v>
      </c>
      <c r="B18" s="591">
        <v>1859111</v>
      </c>
      <c r="C18" s="578">
        <v>6402252</v>
      </c>
      <c r="D18" s="578"/>
      <c r="E18" s="490">
        <f t="shared" si="0"/>
        <v>8261363</v>
      </c>
      <c r="F18" s="466"/>
    </row>
    <row r="19" spans="1:6" s="37" customFormat="1" ht="20.100000000000001" customHeight="1">
      <c r="A19" s="488" t="s">
        <v>669</v>
      </c>
      <c r="B19" s="591">
        <v>173000</v>
      </c>
      <c r="C19" s="578">
        <v>259528</v>
      </c>
      <c r="D19" s="578"/>
      <c r="E19" s="490">
        <f t="shared" si="0"/>
        <v>432528</v>
      </c>
      <c r="F19" s="466"/>
    </row>
    <row r="20" spans="1:6" s="37" customFormat="1" ht="20.100000000000001" customHeight="1" thickBot="1">
      <c r="A20" s="488" t="s">
        <v>670</v>
      </c>
      <c r="B20" s="591">
        <v>20000</v>
      </c>
      <c r="C20" s="579">
        <v>50000</v>
      </c>
      <c r="D20" s="579">
        <v>30000</v>
      </c>
      <c r="E20" s="490">
        <f t="shared" si="0"/>
        <v>100000</v>
      </c>
      <c r="F20" s="466"/>
    </row>
    <row r="21" spans="1:6" s="37" customFormat="1" ht="24" customHeight="1" thickBot="1">
      <c r="A21" s="384" t="s">
        <v>61</v>
      </c>
      <c r="B21" s="467">
        <f>SUM(B10:B20)</f>
        <v>38679209</v>
      </c>
      <c r="C21" s="470">
        <f>SUM(C10:C20)</f>
        <v>13972455</v>
      </c>
      <c r="D21" s="470">
        <f>SUM(D10:D20)</f>
        <v>479249</v>
      </c>
      <c r="E21" s="469">
        <f>SUM(E10:E20)</f>
        <v>53130913</v>
      </c>
      <c r="F21" s="466"/>
    </row>
    <row r="22" spans="1:6" ht="24" customHeight="1">
      <c r="A22" s="430"/>
      <c r="B22" s="436"/>
      <c r="C22" s="430"/>
      <c r="D22" s="430"/>
      <c r="E22" s="430"/>
      <c r="F22" s="435"/>
    </row>
    <row r="23" spans="1:6" ht="24" customHeight="1">
      <c r="A23" s="430"/>
      <c r="B23" s="430"/>
      <c r="C23" s="430"/>
      <c r="D23" s="430"/>
      <c r="E23" s="430"/>
      <c r="F23" s="435"/>
    </row>
    <row r="24" spans="1:6">
      <c r="A24" s="430"/>
      <c r="B24" s="430"/>
      <c r="C24" s="430"/>
      <c r="D24" s="430"/>
      <c r="E24" s="430"/>
      <c r="F24" s="435"/>
    </row>
    <row r="25" spans="1:6">
      <c r="A25" s="430"/>
      <c r="B25" s="430"/>
      <c r="C25" s="430"/>
      <c r="D25" s="430"/>
      <c r="E25" s="430"/>
      <c r="F25" s="435"/>
    </row>
    <row r="26" spans="1:6">
      <c r="A26" s="430"/>
      <c r="B26" s="430"/>
      <c r="C26" s="430"/>
      <c r="D26" s="430"/>
      <c r="E26" s="430"/>
      <c r="F26" s="430"/>
    </row>
    <row r="27" spans="1:6">
      <c r="A27" s="430"/>
      <c r="B27" s="430"/>
      <c r="C27" s="430"/>
      <c r="D27" s="430"/>
      <c r="E27" s="430"/>
      <c r="F27" s="430"/>
    </row>
    <row r="28" spans="1:6">
      <c r="A28" s="430"/>
      <c r="B28" s="430"/>
      <c r="C28" s="430"/>
      <c r="D28" s="430"/>
      <c r="E28" s="430"/>
      <c r="F28" s="430"/>
    </row>
    <row r="29" spans="1:6">
      <c r="A29" s="430"/>
      <c r="B29" s="430"/>
      <c r="C29" s="430"/>
      <c r="D29" s="430"/>
      <c r="E29" s="430"/>
      <c r="F29" s="430"/>
    </row>
    <row r="30" spans="1:6">
      <c r="A30" s="430"/>
      <c r="B30" s="430"/>
      <c r="C30" s="430"/>
      <c r="D30" s="430"/>
      <c r="E30" s="430"/>
      <c r="F30" s="430"/>
    </row>
    <row r="31" spans="1:6">
      <c r="A31" s="430"/>
      <c r="B31" s="430"/>
      <c r="C31" s="430"/>
      <c r="D31" s="430"/>
      <c r="E31" s="430"/>
      <c r="F31" s="430"/>
    </row>
    <row r="32" spans="1:6">
      <c r="A32" s="430"/>
      <c r="B32" s="430"/>
      <c r="C32" s="430"/>
      <c r="D32" s="430"/>
      <c r="E32" s="430"/>
      <c r="F32" s="430"/>
    </row>
    <row r="96" spans="3:4">
      <c r="C96" s="426">
        <f>SUM(C91:C95)</f>
        <v>0</v>
      </c>
      <c r="D96" s="426">
        <f>SUM(D91:D95)</f>
        <v>0</v>
      </c>
    </row>
  </sheetData>
  <customSheetViews>
    <customSheetView guid="{8CA1AA3C-D3A6-493D-93EE-74DE1406A5FE}" showGridLines="0" showRuler="0">
      <selection activeCell="A4" sqref="A4"/>
      <pageMargins left="0.7" right="0.7" top="0.75" bottom="0.75" header="0.3" footer="0.3"/>
      <pageSetup scale="90" orientation="landscape"/>
      <headerFooter alignWithMargins="0">
        <oddFooter>&amp;L&amp;Z&amp;F&amp;R&amp;D</oddFooter>
      </headerFooter>
    </customSheetView>
  </customSheetViews>
  <phoneticPr fontId="0" type="noConversion"/>
  <pageMargins left="0.75" right="0.75" top="1" bottom="1" header="0.5" footer="0.5"/>
  <pageSetup scale="90" orientation="landscape"/>
  <headerFooter alignWithMargins="0">
    <oddFooter>&amp;L&amp;Z&amp;F&amp;R&amp;D</oddFooter>
  </headerFooter>
  <ignoredErrors>
    <ignoredError sqref="E10 E14:E20 E12" unlockedFormula="1"/>
  </ignoredErrors>
  <legacy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G3"/>
  <sheetViews>
    <sheetView showGridLines="0" zoomScale="80" zoomScaleNormal="80" zoomScalePageLayoutView="80" workbookViewId="0"/>
  </sheetViews>
  <sheetFormatPr defaultColWidth="8.85546875" defaultRowHeight="12.75"/>
  <cols>
    <col min="1" max="1" width="78.7109375" customWidth="1"/>
  </cols>
  <sheetData>
    <row r="1" spans="1:7" ht="26.1" customHeight="1">
      <c r="A1" s="643" t="s">
        <v>671</v>
      </c>
      <c r="B1" s="642"/>
      <c r="C1" s="642"/>
      <c r="D1" s="642"/>
      <c r="E1" s="642"/>
      <c r="F1" s="642"/>
      <c r="G1" s="642"/>
    </row>
    <row r="2" spans="1:7" ht="26.25">
      <c r="A2" s="631" t="s">
        <v>672</v>
      </c>
      <c r="B2" s="642"/>
      <c r="C2" s="230"/>
      <c r="D2" s="230"/>
      <c r="E2" s="230"/>
      <c r="F2" s="230"/>
      <c r="G2" s="230"/>
    </row>
    <row r="3" spans="1:7" ht="26.1" customHeight="1">
      <c r="A3" s="630" t="s">
        <v>673</v>
      </c>
      <c r="B3" s="644"/>
      <c r="C3" s="230"/>
      <c r="D3" s="230"/>
      <c r="E3" s="230"/>
      <c r="F3" s="230"/>
      <c r="G3" s="230"/>
    </row>
  </sheetData>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A1:HP1202"/>
  <sheetViews>
    <sheetView showGridLines="0" zoomScale="50" zoomScaleNormal="50" zoomScaleSheetLayoutView="50" zoomScalePageLayoutView="50" workbookViewId="0">
      <selection activeCell="A2" sqref="A2"/>
    </sheetView>
  </sheetViews>
  <sheetFormatPr defaultColWidth="12.42578125" defaultRowHeight="15.75"/>
  <cols>
    <col min="1" max="1" width="26.42578125" style="288" customWidth="1"/>
    <col min="2" max="2" width="85" style="288" customWidth="1"/>
    <col min="3" max="3" width="21.42578125" style="288" customWidth="1"/>
    <col min="4" max="5" width="25.85546875" style="336" customWidth="1"/>
    <col min="6" max="6" width="33.7109375" style="336" customWidth="1"/>
    <col min="7" max="7" width="3.140625" style="288" customWidth="1"/>
    <col min="8" max="16384" width="12.42578125" style="288"/>
  </cols>
  <sheetData>
    <row r="1" spans="1:224" ht="30" customHeight="1" thickBot="1">
      <c r="A1" s="1195" t="s">
        <v>237</v>
      </c>
      <c r="B1" s="1216" t="str">
        <f>'CHECK SHEET'!D7</f>
        <v>Pasco-Hernando State College</v>
      </c>
      <c r="C1" s="1216"/>
      <c r="D1" s="1216"/>
      <c r="E1" s="1216"/>
      <c r="F1" s="1216"/>
      <c r="G1" s="286"/>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c r="DM1" s="287"/>
      <c r="DN1" s="287"/>
      <c r="DO1" s="287"/>
      <c r="DP1" s="287"/>
      <c r="DQ1" s="287"/>
      <c r="DR1" s="287"/>
      <c r="DS1" s="287"/>
      <c r="DT1" s="287"/>
      <c r="DU1" s="287"/>
      <c r="DV1" s="287"/>
      <c r="DW1" s="287"/>
      <c r="DX1" s="287"/>
      <c r="DY1" s="287"/>
      <c r="DZ1" s="287"/>
      <c r="EA1" s="287"/>
      <c r="EB1" s="287"/>
      <c r="EC1" s="287"/>
      <c r="ED1" s="287"/>
      <c r="EE1" s="287"/>
      <c r="EF1" s="287"/>
      <c r="EG1" s="287"/>
      <c r="EH1" s="287"/>
      <c r="EI1" s="287"/>
      <c r="EJ1" s="287"/>
      <c r="EK1" s="287"/>
      <c r="EL1" s="287"/>
      <c r="EM1" s="287"/>
      <c r="EN1" s="287"/>
      <c r="EO1" s="287"/>
      <c r="EP1" s="287"/>
      <c r="EQ1" s="287"/>
      <c r="ER1" s="287"/>
      <c r="ES1" s="287"/>
      <c r="ET1" s="287"/>
      <c r="EU1" s="287"/>
      <c r="EV1" s="287"/>
      <c r="EW1" s="287"/>
      <c r="EX1" s="287"/>
      <c r="EY1" s="287"/>
      <c r="EZ1" s="287"/>
      <c r="FA1" s="287"/>
      <c r="FB1" s="287"/>
      <c r="FC1" s="287"/>
      <c r="FD1" s="287"/>
      <c r="FE1" s="287"/>
      <c r="FF1" s="287"/>
      <c r="FG1" s="287"/>
      <c r="FH1" s="287"/>
      <c r="FI1" s="287"/>
      <c r="FJ1" s="287"/>
      <c r="FK1" s="287"/>
      <c r="FL1" s="287"/>
      <c r="FM1" s="287"/>
      <c r="FN1" s="287"/>
      <c r="FO1" s="287"/>
      <c r="FP1" s="287"/>
      <c r="FQ1" s="287"/>
      <c r="FR1" s="287"/>
      <c r="FS1" s="287"/>
      <c r="FT1" s="287"/>
      <c r="FU1" s="287"/>
      <c r="FV1" s="287"/>
      <c r="FW1" s="287"/>
      <c r="FX1" s="287"/>
      <c r="FY1" s="287"/>
      <c r="FZ1" s="287"/>
      <c r="GA1" s="287"/>
      <c r="GB1" s="287"/>
      <c r="GC1" s="287"/>
      <c r="GD1" s="287"/>
      <c r="GE1" s="287"/>
      <c r="GF1" s="287"/>
      <c r="GG1" s="287"/>
      <c r="GH1" s="287"/>
      <c r="GI1" s="287"/>
      <c r="GJ1" s="287"/>
      <c r="GK1" s="287"/>
      <c r="GL1" s="287"/>
      <c r="GM1" s="287"/>
      <c r="GN1" s="287"/>
      <c r="GO1" s="287"/>
      <c r="GP1" s="287"/>
      <c r="GQ1" s="287"/>
      <c r="GR1" s="287"/>
      <c r="GS1" s="287"/>
      <c r="GT1" s="287"/>
      <c r="GU1" s="287"/>
      <c r="GV1" s="287"/>
      <c r="GW1" s="287"/>
      <c r="GX1" s="287"/>
      <c r="GY1" s="287"/>
      <c r="GZ1" s="287"/>
      <c r="HA1" s="287"/>
      <c r="HB1" s="287"/>
      <c r="HC1" s="287"/>
      <c r="HD1" s="287"/>
      <c r="HE1" s="287"/>
      <c r="HF1" s="287"/>
      <c r="HG1" s="287"/>
      <c r="HH1" s="287"/>
      <c r="HI1" s="287"/>
      <c r="HJ1" s="287"/>
      <c r="HK1" s="287"/>
      <c r="HL1" s="287"/>
      <c r="HM1" s="287"/>
      <c r="HN1" s="287"/>
      <c r="HO1" s="287"/>
      <c r="HP1" s="287"/>
    </row>
    <row r="2" spans="1:224" ht="30" customHeight="1">
      <c r="A2" s="1217" t="s">
        <v>674</v>
      </c>
      <c r="B2" s="1217"/>
      <c r="C2" s="1217"/>
      <c r="D2" s="1217"/>
      <c r="E2" s="1217"/>
      <c r="F2" s="1217"/>
      <c r="G2" s="289"/>
      <c r="H2" s="287"/>
      <c r="I2" s="287"/>
      <c r="J2" s="287"/>
      <c r="K2" s="287"/>
      <c r="L2" s="287"/>
      <c r="M2" s="287"/>
      <c r="N2" s="287"/>
      <c r="O2" s="287"/>
      <c r="P2" s="287"/>
      <c r="Q2" s="287"/>
      <c r="R2" s="287"/>
      <c r="S2" s="287"/>
      <c r="T2" s="287"/>
      <c r="U2" s="287"/>
      <c r="V2" s="287"/>
      <c r="W2" s="287"/>
      <c r="X2" s="287"/>
      <c r="Y2" s="287"/>
      <c r="Z2" s="287"/>
      <c r="AA2" s="287"/>
      <c r="AB2" s="287"/>
      <c r="AC2" s="287"/>
      <c r="AD2" s="287"/>
      <c r="AE2" s="287"/>
      <c r="AF2" s="287"/>
      <c r="AG2" s="287"/>
      <c r="AH2" s="287"/>
      <c r="AI2" s="287"/>
      <c r="AJ2" s="287"/>
      <c r="AK2" s="287"/>
      <c r="AL2" s="287"/>
      <c r="AM2" s="287"/>
      <c r="AN2" s="287"/>
      <c r="AO2" s="287"/>
      <c r="AP2" s="287"/>
      <c r="AQ2" s="287"/>
      <c r="AR2" s="287"/>
      <c r="AS2" s="287"/>
      <c r="AT2" s="287"/>
      <c r="AU2" s="287"/>
      <c r="AV2" s="287"/>
      <c r="AW2" s="287"/>
      <c r="AX2" s="287"/>
      <c r="AY2" s="287"/>
      <c r="AZ2" s="287"/>
      <c r="BA2" s="287"/>
      <c r="BB2" s="287"/>
      <c r="BC2" s="287"/>
      <c r="BD2" s="287"/>
      <c r="BE2" s="287"/>
      <c r="BF2" s="287"/>
      <c r="BG2" s="287"/>
      <c r="BH2" s="287"/>
      <c r="BI2" s="287"/>
      <c r="BJ2" s="287"/>
      <c r="BK2" s="287"/>
      <c r="BL2" s="287"/>
      <c r="BM2" s="287"/>
      <c r="BN2" s="287"/>
      <c r="BO2" s="287"/>
      <c r="BP2" s="287"/>
      <c r="BQ2" s="287"/>
      <c r="BR2" s="287"/>
      <c r="BS2" s="287"/>
      <c r="BT2" s="287"/>
      <c r="BU2" s="287"/>
      <c r="BV2" s="287"/>
      <c r="BW2" s="287"/>
      <c r="BX2" s="287"/>
      <c r="BY2" s="287"/>
      <c r="BZ2" s="287"/>
      <c r="CA2" s="287"/>
      <c r="CB2" s="287"/>
      <c r="CC2" s="287"/>
      <c r="CD2" s="287"/>
      <c r="CE2" s="287"/>
      <c r="CF2" s="287"/>
      <c r="CG2" s="287"/>
      <c r="CH2" s="287"/>
      <c r="CI2" s="287"/>
      <c r="CJ2" s="287"/>
      <c r="CK2" s="287"/>
      <c r="CL2" s="287"/>
      <c r="CM2" s="287"/>
      <c r="CN2" s="287"/>
      <c r="CO2" s="287"/>
      <c r="CP2" s="287"/>
      <c r="CQ2" s="287"/>
      <c r="CR2" s="287"/>
      <c r="CS2" s="287"/>
      <c r="CT2" s="287"/>
      <c r="CU2" s="287"/>
      <c r="CV2" s="287"/>
      <c r="CW2" s="287"/>
      <c r="CX2" s="287"/>
      <c r="CY2" s="287"/>
      <c r="CZ2" s="287"/>
      <c r="DA2" s="287"/>
      <c r="DB2" s="287"/>
      <c r="DC2" s="287"/>
      <c r="DD2" s="287"/>
      <c r="DE2" s="287"/>
      <c r="DF2" s="287"/>
      <c r="DG2" s="287"/>
      <c r="DH2" s="287"/>
      <c r="DI2" s="287"/>
      <c r="DJ2" s="287"/>
      <c r="DK2" s="287"/>
      <c r="DL2" s="287"/>
      <c r="DM2" s="287"/>
      <c r="DN2" s="287"/>
      <c r="DO2" s="287"/>
      <c r="DP2" s="287"/>
      <c r="DQ2" s="287"/>
      <c r="DR2" s="287"/>
      <c r="DS2" s="287"/>
      <c r="DT2" s="287"/>
      <c r="DU2" s="287"/>
      <c r="DV2" s="287"/>
      <c r="DW2" s="287"/>
      <c r="DX2" s="287"/>
      <c r="DY2" s="287"/>
      <c r="DZ2" s="287"/>
      <c r="EA2" s="287"/>
      <c r="EB2" s="287"/>
      <c r="EC2" s="287"/>
      <c r="ED2" s="287"/>
      <c r="EE2" s="287"/>
      <c r="EF2" s="287"/>
      <c r="EG2" s="287"/>
      <c r="EH2" s="287"/>
      <c r="EI2" s="287"/>
      <c r="EJ2" s="287"/>
      <c r="EK2" s="287"/>
      <c r="EL2" s="287"/>
      <c r="EM2" s="287"/>
      <c r="EN2" s="287"/>
      <c r="EO2" s="287"/>
      <c r="EP2" s="287"/>
      <c r="EQ2" s="287"/>
      <c r="ER2" s="287"/>
      <c r="ES2" s="287"/>
      <c r="ET2" s="287"/>
      <c r="EU2" s="287"/>
      <c r="EV2" s="287"/>
      <c r="EW2" s="287"/>
      <c r="EX2" s="287"/>
      <c r="EY2" s="287"/>
      <c r="EZ2" s="287"/>
      <c r="FA2" s="287"/>
      <c r="FB2" s="287"/>
      <c r="FC2" s="287"/>
      <c r="FD2" s="287"/>
      <c r="FE2" s="287"/>
      <c r="FF2" s="287"/>
      <c r="FG2" s="287"/>
      <c r="FH2" s="287"/>
      <c r="FI2" s="287"/>
      <c r="FJ2" s="287"/>
      <c r="FK2" s="287"/>
      <c r="FL2" s="287"/>
      <c r="FM2" s="287"/>
      <c r="FN2" s="287"/>
      <c r="FO2" s="287"/>
      <c r="FP2" s="287"/>
      <c r="FQ2" s="287"/>
      <c r="FR2" s="287"/>
      <c r="FS2" s="287"/>
      <c r="FT2" s="287"/>
      <c r="FU2" s="287"/>
      <c r="FV2" s="287"/>
      <c r="FW2" s="287"/>
      <c r="FX2" s="287"/>
      <c r="FY2" s="287"/>
      <c r="FZ2" s="287"/>
      <c r="GA2" s="287"/>
      <c r="GB2" s="287"/>
      <c r="GC2" s="287"/>
      <c r="GD2" s="287"/>
      <c r="GE2" s="287"/>
      <c r="GF2" s="287"/>
      <c r="GG2" s="287"/>
      <c r="GH2" s="287"/>
      <c r="GI2" s="287"/>
      <c r="GJ2" s="287"/>
      <c r="GK2" s="287"/>
      <c r="GL2" s="287"/>
      <c r="GM2" s="287"/>
      <c r="GN2" s="287"/>
      <c r="GO2" s="287"/>
      <c r="GP2" s="287"/>
      <c r="GQ2" s="287"/>
      <c r="GR2" s="287"/>
      <c r="GS2" s="287"/>
      <c r="GT2" s="287"/>
      <c r="GU2" s="287"/>
      <c r="GV2" s="287"/>
      <c r="GW2" s="287"/>
      <c r="GX2" s="287"/>
      <c r="GY2" s="287"/>
      <c r="GZ2" s="287"/>
      <c r="HA2" s="287"/>
      <c r="HB2" s="287"/>
      <c r="HC2" s="287"/>
      <c r="HD2" s="287"/>
      <c r="HE2" s="287"/>
      <c r="HF2" s="287"/>
      <c r="HG2" s="287"/>
      <c r="HH2" s="287"/>
      <c r="HI2" s="287"/>
      <c r="HJ2" s="287"/>
      <c r="HK2" s="287"/>
      <c r="HL2" s="287"/>
      <c r="HM2" s="287"/>
      <c r="HN2" s="287"/>
      <c r="HO2" s="287"/>
      <c r="HP2" s="287"/>
    </row>
    <row r="3" spans="1:224" s="290" customFormat="1" ht="30" customHeight="1">
      <c r="A3" s="1218" t="s">
        <v>675</v>
      </c>
      <c r="B3" s="1218"/>
      <c r="C3" s="1218"/>
      <c r="D3" s="1218"/>
      <c r="E3" s="1218"/>
      <c r="F3" s="1218"/>
    </row>
    <row r="4" spans="1:224" ht="30" customHeight="1">
      <c r="A4" s="1217" t="s">
        <v>654</v>
      </c>
      <c r="B4" s="1217"/>
      <c r="C4" s="1217"/>
      <c r="D4" s="1217"/>
      <c r="E4" s="1217"/>
      <c r="F4" s="1217"/>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287"/>
      <c r="AK4" s="287"/>
      <c r="AL4" s="287"/>
      <c r="AM4" s="287"/>
      <c r="AN4" s="287"/>
      <c r="AO4" s="287"/>
      <c r="AP4" s="287"/>
      <c r="AQ4" s="287"/>
      <c r="AR4" s="287"/>
      <c r="AS4" s="287"/>
      <c r="AT4" s="287"/>
      <c r="AU4" s="287"/>
      <c r="AV4" s="287"/>
      <c r="AW4" s="287"/>
      <c r="AX4" s="287"/>
      <c r="AY4" s="287"/>
      <c r="AZ4" s="287"/>
      <c r="BA4" s="287"/>
      <c r="BB4" s="287"/>
      <c r="BC4" s="287"/>
      <c r="BD4" s="287"/>
      <c r="BE4" s="287"/>
      <c r="BF4" s="287"/>
      <c r="BG4" s="287"/>
      <c r="BH4" s="287"/>
      <c r="BI4" s="287"/>
      <c r="BJ4" s="287"/>
      <c r="BK4" s="287"/>
      <c r="BL4" s="287"/>
      <c r="BM4" s="287"/>
      <c r="BN4" s="287"/>
      <c r="BO4" s="287"/>
      <c r="BP4" s="287"/>
      <c r="BQ4" s="287"/>
      <c r="BR4" s="287"/>
      <c r="BS4" s="287"/>
      <c r="BT4" s="287"/>
      <c r="BU4" s="287"/>
      <c r="BV4" s="287"/>
      <c r="BW4" s="287"/>
      <c r="BX4" s="287"/>
      <c r="BY4" s="287"/>
      <c r="BZ4" s="287"/>
      <c r="CA4" s="287"/>
      <c r="CB4" s="287"/>
      <c r="CC4" s="287"/>
      <c r="CD4" s="287"/>
      <c r="CE4" s="287"/>
      <c r="CF4" s="287"/>
      <c r="CG4" s="287"/>
      <c r="CH4" s="287"/>
      <c r="CI4" s="287"/>
      <c r="CJ4" s="287"/>
      <c r="CK4" s="287"/>
      <c r="CL4" s="287"/>
      <c r="CM4" s="287"/>
      <c r="CN4" s="287"/>
      <c r="CO4" s="287"/>
      <c r="CP4" s="287"/>
      <c r="CQ4" s="287"/>
      <c r="CR4" s="287"/>
      <c r="CS4" s="287"/>
      <c r="CT4" s="287"/>
      <c r="CU4" s="287"/>
      <c r="CV4" s="287"/>
      <c r="CW4" s="287"/>
      <c r="CX4" s="287"/>
      <c r="CY4" s="287"/>
      <c r="CZ4" s="287"/>
      <c r="DA4" s="287"/>
      <c r="DB4" s="287"/>
      <c r="DC4" s="287"/>
      <c r="DD4" s="287"/>
      <c r="DE4" s="287"/>
      <c r="DF4" s="287"/>
      <c r="DG4" s="287"/>
      <c r="DH4" s="287"/>
      <c r="DI4" s="287"/>
      <c r="DJ4" s="287"/>
      <c r="DK4" s="287"/>
      <c r="DL4" s="287"/>
      <c r="DM4" s="287"/>
      <c r="DN4" s="287"/>
      <c r="DO4" s="287"/>
      <c r="DP4" s="287"/>
      <c r="DQ4" s="287"/>
      <c r="DR4" s="287"/>
      <c r="DS4" s="287"/>
      <c r="DT4" s="287"/>
      <c r="DU4" s="287"/>
      <c r="DV4" s="287"/>
      <c r="DW4" s="287"/>
      <c r="DX4" s="287"/>
      <c r="DY4" s="287"/>
      <c r="DZ4" s="287"/>
      <c r="EA4" s="287"/>
      <c r="EB4" s="287"/>
      <c r="EC4" s="287"/>
      <c r="ED4" s="287"/>
      <c r="EE4" s="287"/>
      <c r="EF4" s="287"/>
      <c r="EG4" s="287"/>
      <c r="EH4" s="287"/>
      <c r="EI4" s="287"/>
      <c r="EJ4" s="287"/>
      <c r="EK4" s="287"/>
      <c r="EL4" s="287"/>
      <c r="EM4" s="287"/>
      <c r="EN4" s="287"/>
      <c r="EO4" s="287"/>
      <c r="EP4" s="287"/>
      <c r="EQ4" s="287"/>
      <c r="ER4" s="287"/>
      <c r="ES4" s="287"/>
      <c r="ET4" s="287"/>
      <c r="EU4" s="287"/>
      <c r="EV4" s="287"/>
      <c r="EW4" s="287"/>
      <c r="EX4" s="287"/>
      <c r="EY4" s="287"/>
      <c r="EZ4" s="287"/>
      <c r="FA4" s="287"/>
      <c r="FB4" s="287"/>
      <c r="FC4" s="287"/>
      <c r="FD4" s="287"/>
      <c r="FE4" s="287"/>
      <c r="FF4" s="287"/>
      <c r="FG4" s="287"/>
      <c r="FH4" s="287"/>
      <c r="FI4" s="287"/>
      <c r="FJ4" s="287"/>
      <c r="FK4" s="287"/>
      <c r="FL4" s="287"/>
      <c r="FM4" s="287"/>
      <c r="FN4" s="287"/>
      <c r="FO4" s="287"/>
      <c r="FP4" s="287"/>
      <c r="FQ4" s="287"/>
      <c r="FR4" s="287"/>
      <c r="FS4" s="287"/>
      <c r="FT4" s="287"/>
      <c r="FU4" s="287"/>
      <c r="FV4" s="287"/>
      <c r="FW4" s="287"/>
      <c r="FX4" s="287"/>
      <c r="FY4" s="287"/>
      <c r="FZ4" s="287"/>
      <c r="GA4" s="287"/>
      <c r="GB4" s="287"/>
      <c r="GC4" s="287"/>
      <c r="GD4" s="287"/>
      <c r="GE4" s="287"/>
      <c r="GF4" s="287"/>
      <c r="GG4" s="287"/>
      <c r="GH4" s="287"/>
      <c r="GI4" s="287"/>
      <c r="GJ4" s="287"/>
      <c r="GK4" s="287"/>
      <c r="GL4" s="287"/>
      <c r="GM4" s="287"/>
      <c r="GN4" s="287"/>
      <c r="GO4" s="287"/>
      <c r="GP4" s="287"/>
      <c r="GQ4" s="287"/>
      <c r="GR4" s="287"/>
      <c r="GS4" s="287"/>
      <c r="GT4" s="287"/>
      <c r="GU4" s="287"/>
      <c r="GV4" s="287"/>
      <c r="GW4" s="287"/>
      <c r="GX4" s="287"/>
      <c r="GY4" s="287"/>
      <c r="GZ4" s="287"/>
      <c r="HA4" s="287"/>
      <c r="HB4" s="287"/>
      <c r="HC4" s="287"/>
      <c r="HD4" s="287"/>
      <c r="HE4" s="287"/>
      <c r="HF4" s="287"/>
      <c r="HG4" s="287"/>
      <c r="HH4" s="287"/>
      <c r="HI4" s="287"/>
      <c r="HJ4" s="287"/>
      <c r="HK4" s="287"/>
      <c r="HL4" s="287"/>
      <c r="HM4" s="287"/>
      <c r="HN4" s="287"/>
      <c r="HO4" s="287"/>
      <c r="HP4" s="287"/>
    </row>
    <row r="5" spans="1:224" ht="30" customHeight="1">
      <c r="A5" s="1217"/>
      <c r="B5" s="1217"/>
      <c r="C5" s="1217"/>
      <c r="D5" s="1217"/>
      <c r="E5" s="1217"/>
      <c r="F5" s="1217"/>
      <c r="H5" s="287"/>
      <c r="I5" s="287"/>
      <c r="J5" s="287"/>
      <c r="K5" s="287"/>
      <c r="L5" s="287"/>
      <c r="M5" s="287"/>
      <c r="N5" s="287"/>
      <c r="O5" s="287"/>
      <c r="P5" s="287"/>
      <c r="Q5" s="287"/>
      <c r="R5" s="287"/>
      <c r="S5" s="287"/>
      <c r="T5" s="287"/>
      <c r="U5" s="287"/>
      <c r="V5" s="287"/>
      <c r="W5" s="287"/>
      <c r="X5" s="287"/>
      <c r="Y5" s="287"/>
      <c r="Z5" s="287"/>
      <c r="AA5" s="287"/>
      <c r="AB5" s="287"/>
      <c r="AC5" s="287"/>
      <c r="AD5" s="287"/>
      <c r="AE5" s="287"/>
      <c r="AF5" s="287"/>
      <c r="AG5" s="287"/>
      <c r="AH5" s="287"/>
      <c r="AI5" s="287"/>
      <c r="AJ5" s="287"/>
      <c r="AK5" s="287"/>
      <c r="AL5" s="287"/>
      <c r="AM5" s="287"/>
      <c r="AN5" s="287"/>
      <c r="AO5" s="287"/>
      <c r="AP5" s="287"/>
      <c r="AQ5" s="287"/>
      <c r="AR5" s="287"/>
      <c r="AS5" s="287"/>
      <c r="AT5" s="287"/>
      <c r="AU5" s="287"/>
      <c r="AV5" s="287"/>
      <c r="AW5" s="287"/>
      <c r="AX5" s="287"/>
      <c r="AY5" s="287"/>
      <c r="AZ5" s="287"/>
      <c r="BA5" s="287"/>
      <c r="BB5" s="287"/>
      <c r="BC5" s="287"/>
      <c r="BD5" s="287"/>
      <c r="BE5" s="287"/>
      <c r="BF5" s="287"/>
      <c r="BG5" s="287"/>
      <c r="BH5" s="287"/>
      <c r="BI5" s="287"/>
      <c r="BJ5" s="287"/>
      <c r="BK5" s="287"/>
      <c r="BL5" s="287"/>
      <c r="BM5" s="287"/>
      <c r="BN5" s="287"/>
      <c r="BO5" s="287"/>
      <c r="BP5" s="287"/>
      <c r="BQ5" s="287"/>
      <c r="BR5" s="287"/>
      <c r="BS5" s="287"/>
      <c r="BT5" s="287"/>
      <c r="BU5" s="287"/>
      <c r="BV5" s="287"/>
      <c r="BW5" s="287"/>
      <c r="BX5" s="287"/>
      <c r="BY5" s="287"/>
      <c r="BZ5" s="287"/>
      <c r="CA5" s="287"/>
      <c r="CB5" s="287"/>
      <c r="CC5" s="287"/>
      <c r="CD5" s="287"/>
      <c r="CE5" s="287"/>
      <c r="CF5" s="287"/>
      <c r="CG5" s="287"/>
      <c r="CH5" s="287"/>
      <c r="CI5" s="287"/>
      <c r="CJ5" s="287"/>
      <c r="CK5" s="287"/>
      <c r="CL5" s="287"/>
      <c r="CM5" s="287"/>
      <c r="CN5" s="287"/>
      <c r="CO5" s="287"/>
      <c r="CP5" s="287"/>
      <c r="CQ5" s="287"/>
      <c r="CR5" s="287"/>
      <c r="CS5" s="287"/>
      <c r="CT5" s="287"/>
      <c r="CU5" s="287"/>
      <c r="CV5" s="287"/>
      <c r="CW5" s="287"/>
      <c r="CX5" s="287"/>
      <c r="CY5" s="287"/>
      <c r="CZ5" s="287"/>
      <c r="DA5" s="287"/>
      <c r="DB5" s="287"/>
      <c r="DC5" s="287"/>
      <c r="DD5" s="287"/>
      <c r="DE5" s="287"/>
      <c r="DF5" s="287"/>
      <c r="DG5" s="287"/>
      <c r="DH5" s="287"/>
      <c r="DI5" s="287"/>
      <c r="DJ5" s="287"/>
      <c r="DK5" s="287"/>
      <c r="DL5" s="287"/>
      <c r="DM5" s="287"/>
      <c r="DN5" s="287"/>
      <c r="DO5" s="287"/>
      <c r="DP5" s="287"/>
      <c r="DQ5" s="287"/>
      <c r="DR5" s="287"/>
      <c r="DS5" s="287"/>
      <c r="DT5" s="287"/>
      <c r="DU5" s="287"/>
      <c r="DV5" s="287"/>
      <c r="DW5" s="287"/>
      <c r="DX5" s="287"/>
      <c r="DY5" s="287"/>
      <c r="DZ5" s="287"/>
      <c r="EA5" s="287"/>
      <c r="EB5" s="287"/>
      <c r="EC5" s="287"/>
      <c r="ED5" s="287"/>
      <c r="EE5" s="287"/>
      <c r="EF5" s="287"/>
      <c r="EG5" s="287"/>
      <c r="EH5" s="287"/>
      <c r="EI5" s="287"/>
      <c r="EJ5" s="287"/>
      <c r="EK5" s="287"/>
      <c r="EL5" s="287"/>
      <c r="EM5" s="287"/>
      <c r="EN5" s="287"/>
      <c r="EO5" s="287"/>
      <c r="EP5" s="287"/>
      <c r="EQ5" s="287"/>
      <c r="ER5" s="287"/>
      <c r="ES5" s="287"/>
      <c r="ET5" s="287"/>
      <c r="EU5" s="287"/>
      <c r="EV5" s="287"/>
      <c r="EW5" s="287"/>
      <c r="EX5" s="287"/>
      <c r="EY5" s="287"/>
      <c r="EZ5" s="287"/>
      <c r="FA5" s="287"/>
      <c r="FB5" s="287"/>
      <c r="FC5" s="287"/>
      <c r="FD5" s="287"/>
      <c r="FE5" s="287"/>
      <c r="FF5" s="287"/>
      <c r="FG5" s="287"/>
      <c r="FH5" s="287"/>
      <c r="FI5" s="287"/>
      <c r="FJ5" s="287"/>
      <c r="FK5" s="287"/>
      <c r="FL5" s="287"/>
      <c r="FM5" s="287"/>
      <c r="FN5" s="287"/>
      <c r="FO5" s="287"/>
      <c r="FP5" s="287"/>
      <c r="FQ5" s="287"/>
      <c r="FR5" s="287"/>
      <c r="FS5" s="287"/>
      <c r="FT5" s="287"/>
      <c r="FU5" s="287"/>
      <c r="FV5" s="287"/>
      <c r="FW5" s="287"/>
      <c r="FX5" s="287"/>
      <c r="FY5" s="287"/>
      <c r="FZ5" s="287"/>
      <c r="GA5" s="287"/>
      <c r="GB5" s="287"/>
      <c r="GC5" s="287"/>
      <c r="GD5" s="287"/>
      <c r="GE5" s="287"/>
      <c r="GF5" s="287"/>
      <c r="GG5" s="287"/>
      <c r="GH5" s="287"/>
      <c r="GI5" s="287"/>
      <c r="GJ5" s="287"/>
      <c r="GK5" s="287"/>
      <c r="GL5" s="287"/>
      <c r="GM5" s="287"/>
      <c r="GN5" s="287"/>
      <c r="GO5" s="287"/>
      <c r="GP5" s="287"/>
      <c r="GQ5" s="287"/>
      <c r="GR5" s="287"/>
      <c r="GS5" s="287"/>
      <c r="GT5" s="287"/>
      <c r="GU5" s="287"/>
      <c r="GV5" s="287"/>
      <c r="GW5" s="287"/>
      <c r="GX5" s="287"/>
      <c r="GY5" s="287"/>
      <c r="GZ5" s="287"/>
      <c r="HA5" s="287"/>
      <c r="HB5" s="287"/>
      <c r="HC5" s="287"/>
      <c r="HD5" s="287"/>
      <c r="HE5" s="287"/>
      <c r="HF5" s="287"/>
      <c r="HG5" s="287"/>
      <c r="HH5" s="287"/>
      <c r="HI5" s="287"/>
      <c r="HJ5" s="287"/>
      <c r="HK5" s="287"/>
      <c r="HL5" s="287"/>
      <c r="HM5" s="287"/>
      <c r="HN5" s="287"/>
      <c r="HO5" s="287"/>
      <c r="HP5" s="287"/>
    </row>
    <row r="6" spans="1:224" ht="22.35" customHeight="1" thickBot="1">
      <c r="A6" s="291"/>
      <c r="C6" s="292"/>
      <c r="D6" s="292"/>
      <c r="E6" s="292"/>
      <c r="F6" s="292"/>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87"/>
      <c r="AL6" s="287"/>
      <c r="AM6" s="287"/>
      <c r="AN6" s="287"/>
      <c r="AO6" s="287"/>
      <c r="AP6" s="287"/>
      <c r="AQ6" s="287"/>
      <c r="AR6" s="287"/>
      <c r="AS6" s="287"/>
      <c r="AT6" s="287"/>
      <c r="AU6" s="287"/>
      <c r="AV6" s="287"/>
      <c r="AW6" s="287"/>
      <c r="AX6" s="287"/>
      <c r="AY6" s="287"/>
      <c r="AZ6" s="287"/>
      <c r="BA6" s="287"/>
      <c r="BB6" s="287"/>
      <c r="BC6" s="287"/>
      <c r="BD6" s="287"/>
      <c r="BE6" s="287"/>
      <c r="BF6" s="287"/>
      <c r="BG6" s="287"/>
      <c r="BH6" s="287"/>
      <c r="BI6" s="287"/>
      <c r="BJ6" s="287"/>
      <c r="BK6" s="287"/>
      <c r="BL6" s="287"/>
      <c r="BM6" s="287"/>
      <c r="BN6" s="287"/>
      <c r="BO6" s="287"/>
      <c r="BP6" s="287"/>
      <c r="BQ6" s="287"/>
      <c r="BR6" s="287"/>
      <c r="BS6" s="287"/>
      <c r="BT6" s="287"/>
      <c r="BU6" s="287"/>
      <c r="BV6" s="287"/>
      <c r="BW6" s="287"/>
      <c r="BX6" s="287"/>
      <c r="BY6" s="287"/>
      <c r="BZ6" s="287"/>
      <c r="CA6" s="287"/>
      <c r="CB6" s="287"/>
      <c r="CC6" s="287"/>
      <c r="CD6" s="287"/>
      <c r="CE6" s="287"/>
      <c r="CF6" s="287"/>
      <c r="CG6" s="287"/>
      <c r="CH6" s="287"/>
      <c r="CI6" s="287"/>
      <c r="CJ6" s="287"/>
      <c r="CK6" s="287"/>
      <c r="CL6" s="287"/>
      <c r="CM6" s="287"/>
      <c r="CN6" s="287"/>
      <c r="CO6" s="287"/>
      <c r="CP6" s="287"/>
      <c r="CQ6" s="287"/>
      <c r="CR6" s="287"/>
      <c r="CS6" s="287"/>
      <c r="CT6" s="287"/>
      <c r="CU6" s="287"/>
      <c r="CV6" s="287"/>
      <c r="CW6" s="287"/>
      <c r="CX6" s="287"/>
      <c r="CY6" s="287"/>
      <c r="CZ6" s="287"/>
      <c r="DA6" s="287"/>
      <c r="DB6" s="287"/>
      <c r="DC6" s="287"/>
      <c r="DD6" s="287"/>
      <c r="DE6" s="287"/>
      <c r="DF6" s="287"/>
      <c r="DG6" s="287"/>
      <c r="DH6" s="287"/>
      <c r="DI6" s="287"/>
      <c r="DJ6" s="287"/>
      <c r="DK6" s="287"/>
      <c r="DL6" s="287"/>
      <c r="DM6" s="287"/>
      <c r="DN6" s="287"/>
      <c r="DO6" s="287"/>
      <c r="DP6" s="287"/>
      <c r="DQ6" s="287"/>
      <c r="DR6" s="287"/>
      <c r="DS6" s="287"/>
      <c r="DT6" s="287"/>
      <c r="DU6" s="287"/>
      <c r="DV6" s="287"/>
      <c r="DW6" s="287"/>
      <c r="DX6" s="287"/>
      <c r="DY6" s="287"/>
      <c r="DZ6" s="287"/>
      <c r="EA6" s="287"/>
      <c r="EB6" s="287"/>
      <c r="EC6" s="287"/>
      <c r="ED6" s="287"/>
      <c r="EE6" s="287"/>
      <c r="EF6" s="287"/>
      <c r="EG6" s="287"/>
      <c r="EH6" s="287"/>
      <c r="EI6" s="287"/>
      <c r="EJ6" s="287"/>
      <c r="EK6" s="287"/>
      <c r="EL6" s="287"/>
      <c r="EM6" s="287"/>
      <c r="EN6" s="287"/>
      <c r="EO6" s="287"/>
      <c r="EP6" s="287"/>
      <c r="EQ6" s="287"/>
      <c r="ER6" s="287"/>
      <c r="ES6" s="287"/>
      <c r="ET6" s="287"/>
      <c r="EU6" s="287"/>
      <c r="EV6" s="287"/>
      <c r="EW6" s="287"/>
      <c r="EX6" s="287"/>
      <c r="EY6" s="287"/>
      <c r="EZ6" s="287"/>
      <c r="FA6" s="287"/>
      <c r="FB6" s="287"/>
      <c r="FC6" s="287"/>
      <c r="FD6" s="287"/>
      <c r="FE6" s="287"/>
      <c r="FF6" s="287"/>
      <c r="FG6" s="287"/>
      <c r="FH6" s="287"/>
      <c r="FI6" s="287"/>
      <c r="FJ6" s="287"/>
      <c r="FK6" s="287"/>
      <c r="FL6" s="287"/>
      <c r="FM6" s="287"/>
      <c r="FN6" s="287"/>
      <c r="FO6" s="287"/>
      <c r="FP6" s="287"/>
      <c r="FQ6" s="287"/>
      <c r="FR6" s="287"/>
      <c r="FS6" s="287"/>
      <c r="FT6" s="287"/>
      <c r="FU6" s="287"/>
      <c r="FV6" s="287"/>
      <c r="FW6" s="287"/>
      <c r="FX6" s="287"/>
      <c r="FY6" s="287"/>
      <c r="FZ6" s="287"/>
      <c r="GA6" s="287"/>
      <c r="GB6" s="287"/>
      <c r="GC6" s="287"/>
      <c r="GD6" s="287"/>
      <c r="GE6" s="287"/>
      <c r="GF6" s="287"/>
      <c r="GG6" s="287"/>
      <c r="GH6" s="287"/>
      <c r="GI6" s="287"/>
      <c r="GJ6" s="287"/>
      <c r="GK6" s="287"/>
      <c r="GL6" s="287"/>
      <c r="GM6" s="287"/>
      <c r="GN6" s="287"/>
      <c r="GO6" s="287"/>
      <c r="GP6" s="287"/>
      <c r="GQ6" s="287"/>
      <c r="GR6" s="287"/>
      <c r="GS6" s="287"/>
      <c r="GT6" s="287"/>
      <c r="GU6" s="287"/>
      <c r="GV6" s="287"/>
      <c r="GW6" s="287"/>
      <c r="GX6" s="287"/>
      <c r="GY6" s="287"/>
      <c r="GZ6" s="287"/>
      <c r="HA6" s="287"/>
      <c r="HB6" s="287"/>
      <c r="HC6" s="287"/>
      <c r="HD6" s="287"/>
      <c r="HE6" s="287"/>
      <c r="HF6" s="287"/>
      <c r="HG6" s="287"/>
      <c r="HH6" s="287"/>
      <c r="HI6" s="287"/>
      <c r="HJ6" s="287"/>
      <c r="HK6" s="287"/>
      <c r="HL6" s="287"/>
      <c r="HM6" s="287"/>
      <c r="HN6" s="287"/>
      <c r="HO6" s="287"/>
      <c r="HP6" s="287"/>
    </row>
    <row r="7" spans="1:224" ht="30" customHeight="1" thickBot="1">
      <c r="A7" s="1135" t="s">
        <v>655</v>
      </c>
      <c r="B7" s="1136"/>
      <c r="C7" s="1119" t="s">
        <v>89</v>
      </c>
      <c r="D7" s="1120"/>
      <c r="E7" s="1120"/>
      <c r="F7" s="1121"/>
      <c r="G7" s="295"/>
      <c r="H7" s="296"/>
      <c r="I7" s="297"/>
      <c r="J7" s="297"/>
      <c r="K7" s="298"/>
      <c r="L7" s="298"/>
      <c r="M7" s="298"/>
      <c r="N7" s="298"/>
      <c r="O7" s="296"/>
      <c r="P7" s="296"/>
      <c r="Q7" s="296"/>
      <c r="R7" s="296"/>
      <c r="S7" s="296"/>
      <c r="T7" s="296"/>
      <c r="U7" s="296"/>
      <c r="V7" s="287"/>
      <c r="W7" s="287"/>
      <c r="X7" s="287"/>
      <c r="Y7" s="287"/>
      <c r="Z7" s="287"/>
      <c r="AA7" s="287"/>
      <c r="AB7" s="287"/>
      <c r="AC7" s="287"/>
      <c r="AD7" s="287"/>
      <c r="AE7" s="287"/>
      <c r="AF7" s="287"/>
      <c r="AG7" s="287"/>
      <c r="AH7" s="287"/>
      <c r="AI7" s="287"/>
      <c r="AJ7" s="287"/>
      <c r="AK7" s="287"/>
      <c r="AL7" s="287"/>
      <c r="AM7" s="287"/>
      <c r="AN7" s="287"/>
      <c r="AO7" s="287"/>
      <c r="AP7" s="287"/>
      <c r="AQ7" s="287"/>
      <c r="AR7" s="287"/>
      <c r="AS7" s="287"/>
      <c r="AT7" s="287"/>
      <c r="AU7" s="287"/>
      <c r="AV7" s="287"/>
      <c r="AW7" s="287"/>
      <c r="AX7" s="287"/>
      <c r="AY7" s="287"/>
      <c r="AZ7" s="287"/>
      <c r="BA7" s="287"/>
      <c r="BB7" s="287"/>
      <c r="BC7" s="287"/>
      <c r="BD7" s="287"/>
      <c r="BE7" s="287"/>
      <c r="BF7" s="287"/>
      <c r="BG7" s="287"/>
      <c r="BH7" s="287"/>
      <c r="BI7" s="287"/>
      <c r="BJ7" s="287"/>
      <c r="BK7" s="287"/>
      <c r="BL7" s="287"/>
      <c r="BM7" s="287"/>
      <c r="BN7" s="287"/>
      <c r="BO7" s="287"/>
      <c r="BP7" s="287"/>
      <c r="BQ7" s="287"/>
      <c r="BR7" s="287"/>
      <c r="BS7" s="287"/>
      <c r="BT7" s="287"/>
      <c r="BU7" s="287"/>
      <c r="BV7" s="287"/>
      <c r="BW7" s="287"/>
      <c r="BX7" s="287"/>
      <c r="BY7" s="287"/>
      <c r="BZ7" s="287"/>
      <c r="CA7" s="287"/>
      <c r="CB7" s="287"/>
      <c r="CC7" s="287"/>
      <c r="CD7" s="287"/>
      <c r="CE7" s="287"/>
      <c r="CF7" s="287"/>
      <c r="CG7" s="287"/>
      <c r="CH7" s="287"/>
      <c r="CI7" s="287"/>
      <c r="CJ7" s="287"/>
      <c r="CK7" s="287"/>
      <c r="CL7" s="287"/>
      <c r="CM7" s="287"/>
      <c r="CN7" s="287"/>
      <c r="CO7" s="287"/>
      <c r="CP7" s="287"/>
      <c r="CQ7" s="287"/>
      <c r="CR7" s="287"/>
      <c r="CS7" s="287"/>
      <c r="CT7" s="287"/>
      <c r="CU7" s="287"/>
      <c r="CV7" s="287"/>
      <c r="CW7" s="287"/>
      <c r="CX7" s="287"/>
      <c r="CY7" s="287"/>
      <c r="CZ7" s="287"/>
      <c r="DA7" s="287"/>
      <c r="DB7" s="287"/>
      <c r="DC7" s="287"/>
      <c r="DD7" s="287"/>
      <c r="DE7" s="287"/>
      <c r="DF7" s="287"/>
      <c r="DG7" s="287"/>
      <c r="DH7" s="287"/>
      <c r="DI7" s="287"/>
      <c r="DJ7" s="287"/>
      <c r="DK7" s="287"/>
      <c r="DL7" s="287"/>
      <c r="DM7" s="287"/>
      <c r="DN7" s="287"/>
      <c r="DO7" s="287"/>
      <c r="DP7" s="287"/>
      <c r="DQ7" s="287"/>
      <c r="DR7" s="287"/>
      <c r="DS7" s="287"/>
      <c r="DT7" s="287"/>
      <c r="DU7" s="287"/>
      <c r="DV7" s="287"/>
      <c r="DW7" s="287"/>
      <c r="DX7" s="287"/>
      <c r="DY7" s="287"/>
      <c r="DZ7" s="287"/>
      <c r="EA7" s="287"/>
      <c r="EB7" s="287"/>
      <c r="EC7" s="287"/>
      <c r="ED7" s="287"/>
      <c r="EE7" s="287"/>
      <c r="EF7" s="287"/>
      <c r="EG7" s="287"/>
      <c r="EH7" s="287"/>
      <c r="EI7" s="287"/>
      <c r="EJ7" s="287"/>
      <c r="EK7" s="287"/>
      <c r="EL7" s="287"/>
      <c r="EM7" s="287"/>
      <c r="EN7" s="287"/>
      <c r="EO7" s="287"/>
      <c r="EP7" s="287"/>
      <c r="EQ7" s="287"/>
      <c r="ER7" s="287"/>
      <c r="ES7" s="287"/>
      <c r="ET7" s="287"/>
      <c r="EU7" s="287"/>
      <c r="EV7" s="287"/>
      <c r="EW7" s="287"/>
      <c r="EX7" s="287"/>
      <c r="EY7" s="287"/>
      <c r="EZ7" s="287"/>
      <c r="FA7" s="287"/>
      <c r="FB7" s="287"/>
      <c r="FC7" s="287"/>
      <c r="FD7" s="287"/>
      <c r="FE7" s="287"/>
      <c r="FF7" s="287"/>
      <c r="FG7" s="287"/>
      <c r="FH7" s="287"/>
      <c r="FI7" s="287"/>
      <c r="FJ7" s="287"/>
      <c r="FK7" s="287"/>
      <c r="FL7" s="287"/>
      <c r="FM7" s="287"/>
      <c r="FN7" s="287"/>
      <c r="FO7" s="287"/>
      <c r="FP7" s="287"/>
      <c r="FQ7" s="287"/>
      <c r="FR7" s="287"/>
      <c r="FS7" s="287"/>
      <c r="FT7" s="287"/>
      <c r="FU7" s="287"/>
      <c r="FV7" s="287"/>
      <c r="FW7" s="287"/>
      <c r="FX7" s="287"/>
      <c r="FY7" s="287"/>
      <c r="FZ7" s="287"/>
      <c r="GA7" s="287"/>
      <c r="GB7" s="287"/>
      <c r="GC7" s="287"/>
      <c r="GD7" s="287"/>
      <c r="GE7" s="287"/>
      <c r="GF7" s="287"/>
      <c r="GG7" s="287"/>
      <c r="GH7" s="287"/>
      <c r="GI7" s="287"/>
      <c r="GJ7" s="287"/>
      <c r="GK7" s="287"/>
      <c r="GL7" s="287"/>
      <c r="GM7" s="287"/>
      <c r="GN7" s="287"/>
      <c r="GO7" s="287"/>
      <c r="GP7" s="287"/>
      <c r="GQ7" s="287"/>
      <c r="GR7" s="287"/>
      <c r="GS7" s="287"/>
      <c r="GT7" s="287"/>
      <c r="GU7" s="287"/>
      <c r="GV7" s="287"/>
      <c r="GW7" s="287"/>
      <c r="GX7" s="287"/>
      <c r="GY7" s="287"/>
      <c r="GZ7" s="287"/>
      <c r="HA7" s="287"/>
      <c r="HB7" s="287"/>
      <c r="HC7" s="287"/>
      <c r="HD7" s="287"/>
      <c r="HE7" s="287"/>
      <c r="HF7" s="287"/>
      <c r="HG7" s="287"/>
      <c r="HH7" s="287"/>
      <c r="HI7" s="287"/>
      <c r="HJ7" s="287"/>
      <c r="HK7" s="287"/>
      <c r="HL7" s="287"/>
      <c r="HM7" s="287"/>
      <c r="HN7" s="287"/>
      <c r="HO7" s="287"/>
      <c r="HP7" s="287"/>
    </row>
    <row r="8" spans="1:224" s="291" customFormat="1" ht="114.6" customHeight="1" thickBot="1">
      <c r="A8" s="1219" t="s">
        <v>676</v>
      </c>
      <c r="B8" s="1220"/>
      <c r="C8" s="299" t="s">
        <v>293</v>
      </c>
      <c r="D8" s="300" t="s">
        <v>677</v>
      </c>
      <c r="E8" s="719" t="s">
        <v>678</v>
      </c>
      <c r="F8" s="301" t="s">
        <v>679</v>
      </c>
      <c r="G8" s="302"/>
      <c r="H8" s="303"/>
      <c r="I8" s="304"/>
      <c r="J8" s="297"/>
      <c r="K8" s="305"/>
      <c r="L8" s="305"/>
      <c r="M8" s="305"/>
      <c r="N8" s="305"/>
      <c r="O8" s="303"/>
      <c r="P8" s="303"/>
      <c r="Q8" s="303"/>
      <c r="R8" s="306"/>
      <c r="S8" s="306"/>
      <c r="T8" s="306"/>
      <c r="U8" s="306"/>
      <c r="V8" s="294"/>
      <c r="W8" s="294"/>
      <c r="X8" s="294"/>
      <c r="Y8" s="294"/>
      <c r="Z8" s="294"/>
      <c r="AA8" s="294"/>
      <c r="AB8" s="294"/>
      <c r="AC8" s="294"/>
      <c r="AD8" s="294"/>
      <c r="AE8" s="294"/>
      <c r="AF8" s="294"/>
      <c r="AG8" s="294"/>
      <c r="AH8" s="294"/>
      <c r="AI8" s="294"/>
      <c r="AJ8" s="294"/>
      <c r="AK8" s="294"/>
      <c r="AL8" s="294"/>
      <c r="AM8" s="294"/>
      <c r="AN8" s="294"/>
      <c r="AO8" s="294"/>
      <c r="AP8" s="294"/>
      <c r="AQ8" s="294"/>
      <c r="AR8" s="294"/>
      <c r="AS8" s="294"/>
      <c r="AT8" s="294"/>
      <c r="AU8" s="294"/>
      <c r="AV8" s="294"/>
      <c r="AW8" s="294"/>
      <c r="AX8" s="294"/>
      <c r="AY8" s="294"/>
      <c r="AZ8" s="294"/>
      <c r="BA8" s="294"/>
      <c r="BB8" s="294"/>
      <c r="BC8" s="294"/>
      <c r="BD8" s="294"/>
      <c r="BE8" s="294"/>
      <c r="BF8" s="294"/>
      <c r="BG8" s="294"/>
      <c r="BH8" s="294"/>
      <c r="BI8" s="294"/>
      <c r="BJ8" s="294"/>
      <c r="BK8" s="294"/>
      <c r="BL8" s="294"/>
      <c r="BM8" s="294"/>
      <c r="BN8" s="294"/>
      <c r="BO8" s="294"/>
      <c r="BP8" s="294"/>
      <c r="BQ8" s="294"/>
      <c r="BR8" s="294"/>
      <c r="BS8" s="294"/>
      <c r="BT8" s="294"/>
      <c r="BU8" s="294"/>
      <c r="BV8" s="294"/>
      <c r="BW8" s="294"/>
      <c r="BX8" s="294"/>
      <c r="BY8" s="294"/>
      <c r="BZ8" s="294"/>
      <c r="CA8" s="294"/>
      <c r="CB8" s="294"/>
      <c r="CC8" s="294"/>
      <c r="CD8" s="294"/>
      <c r="CE8" s="294"/>
      <c r="CF8" s="294"/>
      <c r="CG8" s="294"/>
      <c r="CH8" s="294"/>
      <c r="CI8" s="294"/>
      <c r="CJ8" s="294"/>
      <c r="CK8" s="294"/>
      <c r="CL8" s="294"/>
      <c r="CM8" s="294"/>
      <c r="CN8" s="294"/>
      <c r="CO8" s="294"/>
      <c r="CP8" s="294"/>
      <c r="CQ8" s="294"/>
      <c r="CR8" s="294"/>
      <c r="CS8" s="294"/>
      <c r="CT8" s="294"/>
      <c r="CU8" s="294"/>
      <c r="CV8" s="294"/>
      <c r="CW8" s="294"/>
      <c r="CX8" s="294"/>
      <c r="CY8" s="294"/>
      <c r="CZ8" s="294"/>
      <c r="DA8" s="294"/>
      <c r="DB8" s="294"/>
      <c r="DC8" s="294"/>
      <c r="DD8" s="294"/>
      <c r="DE8" s="294"/>
      <c r="DF8" s="294"/>
      <c r="DG8" s="294"/>
      <c r="DH8" s="294"/>
      <c r="DI8" s="294"/>
      <c r="DJ8" s="294"/>
      <c r="DK8" s="294"/>
      <c r="DL8" s="294"/>
      <c r="DM8" s="294"/>
      <c r="DN8" s="294"/>
      <c r="DO8" s="294"/>
      <c r="DP8" s="294"/>
      <c r="DQ8" s="294"/>
      <c r="DR8" s="294"/>
      <c r="DS8" s="294"/>
      <c r="DT8" s="294"/>
      <c r="DU8" s="294"/>
      <c r="DV8" s="294"/>
      <c r="DW8" s="294"/>
      <c r="DX8" s="294"/>
      <c r="DY8" s="294"/>
      <c r="DZ8" s="294"/>
      <c r="EA8" s="294"/>
      <c r="EB8" s="294"/>
      <c r="EC8" s="294"/>
      <c r="ED8" s="294"/>
      <c r="EE8" s="294"/>
      <c r="EF8" s="294"/>
      <c r="EG8" s="294"/>
      <c r="EH8" s="294"/>
      <c r="EI8" s="294"/>
      <c r="EJ8" s="294"/>
      <c r="EK8" s="294"/>
      <c r="EL8" s="294"/>
      <c r="EM8" s="294"/>
      <c r="EN8" s="294"/>
      <c r="EO8" s="294"/>
      <c r="EP8" s="294"/>
      <c r="EQ8" s="294"/>
      <c r="ER8" s="294"/>
      <c r="ES8" s="294"/>
      <c r="ET8" s="294"/>
      <c r="EU8" s="294"/>
      <c r="EV8" s="294"/>
      <c r="EW8" s="294"/>
      <c r="EX8" s="294"/>
      <c r="EY8" s="294"/>
      <c r="EZ8" s="294"/>
      <c r="FA8" s="294"/>
      <c r="FB8" s="294"/>
      <c r="FC8" s="294"/>
      <c r="FD8" s="294"/>
      <c r="FE8" s="294"/>
      <c r="FF8" s="294"/>
      <c r="FG8" s="294"/>
      <c r="FH8" s="294"/>
      <c r="FI8" s="294"/>
      <c r="FJ8" s="294"/>
      <c r="FK8" s="294"/>
      <c r="FL8" s="294"/>
      <c r="FM8" s="294"/>
      <c r="FN8" s="294"/>
      <c r="FO8" s="294"/>
      <c r="FP8" s="294"/>
      <c r="FQ8" s="294"/>
      <c r="FR8" s="294"/>
      <c r="FS8" s="294"/>
      <c r="FT8" s="294"/>
      <c r="FU8" s="294"/>
      <c r="FV8" s="294"/>
      <c r="FW8" s="294"/>
      <c r="FX8" s="294"/>
      <c r="FY8" s="294"/>
      <c r="FZ8" s="294"/>
      <c r="GA8" s="294"/>
      <c r="GB8" s="294"/>
      <c r="GC8" s="294"/>
      <c r="GD8" s="294"/>
      <c r="GE8" s="294"/>
      <c r="GF8" s="294"/>
      <c r="GG8" s="294"/>
      <c r="GH8" s="294"/>
      <c r="GI8" s="294"/>
      <c r="GJ8" s="294"/>
      <c r="GK8" s="294"/>
      <c r="GL8" s="294"/>
      <c r="GM8" s="294"/>
      <c r="GN8" s="294"/>
      <c r="GO8" s="294"/>
      <c r="GP8" s="294"/>
      <c r="GQ8" s="294"/>
      <c r="GR8" s="294"/>
      <c r="GS8" s="294"/>
      <c r="GT8" s="294"/>
      <c r="GU8" s="294"/>
      <c r="GV8" s="294"/>
      <c r="GW8" s="294"/>
      <c r="GX8" s="294"/>
      <c r="GY8" s="294"/>
      <c r="GZ8" s="294"/>
      <c r="HA8" s="294"/>
      <c r="HB8" s="294"/>
      <c r="HC8" s="294"/>
      <c r="HD8" s="294"/>
      <c r="HE8" s="294"/>
      <c r="HF8" s="294"/>
      <c r="HG8" s="294"/>
      <c r="HH8" s="294"/>
      <c r="HI8" s="294"/>
      <c r="HJ8" s="294"/>
      <c r="HK8" s="294"/>
      <c r="HL8" s="294"/>
      <c r="HM8" s="294"/>
      <c r="HN8" s="294"/>
      <c r="HO8" s="294"/>
      <c r="HP8" s="294"/>
    </row>
    <row r="9" spans="1:224" s="291" customFormat="1" ht="30" customHeight="1" thickBot="1">
      <c r="A9" s="1130" t="s">
        <v>451</v>
      </c>
      <c r="B9" s="1132"/>
      <c r="C9" s="339"/>
      <c r="D9" s="356"/>
      <c r="E9" s="356"/>
      <c r="F9" s="356"/>
      <c r="G9" s="307"/>
      <c r="H9" s="308"/>
      <c r="I9" s="304"/>
      <c r="J9" s="297"/>
      <c r="K9" s="305"/>
      <c r="L9" s="305"/>
      <c r="M9" s="305"/>
      <c r="N9" s="305"/>
      <c r="O9" s="308"/>
      <c r="P9" s="308"/>
      <c r="Q9" s="308"/>
      <c r="R9" s="309"/>
      <c r="S9" s="309"/>
      <c r="T9" s="309"/>
      <c r="U9" s="309"/>
    </row>
    <row r="10" spans="1:224" s="315" customFormat="1" ht="30" customHeight="1">
      <c r="A10" s="310" t="s">
        <v>452</v>
      </c>
      <c r="B10" s="323"/>
      <c r="C10" s="720" t="s">
        <v>453</v>
      </c>
      <c r="D10" s="593">
        <v>0</v>
      </c>
      <c r="E10" s="593">
        <v>0</v>
      </c>
      <c r="F10" s="311">
        <f t="shared" ref="F10:F80" si="0">+D10+E10</f>
        <v>0</v>
      </c>
      <c r="G10" s="312"/>
      <c r="H10" s="313"/>
      <c r="I10" s="304"/>
      <c r="J10" s="297"/>
      <c r="K10" s="305"/>
      <c r="L10" s="305"/>
      <c r="M10" s="305"/>
      <c r="N10" s="305"/>
      <c r="O10" s="313"/>
      <c r="P10" s="313"/>
      <c r="Q10" s="313"/>
      <c r="R10" s="314"/>
      <c r="S10" s="314"/>
      <c r="T10" s="314"/>
      <c r="U10" s="314"/>
    </row>
    <row r="11" spans="1:224" s="315" customFormat="1" ht="30" customHeight="1">
      <c r="A11" s="877" t="s">
        <v>454</v>
      </c>
      <c r="B11" s="878"/>
      <c r="C11" s="879" t="s">
        <v>455</v>
      </c>
      <c r="D11" s="880">
        <v>0</v>
      </c>
      <c r="E11" s="880">
        <v>0</v>
      </c>
      <c r="F11" s="881">
        <f t="shared" si="0"/>
        <v>0</v>
      </c>
      <c r="G11" s="312"/>
      <c r="H11" s="313"/>
      <c r="I11" s="304"/>
      <c r="J11" s="297"/>
      <c r="K11" s="305"/>
      <c r="L11" s="305"/>
      <c r="M11" s="305"/>
      <c r="N11" s="305"/>
      <c r="O11" s="313"/>
      <c r="P11" s="313"/>
      <c r="Q11" s="313"/>
      <c r="R11" s="314"/>
      <c r="S11" s="314"/>
      <c r="T11" s="314"/>
      <c r="U11" s="314"/>
    </row>
    <row r="12" spans="1:224" s="315" customFormat="1" ht="30" customHeight="1">
      <c r="A12" s="877" t="s">
        <v>456</v>
      </c>
      <c r="B12" s="878"/>
      <c r="C12" s="879" t="s">
        <v>457</v>
      </c>
      <c r="D12" s="880">
        <v>0</v>
      </c>
      <c r="E12" s="880">
        <v>0</v>
      </c>
      <c r="F12" s="881">
        <f t="shared" si="0"/>
        <v>0</v>
      </c>
      <c r="G12" s="312"/>
      <c r="H12" s="313"/>
      <c r="I12" s="304"/>
      <c r="J12" s="297"/>
      <c r="K12" s="305"/>
      <c r="L12" s="305"/>
      <c r="M12" s="305"/>
      <c r="N12" s="305"/>
      <c r="O12" s="313"/>
      <c r="P12" s="313"/>
      <c r="Q12" s="313"/>
      <c r="R12" s="314"/>
      <c r="S12" s="314"/>
      <c r="T12" s="314"/>
      <c r="U12" s="314"/>
    </row>
    <row r="13" spans="1:224" s="315" customFormat="1" ht="30" customHeight="1">
      <c r="A13" s="877" t="s">
        <v>458</v>
      </c>
      <c r="B13" s="878"/>
      <c r="C13" s="879" t="s">
        <v>459</v>
      </c>
      <c r="D13" s="880">
        <v>0</v>
      </c>
      <c r="E13" s="880">
        <v>0</v>
      </c>
      <c r="F13" s="881">
        <f t="shared" si="0"/>
        <v>0</v>
      </c>
      <c r="G13" s="312"/>
      <c r="H13" s="313"/>
      <c r="I13" s="304"/>
      <c r="J13" s="297"/>
      <c r="K13" s="305"/>
      <c r="L13" s="305"/>
      <c r="M13" s="305"/>
      <c r="N13" s="305"/>
      <c r="O13" s="313"/>
      <c r="P13" s="313"/>
      <c r="Q13" s="313"/>
      <c r="R13" s="314"/>
      <c r="S13" s="314"/>
      <c r="T13" s="314"/>
      <c r="U13" s="314"/>
    </row>
    <row r="14" spans="1:224" s="315" customFormat="1" ht="30" customHeight="1">
      <c r="A14" s="877" t="s">
        <v>460</v>
      </c>
      <c r="B14" s="878"/>
      <c r="C14" s="879" t="s">
        <v>461</v>
      </c>
      <c r="D14" s="880">
        <v>0</v>
      </c>
      <c r="E14" s="880">
        <v>0</v>
      </c>
      <c r="F14" s="881">
        <f t="shared" si="0"/>
        <v>0</v>
      </c>
      <c r="G14" s="312"/>
      <c r="H14" s="313"/>
      <c r="I14" s="304"/>
      <c r="J14" s="297"/>
      <c r="K14" s="305"/>
      <c r="L14" s="305"/>
      <c r="M14" s="305"/>
      <c r="N14" s="305"/>
      <c r="O14" s="313"/>
      <c r="P14" s="313"/>
      <c r="Q14" s="313"/>
      <c r="R14" s="314"/>
      <c r="S14" s="314"/>
      <c r="T14" s="314"/>
      <c r="U14" s="314"/>
    </row>
    <row r="15" spans="1:224" s="315" customFormat="1" ht="30" customHeight="1">
      <c r="A15" s="877" t="s">
        <v>462</v>
      </c>
      <c r="B15" s="878"/>
      <c r="C15" s="879" t="s">
        <v>463</v>
      </c>
      <c r="D15" s="880">
        <v>0</v>
      </c>
      <c r="E15" s="880">
        <v>0</v>
      </c>
      <c r="F15" s="881">
        <f t="shared" si="0"/>
        <v>0</v>
      </c>
      <c r="G15" s="312"/>
      <c r="H15" s="313"/>
      <c r="I15" s="304"/>
      <c r="J15" s="297"/>
      <c r="K15" s="316"/>
      <c r="L15" s="316"/>
      <c r="M15" s="316"/>
      <c r="N15" s="316"/>
      <c r="O15" s="313"/>
      <c r="P15" s="313"/>
      <c r="Q15" s="313"/>
      <c r="R15" s="314"/>
      <c r="S15" s="314"/>
      <c r="T15" s="314"/>
      <c r="U15" s="314"/>
    </row>
    <row r="16" spans="1:224" s="315" customFormat="1" ht="30" customHeight="1">
      <c r="A16" s="877" t="s">
        <v>464</v>
      </c>
      <c r="B16" s="878"/>
      <c r="C16" s="879" t="s">
        <v>465</v>
      </c>
      <c r="D16" s="880">
        <v>295343</v>
      </c>
      <c r="E16" s="880">
        <v>0</v>
      </c>
      <c r="F16" s="881">
        <f t="shared" si="0"/>
        <v>295343</v>
      </c>
      <c r="G16" s="312"/>
      <c r="H16" s="313"/>
      <c r="I16" s="313"/>
      <c r="J16" s="313"/>
      <c r="K16" s="313"/>
      <c r="L16" s="313"/>
      <c r="M16" s="313"/>
      <c r="N16" s="313"/>
      <c r="O16" s="313"/>
      <c r="P16" s="313"/>
      <c r="Q16" s="313"/>
      <c r="R16" s="314"/>
      <c r="S16" s="314"/>
      <c r="T16" s="314"/>
      <c r="U16" s="314"/>
    </row>
    <row r="17" spans="1:21" s="315" customFormat="1" ht="30" customHeight="1">
      <c r="A17" s="877" t="s">
        <v>466</v>
      </c>
      <c r="B17" s="878"/>
      <c r="C17" s="879" t="s">
        <v>467</v>
      </c>
      <c r="D17" s="880">
        <v>0</v>
      </c>
      <c r="E17" s="880">
        <v>0</v>
      </c>
      <c r="F17" s="881">
        <f t="shared" si="0"/>
        <v>0</v>
      </c>
      <c r="G17" s="312"/>
      <c r="H17" s="313"/>
      <c r="I17" s="313"/>
      <c r="J17" s="313"/>
      <c r="K17" s="313"/>
      <c r="L17" s="313"/>
      <c r="M17" s="313"/>
      <c r="N17" s="313"/>
      <c r="O17" s="313"/>
      <c r="P17" s="313"/>
      <c r="Q17" s="313"/>
      <c r="R17" s="314"/>
      <c r="S17" s="314"/>
      <c r="T17" s="314"/>
      <c r="U17" s="314"/>
    </row>
    <row r="18" spans="1:21" s="315" customFormat="1" ht="30" customHeight="1">
      <c r="A18" s="877" t="s">
        <v>468</v>
      </c>
      <c r="B18" s="878"/>
      <c r="C18" s="879" t="s">
        <v>469</v>
      </c>
      <c r="D18" s="880">
        <v>0</v>
      </c>
      <c r="E18" s="880">
        <v>0</v>
      </c>
      <c r="F18" s="881">
        <f t="shared" si="0"/>
        <v>0</v>
      </c>
      <c r="G18" s="312"/>
      <c r="H18" s="313"/>
      <c r="I18" s="313"/>
      <c r="J18" s="313"/>
      <c r="K18" s="313"/>
      <c r="L18" s="313"/>
      <c r="M18" s="313"/>
      <c r="N18" s="313"/>
      <c r="O18" s="313"/>
      <c r="P18" s="313"/>
      <c r="Q18" s="313"/>
      <c r="R18" s="314"/>
      <c r="S18" s="314"/>
      <c r="T18" s="314"/>
      <c r="U18" s="314"/>
    </row>
    <row r="19" spans="1:21" s="315" customFormat="1" ht="30" customHeight="1">
      <c r="A19" s="877" t="s">
        <v>470</v>
      </c>
      <c r="B19" s="878"/>
      <c r="C19" s="879" t="s">
        <v>471</v>
      </c>
      <c r="D19" s="880">
        <v>0</v>
      </c>
      <c r="E19" s="880">
        <v>0</v>
      </c>
      <c r="F19" s="881">
        <f t="shared" si="0"/>
        <v>0</v>
      </c>
      <c r="G19" s="312"/>
      <c r="H19" s="313"/>
      <c r="I19" s="313"/>
      <c r="J19" s="313"/>
      <c r="K19" s="313"/>
      <c r="L19" s="313"/>
      <c r="M19" s="313"/>
      <c r="N19" s="313"/>
      <c r="O19" s="313"/>
      <c r="P19" s="313"/>
      <c r="Q19" s="313"/>
      <c r="R19" s="314"/>
      <c r="S19" s="314"/>
      <c r="T19" s="314"/>
      <c r="U19" s="314"/>
    </row>
    <row r="20" spans="1:21" s="315" customFormat="1" ht="30" customHeight="1">
      <c r="A20" s="877" t="s">
        <v>472</v>
      </c>
      <c r="B20" s="878"/>
      <c r="C20" s="879">
        <v>52500</v>
      </c>
      <c r="D20" s="880">
        <v>0</v>
      </c>
      <c r="E20" s="880">
        <v>0</v>
      </c>
      <c r="F20" s="881">
        <f>+D20+E20</f>
        <v>0</v>
      </c>
      <c r="G20" s="312"/>
      <c r="H20" s="313"/>
      <c r="I20" s="313"/>
      <c r="J20" s="313"/>
      <c r="K20" s="313"/>
      <c r="L20" s="313"/>
      <c r="M20" s="313"/>
      <c r="N20" s="313"/>
      <c r="O20" s="313"/>
      <c r="P20" s="313"/>
      <c r="Q20" s="313"/>
      <c r="R20" s="314"/>
      <c r="S20" s="314"/>
      <c r="T20" s="314"/>
      <c r="U20" s="314"/>
    </row>
    <row r="21" spans="1:21" s="315" customFormat="1" ht="30" customHeight="1">
      <c r="A21" s="877" t="s">
        <v>473</v>
      </c>
      <c r="B21" s="878"/>
      <c r="C21" s="879" t="s">
        <v>474</v>
      </c>
      <c r="D21" s="880">
        <v>0</v>
      </c>
      <c r="E21" s="880">
        <v>0</v>
      </c>
      <c r="F21" s="881">
        <f t="shared" si="0"/>
        <v>0</v>
      </c>
      <c r="G21" s="312"/>
      <c r="H21" s="313"/>
      <c r="I21" s="313"/>
      <c r="J21" s="313"/>
      <c r="K21" s="313"/>
      <c r="L21" s="313"/>
      <c r="M21" s="313"/>
      <c r="N21" s="313"/>
      <c r="O21" s="313"/>
      <c r="P21" s="313"/>
      <c r="Q21" s="313"/>
      <c r="R21" s="314"/>
      <c r="S21" s="314"/>
      <c r="T21" s="314"/>
      <c r="U21" s="314"/>
    </row>
    <row r="22" spans="1:21" s="315" customFormat="1" ht="30" customHeight="1">
      <c r="A22" s="877" t="s">
        <v>475</v>
      </c>
      <c r="B22" s="878"/>
      <c r="C22" s="879" t="s">
        <v>476</v>
      </c>
      <c r="D22" s="880">
        <v>0</v>
      </c>
      <c r="E22" s="880">
        <v>0</v>
      </c>
      <c r="F22" s="881">
        <f t="shared" si="0"/>
        <v>0</v>
      </c>
      <c r="G22" s="312"/>
      <c r="H22" s="313"/>
      <c r="I22" s="313"/>
      <c r="J22" s="313"/>
      <c r="K22" s="313"/>
      <c r="L22" s="313"/>
      <c r="M22" s="313"/>
      <c r="N22" s="313"/>
      <c r="O22" s="313"/>
      <c r="P22" s="313"/>
      <c r="Q22" s="313"/>
      <c r="R22" s="314"/>
      <c r="S22" s="314"/>
      <c r="T22" s="314"/>
      <c r="U22" s="314"/>
    </row>
    <row r="23" spans="1:21" s="315" customFormat="1" ht="30" customHeight="1">
      <c r="A23" s="877" t="s">
        <v>477</v>
      </c>
      <c r="B23" s="878"/>
      <c r="C23" s="879" t="s">
        <v>478</v>
      </c>
      <c r="D23" s="880">
        <v>0</v>
      </c>
      <c r="E23" s="880">
        <v>0</v>
      </c>
      <c r="F23" s="881">
        <f t="shared" si="0"/>
        <v>0</v>
      </c>
      <c r="G23" s="312"/>
      <c r="H23" s="313"/>
      <c r="I23" s="313"/>
      <c r="J23" s="313"/>
      <c r="K23" s="313"/>
      <c r="L23" s="313"/>
      <c r="M23" s="313"/>
      <c r="N23" s="313"/>
      <c r="O23" s="313"/>
      <c r="P23" s="313"/>
      <c r="Q23" s="313"/>
      <c r="R23" s="314"/>
      <c r="S23" s="314"/>
      <c r="T23" s="314"/>
      <c r="U23" s="314"/>
    </row>
    <row r="24" spans="1:21" s="315" customFormat="1" ht="30" customHeight="1">
      <c r="A24" s="877" t="s">
        <v>479</v>
      </c>
      <c r="B24" s="878"/>
      <c r="C24" s="879" t="s">
        <v>480</v>
      </c>
      <c r="D24" s="880">
        <v>0</v>
      </c>
      <c r="E24" s="880">
        <v>0</v>
      </c>
      <c r="F24" s="881">
        <f t="shared" si="0"/>
        <v>0</v>
      </c>
      <c r="G24" s="312"/>
      <c r="H24" s="313"/>
      <c r="I24" s="313"/>
      <c r="J24" s="313"/>
      <c r="K24" s="313"/>
      <c r="L24" s="313"/>
      <c r="M24" s="313"/>
      <c r="N24" s="313"/>
      <c r="O24" s="313"/>
      <c r="P24" s="313"/>
      <c r="Q24" s="313"/>
      <c r="R24" s="314"/>
      <c r="S24" s="314"/>
      <c r="T24" s="314"/>
      <c r="U24" s="314"/>
    </row>
    <row r="25" spans="1:21" s="315" customFormat="1" ht="30" customHeight="1">
      <c r="A25" s="877" t="s">
        <v>481</v>
      </c>
      <c r="B25" s="878"/>
      <c r="C25" s="879" t="s">
        <v>482</v>
      </c>
      <c r="D25" s="880">
        <v>0</v>
      </c>
      <c r="E25" s="880">
        <v>0</v>
      </c>
      <c r="F25" s="881">
        <f t="shared" si="0"/>
        <v>0</v>
      </c>
      <c r="G25" s="312"/>
      <c r="H25" s="313"/>
      <c r="I25" s="313"/>
      <c r="J25" s="313"/>
      <c r="K25" s="313"/>
      <c r="L25" s="313"/>
      <c r="M25" s="313"/>
      <c r="N25" s="313"/>
      <c r="O25" s="313"/>
      <c r="P25" s="313"/>
      <c r="Q25" s="313"/>
      <c r="R25" s="314"/>
      <c r="S25" s="314"/>
      <c r="T25" s="314"/>
      <c r="U25" s="314"/>
    </row>
    <row r="26" spans="1:21" s="315" customFormat="1" ht="30" customHeight="1">
      <c r="A26" s="877" t="s">
        <v>483</v>
      </c>
      <c r="B26" s="878"/>
      <c r="C26" s="879" t="s">
        <v>484</v>
      </c>
      <c r="D26" s="880">
        <v>8000</v>
      </c>
      <c r="E26" s="880">
        <v>0</v>
      </c>
      <c r="F26" s="881">
        <f t="shared" si="0"/>
        <v>8000</v>
      </c>
      <c r="G26" s="312"/>
      <c r="H26" s="313"/>
      <c r="I26" s="313"/>
      <c r="J26" s="313"/>
      <c r="K26" s="313"/>
      <c r="L26" s="313"/>
      <c r="M26" s="313"/>
      <c r="N26" s="313"/>
      <c r="O26" s="313"/>
      <c r="P26" s="313"/>
      <c r="Q26" s="313"/>
      <c r="R26" s="314"/>
      <c r="S26" s="314"/>
      <c r="T26" s="314"/>
      <c r="U26" s="314"/>
    </row>
    <row r="27" spans="1:21" s="315" customFormat="1" ht="30" customHeight="1">
      <c r="A27" s="877" t="s">
        <v>485</v>
      </c>
      <c r="B27" s="878"/>
      <c r="C27" s="879" t="s">
        <v>486</v>
      </c>
      <c r="D27" s="880">
        <v>0</v>
      </c>
      <c r="E27" s="880">
        <v>0</v>
      </c>
      <c r="F27" s="881">
        <f t="shared" si="0"/>
        <v>0</v>
      </c>
      <c r="G27" s="312"/>
      <c r="H27" s="313"/>
      <c r="I27" s="313"/>
      <c r="J27" s="313"/>
      <c r="K27" s="313"/>
      <c r="L27" s="313"/>
      <c r="M27" s="313"/>
      <c r="N27" s="313"/>
      <c r="O27" s="313"/>
      <c r="P27" s="313"/>
      <c r="Q27" s="313"/>
      <c r="R27" s="314"/>
      <c r="S27" s="314"/>
      <c r="T27" s="314"/>
      <c r="U27" s="314"/>
    </row>
    <row r="28" spans="1:21" s="315" customFormat="1" ht="30" customHeight="1">
      <c r="A28" s="877" t="s">
        <v>487</v>
      </c>
      <c r="B28" s="878"/>
      <c r="C28" s="879" t="s">
        <v>488</v>
      </c>
      <c r="D28" s="880">
        <v>0</v>
      </c>
      <c r="E28" s="880">
        <v>0</v>
      </c>
      <c r="F28" s="881">
        <f t="shared" si="0"/>
        <v>0</v>
      </c>
      <c r="G28" s="312"/>
      <c r="H28" s="313"/>
      <c r="I28" s="313"/>
      <c r="J28" s="313"/>
      <c r="K28" s="313"/>
      <c r="L28" s="313"/>
      <c r="M28" s="313"/>
      <c r="N28" s="313"/>
      <c r="O28" s="313"/>
      <c r="P28" s="313"/>
      <c r="Q28" s="313"/>
      <c r="R28" s="314"/>
      <c r="S28" s="314"/>
      <c r="T28" s="314"/>
      <c r="U28" s="314"/>
    </row>
    <row r="29" spans="1:21" s="315" customFormat="1" ht="30" customHeight="1">
      <c r="A29" s="877" t="s">
        <v>489</v>
      </c>
      <c r="B29" s="878"/>
      <c r="C29" s="879" t="s">
        <v>490</v>
      </c>
      <c r="D29" s="880">
        <v>0</v>
      </c>
      <c r="E29" s="880">
        <v>0</v>
      </c>
      <c r="F29" s="881">
        <f t="shared" si="0"/>
        <v>0</v>
      </c>
      <c r="G29" s="312"/>
      <c r="H29" s="313"/>
      <c r="I29" s="313"/>
      <c r="J29" s="313"/>
      <c r="K29" s="313"/>
      <c r="L29" s="313"/>
      <c r="M29" s="313"/>
      <c r="N29" s="313"/>
      <c r="O29" s="313"/>
      <c r="P29" s="313"/>
      <c r="Q29" s="313"/>
      <c r="R29" s="314"/>
      <c r="S29" s="314"/>
      <c r="T29" s="314"/>
      <c r="U29" s="314"/>
    </row>
    <row r="30" spans="1:21" s="315" customFormat="1" ht="30" customHeight="1">
      <c r="A30" s="877" t="s">
        <v>491</v>
      </c>
      <c r="B30" s="878"/>
      <c r="C30" s="879" t="s">
        <v>492</v>
      </c>
      <c r="D30" s="880">
        <v>36379</v>
      </c>
      <c r="E30" s="880">
        <v>0</v>
      </c>
      <c r="F30" s="881">
        <f t="shared" si="0"/>
        <v>36379</v>
      </c>
      <c r="G30" s="312"/>
      <c r="H30" s="313"/>
      <c r="I30" s="313"/>
      <c r="J30" s="313"/>
      <c r="K30" s="313"/>
      <c r="L30" s="313"/>
      <c r="M30" s="313"/>
      <c r="N30" s="313"/>
      <c r="O30" s="313"/>
      <c r="P30" s="313"/>
      <c r="Q30" s="313"/>
      <c r="R30" s="314"/>
      <c r="S30" s="314"/>
      <c r="T30" s="314"/>
      <c r="U30" s="314"/>
    </row>
    <row r="31" spans="1:21" s="315" customFormat="1" ht="30" customHeight="1">
      <c r="A31" s="877" t="s">
        <v>493</v>
      </c>
      <c r="B31" s="878"/>
      <c r="C31" s="879" t="s">
        <v>494</v>
      </c>
      <c r="D31" s="880">
        <v>0</v>
      </c>
      <c r="E31" s="880">
        <v>0</v>
      </c>
      <c r="F31" s="881">
        <f t="shared" si="0"/>
        <v>0</v>
      </c>
      <c r="G31" s="312"/>
      <c r="H31" s="313"/>
      <c r="I31" s="313"/>
      <c r="J31" s="313"/>
      <c r="K31" s="313"/>
      <c r="L31" s="313"/>
      <c r="M31" s="313"/>
      <c r="N31" s="313"/>
      <c r="O31" s="313"/>
      <c r="P31" s="313"/>
      <c r="Q31" s="313"/>
      <c r="R31" s="314"/>
      <c r="S31" s="314"/>
      <c r="T31" s="314"/>
      <c r="U31" s="314"/>
    </row>
    <row r="32" spans="1:21" s="315" customFormat="1" ht="30" customHeight="1">
      <c r="A32" s="877" t="s">
        <v>495</v>
      </c>
      <c r="B32" s="878"/>
      <c r="C32" s="879" t="s">
        <v>496</v>
      </c>
      <c r="D32" s="880">
        <v>0</v>
      </c>
      <c r="E32" s="880">
        <v>0</v>
      </c>
      <c r="F32" s="881">
        <f>+D32+E32</f>
        <v>0</v>
      </c>
      <c r="G32" s="312"/>
      <c r="H32" s="313"/>
      <c r="I32" s="313"/>
      <c r="J32" s="313"/>
      <c r="K32" s="313"/>
      <c r="L32" s="313"/>
      <c r="M32" s="313"/>
      <c r="N32" s="313"/>
      <c r="O32" s="313"/>
      <c r="P32" s="313"/>
      <c r="Q32" s="313"/>
      <c r="R32" s="314"/>
      <c r="S32" s="314"/>
      <c r="T32" s="314"/>
      <c r="U32" s="314"/>
    </row>
    <row r="33" spans="1:21" s="315" customFormat="1" ht="30" customHeight="1">
      <c r="A33" s="877" t="s">
        <v>497</v>
      </c>
      <c r="B33" s="878"/>
      <c r="C33" s="879" t="s">
        <v>498</v>
      </c>
      <c r="D33" s="880">
        <v>0</v>
      </c>
      <c r="E33" s="880">
        <v>0</v>
      </c>
      <c r="F33" s="881">
        <f t="shared" si="0"/>
        <v>0</v>
      </c>
      <c r="G33" s="312"/>
      <c r="H33" s="313"/>
      <c r="I33" s="313"/>
      <c r="J33" s="313"/>
      <c r="K33" s="313"/>
      <c r="L33" s="313"/>
      <c r="M33" s="313"/>
      <c r="N33" s="313"/>
      <c r="O33" s="313"/>
      <c r="P33" s="313"/>
      <c r="Q33" s="313"/>
      <c r="R33" s="314"/>
      <c r="S33" s="314"/>
      <c r="T33" s="314"/>
      <c r="U33" s="314"/>
    </row>
    <row r="34" spans="1:21" s="315" customFormat="1" ht="30" customHeight="1">
      <c r="A34" s="877" t="s">
        <v>499</v>
      </c>
      <c r="B34" s="878"/>
      <c r="C34" s="879" t="s">
        <v>500</v>
      </c>
      <c r="D34" s="880">
        <v>0</v>
      </c>
      <c r="E34" s="880">
        <v>0</v>
      </c>
      <c r="F34" s="881">
        <f t="shared" si="0"/>
        <v>0</v>
      </c>
      <c r="G34" s="312"/>
      <c r="H34" s="313"/>
      <c r="I34" s="313"/>
      <c r="J34" s="313"/>
      <c r="K34" s="313"/>
      <c r="L34" s="313"/>
      <c r="M34" s="313"/>
      <c r="N34" s="313"/>
      <c r="O34" s="313"/>
      <c r="P34" s="313"/>
      <c r="Q34" s="313"/>
      <c r="R34" s="314"/>
      <c r="S34" s="314"/>
      <c r="T34" s="314"/>
      <c r="U34" s="314"/>
    </row>
    <row r="35" spans="1:21" s="315" customFormat="1" ht="30" customHeight="1">
      <c r="A35" s="877" t="s">
        <v>501</v>
      </c>
      <c r="B35" s="878"/>
      <c r="C35" s="879">
        <v>56001</v>
      </c>
      <c r="D35" s="880">
        <v>155043</v>
      </c>
      <c r="E35" s="880">
        <v>0</v>
      </c>
      <c r="F35" s="881">
        <f>+D35+E35</f>
        <v>155043</v>
      </c>
      <c r="G35" s="312"/>
      <c r="H35" s="313"/>
      <c r="I35" s="313"/>
      <c r="J35" s="313"/>
      <c r="K35" s="313"/>
      <c r="L35" s="313"/>
      <c r="M35" s="313"/>
      <c r="N35" s="313"/>
      <c r="O35" s="313"/>
      <c r="P35" s="313"/>
      <c r="Q35" s="313"/>
      <c r="R35" s="314"/>
      <c r="S35" s="314"/>
      <c r="T35" s="314"/>
      <c r="U35" s="314"/>
    </row>
    <row r="36" spans="1:21" s="315" customFormat="1" ht="30" customHeight="1">
      <c r="A36" s="877" t="s">
        <v>502</v>
      </c>
      <c r="B36" s="878"/>
      <c r="C36" s="879">
        <v>56002</v>
      </c>
      <c r="D36" s="880">
        <v>0</v>
      </c>
      <c r="E36" s="880">
        <v>0</v>
      </c>
      <c r="F36" s="881">
        <f>+D36+E36</f>
        <v>0</v>
      </c>
      <c r="G36" s="312"/>
      <c r="H36" s="313"/>
      <c r="I36" s="313"/>
      <c r="J36" s="313"/>
      <c r="K36" s="313"/>
      <c r="L36" s="313"/>
      <c r="M36" s="313"/>
      <c r="N36" s="313"/>
      <c r="O36" s="313"/>
      <c r="P36" s="313"/>
      <c r="Q36" s="313"/>
      <c r="R36" s="314"/>
      <c r="S36" s="314"/>
      <c r="T36" s="314"/>
      <c r="U36" s="314"/>
    </row>
    <row r="37" spans="1:21" s="315" customFormat="1" ht="30" customHeight="1">
      <c r="A37" s="877" t="s">
        <v>503</v>
      </c>
      <c r="B37" s="878"/>
      <c r="C37" s="879">
        <v>56003</v>
      </c>
      <c r="D37" s="880">
        <v>0</v>
      </c>
      <c r="E37" s="880">
        <v>0</v>
      </c>
      <c r="F37" s="881">
        <f>+D37+E37</f>
        <v>0</v>
      </c>
      <c r="G37" s="312"/>
      <c r="H37" s="313"/>
      <c r="I37" s="313"/>
      <c r="J37" s="313"/>
      <c r="K37" s="313"/>
      <c r="L37" s="313"/>
      <c r="M37" s="313"/>
      <c r="N37" s="313"/>
      <c r="O37" s="313"/>
      <c r="P37" s="313"/>
      <c r="Q37" s="313"/>
      <c r="R37" s="314"/>
      <c r="S37" s="314"/>
      <c r="T37" s="314"/>
      <c r="U37" s="314"/>
    </row>
    <row r="38" spans="1:21" s="315" customFormat="1" ht="30" customHeight="1">
      <c r="A38" s="877" t="s">
        <v>504</v>
      </c>
      <c r="B38" s="878"/>
      <c r="C38" s="879" t="s">
        <v>505</v>
      </c>
      <c r="D38" s="880">
        <v>0</v>
      </c>
      <c r="E38" s="880">
        <v>0</v>
      </c>
      <c r="F38" s="881">
        <f>+D38+E38</f>
        <v>0</v>
      </c>
      <c r="G38" s="312"/>
      <c r="H38" s="313"/>
      <c r="I38" s="313"/>
      <c r="J38" s="313"/>
      <c r="K38" s="313"/>
      <c r="L38" s="313"/>
      <c r="M38" s="313"/>
      <c r="N38" s="313"/>
      <c r="O38" s="313"/>
      <c r="P38" s="313"/>
      <c r="Q38" s="313"/>
      <c r="R38" s="314"/>
      <c r="S38" s="314"/>
      <c r="T38" s="314"/>
      <c r="U38" s="314"/>
    </row>
    <row r="39" spans="1:21" s="315" customFormat="1" ht="30" customHeight="1">
      <c r="A39" s="877" t="s">
        <v>506</v>
      </c>
      <c r="B39" s="878"/>
      <c r="C39" s="879" t="s">
        <v>507</v>
      </c>
      <c r="D39" s="880">
        <v>0</v>
      </c>
      <c r="E39" s="880">
        <v>0</v>
      </c>
      <c r="F39" s="881">
        <f t="shared" si="0"/>
        <v>0</v>
      </c>
      <c r="G39" s="312"/>
      <c r="H39" s="313"/>
      <c r="I39" s="313"/>
      <c r="J39" s="313"/>
      <c r="K39" s="313"/>
      <c r="L39" s="313"/>
      <c r="M39" s="313"/>
      <c r="N39" s="313"/>
      <c r="O39" s="313"/>
      <c r="P39" s="313"/>
      <c r="Q39" s="313"/>
      <c r="R39" s="314"/>
      <c r="S39" s="314"/>
      <c r="T39" s="314"/>
      <c r="U39" s="314"/>
    </row>
    <row r="40" spans="1:21" s="315" customFormat="1" ht="30" customHeight="1">
      <c r="A40" s="877" t="s">
        <v>508</v>
      </c>
      <c r="B40" s="878"/>
      <c r="C40" s="879" t="s">
        <v>509</v>
      </c>
      <c r="D40" s="880">
        <v>0</v>
      </c>
      <c r="E40" s="880">
        <v>0</v>
      </c>
      <c r="F40" s="881">
        <f t="shared" si="0"/>
        <v>0</v>
      </c>
      <c r="G40" s="312"/>
      <c r="H40" s="313"/>
      <c r="I40" s="313"/>
      <c r="J40" s="313"/>
      <c r="K40" s="313"/>
      <c r="L40" s="313"/>
      <c r="M40" s="313"/>
      <c r="N40" s="313"/>
      <c r="O40" s="313"/>
      <c r="P40" s="313"/>
      <c r="Q40" s="313"/>
      <c r="R40" s="314"/>
      <c r="S40" s="314"/>
      <c r="T40" s="314"/>
      <c r="U40" s="314"/>
    </row>
    <row r="41" spans="1:21" s="315" customFormat="1" ht="30" customHeight="1">
      <c r="A41" s="877" t="s">
        <v>510</v>
      </c>
      <c r="B41" s="878"/>
      <c r="C41" s="879" t="s">
        <v>511</v>
      </c>
      <c r="D41" s="880">
        <v>0</v>
      </c>
      <c r="E41" s="880">
        <v>0</v>
      </c>
      <c r="F41" s="881">
        <f t="shared" si="0"/>
        <v>0</v>
      </c>
      <c r="G41" s="312"/>
      <c r="H41" s="313"/>
      <c r="I41" s="313"/>
      <c r="J41" s="313"/>
      <c r="K41" s="313"/>
      <c r="L41" s="313"/>
      <c r="M41" s="313"/>
      <c r="N41" s="313"/>
      <c r="O41" s="313"/>
      <c r="P41" s="313"/>
      <c r="Q41" s="313"/>
      <c r="R41" s="314"/>
      <c r="S41" s="314"/>
      <c r="T41" s="314"/>
      <c r="U41" s="314"/>
    </row>
    <row r="42" spans="1:21" s="315" customFormat="1" ht="30" customHeight="1">
      <c r="A42" s="877" t="s">
        <v>512</v>
      </c>
      <c r="B42" s="878"/>
      <c r="C42" s="879" t="s">
        <v>513</v>
      </c>
      <c r="D42" s="880">
        <v>0</v>
      </c>
      <c r="E42" s="880">
        <v>0</v>
      </c>
      <c r="F42" s="881">
        <f t="shared" si="0"/>
        <v>0</v>
      </c>
      <c r="G42" s="312"/>
      <c r="H42" s="313"/>
      <c r="I42" s="313"/>
      <c r="J42" s="313"/>
      <c r="K42" s="313"/>
      <c r="L42" s="313"/>
      <c r="M42" s="313"/>
      <c r="N42" s="313"/>
      <c r="O42" s="313"/>
      <c r="P42" s="313"/>
      <c r="Q42" s="313"/>
      <c r="R42" s="314"/>
      <c r="S42" s="314"/>
      <c r="T42" s="314"/>
      <c r="U42" s="314"/>
    </row>
    <row r="43" spans="1:21" s="315" customFormat="1" ht="30" customHeight="1">
      <c r="A43" s="877" t="s">
        <v>514</v>
      </c>
      <c r="B43" s="878"/>
      <c r="C43" s="879" t="s">
        <v>515</v>
      </c>
      <c r="D43" s="880">
        <v>0</v>
      </c>
      <c r="E43" s="880">
        <v>0</v>
      </c>
      <c r="F43" s="881">
        <f t="shared" si="0"/>
        <v>0</v>
      </c>
      <c r="G43" s="312"/>
      <c r="H43" s="313"/>
      <c r="I43" s="313"/>
      <c r="J43" s="313"/>
      <c r="K43" s="313"/>
      <c r="L43" s="313"/>
      <c r="M43" s="313"/>
      <c r="N43" s="313"/>
      <c r="O43" s="313"/>
      <c r="P43" s="313"/>
      <c r="Q43" s="313"/>
      <c r="R43" s="314"/>
      <c r="S43" s="314"/>
      <c r="T43" s="314"/>
      <c r="U43" s="314"/>
    </row>
    <row r="44" spans="1:21" s="315" customFormat="1" ht="30" customHeight="1">
      <c r="A44" s="877" t="s">
        <v>516</v>
      </c>
      <c r="B44" s="878"/>
      <c r="C44" s="879" t="s">
        <v>517</v>
      </c>
      <c r="D44" s="880">
        <v>0</v>
      </c>
      <c r="E44" s="880">
        <v>0</v>
      </c>
      <c r="F44" s="881">
        <f t="shared" si="0"/>
        <v>0</v>
      </c>
      <c r="G44" s="312"/>
      <c r="H44" s="313"/>
      <c r="I44" s="313"/>
      <c r="J44" s="313"/>
      <c r="K44" s="313"/>
      <c r="L44" s="313"/>
      <c r="M44" s="313"/>
      <c r="N44" s="313"/>
      <c r="O44" s="313"/>
      <c r="P44" s="313"/>
      <c r="Q44" s="313"/>
      <c r="R44" s="314"/>
      <c r="S44" s="314"/>
      <c r="T44" s="314"/>
      <c r="U44" s="314"/>
    </row>
    <row r="45" spans="1:21" s="315" customFormat="1" ht="30" customHeight="1">
      <c r="A45" s="877" t="s">
        <v>518</v>
      </c>
      <c r="B45" s="878"/>
      <c r="C45" s="879" t="s">
        <v>519</v>
      </c>
      <c r="D45" s="880">
        <v>0</v>
      </c>
      <c r="E45" s="880">
        <v>0</v>
      </c>
      <c r="F45" s="881">
        <f t="shared" si="0"/>
        <v>0</v>
      </c>
      <c r="G45" s="312"/>
      <c r="H45" s="313"/>
      <c r="I45" s="313"/>
      <c r="J45" s="313"/>
      <c r="K45" s="313"/>
      <c r="L45" s="313"/>
      <c r="M45" s="313"/>
      <c r="N45" s="313"/>
      <c r="O45" s="313"/>
      <c r="P45" s="313"/>
      <c r="Q45" s="313"/>
      <c r="R45" s="314"/>
      <c r="S45" s="314"/>
      <c r="T45" s="314"/>
      <c r="U45" s="314"/>
    </row>
    <row r="46" spans="1:21" s="315" customFormat="1" ht="30" customHeight="1">
      <c r="A46" s="877" t="s">
        <v>520</v>
      </c>
      <c r="B46" s="878"/>
      <c r="C46" s="879" t="s">
        <v>521</v>
      </c>
      <c r="D46" s="880">
        <v>0</v>
      </c>
      <c r="E46" s="880">
        <v>0</v>
      </c>
      <c r="F46" s="881">
        <f t="shared" si="0"/>
        <v>0</v>
      </c>
      <c r="G46" s="312"/>
      <c r="H46" s="313"/>
      <c r="I46" s="313"/>
      <c r="J46" s="313"/>
      <c r="K46" s="313"/>
      <c r="L46" s="313"/>
      <c r="M46" s="313"/>
      <c r="N46" s="313"/>
      <c r="O46" s="313"/>
      <c r="P46" s="313"/>
      <c r="Q46" s="313"/>
      <c r="R46" s="314"/>
      <c r="S46" s="314"/>
      <c r="T46" s="314"/>
      <c r="U46" s="314"/>
    </row>
    <row r="47" spans="1:21" s="315" customFormat="1" ht="30" customHeight="1">
      <c r="A47" s="877" t="s">
        <v>522</v>
      </c>
      <c r="B47" s="878"/>
      <c r="C47" s="879" t="s">
        <v>523</v>
      </c>
      <c r="D47" s="880">
        <v>2050</v>
      </c>
      <c r="E47" s="880">
        <v>0</v>
      </c>
      <c r="F47" s="881">
        <f t="shared" si="0"/>
        <v>2050</v>
      </c>
      <c r="G47" s="312"/>
      <c r="H47" s="313"/>
      <c r="I47" s="313"/>
      <c r="J47" s="313"/>
      <c r="K47" s="313"/>
      <c r="L47" s="313"/>
      <c r="M47" s="313"/>
      <c r="N47" s="313"/>
      <c r="O47" s="313"/>
      <c r="P47" s="313"/>
      <c r="Q47" s="313"/>
      <c r="R47" s="314"/>
      <c r="S47" s="314"/>
      <c r="T47" s="314"/>
      <c r="U47" s="314"/>
    </row>
    <row r="48" spans="1:21" s="315" customFormat="1" ht="30" customHeight="1">
      <c r="A48" s="877" t="s">
        <v>524</v>
      </c>
      <c r="B48" s="878"/>
      <c r="C48" s="879" t="s">
        <v>525</v>
      </c>
      <c r="D48" s="880">
        <v>32211</v>
      </c>
      <c r="E48" s="880">
        <v>0</v>
      </c>
      <c r="F48" s="881">
        <f t="shared" si="0"/>
        <v>32211</v>
      </c>
      <c r="G48" s="312"/>
      <c r="H48" s="313"/>
      <c r="I48" s="313"/>
      <c r="J48" s="313"/>
      <c r="K48" s="313"/>
      <c r="L48" s="313"/>
      <c r="M48" s="313"/>
      <c r="N48" s="313"/>
      <c r="O48" s="313"/>
      <c r="P48" s="313"/>
      <c r="Q48" s="313"/>
      <c r="R48" s="314"/>
      <c r="S48" s="314"/>
      <c r="T48" s="314"/>
      <c r="U48" s="314"/>
    </row>
    <row r="49" spans="1:21" s="315" customFormat="1" ht="30" customHeight="1">
      <c r="A49" s="877" t="s">
        <v>526</v>
      </c>
      <c r="B49" s="878"/>
      <c r="C49" s="879" t="s">
        <v>527</v>
      </c>
      <c r="D49" s="880">
        <v>39901</v>
      </c>
      <c r="E49" s="880">
        <v>0</v>
      </c>
      <c r="F49" s="881">
        <f t="shared" si="0"/>
        <v>39901</v>
      </c>
      <c r="G49" s="312"/>
      <c r="H49" s="313"/>
      <c r="I49" s="313"/>
      <c r="J49" s="313"/>
      <c r="K49" s="313"/>
      <c r="L49" s="313"/>
      <c r="M49" s="313"/>
      <c r="N49" s="313"/>
      <c r="O49" s="313"/>
      <c r="P49" s="313"/>
      <c r="Q49" s="313"/>
      <c r="R49" s="314"/>
      <c r="S49" s="314"/>
      <c r="T49" s="314"/>
      <c r="U49" s="314"/>
    </row>
    <row r="50" spans="1:21" s="315" customFormat="1" ht="30" customHeight="1">
      <c r="A50" s="877" t="s">
        <v>528</v>
      </c>
      <c r="B50" s="878"/>
      <c r="C50" s="879" t="s">
        <v>529</v>
      </c>
      <c r="D50" s="880">
        <v>0</v>
      </c>
      <c r="E50" s="880">
        <v>0</v>
      </c>
      <c r="F50" s="881">
        <f t="shared" si="0"/>
        <v>0</v>
      </c>
      <c r="G50" s="312"/>
      <c r="H50" s="313"/>
      <c r="I50" s="313"/>
      <c r="J50" s="313"/>
      <c r="K50" s="313"/>
      <c r="L50" s="313"/>
      <c r="M50" s="313"/>
      <c r="N50" s="313"/>
      <c r="O50" s="313"/>
      <c r="P50" s="313"/>
      <c r="Q50" s="313"/>
      <c r="R50" s="314"/>
      <c r="S50" s="314"/>
      <c r="T50" s="314"/>
      <c r="U50" s="314"/>
    </row>
    <row r="51" spans="1:21" s="315" customFormat="1" ht="30" customHeight="1">
      <c r="A51" s="877" t="s">
        <v>530</v>
      </c>
      <c r="B51" s="878"/>
      <c r="C51" s="879" t="s">
        <v>531</v>
      </c>
      <c r="D51" s="880">
        <v>0</v>
      </c>
      <c r="E51" s="880">
        <v>0</v>
      </c>
      <c r="F51" s="881">
        <f t="shared" si="0"/>
        <v>0</v>
      </c>
      <c r="G51" s="312"/>
      <c r="H51" s="313"/>
      <c r="I51" s="313"/>
      <c r="J51" s="313"/>
      <c r="K51" s="313"/>
      <c r="L51" s="313"/>
      <c r="M51" s="313"/>
      <c r="N51" s="313"/>
      <c r="O51" s="313"/>
      <c r="P51" s="313"/>
      <c r="Q51" s="313"/>
      <c r="R51" s="314"/>
      <c r="S51" s="314"/>
      <c r="T51" s="314"/>
      <c r="U51" s="314"/>
    </row>
    <row r="52" spans="1:21" s="315" customFormat="1" ht="30" customHeight="1">
      <c r="A52" s="877" t="s">
        <v>532</v>
      </c>
      <c r="B52" s="878"/>
      <c r="C52" s="879" t="s">
        <v>533</v>
      </c>
      <c r="D52" s="880">
        <v>0</v>
      </c>
      <c r="E52" s="880">
        <v>0</v>
      </c>
      <c r="F52" s="881">
        <f t="shared" si="0"/>
        <v>0</v>
      </c>
      <c r="G52" s="312"/>
      <c r="H52" s="313"/>
      <c r="I52" s="313"/>
      <c r="J52" s="313"/>
      <c r="K52" s="313"/>
      <c r="L52" s="313"/>
      <c r="M52" s="313"/>
      <c r="N52" s="313"/>
      <c r="O52" s="313"/>
      <c r="P52" s="313"/>
      <c r="Q52" s="313"/>
      <c r="R52" s="314"/>
      <c r="S52" s="314"/>
      <c r="T52" s="314"/>
      <c r="U52" s="314"/>
    </row>
    <row r="53" spans="1:21" s="315" customFormat="1" ht="30" customHeight="1">
      <c r="A53" s="877" t="s">
        <v>680</v>
      </c>
      <c r="B53" s="878"/>
      <c r="C53" s="879" t="s">
        <v>681</v>
      </c>
      <c r="D53" s="880">
        <v>0</v>
      </c>
      <c r="E53" s="880">
        <v>0</v>
      </c>
      <c r="F53" s="881">
        <f>+D53+E53</f>
        <v>0</v>
      </c>
      <c r="G53" s="312"/>
      <c r="H53" s="313"/>
      <c r="I53" s="313"/>
      <c r="J53" s="313"/>
      <c r="K53" s="313"/>
      <c r="L53" s="313"/>
      <c r="M53" s="313"/>
      <c r="N53" s="313"/>
      <c r="O53" s="313"/>
      <c r="P53" s="313"/>
      <c r="Q53" s="313"/>
      <c r="R53" s="314"/>
      <c r="S53" s="314"/>
      <c r="T53" s="314"/>
      <c r="U53" s="314"/>
    </row>
    <row r="54" spans="1:21" s="315" customFormat="1" ht="30" customHeight="1">
      <c r="A54" s="877" t="s">
        <v>535</v>
      </c>
      <c r="B54" s="878"/>
      <c r="C54" s="879" t="s">
        <v>536</v>
      </c>
      <c r="D54" s="880">
        <v>60183</v>
      </c>
      <c r="E54" s="880">
        <v>0</v>
      </c>
      <c r="F54" s="881">
        <f t="shared" si="0"/>
        <v>60183</v>
      </c>
      <c r="G54" s="312"/>
      <c r="H54" s="313"/>
      <c r="I54" s="313"/>
      <c r="J54" s="313"/>
      <c r="K54" s="313"/>
      <c r="L54" s="313"/>
      <c r="M54" s="313"/>
      <c r="N54" s="313"/>
      <c r="O54" s="313"/>
      <c r="P54" s="313"/>
      <c r="Q54" s="313"/>
      <c r="R54" s="314"/>
      <c r="S54" s="314"/>
      <c r="T54" s="314"/>
      <c r="U54" s="314"/>
    </row>
    <row r="55" spans="1:21" s="315" customFormat="1" ht="30" customHeight="1">
      <c r="A55" s="877" t="s">
        <v>537</v>
      </c>
      <c r="B55" s="878"/>
      <c r="C55" s="879" t="s">
        <v>538</v>
      </c>
      <c r="D55" s="880">
        <v>0</v>
      </c>
      <c r="E55" s="880">
        <v>0</v>
      </c>
      <c r="F55" s="881">
        <f t="shared" si="0"/>
        <v>0</v>
      </c>
      <c r="G55" s="312"/>
      <c r="H55" s="313"/>
      <c r="I55" s="313"/>
      <c r="J55" s="313"/>
      <c r="K55" s="313"/>
      <c r="L55" s="313"/>
      <c r="M55" s="313"/>
      <c r="N55" s="313"/>
      <c r="O55" s="313"/>
      <c r="P55" s="313"/>
      <c r="Q55" s="313"/>
      <c r="R55" s="314"/>
      <c r="S55" s="314"/>
      <c r="T55" s="314"/>
      <c r="U55" s="314"/>
    </row>
    <row r="56" spans="1:21" s="315" customFormat="1" ht="30" customHeight="1" thickBot="1">
      <c r="A56" s="882" t="s">
        <v>539</v>
      </c>
      <c r="B56" s="883"/>
      <c r="C56" s="884" t="s">
        <v>540</v>
      </c>
      <c r="D56" s="880">
        <v>0</v>
      </c>
      <c r="E56" s="885">
        <v>0</v>
      </c>
      <c r="F56" s="886">
        <f t="shared" si="0"/>
        <v>0</v>
      </c>
      <c r="G56" s="312"/>
      <c r="H56" s="313"/>
      <c r="I56" s="313"/>
      <c r="J56" s="313"/>
      <c r="K56" s="313"/>
      <c r="L56" s="313"/>
      <c r="M56" s="313"/>
      <c r="N56" s="313"/>
      <c r="O56" s="313"/>
      <c r="P56" s="313"/>
      <c r="Q56" s="313"/>
      <c r="R56" s="314"/>
      <c r="S56" s="314"/>
      <c r="T56" s="314"/>
      <c r="U56" s="314"/>
    </row>
    <row r="57" spans="1:21" s="291" customFormat="1" ht="30" customHeight="1" thickBot="1">
      <c r="A57" s="347" t="s">
        <v>541</v>
      </c>
      <c r="B57" s="348"/>
      <c r="C57" s="721"/>
      <c r="D57" s="353">
        <f>SUM(D10:D56)</f>
        <v>629110</v>
      </c>
      <c r="E57" s="353">
        <f>SUM(E10:E56)</f>
        <v>0</v>
      </c>
      <c r="F57" s="353">
        <f t="shared" si="0"/>
        <v>629110</v>
      </c>
      <c r="G57" s="307"/>
      <c r="H57" s="308"/>
      <c r="I57" s="308"/>
      <c r="J57" s="308"/>
      <c r="K57" s="308"/>
      <c r="L57" s="308"/>
      <c r="M57" s="308"/>
      <c r="N57" s="308"/>
      <c r="O57" s="308"/>
      <c r="P57" s="308"/>
      <c r="Q57" s="308"/>
      <c r="R57" s="309"/>
      <c r="S57" s="309"/>
      <c r="T57" s="309"/>
      <c r="U57" s="309"/>
    </row>
    <row r="58" spans="1:21" s="315" customFormat="1" ht="30" customHeight="1">
      <c r="A58" s="317"/>
      <c r="B58" s="318"/>
      <c r="C58" s="722"/>
      <c r="D58" s="723"/>
      <c r="E58" s="723"/>
      <c r="F58" s="723"/>
      <c r="G58" s="312"/>
      <c r="H58" s="313"/>
      <c r="I58" s="313"/>
      <c r="J58" s="313"/>
      <c r="K58" s="313"/>
      <c r="L58" s="313"/>
      <c r="M58" s="313"/>
      <c r="N58" s="313"/>
      <c r="O58" s="313"/>
      <c r="P58" s="313"/>
      <c r="Q58" s="313"/>
      <c r="R58" s="314"/>
      <c r="S58" s="314"/>
      <c r="T58" s="314"/>
      <c r="U58" s="314"/>
    </row>
    <row r="59" spans="1:21" s="315" customFormat="1" ht="30" customHeight="1">
      <c r="A59" s="319"/>
      <c r="B59" s="319"/>
      <c r="C59" s="319"/>
      <c r="D59" s="320"/>
      <c r="E59" s="320"/>
      <c r="F59" s="320"/>
      <c r="G59" s="312"/>
      <c r="H59" s="313"/>
      <c r="I59" s="313"/>
      <c r="J59" s="313"/>
      <c r="K59" s="313"/>
      <c r="L59" s="313"/>
      <c r="M59" s="313"/>
      <c r="N59" s="313"/>
      <c r="O59" s="313"/>
      <c r="P59" s="313"/>
      <c r="Q59" s="313"/>
      <c r="R59" s="314"/>
      <c r="S59" s="314"/>
      <c r="T59" s="314"/>
      <c r="U59" s="314"/>
    </row>
    <row r="60" spans="1:21" s="315" customFormat="1" ht="30" customHeight="1" thickBot="1">
      <c r="A60" s="319"/>
      <c r="B60" s="319"/>
      <c r="C60" s="319"/>
      <c r="D60" s="320"/>
      <c r="E60" s="320"/>
      <c r="F60" s="320"/>
      <c r="G60" s="312"/>
      <c r="H60" s="313"/>
      <c r="I60" s="313"/>
      <c r="J60" s="313"/>
      <c r="K60" s="313"/>
      <c r="L60" s="313"/>
      <c r="M60" s="313"/>
      <c r="N60" s="313"/>
      <c r="O60" s="313"/>
      <c r="P60" s="313"/>
      <c r="Q60" s="313"/>
      <c r="R60" s="314"/>
      <c r="S60" s="314"/>
      <c r="T60" s="314"/>
      <c r="U60" s="314"/>
    </row>
    <row r="61" spans="1:21" s="315" customFormat="1" ht="30" customHeight="1" thickBot="1">
      <c r="A61" s="293"/>
      <c r="B61" s="294"/>
      <c r="C61" s="1119" t="str">
        <f>C7</f>
        <v>2020-21</v>
      </c>
      <c r="D61" s="1120"/>
      <c r="E61" s="1120"/>
      <c r="F61" s="1121"/>
      <c r="G61" s="312"/>
      <c r="H61" s="313"/>
      <c r="I61" s="313"/>
      <c r="J61" s="313"/>
      <c r="K61" s="313"/>
      <c r="L61" s="313"/>
      <c r="M61" s="313"/>
      <c r="N61" s="313"/>
      <c r="O61" s="313"/>
      <c r="P61" s="313"/>
      <c r="Q61" s="313"/>
      <c r="R61" s="314"/>
      <c r="S61" s="314"/>
      <c r="T61" s="314"/>
      <c r="U61" s="314"/>
    </row>
    <row r="62" spans="1:21" s="315" customFormat="1" ht="111.6" customHeight="1" thickBot="1">
      <c r="A62" s="1219" t="s">
        <v>676</v>
      </c>
      <c r="B62" s="1220"/>
      <c r="C62" s="299" t="s">
        <v>293</v>
      </c>
      <c r="D62" s="300" t="s">
        <v>677</v>
      </c>
      <c r="E62" s="719" t="s">
        <v>678</v>
      </c>
      <c r="F62" s="301" t="s">
        <v>679</v>
      </c>
      <c r="G62" s="312"/>
      <c r="H62" s="313"/>
      <c r="I62" s="313"/>
      <c r="J62" s="313"/>
      <c r="K62" s="313"/>
      <c r="L62" s="313"/>
      <c r="M62" s="313"/>
      <c r="N62" s="313"/>
      <c r="O62" s="313"/>
      <c r="P62" s="313"/>
      <c r="Q62" s="313"/>
      <c r="R62" s="314"/>
      <c r="S62" s="314"/>
      <c r="T62" s="314"/>
      <c r="U62" s="314"/>
    </row>
    <row r="63" spans="1:21" s="315" customFormat="1" ht="30" customHeight="1" thickBot="1">
      <c r="A63" s="1133" t="s">
        <v>207</v>
      </c>
      <c r="B63" s="1134"/>
      <c r="C63" s="321"/>
      <c r="D63" s="322"/>
      <c r="E63" s="322"/>
      <c r="F63" s="322"/>
      <c r="G63" s="312"/>
      <c r="H63" s="313"/>
      <c r="I63" s="313"/>
      <c r="J63" s="313"/>
      <c r="K63" s="313"/>
      <c r="L63" s="313"/>
      <c r="M63" s="313"/>
      <c r="N63" s="313"/>
      <c r="O63" s="313"/>
      <c r="P63" s="313"/>
      <c r="Q63" s="313"/>
      <c r="R63" s="314"/>
      <c r="S63" s="314"/>
      <c r="T63" s="314"/>
      <c r="U63" s="314"/>
    </row>
    <row r="64" spans="1:21" s="315" customFormat="1" ht="30" customHeight="1">
      <c r="A64" s="310" t="s">
        <v>543</v>
      </c>
      <c r="B64" s="323"/>
      <c r="C64" s="324" t="s">
        <v>544</v>
      </c>
      <c r="D64" s="593">
        <v>550</v>
      </c>
      <c r="E64" s="593">
        <v>0</v>
      </c>
      <c r="F64" s="311">
        <f t="shared" si="0"/>
        <v>550</v>
      </c>
      <c r="G64" s="312"/>
      <c r="H64" s="313"/>
      <c r="I64" s="313"/>
      <c r="J64" s="313"/>
      <c r="K64" s="313"/>
      <c r="L64" s="313"/>
      <c r="M64" s="313"/>
      <c r="N64" s="313"/>
      <c r="O64" s="313"/>
      <c r="P64" s="313"/>
      <c r="Q64" s="313"/>
      <c r="R64" s="314"/>
      <c r="S64" s="314"/>
      <c r="T64" s="314"/>
      <c r="U64" s="314"/>
    </row>
    <row r="65" spans="1:21" s="315" customFormat="1" ht="30" customHeight="1">
      <c r="A65" s="877" t="s">
        <v>545</v>
      </c>
      <c r="B65" s="878"/>
      <c r="C65" s="887" t="s">
        <v>546</v>
      </c>
      <c r="D65" s="880">
        <v>0</v>
      </c>
      <c r="E65" s="880">
        <v>0</v>
      </c>
      <c r="F65" s="881">
        <f t="shared" si="0"/>
        <v>0</v>
      </c>
      <c r="G65" s="312"/>
      <c r="H65" s="313"/>
      <c r="I65" s="313"/>
      <c r="J65" s="313"/>
      <c r="K65" s="313"/>
      <c r="L65" s="313"/>
      <c r="M65" s="313"/>
      <c r="N65" s="313"/>
      <c r="O65" s="313"/>
      <c r="P65" s="313"/>
      <c r="Q65" s="313"/>
      <c r="R65" s="314"/>
      <c r="S65" s="314"/>
      <c r="T65" s="314"/>
      <c r="U65" s="314"/>
    </row>
    <row r="66" spans="1:21" s="315" customFormat="1" ht="30" customHeight="1">
      <c r="A66" s="877" t="s">
        <v>547</v>
      </c>
      <c r="B66" s="878"/>
      <c r="C66" s="887" t="s">
        <v>548</v>
      </c>
      <c r="D66" s="880">
        <v>0</v>
      </c>
      <c r="E66" s="880">
        <v>0</v>
      </c>
      <c r="F66" s="881">
        <f t="shared" si="0"/>
        <v>0</v>
      </c>
      <c r="G66" s="312"/>
      <c r="H66" s="313"/>
      <c r="I66" s="313"/>
      <c r="J66" s="313"/>
      <c r="K66" s="313"/>
      <c r="L66" s="313"/>
      <c r="M66" s="313"/>
      <c r="N66" s="313"/>
      <c r="O66" s="313"/>
      <c r="P66" s="313"/>
      <c r="Q66" s="313"/>
      <c r="R66" s="314"/>
      <c r="S66" s="314"/>
      <c r="T66" s="314"/>
      <c r="U66" s="314"/>
    </row>
    <row r="67" spans="1:21" s="315" customFormat="1" ht="30" customHeight="1">
      <c r="A67" s="877" t="s">
        <v>549</v>
      </c>
      <c r="B67" s="878"/>
      <c r="C67" s="887" t="s">
        <v>550</v>
      </c>
      <c r="D67" s="880">
        <v>0</v>
      </c>
      <c r="E67" s="880">
        <v>0</v>
      </c>
      <c r="F67" s="881">
        <f t="shared" si="0"/>
        <v>0</v>
      </c>
      <c r="G67" s="312"/>
      <c r="H67" s="313"/>
      <c r="I67" s="313"/>
      <c r="J67" s="313"/>
      <c r="K67" s="313"/>
      <c r="L67" s="313"/>
      <c r="M67" s="313"/>
      <c r="N67" s="313"/>
      <c r="O67" s="313"/>
      <c r="P67" s="313"/>
      <c r="Q67" s="313"/>
      <c r="R67" s="314"/>
      <c r="S67" s="314"/>
      <c r="T67" s="314"/>
      <c r="U67" s="314"/>
    </row>
    <row r="68" spans="1:21" s="315" customFormat="1" ht="30" customHeight="1">
      <c r="A68" s="877" t="s">
        <v>682</v>
      </c>
      <c r="B68" s="878"/>
      <c r="C68" s="887" t="s">
        <v>552</v>
      </c>
      <c r="D68" s="880">
        <v>0</v>
      </c>
      <c r="E68" s="880">
        <v>0</v>
      </c>
      <c r="F68" s="881">
        <f t="shared" si="0"/>
        <v>0</v>
      </c>
      <c r="G68" s="312"/>
      <c r="H68" s="313"/>
      <c r="I68" s="313"/>
      <c r="J68" s="313"/>
      <c r="K68" s="313"/>
      <c r="L68" s="313"/>
      <c r="M68" s="313"/>
      <c r="N68" s="313"/>
      <c r="O68" s="313"/>
      <c r="P68" s="313"/>
      <c r="Q68" s="313"/>
      <c r="R68" s="314"/>
      <c r="S68" s="314"/>
      <c r="T68" s="314"/>
      <c r="U68" s="314"/>
    </row>
    <row r="69" spans="1:21" s="315" customFormat="1" ht="30" customHeight="1">
      <c r="A69" s="877" t="s">
        <v>553</v>
      </c>
      <c r="B69" s="878"/>
      <c r="C69" s="887" t="s">
        <v>554</v>
      </c>
      <c r="D69" s="880">
        <v>0</v>
      </c>
      <c r="E69" s="880">
        <v>0</v>
      </c>
      <c r="F69" s="881">
        <f t="shared" si="0"/>
        <v>0</v>
      </c>
      <c r="G69" s="312"/>
      <c r="H69" s="313"/>
      <c r="I69" s="313"/>
      <c r="J69" s="313"/>
      <c r="K69" s="313"/>
      <c r="L69" s="313"/>
      <c r="M69" s="313"/>
      <c r="N69" s="313"/>
      <c r="O69" s="313"/>
      <c r="P69" s="313"/>
      <c r="Q69" s="313"/>
      <c r="R69" s="314"/>
      <c r="S69" s="314"/>
      <c r="T69" s="314"/>
      <c r="U69" s="314"/>
    </row>
    <row r="70" spans="1:21" s="315" customFormat="1" ht="30" customHeight="1">
      <c r="A70" s="877" t="s">
        <v>555</v>
      </c>
      <c r="B70" s="878"/>
      <c r="C70" s="887" t="s">
        <v>556</v>
      </c>
      <c r="D70" s="880">
        <v>0</v>
      </c>
      <c r="E70" s="880">
        <v>0</v>
      </c>
      <c r="F70" s="881">
        <f t="shared" si="0"/>
        <v>0</v>
      </c>
      <c r="G70" s="312"/>
      <c r="H70" s="313"/>
      <c r="I70" s="313"/>
      <c r="J70" s="313"/>
      <c r="K70" s="313"/>
      <c r="L70" s="313"/>
      <c r="M70" s="313"/>
      <c r="N70" s="313"/>
      <c r="O70" s="313"/>
      <c r="P70" s="313"/>
      <c r="Q70" s="313"/>
      <c r="R70" s="314"/>
      <c r="S70" s="314"/>
      <c r="T70" s="314"/>
      <c r="U70" s="314"/>
    </row>
    <row r="71" spans="1:21" s="315" customFormat="1" ht="30" customHeight="1">
      <c r="A71" s="877" t="s">
        <v>557</v>
      </c>
      <c r="B71" s="878"/>
      <c r="C71" s="887" t="s">
        <v>558</v>
      </c>
      <c r="D71" s="880">
        <v>0</v>
      </c>
      <c r="E71" s="880">
        <v>0</v>
      </c>
      <c r="F71" s="881">
        <f t="shared" si="0"/>
        <v>0</v>
      </c>
      <c r="G71" s="312"/>
      <c r="H71" s="313"/>
      <c r="I71" s="313"/>
      <c r="J71" s="313"/>
      <c r="K71" s="313"/>
      <c r="L71" s="313"/>
      <c r="M71" s="313"/>
      <c r="N71" s="313"/>
      <c r="O71" s="313"/>
      <c r="P71" s="313"/>
      <c r="Q71" s="313"/>
      <c r="R71" s="314"/>
      <c r="S71" s="314"/>
      <c r="T71" s="314"/>
      <c r="U71" s="314"/>
    </row>
    <row r="72" spans="1:21" s="315" customFormat="1" ht="30" customHeight="1">
      <c r="A72" s="877" t="s">
        <v>559</v>
      </c>
      <c r="B72" s="878"/>
      <c r="C72" s="887" t="s">
        <v>560</v>
      </c>
      <c r="D72" s="880">
        <v>0</v>
      </c>
      <c r="E72" s="880">
        <v>0</v>
      </c>
      <c r="F72" s="881">
        <f t="shared" si="0"/>
        <v>0</v>
      </c>
      <c r="G72" s="312"/>
      <c r="H72" s="313"/>
      <c r="I72" s="313"/>
      <c r="J72" s="313"/>
      <c r="K72" s="313"/>
      <c r="L72" s="313"/>
      <c r="M72" s="313"/>
      <c r="N72" s="313"/>
      <c r="O72" s="313"/>
      <c r="P72" s="313"/>
      <c r="Q72" s="313"/>
      <c r="R72" s="314"/>
      <c r="S72" s="314"/>
      <c r="T72" s="314"/>
      <c r="U72" s="314"/>
    </row>
    <row r="73" spans="1:21" s="315" customFormat="1" ht="30" customHeight="1">
      <c r="A73" s="877" t="s">
        <v>561</v>
      </c>
      <c r="B73" s="878"/>
      <c r="C73" s="887" t="s">
        <v>562</v>
      </c>
      <c r="D73" s="880">
        <v>0</v>
      </c>
      <c r="E73" s="880">
        <v>0</v>
      </c>
      <c r="F73" s="881">
        <f t="shared" si="0"/>
        <v>0</v>
      </c>
      <c r="G73" s="312"/>
      <c r="H73" s="313"/>
      <c r="I73" s="313"/>
      <c r="J73" s="313"/>
      <c r="K73" s="313"/>
      <c r="L73" s="313"/>
      <c r="M73" s="313"/>
      <c r="N73" s="313"/>
      <c r="O73" s="313"/>
      <c r="P73" s="313"/>
      <c r="Q73" s="313"/>
      <c r="R73" s="314"/>
      <c r="S73" s="314"/>
      <c r="T73" s="314"/>
      <c r="U73" s="314"/>
    </row>
    <row r="74" spans="1:21" s="315" customFormat="1" ht="30" customHeight="1">
      <c r="A74" s="877" t="s">
        <v>563</v>
      </c>
      <c r="B74" s="878"/>
      <c r="C74" s="887" t="s">
        <v>564</v>
      </c>
      <c r="D74" s="880">
        <v>0</v>
      </c>
      <c r="E74" s="880">
        <v>0</v>
      </c>
      <c r="F74" s="881">
        <f t="shared" si="0"/>
        <v>0</v>
      </c>
      <c r="G74" s="312"/>
      <c r="H74" s="313"/>
      <c r="I74" s="313"/>
      <c r="J74" s="313"/>
      <c r="K74" s="313"/>
      <c r="L74" s="313"/>
      <c r="M74" s="313"/>
      <c r="N74" s="313"/>
      <c r="O74" s="313"/>
      <c r="P74" s="313"/>
      <c r="Q74" s="313"/>
      <c r="R74" s="314"/>
      <c r="S74" s="314"/>
      <c r="T74" s="314"/>
      <c r="U74" s="314"/>
    </row>
    <row r="75" spans="1:21" s="315" customFormat="1" ht="30" customHeight="1">
      <c r="A75" s="877" t="s">
        <v>565</v>
      </c>
      <c r="B75" s="878"/>
      <c r="C75" s="887" t="s">
        <v>566</v>
      </c>
      <c r="D75" s="880">
        <v>0</v>
      </c>
      <c r="E75" s="880">
        <v>0</v>
      </c>
      <c r="F75" s="881">
        <f t="shared" si="0"/>
        <v>0</v>
      </c>
      <c r="G75" s="312"/>
      <c r="H75" s="313"/>
      <c r="I75" s="313"/>
      <c r="J75" s="313"/>
      <c r="K75" s="313"/>
      <c r="L75" s="313"/>
      <c r="M75" s="313"/>
      <c r="N75" s="313"/>
      <c r="O75" s="313"/>
      <c r="P75" s="313"/>
      <c r="Q75" s="313"/>
      <c r="R75" s="314"/>
      <c r="S75" s="314"/>
      <c r="T75" s="314"/>
      <c r="U75" s="314"/>
    </row>
    <row r="76" spans="1:21" s="315" customFormat="1" ht="30" customHeight="1">
      <c r="A76" s="877" t="s">
        <v>567</v>
      </c>
      <c r="B76" s="878"/>
      <c r="C76" s="887" t="s">
        <v>568</v>
      </c>
      <c r="D76" s="880">
        <v>0</v>
      </c>
      <c r="E76" s="880">
        <v>0</v>
      </c>
      <c r="F76" s="881">
        <f t="shared" si="0"/>
        <v>0</v>
      </c>
      <c r="G76" s="312"/>
      <c r="H76" s="313"/>
      <c r="I76" s="313"/>
      <c r="J76" s="313"/>
      <c r="K76" s="313"/>
      <c r="L76" s="313"/>
      <c r="M76" s="313"/>
      <c r="N76" s="313"/>
      <c r="O76" s="313"/>
      <c r="P76" s="313"/>
      <c r="Q76" s="313"/>
      <c r="R76" s="314"/>
      <c r="S76" s="314"/>
      <c r="T76" s="314"/>
      <c r="U76" s="314"/>
    </row>
    <row r="77" spans="1:21" s="315" customFormat="1" ht="30" customHeight="1">
      <c r="A77" s="877" t="s">
        <v>569</v>
      </c>
      <c r="B77" s="878"/>
      <c r="C77" s="887" t="s">
        <v>570</v>
      </c>
      <c r="D77" s="880">
        <v>0</v>
      </c>
      <c r="E77" s="880">
        <v>0</v>
      </c>
      <c r="F77" s="881">
        <f t="shared" si="0"/>
        <v>0</v>
      </c>
      <c r="G77" s="312"/>
      <c r="H77" s="313"/>
      <c r="I77" s="313"/>
      <c r="J77" s="313"/>
      <c r="K77" s="313"/>
      <c r="L77" s="313"/>
      <c r="M77" s="313"/>
      <c r="N77" s="313"/>
      <c r="O77" s="313"/>
      <c r="P77" s="313"/>
      <c r="Q77" s="313"/>
      <c r="R77" s="314"/>
      <c r="S77" s="314"/>
      <c r="T77" s="314"/>
      <c r="U77" s="314"/>
    </row>
    <row r="78" spans="1:21" s="315" customFormat="1" ht="30" customHeight="1">
      <c r="A78" s="877" t="s">
        <v>571</v>
      </c>
      <c r="B78" s="878"/>
      <c r="C78" s="887">
        <v>64007</v>
      </c>
      <c r="D78" s="880">
        <v>0</v>
      </c>
      <c r="E78" s="880">
        <v>0</v>
      </c>
      <c r="F78" s="881">
        <f t="shared" si="0"/>
        <v>0</v>
      </c>
      <c r="G78" s="312"/>
      <c r="H78" s="313"/>
      <c r="I78" s="313"/>
      <c r="J78" s="313"/>
      <c r="K78" s="313"/>
      <c r="L78" s="313"/>
      <c r="M78" s="313"/>
      <c r="N78" s="313"/>
      <c r="O78" s="313"/>
      <c r="P78" s="313"/>
      <c r="Q78" s="313"/>
      <c r="R78" s="314"/>
      <c r="S78" s="314"/>
      <c r="T78" s="314"/>
      <c r="U78" s="314"/>
    </row>
    <row r="79" spans="1:21" s="315" customFormat="1" ht="30" customHeight="1">
      <c r="A79" s="877" t="s">
        <v>572</v>
      </c>
      <c r="B79" s="878"/>
      <c r="C79" s="887" t="s">
        <v>573</v>
      </c>
      <c r="D79" s="880">
        <v>6150</v>
      </c>
      <c r="E79" s="880">
        <v>0</v>
      </c>
      <c r="F79" s="881">
        <f t="shared" si="0"/>
        <v>6150</v>
      </c>
      <c r="G79" s="312"/>
      <c r="H79" s="313"/>
      <c r="I79" s="313"/>
      <c r="J79" s="313"/>
      <c r="K79" s="313"/>
      <c r="L79" s="313"/>
      <c r="M79" s="313"/>
      <c r="N79" s="313"/>
      <c r="O79" s="313"/>
      <c r="P79" s="313"/>
      <c r="Q79" s="313"/>
      <c r="R79" s="314"/>
      <c r="S79" s="314"/>
      <c r="T79" s="314"/>
      <c r="U79" s="314"/>
    </row>
    <row r="80" spans="1:21" s="315" customFormat="1" ht="30" customHeight="1">
      <c r="A80" s="877" t="s">
        <v>574</v>
      </c>
      <c r="B80" s="878"/>
      <c r="C80" s="887" t="s">
        <v>575</v>
      </c>
      <c r="D80" s="880">
        <v>0</v>
      </c>
      <c r="E80" s="880">
        <v>0</v>
      </c>
      <c r="F80" s="881">
        <f t="shared" si="0"/>
        <v>0</v>
      </c>
      <c r="G80" s="312"/>
      <c r="H80" s="313"/>
      <c r="I80" s="313"/>
      <c r="J80" s="313"/>
      <c r="K80" s="313"/>
      <c r="L80" s="313"/>
      <c r="M80" s="313"/>
      <c r="N80" s="313"/>
      <c r="O80" s="313"/>
      <c r="P80" s="313"/>
      <c r="Q80" s="313"/>
      <c r="R80" s="314"/>
      <c r="S80" s="314"/>
      <c r="T80" s="314"/>
      <c r="U80" s="314"/>
    </row>
    <row r="81" spans="1:21" s="315" customFormat="1" ht="30" customHeight="1">
      <c r="A81" s="877" t="s">
        <v>576</v>
      </c>
      <c r="B81" s="878"/>
      <c r="C81" s="887" t="s">
        <v>577</v>
      </c>
      <c r="D81" s="880">
        <v>0</v>
      </c>
      <c r="E81" s="880">
        <v>0</v>
      </c>
      <c r="F81" s="881">
        <f t="shared" ref="F81:F116" si="1">+D81+E81</f>
        <v>0</v>
      </c>
      <c r="G81" s="312"/>
      <c r="H81" s="313"/>
      <c r="I81" s="313"/>
      <c r="J81" s="313"/>
      <c r="K81" s="313"/>
      <c r="L81" s="313"/>
      <c r="M81" s="313"/>
      <c r="N81" s="313"/>
      <c r="O81" s="313"/>
      <c r="P81" s="313"/>
      <c r="Q81" s="313"/>
      <c r="R81" s="314"/>
      <c r="S81" s="314"/>
      <c r="T81" s="314"/>
      <c r="U81" s="314"/>
    </row>
    <row r="82" spans="1:21" s="315" customFormat="1" ht="30" customHeight="1">
      <c r="A82" s="877" t="s">
        <v>578</v>
      </c>
      <c r="B82" s="878"/>
      <c r="C82" s="887" t="s">
        <v>579</v>
      </c>
      <c r="D82" s="880">
        <v>11583</v>
      </c>
      <c r="E82" s="880">
        <v>0</v>
      </c>
      <c r="F82" s="881">
        <f t="shared" si="1"/>
        <v>11583</v>
      </c>
      <c r="G82" s="312"/>
      <c r="H82" s="313"/>
      <c r="I82" s="313"/>
      <c r="J82" s="313"/>
      <c r="K82" s="313"/>
      <c r="L82" s="313"/>
      <c r="M82" s="313"/>
      <c r="N82" s="313"/>
      <c r="O82" s="313"/>
      <c r="P82" s="313"/>
      <c r="Q82" s="313"/>
      <c r="R82" s="314"/>
      <c r="S82" s="314"/>
      <c r="T82" s="314"/>
      <c r="U82" s="314"/>
    </row>
    <row r="83" spans="1:21" s="315" customFormat="1" ht="30" customHeight="1">
      <c r="A83" s="877" t="s">
        <v>580</v>
      </c>
      <c r="B83" s="878"/>
      <c r="C83" s="887" t="s">
        <v>581</v>
      </c>
      <c r="D83" s="880">
        <v>1700</v>
      </c>
      <c r="E83" s="880">
        <v>0</v>
      </c>
      <c r="F83" s="881">
        <f t="shared" si="1"/>
        <v>1700</v>
      </c>
      <c r="G83" s="312"/>
      <c r="H83" s="313"/>
      <c r="I83" s="313"/>
      <c r="J83" s="313"/>
      <c r="K83" s="313"/>
      <c r="L83" s="313"/>
      <c r="M83" s="313"/>
      <c r="N83" s="313"/>
      <c r="O83" s="313"/>
      <c r="P83" s="313"/>
      <c r="Q83" s="313"/>
      <c r="R83" s="314"/>
      <c r="S83" s="314"/>
      <c r="T83" s="314"/>
      <c r="U83" s="314"/>
    </row>
    <row r="84" spans="1:21" s="315" customFormat="1" ht="30" customHeight="1">
      <c r="A84" s="877" t="s">
        <v>582</v>
      </c>
      <c r="B84" s="878"/>
      <c r="C84" s="887" t="s">
        <v>583</v>
      </c>
      <c r="D84" s="880">
        <v>0</v>
      </c>
      <c r="E84" s="880">
        <v>0</v>
      </c>
      <c r="F84" s="881">
        <f t="shared" si="1"/>
        <v>0</v>
      </c>
      <c r="G84" s="312"/>
      <c r="H84" s="313"/>
      <c r="I84" s="313"/>
      <c r="J84" s="313"/>
      <c r="K84" s="313"/>
      <c r="L84" s="313"/>
      <c r="M84" s="313"/>
      <c r="N84" s="313"/>
      <c r="O84" s="313"/>
      <c r="P84" s="313"/>
      <c r="Q84" s="313"/>
      <c r="R84" s="314"/>
      <c r="S84" s="314"/>
      <c r="T84" s="314"/>
      <c r="U84" s="314"/>
    </row>
    <row r="85" spans="1:21" s="315" customFormat="1" ht="30" customHeight="1">
      <c r="A85" s="877" t="s">
        <v>584</v>
      </c>
      <c r="B85" s="878"/>
      <c r="C85" s="887" t="s">
        <v>585</v>
      </c>
      <c r="D85" s="880">
        <v>0</v>
      </c>
      <c r="E85" s="880">
        <v>0</v>
      </c>
      <c r="F85" s="881">
        <f t="shared" si="1"/>
        <v>0</v>
      </c>
      <c r="G85" s="312"/>
      <c r="H85" s="312"/>
      <c r="I85" s="312"/>
      <c r="J85" s="312"/>
      <c r="K85" s="312"/>
      <c r="L85" s="312"/>
      <c r="M85" s="312"/>
      <c r="N85" s="312"/>
      <c r="O85" s="312"/>
      <c r="P85" s="312"/>
      <c r="Q85" s="312"/>
    </row>
    <row r="86" spans="1:21" s="315" customFormat="1" ht="30" customHeight="1">
      <c r="A86" s="877" t="s">
        <v>586</v>
      </c>
      <c r="B86" s="878"/>
      <c r="C86" s="887" t="s">
        <v>587</v>
      </c>
      <c r="D86" s="880">
        <v>0</v>
      </c>
      <c r="E86" s="880">
        <v>0</v>
      </c>
      <c r="F86" s="881">
        <f t="shared" si="1"/>
        <v>0</v>
      </c>
      <c r="G86" s="312"/>
      <c r="H86" s="312"/>
      <c r="I86" s="312"/>
      <c r="J86" s="312"/>
      <c r="K86" s="312"/>
      <c r="L86" s="312"/>
      <c r="M86" s="312"/>
      <c r="N86" s="312"/>
      <c r="O86" s="312"/>
      <c r="P86" s="312"/>
      <c r="Q86" s="312"/>
    </row>
    <row r="87" spans="1:21" s="315" customFormat="1" ht="30" customHeight="1">
      <c r="A87" s="877" t="s">
        <v>588</v>
      </c>
      <c r="B87" s="878"/>
      <c r="C87" s="887" t="s">
        <v>589</v>
      </c>
      <c r="D87" s="880">
        <v>0</v>
      </c>
      <c r="E87" s="880">
        <v>0</v>
      </c>
      <c r="F87" s="881">
        <f t="shared" ref="F87:F92" si="2">+D87+E87</f>
        <v>0</v>
      </c>
      <c r="G87" s="312"/>
      <c r="H87" s="312"/>
      <c r="I87" s="312"/>
      <c r="J87" s="312"/>
      <c r="K87" s="312"/>
      <c r="L87" s="312"/>
      <c r="M87" s="312"/>
      <c r="N87" s="312"/>
      <c r="O87" s="312"/>
      <c r="P87" s="312"/>
      <c r="Q87" s="312"/>
    </row>
    <row r="88" spans="1:21" s="315" customFormat="1" ht="30" customHeight="1">
      <c r="A88" s="877" t="s">
        <v>590</v>
      </c>
      <c r="B88" s="878"/>
      <c r="C88" s="887" t="s">
        <v>591</v>
      </c>
      <c r="D88" s="880">
        <v>0</v>
      </c>
      <c r="E88" s="880">
        <v>0</v>
      </c>
      <c r="F88" s="881">
        <f t="shared" si="2"/>
        <v>0</v>
      </c>
      <c r="G88" s="312"/>
      <c r="H88" s="312"/>
      <c r="I88" s="312"/>
      <c r="J88" s="312"/>
      <c r="K88" s="312"/>
      <c r="L88" s="312"/>
      <c r="M88" s="312"/>
      <c r="N88" s="312"/>
      <c r="O88" s="312"/>
      <c r="P88" s="312"/>
      <c r="Q88" s="312"/>
    </row>
    <row r="89" spans="1:21" s="315" customFormat="1" ht="30" customHeight="1">
      <c r="A89" s="877" t="s">
        <v>592</v>
      </c>
      <c r="B89" s="878"/>
      <c r="C89" s="887" t="s">
        <v>593</v>
      </c>
      <c r="D89" s="880">
        <v>0</v>
      </c>
      <c r="E89" s="880">
        <v>0</v>
      </c>
      <c r="F89" s="881">
        <f t="shared" si="2"/>
        <v>0</v>
      </c>
      <c r="G89" s="312"/>
      <c r="H89" s="312"/>
      <c r="I89" s="312"/>
      <c r="J89" s="312"/>
      <c r="K89" s="312"/>
      <c r="L89" s="312"/>
      <c r="M89" s="312"/>
      <c r="N89" s="312"/>
      <c r="O89" s="312"/>
      <c r="P89" s="312"/>
      <c r="Q89" s="312"/>
    </row>
    <row r="90" spans="1:21" s="315" customFormat="1" ht="30" customHeight="1">
      <c r="A90" s="877" t="s">
        <v>594</v>
      </c>
      <c r="B90" s="878"/>
      <c r="C90" s="887" t="s">
        <v>595</v>
      </c>
      <c r="D90" s="880">
        <v>0</v>
      </c>
      <c r="E90" s="880">
        <v>0</v>
      </c>
      <c r="F90" s="881">
        <f t="shared" si="2"/>
        <v>0</v>
      </c>
      <c r="G90" s="312"/>
      <c r="H90" s="312"/>
      <c r="I90" s="312"/>
      <c r="J90" s="312"/>
      <c r="K90" s="312"/>
      <c r="L90" s="312"/>
      <c r="M90" s="312"/>
      <c r="N90" s="312"/>
      <c r="O90" s="312"/>
      <c r="P90" s="312"/>
      <c r="Q90" s="312"/>
    </row>
    <row r="91" spans="1:21" s="315" customFormat="1" ht="30" customHeight="1">
      <c r="A91" s="877" t="s">
        <v>596</v>
      </c>
      <c r="B91" s="878"/>
      <c r="C91" s="887" t="s">
        <v>597</v>
      </c>
      <c r="D91" s="880">
        <v>0</v>
      </c>
      <c r="E91" s="880">
        <v>0</v>
      </c>
      <c r="F91" s="881">
        <f t="shared" si="2"/>
        <v>0</v>
      </c>
      <c r="G91" s="312"/>
      <c r="H91" s="312"/>
      <c r="I91" s="312"/>
      <c r="J91" s="312"/>
      <c r="K91" s="312"/>
      <c r="L91" s="312"/>
      <c r="M91" s="312"/>
      <c r="N91" s="312"/>
      <c r="O91" s="312"/>
      <c r="P91" s="312"/>
      <c r="Q91" s="312"/>
    </row>
    <row r="92" spans="1:21" s="315" customFormat="1" ht="30" customHeight="1">
      <c r="A92" s="877" t="s">
        <v>598</v>
      </c>
      <c r="B92" s="878"/>
      <c r="C92" s="887" t="s">
        <v>599</v>
      </c>
      <c r="D92" s="880">
        <v>0</v>
      </c>
      <c r="E92" s="880">
        <v>0</v>
      </c>
      <c r="F92" s="881">
        <f t="shared" si="2"/>
        <v>0</v>
      </c>
      <c r="G92" s="312"/>
      <c r="H92" s="312"/>
      <c r="I92" s="312"/>
      <c r="J92" s="312"/>
      <c r="K92" s="312"/>
      <c r="L92" s="312"/>
      <c r="M92" s="312"/>
      <c r="N92" s="312"/>
      <c r="O92" s="312"/>
      <c r="P92" s="312"/>
      <c r="Q92" s="312"/>
    </row>
    <row r="93" spans="1:21" s="315" customFormat="1" ht="30" customHeight="1">
      <c r="A93" s="877" t="s">
        <v>600</v>
      </c>
      <c r="B93" s="878"/>
      <c r="C93" s="887" t="s">
        <v>601</v>
      </c>
      <c r="D93" s="880">
        <v>0</v>
      </c>
      <c r="E93" s="880">
        <v>0</v>
      </c>
      <c r="F93" s="881">
        <f t="shared" si="1"/>
        <v>0</v>
      </c>
      <c r="G93" s="312"/>
      <c r="H93" s="312"/>
      <c r="I93" s="312"/>
      <c r="J93" s="312"/>
      <c r="K93" s="312"/>
      <c r="L93" s="312"/>
      <c r="M93" s="312"/>
      <c r="N93" s="312"/>
      <c r="O93" s="312"/>
      <c r="P93" s="312"/>
      <c r="Q93" s="312"/>
    </row>
    <row r="94" spans="1:21" s="315" customFormat="1" ht="30" customHeight="1">
      <c r="A94" s="877" t="s">
        <v>683</v>
      </c>
      <c r="B94" s="878"/>
      <c r="C94" s="887" t="s">
        <v>603</v>
      </c>
      <c r="D94" s="880">
        <v>0</v>
      </c>
      <c r="E94" s="880">
        <v>0</v>
      </c>
      <c r="F94" s="881">
        <f t="shared" si="1"/>
        <v>0</v>
      </c>
      <c r="G94" s="312"/>
      <c r="H94" s="312"/>
      <c r="I94" s="312"/>
      <c r="J94" s="312"/>
      <c r="K94" s="312"/>
      <c r="L94" s="312"/>
      <c r="M94" s="312"/>
      <c r="N94" s="312"/>
      <c r="O94" s="312"/>
      <c r="P94" s="312"/>
      <c r="Q94" s="312"/>
    </row>
    <row r="95" spans="1:21" s="315" customFormat="1" ht="30" customHeight="1">
      <c r="A95" s="877" t="s">
        <v>683</v>
      </c>
      <c r="B95" s="878"/>
      <c r="C95" s="887" t="s">
        <v>605</v>
      </c>
      <c r="D95" s="880">
        <v>0</v>
      </c>
      <c r="E95" s="880">
        <v>0</v>
      </c>
      <c r="F95" s="881">
        <f t="shared" si="1"/>
        <v>0</v>
      </c>
      <c r="G95" s="312"/>
      <c r="H95" s="312"/>
      <c r="I95" s="312"/>
      <c r="J95" s="312"/>
      <c r="K95" s="312"/>
      <c r="L95" s="312"/>
      <c r="M95" s="312"/>
      <c r="N95" s="312"/>
      <c r="O95" s="312"/>
      <c r="P95" s="312"/>
      <c r="Q95" s="312"/>
    </row>
    <row r="96" spans="1:21" s="315" customFormat="1" ht="30" customHeight="1">
      <c r="A96" s="877" t="s">
        <v>683</v>
      </c>
      <c r="B96" s="878"/>
      <c r="C96" s="887" t="s">
        <v>607</v>
      </c>
      <c r="D96" s="880">
        <v>0</v>
      </c>
      <c r="E96" s="880">
        <v>0</v>
      </c>
      <c r="F96" s="881">
        <f t="shared" si="1"/>
        <v>0</v>
      </c>
      <c r="G96" s="312"/>
      <c r="H96" s="312"/>
      <c r="I96" s="312"/>
      <c r="J96" s="312"/>
      <c r="K96" s="312"/>
      <c r="L96" s="312"/>
      <c r="M96" s="312"/>
      <c r="N96" s="312"/>
      <c r="O96" s="312"/>
      <c r="P96" s="312"/>
      <c r="Q96" s="312"/>
    </row>
    <row r="97" spans="1:17" s="315" customFormat="1" ht="30" customHeight="1">
      <c r="A97" s="877" t="s">
        <v>684</v>
      </c>
      <c r="B97" s="878"/>
      <c r="C97" s="887" t="s">
        <v>609</v>
      </c>
      <c r="D97" s="880">
        <v>0</v>
      </c>
      <c r="E97" s="880">
        <v>0</v>
      </c>
      <c r="F97" s="881">
        <f t="shared" si="1"/>
        <v>0</v>
      </c>
      <c r="G97" s="312"/>
      <c r="H97" s="312"/>
      <c r="I97" s="312"/>
      <c r="J97" s="312"/>
      <c r="K97" s="312"/>
      <c r="L97" s="312"/>
      <c r="M97" s="312"/>
      <c r="N97" s="312"/>
      <c r="O97" s="312"/>
      <c r="P97" s="312"/>
      <c r="Q97" s="312"/>
    </row>
    <row r="98" spans="1:17" s="315" customFormat="1" ht="30" customHeight="1">
      <c r="A98" s="877" t="s">
        <v>684</v>
      </c>
      <c r="B98" s="878"/>
      <c r="C98" s="887">
        <v>69270</v>
      </c>
      <c r="D98" s="880">
        <v>0</v>
      </c>
      <c r="E98" s="880">
        <v>0</v>
      </c>
      <c r="F98" s="881">
        <f t="shared" si="1"/>
        <v>0</v>
      </c>
      <c r="G98" s="312"/>
      <c r="H98" s="312"/>
      <c r="I98" s="312"/>
      <c r="J98" s="312"/>
      <c r="K98" s="312"/>
      <c r="L98" s="312"/>
      <c r="M98" s="312"/>
      <c r="N98" s="312"/>
      <c r="O98" s="312"/>
      <c r="P98" s="312"/>
      <c r="Q98" s="312"/>
    </row>
    <row r="99" spans="1:17" s="315" customFormat="1" ht="30" customHeight="1">
      <c r="A99" s="877" t="s">
        <v>611</v>
      </c>
      <c r="B99" s="878"/>
      <c r="C99" s="887" t="s">
        <v>612</v>
      </c>
      <c r="D99" s="880">
        <v>0</v>
      </c>
      <c r="E99" s="880">
        <v>0</v>
      </c>
      <c r="F99" s="881">
        <f t="shared" si="1"/>
        <v>0</v>
      </c>
      <c r="G99" s="312"/>
      <c r="H99" s="312"/>
      <c r="I99" s="312"/>
      <c r="J99" s="312"/>
      <c r="K99" s="312"/>
      <c r="L99" s="312"/>
      <c r="M99" s="312"/>
      <c r="N99" s="312"/>
      <c r="O99" s="312"/>
      <c r="P99" s="312"/>
      <c r="Q99" s="312"/>
    </row>
    <row r="100" spans="1:17" s="315" customFormat="1" ht="30" customHeight="1">
      <c r="A100" s="877" t="s">
        <v>445</v>
      </c>
      <c r="B100" s="878"/>
      <c r="C100" s="887" t="s">
        <v>614</v>
      </c>
      <c r="D100" s="880">
        <v>0</v>
      </c>
      <c r="E100" s="880">
        <v>0</v>
      </c>
      <c r="F100" s="881">
        <f t="shared" si="1"/>
        <v>0</v>
      </c>
      <c r="G100" s="312"/>
      <c r="H100" s="312"/>
      <c r="I100" s="312"/>
      <c r="J100" s="312"/>
      <c r="K100" s="312"/>
      <c r="L100" s="312"/>
      <c r="M100" s="312"/>
      <c r="N100" s="312"/>
      <c r="O100" s="312"/>
      <c r="P100" s="312"/>
      <c r="Q100" s="312"/>
    </row>
    <row r="101" spans="1:17" s="315" customFormat="1" ht="30" customHeight="1" thickBot="1">
      <c r="A101" s="882" t="s">
        <v>615</v>
      </c>
      <c r="B101" s="883"/>
      <c r="C101" s="888" t="s">
        <v>616</v>
      </c>
      <c r="D101" s="880">
        <v>0</v>
      </c>
      <c r="E101" s="880">
        <v>0</v>
      </c>
      <c r="F101" s="886">
        <f t="shared" si="1"/>
        <v>0</v>
      </c>
      <c r="G101" s="312"/>
      <c r="H101" s="312"/>
      <c r="I101" s="312"/>
      <c r="J101" s="312"/>
      <c r="K101" s="312"/>
      <c r="L101" s="312"/>
      <c r="M101" s="312"/>
      <c r="N101" s="312"/>
      <c r="O101" s="312"/>
      <c r="P101" s="312"/>
      <c r="Q101" s="312"/>
    </row>
    <row r="102" spans="1:17" s="315" customFormat="1" ht="30" customHeight="1" thickBot="1">
      <c r="A102" s="1130" t="s">
        <v>685</v>
      </c>
      <c r="B102" s="1132"/>
      <c r="C102" s="350"/>
      <c r="D102" s="349">
        <f>SUM(D64:D101)</f>
        <v>19983</v>
      </c>
      <c r="E102" s="349">
        <f>SUM(E64:E101)</f>
        <v>0</v>
      </c>
      <c r="F102" s="349">
        <f t="shared" si="1"/>
        <v>19983</v>
      </c>
      <c r="G102" s="312"/>
      <c r="H102" s="312"/>
      <c r="I102" s="312"/>
      <c r="J102" s="312"/>
      <c r="K102" s="312"/>
      <c r="L102" s="312"/>
      <c r="M102" s="312"/>
      <c r="N102" s="312"/>
      <c r="O102" s="312"/>
      <c r="P102" s="312"/>
      <c r="Q102" s="312"/>
    </row>
    <row r="103" spans="1:17" s="315" customFormat="1" ht="30" customHeight="1">
      <c r="A103" s="325"/>
      <c r="B103" s="325"/>
      <c r="C103" s="325"/>
      <c r="D103" s="326"/>
      <c r="E103" s="326"/>
      <c r="F103" s="326"/>
      <c r="G103" s="312"/>
      <c r="H103" s="312"/>
      <c r="I103" s="312"/>
      <c r="J103" s="312"/>
      <c r="K103" s="312"/>
      <c r="L103" s="312"/>
      <c r="M103" s="312"/>
      <c r="N103" s="312"/>
      <c r="O103" s="312"/>
      <c r="P103" s="312"/>
      <c r="Q103" s="312"/>
    </row>
    <row r="104" spans="1:17" s="315" customFormat="1" ht="30" customHeight="1" thickBot="1">
      <c r="A104" s="325"/>
      <c r="B104" s="325"/>
      <c r="C104" s="325"/>
      <c r="D104" s="326"/>
      <c r="E104" s="326"/>
      <c r="F104" s="326"/>
      <c r="G104" s="312"/>
      <c r="H104" s="312"/>
      <c r="I104" s="312"/>
      <c r="J104" s="312"/>
      <c r="K104" s="312"/>
      <c r="L104" s="312"/>
      <c r="M104" s="312"/>
      <c r="N104" s="312"/>
      <c r="O104" s="312"/>
      <c r="P104" s="312"/>
      <c r="Q104" s="312"/>
    </row>
    <row r="105" spans="1:17" s="315" customFormat="1" ht="30" customHeight="1" thickBot="1">
      <c r="A105" s="327"/>
      <c r="B105" s="327"/>
      <c r="C105" s="1119" t="str">
        <f>C7</f>
        <v>2020-21</v>
      </c>
      <c r="D105" s="1120"/>
      <c r="E105" s="1120"/>
      <c r="F105" s="1121"/>
      <c r="G105" s="312"/>
      <c r="H105" s="312"/>
      <c r="I105" s="312"/>
      <c r="J105" s="312"/>
      <c r="K105" s="312"/>
      <c r="L105" s="312"/>
      <c r="M105" s="312"/>
      <c r="N105" s="312"/>
      <c r="O105" s="312"/>
      <c r="P105" s="312"/>
      <c r="Q105" s="312"/>
    </row>
    <row r="106" spans="1:17" s="315" customFormat="1" ht="111.6" customHeight="1" thickBot="1">
      <c r="A106" s="1221" t="s">
        <v>208</v>
      </c>
      <c r="B106" s="1222"/>
      <c r="C106" s="299" t="s">
        <v>293</v>
      </c>
      <c r="D106" s="300" t="s">
        <v>677</v>
      </c>
      <c r="E106" s="719" t="s">
        <v>678</v>
      </c>
      <c r="F106" s="301" t="s">
        <v>679</v>
      </c>
      <c r="G106" s="312"/>
      <c r="H106" s="312"/>
      <c r="I106" s="312"/>
      <c r="J106" s="312"/>
      <c r="K106" s="312"/>
      <c r="L106" s="312"/>
      <c r="M106" s="312"/>
      <c r="N106" s="312"/>
      <c r="O106" s="312"/>
      <c r="P106" s="312"/>
      <c r="Q106" s="312"/>
    </row>
    <row r="107" spans="1:17" s="315" customFormat="1" ht="30" customHeight="1">
      <c r="A107" s="310" t="s">
        <v>618</v>
      </c>
      <c r="B107" s="323"/>
      <c r="C107" s="324" t="s">
        <v>619</v>
      </c>
      <c r="D107" s="593">
        <v>0</v>
      </c>
      <c r="E107" s="593">
        <v>0</v>
      </c>
      <c r="F107" s="311">
        <f t="shared" si="1"/>
        <v>0</v>
      </c>
      <c r="G107" s="312"/>
      <c r="H107" s="312"/>
      <c r="I107" s="312"/>
      <c r="J107" s="312"/>
      <c r="K107" s="312"/>
      <c r="L107" s="312"/>
      <c r="M107" s="312"/>
      <c r="N107" s="312"/>
      <c r="O107" s="312"/>
      <c r="P107" s="312"/>
      <c r="Q107" s="312"/>
    </row>
    <row r="108" spans="1:17" s="315" customFormat="1" ht="30" customHeight="1">
      <c r="A108" s="877" t="s">
        <v>686</v>
      </c>
      <c r="B108" s="878"/>
      <c r="C108" s="887" t="s">
        <v>621</v>
      </c>
      <c r="D108" s="880">
        <v>0</v>
      </c>
      <c r="E108" s="880">
        <v>0</v>
      </c>
      <c r="F108" s="881">
        <f t="shared" si="1"/>
        <v>0</v>
      </c>
      <c r="G108" s="312"/>
      <c r="H108" s="312"/>
      <c r="I108" s="312"/>
      <c r="J108" s="312"/>
      <c r="K108" s="312"/>
      <c r="L108" s="312"/>
      <c r="M108" s="312"/>
      <c r="N108" s="312"/>
      <c r="O108" s="312"/>
      <c r="P108" s="312"/>
      <c r="Q108" s="312"/>
    </row>
    <row r="109" spans="1:17" s="315" customFormat="1" ht="30" customHeight="1">
      <c r="A109" s="877" t="s">
        <v>622</v>
      </c>
      <c r="B109" s="878"/>
      <c r="C109" s="887" t="s">
        <v>623</v>
      </c>
      <c r="D109" s="880">
        <v>0</v>
      </c>
      <c r="E109" s="880">
        <v>0</v>
      </c>
      <c r="F109" s="881">
        <f t="shared" si="1"/>
        <v>0</v>
      </c>
      <c r="G109" s="312"/>
      <c r="H109" s="312"/>
      <c r="I109" s="312"/>
      <c r="J109" s="312"/>
      <c r="K109" s="312"/>
      <c r="L109" s="312"/>
      <c r="M109" s="312"/>
      <c r="N109" s="312"/>
      <c r="O109" s="312"/>
      <c r="P109" s="312"/>
      <c r="Q109" s="312"/>
    </row>
    <row r="110" spans="1:17" s="315" customFormat="1" ht="30" customHeight="1">
      <c r="A110" s="877" t="s">
        <v>624</v>
      </c>
      <c r="B110" s="878"/>
      <c r="C110" s="887" t="s">
        <v>625</v>
      </c>
      <c r="D110" s="880">
        <v>0</v>
      </c>
      <c r="E110" s="880">
        <v>0</v>
      </c>
      <c r="F110" s="881">
        <f t="shared" si="1"/>
        <v>0</v>
      </c>
      <c r="G110" s="312"/>
      <c r="H110" s="312"/>
      <c r="I110" s="312"/>
      <c r="J110" s="312"/>
      <c r="K110" s="312"/>
      <c r="L110" s="312"/>
      <c r="M110" s="312"/>
      <c r="N110" s="312"/>
      <c r="O110" s="312"/>
      <c r="P110" s="312"/>
      <c r="Q110" s="312"/>
    </row>
    <row r="111" spans="1:17" s="315" customFormat="1" ht="30" customHeight="1">
      <c r="A111" s="877" t="s">
        <v>627</v>
      </c>
      <c r="B111" s="878"/>
      <c r="C111" s="887" t="s">
        <v>628</v>
      </c>
      <c r="D111" s="880">
        <v>0</v>
      </c>
      <c r="E111" s="880">
        <v>0</v>
      </c>
      <c r="F111" s="881">
        <f t="shared" si="1"/>
        <v>0</v>
      </c>
      <c r="G111" s="312"/>
      <c r="H111" s="312"/>
      <c r="I111" s="312"/>
      <c r="J111" s="312"/>
      <c r="K111" s="312"/>
      <c r="L111" s="312"/>
      <c r="M111" s="312"/>
      <c r="N111" s="312"/>
      <c r="O111" s="312"/>
      <c r="P111" s="312"/>
      <c r="Q111" s="312"/>
    </row>
    <row r="112" spans="1:17" s="315" customFormat="1" ht="30" customHeight="1">
      <c r="A112" s="877" t="s">
        <v>626</v>
      </c>
      <c r="B112" s="878"/>
      <c r="C112" s="887">
        <v>73050</v>
      </c>
      <c r="D112" s="880">
        <v>0</v>
      </c>
      <c r="E112" s="880">
        <v>0</v>
      </c>
      <c r="F112" s="881">
        <f>+D112+E112</f>
        <v>0</v>
      </c>
      <c r="G112" s="312"/>
      <c r="H112" s="312"/>
      <c r="I112" s="312"/>
      <c r="J112" s="312"/>
      <c r="K112" s="312"/>
      <c r="L112" s="312"/>
      <c r="M112" s="312"/>
      <c r="N112" s="312"/>
      <c r="O112" s="312"/>
      <c r="P112" s="312"/>
      <c r="Q112" s="312"/>
    </row>
    <row r="113" spans="1:17" s="315" customFormat="1" ht="30" customHeight="1">
      <c r="A113" s="877" t="s">
        <v>687</v>
      </c>
      <c r="B113" s="878"/>
      <c r="C113" s="887" t="s">
        <v>630</v>
      </c>
      <c r="D113" s="880">
        <v>0</v>
      </c>
      <c r="E113" s="880">
        <v>0</v>
      </c>
      <c r="F113" s="881">
        <f t="shared" si="1"/>
        <v>0</v>
      </c>
      <c r="G113" s="312"/>
      <c r="H113" s="312"/>
      <c r="I113" s="312"/>
      <c r="J113" s="312"/>
      <c r="K113" s="312"/>
      <c r="L113" s="312"/>
      <c r="M113" s="312"/>
      <c r="N113" s="312"/>
      <c r="O113" s="312"/>
      <c r="P113" s="312"/>
      <c r="Q113" s="312"/>
    </row>
    <row r="114" spans="1:17" s="315" customFormat="1" ht="30" customHeight="1">
      <c r="A114" s="877" t="s">
        <v>631</v>
      </c>
      <c r="B114" s="878"/>
      <c r="C114" s="887" t="s">
        <v>632</v>
      </c>
      <c r="D114" s="880">
        <v>0</v>
      </c>
      <c r="E114" s="880">
        <v>0</v>
      </c>
      <c r="F114" s="881">
        <f t="shared" si="1"/>
        <v>0</v>
      </c>
      <c r="G114" s="312"/>
      <c r="H114" s="312"/>
      <c r="I114" s="312"/>
      <c r="J114" s="312"/>
      <c r="K114" s="312"/>
      <c r="L114" s="312"/>
      <c r="M114" s="312"/>
      <c r="N114" s="312"/>
      <c r="O114" s="312"/>
      <c r="P114" s="312"/>
      <c r="Q114" s="312"/>
    </row>
    <row r="115" spans="1:17" s="315" customFormat="1" ht="30" customHeight="1">
      <c r="A115" s="877" t="s">
        <v>633</v>
      </c>
      <c r="B115" s="878"/>
      <c r="C115" s="887" t="s">
        <v>634</v>
      </c>
      <c r="D115" s="880">
        <v>0</v>
      </c>
      <c r="E115" s="880">
        <v>0</v>
      </c>
      <c r="F115" s="881">
        <f t="shared" si="1"/>
        <v>0</v>
      </c>
      <c r="G115" s="312"/>
      <c r="H115" s="312"/>
      <c r="I115" s="312"/>
      <c r="J115" s="312"/>
      <c r="K115" s="312"/>
      <c r="L115" s="312"/>
      <c r="M115" s="312"/>
      <c r="N115" s="312"/>
      <c r="O115" s="312"/>
      <c r="P115" s="312"/>
      <c r="Q115" s="312"/>
    </row>
    <row r="116" spans="1:17" s="315" customFormat="1" ht="30" customHeight="1" thickBot="1">
      <c r="A116" s="882" t="s">
        <v>635</v>
      </c>
      <c r="B116" s="883"/>
      <c r="C116" s="888" t="s">
        <v>636</v>
      </c>
      <c r="D116" s="885">
        <v>0</v>
      </c>
      <c r="E116" s="885">
        <v>0</v>
      </c>
      <c r="F116" s="886">
        <f t="shared" si="1"/>
        <v>0</v>
      </c>
      <c r="G116" s="312"/>
      <c r="H116" s="312"/>
      <c r="I116" s="312"/>
      <c r="J116" s="312"/>
      <c r="K116" s="312"/>
      <c r="L116" s="312"/>
      <c r="M116" s="312"/>
      <c r="N116" s="312"/>
      <c r="O116" s="312"/>
      <c r="P116" s="312"/>
      <c r="Q116" s="312"/>
    </row>
    <row r="117" spans="1:17" s="315" customFormat="1" ht="30" customHeight="1" thickBot="1">
      <c r="A117" s="351" t="s">
        <v>637</v>
      </c>
      <c r="B117" s="352"/>
      <c r="C117" s="352"/>
      <c r="D117" s="353">
        <f>SUM(D107:D116)</f>
        <v>0</v>
      </c>
      <c r="E117" s="353">
        <f>SUM(E107:E116)</f>
        <v>0</v>
      </c>
      <c r="F117" s="353">
        <f>SUM(D117:E117)</f>
        <v>0</v>
      </c>
      <c r="G117" s="312"/>
      <c r="H117" s="312"/>
      <c r="I117" s="312"/>
      <c r="J117" s="312"/>
      <c r="K117" s="312"/>
      <c r="L117" s="312"/>
      <c r="M117" s="312"/>
      <c r="N117" s="312"/>
      <c r="O117" s="312"/>
      <c r="P117" s="312"/>
      <c r="Q117" s="312"/>
    </row>
    <row r="118" spans="1:17" s="315" customFormat="1" ht="30" customHeight="1" thickBot="1">
      <c r="A118" s="357"/>
      <c r="B118" s="358"/>
      <c r="C118" s="354"/>
      <c r="D118" s="355"/>
      <c r="E118" s="355"/>
      <c r="F118" s="355"/>
      <c r="G118" s="312"/>
      <c r="H118" s="312"/>
      <c r="I118" s="312"/>
      <c r="J118" s="312"/>
      <c r="K118" s="312"/>
      <c r="L118" s="312"/>
      <c r="M118" s="312"/>
      <c r="N118" s="312"/>
      <c r="O118" s="312"/>
      <c r="P118" s="312"/>
      <c r="Q118" s="312"/>
    </row>
    <row r="119" spans="1:17" s="315" customFormat="1" ht="30" customHeight="1" thickBot="1">
      <c r="A119" s="1130" t="s">
        <v>638</v>
      </c>
      <c r="B119" s="1132"/>
      <c r="C119" s="339"/>
      <c r="D119" s="349">
        <f>+D57+D102+D117</f>
        <v>649093</v>
      </c>
      <c r="E119" s="349">
        <f>+E57+E102+E117</f>
        <v>0</v>
      </c>
      <c r="F119" s="349">
        <f>SUM(D119:E119)</f>
        <v>649093</v>
      </c>
      <c r="G119" s="312"/>
      <c r="H119" s="312"/>
      <c r="I119" s="312"/>
      <c r="J119" s="312"/>
      <c r="K119" s="312"/>
      <c r="L119" s="312"/>
      <c r="M119" s="312"/>
      <c r="N119" s="312"/>
      <c r="O119" s="312"/>
      <c r="P119" s="312"/>
      <c r="Q119" s="312"/>
    </row>
    <row r="120" spans="1:17" s="315" customFormat="1" ht="30" customHeight="1">
      <c r="A120" s="313"/>
      <c r="B120" s="19"/>
      <c r="C120" s="19"/>
      <c r="D120" s="19"/>
      <c r="E120" s="19"/>
      <c r="F120" s="328"/>
      <c r="G120" s="313"/>
      <c r="H120" s="312"/>
      <c r="I120" s="312"/>
      <c r="J120" s="312"/>
      <c r="K120" s="312"/>
      <c r="L120" s="312"/>
      <c r="M120" s="312"/>
      <c r="N120" s="312"/>
      <c r="O120" s="312"/>
      <c r="P120" s="312"/>
      <c r="Q120" s="312"/>
    </row>
    <row r="121" spans="1:17" s="692" customFormat="1" ht="30" customHeight="1" thickBot="1">
      <c r="A121" s="25"/>
      <c r="B121" s="25"/>
      <c r="C121" s="25"/>
      <c r="D121" s="25"/>
      <c r="E121" s="25"/>
      <c r="F121" s="25"/>
    </row>
    <row r="122" spans="1:17" s="315" customFormat="1" ht="116.45" customHeight="1" thickBot="1">
      <c r="A122" s="1219" t="s">
        <v>688</v>
      </c>
      <c r="B122" s="1220"/>
      <c r="C122" s="299" t="s">
        <v>293</v>
      </c>
      <c r="D122" s="301" t="s">
        <v>677</v>
      </c>
      <c r="E122" s="301" t="s">
        <v>678</v>
      </c>
      <c r="F122" s="301" t="s">
        <v>679</v>
      </c>
      <c r="G122" s="312"/>
      <c r="H122" s="312"/>
      <c r="I122" s="312"/>
      <c r="J122" s="312"/>
      <c r="K122" s="312"/>
      <c r="L122" s="312"/>
      <c r="M122" s="312"/>
      <c r="N122" s="312"/>
      <c r="O122" s="312"/>
      <c r="P122" s="312"/>
      <c r="Q122" s="312"/>
    </row>
    <row r="123" spans="1:17" s="346" customFormat="1" ht="30" customHeight="1">
      <c r="A123" s="310" t="s">
        <v>689</v>
      </c>
      <c r="B123" s="343"/>
      <c r="C123" s="344"/>
      <c r="D123" s="593">
        <v>0</v>
      </c>
      <c r="E123" s="593">
        <v>0</v>
      </c>
      <c r="F123" s="594">
        <f>+D123+E123</f>
        <v>0</v>
      </c>
      <c r="G123" s="345"/>
      <c r="H123" s="345"/>
      <c r="I123" s="345"/>
      <c r="J123" s="345"/>
      <c r="K123" s="345"/>
      <c r="L123" s="345"/>
      <c r="M123" s="345"/>
      <c r="N123" s="345"/>
      <c r="O123" s="345"/>
      <c r="P123" s="345"/>
      <c r="Q123" s="345"/>
    </row>
    <row r="124" spans="1:17" s="346" customFormat="1" ht="30" customHeight="1">
      <c r="A124" s="877" t="s">
        <v>690</v>
      </c>
      <c r="B124" s="779"/>
      <c r="C124" s="889"/>
      <c r="D124" s="890">
        <f>'EXHIBIT C'!H10</f>
        <v>1057421</v>
      </c>
      <c r="E124" s="880">
        <v>0</v>
      </c>
      <c r="F124" s="881">
        <f t="shared" ref="F124:F134" si="3">+D124+E124</f>
        <v>1057421</v>
      </c>
      <c r="G124" s="345"/>
      <c r="H124" s="345"/>
      <c r="I124" s="345"/>
      <c r="J124" s="345"/>
      <c r="K124" s="345"/>
      <c r="L124" s="345"/>
      <c r="M124" s="345"/>
      <c r="N124" s="345"/>
      <c r="O124" s="345"/>
      <c r="P124" s="345"/>
      <c r="Q124" s="345"/>
    </row>
    <row r="125" spans="1:17" s="346" customFormat="1" ht="30" customHeight="1">
      <c r="A125" s="877" t="s">
        <v>691</v>
      </c>
      <c r="B125" s="779"/>
      <c r="C125" s="889"/>
      <c r="D125" s="890">
        <f>'EXHIBIT C'!F19</f>
        <v>0</v>
      </c>
      <c r="E125" s="880">
        <v>0</v>
      </c>
      <c r="F125" s="881">
        <f t="shared" si="3"/>
        <v>0</v>
      </c>
      <c r="G125" s="345"/>
      <c r="H125" s="345"/>
      <c r="I125" s="345"/>
      <c r="J125" s="345"/>
      <c r="K125" s="345"/>
      <c r="L125" s="345"/>
      <c r="M125" s="345"/>
      <c r="N125" s="345"/>
      <c r="O125" s="345"/>
      <c r="P125" s="345"/>
      <c r="Q125" s="345"/>
    </row>
    <row r="126" spans="1:17" s="346" customFormat="1" ht="30" customHeight="1">
      <c r="A126" s="877" t="s">
        <v>692</v>
      </c>
      <c r="B126" s="779"/>
      <c r="C126" s="889"/>
      <c r="D126" s="880">
        <v>0</v>
      </c>
      <c r="E126" s="880">
        <v>0</v>
      </c>
      <c r="F126" s="881">
        <f t="shared" si="3"/>
        <v>0</v>
      </c>
      <c r="G126" s="345"/>
      <c r="H126" s="345"/>
      <c r="I126" s="345"/>
      <c r="J126" s="345"/>
      <c r="K126" s="345"/>
      <c r="L126" s="345"/>
      <c r="M126" s="345"/>
      <c r="N126" s="345"/>
      <c r="O126" s="345"/>
      <c r="P126" s="345"/>
      <c r="Q126" s="345"/>
    </row>
    <row r="127" spans="1:17" s="346" customFormat="1" ht="30" customHeight="1">
      <c r="A127" s="877" t="s">
        <v>693</v>
      </c>
      <c r="B127" s="779"/>
      <c r="C127" s="889"/>
      <c r="D127" s="880">
        <v>0</v>
      </c>
      <c r="E127" s="880">
        <v>0</v>
      </c>
      <c r="F127" s="881">
        <f t="shared" si="3"/>
        <v>0</v>
      </c>
      <c r="G127" s="345"/>
      <c r="H127" s="345"/>
      <c r="I127" s="345"/>
      <c r="J127" s="345"/>
      <c r="K127" s="345"/>
      <c r="L127" s="345"/>
      <c r="M127" s="345"/>
      <c r="N127" s="345"/>
      <c r="O127" s="345"/>
      <c r="P127" s="345"/>
      <c r="Q127" s="345"/>
    </row>
    <row r="128" spans="1:17" s="346" customFormat="1" ht="30" customHeight="1">
      <c r="A128" s="891" t="s">
        <v>694</v>
      </c>
      <c r="B128" s="779"/>
      <c r="C128" s="889"/>
      <c r="D128" s="880">
        <v>0</v>
      </c>
      <c r="E128" s="880">
        <v>0</v>
      </c>
      <c r="F128" s="881">
        <f t="shared" si="3"/>
        <v>0</v>
      </c>
      <c r="G128" s="345"/>
      <c r="H128" s="345"/>
      <c r="I128" s="345"/>
      <c r="J128" s="345"/>
      <c r="K128" s="345"/>
      <c r="L128" s="345"/>
      <c r="M128" s="345"/>
      <c r="N128" s="345"/>
      <c r="O128" s="345"/>
      <c r="P128" s="345"/>
      <c r="Q128" s="345"/>
    </row>
    <row r="129" spans="1:17" s="346" customFormat="1" ht="30" customHeight="1">
      <c r="A129" s="877" t="s">
        <v>695</v>
      </c>
      <c r="B129" s="779"/>
      <c r="C129" s="889"/>
      <c r="D129" s="880">
        <v>0</v>
      </c>
      <c r="E129" s="880">
        <v>0</v>
      </c>
      <c r="F129" s="881">
        <f t="shared" si="3"/>
        <v>0</v>
      </c>
      <c r="G129" s="345"/>
      <c r="H129" s="345"/>
      <c r="I129" s="345"/>
      <c r="J129" s="345"/>
      <c r="K129" s="345"/>
      <c r="L129" s="345"/>
      <c r="M129" s="345"/>
      <c r="N129" s="345"/>
      <c r="O129" s="345"/>
      <c r="P129" s="345"/>
      <c r="Q129" s="345"/>
    </row>
    <row r="130" spans="1:17" s="346" customFormat="1" ht="30" customHeight="1">
      <c r="A130" s="877" t="s">
        <v>696</v>
      </c>
      <c r="B130" s="779"/>
      <c r="C130" s="889"/>
      <c r="D130" s="880">
        <v>0</v>
      </c>
      <c r="E130" s="880">
        <v>0</v>
      </c>
      <c r="F130" s="881">
        <f t="shared" si="3"/>
        <v>0</v>
      </c>
      <c r="G130" s="345"/>
      <c r="H130" s="345"/>
      <c r="I130" s="345"/>
      <c r="J130" s="345"/>
      <c r="K130" s="345"/>
      <c r="L130" s="345"/>
      <c r="M130" s="345"/>
      <c r="N130" s="345"/>
      <c r="O130" s="345"/>
      <c r="P130" s="345"/>
      <c r="Q130" s="345"/>
    </row>
    <row r="131" spans="1:17" s="346" customFormat="1" ht="30" customHeight="1">
      <c r="A131" s="877" t="s">
        <v>697</v>
      </c>
      <c r="B131" s="779"/>
      <c r="C131" s="889"/>
      <c r="D131" s="880">
        <v>0</v>
      </c>
      <c r="E131" s="880">
        <v>0</v>
      </c>
      <c r="F131" s="881">
        <f t="shared" si="3"/>
        <v>0</v>
      </c>
      <c r="G131" s="345"/>
      <c r="H131" s="345"/>
      <c r="I131" s="345"/>
      <c r="J131" s="345"/>
      <c r="K131" s="345"/>
      <c r="L131" s="345"/>
      <c r="M131" s="345"/>
      <c r="N131" s="345"/>
      <c r="O131" s="345"/>
      <c r="P131" s="345"/>
      <c r="Q131" s="345"/>
    </row>
    <row r="132" spans="1:17" s="346" customFormat="1" ht="30" customHeight="1">
      <c r="A132" s="877" t="s">
        <v>698</v>
      </c>
      <c r="B132" s="779"/>
      <c r="C132" s="889"/>
      <c r="D132" s="880">
        <v>0</v>
      </c>
      <c r="E132" s="880">
        <v>0</v>
      </c>
      <c r="F132" s="881">
        <f t="shared" si="3"/>
        <v>0</v>
      </c>
      <c r="G132" s="345"/>
      <c r="H132" s="345"/>
      <c r="I132" s="345"/>
      <c r="J132" s="345"/>
      <c r="K132" s="345"/>
      <c r="L132" s="345"/>
      <c r="M132" s="345"/>
      <c r="N132" s="345"/>
      <c r="O132" s="345"/>
      <c r="P132" s="345"/>
      <c r="Q132" s="345"/>
    </row>
    <row r="133" spans="1:17" s="346" customFormat="1" ht="30" customHeight="1">
      <c r="A133" s="877" t="s">
        <v>699</v>
      </c>
      <c r="B133" s="779"/>
      <c r="C133" s="889"/>
      <c r="D133" s="880">
        <v>0</v>
      </c>
      <c r="E133" s="880">
        <v>0</v>
      </c>
      <c r="F133" s="881">
        <f t="shared" si="3"/>
        <v>0</v>
      </c>
      <c r="G133" s="345"/>
      <c r="H133" s="345"/>
      <c r="I133" s="345"/>
      <c r="J133" s="345"/>
      <c r="K133" s="345"/>
      <c r="L133" s="345"/>
      <c r="M133" s="345"/>
      <c r="N133" s="345"/>
      <c r="O133" s="345"/>
      <c r="P133" s="345"/>
      <c r="Q133" s="345"/>
    </row>
    <row r="134" spans="1:17" s="346" customFormat="1" ht="30" customHeight="1" thickBot="1">
      <c r="A134" s="882" t="s">
        <v>700</v>
      </c>
      <c r="B134" s="892"/>
      <c r="C134" s="893"/>
      <c r="D134" s="885">
        <v>0</v>
      </c>
      <c r="E134" s="885">
        <v>0</v>
      </c>
      <c r="F134" s="886">
        <f t="shared" si="3"/>
        <v>0</v>
      </c>
      <c r="G134" s="345"/>
      <c r="H134" s="345"/>
      <c r="I134" s="345"/>
      <c r="J134" s="345"/>
      <c r="K134" s="345"/>
      <c r="L134" s="345"/>
      <c r="M134" s="345"/>
      <c r="N134" s="345"/>
      <c r="O134" s="345"/>
      <c r="P134" s="345"/>
      <c r="Q134" s="345"/>
    </row>
    <row r="135" spans="1:17" ht="30" customHeight="1" thickBot="1">
      <c r="A135" s="1130" t="s">
        <v>701</v>
      </c>
      <c r="B135" s="1131"/>
      <c r="C135" s="339"/>
      <c r="D135" s="340">
        <f>SUM(D123:D134)</f>
        <v>1057421</v>
      </c>
      <c r="E135" s="341">
        <f>SUM(E123:E134)</f>
        <v>0</v>
      </c>
      <c r="F135" s="342">
        <f>SUM(F123:F134)</f>
        <v>1057421</v>
      </c>
      <c r="G135" s="329"/>
      <c r="H135" s="329"/>
      <c r="I135" s="329"/>
      <c r="J135" s="329"/>
      <c r="K135" s="329"/>
      <c r="L135" s="329"/>
      <c r="M135" s="329"/>
      <c r="N135" s="329"/>
      <c r="O135" s="329"/>
      <c r="P135" s="329"/>
      <c r="Q135" s="329"/>
    </row>
    <row r="136" spans="1:17" ht="20.25" customHeight="1">
      <c r="A136" s="330"/>
      <c r="B136" s="330"/>
      <c r="C136" s="331"/>
      <c r="D136" s="332"/>
      <c r="E136" s="332"/>
      <c r="F136" s="332"/>
      <c r="G136" s="329"/>
      <c r="H136" s="329"/>
      <c r="I136" s="329"/>
      <c r="J136" s="329"/>
      <c r="K136" s="329"/>
      <c r="L136" s="329"/>
      <c r="M136" s="329"/>
      <c r="N136" s="329"/>
      <c r="O136" s="329"/>
      <c r="P136" s="329"/>
      <c r="Q136" s="329"/>
    </row>
    <row r="137" spans="1:17" ht="112.5" customHeight="1">
      <c r="A137" s="1223" t="s">
        <v>702</v>
      </c>
      <c r="B137" s="1223"/>
      <c r="C137" s="1224"/>
      <c r="D137" s="333">
        <f>D135-D119</f>
        <v>408328</v>
      </c>
      <c r="E137" s="333">
        <f t="shared" ref="E137:F137" si="4">E135-E119</f>
        <v>0</v>
      </c>
      <c r="F137" s="333">
        <f t="shared" si="4"/>
        <v>408328</v>
      </c>
      <c r="G137" s="329"/>
      <c r="H137" s="329"/>
      <c r="I137" s="329"/>
      <c r="J137" s="329"/>
      <c r="K137" s="329"/>
      <c r="L137" s="329"/>
      <c r="M137" s="329"/>
      <c r="N137" s="329"/>
      <c r="O137" s="329"/>
      <c r="P137" s="329"/>
      <c r="Q137" s="329"/>
    </row>
    <row r="138" spans="1:17" ht="14.1" customHeight="1">
      <c r="A138" s="330"/>
      <c r="B138" s="330"/>
      <c r="C138" s="331"/>
      <c r="D138" s="332"/>
      <c r="E138" s="332"/>
      <c r="F138" s="332"/>
      <c r="G138" s="329"/>
      <c r="H138" s="329"/>
      <c r="I138" s="329"/>
      <c r="J138" s="329"/>
      <c r="K138" s="329"/>
      <c r="L138" s="329"/>
      <c r="M138" s="329"/>
      <c r="N138" s="329"/>
      <c r="O138" s="329"/>
      <c r="P138" s="329"/>
      <c r="Q138" s="329"/>
    </row>
    <row r="139" spans="1:17" ht="26.1" customHeight="1" thickBot="1">
      <c r="A139" s="599" t="s">
        <v>703</v>
      </c>
      <c r="B139" s="315"/>
      <c r="C139" s="315"/>
      <c r="D139" s="334"/>
      <c r="E139" s="334"/>
      <c r="F139" s="335"/>
      <c r="G139" s="329"/>
      <c r="H139" s="329"/>
      <c r="I139" s="329"/>
      <c r="J139" s="329"/>
      <c r="K139" s="329"/>
      <c r="L139" s="329"/>
      <c r="M139" s="329"/>
      <c r="N139" s="329"/>
      <c r="O139" s="329"/>
      <c r="P139" s="329"/>
      <c r="Q139" s="329"/>
    </row>
    <row r="140" spans="1:17" ht="140.1" customHeight="1">
      <c r="A140" s="1225" t="s">
        <v>232</v>
      </c>
      <c r="B140" s="1226"/>
      <c r="C140" s="1226"/>
      <c r="D140" s="1226"/>
      <c r="E140" s="1226"/>
      <c r="F140" s="1227"/>
      <c r="G140" s="329"/>
      <c r="H140" s="329"/>
      <c r="I140" s="329"/>
      <c r="J140" s="329"/>
      <c r="K140" s="329"/>
      <c r="L140" s="329"/>
      <c r="M140" s="329"/>
      <c r="N140" s="329"/>
      <c r="O140" s="329"/>
      <c r="P140" s="329"/>
      <c r="Q140" s="329"/>
    </row>
    <row r="141" spans="1:17" ht="30" customHeight="1">
      <c r="A141" s="1125"/>
      <c r="B141" s="1052"/>
      <c r="C141" s="1052"/>
      <c r="D141" s="1052"/>
      <c r="E141" s="1052"/>
      <c r="F141" s="1126"/>
      <c r="G141" s="329"/>
      <c r="H141" s="329"/>
      <c r="I141" s="329"/>
      <c r="J141" s="329"/>
      <c r="K141" s="329"/>
      <c r="L141" s="329"/>
      <c r="M141" s="329"/>
      <c r="N141" s="329"/>
      <c r="O141" s="329"/>
      <c r="P141" s="329"/>
      <c r="Q141" s="329"/>
    </row>
    <row r="142" spans="1:17" ht="30" customHeight="1">
      <c r="A142" s="1125"/>
      <c r="B142" s="1052"/>
      <c r="C142" s="1052"/>
      <c r="D142" s="1052"/>
      <c r="E142" s="1052"/>
      <c r="F142" s="1126"/>
      <c r="G142" s="329"/>
      <c r="H142" s="329"/>
      <c r="I142" s="329"/>
      <c r="J142" s="329"/>
      <c r="K142" s="329"/>
      <c r="L142" s="329"/>
      <c r="M142" s="329"/>
      <c r="N142" s="329"/>
      <c r="O142" s="329"/>
      <c r="P142" s="329"/>
      <c r="Q142" s="329"/>
    </row>
    <row r="143" spans="1:17" ht="30" customHeight="1">
      <c r="A143" s="1125"/>
      <c r="B143" s="1052"/>
      <c r="C143" s="1052"/>
      <c r="D143" s="1052"/>
      <c r="E143" s="1052"/>
      <c r="F143" s="1126"/>
      <c r="G143" s="329"/>
      <c r="H143" s="329"/>
      <c r="I143" s="329"/>
      <c r="J143" s="329"/>
      <c r="K143" s="329"/>
      <c r="L143" s="329"/>
      <c r="M143" s="329"/>
      <c r="N143" s="329"/>
      <c r="O143" s="329"/>
      <c r="P143" s="329"/>
      <c r="Q143" s="329"/>
    </row>
    <row r="144" spans="1:17" ht="30" customHeight="1">
      <c r="A144" s="1125"/>
      <c r="B144" s="1052"/>
      <c r="C144" s="1052"/>
      <c r="D144" s="1052"/>
      <c r="E144" s="1052"/>
      <c r="F144" s="1126"/>
      <c r="G144" s="329"/>
      <c r="H144" s="329"/>
      <c r="I144" s="329"/>
      <c r="J144" s="329"/>
      <c r="K144" s="329"/>
      <c r="L144" s="329"/>
      <c r="M144" s="329"/>
      <c r="N144" s="329"/>
      <c r="O144" s="329"/>
      <c r="P144" s="329"/>
      <c r="Q144" s="329"/>
    </row>
    <row r="145" spans="1:17" ht="30" customHeight="1">
      <c r="A145" s="1125"/>
      <c r="B145" s="1052"/>
      <c r="C145" s="1052"/>
      <c r="D145" s="1052"/>
      <c r="E145" s="1052"/>
      <c r="F145" s="1126"/>
      <c r="G145" s="329"/>
      <c r="H145" s="329"/>
      <c r="I145" s="329"/>
      <c r="J145" s="329"/>
      <c r="K145" s="329"/>
      <c r="L145" s="329"/>
      <c r="M145" s="329"/>
      <c r="N145" s="329"/>
      <c r="O145" s="329"/>
      <c r="P145" s="329"/>
      <c r="Q145" s="329"/>
    </row>
    <row r="146" spans="1:17" ht="30" customHeight="1" thickBot="1">
      <c r="A146" s="1127"/>
      <c r="B146" s="1128"/>
      <c r="C146" s="1128"/>
      <c r="D146" s="1128"/>
      <c r="E146" s="1128"/>
      <c r="F146" s="1129"/>
      <c r="G146" s="329"/>
      <c r="H146" s="329"/>
      <c r="I146" s="329"/>
      <c r="J146" s="329"/>
      <c r="K146" s="329"/>
      <c r="L146" s="329"/>
      <c r="M146" s="329"/>
      <c r="N146" s="329"/>
      <c r="O146" s="329"/>
      <c r="P146" s="329"/>
      <c r="Q146" s="329"/>
    </row>
    <row r="147" spans="1:17" ht="30" customHeight="1">
      <c r="A147" s="596"/>
      <c r="B147" s="596"/>
      <c r="C147" s="596"/>
      <c r="D147" s="596"/>
      <c r="E147" s="596"/>
      <c r="F147" s="596"/>
      <c r="G147" s="329"/>
      <c r="H147" s="329"/>
      <c r="I147" s="329"/>
      <c r="J147" s="329"/>
      <c r="K147" s="329"/>
      <c r="L147" s="329"/>
      <c r="M147" s="329"/>
      <c r="N147" s="329"/>
      <c r="O147" s="329"/>
      <c r="P147" s="329"/>
      <c r="Q147" s="329"/>
    </row>
    <row r="148" spans="1:17" ht="27" customHeight="1" thickBot="1">
      <c r="A148" s="599" t="s">
        <v>704</v>
      </c>
      <c r="B148" s="597"/>
      <c r="C148" s="597"/>
      <c r="D148" s="334"/>
      <c r="E148" s="334"/>
      <c r="F148" s="335"/>
      <c r="G148" s="329"/>
      <c r="H148" s="329"/>
      <c r="I148" s="329"/>
      <c r="J148" s="329"/>
      <c r="K148" s="329"/>
      <c r="L148" s="329"/>
      <c r="M148" s="329"/>
      <c r="N148" s="329"/>
      <c r="O148" s="329"/>
      <c r="P148" s="329"/>
      <c r="Q148" s="329"/>
    </row>
    <row r="149" spans="1:17" ht="30" customHeight="1">
      <c r="A149" s="1122"/>
      <c r="B149" s="1123"/>
      <c r="C149" s="1123"/>
      <c r="D149" s="1123"/>
      <c r="E149" s="1123"/>
      <c r="F149" s="1124"/>
      <c r="G149" s="329"/>
      <c r="H149" s="329"/>
      <c r="I149" s="329"/>
      <c r="J149" s="329"/>
      <c r="K149" s="329"/>
      <c r="L149" s="329"/>
      <c r="M149" s="329"/>
      <c r="N149" s="329"/>
      <c r="O149" s="329"/>
      <c r="P149" s="329"/>
      <c r="Q149" s="329"/>
    </row>
    <row r="150" spans="1:17" ht="30" customHeight="1">
      <c r="A150" s="1125"/>
      <c r="B150" s="1052"/>
      <c r="C150" s="1052"/>
      <c r="D150" s="1052"/>
      <c r="E150" s="1052"/>
      <c r="F150" s="1126"/>
      <c r="G150" s="329"/>
      <c r="H150" s="329"/>
      <c r="I150" s="329"/>
      <c r="J150" s="329"/>
      <c r="K150" s="329"/>
      <c r="L150" s="329"/>
      <c r="M150" s="329"/>
      <c r="N150" s="329"/>
      <c r="O150" s="329"/>
      <c r="P150" s="329"/>
      <c r="Q150" s="329"/>
    </row>
    <row r="151" spans="1:17" ht="30" customHeight="1">
      <c r="A151" s="1125"/>
      <c r="B151" s="1052"/>
      <c r="C151" s="1052"/>
      <c r="D151" s="1052"/>
      <c r="E151" s="1052"/>
      <c r="F151" s="1126"/>
      <c r="G151" s="329"/>
      <c r="H151" s="329"/>
      <c r="I151" s="329"/>
      <c r="J151" s="329"/>
      <c r="K151" s="329"/>
      <c r="L151" s="329"/>
      <c r="M151" s="329"/>
      <c r="N151" s="329"/>
      <c r="O151" s="329"/>
      <c r="P151" s="329"/>
      <c r="Q151" s="329"/>
    </row>
    <row r="152" spans="1:17" ht="30" customHeight="1">
      <c r="A152" s="1125"/>
      <c r="B152" s="1052"/>
      <c r="C152" s="1052"/>
      <c r="D152" s="1052"/>
      <c r="E152" s="1052"/>
      <c r="F152" s="1126"/>
      <c r="G152" s="329"/>
      <c r="H152" s="329"/>
      <c r="I152" s="329"/>
      <c r="J152" s="329"/>
      <c r="K152" s="329"/>
      <c r="L152" s="329"/>
      <c r="M152" s="329"/>
      <c r="N152" s="329"/>
      <c r="O152" s="329"/>
      <c r="P152" s="329"/>
      <c r="Q152" s="329"/>
    </row>
    <row r="153" spans="1:17" ht="30" customHeight="1">
      <c r="A153" s="1125"/>
      <c r="B153" s="1052"/>
      <c r="C153" s="1052"/>
      <c r="D153" s="1052"/>
      <c r="E153" s="1052"/>
      <c r="F153" s="1126"/>
      <c r="G153" s="329"/>
      <c r="H153" s="329"/>
      <c r="I153" s="329"/>
      <c r="J153" s="329"/>
      <c r="K153" s="329"/>
      <c r="L153" s="329"/>
      <c r="M153" s="329"/>
      <c r="N153" s="329"/>
      <c r="O153" s="329"/>
      <c r="P153" s="329"/>
      <c r="Q153" s="329"/>
    </row>
    <row r="154" spans="1:17" ht="30" customHeight="1">
      <c r="A154" s="1125"/>
      <c r="B154" s="1052"/>
      <c r="C154" s="1052"/>
      <c r="D154" s="1052"/>
      <c r="E154" s="1052"/>
      <c r="F154" s="1126"/>
      <c r="G154" s="329"/>
      <c r="H154" s="329"/>
      <c r="I154" s="329"/>
      <c r="J154" s="329"/>
      <c r="K154" s="329"/>
      <c r="L154" s="329"/>
      <c r="M154" s="329"/>
      <c r="N154" s="329"/>
      <c r="O154" s="329"/>
      <c r="P154" s="329"/>
      <c r="Q154" s="329"/>
    </row>
    <row r="155" spans="1:17" ht="30" customHeight="1" thickBot="1">
      <c r="A155" s="1127"/>
      <c r="B155" s="1128"/>
      <c r="C155" s="1128"/>
      <c r="D155" s="1128"/>
      <c r="E155" s="1128"/>
      <c r="F155" s="1129"/>
      <c r="G155" s="329"/>
      <c r="H155" s="329"/>
      <c r="I155" s="329"/>
      <c r="J155" s="329"/>
      <c r="K155" s="329"/>
      <c r="L155" s="329"/>
      <c r="M155" s="329"/>
      <c r="N155" s="329"/>
      <c r="O155" s="329"/>
      <c r="P155" s="329"/>
      <c r="Q155" s="329"/>
    </row>
    <row r="156" spans="1:17" ht="25.35" customHeight="1">
      <c r="F156" s="337"/>
      <c r="G156" s="329"/>
      <c r="H156" s="329"/>
      <c r="I156" s="329"/>
      <c r="J156" s="329"/>
      <c r="K156" s="329"/>
      <c r="L156" s="329"/>
      <c r="M156" s="329"/>
      <c r="N156" s="329"/>
      <c r="O156" s="329"/>
      <c r="P156" s="329"/>
      <c r="Q156" s="329"/>
    </row>
    <row r="157" spans="1:17" ht="25.35" customHeight="1">
      <c r="F157" s="337"/>
      <c r="G157" s="329"/>
      <c r="H157" s="329"/>
      <c r="I157" s="329"/>
      <c r="J157" s="329"/>
      <c r="K157" s="329"/>
      <c r="L157" s="329"/>
      <c r="M157" s="329"/>
      <c r="N157" s="329"/>
      <c r="O157" s="329"/>
      <c r="P157" s="329"/>
      <c r="Q157" s="329"/>
    </row>
    <row r="158" spans="1:17" ht="25.35" customHeight="1">
      <c r="F158" s="337"/>
      <c r="G158" s="329"/>
      <c r="H158" s="329"/>
      <c r="I158" s="329"/>
      <c r="J158" s="329"/>
      <c r="K158" s="329"/>
      <c r="L158" s="329"/>
      <c r="M158" s="329"/>
      <c r="N158" s="329"/>
      <c r="O158" s="329"/>
      <c r="P158" s="329"/>
      <c r="Q158" s="329"/>
    </row>
    <row r="159" spans="1:17" ht="25.35" customHeight="1">
      <c r="F159" s="337"/>
      <c r="G159" s="329"/>
      <c r="H159" s="329"/>
      <c r="I159" s="329"/>
      <c r="J159" s="329"/>
      <c r="K159" s="329"/>
      <c r="L159" s="329"/>
      <c r="M159" s="329"/>
      <c r="N159" s="329"/>
      <c r="O159" s="329"/>
      <c r="P159" s="329"/>
      <c r="Q159" s="329"/>
    </row>
    <row r="160" spans="1:17" ht="25.35" customHeight="1">
      <c r="F160" s="337"/>
      <c r="G160" s="329"/>
      <c r="H160" s="329"/>
      <c r="I160" s="329"/>
      <c r="J160" s="329"/>
      <c r="K160" s="329"/>
      <c r="L160" s="329"/>
      <c r="M160" s="329"/>
      <c r="N160" s="329"/>
      <c r="O160" s="329"/>
      <c r="P160" s="329"/>
      <c r="Q160" s="329"/>
    </row>
    <row r="161" spans="5:17" ht="25.35" customHeight="1">
      <c r="E161" s="338"/>
      <c r="F161" s="337"/>
      <c r="G161" s="329"/>
      <c r="H161" s="329"/>
      <c r="I161" s="329"/>
      <c r="J161" s="329"/>
      <c r="K161" s="329"/>
      <c r="L161" s="329"/>
      <c r="M161" s="329"/>
      <c r="N161" s="329"/>
      <c r="O161" s="329"/>
      <c r="P161" s="329"/>
      <c r="Q161" s="329"/>
    </row>
    <row r="162" spans="5:17" ht="25.35" customHeight="1">
      <c r="E162" s="338"/>
      <c r="F162" s="337"/>
      <c r="G162" s="329"/>
      <c r="H162" s="329"/>
      <c r="I162" s="329"/>
      <c r="J162" s="329"/>
      <c r="K162" s="329"/>
      <c r="L162" s="329"/>
      <c r="M162" s="329"/>
      <c r="N162" s="329"/>
      <c r="O162" s="329"/>
      <c r="P162" s="329"/>
      <c r="Q162" s="329"/>
    </row>
    <row r="163" spans="5:17" ht="25.35" customHeight="1">
      <c r="E163" s="338"/>
      <c r="F163" s="337"/>
      <c r="G163" s="329"/>
      <c r="H163" s="329"/>
      <c r="I163" s="329"/>
      <c r="J163" s="329"/>
      <c r="K163" s="329"/>
      <c r="L163" s="329"/>
      <c r="M163" s="329"/>
      <c r="N163" s="329"/>
      <c r="O163" s="329"/>
      <c r="P163" s="329"/>
      <c r="Q163" s="329"/>
    </row>
    <row r="164" spans="5:17" ht="25.35" customHeight="1">
      <c r="F164" s="337"/>
      <c r="G164" s="329"/>
      <c r="H164" s="329"/>
      <c r="I164" s="329"/>
      <c r="J164" s="329"/>
      <c r="K164" s="329"/>
      <c r="L164" s="329"/>
      <c r="M164" s="329"/>
      <c r="N164" s="329"/>
      <c r="O164" s="329"/>
      <c r="P164" s="329"/>
      <c r="Q164" s="329"/>
    </row>
    <row r="165" spans="5:17" ht="25.35" customHeight="1">
      <c r="F165" s="337"/>
      <c r="G165" s="329"/>
      <c r="H165" s="329"/>
      <c r="I165" s="329"/>
      <c r="J165" s="329"/>
      <c r="K165" s="329"/>
      <c r="L165" s="329"/>
      <c r="M165" s="329"/>
      <c r="N165" s="329"/>
      <c r="O165" s="329"/>
      <c r="P165" s="329"/>
      <c r="Q165" s="329"/>
    </row>
    <row r="166" spans="5:17" ht="25.35" customHeight="1">
      <c r="F166" s="337"/>
      <c r="G166" s="329"/>
      <c r="H166" s="329"/>
      <c r="I166" s="329"/>
      <c r="J166" s="329"/>
      <c r="K166" s="329"/>
      <c r="L166" s="329"/>
      <c r="M166" s="329"/>
      <c r="N166" s="329"/>
      <c r="O166" s="329"/>
      <c r="P166" s="329"/>
      <c r="Q166" s="329"/>
    </row>
    <row r="167" spans="5:17" ht="25.35" customHeight="1">
      <c r="F167" s="337"/>
      <c r="G167" s="329"/>
      <c r="H167" s="329"/>
      <c r="I167" s="329"/>
      <c r="J167" s="329"/>
      <c r="K167" s="329"/>
      <c r="L167" s="329"/>
      <c r="M167" s="329"/>
      <c r="N167" s="329"/>
      <c r="O167" s="329"/>
      <c r="P167" s="329"/>
      <c r="Q167" s="329"/>
    </row>
    <row r="168" spans="5:17" ht="25.35" customHeight="1">
      <c r="F168" s="337"/>
      <c r="G168" s="329"/>
      <c r="H168" s="329"/>
      <c r="I168" s="329"/>
      <c r="J168" s="329"/>
      <c r="K168" s="329"/>
      <c r="L168" s="329"/>
      <c r="M168" s="329"/>
      <c r="N168" s="329"/>
      <c r="O168" s="329"/>
      <c r="P168" s="329"/>
      <c r="Q168" s="329"/>
    </row>
    <row r="169" spans="5:17" ht="25.35" customHeight="1">
      <c r="F169" s="337"/>
      <c r="G169" s="329"/>
      <c r="H169" s="329"/>
      <c r="I169" s="329"/>
      <c r="J169" s="329"/>
      <c r="K169" s="329"/>
      <c r="L169" s="329"/>
      <c r="M169" s="329"/>
      <c r="N169" s="329"/>
      <c r="O169" s="329"/>
      <c r="P169" s="329"/>
      <c r="Q169" s="329"/>
    </row>
    <row r="170" spans="5:17" ht="25.35" customHeight="1">
      <c r="F170" s="337"/>
      <c r="G170" s="329"/>
      <c r="H170" s="329"/>
      <c r="I170" s="329"/>
      <c r="J170" s="329"/>
      <c r="K170" s="329"/>
      <c r="L170" s="329"/>
      <c r="M170" s="329"/>
      <c r="N170" s="329"/>
      <c r="O170" s="329"/>
      <c r="P170" s="329"/>
      <c r="Q170" s="329"/>
    </row>
    <row r="171" spans="5:17" ht="25.35" customHeight="1">
      <c r="F171" s="337"/>
      <c r="G171" s="329"/>
      <c r="H171" s="329"/>
      <c r="I171" s="329"/>
      <c r="J171" s="329"/>
      <c r="K171" s="329"/>
      <c r="L171" s="329"/>
      <c r="M171" s="329"/>
      <c r="N171" s="329"/>
      <c r="O171" s="329"/>
      <c r="P171" s="329"/>
      <c r="Q171" s="329"/>
    </row>
    <row r="172" spans="5:17" ht="25.35" customHeight="1">
      <c r="F172" s="337"/>
      <c r="G172" s="329"/>
      <c r="H172" s="329"/>
      <c r="I172" s="329"/>
      <c r="J172" s="329"/>
      <c r="K172" s="329"/>
      <c r="L172" s="329"/>
      <c r="M172" s="329"/>
      <c r="N172" s="329"/>
      <c r="O172" s="329"/>
      <c r="P172" s="329"/>
      <c r="Q172" s="329"/>
    </row>
    <row r="173" spans="5:17" ht="25.35" customHeight="1">
      <c r="F173" s="337"/>
      <c r="G173" s="329"/>
      <c r="H173" s="329"/>
      <c r="I173" s="329"/>
      <c r="J173" s="329"/>
      <c r="K173" s="329"/>
      <c r="L173" s="329"/>
      <c r="M173" s="329"/>
      <c r="N173" s="329"/>
      <c r="O173" s="329"/>
      <c r="P173" s="329"/>
      <c r="Q173" s="329"/>
    </row>
    <row r="174" spans="5:17" ht="25.35" customHeight="1">
      <c r="F174" s="337"/>
      <c r="G174" s="329"/>
      <c r="H174" s="329"/>
      <c r="I174" s="329"/>
      <c r="J174" s="329"/>
      <c r="K174" s="329"/>
      <c r="L174" s="329"/>
      <c r="M174" s="329"/>
      <c r="N174" s="329"/>
      <c r="O174" s="329"/>
      <c r="P174" s="329"/>
      <c r="Q174" s="329"/>
    </row>
    <row r="175" spans="5:17" ht="25.35" customHeight="1">
      <c r="F175" s="337"/>
      <c r="G175" s="329"/>
      <c r="H175" s="329"/>
      <c r="I175" s="329"/>
      <c r="J175" s="329"/>
      <c r="K175" s="329"/>
      <c r="L175" s="329"/>
      <c r="M175" s="329"/>
      <c r="N175" s="329"/>
      <c r="O175" s="329"/>
      <c r="P175" s="329"/>
      <c r="Q175" s="329"/>
    </row>
    <row r="176" spans="5:17" ht="25.35" customHeight="1">
      <c r="F176" s="337"/>
      <c r="G176" s="329"/>
      <c r="H176" s="329"/>
      <c r="I176" s="329"/>
      <c r="J176" s="329"/>
      <c r="K176" s="329"/>
      <c r="L176" s="329"/>
      <c r="M176" s="329"/>
      <c r="N176" s="329"/>
      <c r="O176" s="329"/>
      <c r="P176" s="329"/>
      <c r="Q176" s="329"/>
    </row>
    <row r="177" spans="6:17" ht="25.35" customHeight="1">
      <c r="F177" s="337"/>
      <c r="G177" s="329"/>
      <c r="H177" s="329"/>
      <c r="I177" s="329"/>
      <c r="J177" s="329"/>
      <c r="K177" s="329"/>
      <c r="L177" s="329"/>
      <c r="M177" s="329"/>
      <c r="N177" s="329"/>
      <c r="O177" s="329"/>
      <c r="P177" s="329"/>
      <c r="Q177" s="329"/>
    </row>
    <row r="178" spans="6:17" ht="25.35" customHeight="1">
      <c r="F178" s="337"/>
      <c r="G178" s="329"/>
      <c r="H178" s="329"/>
      <c r="I178" s="329"/>
      <c r="J178" s="329"/>
      <c r="K178" s="329"/>
      <c r="L178" s="329"/>
      <c r="M178" s="329"/>
      <c r="N178" s="329"/>
      <c r="O178" s="329"/>
      <c r="P178" s="329"/>
      <c r="Q178" s="329"/>
    </row>
    <row r="179" spans="6:17" ht="25.35" customHeight="1">
      <c r="F179" s="337"/>
      <c r="G179" s="329"/>
      <c r="H179" s="329"/>
      <c r="I179" s="329"/>
      <c r="J179" s="329"/>
      <c r="K179" s="329"/>
      <c r="L179" s="329"/>
      <c r="M179" s="329"/>
      <c r="N179" s="329"/>
      <c r="O179" s="329"/>
      <c r="P179" s="329"/>
      <c r="Q179" s="329"/>
    </row>
    <row r="180" spans="6:17" ht="25.35" customHeight="1">
      <c r="F180" s="337"/>
      <c r="G180" s="329"/>
      <c r="H180" s="329"/>
      <c r="I180" s="329"/>
      <c r="J180" s="329"/>
      <c r="K180" s="329"/>
      <c r="L180" s="329"/>
      <c r="M180" s="329"/>
      <c r="N180" s="329"/>
      <c r="O180" s="329"/>
      <c r="P180" s="329"/>
      <c r="Q180" s="329"/>
    </row>
    <row r="181" spans="6:17" ht="25.35" customHeight="1">
      <c r="F181" s="337"/>
      <c r="G181" s="329"/>
      <c r="H181" s="329"/>
      <c r="I181" s="329"/>
      <c r="J181" s="329"/>
      <c r="K181" s="329"/>
      <c r="L181" s="329"/>
      <c r="M181" s="329"/>
      <c r="N181" s="329"/>
      <c r="O181" s="329"/>
      <c r="P181" s="329"/>
      <c r="Q181" s="329"/>
    </row>
    <row r="182" spans="6:17" ht="25.35" customHeight="1">
      <c r="F182" s="337"/>
      <c r="G182" s="329"/>
      <c r="H182" s="329"/>
      <c r="I182" s="329"/>
      <c r="J182" s="329"/>
      <c r="K182" s="329"/>
      <c r="L182" s="329"/>
      <c r="M182" s="329"/>
      <c r="N182" s="329"/>
      <c r="O182" s="329"/>
      <c r="P182" s="329"/>
      <c r="Q182" s="329"/>
    </row>
    <row r="183" spans="6:17" ht="25.35" customHeight="1">
      <c r="F183" s="337"/>
      <c r="G183" s="329"/>
      <c r="H183" s="329"/>
      <c r="I183" s="329"/>
      <c r="J183" s="329"/>
      <c r="K183" s="329"/>
      <c r="L183" s="329"/>
      <c r="M183" s="329"/>
      <c r="N183" s="329"/>
      <c r="O183" s="329"/>
      <c r="P183" s="329"/>
      <c r="Q183" s="329"/>
    </row>
    <row r="184" spans="6:17" ht="25.35" customHeight="1">
      <c r="F184" s="337"/>
      <c r="G184" s="329"/>
      <c r="H184" s="329"/>
      <c r="I184" s="329"/>
      <c r="J184" s="329"/>
      <c r="K184" s="329"/>
      <c r="L184" s="329"/>
      <c r="M184" s="329"/>
      <c r="N184" s="329"/>
      <c r="O184" s="329"/>
      <c r="P184" s="329"/>
      <c r="Q184" s="329"/>
    </row>
    <row r="185" spans="6:17" ht="25.35" customHeight="1">
      <c r="F185" s="337"/>
      <c r="G185" s="329"/>
      <c r="H185" s="329"/>
      <c r="I185" s="329"/>
      <c r="J185" s="329"/>
      <c r="K185" s="329"/>
      <c r="L185" s="329"/>
      <c r="M185" s="329"/>
      <c r="N185" s="329"/>
      <c r="O185" s="329"/>
      <c r="P185" s="329"/>
      <c r="Q185" s="329"/>
    </row>
    <row r="186" spans="6:17" ht="25.35" customHeight="1">
      <c r="F186" s="337"/>
      <c r="G186" s="329"/>
      <c r="H186" s="329"/>
      <c r="I186" s="329"/>
      <c r="J186" s="329"/>
      <c r="K186" s="329"/>
      <c r="L186" s="329"/>
      <c r="M186" s="329"/>
      <c r="N186" s="329"/>
      <c r="O186" s="329"/>
      <c r="P186" s="329"/>
      <c r="Q186" s="329"/>
    </row>
    <row r="187" spans="6:17" ht="25.35" customHeight="1">
      <c r="F187" s="337"/>
      <c r="G187" s="329"/>
      <c r="H187" s="329"/>
      <c r="I187" s="329"/>
      <c r="J187" s="329"/>
      <c r="K187" s="329"/>
      <c r="L187" s="329"/>
      <c r="M187" s="329"/>
      <c r="N187" s="329"/>
      <c r="O187" s="329"/>
      <c r="P187" s="329"/>
      <c r="Q187" s="329"/>
    </row>
    <row r="188" spans="6:17" ht="25.35" customHeight="1">
      <c r="F188" s="337"/>
      <c r="G188" s="329"/>
      <c r="H188" s="329"/>
      <c r="I188" s="329"/>
      <c r="J188" s="329"/>
      <c r="K188" s="329"/>
      <c r="L188" s="329"/>
      <c r="M188" s="329"/>
      <c r="N188" s="329"/>
      <c r="O188" s="329"/>
      <c r="P188" s="329"/>
      <c r="Q188" s="329"/>
    </row>
    <row r="189" spans="6:17" ht="25.35" customHeight="1">
      <c r="F189" s="337"/>
      <c r="G189" s="329"/>
      <c r="H189" s="329"/>
      <c r="I189" s="329"/>
      <c r="J189" s="329"/>
      <c r="K189" s="329"/>
      <c r="L189" s="329"/>
      <c r="M189" s="329"/>
      <c r="N189" s="329"/>
      <c r="O189" s="329"/>
      <c r="P189" s="329"/>
      <c r="Q189" s="329"/>
    </row>
    <row r="190" spans="6:17" ht="25.35" customHeight="1">
      <c r="F190" s="337"/>
      <c r="G190" s="329"/>
      <c r="H190" s="329"/>
      <c r="I190" s="329"/>
      <c r="J190" s="329"/>
      <c r="K190" s="329"/>
      <c r="L190" s="329"/>
      <c r="M190" s="329"/>
      <c r="N190" s="329"/>
      <c r="O190" s="329"/>
      <c r="P190" s="329"/>
      <c r="Q190" s="329"/>
    </row>
    <row r="191" spans="6:17" ht="25.35" customHeight="1">
      <c r="F191" s="337"/>
      <c r="G191" s="329"/>
      <c r="H191" s="329"/>
      <c r="I191" s="329"/>
      <c r="J191" s="329"/>
      <c r="K191" s="329"/>
      <c r="L191" s="329"/>
      <c r="M191" s="329"/>
      <c r="N191" s="329"/>
      <c r="O191" s="329"/>
      <c r="P191" s="329"/>
      <c r="Q191" s="329"/>
    </row>
    <row r="192" spans="6:17" ht="25.35" customHeight="1">
      <c r="F192" s="337"/>
      <c r="G192" s="329"/>
      <c r="H192" s="329"/>
      <c r="I192" s="329"/>
      <c r="J192" s="329"/>
      <c r="K192" s="329"/>
      <c r="L192" s="329"/>
      <c r="M192" s="329"/>
      <c r="N192" s="329"/>
      <c r="O192" s="329"/>
      <c r="P192" s="329"/>
      <c r="Q192" s="329"/>
    </row>
    <row r="193" spans="6:17" ht="25.35" customHeight="1">
      <c r="F193" s="337"/>
      <c r="G193" s="329"/>
      <c r="H193" s="329"/>
      <c r="I193" s="329"/>
      <c r="J193" s="329"/>
      <c r="K193" s="329"/>
      <c r="L193" s="329"/>
      <c r="M193" s="329"/>
      <c r="N193" s="329"/>
      <c r="O193" s="329"/>
      <c r="P193" s="329"/>
      <c r="Q193" s="329"/>
    </row>
    <row r="194" spans="6:17" ht="25.35" customHeight="1">
      <c r="F194" s="337"/>
      <c r="G194" s="329"/>
      <c r="H194" s="329"/>
      <c r="I194" s="329"/>
      <c r="J194" s="329"/>
      <c r="K194" s="329"/>
      <c r="L194" s="329"/>
      <c r="M194" s="329"/>
      <c r="N194" s="329"/>
      <c r="O194" s="329"/>
      <c r="P194" s="329"/>
      <c r="Q194" s="329"/>
    </row>
    <row r="195" spans="6:17" ht="25.35" customHeight="1">
      <c r="F195" s="337"/>
      <c r="G195" s="329"/>
      <c r="H195" s="329"/>
      <c r="I195" s="329"/>
      <c r="J195" s="329"/>
      <c r="K195" s="329"/>
      <c r="L195" s="329"/>
      <c r="M195" s="329"/>
      <c r="N195" s="329"/>
      <c r="O195" s="329"/>
      <c r="P195" s="329"/>
      <c r="Q195" s="329"/>
    </row>
    <row r="196" spans="6:17" ht="25.35" customHeight="1">
      <c r="F196" s="337"/>
      <c r="G196" s="329"/>
      <c r="H196" s="329"/>
      <c r="I196" s="329"/>
      <c r="J196" s="329"/>
      <c r="K196" s="329"/>
      <c r="L196" s="329"/>
      <c r="M196" s="329"/>
      <c r="N196" s="329"/>
      <c r="O196" s="329"/>
      <c r="P196" s="329"/>
      <c r="Q196" s="329"/>
    </row>
    <row r="197" spans="6:17" ht="25.35" customHeight="1">
      <c r="F197" s="337"/>
      <c r="G197" s="329"/>
      <c r="H197" s="329"/>
      <c r="I197" s="329"/>
      <c r="J197" s="329"/>
      <c r="K197" s="329"/>
      <c r="L197" s="329"/>
      <c r="M197" s="329"/>
      <c r="N197" s="329"/>
      <c r="O197" s="329"/>
      <c r="P197" s="329"/>
      <c r="Q197" s="329"/>
    </row>
    <row r="198" spans="6:17" ht="25.35" customHeight="1">
      <c r="F198" s="337"/>
      <c r="G198" s="329"/>
      <c r="H198" s="329"/>
      <c r="I198" s="329"/>
      <c r="J198" s="329"/>
      <c r="K198" s="329"/>
      <c r="L198" s="329"/>
      <c r="M198" s="329"/>
      <c r="N198" s="329"/>
      <c r="O198" s="329"/>
      <c r="P198" s="329"/>
      <c r="Q198" s="329"/>
    </row>
    <row r="199" spans="6:17" ht="25.35" customHeight="1">
      <c r="F199" s="337"/>
      <c r="G199" s="329"/>
      <c r="H199" s="329"/>
      <c r="I199" s="329"/>
      <c r="J199" s="329"/>
      <c r="K199" s="329"/>
      <c r="L199" s="329"/>
      <c r="M199" s="329"/>
      <c r="N199" s="329"/>
      <c r="O199" s="329"/>
      <c r="P199" s="329"/>
      <c r="Q199" s="329"/>
    </row>
    <row r="200" spans="6:17" ht="25.35" customHeight="1">
      <c r="F200" s="337"/>
      <c r="G200" s="329"/>
      <c r="H200" s="329"/>
      <c r="I200" s="329"/>
      <c r="J200" s="329"/>
      <c r="K200" s="329"/>
      <c r="L200" s="329"/>
      <c r="M200" s="329"/>
      <c r="N200" s="329"/>
      <c r="O200" s="329"/>
      <c r="P200" s="329"/>
      <c r="Q200" s="329"/>
    </row>
    <row r="201" spans="6:17" ht="25.35" customHeight="1">
      <c r="F201" s="337"/>
      <c r="G201" s="329"/>
      <c r="H201" s="329"/>
      <c r="I201" s="329"/>
      <c r="J201" s="329"/>
      <c r="K201" s="329"/>
      <c r="L201" s="329"/>
      <c r="M201" s="329"/>
      <c r="N201" s="329"/>
      <c r="O201" s="329"/>
      <c r="P201" s="329"/>
      <c r="Q201" s="329"/>
    </row>
    <row r="202" spans="6:17" ht="25.35" customHeight="1">
      <c r="F202" s="337"/>
      <c r="G202" s="329"/>
      <c r="H202" s="329"/>
      <c r="I202" s="329"/>
      <c r="J202" s="329"/>
      <c r="K202" s="329"/>
      <c r="L202" s="329"/>
      <c r="M202" s="329"/>
      <c r="N202" s="329"/>
      <c r="O202" s="329"/>
      <c r="P202" s="329"/>
      <c r="Q202" s="329"/>
    </row>
    <row r="203" spans="6:17" ht="25.35" customHeight="1">
      <c r="F203" s="337"/>
      <c r="G203" s="329"/>
      <c r="H203" s="329"/>
      <c r="I203" s="329"/>
      <c r="J203" s="329"/>
      <c r="K203" s="329"/>
      <c r="L203" s="329"/>
      <c r="M203" s="329"/>
      <c r="N203" s="329"/>
      <c r="O203" s="329"/>
      <c r="P203" s="329"/>
      <c r="Q203" s="329"/>
    </row>
    <row r="204" spans="6:17" ht="25.35" customHeight="1">
      <c r="F204" s="337"/>
      <c r="G204" s="329"/>
      <c r="H204" s="329"/>
      <c r="I204" s="329"/>
      <c r="J204" s="329"/>
      <c r="K204" s="329"/>
      <c r="L204" s="329"/>
      <c r="M204" s="329"/>
      <c r="N204" s="329"/>
      <c r="O204" s="329"/>
      <c r="P204" s="329"/>
      <c r="Q204" s="329"/>
    </row>
    <row r="205" spans="6:17" ht="25.35" customHeight="1">
      <c r="F205" s="337"/>
      <c r="G205" s="329"/>
      <c r="H205" s="329"/>
      <c r="I205" s="329"/>
      <c r="J205" s="329"/>
      <c r="K205" s="329"/>
      <c r="L205" s="329"/>
      <c r="M205" s="329"/>
      <c r="N205" s="329"/>
      <c r="O205" s="329"/>
      <c r="P205" s="329"/>
      <c r="Q205" s="329"/>
    </row>
    <row r="206" spans="6:17" ht="25.35" customHeight="1">
      <c r="F206" s="337"/>
      <c r="G206" s="329"/>
      <c r="H206" s="329"/>
      <c r="I206" s="329"/>
      <c r="J206" s="329"/>
      <c r="K206" s="329"/>
      <c r="L206" s="329"/>
      <c r="M206" s="329"/>
      <c r="N206" s="329"/>
      <c r="O206" s="329"/>
      <c r="P206" s="329"/>
      <c r="Q206" s="329"/>
    </row>
    <row r="207" spans="6:17" ht="25.35" customHeight="1">
      <c r="F207" s="337"/>
      <c r="G207" s="329"/>
      <c r="H207" s="329"/>
      <c r="I207" s="329"/>
      <c r="J207" s="329"/>
      <c r="K207" s="329"/>
      <c r="L207" s="329"/>
      <c r="M207" s="329"/>
      <c r="N207" s="329"/>
      <c r="O207" s="329"/>
      <c r="P207" s="329"/>
      <c r="Q207" s="329"/>
    </row>
    <row r="208" spans="6:17" ht="25.35" customHeight="1">
      <c r="F208" s="337"/>
      <c r="G208" s="329"/>
      <c r="H208" s="329"/>
      <c r="I208" s="329"/>
      <c r="J208" s="329"/>
      <c r="K208" s="329"/>
      <c r="L208" s="329"/>
      <c r="M208" s="329"/>
      <c r="N208" s="329"/>
      <c r="O208" s="329"/>
      <c r="P208" s="329"/>
      <c r="Q208" s="329"/>
    </row>
    <row r="209" spans="6:17" ht="25.35" customHeight="1">
      <c r="F209" s="337"/>
      <c r="G209" s="329"/>
      <c r="H209" s="329"/>
      <c r="I209" s="329"/>
      <c r="J209" s="329"/>
      <c r="K209" s="329"/>
      <c r="L209" s="329"/>
      <c r="M209" s="329"/>
      <c r="N209" s="329"/>
      <c r="O209" s="329"/>
      <c r="P209" s="329"/>
      <c r="Q209" s="329"/>
    </row>
    <row r="210" spans="6:17" ht="25.35" customHeight="1">
      <c r="F210" s="337"/>
      <c r="G210" s="329"/>
      <c r="H210" s="329"/>
      <c r="I210" s="329"/>
      <c r="J210" s="329"/>
      <c r="K210" s="329"/>
      <c r="L210" s="329"/>
      <c r="M210" s="329"/>
      <c r="N210" s="329"/>
      <c r="O210" s="329"/>
      <c r="P210" s="329"/>
      <c r="Q210" s="329"/>
    </row>
    <row r="211" spans="6:17" ht="25.35" customHeight="1">
      <c r="F211" s="337"/>
      <c r="G211" s="329"/>
      <c r="H211" s="329"/>
      <c r="I211" s="329"/>
      <c r="J211" s="329"/>
      <c r="K211" s="329"/>
      <c r="L211" s="329"/>
      <c r="M211" s="329"/>
      <c r="N211" s="329"/>
      <c r="O211" s="329"/>
      <c r="P211" s="329"/>
      <c r="Q211" s="329"/>
    </row>
    <row r="212" spans="6:17" ht="25.35" customHeight="1">
      <c r="F212" s="337"/>
      <c r="G212" s="329"/>
      <c r="H212" s="329"/>
      <c r="I212" s="329"/>
      <c r="J212" s="329"/>
      <c r="K212" s="329"/>
      <c r="L212" s="329"/>
      <c r="M212" s="329"/>
      <c r="N212" s="329"/>
      <c r="O212" s="329"/>
      <c r="P212" s="329"/>
      <c r="Q212" s="329"/>
    </row>
    <row r="213" spans="6:17" ht="25.35" customHeight="1">
      <c r="F213" s="337"/>
      <c r="G213" s="329"/>
      <c r="H213" s="329"/>
      <c r="I213" s="329"/>
      <c r="J213" s="329"/>
      <c r="K213" s="329"/>
      <c r="L213" s="329"/>
      <c r="M213" s="329"/>
      <c r="N213" s="329"/>
      <c r="O213" s="329"/>
      <c r="P213" s="329"/>
      <c r="Q213" s="329"/>
    </row>
    <row r="214" spans="6:17" ht="25.35" customHeight="1">
      <c r="F214" s="337"/>
      <c r="G214" s="329"/>
      <c r="H214" s="329"/>
      <c r="I214" s="329"/>
      <c r="J214" s="329"/>
      <c r="K214" s="329"/>
      <c r="L214" s="329"/>
      <c r="M214" s="329"/>
      <c r="N214" s="329"/>
      <c r="O214" s="329"/>
      <c r="P214" s="329"/>
      <c r="Q214" s="329"/>
    </row>
    <row r="215" spans="6:17" ht="25.35" customHeight="1">
      <c r="F215" s="337"/>
      <c r="G215" s="329"/>
      <c r="H215" s="329"/>
      <c r="I215" s="329"/>
      <c r="J215" s="329"/>
      <c r="K215" s="329"/>
      <c r="L215" s="329"/>
      <c r="M215" s="329"/>
      <c r="N215" s="329"/>
      <c r="O215" s="329"/>
      <c r="P215" s="329"/>
      <c r="Q215" s="329"/>
    </row>
    <row r="216" spans="6:17" ht="25.35" customHeight="1">
      <c r="F216" s="337"/>
      <c r="G216" s="329"/>
      <c r="H216" s="329"/>
      <c r="I216" s="329"/>
      <c r="J216" s="329"/>
      <c r="K216" s="329"/>
      <c r="L216" s="329"/>
      <c r="M216" s="329"/>
      <c r="N216" s="329"/>
      <c r="O216" s="329"/>
      <c r="P216" s="329"/>
      <c r="Q216" s="329"/>
    </row>
    <row r="217" spans="6:17" ht="25.35" customHeight="1">
      <c r="F217" s="337"/>
      <c r="G217" s="329"/>
      <c r="H217" s="329"/>
      <c r="I217" s="329"/>
      <c r="J217" s="329"/>
      <c r="K217" s="329"/>
      <c r="L217" s="329"/>
      <c r="M217" s="329"/>
      <c r="N217" s="329"/>
      <c r="O217" s="329"/>
      <c r="P217" s="329"/>
      <c r="Q217" s="329"/>
    </row>
    <row r="218" spans="6:17" ht="25.35" customHeight="1">
      <c r="F218" s="337"/>
      <c r="G218" s="329"/>
      <c r="H218" s="329"/>
      <c r="I218" s="329"/>
      <c r="J218" s="329"/>
      <c r="K218" s="329"/>
      <c r="L218" s="329"/>
      <c r="M218" s="329"/>
      <c r="N218" s="329"/>
      <c r="O218" s="329"/>
      <c r="P218" s="329"/>
      <c r="Q218" s="329"/>
    </row>
    <row r="219" spans="6:17" ht="25.35" customHeight="1">
      <c r="F219" s="337"/>
      <c r="G219" s="329"/>
      <c r="H219" s="329"/>
      <c r="I219" s="329"/>
      <c r="J219" s="329"/>
      <c r="K219" s="329"/>
      <c r="L219" s="329"/>
      <c r="M219" s="329"/>
      <c r="N219" s="329"/>
      <c r="O219" s="329"/>
      <c r="P219" s="329"/>
      <c r="Q219" s="329"/>
    </row>
    <row r="220" spans="6:17" ht="25.35" customHeight="1">
      <c r="F220" s="337"/>
      <c r="G220" s="329"/>
      <c r="H220" s="329"/>
      <c r="I220" s="329"/>
      <c r="J220" s="329"/>
      <c r="K220" s="329"/>
      <c r="L220" s="329"/>
      <c r="M220" s="329"/>
      <c r="N220" s="329"/>
      <c r="O220" s="329"/>
      <c r="P220" s="329"/>
      <c r="Q220" s="329"/>
    </row>
    <row r="221" spans="6:17" ht="25.35" customHeight="1">
      <c r="F221" s="337"/>
      <c r="G221" s="329"/>
      <c r="H221" s="329"/>
      <c r="I221" s="329"/>
      <c r="J221" s="329"/>
      <c r="K221" s="329"/>
      <c r="L221" s="329"/>
      <c r="M221" s="329"/>
      <c r="N221" s="329"/>
      <c r="O221" s="329"/>
      <c r="P221" s="329"/>
      <c r="Q221" s="329"/>
    </row>
    <row r="222" spans="6:17" ht="25.35" customHeight="1">
      <c r="F222" s="337"/>
      <c r="G222" s="329"/>
      <c r="H222" s="329"/>
      <c r="I222" s="329"/>
      <c r="J222" s="329"/>
      <c r="K222" s="329"/>
      <c r="L222" s="329"/>
      <c r="M222" s="329"/>
      <c r="N222" s="329"/>
      <c r="O222" s="329"/>
      <c r="P222" s="329"/>
      <c r="Q222" s="329"/>
    </row>
    <row r="223" spans="6:17" ht="25.35" customHeight="1">
      <c r="F223" s="337"/>
      <c r="G223" s="329"/>
      <c r="H223" s="329"/>
      <c r="I223" s="329"/>
      <c r="J223" s="329"/>
      <c r="K223" s="329"/>
      <c r="L223" s="329"/>
      <c r="M223" s="329"/>
      <c r="N223" s="329"/>
      <c r="O223" s="329"/>
      <c r="P223" s="329"/>
      <c r="Q223" s="329"/>
    </row>
    <row r="224" spans="6:17" ht="25.35" customHeight="1">
      <c r="F224" s="337"/>
      <c r="G224" s="329"/>
      <c r="H224" s="329"/>
      <c r="I224" s="329"/>
      <c r="J224" s="329"/>
      <c r="K224" s="329"/>
      <c r="L224" s="329"/>
      <c r="M224" s="329"/>
      <c r="N224" s="329"/>
      <c r="O224" s="329"/>
      <c r="P224" s="329"/>
      <c r="Q224" s="329"/>
    </row>
    <row r="225" spans="6:17" ht="25.35" customHeight="1">
      <c r="F225" s="337"/>
      <c r="G225" s="329"/>
      <c r="H225" s="329"/>
      <c r="I225" s="329"/>
      <c r="J225" s="329"/>
      <c r="K225" s="329"/>
      <c r="L225" s="329"/>
      <c r="M225" s="329"/>
      <c r="N225" s="329"/>
      <c r="O225" s="329"/>
      <c r="P225" s="329"/>
      <c r="Q225" s="329"/>
    </row>
    <row r="226" spans="6:17" ht="25.35" customHeight="1">
      <c r="F226" s="337"/>
      <c r="G226" s="329"/>
      <c r="H226" s="329"/>
      <c r="I226" s="329"/>
      <c r="J226" s="329"/>
      <c r="K226" s="329"/>
      <c r="L226" s="329"/>
      <c r="M226" s="329"/>
      <c r="N226" s="329"/>
      <c r="O226" s="329"/>
      <c r="P226" s="329"/>
      <c r="Q226" s="329"/>
    </row>
    <row r="227" spans="6:17" ht="25.35" customHeight="1">
      <c r="F227" s="337"/>
      <c r="G227" s="329"/>
      <c r="H227" s="329"/>
      <c r="I227" s="329"/>
      <c r="J227" s="329"/>
      <c r="K227" s="329"/>
      <c r="L227" s="329"/>
      <c r="M227" s="329"/>
      <c r="N227" s="329"/>
      <c r="O227" s="329"/>
      <c r="P227" s="329"/>
      <c r="Q227" s="329"/>
    </row>
    <row r="228" spans="6:17" ht="25.35" customHeight="1">
      <c r="F228" s="337"/>
      <c r="G228" s="329"/>
      <c r="H228" s="329"/>
      <c r="I228" s="329"/>
      <c r="J228" s="329"/>
      <c r="K228" s="329"/>
      <c r="L228" s="329"/>
      <c r="M228" s="329"/>
      <c r="N228" s="329"/>
      <c r="O228" s="329"/>
      <c r="P228" s="329"/>
      <c r="Q228" s="329"/>
    </row>
    <row r="229" spans="6:17" ht="25.35" customHeight="1">
      <c r="F229" s="337"/>
      <c r="G229" s="329"/>
      <c r="H229" s="329"/>
      <c r="I229" s="329"/>
      <c r="J229" s="329"/>
      <c r="K229" s="329"/>
      <c r="L229" s="329"/>
      <c r="M229" s="329"/>
      <c r="N229" s="329"/>
      <c r="O229" s="329"/>
      <c r="P229" s="329"/>
      <c r="Q229" s="329"/>
    </row>
    <row r="230" spans="6:17" ht="25.35" customHeight="1">
      <c r="F230" s="337"/>
      <c r="G230" s="329"/>
      <c r="H230" s="329"/>
      <c r="I230" s="329"/>
      <c r="J230" s="329"/>
      <c r="K230" s="329"/>
      <c r="L230" s="329"/>
      <c r="M230" s="329"/>
      <c r="N230" s="329"/>
      <c r="O230" s="329"/>
      <c r="P230" s="329"/>
      <c r="Q230" s="329"/>
    </row>
    <row r="231" spans="6:17" ht="25.35" customHeight="1">
      <c r="F231" s="337"/>
      <c r="G231" s="329"/>
      <c r="H231" s="329"/>
      <c r="I231" s="329"/>
      <c r="J231" s="329"/>
      <c r="K231" s="329"/>
      <c r="L231" s="329"/>
      <c r="M231" s="329"/>
      <c r="N231" s="329"/>
      <c r="O231" s="329"/>
      <c r="P231" s="329"/>
      <c r="Q231" s="329"/>
    </row>
    <row r="232" spans="6:17" ht="25.35" customHeight="1">
      <c r="F232" s="337"/>
      <c r="G232" s="329"/>
      <c r="H232" s="329"/>
      <c r="I232" s="329"/>
      <c r="J232" s="329"/>
      <c r="K232" s="329"/>
      <c r="L232" s="329"/>
      <c r="M232" s="329"/>
      <c r="N232" s="329"/>
      <c r="O232" s="329"/>
      <c r="P232" s="329"/>
      <c r="Q232" s="329"/>
    </row>
    <row r="233" spans="6:17" ht="25.35" customHeight="1">
      <c r="F233" s="337"/>
      <c r="G233" s="329"/>
      <c r="H233" s="329"/>
      <c r="I233" s="329"/>
      <c r="J233" s="329"/>
      <c r="K233" s="329"/>
      <c r="L233" s="329"/>
      <c r="M233" s="329"/>
      <c r="N233" s="329"/>
      <c r="O233" s="329"/>
      <c r="P233" s="329"/>
      <c r="Q233" s="329"/>
    </row>
    <row r="234" spans="6:17" ht="25.35" customHeight="1">
      <c r="F234" s="337"/>
      <c r="G234" s="329"/>
      <c r="H234" s="329"/>
      <c r="I234" s="329"/>
      <c r="J234" s="329"/>
      <c r="K234" s="329"/>
      <c r="L234" s="329"/>
      <c r="M234" s="329"/>
      <c r="N234" s="329"/>
      <c r="O234" s="329"/>
      <c r="P234" s="329"/>
      <c r="Q234" s="329"/>
    </row>
    <row r="235" spans="6:17" ht="25.35" customHeight="1">
      <c r="F235" s="337"/>
      <c r="G235" s="329"/>
      <c r="H235" s="329"/>
      <c r="I235" s="329"/>
      <c r="J235" s="329"/>
      <c r="K235" s="329"/>
      <c r="L235" s="329"/>
      <c r="M235" s="329"/>
      <c r="N235" s="329"/>
      <c r="O235" s="329"/>
      <c r="P235" s="329"/>
      <c r="Q235" s="329"/>
    </row>
    <row r="236" spans="6:17" ht="25.35" customHeight="1">
      <c r="F236" s="337"/>
      <c r="G236" s="329"/>
      <c r="H236" s="329"/>
      <c r="I236" s="329"/>
      <c r="J236" s="329"/>
      <c r="K236" s="329"/>
      <c r="L236" s="329"/>
      <c r="M236" s="329"/>
      <c r="N236" s="329"/>
      <c r="O236" s="329"/>
      <c r="P236" s="329"/>
      <c r="Q236" s="329"/>
    </row>
    <row r="237" spans="6:17" ht="25.35" customHeight="1">
      <c r="F237" s="337"/>
      <c r="G237" s="329"/>
      <c r="H237" s="329"/>
      <c r="I237" s="329"/>
      <c r="J237" s="329"/>
      <c r="K237" s="329"/>
      <c r="L237" s="329"/>
      <c r="M237" s="329"/>
      <c r="N237" s="329"/>
      <c r="O237" s="329"/>
      <c r="P237" s="329"/>
      <c r="Q237" s="329"/>
    </row>
    <row r="238" spans="6:17" ht="25.35" customHeight="1">
      <c r="F238" s="337"/>
      <c r="G238" s="329"/>
      <c r="H238" s="329"/>
      <c r="I238" s="329"/>
      <c r="J238" s="329"/>
      <c r="K238" s="329"/>
      <c r="L238" s="329"/>
      <c r="M238" s="329"/>
      <c r="N238" s="329"/>
      <c r="O238" s="329"/>
      <c r="P238" s="329"/>
      <c r="Q238" s="329"/>
    </row>
    <row r="239" spans="6:17" ht="25.35" customHeight="1">
      <c r="F239" s="337"/>
      <c r="G239" s="329"/>
      <c r="H239" s="329"/>
      <c r="I239" s="329"/>
      <c r="J239" s="329"/>
      <c r="K239" s="329"/>
      <c r="L239" s="329"/>
      <c r="M239" s="329"/>
      <c r="N239" s="329"/>
      <c r="O239" s="329"/>
      <c r="P239" s="329"/>
      <c r="Q239" s="329"/>
    </row>
    <row r="240" spans="6:17" ht="25.35" customHeight="1">
      <c r="F240" s="337"/>
      <c r="G240" s="329"/>
      <c r="H240" s="329"/>
      <c r="I240" s="329"/>
      <c r="J240" s="329"/>
      <c r="K240" s="329"/>
      <c r="L240" s="329"/>
      <c r="M240" s="329"/>
      <c r="N240" s="329"/>
      <c r="O240" s="329"/>
      <c r="P240" s="329"/>
      <c r="Q240" s="329"/>
    </row>
    <row r="241" spans="6:17" ht="25.35" customHeight="1">
      <c r="F241" s="337"/>
      <c r="G241" s="329"/>
      <c r="H241" s="329"/>
      <c r="I241" s="329"/>
      <c r="J241" s="329"/>
      <c r="K241" s="329"/>
      <c r="L241" s="329"/>
      <c r="M241" s="329"/>
      <c r="N241" s="329"/>
      <c r="O241" s="329"/>
      <c r="P241" s="329"/>
      <c r="Q241" s="329"/>
    </row>
    <row r="242" spans="6:17" ht="25.35" customHeight="1">
      <c r="F242" s="337"/>
      <c r="G242" s="329"/>
      <c r="H242" s="329"/>
      <c r="I242" s="329"/>
      <c r="J242" s="329"/>
      <c r="K242" s="329"/>
      <c r="L242" s="329"/>
      <c r="M242" s="329"/>
      <c r="N242" s="329"/>
      <c r="O242" s="329"/>
      <c r="P242" s="329"/>
      <c r="Q242" s="329"/>
    </row>
    <row r="243" spans="6:17" ht="25.35" customHeight="1">
      <c r="F243" s="337"/>
      <c r="G243" s="329"/>
      <c r="H243" s="329"/>
      <c r="I243" s="329"/>
      <c r="J243" s="329"/>
      <c r="K243" s="329"/>
      <c r="L243" s="329"/>
      <c r="M243" s="329"/>
      <c r="N243" s="329"/>
      <c r="O243" s="329"/>
      <c r="P243" s="329"/>
      <c r="Q243" s="329"/>
    </row>
    <row r="244" spans="6:17" ht="25.35" customHeight="1">
      <c r="F244" s="337"/>
      <c r="G244" s="329"/>
      <c r="H244" s="329"/>
      <c r="I244" s="329"/>
      <c r="J244" s="329"/>
      <c r="K244" s="329"/>
      <c r="L244" s="329"/>
      <c r="M244" s="329"/>
      <c r="N244" s="329"/>
      <c r="O244" s="329"/>
      <c r="P244" s="329"/>
      <c r="Q244" s="329"/>
    </row>
    <row r="245" spans="6:17" ht="25.35" customHeight="1">
      <c r="F245" s="337"/>
      <c r="G245" s="329"/>
      <c r="H245" s="329"/>
      <c r="I245" s="329"/>
      <c r="J245" s="329"/>
      <c r="K245" s="329"/>
      <c r="L245" s="329"/>
      <c r="M245" s="329"/>
      <c r="N245" s="329"/>
      <c r="O245" s="329"/>
      <c r="P245" s="329"/>
      <c r="Q245" s="329"/>
    </row>
    <row r="246" spans="6:17" ht="25.35" customHeight="1">
      <c r="F246" s="337"/>
      <c r="G246" s="329"/>
      <c r="H246" s="329"/>
      <c r="I246" s="329"/>
      <c r="J246" s="329"/>
      <c r="K246" s="329"/>
      <c r="L246" s="329"/>
      <c r="M246" s="329"/>
      <c r="N246" s="329"/>
      <c r="O246" s="329"/>
      <c r="P246" s="329"/>
      <c r="Q246" s="329"/>
    </row>
    <row r="247" spans="6:17" ht="25.35" customHeight="1">
      <c r="F247" s="337"/>
      <c r="G247" s="329"/>
      <c r="H247" s="329"/>
      <c r="I247" s="329"/>
      <c r="J247" s="329"/>
      <c r="K247" s="329"/>
      <c r="L247" s="329"/>
      <c r="M247" s="329"/>
      <c r="N247" s="329"/>
      <c r="O247" s="329"/>
      <c r="P247" s="329"/>
      <c r="Q247" s="329"/>
    </row>
    <row r="248" spans="6:17" ht="25.35" customHeight="1">
      <c r="F248" s="337"/>
      <c r="G248" s="329"/>
      <c r="H248" s="329"/>
      <c r="I248" s="329"/>
      <c r="J248" s="329"/>
      <c r="K248" s="329"/>
      <c r="L248" s="329"/>
      <c r="M248" s="329"/>
      <c r="N248" s="329"/>
      <c r="O248" s="329"/>
      <c r="P248" s="329"/>
      <c r="Q248" s="329"/>
    </row>
    <row r="249" spans="6:17" ht="25.35" customHeight="1">
      <c r="F249" s="337"/>
      <c r="G249" s="329"/>
      <c r="H249" s="329"/>
      <c r="I249" s="329"/>
      <c r="J249" s="329"/>
      <c r="K249" s="329"/>
      <c r="L249" s="329"/>
      <c r="M249" s="329"/>
      <c r="N249" s="329"/>
      <c r="O249" s="329"/>
      <c r="P249" s="329"/>
      <c r="Q249" s="329"/>
    </row>
    <row r="250" spans="6:17" ht="25.35" customHeight="1">
      <c r="F250" s="337"/>
      <c r="G250" s="329"/>
      <c r="H250" s="329"/>
      <c r="I250" s="329"/>
      <c r="J250" s="329"/>
      <c r="K250" s="329"/>
      <c r="L250" s="329"/>
      <c r="M250" s="329"/>
      <c r="N250" s="329"/>
      <c r="O250" s="329"/>
      <c r="P250" s="329"/>
      <c r="Q250" s="329"/>
    </row>
    <row r="251" spans="6:17" ht="25.35" customHeight="1">
      <c r="F251" s="337"/>
      <c r="G251" s="329"/>
      <c r="H251" s="329"/>
      <c r="I251" s="329"/>
      <c r="J251" s="329"/>
      <c r="K251" s="329"/>
      <c r="L251" s="329"/>
      <c r="M251" s="329"/>
      <c r="N251" s="329"/>
      <c r="O251" s="329"/>
      <c r="P251" s="329"/>
      <c r="Q251" s="329"/>
    </row>
    <row r="252" spans="6:17" ht="25.35" customHeight="1">
      <c r="F252" s="337"/>
      <c r="G252" s="329"/>
      <c r="H252" s="329"/>
      <c r="I252" s="329"/>
      <c r="J252" s="329"/>
      <c r="K252" s="329"/>
      <c r="L252" s="329"/>
      <c r="M252" s="329"/>
      <c r="N252" s="329"/>
      <c r="O252" s="329"/>
      <c r="P252" s="329"/>
      <c r="Q252" s="329"/>
    </row>
    <row r="253" spans="6:17" ht="25.35" customHeight="1">
      <c r="F253" s="337"/>
      <c r="G253" s="329"/>
      <c r="H253" s="329"/>
      <c r="I253" s="329"/>
      <c r="J253" s="329"/>
      <c r="K253" s="329"/>
      <c r="L253" s="329"/>
      <c r="M253" s="329"/>
      <c r="N253" s="329"/>
      <c r="O253" s="329"/>
      <c r="P253" s="329"/>
      <c r="Q253" s="329"/>
    </row>
    <row r="254" spans="6:17" ht="25.35" customHeight="1">
      <c r="F254" s="337"/>
      <c r="G254" s="329"/>
      <c r="H254" s="329"/>
      <c r="I254" s="329"/>
      <c r="J254" s="329"/>
      <c r="K254" s="329"/>
      <c r="L254" s="329"/>
      <c r="M254" s="329"/>
      <c r="N254" s="329"/>
      <c r="O254" s="329"/>
      <c r="P254" s="329"/>
      <c r="Q254" s="329"/>
    </row>
    <row r="255" spans="6:17" ht="25.35" customHeight="1">
      <c r="F255" s="337"/>
      <c r="G255" s="329"/>
      <c r="H255" s="329"/>
      <c r="I255" s="329"/>
      <c r="J255" s="329"/>
      <c r="K255" s="329"/>
      <c r="L255" s="329"/>
      <c r="M255" s="329"/>
      <c r="N255" s="329"/>
      <c r="O255" s="329"/>
      <c r="P255" s="329"/>
      <c r="Q255" s="329"/>
    </row>
    <row r="256" spans="6:17" ht="25.35" customHeight="1">
      <c r="F256" s="337"/>
      <c r="G256" s="329"/>
      <c r="H256" s="329"/>
      <c r="I256" s="329"/>
      <c r="J256" s="329"/>
      <c r="K256" s="329"/>
      <c r="L256" s="329"/>
      <c r="M256" s="329"/>
      <c r="N256" s="329"/>
      <c r="O256" s="329"/>
      <c r="P256" s="329"/>
      <c r="Q256" s="329"/>
    </row>
    <row r="257" spans="6:17" ht="25.35" customHeight="1">
      <c r="F257" s="337"/>
      <c r="G257" s="329"/>
      <c r="H257" s="329"/>
      <c r="I257" s="329"/>
      <c r="J257" s="329"/>
      <c r="K257" s="329"/>
      <c r="L257" s="329"/>
      <c r="M257" s="329"/>
      <c r="N257" s="329"/>
      <c r="O257" s="329"/>
      <c r="P257" s="329"/>
      <c r="Q257" s="329"/>
    </row>
    <row r="258" spans="6:17" ht="25.35" customHeight="1">
      <c r="F258" s="337"/>
      <c r="G258" s="329"/>
      <c r="H258" s="329"/>
      <c r="I258" s="329"/>
      <c r="J258" s="329"/>
      <c r="K258" s="329"/>
      <c r="L258" s="329"/>
      <c r="M258" s="329"/>
      <c r="N258" s="329"/>
      <c r="O258" s="329"/>
      <c r="P258" s="329"/>
      <c r="Q258" s="329"/>
    </row>
    <row r="259" spans="6:17" ht="25.35" customHeight="1">
      <c r="F259" s="337"/>
      <c r="G259" s="329"/>
      <c r="H259" s="329"/>
      <c r="I259" s="329"/>
      <c r="J259" s="329"/>
      <c r="K259" s="329"/>
      <c r="L259" s="329"/>
      <c r="M259" s="329"/>
      <c r="N259" s="329"/>
      <c r="O259" s="329"/>
      <c r="P259" s="329"/>
      <c r="Q259" s="329"/>
    </row>
    <row r="260" spans="6:17" ht="25.35" customHeight="1">
      <c r="F260" s="337"/>
      <c r="G260" s="329"/>
      <c r="H260" s="329"/>
      <c r="I260" s="329"/>
      <c r="J260" s="329"/>
      <c r="K260" s="329"/>
      <c r="L260" s="329"/>
      <c r="M260" s="329"/>
      <c r="N260" s="329"/>
      <c r="O260" s="329"/>
      <c r="P260" s="329"/>
      <c r="Q260" s="329"/>
    </row>
    <row r="261" spans="6:17" ht="25.35" customHeight="1">
      <c r="F261" s="337"/>
      <c r="G261" s="329"/>
      <c r="H261" s="329"/>
      <c r="I261" s="329"/>
      <c r="J261" s="329"/>
      <c r="K261" s="329"/>
      <c r="L261" s="329"/>
      <c r="M261" s="329"/>
      <c r="N261" s="329"/>
      <c r="O261" s="329"/>
      <c r="P261" s="329"/>
      <c r="Q261" s="329"/>
    </row>
    <row r="262" spans="6:17" ht="25.35" customHeight="1">
      <c r="F262" s="337"/>
      <c r="G262" s="329"/>
      <c r="H262" s="329"/>
      <c r="I262" s="329"/>
      <c r="J262" s="329"/>
      <c r="K262" s="329"/>
      <c r="L262" s="329"/>
      <c r="M262" s="329"/>
      <c r="N262" s="329"/>
      <c r="O262" s="329"/>
      <c r="P262" s="329"/>
      <c r="Q262" s="329"/>
    </row>
    <row r="263" spans="6:17" ht="25.35" customHeight="1">
      <c r="F263" s="337"/>
      <c r="G263" s="329"/>
      <c r="H263" s="329"/>
      <c r="I263" s="329"/>
      <c r="J263" s="329"/>
      <c r="K263" s="329"/>
      <c r="L263" s="329"/>
      <c r="M263" s="329"/>
      <c r="N263" s="329"/>
      <c r="O263" s="329"/>
      <c r="P263" s="329"/>
      <c r="Q263" s="329"/>
    </row>
    <row r="264" spans="6:17" ht="25.35" customHeight="1">
      <c r="F264" s="337"/>
      <c r="G264" s="329"/>
      <c r="H264" s="329"/>
      <c r="I264" s="329"/>
      <c r="J264" s="329"/>
      <c r="K264" s="329"/>
      <c r="L264" s="329"/>
      <c r="M264" s="329"/>
      <c r="N264" s="329"/>
      <c r="O264" s="329"/>
      <c r="P264" s="329"/>
      <c r="Q264" s="329"/>
    </row>
    <row r="265" spans="6:17" ht="25.35" customHeight="1">
      <c r="F265" s="337"/>
      <c r="G265" s="329"/>
      <c r="H265" s="329"/>
      <c r="I265" s="329"/>
      <c r="J265" s="329"/>
      <c r="K265" s="329"/>
      <c r="L265" s="329"/>
      <c r="M265" s="329"/>
      <c r="N265" s="329"/>
      <c r="O265" s="329"/>
      <c r="P265" s="329"/>
      <c r="Q265" s="329"/>
    </row>
    <row r="266" spans="6:17" ht="25.35" customHeight="1">
      <c r="F266" s="337"/>
      <c r="G266" s="329"/>
      <c r="H266" s="329"/>
      <c r="I266" s="329"/>
      <c r="J266" s="329"/>
      <c r="K266" s="329"/>
      <c r="L266" s="329"/>
      <c r="M266" s="329"/>
      <c r="N266" s="329"/>
      <c r="O266" s="329"/>
      <c r="P266" s="329"/>
      <c r="Q266" s="329"/>
    </row>
    <row r="267" spans="6:17" ht="25.35" customHeight="1">
      <c r="F267" s="337"/>
      <c r="G267" s="329"/>
      <c r="H267" s="329"/>
      <c r="I267" s="329"/>
      <c r="J267" s="329"/>
      <c r="K267" s="329"/>
      <c r="L267" s="329"/>
      <c r="M267" s="329"/>
      <c r="N267" s="329"/>
      <c r="O267" s="329"/>
      <c r="P267" s="329"/>
      <c r="Q267" s="329"/>
    </row>
    <row r="268" spans="6:17" ht="25.35" customHeight="1">
      <c r="F268" s="337"/>
      <c r="G268" s="329"/>
      <c r="H268" s="329"/>
      <c r="I268" s="329"/>
      <c r="J268" s="329"/>
      <c r="K268" s="329"/>
      <c r="L268" s="329"/>
      <c r="M268" s="329"/>
      <c r="N268" s="329"/>
      <c r="O268" s="329"/>
      <c r="P268" s="329"/>
      <c r="Q268" s="329"/>
    </row>
    <row r="269" spans="6:17" ht="25.35" customHeight="1">
      <c r="F269" s="337"/>
      <c r="G269" s="329"/>
      <c r="H269" s="329"/>
      <c r="I269" s="329"/>
      <c r="J269" s="329"/>
      <c r="K269" s="329"/>
      <c r="L269" s="329"/>
      <c r="M269" s="329"/>
      <c r="N269" s="329"/>
      <c r="O269" s="329"/>
      <c r="P269" s="329"/>
      <c r="Q269" s="329"/>
    </row>
    <row r="270" spans="6:17" ht="25.35" customHeight="1">
      <c r="F270" s="337"/>
      <c r="G270" s="329"/>
      <c r="H270" s="329"/>
      <c r="I270" s="329"/>
      <c r="J270" s="329"/>
      <c r="K270" s="329"/>
      <c r="L270" s="329"/>
      <c r="M270" s="329"/>
      <c r="N270" s="329"/>
      <c r="O270" s="329"/>
      <c r="P270" s="329"/>
      <c r="Q270" s="329"/>
    </row>
    <row r="271" spans="6:17" ht="25.35" customHeight="1">
      <c r="F271" s="337"/>
      <c r="G271" s="329"/>
      <c r="H271" s="329"/>
      <c r="I271" s="329"/>
      <c r="J271" s="329"/>
      <c r="K271" s="329"/>
      <c r="L271" s="329"/>
      <c r="M271" s="329"/>
      <c r="N271" s="329"/>
      <c r="O271" s="329"/>
      <c r="P271" s="329"/>
      <c r="Q271" s="329"/>
    </row>
    <row r="272" spans="6:17" ht="25.35" customHeight="1">
      <c r="F272" s="337"/>
      <c r="G272" s="329"/>
      <c r="H272" s="329"/>
      <c r="I272" s="329"/>
      <c r="J272" s="329"/>
      <c r="K272" s="329"/>
      <c r="L272" s="329"/>
      <c r="M272" s="329"/>
      <c r="N272" s="329"/>
      <c r="O272" s="329"/>
      <c r="P272" s="329"/>
      <c r="Q272" s="329"/>
    </row>
    <row r="273" spans="6:17" ht="25.35" customHeight="1">
      <c r="F273" s="337"/>
      <c r="G273" s="329"/>
      <c r="H273" s="329"/>
      <c r="I273" s="329"/>
      <c r="J273" s="329"/>
      <c r="K273" s="329"/>
      <c r="L273" s="329"/>
      <c r="M273" s="329"/>
      <c r="N273" s="329"/>
      <c r="O273" s="329"/>
      <c r="P273" s="329"/>
      <c r="Q273" s="329"/>
    </row>
    <row r="274" spans="6:17" ht="25.35" customHeight="1">
      <c r="F274" s="337"/>
      <c r="G274" s="329"/>
      <c r="H274" s="329"/>
      <c r="I274" s="329"/>
      <c r="J274" s="329"/>
      <c r="K274" s="329"/>
      <c r="L274" s="329"/>
      <c r="M274" s="329"/>
      <c r="N274" s="329"/>
      <c r="O274" s="329"/>
      <c r="P274" s="329"/>
      <c r="Q274" s="329"/>
    </row>
    <row r="275" spans="6:17" ht="25.35" customHeight="1">
      <c r="F275" s="337"/>
      <c r="G275" s="329"/>
      <c r="H275" s="329"/>
      <c r="I275" s="329"/>
      <c r="J275" s="329"/>
      <c r="K275" s="329"/>
      <c r="L275" s="329"/>
      <c r="M275" s="329"/>
      <c r="N275" s="329"/>
      <c r="O275" s="329"/>
      <c r="P275" s="329"/>
      <c r="Q275" s="329"/>
    </row>
    <row r="276" spans="6:17" ht="25.35" customHeight="1">
      <c r="F276" s="337"/>
      <c r="G276" s="329"/>
      <c r="H276" s="329"/>
      <c r="I276" s="329"/>
      <c r="J276" s="329"/>
      <c r="K276" s="329"/>
      <c r="L276" s="329"/>
      <c r="M276" s="329"/>
      <c r="N276" s="329"/>
      <c r="O276" s="329"/>
      <c r="P276" s="329"/>
      <c r="Q276" s="329"/>
    </row>
    <row r="277" spans="6:17" ht="25.35" customHeight="1">
      <c r="F277" s="337"/>
      <c r="G277" s="329"/>
      <c r="H277" s="329"/>
      <c r="I277" s="329"/>
      <c r="J277" s="329"/>
      <c r="K277" s="329"/>
      <c r="L277" s="329"/>
      <c r="M277" s="329"/>
      <c r="N277" s="329"/>
      <c r="O277" s="329"/>
      <c r="P277" s="329"/>
      <c r="Q277" s="329"/>
    </row>
    <row r="278" spans="6:17" ht="25.35" customHeight="1">
      <c r="F278" s="337"/>
      <c r="G278" s="329"/>
      <c r="H278" s="329"/>
      <c r="I278" s="329"/>
      <c r="J278" s="329"/>
      <c r="K278" s="329"/>
      <c r="L278" s="329"/>
      <c r="M278" s="329"/>
      <c r="N278" s="329"/>
      <c r="O278" s="329"/>
      <c r="P278" s="329"/>
      <c r="Q278" s="329"/>
    </row>
    <row r="279" spans="6:17" ht="25.35" customHeight="1">
      <c r="F279" s="337"/>
      <c r="G279" s="329"/>
      <c r="H279" s="329"/>
      <c r="I279" s="329"/>
      <c r="J279" s="329"/>
      <c r="K279" s="329"/>
      <c r="L279" s="329"/>
      <c r="M279" s="329"/>
      <c r="N279" s="329"/>
      <c r="O279" s="329"/>
      <c r="P279" s="329"/>
      <c r="Q279" s="329"/>
    </row>
    <row r="280" spans="6:17" ht="25.35" customHeight="1">
      <c r="F280" s="337"/>
      <c r="G280" s="329"/>
      <c r="H280" s="329"/>
      <c r="I280" s="329"/>
      <c r="J280" s="329"/>
      <c r="K280" s="329"/>
      <c r="L280" s="329"/>
      <c r="M280" s="329"/>
      <c r="N280" s="329"/>
      <c r="O280" s="329"/>
      <c r="P280" s="329"/>
      <c r="Q280" s="329"/>
    </row>
    <row r="281" spans="6:17" ht="25.35" customHeight="1">
      <c r="F281" s="337"/>
      <c r="G281" s="329"/>
      <c r="H281" s="329"/>
      <c r="I281" s="329"/>
      <c r="J281" s="329"/>
      <c r="K281" s="329"/>
      <c r="L281" s="329"/>
      <c r="M281" s="329"/>
      <c r="N281" s="329"/>
      <c r="O281" s="329"/>
      <c r="P281" s="329"/>
      <c r="Q281" s="329"/>
    </row>
    <row r="282" spans="6:17" ht="25.35" customHeight="1">
      <c r="F282" s="337"/>
      <c r="G282" s="329"/>
      <c r="H282" s="329"/>
      <c r="I282" s="329"/>
      <c r="J282" s="329"/>
      <c r="K282" s="329"/>
      <c r="L282" s="329"/>
      <c r="M282" s="329"/>
      <c r="N282" s="329"/>
      <c r="O282" s="329"/>
      <c r="P282" s="329"/>
      <c r="Q282" s="329"/>
    </row>
    <row r="283" spans="6:17" ht="25.35" customHeight="1">
      <c r="F283" s="337"/>
      <c r="G283" s="329"/>
      <c r="H283" s="329"/>
      <c r="I283" s="329"/>
      <c r="J283" s="329"/>
      <c r="K283" s="329"/>
      <c r="L283" s="329"/>
      <c r="M283" s="329"/>
      <c r="N283" s="329"/>
      <c r="O283" s="329"/>
      <c r="P283" s="329"/>
      <c r="Q283" s="329"/>
    </row>
    <row r="284" spans="6:17" ht="25.35" customHeight="1">
      <c r="F284" s="337"/>
      <c r="G284" s="329"/>
      <c r="H284" s="329"/>
      <c r="I284" s="329"/>
      <c r="J284" s="329"/>
      <c r="K284" s="329"/>
      <c r="L284" s="329"/>
      <c r="M284" s="329"/>
      <c r="N284" s="329"/>
      <c r="O284" s="329"/>
      <c r="P284" s="329"/>
      <c r="Q284" s="329"/>
    </row>
    <row r="285" spans="6:17" ht="25.35" customHeight="1">
      <c r="F285" s="337"/>
      <c r="G285" s="329"/>
      <c r="H285" s="329"/>
      <c r="I285" s="329"/>
      <c r="J285" s="329"/>
      <c r="K285" s="329"/>
      <c r="L285" s="329"/>
      <c r="M285" s="329"/>
      <c r="N285" s="329"/>
      <c r="O285" s="329"/>
      <c r="P285" s="329"/>
      <c r="Q285" s="329"/>
    </row>
    <row r="286" spans="6:17" ht="25.35" customHeight="1">
      <c r="F286" s="337"/>
      <c r="G286" s="329"/>
      <c r="H286" s="329"/>
      <c r="I286" s="329"/>
      <c r="J286" s="329"/>
      <c r="K286" s="329"/>
      <c r="L286" s="329"/>
      <c r="M286" s="329"/>
      <c r="N286" s="329"/>
      <c r="O286" s="329"/>
      <c r="P286" s="329"/>
      <c r="Q286" s="329"/>
    </row>
    <row r="287" spans="6:17" ht="25.35" customHeight="1">
      <c r="F287" s="337"/>
      <c r="G287" s="329"/>
      <c r="H287" s="329"/>
      <c r="I287" s="329"/>
      <c r="J287" s="329"/>
      <c r="K287" s="329"/>
      <c r="L287" s="329"/>
      <c r="M287" s="329"/>
      <c r="N287" s="329"/>
      <c r="O287" s="329"/>
      <c r="P287" s="329"/>
      <c r="Q287" s="329"/>
    </row>
    <row r="288" spans="6:17" ht="25.35" customHeight="1">
      <c r="F288" s="337"/>
      <c r="G288" s="329"/>
      <c r="H288" s="329"/>
      <c r="I288" s="329"/>
      <c r="J288" s="329"/>
      <c r="K288" s="329"/>
      <c r="L288" s="329"/>
      <c r="M288" s="329"/>
      <c r="N288" s="329"/>
      <c r="O288" s="329"/>
      <c r="P288" s="329"/>
      <c r="Q288" s="329"/>
    </row>
    <row r="289" spans="6:17" ht="25.35" customHeight="1">
      <c r="F289" s="337"/>
      <c r="G289" s="329"/>
      <c r="H289" s="329"/>
      <c r="I289" s="329"/>
      <c r="J289" s="329"/>
      <c r="K289" s="329"/>
      <c r="L289" s="329"/>
      <c r="M289" s="329"/>
      <c r="N289" s="329"/>
      <c r="O289" s="329"/>
      <c r="P289" s="329"/>
      <c r="Q289" s="329"/>
    </row>
    <row r="290" spans="6:17" ht="25.35" customHeight="1">
      <c r="F290" s="337"/>
      <c r="G290" s="329"/>
      <c r="H290" s="329"/>
      <c r="I290" s="329"/>
      <c r="J290" s="329"/>
      <c r="K290" s="329"/>
      <c r="L290" s="329"/>
      <c r="M290" s="329"/>
      <c r="N290" s="329"/>
      <c r="O290" s="329"/>
      <c r="P290" s="329"/>
      <c r="Q290" s="329"/>
    </row>
    <row r="291" spans="6:17" ht="25.35" customHeight="1">
      <c r="F291" s="337"/>
      <c r="G291" s="329"/>
      <c r="H291" s="329"/>
      <c r="I291" s="329"/>
      <c r="J291" s="329"/>
      <c r="K291" s="329"/>
      <c r="L291" s="329"/>
      <c r="M291" s="329"/>
      <c r="N291" s="329"/>
      <c r="O291" s="329"/>
      <c r="P291" s="329"/>
      <c r="Q291" s="329"/>
    </row>
    <row r="292" spans="6:17" ht="25.35" customHeight="1">
      <c r="F292" s="337"/>
      <c r="G292" s="329"/>
      <c r="H292" s="329"/>
      <c r="I292" s="329"/>
      <c r="J292" s="329"/>
      <c r="K292" s="329"/>
      <c r="L292" s="329"/>
      <c r="M292" s="329"/>
      <c r="N292" s="329"/>
      <c r="O292" s="329"/>
      <c r="P292" s="329"/>
      <c r="Q292" s="329"/>
    </row>
    <row r="293" spans="6:17" ht="25.35" customHeight="1">
      <c r="F293" s="337"/>
      <c r="G293" s="329"/>
      <c r="H293" s="329"/>
      <c r="I293" s="329"/>
      <c r="J293" s="329"/>
      <c r="K293" s="329"/>
      <c r="L293" s="329"/>
      <c r="M293" s="329"/>
      <c r="N293" s="329"/>
      <c r="O293" s="329"/>
      <c r="P293" s="329"/>
      <c r="Q293" s="329"/>
    </row>
    <row r="294" spans="6:17" ht="25.35" customHeight="1">
      <c r="F294" s="337"/>
      <c r="G294" s="329"/>
      <c r="H294" s="329"/>
      <c r="I294" s="329"/>
      <c r="J294" s="329"/>
      <c r="K294" s="329"/>
      <c r="L294" s="329"/>
      <c r="M294" s="329"/>
      <c r="N294" s="329"/>
      <c r="O294" s="329"/>
      <c r="P294" s="329"/>
      <c r="Q294" s="329"/>
    </row>
    <row r="295" spans="6:17" ht="25.35" customHeight="1">
      <c r="F295" s="337"/>
      <c r="G295" s="329"/>
      <c r="H295" s="329"/>
      <c r="I295" s="329"/>
      <c r="J295" s="329"/>
      <c r="K295" s="329"/>
      <c r="L295" s="329"/>
      <c r="M295" s="329"/>
      <c r="N295" s="329"/>
      <c r="O295" s="329"/>
      <c r="P295" s="329"/>
      <c r="Q295" s="329"/>
    </row>
    <row r="296" spans="6:17" ht="25.35" customHeight="1">
      <c r="F296" s="337"/>
      <c r="G296" s="329"/>
      <c r="H296" s="329"/>
      <c r="I296" s="329"/>
      <c r="J296" s="329"/>
      <c r="K296" s="329"/>
      <c r="L296" s="329"/>
      <c r="M296" s="329"/>
      <c r="N296" s="329"/>
      <c r="O296" s="329"/>
      <c r="P296" s="329"/>
      <c r="Q296" s="329"/>
    </row>
    <row r="297" spans="6:17" ht="25.35" customHeight="1">
      <c r="F297" s="337"/>
      <c r="G297" s="329"/>
      <c r="H297" s="329"/>
      <c r="I297" s="329"/>
      <c r="J297" s="329"/>
      <c r="K297" s="329"/>
      <c r="L297" s="329"/>
      <c r="M297" s="329"/>
      <c r="N297" s="329"/>
      <c r="O297" s="329"/>
      <c r="P297" s="329"/>
      <c r="Q297" s="329"/>
    </row>
    <row r="298" spans="6:17" ht="25.35" customHeight="1">
      <c r="F298" s="337"/>
      <c r="G298" s="329"/>
      <c r="H298" s="329"/>
      <c r="I298" s="329"/>
      <c r="J298" s="329"/>
      <c r="K298" s="329"/>
      <c r="L298" s="329"/>
      <c r="M298" s="329"/>
      <c r="N298" s="329"/>
      <c r="O298" s="329"/>
      <c r="P298" s="329"/>
      <c r="Q298" s="329"/>
    </row>
    <row r="299" spans="6:17" ht="25.35" customHeight="1">
      <c r="F299" s="337"/>
      <c r="G299" s="329"/>
      <c r="H299" s="329"/>
      <c r="I299" s="329"/>
      <c r="J299" s="329"/>
      <c r="K299" s="329"/>
      <c r="L299" s="329"/>
      <c r="M299" s="329"/>
      <c r="N299" s="329"/>
      <c r="O299" s="329"/>
      <c r="P299" s="329"/>
      <c r="Q299" s="329"/>
    </row>
    <row r="300" spans="6:17" ht="25.35" customHeight="1">
      <c r="F300" s="337"/>
      <c r="G300" s="329"/>
      <c r="H300" s="329"/>
      <c r="I300" s="329"/>
      <c r="J300" s="329"/>
      <c r="K300" s="329"/>
      <c r="L300" s="329"/>
      <c r="M300" s="329"/>
      <c r="N300" s="329"/>
      <c r="O300" s="329"/>
      <c r="P300" s="329"/>
      <c r="Q300" s="329"/>
    </row>
    <row r="301" spans="6:17" ht="25.35" customHeight="1">
      <c r="F301" s="337"/>
      <c r="G301" s="329"/>
      <c r="H301" s="329"/>
      <c r="I301" s="329"/>
      <c r="J301" s="329"/>
      <c r="K301" s="329"/>
      <c r="L301" s="329"/>
      <c r="M301" s="329"/>
      <c r="N301" s="329"/>
      <c r="O301" s="329"/>
      <c r="P301" s="329"/>
      <c r="Q301" s="329"/>
    </row>
    <row r="302" spans="6:17" ht="25.35" customHeight="1">
      <c r="F302" s="337"/>
      <c r="G302" s="329"/>
      <c r="H302" s="329"/>
      <c r="I302" s="329"/>
      <c r="J302" s="329"/>
      <c r="K302" s="329"/>
      <c r="L302" s="329"/>
      <c r="M302" s="329"/>
      <c r="N302" s="329"/>
      <c r="O302" s="329"/>
      <c r="P302" s="329"/>
      <c r="Q302" s="329"/>
    </row>
    <row r="303" spans="6:17" ht="25.35" customHeight="1">
      <c r="F303" s="337"/>
      <c r="G303" s="329"/>
      <c r="H303" s="329"/>
      <c r="I303" s="329"/>
      <c r="J303" s="329"/>
      <c r="K303" s="329"/>
      <c r="L303" s="329"/>
      <c r="M303" s="329"/>
      <c r="N303" s="329"/>
      <c r="O303" s="329"/>
      <c r="P303" s="329"/>
      <c r="Q303" s="329"/>
    </row>
    <row r="304" spans="6:17" ht="25.35" customHeight="1">
      <c r="F304" s="337"/>
      <c r="G304" s="329"/>
      <c r="H304" s="329"/>
      <c r="I304" s="329"/>
      <c r="J304" s="329"/>
      <c r="K304" s="329"/>
      <c r="L304" s="329"/>
      <c r="M304" s="329"/>
      <c r="N304" s="329"/>
      <c r="O304" s="329"/>
      <c r="P304" s="329"/>
      <c r="Q304" s="329"/>
    </row>
    <row r="305" spans="6:17" ht="25.35" customHeight="1">
      <c r="F305" s="337"/>
      <c r="G305" s="329"/>
      <c r="H305" s="329"/>
      <c r="I305" s="329"/>
      <c r="J305" s="329"/>
      <c r="K305" s="329"/>
      <c r="L305" s="329"/>
      <c r="M305" s="329"/>
      <c r="N305" s="329"/>
      <c r="O305" s="329"/>
      <c r="P305" s="329"/>
      <c r="Q305" s="329"/>
    </row>
    <row r="306" spans="6:17" ht="25.35" customHeight="1">
      <c r="F306" s="337"/>
      <c r="G306" s="329"/>
      <c r="H306" s="329"/>
      <c r="I306" s="329"/>
      <c r="J306" s="329"/>
      <c r="K306" s="329"/>
      <c r="L306" s="329"/>
      <c r="M306" s="329"/>
      <c r="N306" s="329"/>
      <c r="O306" s="329"/>
      <c r="P306" s="329"/>
      <c r="Q306" s="329"/>
    </row>
    <row r="307" spans="6:17" ht="25.35" customHeight="1">
      <c r="F307" s="337"/>
      <c r="G307" s="329"/>
      <c r="H307" s="329"/>
      <c r="I307" s="329"/>
      <c r="J307" s="329"/>
      <c r="K307" s="329"/>
      <c r="L307" s="329"/>
      <c r="M307" s="329"/>
      <c r="N307" s="329"/>
      <c r="O307" s="329"/>
      <c r="P307" s="329"/>
      <c r="Q307" s="329"/>
    </row>
    <row r="308" spans="6:17" ht="25.35" customHeight="1">
      <c r="F308" s="337"/>
      <c r="G308" s="329"/>
      <c r="H308" s="329"/>
      <c r="I308" s="329"/>
      <c r="J308" s="329"/>
      <c r="K308" s="329"/>
      <c r="L308" s="329"/>
      <c r="M308" s="329"/>
      <c r="N308" s="329"/>
      <c r="O308" s="329"/>
      <c r="P308" s="329"/>
      <c r="Q308" s="329"/>
    </row>
    <row r="309" spans="6:17" ht="25.35" customHeight="1">
      <c r="F309" s="337"/>
      <c r="G309" s="329"/>
      <c r="H309" s="329"/>
      <c r="I309" s="329"/>
      <c r="J309" s="329"/>
      <c r="K309" s="329"/>
      <c r="L309" s="329"/>
      <c r="M309" s="329"/>
      <c r="N309" s="329"/>
      <c r="O309" s="329"/>
      <c r="P309" s="329"/>
      <c r="Q309" s="329"/>
    </row>
    <row r="310" spans="6:17" ht="25.35" customHeight="1">
      <c r="F310" s="337"/>
      <c r="G310" s="329"/>
      <c r="H310" s="329"/>
      <c r="I310" s="329"/>
      <c r="J310" s="329"/>
      <c r="K310" s="329"/>
      <c r="L310" s="329"/>
      <c r="M310" s="329"/>
      <c r="N310" s="329"/>
      <c r="O310" s="329"/>
      <c r="P310" s="329"/>
      <c r="Q310" s="329"/>
    </row>
    <row r="311" spans="6:17" ht="25.35" customHeight="1">
      <c r="F311" s="337"/>
      <c r="G311" s="329"/>
      <c r="H311" s="329"/>
      <c r="I311" s="329"/>
      <c r="J311" s="329"/>
      <c r="K311" s="329"/>
      <c r="L311" s="329"/>
      <c r="M311" s="329"/>
      <c r="N311" s="329"/>
      <c r="O311" s="329"/>
      <c r="P311" s="329"/>
      <c r="Q311" s="329"/>
    </row>
    <row r="312" spans="6:17" ht="25.35" customHeight="1">
      <c r="F312" s="337"/>
      <c r="G312" s="329"/>
      <c r="H312" s="329"/>
      <c r="I312" s="329"/>
      <c r="J312" s="329"/>
      <c r="K312" s="329"/>
      <c r="L312" s="329"/>
      <c r="M312" s="329"/>
      <c r="N312" s="329"/>
      <c r="O312" s="329"/>
      <c r="P312" s="329"/>
      <c r="Q312" s="329"/>
    </row>
    <row r="313" spans="6:17" ht="25.35" customHeight="1">
      <c r="F313" s="337"/>
      <c r="G313" s="329"/>
      <c r="H313" s="329"/>
      <c r="I313" s="329"/>
      <c r="J313" s="329"/>
      <c r="K313" s="329"/>
      <c r="L313" s="329"/>
      <c r="M313" s="329"/>
      <c r="N313" s="329"/>
      <c r="O313" s="329"/>
      <c r="P313" s="329"/>
      <c r="Q313" s="329"/>
    </row>
    <row r="314" spans="6:17" ht="25.35" customHeight="1">
      <c r="F314" s="337"/>
      <c r="G314" s="329"/>
      <c r="H314" s="329"/>
      <c r="I314" s="329"/>
      <c r="J314" s="329"/>
      <c r="K314" s="329"/>
      <c r="L314" s="329"/>
      <c r="M314" s="329"/>
      <c r="N314" s="329"/>
      <c r="O314" s="329"/>
      <c r="P314" s="329"/>
      <c r="Q314" s="329"/>
    </row>
    <row r="315" spans="6:17" ht="25.35" customHeight="1">
      <c r="F315" s="337"/>
      <c r="G315" s="329"/>
      <c r="H315" s="329"/>
      <c r="I315" s="329"/>
      <c r="J315" s="329"/>
      <c r="K315" s="329"/>
      <c r="L315" s="329"/>
      <c r="M315" s="329"/>
      <c r="N315" s="329"/>
      <c r="O315" s="329"/>
      <c r="P315" s="329"/>
      <c r="Q315" s="329"/>
    </row>
    <row r="316" spans="6:17" ht="25.35" customHeight="1">
      <c r="F316" s="337"/>
      <c r="G316" s="329"/>
      <c r="H316" s="329"/>
      <c r="I316" s="329"/>
      <c r="J316" s="329"/>
      <c r="K316" s="329"/>
      <c r="L316" s="329"/>
      <c r="M316" s="329"/>
      <c r="N316" s="329"/>
      <c r="O316" s="329"/>
      <c r="P316" s="329"/>
      <c r="Q316" s="329"/>
    </row>
    <row r="317" spans="6:17" ht="25.35" customHeight="1">
      <c r="F317" s="337"/>
      <c r="G317" s="329"/>
      <c r="H317" s="329"/>
      <c r="I317" s="329"/>
      <c r="J317" s="329"/>
      <c r="K317" s="329"/>
      <c r="L317" s="329"/>
      <c r="M317" s="329"/>
      <c r="N317" s="329"/>
      <c r="O317" s="329"/>
      <c r="P317" s="329"/>
      <c r="Q317" s="329"/>
    </row>
    <row r="318" spans="6:17" ht="25.35" customHeight="1">
      <c r="F318" s="337"/>
      <c r="G318" s="329"/>
      <c r="H318" s="329"/>
      <c r="I318" s="329"/>
      <c r="J318" s="329"/>
      <c r="K318" s="329"/>
      <c r="L318" s="329"/>
      <c r="M318" s="329"/>
      <c r="N318" s="329"/>
      <c r="O318" s="329"/>
      <c r="P318" s="329"/>
      <c r="Q318" s="329"/>
    </row>
    <row r="319" spans="6:17" ht="25.35" customHeight="1">
      <c r="F319" s="337"/>
      <c r="G319" s="329"/>
      <c r="H319" s="329"/>
      <c r="I319" s="329"/>
      <c r="J319" s="329"/>
      <c r="K319" s="329"/>
      <c r="L319" s="329"/>
      <c r="M319" s="329"/>
      <c r="N319" s="329"/>
      <c r="O319" s="329"/>
      <c r="P319" s="329"/>
      <c r="Q319" s="329"/>
    </row>
    <row r="320" spans="6:17" ht="25.35" customHeight="1">
      <c r="F320" s="337"/>
      <c r="G320" s="329"/>
      <c r="H320" s="329"/>
      <c r="I320" s="329"/>
      <c r="J320" s="329"/>
      <c r="K320" s="329"/>
      <c r="L320" s="329"/>
      <c r="M320" s="329"/>
      <c r="N320" s="329"/>
      <c r="O320" s="329"/>
      <c r="P320" s="329"/>
      <c r="Q320" s="329"/>
    </row>
    <row r="321" spans="6:17" ht="25.35" customHeight="1">
      <c r="F321" s="337"/>
      <c r="G321" s="329"/>
      <c r="H321" s="329"/>
      <c r="I321" s="329"/>
      <c r="J321" s="329"/>
      <c r="K321" s="329"/>
      <c r="L321" s="329"/>
      <c r="M321" s="329"/>
      <c r="N321" s="329"/>
      <c r="O321" s="329"/>
      <c r="P321" s="329"/>
      <c r="Q321" s="329"/>
    </row>
    <row r="322" spans="6:17" ht="25.35" customHeight="1">
      <c r="F322" s="337"/>
      <c r="G322" s="329"/>
      <c r="H322" s="329"/>
      <c r="I322" s="329"/>
      <c r="J322" s="329"/>
      <c r="K322" s="329"/>
      <c r="L322" s="329"/>
      <c r="M322" s="329"/>
      <c r="N322" s="329"/>
      <c r="O322" s="329"/>
      <c r="P322" s="329"/>
      <c r="Q322" s="329"/>
    </row>
    <row r="323" spans="6:17" ht="25.35" customHeight="1">
      <c r="F323" s="337"/>
      <c r="G323" s="329"/>
      <c r="H323" s="329"/>
      <c r="I323" s="329"/>
      <c r="J323" s="329"/>
      <c r="K323" s="329"/>
      <c r="L323" s="329"/>
      <c r="M323" s="329"/>
      <c r="N323" s="329"/>
      <c r="O323" s="329"/>
      <c r="P323" s="329"/>
      <c r="Q323" s="329"/>
    </row>
    <row r="324" spans="6:17" ht="25.35" customHeight="1">
      <c r="F324" s="337"/>
      <c r="G324" s="329"/>
      <c r="H324" s="329"/>
      <c r="I324" s="329"/>
      <c r="J324" s="329"/>
      <c r="K324" s="329"/>
      <c r="L324" s="329"/>
      <c r="M324" s="329"/>
      <c r="N324" s="329"/>
      <c r="O324" s="329"/>
      <c r="P324" s="329"/>
      <c r="Q324" s="329"/>
    </row>
    <row r="325" spans="6:17" ht="25.35" customHeight="1">
      <c r="F325" s="337"/>
      <c r="G325" s="329"/>
      <c r="H325" s="329"/>
      <c r="I325" s="329"/>
      <c r="J325" s="329"/>
      <c r="K325" s="329"/>
      <c r="L325" s="329"/>
      <c r="M325" s="329"/>
      <c r="N325" s="329"/>
      <c r="O325" s="329"/>
      <c r="P325" s="329"/>
      <c r="Q325" s="329"/>
    </row>
    <row r="326" spans="6:17" ht="25.35" customHeight="1">
      <c r="F326" s="337"/>
      <c r="G326" s="329"/>
      <c r="H326" s="329"/>
      <c r="I326" s="329"/>
      <c r="J326" s="329"/>
      <c r="K326" s="329"/>
      <c r="L326" s="329"/>
      <c r="M326" s="329"/>
      <c r="N326" s="329"/>
      <c r="O326" s="329"/>
      <c r="P326" s="329"/>
      <c r="Q326" s="329"/>
    </row>
    <row r="327" spans="6:17" ht="25.35" customHeight="1">
      <c r="F327" s="337"/>
      <c r="G327" s="329"/>
      <c r="H327" s="329"/>
      <c r="I327" s="329"/>
      <c r="J327" s="329"/>
      <c r="K327" s="329"/>
      <c r="L327" s="329"/>
      <c r="M327" s="329"/>
      <c r="N327" s="329"/>
      <c r="O327" s="329"/>
      <c r="P327" s="329"/>
      <c r="Q327" s="329"/>
    </row>
    <row r="328" spans="6:17" ht="25.35" customHeight="1">
      <c r="F328" s="337"/>
      <c r="G328" s="329"/>
      <c r="H328" s="329"/>
      <c r="I328" s="329"/>
      <c r="J328" s="329"/>
      <c r="K328" s="329"/>
      <c r="L328" s="329"/>
      <c r="M328" s="329"/>
      <c r="N328" s="329"/>
      <c r="O328" s="329"/>
      <c r="P328" s="329"/>
      <c r="Q328" s="329"/>
    </row>
    <row r="329" spans="6:17" ht="25.35" customHeight="1">
      <c r="F329" s="337"/>
      <c r="G329" s="329"/>
      <c r="H329" s="329"/>
      <c r="I329" s="329"/>
      <c r="J329" s="329"/>
      <c r="K329" s="329"/>
      <c r="L329" s="329"/>
      <c r="M329" s="329"/>
      <c r="N329" s="329"/>
      <c r="O329" s="329"/>
      <c r="P329" s="329"/>
      <c r="Q329" s="329"/>
    </row>
    <row r="330" spans="6:17" ht="25.35" customHeight="1">
      <c r="F330" s="337"/>
      <c r="G330" s="329"/>
      <c r="H330" s="329"/>
      <c r="I330" s="329"/>
      <c r="J330" s="329"/>
      <c r="K330" s="329"/>
      <c r="L330" s="329"/>
      <c r="M330" s="329"/>
      <c r="N330" s="329"/>
      <c r="O330" s="329"/>
      <c r="P330" s="329"/>
      <c r="Q330" s="329"/>
    </row>
    <row r="331" spans="6:17" ht="25.35" customHeight="1">
      <c r="F331" s="337"/>
      <c r="G331" s="329"/>
      <c r="H331" s="329"/>
      <c r="I331" s="329"/>
      <c r="J331" s="329"/>
      <c r="K331" s="329"/>
      <c r="L331" s="329"/>
      <c r="M331" s="329"/>
      <c r="N331" s="329"/>
      <c r="O331" s="329"/>
      <c r="P331" s="329"/>
      <c r="Q331" s="329"/>
    </row>
    <row r="332" spans="6:17" ht="25.35" customHeight="1">
      <c r="F332" s="337"/>
      <c r="G332" s="329"/>
      <c r="H332" s="329"/>
      <c r="I332" s="329"/>
      <c r="J332" s="329"/>
      <c r="K332" s="329"/>
      <c r="L332" s="329"/>
      <c r="M332" s="329"/>
      <c r="N332" s="329"/>
      <c r="O332" s="329"/>
      <c r="P332" s="329"/>
      <c r="Q332" s="329"/>
    </row>
    <row r="333" spans="6:17" ht="25.35" customHeight="1">
      <c r="F333" s="337"/>
      <c r="G333" s="329"/>
      <c r="H333" s="329"/>
      <c r="I333" s="329"/>
      <c r="J333" s="329"/>
      <c r="K333" s="329"/>
      <c r="L333" s="329"/>
      <c r="M333" s="329"/>
      <c r="N333" s="329"/>
      <c r="O333" s="329"/>
      <c r="P333" s="329"/>
      <c r="Q333" s="329"/>
    </row>
    <row r="334" spans="6:17" ht="25.35" customHeight="1">
      <c r="F334" s="337"/>
      <c r="G334" s="329"/>
      <c r="H334" s="329"/>
      <c r="I334" s="329"/>
      <c r="J334" s="329"/>
      <c r="K334" s="329"/>
      <c r="L334" s="329"/>
      <c r="M334" s="329"/>
      <c r="N334" s="329"/>
      <c r="O334" s="329"/>
      <c r="P334" s="329"/>
      <c r="Q334" s="329"/>
    </row>
    <row r="335" spans="6:17" ht="25.35" customHeight="1">
      <c r="F335" s="337"/>
      <c r="G335" s="329"/>
      <c r="H335" s="329"/>
      <c r="I335" s="329"/>
      <c r="J335" s="329"/>
      <c r="K335" s="329"/>
      <c r="L335" s="329"/>
      <c r="M335" s="329"/>
      <c r="N335" s="329"/>
      <c r="O335" s="329"/>
      <c r="P335" s="329"/>
      <c r="Q335" s="329"/>
    </row>
    <row r="336" spans="6:17" ht="25.35" customHeight="1">
      <c r="F336" s="337"/>
      <c r="G336" s="329"/>
      <c r="H336" s="329"/>
      <c r="I336" s="329"/>
      <c r="J336" s="329"/>
      <c r="K336" s="329"/>
      <c r="L336" s="329"/>
      <c r="M336" s="329"/>
      <c r="N336" s="329"/>
      <c r="O336" s="329"/>
      <c r="P336" s="329"/>
      <c r="Q336" s="329"/>
    </row>
    <row r="337" spans="6:17" ht="25.35" customHeight="1">
      <c r="F337" s="337"/>
      <c r="G337" s="329"/>
      <c r="H337" s="329"/>
      <c r="I337" s="329"/>
      <c r="J337" s="329"/>
      <c r="K337" s="329"/>
      <c r="L337" s="329"/>
      <c r="M337" s="329"/>
      <c r="N337" s="329"/>
      <c r="O337" s="329"/>
      <c r="P337" s="329"/>
      <c r="Q337" s="329"/>
    </row>
    <row r="338" spans="6:17" ht="25.35" customHeight="1">
      <c r="F338" s="337"/>
      <c r="G338" s="329"/>
      <c r="H338" s="329"/>
      <c r="I338" s="329"/>
      <c r="J338" s="329"/>
      <c r="K338" s="329"/>
      <c r="L338" s="329"/>
      <c r="M338" s="329"/>
      <c r="N338" s="329"/>
      <c r="O338" s="329"/>
      <c r="P338" s="329"/>
      <c r="Q338" s="329"/>
    </row>
    <row r="339" spans="6:17" ht="25.35" customHeight="1">
      <c r="F339" s="337"/>
      <c r="G339" s="329"/>
      <c r="H339" s="329"/>
      <c r="I339" s="329"/>
      <c r="J339" s="329"/>
      <c r="K339" s="329"/>
      <c r="L339" s="329"/>
      <c r="M339" s="329"/>
      <c r="N339" s="329"/>
      <c r="O339" s="329"/>
      <c r="P339" s="329"/>
      <c r="Q339" s="329"/>
    </row>
    <row r="340" spans="6:17" ht="25.35" customHeight="1">
      <c r="F340" s="337"/>
      <c r="G340" s="329"/>
      <c r="H340" s="329"/>
      <c r="I340" s="329"/>
      <c r="J340" s="329"/>
      <c r="K340" s="329"/>
      <c r="L340" s="329"/>
      <c r="M340" s="329"/>
      <c r="N340" s="329"/>
      <c r="O340" s="329"/>
      <c r="P340" s="329"/>
      <c r="Q340" s="329"/>
    </row>
    <row r="341" spans="6:17" ht="25.35" customHeight="1">
      <c r="F341" s="337"/>
      <c r="G341" s="329"/>
      <c r="H341" s="329"/>
      <c r="I341" s="329"/>
      <c r="J341" s="329"/>
      <c r="K341" s="329"/>
      <c r="L341" s="329"/>
      <c r="M341" s="329"/>
      <c r="N341" s="329"/>
      <c r="O341" s="329"/>
      <c r="P341" s="329"/>
      <c r="Q341" s="329"/>
    </row>
    <row r="342" spans="6:17" ht="25.35" customHeight="1">
      <c r="F342" s="337"/>
      <c r="G342" s="329"/>
      <c r="H342" s="329"/>
      <c r="I342" s="329"/>
      <c r="J342" s="329"/>
      <c r="K342" s="329"/>
      <c r="L342" s="329"/>
      <c r="M342" s="329"/>
      <c r="N342" s="329"/>
      <c r="O342" s="329"/>
      <c r="P342" s="329"/>
      <c r="Q342" s="329"/>
    </row>
    <row r="343" spans="6:17" ht="25.35" customHeight="1">
      <c r="F343" s="337"/>
      <c r="G343" s="329"/>
      <c r="H343" s="329"/>
      <c r="I343" s="329"/>
      <c r="J343" s="329"/>
      <c r="K343" s="329"/>
      <c r="L343" s="329"/>
      <c r="M343" s="329"/>
      <c r="N343" s="329"/>
      <c r="O343" s="329"/>
      <c r="P343" s="329"/>
      <c r="Q343" s="329"/>
    </row>
    <row r="344" spans="6:17" ht="25.35" customHeight="1">
      <c r="F344" s="337"/>
      <c r="G344" s="329"/>
      <c r="H344" s="329"/>
      <c r="I344" s="329"/>
      <c r="J344" s="329"/>
      <c r="K344" s="329"/>
      <c r="L344" s="329"/>
      <c r="M344" s="329"/>
      <c r="N344" s="329"/>
      <c r="O344" s="329"/>
      <c r="P344" s="329"/>
      <c r="Q344" s="329"/>
    </row>
    <row r="345" spans="6:17" ht="25.35" customHeight="1">
      <c r="F345" s="337"/>
      <c r="G345" s="329"/>
      <c r="H345" s="329"/>
      <c r="I345" s="329"/>
      <c r="J345" s="329"/>
      <c r="K345" s="329"/>
      <c r="L345" s="329"/>
      <c r="M345" s="329"/>
      <c r="N345" s="329"/>
      <c r="O345" s="329"/>
      <c r="P345" s="329"/>
      <c r="Q345" s="329"/>
    </row>
    <row r="346" spans="6:17" ht="25.35" customHeight="1">
      <c r="F346" s="337"/>
      <c r="G346" s="329"/>
      <c r="H346" s="329"/>
      <c r="I346" s="329"/>
      <c r="J346" s="329"/>
      <c r="K346" s="329"/>
      <c r="L346" s="329"/>
      <c r="M346" s="329"/>
      <c r="N346" s="329"/>
      <c r="O346" s="329"/>
      <c r="P346" s="329"/>
      <c r="Q346" s="329"/>
    </row>
    <row r="347" spans="6:17" ht="25.35" customHeight="1">
      <c r="F347" s="337"/>
      <c r="G347" s="329"/>
      <c r="H347" s="329"/>
      <c r="I347" s="329"/>
      <c r="J347" s="329"/>
      <c r="K347" s="329"/>
      <c r="L347" s="329"/>
      <c r="M347" s="329"/>
      <c r="N347" s="329"/>
      <c r="O347" s="329"/>
      <c r="P347" s="329"/>
      <c r="Q347" s="329"/>
    </row>
    <row r="348" spans="6:17" ht="25.35" customHeight="1">
      <c r="F348" s="337"/>
      <c r="G348" s="329"/>
      <c r="H348" s="329"/>
      <c r="I348" s="329"/>
      <c r="J348" s="329"/>
      <c r="K348" s="329"/>
      <c r="L348" s="329"/>
      <c r="M348" s="329"/>
      <c r="N348" s="329"/>
      <c r="O348" s="329"/>
      <c r="P348" s="329"/>
      <c r="Q348" s="329"/>
    </row>
    <row r="349" spans="6:17" ht="25.35" customHeight="1">
      <c r="F349" s="337"/>
      <c r="G349" s="329"/>
      <c r="H349" s="329"/>
      <c r="I349" s="329"/>
      <c r="J349" s="329"/>
      <c r="K349" s="329"/>
      <c r="L349" s="329"/>
      <c r="M349" s="329"/>
      <c r="N349" s="329"/>
      <c r="O349" s="329"/>
      <c r="P349" s="329"/>
      <c r="Q349" s="329"/>
    </row>
    <row r="350" spans="6:17" ht="25.35" customHeight="1">
      <c r="F350" s="337"/>
      <c r="G350" s="329"/>
      <c r="H350" s="329"/>
      <c r="I350" s="329"/>
      <c r="J350" s="329"/>
      <c r="K350" s="329"/>
      <c r="L350" s="329"/>
      <c r="M350" s="329"/>
      <c r="N350" s="329"/>
      <c r="O350" s="329"/>
      <c r="P350" s="329"/>
      <c r="Q350" s="329"/>
    </row>
    <row r="351" spans="6:17" ht="25.35" customHeight="1">
      <c r="F351" s="337"/>
      <c r="G351" s="329"/>
      <c r="H351" s="329"/>
      <c r="I351" s="329"/>
      <c r="J351" s="329"/>
      <c r="K351" s="329"/>
      <c r="L351" s="329"/>
      <c r="M351" s="329"/>
      <c r="N351" s="329"/>
      <c r="O351" s="329"/>
      <c r="P351" s="329"/>
      <c r="Q351" s="329"/>
    </row>
    <row r="352" spans="6:17" ht="25.35" customHeight="1">
      <c r="F352" s="337"/>
      <c r="G352" s="329"/>
      <c r="H352" s="329"/>
      <c r="I352" s="329"/>
      <c r="J352" s="329"/>
      <c r="K352" s="329"/>
      <c r="L352" s="329"/>
      <c r="M352" s="329"/>
      <c r="N352" s="329"/>
      <c r="O352" s="329"/>
      <c r="P352" s="329"/>
      <c r="Q352" s="329"/>
    </row>
    <row r="353" spans="6:17" ht="25.35" customHeight="1">
      <c r="F353" s="337"/>
      <c r="G353" s="329"/>
      <c r="H353" s="329"/>
      <c r="I353" s="329"/>
      <c r="J353" s="329"/>
      <c r="K353" s="329"/>
      <c r="L353" s="329"/>
      <c r="M353" s="329"/>
      <c r="N353" s="329"/>
      <c r="O353" s="329"/>
      <c r="P353" s="329"/>
      <c r="Q353" s="329"/>
    </row>
    <row r="354" spans="6:17" ht="25.35" customHeight="1">
      <c r="F354" s="337"/>
      <c r="G354" s="329"/>
      <c r="H354" s="329"/>
      <c r="I354" s="329"/>
      <c r="J354" s="329"/>
      <c r="K354" s="329"/>
      <c r="L354" s="329"/>
      <c r="M354" s="329"/>
      <c r="N354" s="329"/>
      <c r="O354" s="329"/>
      <c r="P354" s="329"/>
      <c r="Q354" s="329"/>
    </row>
    <row r="355" spans="6:17" ht="25.35" customHeight="1">
      <c r="F355" s="337"/>
      <c r="G355" s="329"/>
      <c r="H355" s="329"/>
      <c r="I355" s="329"/>
      <c r="J355" s="329"/>
      <c r="K355" s="329"/>
      <c r="L355" s="329"/>
      <c r="M355" s="329"/>
      <c r="N355" s="329"/>
      <c r="O355" s="329"/>
      <c r="P355" s="329"/>
      <c r="Q355" s="329"/>
    </row>
    <row r="356" spans="6:17" ht="25.35" customHeight="1">
      <c r="F356" s="337"/>
      <c r="G356" s="329"/>
      <c r="H356" s="329"/>
      <c r="I356" s="329"/>
      <c r="J356" s="329"/>
      <c r="K356" s="329"/>
      <c r="L356" s="329"/>
      <c r="M356" s="329"/>
      <c r="N356" s="329"/>
      <c r="O356" s="329"/>
      <c r="P356" s="329"/>
      <c r="Q356" s="329"/>
    </row>
    <row r="357" spans="6:17" ht="25.35" customHeight="1">
      <c r="F357" s="337"/>
      <c r="G357" s="329"/>
      <c r="H357" s="329"/>
      <c r="I357" s="329"/>
      <c r="J357" s="329"/>
      <c r="K357" s="329"/>
      <c r="L357" s="329"/>
      <c r="M357" s="329"/>
      <c r="N357" s="329"/>
      <c r="O357" s="329"/>
      <c r="P357" s="329"/>
      <c r="Q357" s="329"/>
    </row>
    <row r="358" spans="6:17" ht="25.35" customHeight="1">
      <c r="F358" s="337"/>
      <c r="G358" s="329"/>
      <c r="H358" s="329"/>
      <c r="I358" s="329"/>
      <c r="J358" s="329"/>
      <c r="K358" s="329"/>
      <c r="L358" s="329"/>
      <c r="M358" s="329"/>
      <c r="N358" s="329"/>
      <c r="O358" s="329"/>
      <c r="P358" s="329"/>
      <c r="Q358" s="329"/>
    </row>
    <row r="359" spans="6:17" ht="25.35" customHeight="1">
      <c r="F359" s="337"/>
      <c r="G359" s="329"/>
      <c r="H359" s="329"/>
      <c r="I359" s="329"/>
      <c r="J359" s="329"/>
      <c r="K359" s="329"/>
      <c r="L359" s="329"/>
      <c r="M359" s="329"/>
      <c r="N359" s="329"/>
      <c r="O359" s="329"/>
      <c r="P359" s="329"/>
      <c r="Q359" s="329"/>
    </row>
    <row r="360" spans="6:17" ht="25.35" customHeight="1">
      <c r="F360" s="337"/>
      <c r="G360" s="329"/>
      <c r="H360" s="329"/>
      <c r="I360" s="329"/>
      <c r="J360" s="329"/>
      <c r="K360" s="329"/>
      <c r="L360" s="329"/>
      <c r="M360" s="329"/>
      <c r="N360" s="329"/>
      <c r="O360" s="329"/>
      <c r="P360" s="329"/>
      <c r="Q360" s="329"/>
    </row>
    <row r="361" spans="6:17" ht="25.35" customHeight="1">
      <c r="F361" s="337"/>
      <c r="G361" s="329"/>
      <c r="H361" s="329"/>
      <c r="I361" s="329"/>
      <c r="J361" s="329"/>
      <c r="K361" s="329"/>
      <c r="L361" s="329"/>
      <c r="M361" s="329"/>
      <c r="N361" s="329"/>
      <c r="O361" s="329"/>
      <c r="P361" s="329"/>
      <c r="Q361" s="329"/>
    </row>
    <row r="362" spans="6:17" ht="25.35" customHeight="1">
      <c r="F362" s="337"/>
      <c r="G362" s="329"/>
      <c r="H362" s="329"/>
      <c r="I362" s="329"/>
      <c r="J362" s="329"/>
      <c r="K362" s="329"/>
      <c r="L362" s="329"/>
      <c r="M362" s="329"/>
      <c r="N362" s="329"/>
      <c r="O362" s="329"/>
      <c r="P362" s="329"/>
      <c r="Q362" s="329"/>
    </row>
    <row r="363" spans="6:17" ht="25.35" customHeight="1">
      <c r="F363" s="337"/>
      <c r="G363" s="329"/>
      <c r="H363" s="329"/>
      <c r="I363" s="329"/>
      <c r="J363" s="329"/>
      <c r="K363" s="329"/>
      <c r="L363" s="329"/>
      <c r="M363" s="329"/>
      <c r="N363" s="329"/>
      <c r="O363" s="329"/>
      <c r="P363" s="329"/>
      <c r="Q363" s="329"/>
    </row>
    <row r="364" spans="6:17" ht="25.35" customHeight="1">
      <c r="F364" s="337"/>
      <c r="G364" s="329"/>
      <c r="H364" s="329"/>
      <c r="I364" s="329"/>
      <c r="J364" s="329"/>
      <c r="K364" s="329"/>
      <c r="L364" s="329"/>
      <c r="M364" s="329"/>
      <c r="N364" s="329"/>
      <c r="O364" s="329"/>
      <c r="P364" s="329"/>
      <c r="Q364" s="329"/>
    </row>
    <row r="365" spans="6:17" ht="25.35" customHeight="1">
      <c r="F365" s="337"/>
      <c r="G365" s="329"/>
      <c r="H365" s="329"/>
      <c r="I365" s="329"/>
      <c r="J365" s="329"/>
      <c r="K365" s="329"/>
      <c r="L365" s="329"/>
      <c r="M365" s="329"/>
      <c r="N365" s="329"/>
      <c r="O365" s="329"/>
      <c r="P365" s="329"/>
      <c r="Q365" s="329"/>
    </row>
    <row r="366" spans="6:17" ht="25.35" customHeight="1">
      <c r="F366" s="337"/>
      <c r="G366" s="329"/>
      <c r="H366" s="329"/>
      <c r="I366" s="329"/>
      <c r="J366" s="329"/>
      <c r="K366" s="329"/>
      <c r="L366" s="329"/>
      <c r="M366" s="329"/>
      <c r="N366" s="329"/>
      <c r="O366" s="329"/>
      <c r="P366" s="329"/>
      <c r="Q366" s="329"/>
    </row>
    <row r="367" spans="6:17" ht="25.35" customHeight="1">
      <c r="F367" s="337"/>
      <c r="G367" s="329"/>
      <c r="H367" s="329"/>
      <c r="I367" s="329"/>
      <c r="J367" s="329"/>
      <c r="K367" s="329"/>
      <c r="L367" s="329"/>
      <c r="M367" s="329"/>
      <c r="N367" s="329"/>
      <c r="O367" s="329"/>
      <c r="P367" s="329"/>
      <c r="Q367" s="329"/>
    </row>
    <row r="368" spans="6:17" ht="25.35" customHeight="1">
      <c r="F368" s="337"/>
      <c r="G368" s="329"/>
      <c r="H368" s="329"/>
      <c r="I368" s="329"/>
      <c r="J368" s="329"/>
      <c r="K368" s="329"/>
      <c r="L368" s="329"/>
      <c r="M368" s="329"/>
      <c r="N368" s="329"/>
      <c r="O368" s="329"/>
      <c r="P368" s="329"/>
      <c r="Q368" s="329"/>
    </row>
    <row r="369" spans="6:17" ht="25.35" customHeight="1">
      <c r="F369" s="337"/>
      <c r="G369" s="329"/>
      <c r="H369" s="329"/>
      <c r="I369" s="329"/>
      <c r="J369" s="329"/>
      <c r="K369" s="329"/>
      <c r="L369" s="329"/>
      <c r="M369" s="329"/>
      <c r="N369" s="329"/>
      <c r="O369" s="329"/>
      <c r="P369" s="329"/>
      <c r="Q369" s="329"/>
    </row>
    <row r="370" spans="6:17" ht="25.35" customHeight="1">
      <c r="F370" s="337"/>
      <c r="G370" s="329"/>
      <c r="H370" s="329"/>
      <c r="I370" s="329"/>
      <c r="J370" s="329"/>
      <c r="K370" s="329"/>
      <c r="L370" s="329"/>
      <c r="M370" s="329"/>
      <c r="N370" s="329"/>
      <c r="O370" s="329"/>
      <c r="P370" s="329"/>
      <c r="Q370" s="329"/>
    </row>
    <row r="371" spans="6:17" ht="25.35" customHeight="1">
      <c r="F371" s="337"/>
      <c r="G371" s="329"/>
      <c r="H371" s="329"/>
      <c r="I371" s="329"/>
      <c r="J371" s="329"/>
      <c r="K371" s="329"/>
      <c r="L371" s="329"/>
      <c r="M371" s="329"/>
      <c r="N371" s="329"/>
      <c r="O371" s="329"/>
      <c r="P371" s="329"/>
      <c r="Q371" s="329"/>
    </row>
    <row r="372" spans="6:17" ht="25.35" customHeight="1">
      <c r="F372" s="337"/>
      <c r="G372" s="329"/>
      <c r="H372" s="329"/>
      <c r="I372" s="329"/>
      <c r="J372" s="329"/>
      <c r="K372" s="329"/>
      <c r="L372" s="329"/>
      <c r="M372" s="329"/>
      <c r="N372" s="329"/>
      <c r="O372" s="329"/>
      <c r="P372" s="329"/>
      <c r="Q372" s="329"/>
    </row>
    <row r="373" spans="6:17" ht="25.35" customHeight="1">
      <c r="F373" s="337"/>
      <c r="G373" s="329"/>
      <c r="H373" s="329"/>
      <c r="I373" s="329"/>
      <c r="J373" s="329"/>
      <c r="K373" s="329"/>
      <c r="L373" s="329"/>
      <c r="M373" s="329"/>
      <c r="N373" s="329"/>
      <c r="O373" s="329"/>
      <c r="P373" s="329"/>
      <c r="Q373" s="329"/>
    </row>
    <row r="374" spans="6:17" ht="25.35" customHeight="1">
      <c r="F374" s="337"/>
      <c r="G374" s="329"/>
      <c r="H374" s="329"/>
      <c r="I374" s="329"/>
      <c r="J374" s="329"/>
      <c r="K374" s="329"/>
      <c r="L374" s="329"/>
      <c r="M374" s="329"/>
      <c r="N374" s="329"/>
      <c r="O374" s="329"/>
      <c r="P374" s="329"/>
      <c r="Q374" s="329"/>
    </row>
    <row r="375" spans="6:17" ht="25.35" customHeight="1">
      <c r="F375" s="337"/>
      <c r="G375" s="329"/>
      <c r="H375" s="329"/>
      <c r="I375" s="329"/>
      <c r="J375" s="329"/>
      <c r="K375" s="329"/>
      <c r="L375" s="329"/>
      <c r="M375" s="329"/>
      <c r="N375" s="329"/>
      <c r="O375" s="329"/>
      <c r="P375" s="329"/>
      <c r="Q375" s="329"/>
    </row>
    <row r="376" spans="6:17" ht="25.35" customHeight="1">
      <c r="F376" s="337"/>
      <c r="G376" s="329"/>
      <c r="H376" s="329"/>
      <c r="I376" s="329"/>
      <c r="J376" s="329"/>
      <c r="K376" s="329"/>
      <c r="L376" s="329"/>
      <c r="M376" s="329"/>
      <c r="N376" s="329"/>
      <c r="O376" s="329"/>
      <c r="P376" s="329"/>
      <c r="Q376" s="329"/>
    </row>
    <row r="377" spans="6:17" ht="25.35" customHeight="1">
      <c r="F377" s="337"/>
      <c r="G377" s="329"/>
      <c r="H377" s="329"/>
      <c r="I377" s="329"/>
      <c r="J377" s="329"/>
      <c r="K377" s="329"/>
      <c r="L377" s="329"/>
      <c r="M377" s="329"/>
      <c r="N377" s="329"/>
      <c r="O377" s="329"/>
      <c r="P377" s="329"/>
      <c r="Q377" s="329"/>
    </row>
    <row r="378" spans="6:17" ht="25.35" customHeight="1">
      <c r="F378" s="337"/>
      <c r="G378" s="329"/>
      <c r="H378" s="329"/>
      <c r="I378" s="329"/>
      <c r="J378" s="329"/>
      <c r="K378" s="329"/>
      <c r="L378" s="329"/>
      <c r="M378" s="329"/>
      <c r="N378" s="329"/>
      <c r="O378" s="329"/>
      <c r="P378" s="329"/>
      <c r="Q378" s="329"/>
    </row>
    <row r="379" spans="6:17" ht="25.35" customHeight="1">
      <c r="F379" s="337"/>
      <c r="G379" s="329"/>
      <c r="H379" s="329"/>
      <c r="I379" s="329"/>
      <c r="J379" s="329"/>
      <c r="K379" s="329"/>
      <c r="L379" s="329"/>
      <c r="M379" s="329"/>
      <c r="N379" s="329"/>
      <c r="O379" s="329"/>
      <c r="P379" s="329"/>
      <c r="Q379" s="329"/>
    </row>
    <row r="380" spans="6:17" ht="25.35" customHeight="1">
      <c r="F380" s="337"/>
      <c r="G380" s="329"/>
      <c r="H380" s="329"/>
      <c r="I380" s="329"/>
      <c r="J380" s="329"/>
      <c r="K380" s="329"/>
      <c r="L380" s="329"/>
      <c r="M380" s="329"/>
      <c r="N380" s="329"/>
      <c r="O380" s="329"/>
      <c r="P380" s="329"/>
      <c r="Q380" s="329"/>
    </row>
    <row r="381" spans="6:17" ht="25.35" customHeight="1">
      <c r="F381" s="337"/>
      <c r="G381" s="329"/>
      <c r="H381" s="329"/>
      <c r="I381" s="329"/>
      <c r="J381" s="329"/>
      <c r="K381" s="329"/>
      <c r="L381" s="329"/>
      <c r="M381" s="329"/>
      <c r="N381" s="329"/>
      <c r="O381" s="329"/>
      <c r="P381" s="329"/>
      <c r="Q381" s="329"/>
    </row>
    <row r="382" spans="6:17" ht="25.35" customHeight="1">
      <c r="F382" s="337"/>
      <c r="G382" s="329"/>
      <c r="H382" s="329"/>
      <c r="I382" s="329"/>
      <c r="J382" s="329"/>
      <c r="K382" s="329"/>
      <c r="L382" s="329"/>
      <c r="M382" s="329"/>
      <c r="N382" s="329"/>
      <c r="O382" s="329"/>
      <c r="P382" s="329"/>
      <c r="Q382" s="329"/>
    </row>
    <row r="383" spans="6:17" ht="25.35" customHeight="1">
      <c r="F383" s="337"/>
      <c r="G383" s="329"/>
      <c r="H383" s="329"/>
      <c r="I383" s="329"/>
      <c r="J383" s="329"/>
      <c r="K383" s="329"/>
      <c r="L383" s="329"/>
      <c r="M383" s="329"/>
      <c r="N383" s="329"/>
      <c r="O383" s="329"/>
      <c r="P383" s="329"/>
      <c r="Q383" s="329"/>
    </row>
    <row r="384" spans="6:17" ht="25.35" customHeight="1">
      <c r="F384" s="337"/>
      <c r="G384" s="329"/>
      <c r="H384" s="329"/>
      <c r="I384" s="329"/>
      <c r="J384" s="329"/>
      <c r="K384" s="329"/>
      <c r="L384" s="329"/>
      <c r="M384" s="329"/>
      <c r="N384" s="329"/>
      <c r="O384" s="329"/>
      <c r="P384" s="329"/>
      <c r="Q384" s="329"/>
    </row>
    <row r="385" spans="6:17" ht="25.35" customHeight="1">
      <c r="F385" s="337"/>
      <c r="G385" s="329"/>
      <c r="H385" s="329"/>
      <c r="I385" s="329"/>
      <c r="J385" s="329"/>
      <c r="K385" s="329"/>
      <c r="L385" s="329"/>
      <c r="M385" s="329"/>
      <c r="N385" s="329"/>
      <c r="O385" s="329"/>
      <c r="P385" s="329"/>
      <c r="Q385" s="329"/>
    </row>
    <row r="386" spans="6:17" ht="25.35" customHeight="1">
      <c r="F386" s="337"/>
      <c r="G386" s="329"/>
      <c r="H386" s="329"/>
      <c r="I386" s="329"/>
      <c r="J386" s="329"/>
      <c r="K386" s="329"/>
      <c r="L386" s="329"/>
      <c r="M386" s="329"/>
      <c r="N386" s="329"/>
      <c r="O386" s="329"/>
      <c r="P386" s="329"/>
      <c r="Q386" s="329"/>
    </row>
    <row r="387" spans="6:17" ht="25.35" customHeight="1">
      <c r="F387" s="337"/>
      <c r="G387" s="329"/>
      <c r="H387" s="329"/>
      <c r="I387" s="329"/>
      <c r="J387" s="329"/>
      <c r="K387" s="329"/>
      <c r="L387" s="329"/>
      <c r="M387" s="329"/>
      <c r="N387" s="329"/>
      <c r="O387" s="329"/>
      <c r="P387" s="329"/>
      <c r="Q387" s="329"/>
    </row>
    <row r="388" spans="6:17" ht="25.35" customHeight="1">
      <c r="F388" s="337"/>
      <c r="G388" s="329"/>
      <c r="H388" s="329"/>
      <c r="I388" s="329"/>
      <c r="J388" s="329"/>
      <c r="K388" s="329"/>
      <c r="L388" s="329"/>
      <c r="M388" s="329"/>
      <c r="N388" s="329"/>
      <c r="O388" s="329"/>
      <c r="P388" s="329"/>
      <c r="Q388" s="329"/>
    </row>
    <row r="389" spans="6:17" ht="25.35" customHeight="1">
      <c r="F389" s="337"/>
      <c r="G389" s="329"/>
      <c r="H389" s="329"/>
      <c r="I389" s="329"/>
      <c r="J389" s="329"/>
      <c r="K389" s="329"/>
      <c r="L389" s="329"/>
      <c r="M389" s="329"/>
      <c r="N389" s="329"/>
      <c r="O389" s="329"/>
      <c r="P389" s="329"/>
      <c r="Q389" s="329"/>
    </row>
    <row r="390" spans="6:17" ht="25.35" customHeight="1">
      <c r="F390" s="337"/>
      <c r="G390" s="329"/>
      <c r="H390" s="329"/>
      <c r="I390" s="329"/>
      <c r="J390" s="329"/>
      <c r="K390" s="329"/>
      <c r="L390" s="329"/>
      <c r="M390" s="329"/>
      <c r="N390" s="329"/>
      <c r="O390" s="329"/>
      <c r="P390" s="329"/>
      <c r="Q390" s="329"/>
    </row>
    <row r="391" spans="6:17" ht="25.35" customHeight="1">
      <c r="F391" s="337"/>
      <c r="G391" s="329"/>
      <c r="H391" s="329"/>
      <c r="I391" s="329"/>
      <c r="J391" s="329"/>
      <c r="K391" s="329"/>
      <c r="L391" s="329"/>
      <c r="M391" s="329"/>
      <c r="N391" s="329"/>
      <c r="O391" s="329"/>
      <c r="P391" s="329"/>
      <c r="Q391" s="329"/>
    </row>
    <row r="392" spans="6:17" ht="25.35" customHeight="1">
      <c r="F392" s="337"/>
      <c r="G392" s="329"/>
      <c r="H392" s="329"/>
      <c r="I392" s="329"/>
      <c r="J392" s="329"/>
      <c r="K392" s="329"/>
      <c r="L392" s="329"/>
      <c r="M392" s="329"/>
      <c r="N392" s="329"/>
      <c r="O392" s="329"/>
      <c r="P392" s="329"/>
      <c r="Q392" s="329"/>
    </row>
    <row r="393" spans="6:17" ht="25.35" customHeight="1">
      <c r="F393" s="337"/>
      <c r="G393" s="329"/>
      <c r="H393" s="329"/>
      <c r="I393" s="329"/>
      <c r="J393" s="329"/>
      <c r="K393" s="329"/>
      <c r="L393" s="329"/>
      <c r="M393" s="329"/>
      <c r="N393" s="329"/>
      <c r="O393" s="329"/>
      <c r="P393" s="329"/>
      <c r="Q393" s="329"/>
    </row>
    <row r="394" spans="6:17" ht="25.35" customHeight="1">
      <c r="F394" s="337"/>
      <c r="G394" s="329"/>
      <c r="H394" s="329"/>
      <c r="I394" s="329"/>
      <c r="J394" s="329"/>
      <c r="K394" s="329"/>
      <c r="L394" s="329"/>
      <c r="M394" s="329"/>
      <c r="N394" s="329"/>
      <c r="O394" s="329"/>
      <c r="P394" s="329"/>
      <c r="Q394" s="329"/>
    </row>
    <row r="395" spans="6:17" ht="25.35" customHeight="1">
      <c r="F395" s="337"/>
      <c r="G395" s="329"/>
      <c r="H395" s="329"/>
      <c r="I395" s="329"/>
      <c r="J395" s="329"/>
      <c r="K395" s="329"/>
      <c r="L395" s="329"/>
      <c r="M395" s="329"/>
      <c r="N395" s="329"/>
      <c r="O395" s="329"/>
      <c r="P395" s="329"/>
      <c r="Q395" s="329"/>
    </row>
    <row r="396" spans="6:17" ht="25.35" customHeight="1">
      <c r="F396" s="337"/>
      <c r="G396" s="329"/>
      <c r="H396" s="329"/>
      <c r="I396" s="329"/>
      <c r="J396" s="329"/>
      <c r="K396" s="329"/>
      <c r="L396" s="329"/>
      <c r="M396" s="329"/>
      <c r="N396" s="329"/>
      <c r="O396" s="329"/>
      <c r="P396" s="329"/>
      <c r="Q396" s="329"/>
    </row>
    <row r="397" spans="6:17" ht="25.35" customHeight="1">
      <c r="F397" s="337"/>
      <c r="G397" s="329"/>
      <c r="H397" s="329"/>
      <c r="I397" s="329"/>
      <c r="J397" s="329"/>
      <c r="K397" s="329"/>
      <c r="L397" s="329"/>
      <c r="M397" s="329"/>
      <c r="N397" s="329"/>
      <c r="O397" s="329"/>
      <c r="P397" s="329"/>
      <c r="Q397" s="329"/>
    </row>
    <row r="398" spans="6:17" ht="25.35" customHeight="1">
      <c r="F398" s="337"/>
      <c r="G398" s="329"/>
      <c r="H398" s="329"/>
      <c r="I398" s="329"/>
      <c r="J398" s="329"/>
      <c r="K398" s="329"/>
      <c r="L398" s="329"/>
      <c r="M398" s="329"/>
      <c r="N398" s="329"/>
      <c r="O398" s="329"/>
      <c r="P398" s="329"/>
      <c r="Q398" s="329"/>
    </row>
    <row r="399" spans="6:17" ht="25.35" customHeight="1">
      <c r="F399" s="337"/>
      <c r="G399" s="329"/>
      <c r="H399" s="329"/>
      <c r="I399" s="329"/>
      <c r="J399" s="329"/>
      <c r="K399" s="329"/>
      <c r="L399" s="329"/>
      <c r="M399" s="329"/>
      <c r="N399" s="329"/>
      <c r="O399" s="329"/>
      <c r="P399" s="329"/>
      <c r="Q399" s="329"/>
    </row>
    <row r="400" spans="6:17" ht="25.35" customHeight="1">
      <c r="F400" s="337"/>
      <c r="G400" s="329"/>
      <c r="H400" s="329"/>
      <c r="I400" s="329"/>
      <c r="J400" s="329"/>
      <c r="K400" s="329"/>
      <c r="L400" s="329"/>
      <c r="M400" s="329"/>
      <c r="N400" s="329"/>
      <c r="O400" s="329"/>
      <c r="P400" s="329"/>
      <c r="Q400" s="329"/>
    </row>
    <row r="401" spans="6:17" ht="25.35" customHeight="1">
      <c r="F401" s="337"/>
      <c r="G401" s="329"/>
      <c r="H401" s="329"/>
      <c r="I401" s="329"/>
      <c r="J401" s="329"/>
      <c r="K401" s="329"/>
      <c r="L401" s="329"/>
      <c r="M401" s="329"/>
      <c r="N401" s="329"/>
      <c r="O401" s="329"/>
      <c r="P401" s="329"/>
      <c r="Q401" s="329"/>
    </row>
    <row r="402" spans="6:17" ht="25.35" customHeight="1">
      <c r="F402" s="337"/>
      <c r="G402" s="329"/>
      <c r="H402" s="329"/>
      <c r="I402" s="329"/>
      <c r="J402" s="329"/>
      <c r="K402" s="329"/>
      <c r="L402" s="329"/>
      <c r="M402" s="329"/>
      <c r="N402" s="329"/>
      <c r="O402" s="329"/>
      <c r="P402" s="329"/>
      <c r="Q402" s="329"/>
    </row>
    <row r="403" spans="6:17" ht="25.35" customHeight="1">
      <c r="F403" s="337"/>
      <c r="G403" s="329"/>
      <c r="H403" s="329"/>
      <c r="I403" s="329"/>
      <c r="J403" s="329"/>
      <c r="K403" s="329"/>
      <c r="L403" s="329"/>
      <c r="M403" s="329"/>
      <c r="N403" s="329"/>
      <c r="O403" s="329"/>
      <c r="P403" s="329"/>
      <c r="Q403" s="329"/>
    </row>
    <row r="404" spans="6:17" ht="25.35" customHeight="1">
      <c r="F404" s="337"/>
      <c r="G404" s="329"/>
      <c r="H404" s="329"/>
      <c r="I404" s="329"/>
      <c r="J404" s="329"/>
      <c r="K404" s="329"/>
      <c r="L404" s="329"/>
      <c r="M404" s="329"/>
      <c r="N404" s="329"/>
      <c r="O404" s="329"/>
      <c r="P404" s="329"/>
      <c r="Q404" s="329"/>
    </row>
    <row r="405" spans="6:17" ht="25.35" customHeight="1">
      <c r="F405" s="337"/>
      <c r="G405" s="329"/>
      <c r="H405" s="329"/>
      <c r="I405" s="329"/>
      <c r="J405" s="329"/>
      <c r="K405" s="329"/>
      <c r="L405" s="329"/>
      <c r="M405" s="329"/>
      <c r="N405" s="329"/>
      <c r="O405" s="329"/>
      <c r="P405" s="329"/>
      <c r="Q405" s="329"/>
    </row>
    <row r="406" spans="6:17" ht="25.35" customHeight="1">
      <c r="F406" s="337"/>
      <c r="G406" s="329"/>
      <c r="H406" s="329"/>
      <c r="I406" s="329"/>
      <c r="J406" s="329"/>
      <c r="K406" s="329"/>
      <c r="L406" s="329"/>
      <c r="M406" s="329"/>
      <c r="N406" s="329"/>
      <c r="O406" s="329"/>
      <c r="P406" s="329"/>
      <c r="Q406" s="329"/>
    </row>
    <row r="407" spans="6:17" ht="25.35" customHeight="1">
      <c r="F407" s="337"/>
      <c r="G407" s="329"/>
      <c r="H407" s="329"/>
      <c r="I407" s="329"/>
      <c r="J407" s="329"/>
      <c r="K407" s="329"/>
      <c r="L407" s="329"/>
      <c r="M407" s="329"/>
      <c r="N407" s="329"/>
      <c r="O407" s="329"/>
      <c r="P407" s="329"/>
      <c r="Q407" s="329"/>
    </row>
    <row r="408" spans="6:17" ht="25.35" customHeight="1">
      <c r="F408" s="337"/>
      <c r="G408" s="329"/>
      <c r="H408" s="329"/>
      <c r="I408" s="329"/>
      <c r="J408" s="329"/>
      <c r="K408" s="329"/>
      <c r="L408" s="329"/>
      <c r="M408" s="329"/>
      <c r="N408" s="329"/>
      <c r="O408" s="329"/>
      <c r="P408" s="329"/>
      <c r="Q408" s="329"/>
    </row>
    <row r="409" spans="6:17" ht="25.35" customHeight="1">
      <c r="F409" s="337"/>
      <c r="G409" s="329"/>
      <c r="H409" s="329"/>
      <c r="I409" s="329"/>
      <c r="J409" s="329"/>
      <c r="K409" s="329"/>
      <c r="L409" s="329"/>
      <c r="M409" s="329"/>
      <c r="N409" s="329"/>
      <c r="O409" s="329"/>
      <c r="P409" s="329"/>
      <c r="Q409" s="329"/>
    </row>
    <row r="410" spans="6:17" ht="25.35" customHeight="1">
      <c r="F410" s="337"/>
      <c r="G410" s="329"/>
      <c r="H410" s="329"/>
      <c r="I410" s="329"/>
      <c r="J410" s="329"/>
      <c r="K410" s="329"/>
      <c r="L410" s="329"/>
      <c r="M410" s="329"/>
      <c r="N410" s="329"/>
      <c r="O410" s="329"/>
      <c r="P410" s="329"/>
      <c r="Q410" s="329"/>
    </row>
    <row r="411" spans="6:17" ht="25.35" customHeight="1">
      <c r="F411" s="337"/>
      <c r="G411" s="329"/>
      <c r="H411" s="329"/>
      <c r="I411" s="329"/>
      <c r="J411" s="329"/>
      <c r="K411" s="329"/>
      <c r="L411" s="329"/>
      <c r="M411" s="329"/>
      <c r="N411" s="329"/>
      <c r="O411" s="329"/>
      <c r="P411" s="329"/>
      <c r="Q411" s="329"/>
    </row>
    <row r="412" spans="6:17" ht="25.35" customHeight="1">
      <c r="F412" s="337"/>
      <c r="G412" s="329"/>
      <c r="H412" s="329"/>
      <c r="I412" s="329"/>
      <c r="J412" s="329"/>
      <c r="K412" s="329"/>
      <c r="L412" s="329"/>
      <c r="M412" s="329"/>
      <c r="N412" s="329"/>
      <c r="O412" s="329"/>
      <c r="P412" s="329"/>
      <c r="Q412" s="329"/>
    </row>
    <row r="413" spans="6:17" ht="25.35" customHeight="1">
      <c r="F413" s="337"/>
      <c r="G413" s="329"/>
      <c r="H413" s="329"/>
      <c r="I413" s="329"/>
      <c r="J413" s="329"/>
      <c r="K413" s="329"/>
      <c r="L413" s="329"/>
      <c r="M413" s="329"/>
      <c r="N413" s="329"/>
      <c r="O413" s="329"/>
      <c r="P413" s="329"/>
      <c r="Q413" s="329"/>
    </row>
    <row r="414" spans="6:17" ht="25.35" customHeight="1">
      <c r="F414" s="337"/>
      <c r="G414" s="329"/>
      <c r="H414" s="329"/>
      <c r="I414" s="329"/>
      <c r="J414" s="329"/>
      <c r="K414" s="329"/>
      <c r="L414" s="329"/>
      <c r="M414" s="329"/>
      <c r="N414" s="329"/>
      <c r="O414" s="329"/>
      <c r="P414" s="329"/>
      <c r="Q414" s="329"/>
    </row>
    <row r="415" spans="6:17" ht="25.35" customHeight="1">
      <c r="F415" s="337"/>
      <c r="G415" s="329"/>
      <c r="H415" s="329"/>
      <c r="I415" s="329"/>
      <c r="J415" s="329"/>
      <c r="K415" s="329"/>
      <c r="L415" s="329"/>
      <c r="M415" s="329"/>
      <c r="N415" s="329"/>
      <c r="O415" s="329"/>
      <c r="P415" s="329"/>
      <c r="Q415" s="329"/>
    </row>
    <row r="416" spans="6:17" ht="25.35" customHeight="1">
      <c r="F416" s="337"/>
      <c r="G416" s="329"/>
      <c r="H416" s="329"/>
      <c r="I416" s="329"/>
      <c r="J416" s="329"/>
      <c r="K416" s="329"/>
      <c r="L416" s="329"/>
      <c r="M416" s="329"/>
      <c r="N416" s="329"/>
      <c r="O416" s="329"/>
      <c r="P416" s="329"/>
      <c r="Q416" s="329"/>
    </row>
    <row r="417" spans="6:17" ht="25.35" customHeight="1">
      <c r="F417" s="337"/>
      <c r="G417" s="329"/>
      <c r="H417" s="329"/>
      <c r="I417" s="329"/>
      <c r="J417" s="329"/>
      <c r="K417" s="329"/>
      <c r="L417" s="329"/>
      <c r="M417" s="329"/>
      <c r="N417" s="329"/>
      <c r="O417" s="329"/>
      <c r="P417" s="329"/>
      <c r="Q417" s="329"/>
    </row>
    <row r="418" spans="6:17" ht="25.35" customHeight="1">
      <c r="F418" s="337"/>
      <c r="G418" s="329"/>
      <c r="H418" s="329"/>
      <c r="I418" s="329"/>
      <c r="J418" s="329"/>
      <c r="K418" s="329"/>
      <c r="L418" s="329"/>
      <c r="M418" s="329"/>
      <c r="N418" s="329"/>
      <c r="O418" s="329"/>
      <c r="P418" s="329"/>
      <c r="Q418" s="329"/>
    </row>
    <row r="419" spans="6:17" ht="25.35" customHeight="1">
      <c r="F419" s="337"/>
      <c r="G419" s="329"/>
      <c r="H419" s="329"/>
      <c r="I419" s="329"/>
      <c r="J419" s="329"/>
      <c r="K419" s="329"/>
      <c r="L419" s="329"/>
      <c r="M419" s="329"/>
      <c r="N419" s="329"/>
      <c r="O419" s="329"/>
      <c r="P419" s="329"/>
      <c r="Q419" s="329"/>
    </row>
    <row r="420" spans="6:17" ht="25.35" customHeight="1">
      <c r="F420" s="337"/>
      <c r="G420" s="329"/>
      <c r="H420" s="329"/>
      <c r="I420" s="329"/>
      <c r="J420" s="329"/>
      <c r="K420" s="329"/>
      <c r="L420" s="329"/>
      <c r="M420" s="329"/>
      <c r="N420" s="329"/>
      <c r="O420" s="329"/>
      <c r="P420" s="329"/>
      <c r="Q420" s="329"/>
    </row>
    <row r="421" spans="6:17" ht="25.35" customHeight="1">
      <c r="F421" s="337"/>
      <c r="G421" s="329"/>
      <c r="H421" s="329"/>
      <c r="I421" s="329"/>
      <c r="J421" s="329"/>
      <c r="K421" s="329"/>
      <c r="L421" s="329"/>
      <c r="M421" s="329"/>
      <c r="N421" s="329"/>
      <c r="O421" s="329"/>
      <c r="P421" s="329"/>
      <c r="Q421" s="329"/>
    </row>
    <row r="422" spans="6:17" ht="25.35" customHeight="1">
      <c r="F422" s="337"/>
      <c r="G422" s="329"/>
      <c r="H422" s="329"/>
      <c r="I422" s="329"/>
      <c r="J422" s="329"/>
      <c r="K422" s="329"/>
      <c r="L422" s="329"/>
      <c r="M422" s="329"/>
      <c r="N422" s="329"/>
      <c r="O422" s="329"/>
      <c r="P422" s="329"/>
      <c r="Q422" s="329"/>
    </row>
    <row r="423" spans="6:17" ht="25.35" customHeight="1">
      <c r="F423" s="337"/>
      <c r="G423" s="329"/>
      <c r="H423" s="329"/>
      <c r="I423" s="329"/>
      <c r="J423" s="329"/>
      <c r="K423" s="329"/>
      <c r="L423" s="329"/>
      <c r="M423" s="329"/>
      <c r="N423" s="329"/>
      <c r="O423" s="329"/>
      <c r="P423" s="329"/>
      <c r="Q423" s="329"/>
    </row>
    <row r="424" spans="6:17" ht="25.35" customHeight="1">
      <c r="F424" s="337"/>
      <c r="G424" s="329"/>
      <c r="H424" s="329"/>
      <c r="I424" s="329"/>
      <c r="J424" s="329"/>
      <c r="K424" s="329"/>
      <c r="L424" s="329"/>
      <c r="M424" s="329"/>
      <c r="N424" s="329"/>
      <c r="O424" s="329"/>
      <c r="P424" s="329"/>
      <c r="Q424" s="329"/>
    </row>
    <row r="425" spans="6:17" ht="25.35" customHeight="1">
      <c r="F425" s="337"/>
      <c r="G425" s="329"/>
      <c r="H425" s="329"/>
      <c r="I425" s="329"/>
      <c r="J425" s="329"/>
      <c r="K425" s="329"/>
      <c r="L425" s="329"/>
      <c r="M425" s="329"/>
      <c r="N425" s="329"/>
      <c r="O425" s="329"/>
      <c r="P425" s="329"/>
      <c r="Q425" s="329"/>
    </row>
    <row r="426" spans="6:17" ht="25.35" customHeight="1">
      <c r="F426" s="337"/>
      <c r="G426" s="329"/>
      <c r="H426" s="329"/>
      <c r="I426" s="329"/>
      <c r="J426" s="329"/>
      <c r="K426" s="329"/>
      <c r="L426" s="329"/>
      <c r="M426" s="329"/>
      <c r="N426" s="329"/>
      <c r="O426" s="329"/>
      <c r="P426" s="329"/>
      <c r="Q426" s="329"/>
    </row>
    <row r="427" spans="6:17" ht="25.35" customHeight="1">
      <c r="F427" s="337"/>
      <c r="G427" s="329"/>
      <c r="H427" s="329"/>
      <c r="I427" s="329"/>
      <c r="J427" s="329"/>
      <c r="K427" s="329"/>
      <c r="L427" s="329"/>
      <c r="M427" s="329"/>
      <c r="N427" s="329"/>
      <c r="O427" s="329"/>
      <c r="P427" s="329"/>
      <c r="Q427" s="329"/>
    </row>
    <row r="428" spans="6:17" ht="25.35" customHeight="1">
      <c r="F428" s="337"/>
      <c r="G428" s="329"/>
      <c r="H428" s="329"/>
      <c r="I428" s="329"/>
      <c r="J428" s="329"/>
      <c r="K428" s="329"/>
      <c r="L428" s="329"/>
      <c r="M428" s="329"/>
      <c r="N428" s="329"/>
      <c r="O428" s="329"/>
      <c r="P428" s="329"/>
      <c r="Q428" s="329"/>
    </row>
    <row r="429" spans="6:17" ht="25.35" customHeight="1">
      <c r="F429" s="337"/>
      <c r="G429" s="329"/>
      <c r="H429" s="329"/>
      <c r="I429" s="329"/>
      <c r="J429" s="329"/>
      <c r="K429" s="329"/>
      <c r="L429" s="329"/>
      <c r="M429" s="329"/>
      <c r="N429" s="329"/>
      <c r="O429" s="329"/>
      <c r="P429" s="329"/>
      <c r="Q429" s="329"/>
    </row>
    <row r="430" spans="6:17" ht="25.35" customHeight="1">
      <c r="F430" s="337"/>
      <c r="G430" s="329"/>
      <c r="H430" s="329"/>
      <c r="I430" s="329"/>
      <c r="J430" s="329"/>
      <c r="K430" s="329"/>
      <c r="L430" s="329"/>
      <c r="M430" s="329"/>
      <c r="N430" s="329"/>
      <c r="O430" s="329"/>
      <c r="P430" s="329"/>
      <c r="Q430" s="329"/>
    </row>
    <row r="431" spans="6:17" ht="25.35" customHeight="1">
      <c r="F431" s="337"/>
      <c r="G431" s="329"/>
      <c r="H431" s="329"/>
      <c r="I431" s="329"/>
      <c r="J431" s="329"/>
      <c r="K431" s="329"/>
      <c r="L431" s="329"/>
      <c r="M431" s="329"/>
      <c r="N431" s="329"/>
      <c r="O431" s="329"/>
      <c r="P431" s="329"/>
      <c r="Q431" s="329"/>
    </row>
    <row r="432" spans="6:17" ht="25.35" customHeight="1">
      <c r="F432" s="337"/>
      <c r="G432" s="329"/>
      <c r="H432" s="329"/>
      <c r="I432" s="329"/>
      <c r="J432" s="329"/>
      <c r="K432" s="329"/>
      <c r="L432" s="329"/>
      <c r="M432" s="329"/>
      <c r="N432" s="329"/>
      <c r="O432" s="329"/>
      <c r="P432" s="329"/>
      <c r="Q432" s="329"/>
    </row>
    <row r="433" spans="6:17" ht="25.35" customHeight="1">
      <c r="F433" s="337"/>
      <c r="G433" s="329"/>
      <c r="H433" s="329"/>
      <c r="I433" s="329"/>
      <c r="J433" s="329"/>
      <c r="K433" s="329"/>
      <c r="L433" s="329"/>
      <c r="M433" s="329"/>
      <c r="N433" s="329"/>
      <c r="O433" s="329"/>
      <c r="P433" s="329"/>
      <c r="Q433" s="329"/>
    </row>
    <row r="434" spans="6:17" ht="25.35" customHeight="1">
      <c r="F434" s="337"/>
      <c r="G434" s="329"/>
      <c r="H434" s="329"/>
      <c r="I434" s="329"/>
      <c r="J434" s="329"/>
      <c r="K434" s="329"/>
      <c r="L434" s="329"/>
      <c r="M434" s="329"/>
      <c r="N434" s="329"/>
      <c r="O434" s="329"/>
      <c r="P434" s="329"/>
      <c r="Q434" s="329"/>
    </row>
    <row r="435" spans="6:17" ht="25.35" customHeight="1">
      <c r="F435" s="337"/>
      <c r="G435" s="329"/>
      <c r="H435" s="329"/>
      <c r="I435" s="329"/>
      <c r="J435" s="329"/>
      <c r="K435" s="329"/>
      <c r="L435" s="329"/>
      <c r="M435" s="329"/>
      <c r="N435" s="329"/>
      <c r="O435" s="329"/>
      <c r="P435" s="329"/>
      <c r="Q435" s="329"/>
    </row>
    <row r="436" spans="6:17" ht="25.35" customHeight="1">
      <c r="F436" s="337"/>
      <c r="G436" s="329"/>
      <c r="H436" s="329"/>
      <c r="I436" s="329"/>
      <c r="J436" s="329"/>
      <c r="K436" s="329"/>
      <c r="L436" s="329"/>
      <c r="M436" s="329"/>
      <c r="N436" s="329"/>
      <c r="O436" s="329"/>
      <c r="P436" s="329"/>
      <c r="Q436" s="329"/>
    </row>
    <row r="437" spans="6:17" ht="25.35" customHeight="1">
      <c r="F437" s="337"/>
      <c r="G437" s="329"/>
      <c r="H437" s="329"/>
      <c r="I437" s="329"/>
      <c r="J437" s="329"/>
      <c r="K437" s="329"/>
      <c r="L437" s="329"/>
      <c r="M437" s="329"/>
      <c r="N437" s="329"/>
      <c r="O437" s="329"/>
      <c r="P437" s="329"/>
      <c r="Q437" s="329"/>
    </row>
    <row r="438" spans="6:17" ht="25.35" customHeight="1">
      <c r="F438" s="337"/>
      <c r="G438" s="329"/>
      <c r="H438" s="329"/>
      <c r="I438" s="329"/>
      <c r="J438" s="329"/>
      <c r="K438" s="329"/>
      <c r="L438" s="329"/>
      <c r="M438" s="329"/>
      <c r="N438" s="329"/>
      <c r="O438" s="329"/>
      <c r="P438" s="329"/>
      <c r="Q438" s="329"/>
    </row>
    <row r="439" spans="6:17" ht="25.35" customHeight="1">
      <c r="F439" s="337"/>
      <c r="G439" s="329"/>
      <c r="H439" s="329"/>
      <c r="I439" s="329"/>
      <c r="J439" s="329"/>
      <c r="K439" s="329"/>
      <c r="L439" s="329"/>
      <c r="M439" s="329"/>
      <c r="N439" s="329"/>
      <c r="O439" s="329"/>
      <c r="P439" s="329"/>
      <c r="Q439" s="329"/>
    </row>
    <row r="440" spans="6:17" ht="25.35" customHeight="1">
      <c r="F440" s="337"/>
      <c r="G440" s="329"/>
      <c r="H440" s="329"/>
      <c r="I440" s="329"/>
      <c r="J440" s="329"/>
      <c r="K440" s="329"/>
      <c r="L440" s="329"/>
      <c r="M440" s="329"/>
      <c r="N440" s="329"/>
      <c r="O440" s="329"/>
      <c r="P440" s="329"/>
      <c r="Q440" s="329"/>
    </row>
    <row r="441" spans="6:17" ht="25.35" customHeight="1">
      <c r="F441" s="337"/>
      <c r="G441" s="329"/>
      <c r="H441" s="329"/>
      <c r="I441" s="329"/>
      <c r="J441" s="329"/>
      <c r="K441" s="329"/>
      <c r="L441" s="329"/>
      <c r="M441" s="329"/>
      <c r="N441" s="329"/>
      <c r="O441" s="329"/>
      <c r="P441" s="329"/>
      <c r="Q441" s="329"/>
    </row>
    <row r="442" spans="6:17" ht="25.35" customHeight="1">
      <c r="F442" s="337"/>
      <c r="G442" s="329"/>
      <c r="H442" s="329"/>
      <c r="I442" s="329"/>
      <c r="J442" s="329"/>
      <c r="K442" s="329"/>
      <c r="L442" s="329"/>
      <c r="M442" s="329"/>
      <c r="N442" s="329"/>
      <c r="O442" s="329"/>
      <c r="P442" s="329"/>
      <c r="Q442" s="329"/>
    </row>
    <row r="443" spans="6:17" ht="25.35" customHeight="1">
      <c r="F443" s="337"/>
      <c r="G443" s="329"/>
      <c r="H443" s="329"/>
      <c r="I443" s="329"/>
      <c r="J443" s="329"/>
      <c r="K443" s="329"/>
      <c r="L443" s="329"/>
      <c r="M443" s="329"/>
      <c r="N443" s="329"/>
      <c r="O443" s="329"/>
      <c r="P443" s="329"/>
      <c r="Q443" s="329"/>
    </row>
    <row r="444" spans="6:17" ht="25.35" customHeight="1">
      <c r="F444" s="337"/>
      <c r="G444" s="329"/>
      <c r="H444" s="329"/>
      <c r="I444" s="329"/>
      <c r="J444" s="329"/>
      <c r="K444" s="329"/>
      <c r="L444" s="329"/>
      <c r="M444" s="329"/>
      <c r="N444" s="329"/>
      <c r="O444" s="329"/>
      <c r="P444" s="329"/>
      <c r="Q444" s="329"/>
    </row>
    <row r="445" spans="6:17" ht="25.35" customHeight="1">
      <c r="F445" s="337"/>
      <c r="G445" s="329"/>
      <c r="H445" s="329"/>
      <c r="I445" s="329"/>
      <c r="J445" s="329"/>
      <c r="K445" s="329"/>
      <c r="L445" s="329"/>
      <c r="M445" s="329"/>
      <c r="N445" s="329"/>
      <c r="O445" s="329"/>
      <c r="P445" s="329"/>
      <c r="Q445" s="329"/>
    </row>
    <row r="446" spans="6:17" ht="25.35" customHeight="1">
      <c r="F446" s="337"/>
      <c r="G446" s="329"/>
      <c r="H446" s="329"/>
      <c r="I446" s="329"/>
      <c r="J446" s="329"/>
      <c r="K446" s="329"/>
      <c r="L446" s="329"/>
      <c r="M446" s="329"/>
      <c r="N446" s="329"/>
      <c r="O446" s="329"/>
      <c r="P446" s="329"/>
      <c r="Q446" s="329"/>
    </row>
    <row r="447" spans="6:17" ht="25.35" customHeight="1">
      <c r="F447" s="337"/>
      <c r="G447" s="329"/>
      <c r="H447" s="329"/>
      <c r="I447" s="329"/>
      <c r="J447" s="329"/>
      <c r="K447" s="329"/>
      <c r="L447" s="329"/>
      <c r="M447" s="329"/>
      <c r="N447" s="329"/>
      <c r="O447" s="329"/>
      <c r="P447" s="329"/>
      <c r="Q447" s="329"/>
    </row>
    <row r="448" spans="6:17" ht="25.35" customHeight="1">
      <c r="F448" s="337"/>
      <c r="G448" s="329"/>
      <c r="H448" s="329"/>
      <c r="I448" s="329"/>
      <c r="J448" s="329"/>
      <c r="K448" s="329"/>
      <c r="L448" s="329"/>
      <c r="M448" s="329"/>
      <c r="N448" s="329"/>
      <c r="O448" s="329"/>
      <c r="P448" s="329"/>
      <c r="Q448" s="329"/>
    </row>
    <row r="449" spans="6:17" ht="25.35" customHeight="1">
      <c r="F449" s="337"/>
      <c r="G449" s="329"/>
      <c r="H449" s="329"/>
      <c r="I449" s="329"/>
      <c r="J449" s="329"/>
      <c r="K449" s="329"/>
      <c r="L449" s="329"/>
      <c r="M449" s="329"/>
      <c r="N449" s="329"/>
      <c r="O449" s="329"/>
      <c r="P449" s="329"/>
      <c r="Q449" s="329"/>
    </row>
    <row r="450" spans="6:17" ht="25.35" customHeight="1">
      <c r="F450" s="337"/>
      <c r="G450" s="329"/>
      <c r="H450" s="329"/>
      <c r="I450" s="329"/>
      <c r="J450" s="329"/>
      <c r="K450" s="329"/>
      <c r="L450" s="329"/>
      <c r="M450" s="329"/>
      <c r="N450" s="329"/>
      <c r="O450" s="329"/>
      <c r="P450" s="329"/>
      <c r="Q450" s="329"/>
    </row>
    <row r="451" spans="6:17" ht="25.35" customHeight="1">
      <c r="F451" s="337"/>
      <c r="G451" s="329"/>
      <c r="H451" s="329"/>
      <c r="I451" s="329"/>
      <c r="J451" s="329"/>
      <c r="K451" s="329"/>
      <c r="L451" s="329"/>
      <c r="M451" s="329"/>
      <c r="N451" s="329"/>
      <c r="O451" s="329"/>
      <c r="P451" s="329"/>
      <c r="Q451" s="329"/>
    </row>
    <row r="452" spans="6:17" ht="25.35" customHeight="1">
      <c r="F452" s="337"/>
      <c r="G452" s="329"/>
      <c r="H452" s="329"/>
      <c r="I452" s="329"/>
      <c r="J452" s="329"/>
      <c r="K452" s="329"/>
      <c r="L452" s="329"/>
      <c r="M452" s="329"/>
      <c r="N452" s="329"/>
      <c r="O452" s="329"/>
      <c r="P452" s="329"/>
      <c r="Q452" s="329"/>
    </row>
    <row r="453" spans="6:17" ht="25.35" customHeight="1">
      <c r="F453" s="337"/>
      <c r="G453" s="329"/>
      <c r="H453" s="329"/>
      <c r="I453" s="329"/>
      <c r="J453" s="329"/>
      <c r="K453" s="329"/>
      <c r="L453" s="329"/>
      <c r="M453" s="329"/>
      <c r="N453" s="329"/>
      <c r="O453" s="329"/>
      <c r="P453" s="329"/>
      <c r="Q453" s="329"/>
    </row>
    <row r="454" spans="6:17" ht="25.35" customHeight="1">
      <c r="F454" s="337"/>
      <c r="G454" s="329"/>
      <c r="H454" s="329"/>
      <c r="I454" s="329"/>
      <c r="J454" s="329"/>
      <c r="K454" s="329"/>
      <c r="L454" s="329"/>
      <c r="M454" s="329"/>
      <c r="N454" s="329"/>
      <c r="O454" s="329"/>
      <c r="P454" s="329"/>
      <c r="Q454" s="329"/>
    </row>
    <row r="455" spans="6:17" ht="25.35" customHeight="1">
      <c r="F455" s="337"/>
      <c r="G455" s="329"/>
      <c r="H455" s="329"/>
      <c r="I455" s="329"/>
      <c r="J455" s="329"/>
      <c r="K455" s="329"/>
      <c r="L455" s="329"/>
      <c r="M455" s="329"/>
      <c r="N455" s="329"/>
      <c r="O455" s="329"/>
      <c r="P455" s="329"/>
      <c r="Q455" s="329"/>
    </row>
    <row r="456" spans="6:17" ht="25.35" customHeight="1">
      <c r="F456" s="337"/>
      <c r="G456" s="329"/>
      <c r="H456" s="329"/>
      <c r="I456" s="329"/>
      <c r="J456" s="329"/>
      <c r="K456" s="329"/>
      <c r="L456" s="329"/>
      <c r="M456" s="329"/>
      <c r="N456" s="329"/>
      <c r="O456" s="329"/>
      <c r="P456" s="329"/>
      <c r="Q456" s="329"/>
    </row>
    <row r="457" spans="6:17">
      <c r="F457" s="337"/>
      <c r="G457" s="329"/>
      <c r="H457" s="329"/>
      <c r="I457" s="329"/>
      <c r="J457" s="329"/>
      <c r="K457" s="329"/>
      <c r="L457" s="329"/>
      <c r="M457" s="329"/>
      <c r="N457" s="329"/>
      <c r="O457" s="329"/>
      <c r="P457" s="329"/>
      <c r="Q457" s="329"/>
    </row>
    <row r="458" spans="6:17">
      <c r="F458" s="337"/>
      <c r="G458" s="329"/>
      <c r="H458" s="329"/>
      <c r="I458" s="329"/>
      <c r="J458" s="329"/>
      <c r="K458" s="329"/>
      <c r="L458" s="329"/>
      <c r="M458" s="329"/>
      <c r="N458" s="329"/>
      <c r="O458" s="329"/>
      <c r="P458" s="329"/>
      <c r="Q458" s="329"/>
    </row>
    <row r="459" spans="6:17">
      <c r="F459" s="337"/>
      <c r="G459" s="329"/>
      <c r="H459" s="329"/>
      <c r="I459" s="329"/>
      <c r="J459" s="329"/>
      <c r="K459" s="329"/>
      <c r="L459" s="329"/>
      <c r="M459" s="329"/>
      <c r="N459" s="329"/>
      <c r="O459" s="329"/>
      <c r="P459" s="329"/>
      <c r="Q459" s="329"/>
    </row>
    <row r="460" spans="6:17">
      <c r="F460" s="337"/>
      <c r="G460" s="329"/>
      <c r="H460" s="329"/>
      <c r="I460" s="329"/>
      <c r="J460" s="329"/>
      <c r="K460" s="329"/>
      <c r="L460" s="329"/>
      <c r="M460" s="329"/>
      <c r="N460" s="329"/>
      <c r="O460" s="329"/>
      <c r="P460" s="329"/>
      <c r="Q460" s="329"/>
    </row>
    <row r="461" spans="6:17">
      <c r="F461" s="337"/>
      <c r="G461" s="329"/>
      <c r="H461" s="329"/>
      <c r="I461" s="329"/>
      <c r="J461" s="329"/>
      <c r="K461" s="329"/>
      <c r="L461" s="329"/>
      <c r="M461" s="329"/>
      <c r="N461" s="329"/>
      <c r="O461" s="329"/>
      <c r="P461" s="329"/>
      <c r="Q461" s="329"/>
    </row>
    <row r="462" spans="6:17">
      <c r="F462" s="337"/>
      <c r="G462" s="329"/>
      <c r="H462" s="329"/>
      <c r="I462" s="329"/>
      <c r="J462" s="329"/>
      <c r="K462" s="329"/>
      <c r="L462" s="329"/>
      <c r="M462" s="329"/>
      <c r="N462" s="329"/>
      <c r="O462" s="329"/>
      <c r="P462" s="329"/>
      <c r="Q462" s="329"/>
    </row>
    <row r="463" spans="6:17">
      <c r="F463" s="337"/>
      <c r="G463" s="329"/>
      <c r="H463" s="329"/>
      <c r="I463" s="329"/>
      <c r="J463" s="329"/>
      <c r="K463" s="329"/>
      <c r="L463" s="329"/>
      <c r="M463" s="329"/>
      <c r="N463" s="329"/>
      <c r="O463" s="329"/>
      <c r="P463" s="329"/>
      <c r="Q463" s="329"/>
    </row>
    <row r="464" spans="6:17">
      <c r="F464" s="337"/>
      <c r="G464" s="329"/>
      <c r="H464" s="329"/>
      <c r="I464" s="329"/>
      <c r="J464" s="329"/>
      <c r="K464" s="329"/>
      <c r="L464" s="329"/>
      <c r="M464" s="329"/>
      <c r="N464" s="329"/>
      <c r="O464" s="329"/>
      <c r="P464" s="329"/>
      <c r="Q464" s="329"/>
    </row>
    <row r="465" spans="6:17">
      <c r="F465" s="337"/>
      <c r="G465" s="329"/>
      <c r="H465" s="329"/>
      <c r="I465" s="329"/>
      <c r="J465" s="329"/>
      <c r="K465" s="329"/>
      <c r="L465" s="329"/>
      <c r="M465" s="329"/>
      <c r="N465" s="329"/>
      <c r="O465" s="329"/>
      <c r="P465" s="329"/>
      <c r="Q465" s="329"/>
    </row>
    <row r="466" spans="6:17">
      <c r="F466" s="337"/>
      <c r="G466" s="329"/>
      <c r="H466" s="329"/>
      <c r="I466" s="329"/>
      <c r="J466" s="329"/>
      <c r="K466" s="329"/>
      <c r="L466" s="329"/>
      <c r="M466" s="329"/>
      <c r="N466" s="329"/>
      <c r="O466" s="329"/>
      <c r="P466" s="329"/>
      <c r="Q466" s="329"/>
    </row>
    <row r="467" spans="6:17">
      <c r="F467" s="337"/>
      <c r="G467" s="329"/>
      <c r="H467" s="329"/>
      <c r="I467" s="329"/>
      <c r="J467" s="329"/>
      <c r="K467" s="329"/>
      <c r="L467" s="329"/>
      <c r="M467" s="329"/>
      <c r="N467" s="329"/>
      <c r="O467" s="329"/>
      <c r="P467" s="329"/>
      <c r="Q467" s="329"/>
    </row>
    <row r="468" spans="6:17">
      <c r="F468" s="337"/>
      <c r="G468" s="329"/>
      <c r="H468" s="329"/>
      <c r="I468" s="329"/>
      <c r="J468" s="329"/>
      <c r="K468" s="329"/>
      <c r="L468" s="329"/>
      <c r="M468" s="329"/>
      <c r="N468" s="329"/>
      <c r="O468" s="329"/>
      <c r="P468" s="329"/>
      <c r="Q468" s="329"/>
    </row>
    <row r="469" spans="6:17">
      <c r="F469" s="337"/>
      <c r="G469" s="329"/>
      <c r="H469" s="329"/>
      <c r="I469" s="329"/>
      <c r="J469" s="329"/>
      <c r="K469" s="329"/>
      <c r="L469" s="329"/>
      <c r="M469" s="329"/>
      <c r="N469" s="329"/>
      <c r="O469" s="329"/>
      <c r="P469" s="329"/>
      <c r="Q469" s="329"/>
    </row>
    <row r="470" spans="6:17">
      <c r="F470" s="337"/>
      <c r="G470" s="329"/>
      <c r="H470" s="329"/>
      <c r="I470" s="329"/>
      <c r="J470" s="329"/>
      <c r="K470" s="329"/>
      <c r="L470" s="329"/>
      <c r="M470" s="329"/>
      <c r="N470" s="329"/>
      <c r="O470" s="329"/>
      <c r="P470" s="329"/>
      <c r="Q470" s="329"/>
    </row>
    <row r="471" spans="6:17">
      <c r="F471" s="337"/>
      <c r="G471" s="329"/>
      <c r="H471" s="329"/>
      <c r="I471" s="329"/>
      <c r="J471" s="329"/>
      <c r="K471" s="329"/>
      <c r="L471" s="329"/>
      <c r="M471" s="329"/>
      <c r="N471" s="329"/>
      <c r="O471" s="329"/>
      <c r="P471" s="329"/>
      <c r="Q471" s="329"/>
    </row>
    <row r="472" spans="6:17">
      <c r="F472" s="337"/>
      <c r="G472" s="329"/>
      <c r="H472" s="329"/>
      <c r="I472" s="329"/>
      <c r="J472" s="329"/>
      <c r="K472" s="329"/>
      <c r="L472" s="329"/>
      <c r="M472" s="329"/>
      <c r="N472" s="329"/>
      <c r="O472" s="329"/>
      <c r="P472" s="329"/>
      <c r="Q472" s="329"/>
    </row>
    <row r="473" spans="6:17">
      <c r="F473" s="337"/>
      <c r="G473" s="329"/>
      <c r="H473" s="329"/>
      <c r="I473" s="329"/>
      <c r="J473" s="329"/>
      <c r="K473" s="329"/>
      <c r="L473" s="329"/>
      <c r="M473" s="329"/>
      <c r="N473" s="329"/>
      <c r="O473" s="329"/>
      <c r="P473" s="329"/>
      <c r="Q473" s="329"/>
    </row>
    <row r="474" spans="6:17">
      <c r="F474" s="337"/>
      <c r="G474" s="329"/>
      <c r="H474" s="329"/>
      <c r="I474" s="329"/>
      <c r="J474" s="329"/>
      <c r="K474" s="329"/>
      <c r="L474" s="329"/>
      <c r="M474" s="329"/>
      <c r="N474" s="329"/>
      <c r="O474" s="329"/>
      <c r="P474" s="329"/>
      <c r="Q474" s="329"/>
    </row>
    <row r="475" spans="6:17">
      <c r="F475" s="337"/>
      <c r="G475" s="329"/>
      <c r="H475" s="329"/>
      <c r="I475" s="329"/>
      <c r="J475" s="329"/>
      <c r="K475" s="329"/>
      <c r="L475" s="329"/>
      <c r="M475" s="329"/>
      <c r="N475" s="329"/>
      <c r="O475" s="329"/>
      <c r="P475" s="329"/>
      <c r="Q475" s="329"/>
    </row>
    <row r="476" spans="6:17">
      <c r="F476" s="337"/>
      <c r="G476" s="329"/>
      <c r="H476" s="329"/>
      <c r="I476" s="329"/>
      <c r="J476" s="329"/>
      <c r="K476" s="329"/>
      <c r="L476" s="329"/>
      <c r="M476" s="329"/>
      <c r="N476" s="329"/>
      <c r="O476" s="329"/>
      <c r="P476" s="329"/>
      <c r="Q476" s="329"/>
    </row>
    <row r="477" spans="6:17">
      <c r="F477" s="337"/>
      <c r="G477" s="329"/>
      <c r="H477" s="329"/>
      <c r="I477" s="329"/>
      <c r="J477" s="329"/>
      <c r="K477" s="329"/>
      <c r="L477" s="329"/>
      <c r="M477" s="329"/>
      <c r="N477" s="329"/>
      <c r="O477" s="329"/>
      <c r="P477" s="329"/>
      <c r="Q477" s="329"/>
    </row>
    <row r="478" spans="6:17">
      <c r="F478" s="337"/>
      <c r="G478" s="329"/>
      <c r="H478" s="329"/>
      <c r="I478" s="329"/>
      <c r="J478" s="329"/>
      <c r="K478" s="329"/>
      <c r="L478" s="329"/>
      <c r="M478" s="329"/>
      <c r="N478" s="329"/>
      <c r="O478" s="329"/>
      <c r="P478" s="329"/>
      <c r="Q478" s="329"/>
    </row>
    <row r="479" spans="6:17">
      <c r="F479" s="337"/>
      <c r="G479" s="329"/>
      <c r="H479" s="329"/>
      <c r="I479" s="329"/>
      <c r="J479" s="329"/>
      <c r="K479" s="329"/>
      <c r="L479" s="329"/>
      <c r="M479" s="329"/>
      <c r="N479" s="329"/>
      <c r="O479" s="329"/>
      <c r="P479" s="329"/>
      <c r="Q479" s="329"/>
    </row>
    <row r="480" spans="6:17">
      <c r="F480" s="337"/>
      <c r="G480" s="329"/>
      <c r="H480" s="329"/>
      <c r="I480" s="329"/>
      <c r="J480" s="329"/>
      <c r="K480" s="329"/>
      <c r="L480" s="329"/>
      <c r="M480" s="329"/>
      <c r="N480" s="329"/>
      <c r="O480" s="329"/>
      <c r="P480" s="329"/>
      <c r="Q480" s="329"/>
    </row>
    <row r="481" spans="6:17">
      <c r="F481" s="337"/>
      <c r="G481" s="329"/>
      <c r="H481" s="329"/>
      <c r="I481" s="329"/>
      <c r="J481" s="329"/>
      <c r="K481" s="329"/>
      <c r="L481" s="329"/>
      <c r="M481" s="329"/>
      <c r="N481" s="329"/>
      <c r="O481" s="329"/>
      <c r="P481" s="329"/>
      <c r="Q481" s="329"/>
    </row>
    <row r="482" spans="6:17">
      <c r="F482" s="337"/>
      <c r="G482" s="329"/>
      <c r="H482" s="329"/>
      <c r="I482" s="329"/>
      <c r="J482" s="329"/>
      <c r="K482" s="329"/>
      <c r="L482" s="329"/>
      <c r="M482" s="329"/>
      <c r="N482" s="329"/>
      <c r="O482" s="329"/>
      <c r="P482" s="329"/>
      <c r="Q482" s="329"/>
    </row>
    <row r="483" spans="6:17">
      <c r="F483" s="337"/>
      <c r="G483" s="329"/>
      <c r="H483" s="329"/>
      <c r="I483" s="329"/>
      <c r="J483" s="329"/>
      <c r="K483" s="329"/>
      <c r="L483" s="329"/>
      <c r="M483" s="329"/>
      <c r="N483" s="329"/>
      <c r="O483" s="329"/>
      <c r="P483" s="329"/>
      <c r="Q483" s="329"/>
    </row>
    <row r="484" spans="6:17">
      <c r="F484" s="337"/>
      <c r="G484" s="329"/>
      <c r="H484" s="329"/>
      <c r="I484" s="329"/>
      <c r="J484" s="329"/>
      <c r="K484" s="329"/>
      <c r="L484" s="329"/>
      <c r="M484" s="329"/>
      <c r="N484" s="329"/>
      <c r="O484" s="329"/>
      <c r="P484" s="329"/>
      <c r="Q484" s="329"/>
    </row>
    <row r="485" spans="6:17">
      <c r="F485" s="337"/>
      <c r="G485" s="329"/>
      <c r="H485" s="329"/>
      <c r="I485" s="329"/>
      <c r="J485" s="329"/>
      <c r="K485" s="329"/>
      <c r="L485" s="329"/>
      <c r="M485" s="329"/>
      <c r="N485" s="329"/>
      <c r="O485" s="329"/>
      <c r="P485" s="329"/>
      <c r="Q485" s="329"/>
    </row>
    <row r="486" spans="6:17">
      <c r="F486" s="337"/>
      <c r="G486" s="329"/>
      <c r="H486" s="329"/>
      <c r="I486" s="329"/>
      <c r="J486" s="329"/>
      <c r="K486" s="329"/>
      <c r="L486" s="329"/>
      <c r="M486" s="329"/>
      <c r="N486" s="329"/>
      <c r="O486" s="329"/>
      <c r="P486" s="329"/>
      <c r="Q486" s="329"/>
    </row>
    <row r="487" spans="6:17">
      <c r="F487" s="337"/>
      <c r="G487" s="329"/>
      <c r="H487" s="329"/>
      <c r="I487" s="329"/>
      <c r="J487" s="329"/>
      <c r="K487" s="329"/>
      <c r="L487" s="329"/>
      <c r="M487" s="329"/>
      <c r="N487" s="329"/>
      <c r="O487" s="329"/>
      <c r="P487" s="329"/>
      <c r="Q487" s="329"/>
    </row>
    <row r="488" spans="6:17">
      <c r="F488" s="337"/>
      <c r="G488" s="329"/>
      <c r="H488" s="329"/>
      <c r="I488" s="329"/>
      <c r="J488" s="329"/>
      <c r="K488" s="329"/>
      <c r="L488" s="329"/>
      <c r="M488" s="329"/>
      <c r="N488" s="329"/>
      <c r="O488" s="329"/>
      <c r="P488" s="329"/>
      <c r="Q488" s="329"/>
    </row>
    <row r="489" spans="6:17">
      <c r="F489" s="337"/>
      <c r="G489" s="329"/>
      <c r="H489" s="329"/>
      <c r="I489" s="329"/>
      <c r="J489" s="329"/>
      <c r="K489" s="329"/>
      <c r="L489" s="329"/>
      <c r="M489" s="329"/>
      <c r="N489" s="329"/>
      <c r="O489" s="329"/>
      <c r="P489" s="329"/>
      <c r="Q489" s="329"/>
    </row>
    <row r="490" spans="6:17">
      <c r="F490" s="337"/>
      <c r="G490" s="329"/>
      <c r="H490" s="329"/>
      <c r="I490" s="329"/>
      <c r="J490" s="329"/>
      <c r="K490" s="329"/>
      <c r="L490" s="329"/>
      <c r="M490" s="329"/>
      <c r="N490" s="329"/>
      <c r="O490" s="329"/>
      <c r="P490" s="329"/>
      <c r="Q490" s="329"/>
    </row>
    <row r="491" spans="6:17">
      <c r="F491" s="337"/>
      <c r="G491" s="329"/>
      <c r="H491" s="329"/>
      <c r="I491" s="329"/>
      <c r="J491" s="329"/>
      <c r="K491" s="329"/>
      <c r="L491" s="329"/>
      <c r="M491" s="329"/>
      <c r="N491" s="329"/>
      <c r="O491" s="329"/>
      <c r="P491" s="329"/>
      <c r="Q491" s="329"/>
    </row>
    <row r="492" spans="6:17">
      <c r="F492" s="337"/>
      <c r="G492" s="329"/>
      <c r="H492" s="329"/>
      <c r="I492" s="329"/>
      <c r="J492" s="329"/>
      <c r="K492" s="329"/>
      <c r="L492" s="329"/>
      <c r="M492" s="329"/>
      <c r="N492" s="329"/>
      <c r="O492" s="329"/>
      <c r="P492" s="329"/>
      <c r="Q492" s="329"/>
    </row>
    <row r="493" spans="6:17">
      <c r="F493" s="337"/>
      <c r="G493" s="329"/>
      <c r="H493" s="329"/>
      <c r="I493" s="329"/>
      <c r="J493" s="329"/>
      <c r="K493" s="329"/>
      <c r="L493" s="329"/>
      <c r="M493" s="329"/>
      <c r="N493" s="329"/>
      <c r="O493" s="329"/>
      <c r="P493" s="329"/>
      <c r="Q493" s="329"/>
    </row>
    <row r="494" spans="6:17">
      <c r="F494" s="337"/>
      <c r="G494" s="329"/>
      <c r="H494" s="329"/>
      <c r="I494" s="329"/>
      <c r="J494" s="329"/>
      <c r="K494" s="329"/>
      <c r="L494" s="329"/>
      <c r="M494" s="329"/>
      <c r="N494" s="329"/>
      <c r="O494" s="329"/>
      <c r="P494" s="329"/>
      <c r="Q494" s="329"/>
    </row>
    <row r="495" spans="6:17">
      <c r="F495" s="337"/>
      <c r="G495" s="329"/>
      <c r="H495" s="329"/>
      <c r="I495" s="329"/>
      <c r="J495" s="329"/>
      <c r="K495" s="329"/>
      <c r="L495" s="329"/>
      <c r="M495" s="329"/>
      <c r="N495" s="329"/>
      <c r="O495" s="329"/>
      <c r="P495" s="329"/>
      <c r="Q495" s="329"/>
    </row>
    <row r="496" spans="6:17">
      <c r="F496" s="337"/>
      <c r="G496" s="329"/>
      <c r="H496" s="329"/>
      <c r="I496" s="329"/>
      <c r="J496" s="329"/>
      <c r="K496" s="329"/>
      <c r="L496" s="329"/>
      <c r="M496" s="329"/>
      <c r="N496" s="329"/>
      <c r="O496" s="329"/>
      <c r="P496" s="329"/>
      <c r="Q496" s="329"/>
    </row>
    <row r="497" spans="6:17">
      <c r="F497" s="337"/>
      <c r="G497" s="329"/>
      <c r="H497" s="329"/>
      <c r="I497" s="329"/>
      <c r="J497" s="329"/>
      <c r="K497" s="329"/>
      <c r="L497" s="329"/>
      <c r="M497" s="329"/>
      <c r="N497" s="329"/>
      <c r="O497" s="329"/>
      <c r="P497" s="329"/>
      <c r="Q497" s="329"/>
    </row>
    <row r="498" spans="6:17">
      <c r="F498" s="337"/>
      <c r="G498" s="329"/>
      <c r="H498" s="329"/>
      <c r="I498" s="329"/>
      <c r="J498" s="329"/>
      <c r="K498" s="329"/>
      <c r="L498" s="329"/>
      <c r="M498" s="329"/>
      <c r="N498" s="329"/>
      <c r="O498" s="329"/>
      <c r="P498" s="329"/>
      <c r="Q498" s="329"/>
    </row>
    <row r="499" spans="6:17">
      <c r="F499" s="337"/>
      <c r="G499" s="329"/>
      <c r="H499" s="329"/>
      <c r="I499" s="329"/>
      <c r="J499" s="329"/>
      <c r="K499" s="329"/>
      <c r="L499" s="329"/>
      <c r="M499" s="329"/>
      <c r="N499" s="329"/>
      <c r="O499" s="329"/>
      <c r="P499" s="329"/>
      <c r="Q499" s="329"/>
    </row>
    <row r="500" spans="6:17">
      <c r="F500" s="337"/>
      <c r="G500" s="329"/>
      <c r="H500" s="329"/>
      <c r="I500" s="329"/>
      <c r="J500" s="329"/>
      <c r="K500" s="329"/>
      <c r="L500" s="329"/>
      <c r="M500" s="329"/>
      <c r="N500" s="329"/>
      <c r="O500" s="329"/>
      <c r="P500" s="329"/>
      <c r="Q500" s="329"/>
    </row>
    <row r="501" spans="6:17">
      <c r="F501" s="337"/>
      <c r="G501" s="329"/>
      <c r="H501" s="329"/>
      <c r="I501" s="329"/>
      <c r="J501" s="329"/>
      <c r="K501" s="329"/>
      <c r="L501" s="329"/>
      <c r="M501" s="329"/>
      <c r="N501" s="329"/>
      <c r="O501" s="329"/>
      <c r="P501" s="329"/>
      <c r="Q501" s="329"/>
    </row>
    <row r="502" spans="6:17">
      <c r="F502" s="337"/>
      <c r="G502" s="329"/>
      <c r="H502" s="329"/>
      <c r="I502" s="329"/>
      <c r="J502" s="329"/>
      <c r="K502" s="329"/>
      <c r="L502" s="329"/>
      <c r="M502" s="329"/>
      <c r="N502" s="329"/>
      <c r="O502" s="329"/>
      <c r="P502" s="329"/>
      <c r="Q502" s="329"/>
    </row>
    <row r="503" spans="6:17">
      <c r="F503" s="337"/>
      <c r="G503" s="329"/>
      <c r="H503" s="329"/>
      <c r="I503" s="329"/>
      <c r="J503" s="329"/>
      <c r="K503" s="329"/>
      <c r="L503" s="329"/>
      <c r="M503" s="329"/>
      <c r="N503" s="329"/>
      <c r="O503" s="329"/>
      <c r="P503" s="329"/>
      <c r="Q503" s="329"/>
    </row>
    <row r="504" spans="6:17">
      <c r="F504" s="337"/>
      <c r="G504" s="329"/>
      <c r="H504" s="329"/>
      <c r="I504" s="329"/>
      <c r="J504" s="329"/>
      <c r="K504" s="329"/>
      <c r="L504" s="329"/>
      <c r="M504" s="329"/>
      <c r="N504" s="329"/>
      <c r="O504" s="329"/>
      <c r="P504" s="329"/>
      <c r="Q504" s="329"/>
    </row>
    <row r="505" spans="6:17">
      <c r="F505" s="337"/>
      <c r="G505" s="329"/>
      <c r="H505" s="329"/>
      <c r="I505" s="329"/>
      <c r="J505" s="329"/>
      <c r="K505" s="329"/>
      <c r="L505" s="329"/>
      <c r="M505" s="329"/>
      <c r="N505" s="329"/>
      <c r="O505" s="329"/>
      <c r="P505" s="329"/>
      <c r="Q505" s="329"/>
    </row>
    <row r="506" spans="6:17">
      <c r="F506" s="337"/>
      <c r="G506" s="329"/>
      <c r="H506" s="329"/>
      <c r="I506" s="329"/>
      <c r="J506" s="329"/>
      <c r="K506" s="329"/>
      <c r="L506" s="329"/>
      <c r="M506" s="329"/>
      <c r="N506" s="329"/>
      <c r="O506" s="329"/>
      <c r="P506" s="329"/>
      <c r="Q506" s="329"/>
    </row>
    <row r="507" spans="6:17">
      <c r="F507" s="337"/>
      <c r="G507" s="329"/>
      <c r="H507" s="329"/>
      <c r="I507" s="329"/>
      <c r="J507" s="329"/>
      <c r="K507" s="329"/>
      <c r="L507" s="329"/>
      <c r="M507" s="329"/>
      <c r="N507" s="329"/>
      <c r="O507" s="329"/>
      <c r="P507" s="329"/>
      <c r="Q507" s="329"/>
    </row>
    <row r="508" spans="6:17">
      <c r="F508" s="337"/>
      <c r="G508" s="329"/>
      <c r="H508" s="329"/>
      <c r="I508" s="329"/>
      <c r="J508" s="329"/>
      <c r="K508" s="329"/>
      <c r="L508" s="329"/>
      <c r="M508" s="329"/>
      <c r="N508" s="329"/>
      <c r="O508" s="329"/>
      <c r="P508" s="329"/>
      <c r="Q508" s="329"/>
    </row>
    <row r="509" spans="6:17">
      <c r="F509" s="337"/>
      <c r="G509" s="329"/>
      <c r="H509" s="329"/>
      <c r="I509" s="329"/>
      <c r="J509" s="329"/>
      <c r="K509" s="329"/>
      <c r="L509" s="329"/>
      <c r="M509" s="329"/>
      <c r="N509" s="329"/>
      <c r="O509" s="329"/>
      <c r="P509" s="329"/>
      <c r="Q509" s="329"/>
    </row>
    <row r="510" spans="6:17">
      <c r="F510" s="337"/>
      <c r="G510" s="329"/>
      <c r="H510" s="329"/>
      <c r="I510" s="329"/>
      <c r="J510" s="329"/>
      <c r="K510" s="329"/>
      <c r="L510" s="329"/>
      <c r="M510" s="329"/>
      <c r="N510" s="329"/>
      <c r="O510" s="329"/>
      <c r="P510" s="329"/>
      <c r="Q510" s="329"/>
    </row>
    <row r="511" spans="6:17">
      <c r="F511" s="337"/>
      <c r="G511" s="329"/>
      <c r="H511" s="329"/>
      <c r="I511" s="329"/>
      <c r="J511" s="329"/>
      <c r="K511" s="329"/>
      <c r="L511" s="329"/>
      <c r="M511" s="329"/>
      <c r="N511" s="329"/>
      <c r="O511" s="329"/>
      <c r="P511" s="329"/>
      <c r="Q511" s="329"/>
    </row>
    <row r="512" spans="6:17">
      <c r="F512" s="337"/>
      <c r="G512" s="329"/>
      <c r="H512" s="329"/>
      <c r="I512" s="329"/>
      <c r="J512" s="329"/>
      <c r="K512" s="329"/>
      <c r="L512" s="329"/>
      <c r="M512" s="329"/>
      <c r="N512" s="329"/>
      <c r="O512" s="329"/>
      <c r="P512" s="329"/>
      <c r="Q512" s="329"/>
    </row>
    <row r="513" spans="6:17">
      <c r="F513" s="337"/>
      <c r="G513" s="329"/>
      <c r="H513" s="329"/>
      <c r="I513" s="329"/>
      <c r="J513" s="329"/>
      <c r="K513" s="329"/>
      <c r="L513" s="329"/>
      <c r="M513" s="329"/>
      <c r="N513" s="329"/>
      <c r="O513" s="329"/>
      <c r="P513" s="329"/>
      <c r="Q513" s="329"/>
    </row>
    <row r="514" spans="6:17">
      <c r="F514" s="337"/>
      <c r="G514" s="329"/>
      <c r="H514" s="329"/>
      <c r="I514" s="329"/>
      <c r="J514" s="329"/>
      <c r="K514" s="329"/>
      <c r="L514" s="329"/>
      <c r="M514" s="329"/>
      <c r="N514" s="329"/>
      <c r="O514" s="329"/>
      <c r="P514" s="329"/>
      <c r="Q514" s="329"/>
    </row>
    <row r="515" spans="6:17">
      <c r="F515" s="337"/>
      <c r="G515" s="329"/>
      <c r="H515" s="329"/>
      <c r="I515" s="329"/>
      <c r="J515" s="329"/>
      <c r="K515" s="329"/>
      <c r="L515" s="329"/>
      <c r="M515" s="329"/>
      <c r="N515" s="329"/>
      <c r="O515" s="329"/>
      <c r="P515" s="329"/>
      <c r="Q515" s="329"/>
    </row>
    <row r="516" spans="6:17">
      <c r="F516" s="337"/>
      <c r="G516" s="329"/>
      <c r="H516" s="329"/>
      <c r="I516" s="329"/>
      <c r="J516" s="329"/>
      <c r="K516" s="329"/>
      <c r="L516" s="329"/>
      <c r="M516" s="329"/>
      <c r="N516" s="329"/>
      <c r="O516" s="329"/>
      <c r="P516" s="329"/>
      <c r="Q516" s="329"/>
    </row>
    <row r="517" spans="6:17">
      <c r="F517" s="337"/>
      <c r="G517" s="329"/>
      <c r="H517" s="329"/>
      <c r="I517" s="329"/>
      <c r="J517" s="329"/>
      <c r="K517" s="329"/>
      <c r="L517" s="329"/>
      <c r="M517" s="329"/>
      <c r="N517" s="329"/>
      <c r="O517" s="329"/>
      <c r="P517" s="329"/>
      <c r="Q517" s="329"/>
    </row>
    <row r="518" spans="6:17">
      <c r="F518" s="337"/>
      <c r="G518" s="329"/>
      <c r="H518" s="329"/>
      <c r="I518" s="329"/>
      <c r="J518" s="329"/>
      <c r="K518" s="329"/>
      <c r="L518" s="329"/>
      <c r="M518" s="329"/>
      <c r="N518" s="329"/>
      <c r="O518" s="329"/>
      <c r="P518" s="329"/>
      <c r="Q518" s="329"/>
    </row>
    <row r="519" spans="6:17">
      <c r="F519" s="337"/>
      <c r="G519" s="329"/>
      <c r="H519" s="329"/>
      <c r="I519" s="329"/>
      <c r="J519" s="329"/>
      <c r="K519" s="329"/>
      <c r="L519" s="329"/>
      <c r="M519" s="329"/>
      <c r="N519" s="329"/>
      <c r="O519" s="329"/>
      <c r="P519" s="329"/>
      <c r="Q519" s="329"/>
    </row>
    <row r="520" spans="6:17">
      <c r="F520" s="337"/>
      <c r="G520" s="329"/>
      <c r="H520" s="329"/>
      <c r="I520" s="329"/>
      <c r="J520" s="329"/>
      <c r="K520" s="329"/>
      <c r="L520" s="329"/>
      <c r="M520" s="329"/>
      <c r="N520" s="329"/>
      <c r="O520" s="329"/>
      <c r="P520" s="329"/>
      <c r="Q520" s="329"/>
    </row>
    <row r="521" spans="6:17">
      <c r="F521" s="337"/>
      <c r="G521" s="329"/>
      <c r="H521" s="329"/>
      <c r="I521" s="329"/>
      <c r="J521" s="329"/>
      <c r="K521" s="329"/>
      <c r="L521" s="329"/>
      <c r="M521" s="329"/>
      <c r="N521" s="329"/>
      <c r="O521" s="329"/>
      <c r="P521" s="329"/>
      <c r="Q521" s="329"/>
    </row>
    <row r="522" spans="6:17">
      <c r="F522" s="337"/>
      <c r="G522" s="329"/>
      <c r="H522" s="329"/>
      <c r="I522" s="329"/>
      <c r="J522" s="329"/>
      <c r="K522" s="329"/>
      <c r="L522" s="329"/>
      <c r="M522" s="329"/>
      <c r="N522" s="329"/>
      <c r="O522" s="329"/>
      <c r="P522" s="329"/>
      <c r="Q522" s="329"/>
    </row>
    <row r="523" spans="6:17">
      <c r="F523" s="337"/>
      <c r="G523" s="329"/>
      <c r="H523" s="329"/>
      <c r="I523" s="329"/>
      <c r="J523" s="329"/>
      <c r="K523" s="329"/>
      <c r="L523" s="329"/>
      <c r="M523" s="329"/>
      <c r="N523" s="329"/>
      <c r="O523" s="329"/>
      <c r="P523" s="329"/>
      <c r="Q523" s="329"/>
    </row>
    <row r="524" spans="6:17">
      <c r="F524" s="337"/>
      <c r="G524" s="329"/>
      <c r="H524" s="329"/>
      <c r="I524" s="329"/>
      <c r="J524" s="329"/>
      <c r="K524" s="329"/>
      <c r="L524" s="329"/>
      <c r="M524" s="329"/>
      <c r="N524" s="329"/>
      <c r="O524" s="329"/>
      <c r="P524" s="329"/>
      <c r="Q524" s="329"/>
    </row>
    <row r="525" spans="6:17">
      <c r="F525" s="337"/>
      <c r="G525" s="329"/>
      <c r="H525" s="329"/>
      <c r="I525" s="329"/>
      <c r="J525" s="329"/>
      <c r="K525" s="329"/>
      <c r="L525" s="329"/>
      <c r="M525" s="329"/>
      <c r="N525" s="329"/>
      <c r="O525" s="329"/>
      <c r="P525" s="329"/>
      <c r="Q525" s="329"/>
    </row>
    <row r="526" spans="6:17">
      <c r="F526" s="337"/>
      <c r="G526" s="329"/>
      <c r="H526" s="329"/>
      <c r="I526" s="329"/>
      <c r="J526" s="329"/>
      <c r="K526" s="329"/>
      <c r="L526" s="329"/>
      <c r="M526" s="329"/>
      <c r="N526" s="329"/>
      <c r="O526" s="329"/>
      <c r="P526" s="329"/>
      <c r="Q526" s="329"/>
    </row>
    <row r="527" spans="6:17">
      <c r="F527" s="337"/>
      <c r="G527" s="329"/>
      <c r="H527" s="329"/>
      <c r="I527" s="329"/>
      <c r="J527" s="329"/>
      <c r="K527" s="329"/>
      <c r="L527" s="329"/>
      <c r="M527" s="329"/>
      <c r="N527" s="329"/>
      <c r="O527" s="329"/>
      <c r="P527" s="329"/>
      <c r="Q527" s="329"/>
    </row>
    <row r="528" spans="6:17">
      <c r="F528" s="337"/>
      <c r="G528" s="329"/>
      <c r="H528" s="329"/>
      <c r="I528" s="329"/>
      <c r="J528" s="329"/>
      <c r="K528" s="329"/>
      <c r="L528" s="329"/>
      <c r="M528" s="329"/>
      <c r="N528" s="329"/>
      <c r="O528" s="329"/>
      <c r="P528" s="329"/>
      <c r="Q528" s="329"/>
    </row>
    <row r="529" spans="6:17">
      <c r="F529" s="337"/>
      <c r="G529" s="329"/>
      <c r="H529" s="329"/>
      <c r="I529" s="329"/>
      <c r="J529" s="329"/>
      <c r="K529" s="329"/>
      <c r="L529" s="329"/>
      <c r="M529" s="329"/>
      <c r="N529" s="329"/>
      <c r="O529" s="329"/>
      <c r="P529" s="329"/>
      <c r="Q529" s="329"/>
    </row>
    <row r="530" spans="6:17">
      <c r="F530" s="337"/>
      <c r="G530" s="329"/>
      <c r="H530" s="329"/>
      <c r="I530" s="329"/>
      <c r="J530" s="329"/>
      <c r="K530" s="329"/>
      <c r="L530" s="329"/>
      <c r="M530" s="329"/>
      <c r="N530" s="329"/>
      <c r="O530" s="329"/>
      <c r="P530" s="329"/>
      <c r="Q530" s="329"/>
    </row>
    <row r="531" spans="6:17">
      <c r="F531" s="337"/>
      <c r="G531" s="329"/>
      <c r="H531" s="329"/>
      <c r="I531" s="329"/>
      <c r="J531" s="329"/>
      <c r="K531" s="329"/>
      <c r="L531" s="329"/>
      <c r="M531" s="329"/>
      <c r="N531" s="329"/>
      <c r="O531" s="329"/>
      <c r="P531" s="329"/>
      <c r="Q531" s="329"/>
    </row>
    <row r="532" spans="6:17">
      <c r="F532" s="337"/>
      <c r="G532" s="329"/>
      <c r="H532" s="329"/>
      <c r="I532" s="329"/>
      <c r="J532" s="329"/>
      <c r="K532" s="329"/>
      <c r="L532" s="329"/>
      <c r="M532" s="329"/>
      <c r="N532" s="329"/>
      <c r="O532" s="329"/>
      <c r="P532" s="329"/>
      <c r="Q532" s="329"/>
    </row>
    <row r="533" spans="6:17">
      <c r="F533" s="337"/>
      <c r="G533" s="329"/>
      <c r="H533" s="329"/>
      <c r="I533" s="329"/>
      <c r="J533" s="329"/>
      <c r="K533" s="329"/>
      <c r="L533" s="329"/>
      <c r="M533" s="329"/>
      <c r="N533" s="329"/>
      <c r="O533" s="329"/>
      <c r="P533" s="329"/>
      <c r="Q533" s="329"/>
    </row>
    <row r="534" spans="6:17">
      <c r="F534" s="337"/>
      <c r="G534" s="329"/>
      <c r="H534" s="329"/>
      <c r="I534" s="329"/>
      <c r="J534" s="329"/>
      <c r="K534" s="329"/>
      <c r="L534" s="329"/>
      <c r="M534" s="329"/>
      <c r="N534" s="329"/>
      <c r="O534" s="329"/>
      <c r="P534" s="329"/>
      <c r="Q534" s="329"/>
    </row>
    <row r="535" spans="6:17">
      <c r="F535" s="337"/>
      <c r="G535" s="329"/>
      <c r="H535" s="329"/>
      <c r="I535" s="329"/>
      <c r="J535" s="329"/>
      <c r="K535" s="329"/>
      <c r="L535" s="329"/>
      <c r="M535" s="329"/>
      <c r="N535" s="329"/>
      <c r="O535" s="329"/>
      <c r="P535" s="329"/>
      <c r="Q535" s="329"/>
    </row>
    <row r="536" spans="6:17">
      <c r="F536" s="337"/>
      <c r="G536" s="329"/>
      <c r="H536" s="329"/>
      <c r="I536" s="329"/>
      <c r="J536" s="329"/>
      <c r="K536" s="329"/>
      <c r="L536" s="329"/>
      <c r="M536" s="329"/>
      <c r="N536" s="329"/>
      <c r="O536" s="329"/>
      <c r="P536" s="329"/>
      <c r="Q536" s="329"/>
    </row>
    <row r="537" spans="6:17">
      <c r="F537" s="337"/>
      <c r="G537" s="329"/>
      <c r="H537" s="329"/>
      <c r="I537" s="329"/>
      <c r="J537" s="329"/>
      <c r="K537" s="329"/>
      <c r="L537" s="329"/>
      <c r="M537" s="329"/>
      <c r="N537" s="329"/>
      <c r="O537" s="329"/>
      <c r="P537" s="329"/>
      <c r="Q537" s="329"/>
    </row>
    <row r="538" spans="6:17">
      <c r="F538" s="337"/>
      <c r="G538" s="329"/>
      <c r="H538" s="329"/>
      <c r="I538" s="329"/>
      <c r="J538" s="329"/>
      <c r="K538" s="329"/>
      <c r="L538" s="329"/>
      <c r="M538" s="329"/>
      <c r="N538" s="329"/>
      <c r="O538" s="329"/>
      <c r="P538" s="329"/>
      <c r="Q538" s="329"/>
    </row>
    <row r="539" spans="6:17">
      <c r="F539" s="337"/>
      <c r="G539" s="329"/>
      <c r="H539" s="329"/>
      <c r="I539" s="329"/>
      <c r="J539" s="329"/>
      <c r="K539" s="329"/>
      <c r="L539" s="329"/>
      <c r="M539" s="329"/>
      <c r="N539" s="329"/>
      <c r="O539" s="329"/>
      <c r="P539" s="329"/>
      <c r="Q539" s="329"/>
    </row>
    <row r="540" spans="6:17">
      <c r="F540" s="337"/>
      <c r="G540" s="329"/>
      <c r="H540" s="329"/>
      <c r="I540" s="329"/>
      <c r="J540" s="329"/>
      <c r="K540" s="329"/>
      <c r="L540" s="329"/>
      <c r="M540" s="329"/>
      <c r="N540" s="329"/>
      <c r="O540" s="329"/>
      <c r="P540" s="329"/>
      <c r="Q540" s="329"/>
    </row>
    <row r="541" spans="6:17">
      <c r="F541" s="337"/>
      <c r="G541" s="329"/>
      <c r="H541" s="329"/>
      <c r="I541" s="329"/>
      <c r="J541" s="329"/>
      <c r="K541" s="329"/>
      <c r="L541" s="329"/>
      <c r="M541" s="329"/>
      <c r="N541" s="329"/>
      <c r="O541" s="329"/>
      <c r="P541" s="329"/>
      <c r="Q541" s="329"/>
    </row>
    <row r="542" spans="6:17">
      <c r="F542" s="337"/>
      <c r="G542" s="329"/>
      <c r="H542" s="329"/>
      <c r="I542" s="329"/>
      <c r="J542" s="329"/>
      <c r="K542" s="329"/>
      <c r="L542" s="329"/>
      <c r="M542" s="329"/>
      <c r="N542" s="329"/>
      <c r="O542" s="329"/>
      <c r="P542" s="329"/>
      <c r="Q542" s="329"/>
    </row>
    <row r="543" spans="6:17">
      <c r="F543" s="337"/>
      <c r="G543" s="329"/>
      <c r="H543" s="329"/>
      <c r="I543" s="329"/>
      <c r="J543" s="329"/>
      <c r="K543" s="329"/>
      <c r="L543" s="329"/>
      <c r="M543" s="329"/>
      <c r="N543" s="329"/>
      <c r="O543" s="329"/>
      <c r="P543" s="329"/>
      <c r="Q543" s="329"/>
    </row>
    <row r="544" spans="6:17">
      <c r="F544" s="337"/>
      <c r="G544" s="329"/>
      <c r="H544" s="329"/>
      <c r="I544" s="329"/>
      <c r="J544" s="329"/>
      <c r="K544" s="329"/>
      <c r="L544" s="329"/>
      <c r="M544" s="329"/>
      <c r="N544" s="329"/>
      <c r="O544" s="329"/>
      <c r="P544" s="329"/>
      <c r="Q544" s="329"/>
    </row>
    <row r="545" spans="6:17">
      <c r="F545" s="337"/>
      <c r="G545" s="329"/>
      <c r="H545" s="329"/>
      <c r="I545" s="329"/>
      <c r="J545" s="329"/>
      <c r="K545" s="329"/>
      <c r="L545" s="329"/>
      <c r="M545" s="329"/>
      <c r="N545" s="329"/>
      <c r="O545" s="329"/>
      <c r="P545" s="329"/>
      <c r="Q545" s="329"/>
    </row>
    <row r="546" spans="6:17">
      <c r="F546" s="337"/>
      <c r="G546" s="329"/>
      <c r="H546" s="329"/>
      <c r="I546" s="329"/>
      <c r="J546" s="329"/>
      <c r="K546" s="329"/>
      <c r="L546" s="329"/>
      <c r="M546" s="329"/>
      <c r="N546" s="329"/>
      <c r="O546" s="329"/>
      <c r="P546" s="329"/>
      <c r="Q546" s="329"/>
    </row>
    <row r="547" spans="6:17">
      <c r="F547" s="337"/>
      <c r="G547" s="329"/>
      <c r="H547" s="329"/>
      <c r="I547" s="329"/>
      <c r="J547" s="329"/>
      <c r="K547" s="329"/>
      <c r="L547" s="329"/>
      <c r="M547" s="329"/>
      <c r="N547" s="329"/>
      <c r="O547" s="329"/>
      <c r="P547" s="329"/>
      <c r="Q547" s="329"/>
    </row>
    <row r="548" spans="6:17">
      <c r="F548" s="337"/>
      <c r="G548" s="329"/>
      <c r="H548" s="329"/>
      <c r="I548" s="329"/>
      <c r="J548" s="329"/>
      <c r="K548" s="329"/>
      <c r="L548" s="329"/>
      <c r="M548" s="329"/>
      <c r="N548" s="329"/>
      <c r="O548" s="329"/>
      <c r="P548" s="329"/>
      <c r="Q548" s="329"/>
    </row>
    <row r="549" spans="6:17">
      <c r="F549" s="337"/>
      <c r="G549" s="329"/>
      <c r="H549" s="329"/>
      <c r="I549" s="329"/>
      <c r="J549" s="329"/>
      <c r="K549" s="329"/>
      <c r="L549" s="329"/>
      <c r="M549" s="329"/>
      <c r="N549" s="329"/>
      <c r="O549" s="329"/>
      <c r="P549" s="329"/>
      <c r="Q549" s="329"/>
    </row>
    <row r="550" spans="6:17">
      <c r="F550" s="337"/>
      <c r="G550" s="329"/>
      <c r="H550" s="329"/>
      <c r="I550" s="329"/>
      <c r="J550" s="329"/>
      <c r="K550" s="329"/>
      <c r="L550" s="329"/>
      <c r="M550" s="329"/>
      <c r="N550" s="329"/>
      <c r="O550" s="329"/>
      <c r="P550" s="329"/>
      <c r="Q550" s="329"/>
    </row>
    <row r="551" spans="6:17">
      <c r="F551" s="337"/>
      <c r="G551" s="329"/>
      <c r="H551" s="329"/>
      <c r="I551" s="329"/>
      <c r="J551" s="329"/>
      <c r="K551" s="329"/>
      <c r="L551" s="329"/>
      <c r="M551" s="329"/>
      <c r="N551" s="329"/>
      <c r="O551" s="329"/>
      <c r="P551" s="329"/>
      <c r="Q551" s="329"/>
    </row>
    <row r="552" spans="6:17">
      <c r="F552" s="337"/>
      <c r="G552" s="329"/>
      <c r="H552" s="329"/>
      <c r="I552" s="329"/>
      <c r="J552" s="329"/>
      <c r="K552" s="329"/>
      <c r="L552" s="329"/>
      <c r="M552" s="329"/>
      <c r="N552" s="329"/>
      <c r="O552" s="329"/>
      <c r="P552" s="329"/>
      <c r="Q552" s="329"/>
    </row>
    <row r="553" spans="6:17">
      <c r="F553" s="337"/>
      <c r="G553" s="329"/>
      <c r="H553" s="329"/>
      <c r="I553" s="329"/>
      <c r="J553" s="329"/>
      <c r="K553" s="329"/>
      <c r="L553" s="329"/>
      <c r="M553" s="329"/>
      <c r="N553" s="329"/>
      <c r="O553" s="329"/>
      <c r="P553" s="329"/>
      <c r="Q553" s="329"/>
    </row>
    <row r="554" spans="6:17">
      <c r="F554" s="337"/>
      <c r="G554" s="329"/>
      <c r="H554" s="329"/>
      <c r="I554" s="329"/>
      <c r="J554" s="329"/>
      <c r="K554" s="329"/>
      <c r="L554" s="329"/>
      <c r="M554" s="329"/>
      <c r="N554" s="329"/>
      <c r="O554" s="329"/>
      <c r="P554" s="329"/>
      <c r="Q554" s="329"/>
    </row>
    <row r="555" spans="6:17">
      <c r="F555" s="337"/>
      <c r="G555" s="329"/>
      <c r="H555" s="329"/>
      <c r="I555" s="329"/>
      <c r="J555" s="329"/>
      <c r="K555" s="329"/>
      <c r="L555" s="329"/>
      <c r="M555" s="329"/>
      <c r="N555" s="329"/>
      <c r="O555" s="329"/>
      <c r="P555" s="329"/>
      <c r="Q555" s="329"/>
    </row>
    <row r="556" spans="6:17">
      <c r="F556" s="337"/>
      <c r="G556" s="329"/>
      <c r="H556" s="329"/>
      <c r="I556" s="329"/>
      <c r="J556" s="329"/>
      <c r="K556" s="329"/>
      <c r="L556" s="329"/>
      <c r="M556" s="329"/>
      <c r="N556" s="329"/>
      <c r="O556" s="329"/>
      <c r="P556" s="329"/>
      <c r="Q556" s="329"/>
    </row>
    <row r="557" spans="6:17">
      <c r="F557" s="337"/>
      <c r="G557" s="329"/>
      <c r="H557" s="329"/>
      <c r="I557" s="329"/>
      <c r="J557" s="329"/>
      <c r="K557" s="329"/>
      <c r="L557" s="329"/>
      <c r="M557" s="329"/>
      <c r="N557" s="329"/>
      <c r="O557" s="329"/>
      <c r="P557" s="329"/>
      <c r="Q557" s="329"/>
    </row>
    <row r="558" spans="6:17">
      <c r="F558" s="337"/>
      <c r="G558" s="329"/>
      <c r="H558" s="329"/>
      <c r="I558" s="329"/>
      <c r="J558" s="329"/>
      <c r="K558" s="329"/>
      <c r="L558" s="329"/>
      <c r="M558" s="329"/>
      <c r="N558" s="329"/>
      <c r="O558" s="329"/>
      <c r="P558" s="329"/>
      <c r="Q558" s="329"/>
    </row>
    <row r="559" spans="6:17">
      <c r="F559" s="337"/>
      <c r="G559" s="329"/>
      <c r="H559" s="329"/>
      <c r="I559" s="329"/>
      <c r="J559" s="329"/>
      <c r="K559" s="329"/>
      <c r="L559" s="329"/>
      <c r="M559" s="329"/>
      <c r="N559" s="329"/>
      <c r="O559" s="329"/>
      <c r="P559" s="329"/>
      <c r="Q559" s="329"/>
    </row>
    <row r="560" spans="6:17">
      <c r="F560" s="337"/>
      <c r="G560" s="329"/>
      <c r="H560" s="329"/>
      <c r="I560" s="329"/>
      <c r="J560" s="329"/>
      <c r="K560" s="329"/>
      <c r="L560" s="329"/>
      <c r="M560" s="329"/>
      <c r="N560" s="329"/>
      <c r="O560" s="329"/>
      <c r="P560" s="329"/>
      <c r="Q560" s="329"/>
    </row>
    <row r="561" spans="6:17">
      <c r="F561" s="337"/>
      <c r="G561" s="329"/>
      <c r="H561" s="329"/>
      <c r="I561" s="329"/>
      <c r="J561" s="329"/>
      <c r="K561" s="329"/>
      <c r="L561" s="329"/>
      <c r="M561" s="329"/>
      <c r="N561" s="329"/>
      <c r="O561" s="329"/>
      <c r="P561" s="329"/>
      <c r="Q561" s="329"/>
    </row>
    <row r="562" spans="6:17">
      <c r="F562" s="337"/>
      <c r="G562" s="329"/>
      <c r="H562" s="329"/>
      <c r="I562" s="329"/>
      <c r="J562" s="329"/>
      <c r="K562" s="329"/>
      <c r="L562" s="329"/>
      <c r="M562" s="329"/>
      <c r="N562" s="329"/>
      <c r="O562" s="329"/>
      <c r="P562" s="329"/>
      <c r="Q562" s="329"/>
    </row>
    <row r="563" spans="6:17">
      <c r="F563" s="337"/>
      <c r="G563" s="329"/>
      <c r="H563" s="329"/>
      <c r="I563" s="329"/>
      <c r="J563" s="329"/>
      <c r="K563" s="329"/>
      <c r="L563" s="329"/>
      <c r="M563" s="329"/>
      <c r="N563" s="329"/>
      <c r="O563" s="329"/>
      <c r="P563" s="329"/>
      <c r="Q563" s="329"/>
    </row>
    <row r="564" spans="6:17">
      <c r="F564" s="337"/>
      <c r="G564" s="329"/>
      <c r="H564" s="329"/>
      <c r="I564" s="329"/>
      <c r="J564" s="329"/>
      <c r="K564" s="329"/>
      <c r="L564" s="329"/>
      <c r="M564" s="329"/>
      <c r="N564" s="329"/>
      <c r="O564" s="329"/>
      <c r="P564" s="329"/>
      <c r="Q564" s="329"/>
    </row>
    <row r="565" spans="6:17">
      <c r="F565" s="337"/>
      <c r="G565" s="329"/>
      <c r="H565" s="329"/>
      <c r="I565" s="329"/>
      <c r="J565" s="329"/>
      <c r="K565" s="329"/>
      <c r="L565" s="329"/>
      <c r="M565" s="329"/>
      <c r="N565" s="329"/>
      <c r="O565" s="329"/>
      <c r="P565" s="329"/>
      <c r="Q565" s="329"/>
    </row>
    <row r="566" spans="6:17">
      <c r="F566" s="337"/>
      <c r="G566" s="329"/>
      <c r="H566" s="329"/>
      <c r="I566" s="329"/>
      <c r="J566" s="329"/>
      <c r="K566" s="329"/>
      <c r="L566" s="329"/>
      <c r="M566" s="329"/>
      <c r="N566" s="329"/>
      <c r="O566" s="329"/>
      <c r="P566" s="329"/>
      <c r="Q566" s="329"/>
    </row>
    <row r="567" spans="6:17">
      <c r="F567" s="337"/>
      <c r="G567" s="329"/>
      <c r="H567" s="329"/>
      <c r="I567" s="329"/>
      <c r="J567" s="329"/>
      <c r="K567" s="329"/>
      <c r="L567" s="329"/>
      <c r="M567" s="329"/>
      <c r="N567" s="329"/>
      <c r="O567" s="329"/>
      <c r="P567" s="329"/>
      <c r="Q567" s="329"/>
    </row>
    <row r="568" spans="6:17">
      <c r="F568" s="337"/>
      <c r="G568" s="329"/>
      <c r="H568" s="329"/>
      <c r="I568" s="329"/>
      <c r="J568" s="329"/>
      <c r="K568" s="329"/>
      <c r="L568" s="329"/>
      <c r="M568" s="329"/>
      <c r="N568" s="329"/>
      <c r="O568" s="329"/>
      <c r="P568" s="329"/>
      <c r="Q568" s="329"/>
    </row>
    <row r="569" spans="6:17">
      <c r="F569" s="337"/>
      <c r="G569" s="329"/>
      <c r="H569" s="329"/>
      <c r="I569" s="329"/>
      <c r="J569" s="329"/>
      <c r="K569" s="329"/>
      <c r="L569" s="329"/>
      <c r="M569" s="329"/>
      <c r="N569" s="329"/>
      <c r="O569" s="329"/>
      <c r="P569" s="329"/>
      <c r="Q569" s="329"/>
    </row>
    <row r="570" spans="6:17">
      <c r="F570" s="337"/>
      <c r="G570" s="329"/>
      <c r="H570" s="329"/>
      <c r="I570" s="329"/>
      <c r="J570" s="329"/>
      <c r="K570" s="329"/>
      <c r="L570" s="329"/>
      <c r="M570" s="329"/>
      <c r="N570" s="329"/>
      <c r="O570" s="329"/>
      <c r="P570" s="329"/>
      <c r="Q570" s="329"/>
    </row>
    <row r="571" spans="6:17">
      <c r="F571" s="337"/>
      <c r="G571" s="329"/>
      <c r="H571" s="329"/>
      <c r="I571" s="329"/>
      <c r="J571" s="329"/>
      <c r="K571" s="329"/>
      <c r="L571" s="329"/>
      <c r="M571" s="329"/>
      <c r="N571" s="329"/>
      <c r="O571" s="329"/>
      <c r="P571" s="329"/>
      <c r="Q571" s="329"/>
    </row>
    <row r="572" spans="6:17">
      <c r="F572" s="337"/>
      <c r="G572" s="329"/>
      <c r="H572" s="329"/>
      <c r="I572" s="329"/>
      <c r="J572" s="329"/>
      <c r="K572" s="329"/>
      <c r="L572" s="329"/>
      <c r="M572" s="329"/>
      <c r="N572" s="329"/>
      <c r="O572" s="329"/>
      <c r="P572" s="329"/>
      <c r="Q572" s="329"/>
    </row>
    <row r="573" spans="6:17">
      <c r="F573" s="337"/>
      <c r="G573" s="329"/>
      <c r="H573" s="329"/>
      <c r="I573" s="329"/>
      <c r="J573" s="329"/>
      <c r="K573" s="329"/>
      <c r="L573" s="329"/>
      <c r="M573" s="329"/>
      <c r="N573" s="329"/>
      <c r="O573" s="329"/>
      <c r="P573" s="329"/>
      <c r="Q573" s="329"/>
    </row>
    <row r="574" spans="6:17">
      <c r="F574" s="337"/>
      <c r="G574" s="329"/>
      <c r="H574" s="329"/>
      <c r="I574" s="329"/>
      <c r="J574" s="329"/>
      <c r="K574" s="329"/>
      <c r="L574" s="329"/>
      <c r="M574" s="329"/>
      <c r="N574" s="329"/>
      <c r="O574" s="329"/>
      <c r="P574" s="329"/>
      <c r="Q574" s="329"/>
    </row>
    <row r="575" spans="6:17">
      <c r="F575" s="337"/>
      <c r="G575" s="329"/>
      <c r="H575" s="329"/>
      <c r="I575" s="329"/>
      <c r="J575" s="329"/>
      <c r="K575" s="329"/>
      <c r="L575" s="329"/>
      <c r="M575" s="329"/>
      <c r="N575" s="329"/>
      <c r="O575" s="329"/>
      <c r="P575" s="329"/>
      <c r="Q575" s="329"/>
    </row>
    <row r="576" spans="6:17">
      <c r="F576" s="337"/>
      <c r="G576" s="329"/>
      <c r="H576" s="329"/>
      <c r="I576" s="329"/>
      <c r="J576" s="329"/>
      <c r="K576" s="329"/>
      <c r="L576" s="329"/>
      <c r="M576" s="329"/>
      <c r="N576" s="329"/>
      <c r="O576" s="329"/>
      <c r="P576" s="329"/>
      <c r="Q576" s="329"/>
    </row>
    <row r="577" spans="6:17">
      <c r="F577" s="337"/>
      <c r="G577" s="329"/>
      <c r="H577" s="329"/>
      <c r="I577" s="329"/>
      <c r="J577" s="329"/>
      <c r="K577" s="329"/>
      <c r="L577" s="329"/>
      <c r="M577" s="329"/>
      <c r="N577" s="329"/>
      <c r="O577" s="329"/>
      <c r="P577" s="329"/>
      <c r="Q577" s="329"/>
    </row>
    <row r="578" spans="6:17">
      <c r="F578" s="337"/>
      <c r="G578" s="329"/>
      <c r="H578" s="329"/>
      <c r="I578" s="329"/>
      <c r="J578" s="329"/>
      <c r="K578" s="329"/>
      <c r="L578" s="329"/>
      <c r="M578" s="329"/>
      <c r="N578" s="329"/>
      <c r="O578" s="329"/>
      <c r="P578" s="329"/>
      <c r="Q578" s="329"/>
    </row>
    <row r="579" spans="6:17">
      <c r="F579" s="337"/>
      <c r="G579" s="329"/>
      <c r="H579" s="329"/>
      <c r="I579" s="329"/>
      <c r="J579" s="329"/>
      <c r="K579" s="329"/>
      <c r="L579" s="329"/>
      <c r="M579" s="329"/>
      <c r="N579" s="329"/>
      <c r="O579" s="329"/>
      <c r="P579" s="329"/>
      <c r="Q579" s="329"/>
    </row>
    <row r="580" spans="6:17">
      <c r="F580" s="337"/>
      <c r="G580" s="329"/>
      <c r="H580" s="329"/>
      <c r="I580" s="329"/>
      <c r="J580" s="329"/>
      <c r="K580" s="329"/>
      <c r="L580" s="329"/>
      <c r="M580" s="329"/>
      <c r="N580" s="329"/>
      <c r="O580" s="329"/>
      <c r="P580" s="329"/>
      <c r="Q580" s="329"/>
    </row>
    <row r="581" spans="6:17">
      <c r="F581" s="337"/>
      <c r="G581" s="329"/>
      <c r="H581" s="329"/>
      <c r="I581" s="329"/>
      <c r="J581" s="329"/>
      <c r="K581" s="329"/>
      <c r="L581" s="329"/>
      <c r="M581" s="329"/>
      <c r="N581" s="329"/>
      <c r="O581" s="329"/>
      <c r="P581" s="329"/>
      <c r="Q581" s="329"/>
    </row>
    <row r="582" spans="6:17">
      <c r="F582" s="337"/>
      <c r="G582" s="329"/>
      <c r="H582" s="329"/>
      <c r="I582" s="329"/>
      <c r="J582" s="329"/>
      <c r="K582" s="329"/>
      <c r="L582" s="329"/>
      <c r="M582" s="329"/>
      <c r="N582" s="329"/>
      <c r="O582" s="329"/>
      <c r="P582" s="329"/>
      <c r="Q582" s="329"/>
    </row>
    <row r="583" spans="6:17">
      <c r="F583" s="337"/>
      <c r="G583" s="329"/>
      <c r="H583" s="329"/>
      <c r="I583" s="329"/>
      <c r="J583" s="329"/>
      <c r="K583" s="329"/>
      <c r="L583" s="329"/>
      <c r="M583" s="329"/>
      <c r="N583" s="329"/>
      <c r="O583" s="329"/>
      <c r="P583" s="329"/>
      <c r="Q583" s="329"/>
    </row>
    <row r="584" spans="6:17">
      <c r="F584" s="337"/>
      <c r="G584" s="329"/>
      <c r="H584" s="329"/>
      <c r="I584" s="329"/>
      <c r="J584" s="329"/>
      <c r="K584" s="329"/>
      <c r="L584" s="329"/>
      <c r="M584" s="329"/>
      <c r="N584" s="329"/>
      <c r="O584" s="329"/>
      <c r="P584" s="329"/>
      <c r="Q584" s="329"/>
    </row>
    <row r="585" spans="6:17">
      <c r="F585" s="337"/>
      <c r="G585" s="329"/>
      <c r="H585" s="329"/>
      <c r="I585" s="329"/>
      <c r="J585" s="329"/>
      <c r="K585" s="329"/>
      <c r="L585" s="329"/>
      <c r="M585" s="329"/>
      <c r="N585" s="329"/>
      <c r="O585" s="329"/>
      <c r="P585" s="329"/>
      <c r="Q585" s="329"/>
    </row>
    <row r="586" spans="6:17">
      <c r="F586" s="337"/>
      <c r="G586" s="329"/>
      <c r="H586" s="329"/>
      <c r="I586" s="329"/>
      <c r="J586" s="329"/>
      <c r="K586" s="329"/>
      <c r="L586" s="329"/>
      <c r="M586" s="329"/>
      <c r="N586" s="329"/>
      <c r="O586" s="329"/>
      <c r="P586" s="329"/>
      <c r="Q586" s="329"/>
    </row>
    <row r="587" spans="6:17">
      <c r="F587" s="337"/>
      <c r="G587" s="329"/>
      <c r="H587" s="329"/>
      <c r="I587" s="329"/>
      <c r="J587" s="329"/>
      <c r="K587" s="329"/>
      <c r="L587" s="329"/>
      <c r="M587" s="329"/>
      <c r="N587" s="329"/>
      <c r="O587" s="329"/>
      <c r="P587" s="329"/>
      <c r="Q587" s="329"/>
    </row>
    <row r="588" spans="6:17">
      <c r="F588" s="337"/>
      <c r="G588" s="329"/>
      <c r="H588" s="329"/>
      <c r="I588" s="329"/>
      <c r="J588" s="329"/>
      <c r="K588" s="329"/>
      <c r="L588" s="329"/>
      <c r="M588" s="329"/>
      <c r="N588" s="329"/>
      <c r="O588" s="329"/>
      <c r="P588" s="329"/>
      <c r="Q588" s="329"/>
    </row>
    <row r="589" spans="6:17">
      <c r="F589" s="337"/>
      <c r="G589" s="329"/>
      <c r="H589" s="329"/>
      <c r="I589" s="329"/>
      <c r="J589" s="329"/>
      <c r="K589" s="329"/>
      <c r="L589" s="329"/>
      <c r="M589" s="329"/>
      <c r="N589" s="329"/>
      <c r="O589" s="329"/>
      <c r="P589" s="329"/>
      <c r="Q589" s="329"/>
    </row>
    <row r="590" spans="6:17">
      <c r="F590" s="337"/>
      <c r="G590" s="329"/>
      <c r="H590" s="329"/>
      <c r="I590" s="329"/>
      <c r="J590" s="329"/>
      <c r="K590" s="329"/>
      <c r="L590" s="329"/>
      <c r="M590" s="329"/>
      <c r="N590" s="329"/>
      <c r="O590" s="329"/>
      <c r="P590" s="329"/>
      <c r="Q590" s="329"/>
    </row>
    <row r="591" spans="6:17">
      <c r="F591" s="337"/>
      <c r="G591" s="329"/>
      <c r="H591" s="329"/>
      <c r="I591" s="329"/>
      <c r="J591" s="329"/>
      <c r="K591" s="329"/>
      <c r="L591" s="329"/>
      <c r="M591" s="329"/>
      <c r="N591" s="329"/>
      <c r="O591" s="329"/>
      <c r="P591" s="329"/>
      <c r="Q591" s="329"/>
    </row>
    <row r="592" spans="6:17">
      <c r="F592" s="337"/>
      <c r="G592" s="329"/>
      <c r="H592" s="329"/>
      <c r="I592" s="329"/>
      <c r="J592" s="329"/>
      <c r="K592" s="329"/>
      <c r="L592" s="329"/>
      <c r="M592" s="329"/>
      <c r="N592" s="329"/>
      <c r="O592" s="329"/>
      <c r="P592" s="329"/>
      <c r="Q592" s="329"/>
    </row>
    <row r="593" spans="6:17">
      <c r="F593" s="337"/>
      <c r="G593" s="329"/>
      <c r="H593" s="329"/>
      <c r="I593" s="329"/>
      <c r="J593" s="329"/>
      <c r="K593" s="329"/>
      <c r="L593" s="329"/>
      <c r="M593" s="329"/>
      <c r="N593" s="329"/>
      <c r="O593" s="329"/>
      <c r="P593" s="329"/>
      <c r="Q593" s="329"/>
    </row>
    <row r="594" spans="6:17">
      <c r="F594" s="337"/>
      <c r="G594" s="329"/>
      <c r="H594" s="329"/>
      <c r="I594" s="329"/>
      <c r="J594" s="329"/>
      <c r="K594" s="329"/>
      <c r="L594" s="329"/>
      <c r="M594" s="329"/>
      <c r="N594" s="329"/>
      <c r="O594" s="329"/>
      <c r="P594" s="329"/>
      <c r="Q594" s="329"/>
    </row>
    <row r="595" spans="6:17">
      <c r="F595" s="337"/>
      <c r="G595" s="329"/>
      <c r="H595" s="329"/>
      <c r="I595" s="329"/>
      <c r="J595" s="329"/>
      <c r="K595" s="329"/>
      <c r="L595" s="329"/>
      <c r="M595" s="329"/>
      <c r="N595" s="329"/>
      <c r="O595" s="329"/>
      <c r="P595" s="329"/>
      <c r="Q595" s="329"/>
    </row>
    <row r="596" spans="6:17">
      <c r="F596" s="337"/>
      <c r="G596" s="329"/>
      <c r="H596" s="329"/>
      <c r="I596" s="329"/>
      <c r="J596" s="329"/>
      <c r="K596" s="329"/>
      <c r="L596" s="329"/>
      <c r="M596" s="329"/>
      <c r="N596" s="329"/>
      <c r="O596" s="329"/>
      <c r="P596" s="329"/>
      <c r="Q596" s="329"/>
    </row>
    <row r="597" spans="6:17">
      <c r="F597" s="337"/>
      <c r="G597" s="329"/>
      <c r="H597" s="329"/>
      <c r="I597" s="329"/>
      <c r="J597" s="329"/>
      <c r="K597" s="329"/>
      <c r="L597" s="329"/>
      <c r="M597" s="329"/>
      <c r="N597" s="329"/>
      <c r="O597" s="329"/>
      <c r="P597" s="329"/>
      <c r="Q597" s="329"/>
    </row>
    <row r="598" spans="6:17">
      <c r="F598" s="337"/>
      <c r="G598" s="329"/>
      <c r="H598" s="329"/>
      <c r="I598" s="329"/>
      <c r="J598" s="329"/>
      <c r="K598" s="329"/>
      <c r="L598" s="329"/>
      <c r="M598" s="329"/>
      <c r="N598" s="329"/>
      <c r="O598" s="329"/>
      <c r="P598" s="329"/>
      <c r="Q598" s="329"/>
    </row>
    <row r="599" spans="6:17">
      <c r="F599" s="337"/>
      <c r="G599" s="329"/>
      <c r="H599" s="329"/>
      <c r="I599" s="329"/>
      <c r="J599" s="329"/>
      <c r="K599" s="329"/>
      <c r="L599" s="329"/>
      <c r="M599" s="329"/>
      <c r="N599" s="329"/>
      <c r="O599" s="329"/>
      <c r="P599" s="329"/>
      <c r="Q599" s="329"/>
    </row>
    <row r="600" spans="6:17">
      <c r="F600" s="337"/>
      <c r="G600" s="329"/>
      <c r="H600" s="329"/>
      <c r="I600" s="329"/>
      <c r="J600" s="329"/>
      <c r="K600" s="329"/>
      <c r="L600" s="329"/>
      <c r="M600" s="329"/>
      <c r="N600" s="329"/>
      <c r="O600" s="329"/>
      <c r="P600" s="329"/>
      <c r="Q600" s="329"/>
    </row>
    <row r="601" spans="6:17">
      <c r="F601" s="337"/>
      <c r="G601" s="329"/>
      <c r="H601" s="329"/>
      <c r="I601" s="329"/>
      <c r="J601" s="329"/>
      <c r="K601" s="329"/>
      <c r="L601" s="329"/>
      <c r="M601" s="329"/>
      <c r="N601" s="329"/>
      <c r="O601" s="329"/>
      <c r="P601" s="329"/>
      <c r="Q601" s="329"/>
    </row>
    <row r="602" spans="6:17">
      <c r="F602" s="337"/>
      <c r="G602" s="329"/>
      <c r="H602" s="329"/>
      <c r="I602" s="329"/>
      <c r="J602" s="329"/>
      <c r="K602" s="329"/>
      <c r="L602" s="329"/>
      <c r="M602" s="329"/>
      <c r="N602" s="329"/>
      <c r="O602" s="329"/>
      <c r="P602" s="329"/>
      <c r="Q602" s="329"/>
    </row>
    <row r="603" spans="6:17">
      <c r="F603" s="337"/>
      <c r="G603" s="329"/>
      <c r="H603" s="329"/>
      <c r="I603" s="329"/>
      <c r="J603" s="329"/>
      <c r="K603" s="329"/>
      <c r="L603" s="329"/>
      <c r="M603" s="329"/>
      <c r="N603" s="329"/>
      <c r="O603" s="329"/>
      <c r="P603" s="329"/>
      <c r="Q603" s="329"/>
    </row>
    <row r="604" spans="6:17">
      <c r="F604" s="337"/>
      <c r="G604" s="329"/>
      <c r="H604" s="329"/>
      <c r="I604" s="329"/>
      <c r="J604" s="329"/>
      <c r="K604" s="329"/>
      <c r="L604" s="329"/>
      <c r="M604" s="329"/>
      <c r="N604" s="329"/>
      <c r="O604" s="329"/>
      <c r="P604" s="329"/>
      <c r="Q604" s="329"/>
    </row>
    <row r="605" spans="6:17">
      <c r="F605" s="337"/>
      <c r="G605" s="329"/>
      <c r="H605" s="329"/>
      <c r="I605" s="329"/>
      <c r="J605" s="329"/>
      <c r="K605" s="329"/>
      <c r="L605" s="329"/>
      <c r="M605" s="329"/>
      <c r="N605" s="329"/>
      <c r="O605" s="329"/>
      <c r="P605" s="329"/>
      <c r="Q605" s="329"/>
    </row>
    <row r="606" spans="6:17">
      <c r="F606" s="337"/>
      <c r="G606" s="329"/>
      <c r="H606" s="329"/>
      <c r="I606" s="329"/>
      <c r="J606" s="329"/>
      <c r="K606" s="329"/>
      <c r="L606" s="329"/>
      <c r="M606" s="329"/>
      <c r="N606" s="329"/>
      <c r="O606" s="329"/>
      <c r="P606" s="329"/>
      <c r="Q606" s="329"/>
    </row>
    <row r="607" spans="6:17">
      <c r="F607" s="337"/>
      <c r="G607" s="329"/>
      <c r="H607" s="329"/>
      <c r="I607" s="329"/>
      <c r="J607" s="329"/>
      <c r="K607" s="329"/>
      <c r="L607" s="329"/>
      <c r="M607" s="329"/>
      <c r="N607" s="329"/>
      <c r="O607" s="329"/>
      <c r="P607" s="329"/>
      <c r="Q607" s="329"/>
    </row>
    <row r="608" spans="6:17">
      <c r="F608" s="337"/>
      <c r="G608" s="329"/>
      <c r="H608" s="329"/>
      <c r="I608" s="329"/>
      <c r="J608" s="329"/>
      <c r="K608" s="329"/>
      <c r="L608" s="329"/>
      <c r="M608" s="329"/>
      <c r="N608" s="329"/>
      <c r="O608" s="329"/>
      <c r="P608" s="329"/>
      <c r="Q608" s="329"/>
    </row>
    <row r="609" spans="6:17">
      <c r="F609" s="337"/>
      <c r="G609" s="329"/>
      <c r="H609" s="329"/>
      <c r="I609" s="329"/>
      <c r="J609" s="329"/>
      <c r="K609" s="329"/>
      <c r="L609" s="329"/>
      <c r="M609" s="329"/>
      <c r="N609" s="329"/>
      <c r="O609" s="329"/>
      <c r="P609" s="329"/>
      <c r="Q609" s="329"/>
    </row>
    <row r="610" spans="6:17">
      <c r="F610" s="337"/>
      <c r="G610" s="329"/>
      <c r="H610" s="329"/>
      <c r="I610" s="329"/>
      <c r="J610" s="329"/>
      <c r="K610" s="329"/>
      <c r="L610" s="329"/>
      <c r="M610" s="329"/>
      <c r="N610" s="329"/>
      <c r="O610" s="329"/>
      <c r="P610" s="329"/>
      <c r="Q610" s="329"/>
    </row>
    <row r="611" spans="6:17">
      <c r="F611" s="337"/>
      <c r="G611" s="329"/>
      <c r="H611" s="329"/>
      <c r="I611" s="329"/>
      <c r="J611" s="329"/>
      <c r="K611" s="329"/>
      <c r="L611" s="329"/>
      <c r="M611" s="329"/>
      <c r="N611" s="329"/>
      <c r="O611" s="329"/>
      <c r="P611" s="329"/>
      <c r="Q611" s="329"/>
    </row>
    <row r="612" spans="6:17">
      <c r="F612" s="337"/>
      <c r="G612" s="329"/>
      <c r="H612" s="329"/>
      <c r="I612" s="329"/>
      <c r="J612" s="329"/>
      <c r="K612" s="329"/>
      <c r="L612" s="329"/>
      <c r="M612" s="329"/>
      <c r="N612" s="329"/>
      <c r="O612" s="329"/>
      <c r="P612" s="329"/>
      <c r="Q612" s="329"/>
    </row>
    <row r="613" spans="6:17">
      <c r="F613" s="337"/>
      <c r="G613" s="329"/>
      <c r="H613" s="329"/>
      <c r="I613" s="329"/>
      <c r="J613" s="329"/>
      <c r="K613" s="329"/>
      <c r="L613" s="329"/>
      <c r="M613" s="329"/>
      <c r="N613" s="329"/>
      <c r="O613" s="329"/>
      <c r="P613" s="329"/>
      <c r="Q613" s="329"/>
    </row>
    <row r="614" spans="6:17">
      <c r="F614" s="337"/>
      <c r="G614" s="329"/>
      <c r="H614" s="329"/>
      <c r="I614" s="329"/>
      <c r="J614" s="329"/>
      <c r="K614" s="329"/>
      <c r="L614" s="329"/>
      <c r="M614" s="329"/>
      <c r="N614" s="329"/>
      <c r="O614" s="329"/>
      <c r="P614" s="329"/>
      <c r="Q614" s="329"/>
    </row>
    <row r="615" spans="6:17">
      <c r="F615" s="337"/>
      <c r="G615" s="329"/>
      <c r="H615" s="329"/>
      <c r="I615" s="329"/>
      <c r="J615" s="329"/>
      <c r="K615" s="329"/>
      <c r="L615" s="329"/>
      <c r="M615" s="329"/>
      <c r="N615" s="329"/>
      <c r="O615" s="329"/>
      <c r="P615" s="329"/>
      <c r="Q615" s="329"/>
    </row>
    <row r="616" spans="6:17">
      <c r="F616" s="337"/>
      <c r="G616" s="329"/>
      <c r="H616" s="329"/>
      <c r="I616" s="329"/>
      <c r="J616" s="329"/>
      <c r="K616" s="329"/>
      <c r="L616" s="329"/>
      <c r="M616" s="329"/>
      <c r="N616" s="329"/>
      <c r="O616" s="329"/>
      <c r="P616" s="329"/>
      <c r="Q616" s="329"/>
    </row>
    <row r="617" spans="6:17">
      <c r="F617" s="337"/>
      <c r="G617" s="329"/>
      <c r="H617" s="329"/>
      <c r="I617" s="329"/>
      <c r="J617" s="329"/>
      <c r="K617" s="329"/>
      <c r="L617" s="329"/>
      <c r="M617" s="329"/>
      <c r="N617" s="329"/>
      <c r="O617" s="329"/>
      <c r="P617" s="329"/>
      <c r="Q617" s="329"/>
    </row>
    <row r="618" spans="6:17">
      <c r="F618" s="337"/>
      <c r="G618" s="329"/>
      <c r="H618" s="329"/>
      <c r="I618" s="329"/>
      <c r="J618" s="329"/>
      <c r="K618" s="329"/>
      <c r="L618" s="329"/>
      <c r="M618" s="329"/>
      <c r="N618" s="329"/>
      <c r="O618" s="329"/>
      <c r="P618" s="329"/>
      <c r="Q618" s="329"/>
    </row>
    <row r="619" spans="6:17">
      <c r="F619" s="337"/>
      <c r="G619" s="329"/>
      <c r="H619" s="329"/>
      <c r="I619" s="329"/>
      <c r="J619" s="329"/>
      <c r="K619" s="329"/>
      <c r="L619" s="329"/>
      <c r="M619" s="329"/>
      <c r="N619" s="329"/>
      <c r="O619" s="329"/>
      <c r="P619" s="329"/>
      <c r="Q619" s="329"/>
    </row>
    <row r="620" spans="6:17">
      <c r="F620" s="337"/>
      <c r="G620" s="329"/>
      <c r="H620" s="329"/>
      <c r="I620" s="329"/>
      <c r="J620" s="329"/>
      <c r="K620" s="329"/>
      <c r="L620" s="329"/>
      <c r="M620" s="329"/>
      <c r="N620" s="329"/>
      <c r="O620" s="329"/>
      <c r="P620" s="329"/>
      <c r="Q620" s="329"/>
    </row>
    <row r="621" spans="6:17">
      <c r="F621" s="337"/>
      <c r="G621" s="329"/>
      <c r="H621" s="329"/>
      <c r="I621" s="329"/>
      <c r="J621" s="329"/>
      <c r="K621" s="329"/>
      <c r="L621" s="329"/>
      <c r="M621" s="329"/>
      <c r="N621" s="329"/>
      <c r="O621" s="329"/>
      <c r="P621" s="329"/>
      <c r="Q621" s="329"/>
    </row>
    <row r="622" spans="6:17">
      <c r="F622" s="337"/>
      <c r="G622" s="329"/>
      <c r="H622" s="329"/>
      <c r="I622" s="329"/>
      <c r="J622" s="329"/>
      <c r="K622" s="329"/>
      <c r="L622" s="329"/>
      <c r="M622" s="329"/>
      <c r="N622" s="329"/>
      <c r="O622" s="329"/>
      <c r="P622" s="329"/>
      <c r="Q622" s="329"/>
    </row>
    <row r="623" spans="6:17">
      <c r="F623" s="337"/>
      <c r="G623" s="329"/>
      <c r="H623" s="329"/>
      <c r="I623" s="329"/>
      <c r="J623" s="329"/>
      <c r="K623" s="329"/>
      <c r="L623" s="329"/>
      <c r="M623" s="329"/>
      <c r="N623" s="329"/>
      <c r="O623" s="329"/>
      <c r="P623" s="329"/>
      <c r="Q623" s="329"/>
    </row>
    <row r="624" spans="6:17">
      <c r="F624" s="337"/>
      <c r="G624" s="329"/>
      <c r="H624" s="329"/>
      <c r="I624" s="329"/>
      <c r="J624" s="329"/>
      <c r="K624" s="329"/>
      <c r="L624" s="329"/>
      <c r="M624" s="329"/>
      <c r="N624" s="329"/>
      <c r="O624" s="329"/>
      <c r="P624" s="329"/>
      <c r="Q624" s="329"/>
    </row>
    <row r="625" spans="6:17">
      <c r="F625" s="337"/>
      <c r="G625" s="329"/>
      <c r="H625" s="329"/>
      <c r="I625" s="329"/>
      <c r="J625" s="329"/>
      <c r="K625" s="329"/>
      <c r="L625" s="329"/>
      <c r="M625" s="329"/>
      <c r="N625" s="329"/>
      <c r="O625" s="329"/>
      <c r="P625" s="329"/>
      <c r="Q625" s="329"/>
    </row>
    <row r="626" spans="6:17">
      <c r="F626" s="337"/>
      <c r="G626" s="329"/>
      <c r="H626" s="329"/>
      <c r="I626" s="329"/>
      <c r="J626" s="329"/>
      <c r="K626" s="329"/>
      <c r="L626" s="329"/>
      <c r="M626" s="329"/>
      <c r="N626" s="329"/>
      <c r="O626" s="329"/>
      <c r="P626" s="329"/>
      <c r="Q626" s="329"/>
    </row>
    <row r="627" spans="6:17">
      <c r="F627" s="337"/>
      <c r="G627" s="329"/>
      <c r="H627" s="329"/>
      <c r="I627" s="329"/>
      <c r="J627" s="329"/>
      <c r="K627" s="329"/>
      <c r="L627" s="329"/>
      <c r="M627" s="329"/>
      <c r="N627" s="329"/>
      <c r="O627" s="329"/>
      <c r="P627" s="329"/>
      <c r="Q627" s="329"/>
    </row>
    <row r="628" spans="6:17">
      <c r="F628" s="337"/>
      <c r="G628" s="329"/>
      <c r="H628" s="329"/>
      <c r="I628" s="329"/>
      <c r="J628" s="329"/>
      <c r="K628" s="329"/>
      <c r="L628" s="329"/>
      <c r="M628" s="329"/>
      <c r="N628" s="329"/>
      <c r="O628" s="329"/>
      <c r="P628" s="329"/>
      <c r="Q628" s="329"/>
    </row>
    <row r="629" spans="6:17">
      <c r="F629" s="337"/>
      <c r="G629" s="329"/>
      <c r="H629" s="329"/>
      <c r="I629" s="329"/>
      <c r="J629" s="329"/>
      <c r="K629" s="329"/>
      <c r="L629" s="329"/>
      <c r="M629" s="329"/>
      <c r="N629" s="329"/>
      <c r="O629" s="329"/>
      <c r="P629" s="329"/>
      <c r="Q629" s="329"/>
    </row>
    <row r="630" spans="6:17">
      <c r="F630" s="337"/>
      <c r="G630" s="329"/>
      <c r="H630" s="329"/>
      <c r="I630" s="329"/>
      <c r="J630" s="329"/>
      <c r="K630" s="329"/>
      <c r="L630" s="329"/>
      <c r="M630" s="329"/>
      <c r="N630" s="329"/>
      <c r="O630" s="329"/>
      <c r="P630" s="329"/>
      <c r="Q630" s="329"/>
    </row>
    <row r="631" spans="6:17">
      <c r="F631" s="337"/>
      <c r="G631" s="329"/>
      <c r="H631" s="329"/>
      <c r="I631" s="329"/>
      <c r="J631" s="329"/>
      <c r="K631" s="329"/>
      <c r="L631" s="329"/>
      <c r="M631" s="329"/>
      <c r="N631" s="329"/>
      <c r="O631" s="329"/>
      <c r="P631" s="329"/>
      <c r="Q631" s="329"/>
    </row>
    <row r="632" spans="6:17">
      <c r="F632" s="337"/>
      <c r="G632" s="329"/>
      <c r="H632" s="329"/>
      <c r="I632" s="329"/>
      <c r="J632" s="329"/>
      <c r="K632" s="329"/>
      <c r="L632" s="329"/>
      <c r="M632" s="329"/>
      <c r="N632" s="329"/>
      <c r="O632" s="329"/>
      <c r="P632" s="329"/>
      <c r="Q632" s="329"/>
    </row>
    <row r="633" spans="6:17">
      <c r="F633" s="337"/>
      <c r="G633" s="329"/>
      <c r="H633" s="329"/>
      <c r="I633" s="329"/>
      <c r="J633" s="329"/>
      <c r="K633" s="329"/>
      <c r="L633" s="329"/>
      <c r="M633" s="329"/>
      <c r="N633" s="329"/>
      <c r="O633" s="329"/>
      <c r="P633" s="329"/>
      <c r="Q633" s="329"/>
    </row>
    <row r="634" spans="6:17">
      <c r="F634" s="337"/>
      <c r="G634" s="329"/>
      <c r="H634" s="329"/>
      <c r="I634" s="329"/>
      <c r="J634" s="329"/>
      <c r="K634" s="329"/>
      <c r="L634" s="329"/>
      <c r="M634" s="329"/>
      <c r="N634" s="329"/>
      <c r="O634" s="329"/>
      <c r="P634" s="329"/>
      <c r="Q634" s="329"/>
    </row>
    <row r="635" spans="6:17">
      <c r="F635" s="337"/>
      <c r="G635" s="329"/>
      <c r="H635" s="329"/>
      <c r="I635" s="329"/>
      <c r="J635" s="329"/>
      <c r="K635" s="329"/>
      <c r="L635" s="329"/>
      <c r="M635" s="329"/>
      <c r="N635" s="329"/>
      <c r="O635" s="329"/>
      <c r="P635" s="329"/>
      <c r="Q635" s="329"/>
    </row>
    <row r="636" spans="6:17">
      <c r="F636" s="337"/>
      <c r="G636" s="329"/>
      <c r="H636" s="329"/>
      <c r="I636" s="329"/>
      <c r="J636" s="329"/>
      <c r="K636" s="329"/>
      <c r="L636" s="329"/>
      <c r="M636" s="329"/>
      <c r="N636" s="329"/>
      <c r="O636" s="329"/>
      <c r="P636" s="329"/>
      <c r="Q636" s="329"/>
    </row>
    <row r="637" spans="6:17">
      <c r="F637" s="337"/>
      <c r="G637" s="329"/>
      <c r="H637" s="329"/>
      <c r="I637" s="329"/>
      <c r="J637" s="329"/>
      <c r="K637" s="329"/>
      <c r="L637" s="329"/>
      <c r="M637" s="329"/>
      <c r="N637" s="329"/>
      <c r="O637" s="329"/>
      <c r="P637" s="329"/>
      <c r="Q637" s="329"/>
    </row>
    <row r="638" spans="6:17">
      <c r="F638" s="337"/>
      <c r="G638" s="329"/>
      <c r="H638" s="329"/>
      <c r="I638" s="329"/>
      <c r="J638" s="329"/>
      <c r="K638" s="329"/>
      <c r="L638" s="329"/>
      <c r="M638" s="329"/>
      <c r="N638" s="329"/>
      <c r="O638" s="329"/>
      <c r="P638" s="329"/>
      <c r="Q638" s="329"/>
    </row>
    <row r="639" spans="6:17">
      <c r="F639" s="337"/>
      <c r="G639" s="329"/>
      <c r="H639" s="329"/>
      <c r="I639" s="329"/>
      <c r="J639" s="329"/>
      <c r="K639" s="329"/>
      <c r="L639" s="329"/>
      <c r="M639" s="329"/>
      <c r="N639" s="329"/>
      <c r="O639" s="329"/>
      <c r="P639" s="329"/>
      <c r="Q639" s="329"/>
    </row>
    <row r="640" spans="6:17">
      <c r="F640" s="337"/>
      <c r="G640" s="329"/>
      <c r="H640" s="329"/>
      <c r="I640" s="329"/>
      <c r="J640" s="329"/>
      <c r="K640" s="329"/>
      <c r="L640" s="329"/>
      <c r="M640" s="329"/>
      <c r="N640" s="329"/>
      <c r="O640" s="329"/>
      <c r="P640" s="329"/>
      <c r="Q640" s="329"/>
    </row>
    <row r="641" spans="6:17">
      <c r="F641" s="337"/>
      <c r="G641" s="329"/>
      <c r="H641" s="329"/>
      <c r="I641" s="329"/>
      <c r="J641" s="329"/>
      <c r="K641" s="329"/>
      <c r="L641" s="329"/>
      <c r="M641" s="329"/>
      <c r="N641" s="329"/>
      <c r="O641" s="329"/>
      <c r="P641" s="329"/>
      <c r="Q641" s="329"/>
    </row>
    <row r="642" spans="6:17">
      <c r="F642" s="337"/>
      <c r="G642" s="329"/>
      <c r="H642" s="329"/>
      <c r="I642" s="329"/>
      <c r="J642" s="329"/>
      <c r="K642" s="329"/>
      <c r="L642" s="329"/>
      <c r="M642" s="329"/>
      <c r="N642" s="329"/>
      <c r="O642" s="329"/>
      <c r="P642" s="329"/>
      <c r="Q642" s="329"/>
    </row>
    <row r="643" spans="6:17">
      <c r="F643" s="337"/>
      <c r="G643" s="329"/>
      <c r="H643" s="329"/>
      <c r="I643" s="329"/>
      <c r="J643" s="329"/>
      <c r="K643" s="329"/>
      <c r="L643" s="329"/>
      <c r="M643" s="329"/>
      <c r="N643" s="329"/>
      <c r="O643" s="329"/>
      <c r="P643" s="329"/>
      <c r="Q643" s="329"/>
    </row>
    <row r="644" spans="6:17">
      <c r="F644" s="337"/>
      <c r="G644" s="329"/>
      <c r="H644" s="329"/>
      <c r="I644" s="329"/>
      <c r="J644" s="329"/>
      <c r="K644" s="329"/>
      <c r="L644" s="329"/>
      <c r="M644" s="329"/>
      <c r="N644" s="329"/>
      <c r="O644" s="329"/>
      <c r="P644" s="329"/>
      <c r="Q644" s="329"/>
    </row>
    <row r="645" spans="6:17">
      <c r="F645" s="337"/>
      <c r="G645" s="329"/>
      <c r="H645" s="329"/>
      <c r="I645" s="329"/>
      <c r="J645" s="329"/>
      <c r="K645" s="329"/>
      <c r="L645" s="329"/>
      <c r="M645" s="329"/>
      <c r="N645" s="329"/>
      <c r="O645" s="329"/>
      <c r="P645" s="329"/>
      <c r="Q645" s="329"/>
    </row>
    <row r="646" spans="6:17">
      <c r="F646" s="337"/>
      <c r="G646" s="329"/>
      <c r="H646" s="329"/>
      <c r="I646" s="329"/>
      <c r="J646" s="329"/>
      <c r="K646" s="329"/>
      <c r="L646" s="329"/>
      <c r="M646" s="329"/>
      <c r="N646" s="329"/>
      <c r="O646" s="329"/>
      <c r="P646" s="329"/>
      <c r="Q646" s="329"/>
    </row>
    <row r="647" spans="6:17">
      <c r="F647" s="337"/>
      <c r="G647" s="329"/>
      <c r="H647" s="329"/>
      <c r="I647" s="329"/>
      <c r="J647" s="329"/>
      <c r="K647" s="329"/>
      <c r="L647" s="329"/>
      <c r="M647" s="329"/>
      <c r="N647" s="329"/>
      <c r="O647" s="329"/>
      <c r="P647" s="329"/>
      <c r="Q647" s="329"/>
    </row>
    <row r="648" spans="6:17">
      <c r="F648" s="337"/>
      <c r="G648" s="329"/>
      <c r="H648" s="329"/>
      <c r="I648" s="329"/>
      <c r="J648" s="329"/>
      <c r="K648" s="329"/>
      <c r="L648" s="329"/>
      <c r="M648" s="329"/>
      <c r="N648" s="329"/>
      <c r="O648" s="329"/>
      <c r="P648" s="329"/>
      <c r="Q648" s="329"/>
    </row>
    <row r="649" spans="6:17">
      <c r="F649" s="337"/>
      <c r="G649" s="329"/>
      <c r="H649" s="329"/>
      <c r="I649" s="329"/>
      <c r="J649" s="329"/>
      <c r="K649" s="329"/>
      <c r="L649" s="329"/>
      <c r="M649" s="329"/>
      <c r="N649" s="329"/>
      <c r="O649" s="329"/>
      <c r="P649" s="329"/>
      <c r="Q649" s="329"/>
    </row>
    <row r="650" spans="6:17">
      <c r="F650" s="337"/>
      <c r="G650" s="329"/>
      <c r="H650" s="329"/>
      <c r="I650" s="329"/>
      <c r="J650" s="329"/>
      <c r="K650" s="329"/>
      <c r="L650" s="329"/>
      <c r="M650" s="329"/>
      <c r="N650" s="329"/>
      <c r="O650" s="329"/>
      <c r="P650" s="329"/>
      <c r="Q650" s="329"/>
    </row>
    <row r="651" spans="6:17">
      <c r="F651" s="337"/>
      <c r="G651" s="329"/>
      <c r="H651" s="329"/>
      <c r="I651" s="329"/>
      <c r="J651" s="329"/>
      <c r="K651" s="329"/>
      <c r="L651" s="329"/>
      <c r="M651" s="329"/>
      <c r="N651" s="329"/>
      <c r="O651" s="329"/>
      <c r="P651" s="329"/>
      <c r="Q651" s="329"/>
    </row>
    <row r="652" spans="6:17">
      <c r="F652" s="337"/>
      <c r="G652" s="329"/>
      <c r="H652" s="329"/>
      <c r="I652" s="329"/>
      <c r="J652" s="329"/>
      <c r="K652" s="329"/>
      <c r="L652" s="329"/>
      <c r="M652" s="329"/>
      <c r="N652" s="329"/>
      <c r="O652" s="329"/>
      <c r="P652" s="329"/>
      <c r="Q652" s="329"/>
    </row>
    <row r="653" spans="6:17">
      <c r="F653" s="337"/>
      <c r="G653" s="329"/>
      <c r="H653" s="329"/>
      <c r="I653" s="329"/>
      <c r="J653" s="329"/>
      <c r="K653" s="329"/>
      <c r="L653" s="329"/>
      <c r="M653" s="329"/>
      <c r="N653" s="329"/>
      <c r="O653" s="329"/>
      <c r="P653" s="329"/>
      <c r="Q653" s="329"/>
    </row>
    <row r="654" spans="6:17">
      <c r="F654" s="337"/>
      <c r="G654" s="329"/>
      <c r="H654" s="329"/>
      <c r="I654" s="329"/>
      <c r="J654" s="329"/>
      <c r="K654" s="329"/>
      <c r="L654" s="329"/>
      <c r="M654" s="329"/>
      <c r="N654" s="329"/>
      <c r="O654" s="329"/>
      <c r="P654" s="329"/>
      <c r="Q654" s="329"/>
    </row>
    <row r="655" spans="6:17">
      <c r="F655" s="337"/>
      <c r="G655" s="329"/>
      <c r="H655" s="329"/>
      <c r="I655" s="329"/>
      <c r="J655" s="329"/>
      <c r="K655" s="329"/>
      <c r="L655" s="329"/>
      <c r="M655" s="329"/>
      <c r="N655" s="329"/>
      <c r="O655" s="329"/>
      <c r="P655" s="329"/>
      <c r="Q655" s="329"/>
    </row>
    <row r="656" spans="6:17">
      <c r="F656" s="337"/>
      <c r="G656" s="329"/>
      <c r="H656" s="329"/>
      <c r="I656" s="329"/>
      <c r="J656" s="329"/>
      <c r="K656" s="329"/>
      <c r="L656" s="329"/>
      <c r="M656" s="329"/>
      <c r="N656" s="329"/>
      <c r="O656" s="329"/>
      <c r="P656" s="329"/>
      <c r="Q656" s="329"/>
    </row>
    <row r="657" spans="6:17">
      <c r="F657" s="337"/>
      <c r="G657" s="329"/>
      <c r="H657" s="329"/>
      <c r="I657" s="329"/>
      <c r="J657" s="329"/>
      <c r="K657" s="329"/>
      <c r="L657" s="329"/>
      <c r="M657" s="329"/>
      <c r="N657" s="329"/>
      <c r="O657" s="329"/>
      <c r="P657" s="329"/>
      <c r="Q657" s="329"/>
    </row>
    <row r="658" spans="6:17">
      <c r="F658" s="337"/>
      <c r="G658" s="329"/>
      <c r="H658" s="329"/>
      <c r="I658" s="329"/>
      <c r="J658" s="329"/>
      <c r="K658" s="329"/>
      <c r="L658" s="329"/>
      <c r="M658" s="329"/>
      <c r="N658" s="329"/>
      <c r="O658" s="329"/>
      <c r="P658" s="329"/>
      <c r="Q658" s="329"/>
    </row>
    <row r="659" spans="6:17">
      <c r="F659" s="337"/>
      <c r="G659" s="329"/>
      <c r="H659" s="329"/>
      <c r="I659" s="329"/>
      <c r="J659" s="329"/>
      <c r="K659" s="329"/>
      <c r="L659" s="329"/>
      <c r="M659" s="329"/>
      <c r="N659" s="329"/>
      <c r="O659" s="329"/>
      <c r="P659" s="329"/>
      <c r="Q659" s="329"/>
    </row>
    <row r="660" spans="6:17">
      <c r="F660" s="337"/>
      <c r="G660" s="329"/>
      <c r="H660" s="329"/>
      <c r="I660" s="329"/>
      <c r="J660" s="329"/>
      <c r="K660" s="329"/>
      <c r="L660" s="329"/>
      <c r="M660" s="329"/>
      <c r="N660" s="329"/>
      <c r="O660" s="329"/>
      <c r="P660" s="329"/>
      <c r="Q660" s="329"/>
    </row>
    <row r="661" spans="6:17">
      <c r="F661" s="337"/>
      <c r="G661" s="329"/>
      <c r="H661" s="329"/>
      <c r="I661" s="329"/>
      <c r="J661" s="329"/>
      <c r="K661" s="329"/>
      <c r="L661" s="329"/>
      <c r="M661" s="329"/>
      <c r="N661" s="329"/>
      <c r="O661" s="329"/>
      <c r="P661" s="329"/>
      <c r="Q661" s="329"/>
    </row>
    <row r="662" spans="6:17">
      <c r="F662" s="337"/>
      <c r="G662" s="329"/>
      <c r="H662" s="329"/>
      <c r="I662" s="329"/>
      <c r="J662" s="329"/>
      <c r="K662" s="329"/>
      <c r="L662" s="329"/>
      <c r="M662" s="329"/>
      <c r="N662" s="329"/>
      <c r="O662" s="329"/>
      <c r="P662" s="329"/>
      <c r="Q662" s="329"/>
    </row>
    <row r="663" spans="6:17">
      <c r="F663" s="337"/>
      <c r="G663" s="329"/>
      <c r="H663" s="329"/>
      <c r="I663" s="329"/>
      <c r="J663" s="329"/>
      <c r="K663" s="329"/>
      <c r="L663" s="329"/>
      <c r="M663" s="329"/>
      <c r="N663" s="329"/>
      <c r="O663" s="329"/>
      <c r="P663" s="329"/>
      <c r="Q663" s="329"/>
    </row>
    <row r="664" spans="6:17">
      <c r="F664" s="337"/>
      <c r="G664" s="329"/>
      <c r="H664" s="329"/>
      <c r="I664" s="329"/>
      <c r="J664" s="329"/>
      <c r="K664" s="329"/>
      <c r="L664" s="329"/>
      <c r="M664" s="329"/>
      <c r="N664" s="329"/>
      <c r="O664" s="329"/>
      <c r="P664" s="329"/>
      <c r="Q664" s="329"/>
    </row>
    <row r="665" spans="6:17">
      <c r="F665" s="337"/>
      <c r="G665" s="329"/>
      <c r="H665" s="329"/>
      <c r="I665" s="329"/>
      <c r="J665" s="329"/>
      <c r="K665" s="329"/>
      <c r="L665" s="329"/>
      <c r="M665" s="329"/>
      <c r="N665" s="329"/>
      <c r="O665" s="329"/>
      <c r="P665" s="329"/>
      <c r="Q665" s="329"/>
    </row>
    <row r="666" spans="6:17">
      <c r="F666" s="337"/>
      <c r="G666" s="329"/>
      <c r="H666" s="329"/>
      <c r="I666" s="329"/>
      <c r="J666" s="329"/>
      <c r="K666" s="329"/>
      <c r="L666" s="329"/>
      <c r="M666" s="329"/>
      <c r="N666" s="329"/>
      <c r="O666" s="329"/>
      <c r="P666" s="329"/>
      <c r="Q666" s="329"/>
    </row>
    <row r="667" spans="6:17">
      <c r="F667" s="337"/>
      <c r="G667" s="329"/>
      <c r="H667" s="329"/>
      <c r="I667" s="329"/>
      <c r="J667" s="329"/>
      <c r="K667" s="329"/>
      <c r="L667" s="329"/>
      <c r="M667" s="329"/>
      <c r="N667" s="329"/>
      <c r="O667" s="329"/>
      <c r="P667" s="329"/>
      <c r="Q667" s="329"/>
    </row>
    <row r="668" spans="6:17">
      <c r="F668" s="337"/>
      <c r="G668" s="329"/>
      <c r="H668" s="329"/>
      <c r="I668" s="329"/>
      <c r="J668" s="329"/>
      <c r="K668" s="329"/>
      <c r="L668" s="329"/>
      <c r="M668" s="329"/>
      <c r="N668" s="329"/>
      <c r="O668" s="329"/>
      <c r="P668" s="329"/>
      <c r="Q668" s="329"/>
    </row>
    <row r="669" spans="6:17">
      <c r="F669" s="337"/>
      <c r="G669" s="329"/>
      <c r="H669" s="329"/>
      <c r="I669" s="329"/>
      <c r="J669" s="329"/>
      <c r="K669" s="329"/>
      <c r="L669" s="329"/>
      <c r="M669" s="329"/>
      <c r="N669" s="329"/>
      <c r="O669" s="329"/>
      <c r="P669" s="329"/>
      <c r="Q669" s="329"/>
    </row>
    <row r="670" spans="6:17">
      <c r="F670" s="337"/>
      <c r="G670" s="329"/>
      <c r="H670" s="329"/>
      <c r="I670" s="329"/>
      <c r="J670" s="329"/>
      <c r="K670" s="329"/>
      <c r="L670" s="329"/>
      <c r="M670" s="329"/>
      <c r="N670" s="329"/>
      <c r="O670" s="329"/>
      <c r="P670" s="329"/>
      <c r="Q670" s="329"/>
    </row>
    <row r="671" spans="6:17">
      <c r="F671" s="337"/>
      <c r="G671" s="329"/>
      <c r="H671" s="329"/>
      <c r="I671" s="329"/>
      <c r="J671" s="329"/>
      <c r="K671" s="329"/>
      <c r="L671" s="329"/>
      <c r="M671" s="329"/>
      <c r="N671" s="329"/>
      <c r="O671" s="329"/>
      <c r="P671" s="329"/>
      <c r="Q671" s="329"/>
    </row>
    <row r="672" spans="6:17">
      <c r="F672" s="337"/>
      <c r="G672" s="329"/>
      <c r="H672" s="329"/>
      <c r="I672" s="329"/>
      <c r="J672" s="329"/>
      <c r="K672" s="329"/>
      <c r="L672" s="329"/>
      <c r="M672" s="329"/>
      <c r="N672" s="329"/>
      <c r="O672" s="329"/>
      <c r="P672" s="329"/>
      <c r="Q672" s="329"/>
    </row>
    <row r="673" spans="6:17">
      <c r="F673" s="337"/>
      <c r="G673" s="329"/>
      <c r="H673" s="329"/>
      <c r="I673" s="329"/>
      <c r="J673" s="329"/>
      <c r="K673" s="329"/>
      <c r="L673" s="329"/>
      <c r="M673" s="329"/>
      <c r="N673" s="329"/>
      <c r="O673" s="329"/>
      <c r="P673" s="329"/>
      <c r="Q673" s="329"/>
    </row>
    <row r="674" spans="6:17">
      <c r="F674" s="337"/>
      <c r="G674" s="329"/>
      <c r="H674" s="329"/>
      <c r="I674" s="329"/>
      <c r="J674" s="329"/>
      <c r="K674" s="329"/>
      <c r="L674" s="329"/>
      <c r="M674" s="329"/>
      <c r="N674" s="329"/>
      <c r="O674" s="329"/>
      <c r="P674" s="329"/>
      <c r="Q674" s="329"/>
    </row>
    <row r="675" spans="6:17">
      <c r="F675" s="337"/>
      <c r="G675" s="329"/>
      <c r="H675" s="329"/>
      <c r="I675" s="329"/>
      <c r="J675" s="329"/>
      <c r="K675" s="329"/>
      <c r="L675" s="329"/>
      <c r="M675" s="329"/>
      <c r="N675" s="329"/>
      <c r="O675" s="329"/>
      <c r="P675" s="329"/>
      <c r="Q675" s="329"/>
    </row>
    <row r="676" spans="6:17">
      <c r="F676" s="337"/>
      <c r="G676" s="329"/>
      <c r="H676" s="329"/>
      <c r="I676" s="329"/>
      <c r="J676" s="329"/>
      <c r="K676" s="329"/>
      <c r="L676" s="329"/>
      <c r="M676" s="329"/>
      <c r="N676" s="329"/>
      <c r="O676" s="329"/>
      <c r="P676" s="329"/>
      <c r="Q676" s="329"/>
    </row>
    <row r="677" spans="6:17">
      <c r="F677" s="337"/>
      <c r="G677" s="329"/>
      <c r="H677" s="329"/>
      <c r="I677" s="329"/>
      <c r="J677" s="329"/>
      <c r="K677" s="329"/>
      <c r="L677" s="329"/>
      <c r="M677" s="329"/>
      <c r="N677" s="329"/>
      <c r="O677" s="329"/>
      <c r="P677" s="329"/>
      <c r="Q677" s="329"/>
    </row>
    <row r="678" spans="6:17">
      <c r="F678" s="337"/>
      <c r="G678" s="329"/>
      <c r="H678" s="329"/>
      <c r="I678" s="329"/>
      <c r="J678" s="329"/>
      <c r="K678" s="329"/>
      <c r="L678" s="329"/>
      <c r="M678" s="329"/>
      <c r="N678" s="329"/>
      <c r="O678" s="329"/>
      <c r="P678" s="329"/>
      <c r="Q678" s="329"/>
    </row>
    <row r="679" spans="6:17">
      <c r="F679" s="337"/>
      <c r="G679" s="329"/>
      <c r="H679" s="329"/>
      <c r="I679" s="329"/>
      <c r="J679" s="329"/>
      <c r="K679" s="329"/>
      <c r="L679" s="329"/>
      <c r="M679" s="329"/>
      <c r="N679" s="329"/>
      <c r="O679" s="329"/>
      <c r="P679" s="329"/>
      <c r="Q679" s="329"/>
    </row>
    <row r="680" spans="6:17">
      <c r="F680" s="337"/>
      <c r="G680" s="329"/>
      <c r="H680" s="329"/>
      <c r="I680" s="329"/>
      <c r="J680" s="329"/>
      <c r="K680" s="329"/>
      <c r="L680" s="329"/>
      <c r="M680" s="329"/>
      <c r="N680" s="329"/>
      <c r="O680" s="329"/>
      <c r="P680" s="329"/>
      <c r="Q680" s="329"/>
    </row>
    <row r="681" spans="6:17">
      <c r="F681" s="337"/>
      <c r="G681" s="329"/>
      <c r="H681" s="329"/>
      <c r="I681" s="329"/>
      <c r="J681" s="329"/>
      <c r="K681" s="329"/>
      <c r="L681" s="329"/>
      <c r="M681" s="329"/>
      <c r="N681" s="329"/>
      <c r="O681" s="329"/>
      <c r="P681" s="329"/>
      <c r="Q681" s="329"/>
    </row>
    <row r="682" spans="6:17">
      <c r="F682" s="337"/>
      <c r="G682" s="329"/>
      <c r="H682" s="329"/>
      <c r="I682" s="329"/>
      <c r="J682" s="329"/>
      <c r="K682" s="329"/>
      <c r="L682" s="329"/>
      <c r="M682" s="329"/>
      <c r="N682" s="329"/>
      <c r="O682" s="329"/>
      <c r="P682" s="329"/>
      <c r="Q682" s="329"/>
    </row>
    <row r="683" spans="6:17">
      <c r="F683" s="337"/>
      <c r="G683" s="329"/>
      <c r="H683" s="329"/>
      <c r="I683" s="329"/>
      <c r="J683" s="329"/>
      <c r="K683" s="329"/>
      <c r="L683" s="329"/>
      <c r="M683" s="329"/>
      <c r="N683" s="329"/>
      <c r="O683" s="329"/>
      <c r="P683" s="329"/>
      <c r="Q683" s="329"/>
    </row>
    <row r="684" spans="6:17">
      <c r="F684" s="337"/>
      <c r="G684" s="329"/>
      <c r="H684" s="329"/>
      <c r="I684" s="329"/>
      <c r="J684" s="329"/>
      <c r="K684" s="329"/>
      <c r="L684" s="329"/>
      <c r="M684" s="329"/>
      <c r="N684" s="329"/>
      <c r="O684" s="329"/>
      <c r="P684" s="329"/>
      <c r="Q684" s="329"/>
    </row>
    <row r="685" spans="6:17">
      <c r="F685" s="337"/>
      <c r="G685" s="329"/>
      <c r="H685" s="329"/>
      <c r="I685" s="329"/>
      <c r="J685" s="329"/>
      <c r="K685" s="329"/>
      <c r="L685" s="329"/>
      <c r="M685" s="329"/>
      <c r="N685" s="329"/>
      <c r="O685" s="329"/>
      <c r="P685" s="329"/>
      <c r="Q685" s="329"/>
    </row>
    <row r="686" spans="6:17">
      <c r="F686" s="337"/>
      <c r="G686" s="329"/>
      <c r="H686" s="329"/>
      <c r="I686" s="329"/>
      <c r="J686" s="329"/>
      <c r="K686" s="329"/>
      <c r="L686" s="329"/>
      <c r="M686" s="329"/>
      <c r="N686" s="329"/>
      <c r="O686" s="329"/>
      <c r="P686" s="329"/>
      <c r="Q686" s="329"/>
    </row>
    <row r="687" spans="6:17">
      <c r="F687" s="337"/>
      <c r="G687" s="329"/>
      <c r="H687" s="329"/>
      <c r="I687" s="329"/>
      <c r="J687" s="329"/>
      <c r="K687" s="329"/>
      <c r="L687" s="329"/>
      <c r="M687" s="329"/>
      <c r="N687" s="329"/>
      <c r="O687" s="329"/>
      <c r="P687" s="329"/>
      <c r="Q687" s="329"/>
    </row>
    <row r="688" spans="6:17">
      <c r="F688" s="337"/>
      <c r="G688" s="329"/>
      <c r="H688" s="329"/>
      <c r="I688" s="329"/>
      <c r="J688" s="329"/>
      <c r="K688" s="329"/>
      <c r="L688" s="329"/>
      <c r="M688" s="329"/>
      <c r="N688" s="329"/>
      <c r="O688" s="329"/>
      <c r="P688" s="329"/>
      <c r="Q688" s="329"/>
    </row>
    <row r="689" spans="6:17">
      <c r="F689" s="337"/>
      <c r="G689" s="329"/>
      <c r="H689" s="329"/>
      <c r="I689" s="329"/>
      <c r="J689" s="329"/>
      <c r="K689" s="329"/>
      <c r="L689" s="329"/>
      <c r="M689" s="329"/>
      <c r="N689" s="329"/>
      <c r="O689" s="329"/>
      <c r="P689" s="329"/>
      <c r="Q689" s="329"/>
    </row>
    <row r="690" spans="6:17">
      <c r="F690" s="337"/>
      <c r="G690" s="329"/>
      <c r="H690" s="329"/>
      <c r="I690" s="329"/>
      <c r="J690" s="329"/>
      <c r="K690" s="329"/>
      <c r="L690" s="329"/>
      <c r="M690" s="329"/>
      <c r="N690" s="329"/>
      <c r="O690" s="329"/>
      <c r="P690" s="329"/>
      <c r="Q690" s="329"/>
    </row>
    <row r="691" spans="6:17">
      <c r="F691" s="337"/>
      <c r="G691" s="329"/>
      <c r="H691" s="329"/>
      <c r="I691" s="329"/>
      <c r="J691" s="329"/>
      <c r="K691" s="329"/>
      <c r="L691" s="329"/>
      <c r="M691" s="329"/>
      <c r="N691" s="329"/>
      <c r="O691" s="329"/>
      <c r="P691" s="329"/>
      <c r="Q691" s="329"/>
    </row>
    <row r="692" spans="6:17">
      <c r="F692" s="337"/>
      <c r="G692" s="329"/>
      <c r="H692" s="329"/>
      <c r="I692" s="329"/>
      <c r="J692" s="329"/>
      <c r="K692" s="329"/>
      <c r="L692" s="329"/>
      <c r="M692" s="329"/>
      <c r="N692" s="329"/>
      <c r="O692" s="329"/>
      <c r="P692" s="329"/>
      <c r="Q692" s="329"/>
    </row>
    <row r="693" spans="6:17">
      <c r="F693" s="337"/>
      <c r="G693" s="329"/>
      <c r="H693" s="329"/>
      <c r="I693" s="329"/>
      <c r="J693" s="329"/>
      <c r="K693" s="329"/>
      <c r="L693" s="329"/>
      <c r="M693" s="329"/>
      <c r="N693" s="329"/>
      <c r="O693" s="329"/>
      <c r="P693" s="329"/>
      <c r="Q693" s="329"/>
    </row>
    <row r="694" spans="6:17">
      <c r="F694" s="337"/>
      <c r="G694" s="329"/>
      <c r="H694" s="329"/>
      <c r="I694" s="329"/>
      <c r="J694" s="329"/>
      <c r="K694" s="329"/>
      <c r="L694" s="329"/>
      <c r="M694" s="329"/>
      <c r="N694" s="329"/>
      <c r="O694" s="329"/>
      <c r="P694" s="329"/>
      <c r="Q694" s="329"/>
    </row>
    <row r="695" spans="6:17">
      <c r="F695" s="337"/>
      <c r="G695" s="329"/>
      <c r="H695" s="329"/>
      <c r="I695" s="329"/>
      <c r="J695" s="329"/>
      <c r="K695" s="329"/>
      <c r="L695" s="329"/>
      <c r="M695" s="329"/>
      <c r="N695" s="329"/>
      <c r="O695" s="329"/>
      <c r="P695" s="329"/>
      <c r="Q695" s="329"/>
    </row>
    <row r="696" spans="6:17">
      <c r="F696" s="337"/>
      <c r="G696" s="329"/>
      <c r="H696" s="329"/>
      <c r="I696" s="329"/>
      <c r="J696" s="329"/>
      <c r="K696" s="329"/>
      <c r="L696" s="329"/>
      <c r="M696" s="329"/>
      <c r="N696" s="329"/>
      <c r="O696" s="329"/>
      <c r="P696" s="329"/>
      <c r="Q696" s="329"/>
    </row>
    <row r="697" spans="6:17">
      <c r="F697" s="337"/>
      <c r="G697" s="329"/>
      <c r="H697" s="329"/>
      <c r="I697" s="329"/>
      <c r="J697" s="329"/>
      <c r="K697" s="329"/>
      <c r="L697" s="329"/>
      <c r="M697" s="329"/>
      <c r="N697" s="329"/>
      <c r="O697" s="329"/>
      <c r="P697" s="329"/>
      <c r="Q697" s="329"/>
    </row>
    <row r="698" spans="6:17">
      <c r="F698" s="337"/>
      <c r="G698" s="329"/>
      <c r="H698" s="329"/>
      <c r="I698" s="329"/>
      <c r="J698" s="329"/>
      <c r="K698" s="329"/>
      <c r="L698" s="329"/>
      <c r="M698" s="329"/>
      <c r="N698" s="329"/>
      <c r="O698" s="329"/>
      <c r="P698" s="329"/>
      <c r="Q698" s="329"/>
    </row>
    <row r="699" spans="6:17">
      <c r="F699" s="337"/>
      <c r="G699" s="329"/>
      <c r="H699" s="329"/>
      <c r="I699" s="329"/>
      <c r="J699" s="329"/>
      <c r="K699" s="329"/>
      <c r="L699" s="329"/>
      <c r="M699" s="329"/>
      <c r="N699" s="329"/>
      <c r="O699" s="329"/>
      <c r="P699" s="329"/>
      <c r="Q699" s="329"/>
    </row>
    <row r="700" spans="6:17">
      <c r="F700" s="337"/>
      <c r="G700" s="329"/>
      <c r="H700" s="329"/>
      <c r="I700" s="329"/>
      <c r="J700" s="329"/>
      <c r="K700" s="329"/>
      <c r="L700" s="329"/>
      <c r="M700" s="329"/>
      <c r="N700" s="329"/>
      <c r="O700" s="329"/>
      <c r="P700" s="329"/>
      <c r="Q700" s="329"/>
    </row>
    <row r="701" spans="6:17">
      <c r="F701" s="337"/>
      <c r="G701" s="329"/>
      <c r="H701" s="329"/>
      <c r="I701" s="329"/>
      <c r="J701" s="329"/>
      <c r="K701" s="329"/>
      <c r="L701" s="329"/>
      <c r="M701" s="329"/>
      <c r="N701" s="329"/>
      <c r="O701" s="329"/>
      <c r="P701" s="329"/>
      <c r="Q701" s="329"/>
    </row>
    <row r="702" spans="6:17">
      <c r="F702" s="337"/>
      <c r="G702" s="329"/>
      <c r="H702" s="329"/>
      <c r="I702" s="329"/>
      <c r="J702" s="329"/>
      <c r="K702" s="329"/>
      <c r="L702" s="329"/>
      <c r="M702" s="329"/>
      <c r="N702" s="329"/>
      <c r="O702" s="329"/>
      <c r="P702" s="329"/>
      <c r="Q702" s="329"/>
    </row>
    <row r="703" spans="6:17">
      <c r="F703" s="337"/>
      <c r="G703" s="329"/>
      <c r="H703" s="329"/>
      <c r="I703" s="329"/>
      <c r="J703" s="329"/>
      <c r="K703" s="329"/>
      <c r="L703" s="329"/>
      <c r="M703" s="329"/>
      <c r="N703" s="329"/>
      <c r="O703" s="329"/>
      <c r="P703" s="329"/>
      <c r="Q703" s="329"/>
    </row>
    <row r="704" spans="6:17">
      <c r="F704" s="337"/>
      <c r="G704" s="329"/>
      <c r="H704" s="329"/>
      <c r="I704" s="329"/>
      <c r="J704" s="329"/>
      <c r="K704" s="329"/>
      <c r="L704" s="329"/>
      <c r="M704" s="329"/>
      <c r="N704" s="329"/>
      <c r="O704" s="329"/>
      <c r="P704" s="329"/>
      <c r="Q704" s="329"/>
    </row>
    <row r="705" spans="6:17">
      <c r="F705" s="337"/>
      <c r="G705" s="329"/>
      <c r="H705" s="329"/>
      <c r="I705" s="329"/>
      <c r="J705" s="329"/>
      <c r="K705" s="329"/>
      <c r="L705" s="329"/>
      <c r="M705" s="329"/>
      <c r="N705" s="329"/>
      <c r="O705" s="329"/>
      <c r="P705" s="329"/>
      <c r="Q705" s="329"/>
    </row>
    <row r="706" spans="6:17">
      <c r="F706" s="337"/>
      <c r="G706" s="329"/>
      <c r="H706" s="329"/>
      <c r="I706" s="329"/>
      <c r="J706" s="329"/>
      <c r="K706" s="329"/>
      <c r="L706" s="329"/>
      <c r="M706" s="329"/>
      <c r="N706" s="329"/>
      <c r="O706" s="329"/>
      <c r="P706" s="329"/>
      <c r="Q706" s="329"/>
    </row>
    <row r="707" spans="6:17">
      <c r="F707" s="337"/>
      <c r="G707" s="329"/>
      <c r="H707" s="329"/>
      <c r="I707" s="329"/>
      <c r="J707" s="329"/>
      <c r="K707" s="329"/>
      <c r="L707" s="329"/>
      <c r="M707" s="329"/>
      <c r="N707" s="329"/>
      <c r="O707" s="329"/>
      <c r="P707" s="329"/>
      <c r="Q707" s="329"/>
    </row>
    <row r="708" spans="6:17">
      <c r="F708" s="337"/>
      <c r="G708" s="329"/>
      <c r="H708" s="329"/>
      <c r="I708" s="329"/>
      <c r="J708" s="329"/>
      <c r="K708" s="329"/>
      <c r="L708" s="329"/>
      <c r="M708" s="329"/>
      <c r="N708" s="329"/>
      <c r="O708" s="329"/>
      <c r="P708" s="329"/>
      <c r="Q708" s="329"/>
    </row>
    <row r="709" spans="6:17">
      <c r="F709" s="337"/>
      <c r="G709" s="329"/>
      <c r="H709" s="329"/>
      <c r="I709" s="329"/>
      <c r="J709" s="329"/>
      <c r="K709" s="329"/>
      <c r="L709" s="329"/>
      <c r="M709" s="329"/>
      <c r="N709" s="329"/>
      <c r="O709" s="329"/>
      <c r="P709" s="329"/>
      <c r="Q709" s="329"/>
    </row>
    <row r="710" spans="6:17">
      <c r="F710" s="337"/>
      <c r="G710" s="329"/>
      <c r="H710" s="329"/>
      <c r="I710" s="329"/>
      <c r="J710" s="329"/>
      <c r="K710" s="329"/>
      <c r="L710" s="329"/>
      <c r="M710" s="329"/>
      <c r="N710" s="329"/>
      <c r="O710" s="329"/>
      <c r="P710" s="329"/>
      <c r="Q710" s="329"/>
    </row>
    <row r="711" spans="6:17">
      <c r="F711" s="337"/>
      <c r="G711" s="329"/>
      <c r="H711" s="329"/>
      <c r="I711" s="329"/>
      <c r="J711" s="329"/>
      <c r="K711" s="329"/>
      <c r="L711" s="329"/>
      <c r="M711" s="329"/>
      <c r="N711" s="329"/>
      <c r="O711" s="329"/>
      <c r="P711" s="329"/>
      <c r="Q711" s="329"/>
    </row>
    <row r="712" spans="6:17">
      <c r="F712" s="337"/>
      <c r="G712" s="329"/>
      <c r="H712" s="329"/>
      <c r="I712" s="329"/>
      <c r="J712" s="329"/>
      <c r="K712" s="329"/>
      <c r="L712" s="329"/>
      <c r="M712" s="329"/>
      <c r="N712" s="329"/>
      <c r="O712" s="329"/>
      <c r="P712" s="329"/>
      <c r="Q712" s="329"/>
    </row>
    <row r="713" spans="6:17">
      <c r="F713" s="337"/>
      <c r="G713" s="329"/>
      <c r="H713" s="329"/>
      <c r="I713" s="329"/>
      <c r="J713" s="329"/>
      <c r="K713" s="329"/>
      <c r="L713" s="329"/>
      <c r="M713" s="329"/>
      <c r="N713" s="329"/>
      <c r="O713" s="329"/>
      <c r="P713" s="329"/>
      <c r="Q713" s="329"/>
    </row>
    <row r="714" spans="6:17">
      <c r="F714" s="337"/>
      <c r="G714" s="329"/>
      <c r="H714" s="329"/>
      <c r="I714" s="329"/>
      <c r="J714" s="329"/>
      <c r="K714" s="329"/>
      <c r="L714" s="329"/>
      <c r="M714" s="329"/>
      <c r="N714" s="329"/>
      <c r="O714" s="329"/>
      <c r="P714" s="329"/>
      <c r="Q714" s="329"/>
    </row>
    <row r="715" spans="6:17">
      <c r="F715" s="337"/>
      <c r="G715" s="329"/>
      <c r="H715" s="329"/>
      <c r="I715" s="329"/>
      <c r="J715" s="329"/>
      <c r="K715" s="329"/>
      <c r="L715" s="329"/>
      <c r="M715" s="329"/>
      <c r="N715" s="329"/>
      <c r="O715" s="329"/>
      <c r="P715" s="329"/>
      <c r="Q715" s="329"/>
    </row>
    <row r="716" spans="6:17">
      <c r="F716" s="337"/>
      <c r="G716" s="329"/>
      <c r="H716" s="329"/>
      <c r="I716" s="329"/>
      <c r="J716" s="329"/>
      <c r="K716" s="329"/>
      <c r="L716" s="329"/>
      <c r="M716" s="329"/>
      <c r="N716" s="329"/>
      <c r="O716" s="329"/>
      <c r="P716" s="329"/>
      <c r="Q716" s="329"/>
    </row>
    <row r="717" spans="6:17">
      <c r="F717" s="337"/>
      <c r="G717" s="329"/>
      <c r="H717" s="329"/>
      <c r="I717" s="329"/>
      <c r="J717" s="329"/>
      <c r="K717" s="329"/>
      <c r="L717" s="329"/>
      <c r="M717" s="329"/>
      <c r="N717" s="329"/>
      <c r="O717" s="329"/>
      <c r="P717" s="329"/>
      <c r="Q717" s="329"/>
    </row>
    <row r="718" spans="6:17">
      <c r="F718" s="337"/>
      <c r="G718" s="329"/>
      <c r="H718" s="329"/>
      <c r="I718" s="329"/>
      <c r="J718" s="329"/>
      <c r="K718" s="329"/>
      <c r="L718" s="329"/>
      <c r="M718" s="329"/>
      <c r="N718" s="329"/>
      <c r="O718" s="329"/>
      <c r="P718" s="329"/>
      <c r="Q718" s="329"/>
    </row>
    <row r="719" spans="6:17">
      <c r="F719" s="337"/>
      <c r="G719" s="329"/>
      <c r="H719" s="329"/>
      <c r="I719" s="329"/>
      <c r="J719" s="329"/>
      <c r="K719" s="329"/>
      <c r="L719" s="329"/>
      <c r="M719" s="329"/>
      <c r="N719" s="329"/>
      <c r="O719" s="329"/>
      <c r="P719" s="329"/>
      <c r="Q719" s="329"/>
    </row>
    <row r="720" spans="6:17">
      <c r="F720" s="337"/>
      <c r="G720" s="329"/>
      <c r="H720" s="329"/>
      <c r="I720" s="329"/>
      <c r="J720" s="329"/>
      <c r="K720" s="329"/>
      <c r="L720" s="329"/>
      <c r="M720" s="329"/>
      <c r="N720" s="329"/>
      <c r="O720" s="329"/>
      <c r="P720" s="329"/>
      <c r="Q720" s="329"/>
    </row>
    <row r="721" spans="6:17">
      <c r="F721" s="337"/>
      <c r="G721" s="329"/>
      <c r="H721" s="329"/>
      <c r="I721" s="329"/>
      <c r="J721" s="329"/>
      <c r="K721" s="329"/>
      <c r="L721" s="329"/>
      <c r="M721" s="329"/>
      <c r="N721" s="329"/>
      <c r="O721" s="329"/>
      <c r="P721" s="329"/>
      <c r="Q721" s="329"/>
    </row>
    <row r="722" spans="6:17">
      <c r="F722" s="337"/>
      <c r="G722" s="329"/>
      <c r="H722" s="329"/>
      <c r="I722" s="329"/>
      <c r="J722" s="329"/>
      <c r="K722" s="329"/>
      <c r="L722" s="329"/>
      <c r="M722" s="329"/>
      <c r="N722" s="329"/>
      <c r="O722" s="329"/>
      <c r="P722" s="329"/>
      <c r="Q722" s="329"/>
    </row>
    <row r="723" spans="6:17">
      <c r="F723" s="337"/>
      <c r="G723" s="329"/>
      <c r="H723" s="329"/>
      <c r="I723" s="329"/>
      <c r="J723" s="329"/>
      <c r="K723" s="329"/>
      <c r="L723" s="329"/>
      <c r="M723" s="329"/>
      <c r="N723" s="329"/>
      <c r="O723" s="329"/>
      <c r="P723" s="329"/>
      <c r="Q723" s="329"/>
    </row>
    <row r="724" spans="6:17">
      <c r="F724" s="337"/>
      <c r="G724" s="329"/>
      <c r="H724" s="329"/>
      <c r="I724" s="329"/>
      <c r="J724" s="329"/>
      <c r="K724" s="329"/>
      <c r="L724" s="329"/>
      <c r="M724" s="329"/>
      <c r="N724" s="329"/>
      <c r="O724" s="329"/>
      <c r="P724" s="329"/>
      <c r="Q724" s="329"/>
    </row>
    <row r="725" spans="6:17">
      <c r="F725" s="337"/>
      <c r="G725" s="329"/>
      <c r="H725" s="329"/>
      <c r="I725" s="329"/>
      <c r="J725" s="329"/>
      <c r="K725" s="329"/>
      <c r="L725" s="329"/>
      <c r="M725" s="329"/>
      <c r="N725" s="329"/>
      <c r="O725" s="329"/>
      <c r="P725" s="329"/>
      <c r="Q725" s="329"/>
    </row>
    <row r="726" spans="6:17">
      <c r="F726" s="337"/>
      <c r="G726" s="329"/>
      <c r="H726" s="329"/>
      <c r="I726" s="329"/>
      <c r="J726" s="329"/>
      <c r="K726" s="329"/>
      <c r="L726" s="329"/>
      <c r="M726" s="329"/>
      <c r="N726" s="329"/>
      <c r="O726" s="329"/>
      <c r="P726" s="329"/>
      <c r="Q726" s="329"/>
    </row>
    <row r="727" spans="6:17">
      <c r="F727" s="337"/>
      <c r="G727" s="329"/>
      <c r="H727" s="329"/>
      <c r="I727" s="329"/>
      <c r="J727" s="329"/>
      <c r="K727" s="329"/>
      <c r="L727" s="329"/>
      <c r="M727" s="329"/>
      <c r="N727" s="329"/>
      <c r="O727" s="329"/>
      <c r="P727" s="329"/>
      <c r="Q727" s="329"/>
    </row>
    <row r="728" spans="6:17">
      <c r="F728" s="337"/>
      <c r="G728" s="329"/>
      <c r="H728" s="329"/>
      <c r="I728" s="329"/>
      <c r="J728" s="329"/>
      <c r="K728" s="329"/>
      <c r="L728" s="329"/>
      <c r="M728" s="329"/>
      <c r="N728" s="329"/>
      <c r="O728" s="329"/>
      <c r="P728" s="329"/>
      <c r="Q728" s="329"/>
    </row>
    <row r="729" spans="6:17">
      <c r="F729" s="337"/>
      <c r="G729" s="329"/>
      <c r="H729" s="329"/>
      <c r="I729" s="329"/>
      <c r="J729" s="329"/>
      <c r="K729" s="329"/>
      <c r="L729" s="329"/>
      <c r="M729" s="329"/>
      <c r="N729" s="329"/>
      <c r="O729" s="329"/>
      <c r="P729" s="329"/>
      <c r="Q729" s="329"/>
    </row>
    <row r="730" spans="6:17">
      <c r="F730" s="337"/>
      <c r="G730" s="329"/>
      <c r="H730" s="329"/>
      <c r="I730" s="329"/>
      <c r="J730" s="329"/>
      <c r="K730" s="329"/>
      <c r="L730" s="329"/>
      <c r="M730" s="329"/>
      <c r="N730" s="329"/>
      <c r="O730" s="329"/>
      <c r="P730" s="329"/>
      <c r="Q730" s="329"/>
    </row>
    <row r="731" spans="6:17">
      <c r="F731" s="337"/>
      <c r="G731" s="329"/>
      <c r="H731" s="329"/>
      <c r="I731" s="329"/>
      <c r="J731" s="329"/>
      <c r="K731" s="329"/>
      <c r="L731" s="329"/>
      <c r="M731" s="329"/>
      <c r="N731" s="329"/>
      <c r="O731" s="329"/>
      <c r="P731" s="329"/>
      <c r="Q731" s="329"/>
    </row>
    <row r="732" spans="6:17">
      <c r="F732" s="337"/>
      <c r="G732" s="329"/>
      <c r="H732" s="329"/>
      <c r="I732" s="329"/>
      <c r="J732" s="329"/>
      <c r="K732" s="329"/>
      <c r="L732" s="329"/>
      <c r="M732" s="329"/>
      <c r="N732" s="329"/>
      <c r="O732" s="329"/>
      <c r="P732" s="329"/>
      <c r="Q732" s="329"/>
    </row>
    <row r="733" spans="6:17">
      <c r="F733" s="337"/>
      <c r="G733" s="329"/>
      <c r="H733" s="329"/>
      <c r="I733" s="329"/>
      <c r="J733" s="329"/>
      <c r="K733" s="329"/>
      <c r="L733" s="329"/>
      <c r="M733" s="329"/>
      <c r="N733" s="329"/>
      <c r="O733" s="329"/>
      <c r="P733" s="329"/>
      <c r="Q733" s="329"/>
    </row>
    <row r="734" spans="6:17">
      <c r="F734" s="337"/>
      <c r="G734" s="329"/>
      <c r="H734" s="329"/>
      <c r="I734" s="329"/>
      <c r="J734" s="329"/>
      <c r="K734" s="329"/>
      <c r="L734" s="329"/>
      <c r="M734" s="329"/>
      <c r="N734" s="329"/>
      <c r="O734" s="329"/>
      <c r="P734" s="329"/>
      <c r="Q734" s="329"/>
    </row>
    <row r="735" spans="6:17">
      <c r="F735" s="337"/>
      <c r="G735" s="329"/>
      <c r="H735" s="329"/>
      <c r="I735" s="329"/>
      <c r="J735" s="329"/>
      <c r="K735" s="329"/>
      <c r="L735" s="329"/>
      <c r="M735" s="329"/>
      <c r="N735" s="329"/>
      <c r="O735" s="329"/>
      <c r="P735" s="329"/>
      <c r="Q735" s="329"/>
    </row>
    <row r="736" spans="6:17">
      <c r="F736" s="337"/>
      <c r="G736" s="329"/>
      <c r="H736" s="329"/>
      <c r="I736" s="329"/>
      <c r="J736" s="329"/>
      <c r="K736" s="329"/>
      <c r="L736" s="329"/>
      <c r="M736" s="329"/>
      <c r="N736" s="329"/>
      <c r="O736" s="329"/>
      <c r="P736" s="329"/>
      <c r="Q736" s="329"/>
    </row>
    <row r="737" spans="6:17">
      <c r="F737" s="337"/>
      <c r="G737" s="329"/>
      <c r="H737" s="329"/>
      <c r="I737" s="329"/>
      <c r="J737" s="329"/>
      <c r="K737" s="329"/>
      <c r="L737" s="329"/>
      <c r="M737" s="329"/>
      <c r="N737" s="329"/>
      <c r="O737" s="329"/>
      <c r="P737" s="329"/>
      <c r="Q737" s="329"/>
    </row>
    <row r="738" spans="6:17">
      <c r="F738" s="337"/>
      <c r="G738" s="329"/>
      <c r="H738" s="329"/>
      <c r="I738" s="329"/>
      <c r="J738" s="329"/>
      <c r="K738" s="329"/>
      <c r="L738" s="329"/>
      <c r="M738" s="329"/>
      <c r="N738" s="329"/>
      <c r="O738" s="329"/>
      <c r="P738" s="329"/>
      <c r="Q738" s="329"/>
    </row>
    <row r="739" spans="6:17">
      <c r="F739" s="337"/>
      <c r="G739" s="329"/>
      <c r="H739" s="329"/>
      <c r="I739" s="329"/>
      <c r="J739" s="329"/>
      <c r="K739" s="329"/>
      <c r="L739" s="329"/>
      <c r="M739" s="329"/>
      <c r="N739" s="329"/>
      <c r="O739" s="329"/>
      <c r="P739" s="329"/>
      <c r="Q739" s="329"/>
    </row>
    <row r="740" spans="6:17">
      <c r="F740" s="337"/>
      <c r="G740" s="329"/>
      <c r="H740" s="329"/>
      <c r="I740" s="329"/>
      <c r="J740" s="329"/>
      <c r="K740" s="329"/>
      <c r="L740" s="329"/>
      <c r="M740" s="329"/>
      <c r="N740" s="329"/>
      <c r="O740" s="329"/>
      <c r="P740" s="329"/>
      <c r="Q740" s="329"/>
    </row>
    <row r="741" spans="6:17">
      <c r="F741" s="337"/>
      <c r="G741" s="329"/>
      <c r="H741" s="329"/>
      <c r="I741" s="329"/>
      <c r="J741" s="329"/>
      <c r="K741" s="329"/>
      <c r="L741" s="329"/>
      <c r="M741" s="329"/>
      <c r="N741" s="329"/>
      <c r="O741" s="329"/>
      <c r="P741" s="329"/>
      <c r="Q741" s="329"/>
    </row>
    <row r="742" spans="6:17">
      <c r="F742" s="337"/>
      <c r="G742" s="329"/>
      <c r="H742" s="329"/>
      <c r="I742" s="329"/>
      <c r="J742" s="329"/>
      <c r="K742" s="329"/>
      <c r="L742" s="329"/>
      <c r="M742" s="329"/>
      <c r="N742" s="329"/>
      <c r="O742" s="329"/>
      <c r="P742" s="329"/>
      <c r="Q742" s="329"/>
    </row>
    <row r="743" spans="6:17">
      <c r="F743" s="337"/>
      <c r="G743" s="329"/>
      <c r="H743" s="329"/>
      <c r="I743" s="329"/>
      <c r="J743" s="329"/>
      <c r="K743" s="329"/>
      <c r="L743" s="329"/>
      <c r="M743" s="329"/>
      <c r="N743" s="329"/>
      <c r="O743" s="329"/>
      <c r="P743" s="329"/>
      <c r="Q743" s="329"/>
    </row>
    <row r="744" spans="6:17">
      <c r="F744" s="337"/>
      <c r="G744" s="329"/>
      <c r="H744" s="329"/>
      <c r="I744" s="329"/>
      <c r="J744" s="329"/>
      <c r="K744" s="329"/>
      <c r="L744" s="329"/>
      <c r="M744" s="329"/>
      <c r="N744" s="329"/>
      <c r="O744" s="329"/>
      <c r="P744" s="329"/>
      <c r="Q744" s="329"/>
    </row>
    <row r="745" spans="6:17">
      <c r="F745" s="337"/>
      <c r="G745" s="329"/>
      <c r="H745" s="329"/>
      <c r="I745" s="329"/>
      <c r="J745" s="329"/>
      <c r="K745" s="329"/>
      <c r="L745" s="329"/>
      <c r="M745" s="329"/>
      <c r="N745" s="329"/>
      <c r="O745" s="329"/>
      <c r="P745" s="329"/>
      <c r="Q745" s="329"/>
    </row>
    <row r="746" spans="6:17">
      <c r="F746" s="337"/>
      <c r="G746" s="329"/>
      <c r="H746" s="329"/>
      <c r="I746" s="329"/>
      <c r="J746" s="329"/>
      <c r="K746" s="329"/>
      <c r="L746" s="329"/>
      <c r="M746" s="329"/>
      <c r="N746" s="329"/>
      <c r="O746" s="329"/>
      <c r="P746" s="329"/>
      <c r="Q746" s="329"/>
    </row>
    <row r="747" spans="6:17">
      <c r="F747" s="337"/>
      <c r="G747" s="329"/>
      <c r="H747" s="329"/>
      <c r="I747" s="329"/>
      <c r="J747" s="329"/>
      <c r="K747" s="329"/>
      <c r="L747" s="329"/>
      <c r="M747" s="329"/>
      <c r="N747" s="329"/>
      <c r="O747" s="329"/>
      <c r="P747" s="329"/>
      <c r="Q747" s="329"/>
    </row>
    <row r="748" spans="6:17">
      <c r="F748" s="337"/>
      <c r="G748" s="329"/>
      <c r="H748" s="329"/>
      <c r="I748" s="329"/>
      <c r="J748" s="329"/>
      <c r="K748" s="329"/>
      <c r="L748" s="329"/>
      <c r="M748" s="329"/>
      <c r="N748" s="329"/>
      <c r="O748" s="329"/>
      <c r="P748" s="329"/>
      <c r="Q748" s="329"/>
    </row>
    <row r="749" spans="6:17">
      <c r="F749" s="337"/>
      <c r="G749" s="329"/>
      <c r="H749" s="329"/>
      <c r="I749" s="329"/>
      <c r="J749" s="329"/>
      <c r="K749" s="329"/>
      <c r="L749" s="329"/>
      <c r="M749" s="329"/>
      <c r="N749" s="329"/>
      <c r="O749" s="329"/>
      <c r="P749" s="329"/>
      <c r="Q749" s="329"/>
    </row>
    <row r="750" spans="6:17">
      <c r="F750" s="337"/>
      <c r="G750" s="329"/>
      <c r="H750" s="329"/>
      <c r="I750" s="329"/>
      <c r="J750" s="329"/>
      <c r="K750" s="329"/>
      <c r="L750" s="329"/>
      <c r="M750" s="329"/>
      <c r="N750" s="329"/>
      <c r="O750" s="329"/>
      <c r="P750" s="329"/>
      <c r="Q750" s="329"/>
    </row>
    <row r="751" spans="6:17">
      <c r="F751" s="337"/>
      <c r="G751" s="329"/>
      <c r="H751" s="329"/>
      <c r="I751" s="329"/>
      <c r="J751" s="329"/>
      <c r="K751" s="329"/>
      <c r="L751" s="329"/>
      <c r="M751" s="329"/>
      <c r="N751" s="329"/>
      <c r="O751" s="329"/>
      <c r="P751" s="329"/>
      <c r="Q751" s="329"/>
    </row>
    <row r="752" spans="6:17">
      <c r="F752" s="337"/>
      <c r="G752" s="329"/>
      <c r="H752" s="329"/>
      <c r="I752" s="329"/>
      <c r="J752" s="329"/>
      <c r="K752" s="329"/>
      <c r="L752" s="329"/>
      <c r="M752" s="329"/>
      <c r="N752" s="329"/>
      <c r="O752" s="329"/>
      <c r="P752" s="329"/>
      <c r="Q752" s="329"/>
    </row>
    <row r="753" spans="6:17">
      <c r="F753" s="337"/>
      <c r="G753" s="329"/>
      <c r="H753" s="329"/>
      <c r="I753" s="329"/>
      <c r="J753" s="329"/>
      <c r="K753" s="329"/>
      <c r="L753" s="329"/>
      <c r="M753" s="329"/>
      <c r="N753" s="329"/>
      <c r="O753" s="329"/>
      <c r="P753" s="329"/>
      <c r="Q753" s="329"/>
    </row>
    <row r="754" spans="6:17">
      <c r="F754" s="337"/>
      <c r="G754" s="329"/>
      <c r="H754" s="329"/>
      <c r="I754" s="329"/>
      <c r="J754" s="329"/>
      <c r="K754" s="329"/>
      <c r="L754" s="329"/>
      <c r="M754" s="329"/>
      <c r="N754" s="329"/>
      <c r="O754" s="329"/>
      <c r="P754" s="329"/>
      <c r="Q754" s="329"/>
    </row>
    <row r="755" spans="6:17">
      <c r="F755" s="337"/>
      <c r="G755" s="329"/>
      <c r="H755" s="329"/>
      <c r="I755" s="329"/>
      <c r="J755" s="329"/>
      <c r="K755" s="329"/>
      <c r="L755" s="329"/>
      <c r="M755" s="329"/>
      <c r="N755" s="329"/>
      <c r="O755" s="329"/>
      <c r="P755" s="329"/>
      <c r="Q755" s="329"/>
    </row>
    <row r="756" spans="6:17">
      <c r="F756" s="337"/>
      <c r="G756" s="329"/>
      <c r="H756" s="329"/>
      <c r="I756" s="329"/>
      <c r="J756" s="329"/>
      <c r="K756" s="329"/>
      <c r="L756" s="329"/>
      <c r="M756" s="329"/>
      <c r="N756" s="329"/>
      <c r="O756" s="329"/>
      <c r="P756" s="329"/>
      <c r="Q756" s="329"/>
    </row>
    <row r="757" spans="6:17">
      <c r="F757" s="337"/>
      <c r="G757" s="329"/>
      <c r="H757" s="329"/>
      <c r="I757" s="329"/>
      <c r="J757" s="329"/>
      <c r="K757" s="329"/>
      <c r="L757" s="329"/>
      <c r="M757" s="329"/>
      <c r="N757" s="329"/>
      <c r="O757" s="329"/>
      <c r="P757" s="329"/>
      <c r="Q757" s="329"/>
    </row>
    <row r="758" spans="6:17">
      <c r="F758" s="337"/>
      <c r="G758" s="329"/>
      <c r="H758" s="329"/>
      <c r="I758" s="329"/>
      <c r="J758" s="329"/>
      <c r="K758" s="329"/>
      <c r="L758" s="329"/>
      <c r="M758" s="329"/>
      <c r="N758" s="329"/>
      <c r="O758" s="329"/>
      <c r="P758" s="329"/>
      <c r="Q758" s="329"/>
    </row>
    <row r="759" spans="6:17">
      <c r="F759" s="337"/>
      <c r="G759" s="329"/>
      <c r="H759" s="329"/>
      <c r="I759" s="329"/>
      <c r="J759" s="329"/>
      <c r="K759" s="329"/>
      <c r="L759" s="329"/>
      <c r="M759" s="329"/>
      <c r="N759" s="329"/>
      <c r="O759" s="329"/>
      <c r="P759" s="329"/>
      <c r="Q759" s="329"/>
    </row>
    <row r="760" spans="6:17">
      <c r="F760" s="337"/>
      <c r="G760" s="329"/>
      <c r="H760" s="329"/>
      <c r="I760" s="329"/>
      <c r="J760" s="329"/>
      <c r="K760" s="329"/>
      <c r="L760" s="329"/>
      <c r="M760" s="329"/>
      <c r="N760" s="329"/>
      <c r="O760" s="329"/>
      <c r="P760" s="329"/>
      <c r="Q760" s="329"/>
    </row>
    <row r="761" spans="6:17">
      <c r="F761" s="337"/>
      <c r="G761" s="329"/>
      <c r="H761" s="329"/>
      <c r="I761" s="329"/>
      <c r="J761" s="329"/>
      <c r="K761" s="329"/>
      <c r="L761" s="329"/>
      <c r="M761" s="329"/>
      <c r="N761" s="329"/>
      <c r="O761" s="329"/>
      <c r="P761" s="329"/>
      <c r="Q761" s="329"/>
    </row>
    <row r="762" spans="6:17">
      <c r="F762" s="337"/>
      <c r="G762" s="329"/>
      <c r="H762" s="329"/>
      <c r="I762" s="329"/>
      <c r="J762" s="329"/>
      <c r="K762" s="329"/>
      <c r="L762" s="329"/>
      <c r="M762" s="329"/>
      <c r="N762" s="329"/>
      <c r="O762" s="329"/>
      <c r="P762" s="329"/>
      <c r="Q762" s="329"/>
    </row>
    <row r="763" spans="6:17">
      <c r="F763" s="337"/>
      <c r="G763" s="329"/>
      <c r="H763" s="329"/>
      <c r="I763" s="329"/>
      <c r="J763" s="329"/>
      <c r="K763" s="329"/>
      <c r="L763" s="329"/>
      <c r="M763" s="329"/>
      <c r="N763" s="329"/>
      <c r="O763" s="329"/>
      <c r="P763" s="329"/>
      <c r="Q763" s="329"/>
    </row>
    <row r="764" spans="6:17">
      <c r="F764" s="337"/>
      <c r="G764" s="329"/>
      <c r="H764" s="329"/>
      <c r="I764" s="329"/>
      <c r="J764" s="329"/>
      <c r="K764" s="329"/>
      <c r="L764" s="329"/>
      <c r="M764" s="329"/>
      <c r="N764" s="329"/>
      <c r="O764" s="329"/>
      <c r="P764" s="329"/>
      <c r="Q764" s="329"/>
    </row>
    <row r="765" spans="6:17">
      <c r="F765" s="337"/>
      <c r="G765" s="329"/>
      <c r="H765" s="329"/>
      <c r="I765" s="329"/>
      <c r="J765" s="329"/>
      <c r="K765" s="329"/>
      <c r="L765" s="329"/>
      <c r="M765" s="329"/>
      <c r="N765" s="329"/>
      <c r="O765" s="329"/>
      <c r="P765" s="329"/>
      <c r="Q765" s="329"/>
    </row>
    <row r="766" spans="6:17">
      <c r="F766" s="337"/>
      <c r="G766" s="329"/>
      <c r="H766" s="329"/>
      <c r="I766" s="329"/>
      <c r="J766" s="329"/>
      <c r="K766" s="329"/>
      <c r="L766" s="329"/>
      <c r="M766" s="329"/>
      <c r="N766" s="329"/>
      <c r="O766" s="329"/>
      <c r="P766" s="329"/>
      <c r="Q766" s="329"/>
    </row>
    <row r="767" spans="6:17">
      <c r="F767" s="337"/>
      <c r="G767" s="329"/>
      <c r="H767" s="329"/>
      <c r="I767" s="329"/>
      <c r="J767" s="329"/>
      <c r="K767" s="329"/>
      <c r="L767" s="329"/>
      <c r="M767" s="329"/>
      <c r="N767" s="329"/>
      <c r="O767" s="329"/>
      <c r="P767" s="329"/>
      <c r="Q767" s="329"/>
    </row>
    <row r="768" spans="6:17">
      <c r="F768" s="337"/>
      <c r="G768" s="329"/>
      <c r="H768" s="329"/>
      <c r="I768" s="329"/>
      <c r="J768" s="329"/>
      <c r="K768" s="329"/>
      <c r="L768" s="329"/>
      <c r="M768" s="329"/>
      <c r="N768" s="329"/>
      <c r="O768" s="329"/>
      <c r="P768" s="329"/>
      <c r="Q768" s="329"/>
    </row>
    <row r="769" spans="6:17">
      <c r="F769" s="337"/>
      <c r="G769" s="329"/>
      <c r="H769" s="329"/>
      <c r="I769" s="329"/>
      <c r="J769" s="329"/>
      <c r="K769" s="329"/>
      <c r="L769" s="329"/>
      <c r="M769" s="329"/>
      <c r="N769" s="329"/>
      <c r="O769" s="329"/>
      <c r="P769" s="329"/>
      <c r="Q769" s="329"/>
    </row>
    <row r="770" spans="6:17">
      <c r="F770" s="337"/>
      <c r="G770" s="329"/>
      <c r="H770" s="329"/>
      <c r="I770" s="329"/>
      <c r="J770" s="329"/>
      <c r="K770" s="329"/>
      <c r="L770" s="329"/>
      <c r="M770" s="329"/>
      <c r="N770" s="329"/>
      <c r="O770" s="329"/>
      <c r="P770" s="329"/>
      <c r="Q770" s="329"/>
    </row>
    <row r="771" spans="6:17">
      <c r="F771" s="337"/>
      <c r="G771" s="329"/>
      <c r="H771" s="329"/>
      <c r="I771" s="329"/>
      <c r="J771" s="329"/>
      <c r="K771" s="329"/>
      <c r="L771" s="329"/>
      <c r="M771" s="329"/>
      <c r="N771" s="329"/>
      <c r="O771" s="329"/>
      <c r="P771" s="329"/>
      <c r="Q771" s="329"/>
    </row>
    <row r="772" spans="6:17">
      <c r="F772" s="337"/>
      <c r="G772" s="329"/>
      <c r="H772" s="329"/>
      <c r="I772" s="329"/>
      <c r="J772" s="329"/>
      <c r="K772" s="329"/>
      <c r="L772" s="329"/>
      <c r="M772" s="329"/>
      <c r="N772" s="329"/>
      <c r="O772" s="329"/>
      <c r="P772" s="329"/>
      <c r="Q772" s="329"/>
    </row>
    <row r="773" spans="6:17">
      <c r="F773" s="337"/>
      <c r="G773" s="329"/>
      <c r="H773" s="329"/>
      <c r="I773" s="329"/>
      <c r="J773" s="329"/>
      <c r="K773" s="329"/>
      <c r="L773" s="329"/>
      <c r="M773" s="329"/>
      <c r="N773" s="329"/>
      <c r="O773" s="329"/>
      <c r="P773" s="329"/>
      <c r="Q773" s="329"/>
    </row>
    <row r="774" spans="6:17">
      <c r="F774" s="337"/>
      <c r="G774" s="329"/>
      <c r="H774" s="329"/>
      <c r="I774" s="329"/>
      <c r="J774" s="329"/>
      <c r="K774" s="329"/>
      <c r="L774" s="329"/>
      <c r="M774" s="329"/>
      <c r="N774" s="329"/>
      <c r="O774" s="329"/>
      <c r="P774" s="329"/>
      <c r="Q774" s="329"/>
    </row>
    <row r="775" spans="6:17">
      <c r="F775" s="337"/>
      <c r="G775" s="329"/>
      <c r="H775" s="329"/>
      <c r="I775" s="329"/>
      <c r="J775" s="329"/>
      <c r="K775" s="329"/>
      <c r="L775" s="329"/>
      <c r="M775" s="329"/>
      <c r="N775" s="329"/>
      <c r="O775" s="329"/>
      <c r="P775" s="329"/>
      <c r="Q775" s="329"/>
    </row>
    <row r="776" spans="6:17">
      <c r="F776" s="337"/>
      <c r="G776" s="329"/>
      <c r="H776" s="329"/>
      <c r="I776" s="329"/>
      <c r="J776" s="329"/>
      <c r="K776" s="329"/>
      <c r="L776" s="329"/>
      <c r="M776" s="329"/>
      <c r="N776" s="329"/>
      <c r="O776" s="329"/>
      <c r="P776" s="329"/>
      <c r="Q776" s="329"/>
    </row>
    <row r="777" spans="6:17">
      <c r="F777" s="337"/>
      <c r="G777" s="329"/>
      <c r="H777" s="329"/>
      <c r="I777" s="329"/>
      <c r="J777" s="329"/>
      <c r="K777" s="329"/>
      <c r="L777" s="329"/>
      <c r="M777" s="329"/>
      <c r="N777" s="329"/>
      <c r="O777" s="329"/>
      <c r="P777" s="329"/>
      <c r="Q777" s="329"/>
    </row>
    <row r="778" spans="6:17">
      <c r="F778" s="337"/>
      <c r="G778" s="329"/>
      <c r="H778" s="329"/>
      <c r="I778" s="329"/>
      <c r="J778" s="329"/>
      <c r="K778" s="329"/>
      <c r="L778" s="329"/>
      <c r="M778" s="329"/>
      <c r="N778" s="329"/>
      <c r="O778" s="329"/>
      <c r="P778" s="329"/>
      <c r="Q778" s="329"/>
    </row>
    <row r="779" spans="6:17">
      <c r="F779" s="337"/>
      <c r="G779" s="329"/>
      <c r="H779" s="329"/>
      <c r="I779" s="329"/>
      <c r="J779" s="329"/>
      <c r="K779" s="329"/>
      <c r="L779" s="329"/>
      <c r="M779" s="329"/>
      <c r="N779" s="329"/>
      <c r="O779" s="329"/>
      <c r="P779" s="329"/>
      <c r="Q779" s="329"/>
    </row>
    <row r="780" spans="6:17">
      <c r="F780" s="337"/>
      <c r="G780" s="329"/>
      <c r="H780" s="329"/>
      <c r="I780" s="329"/>
      <c r="J780" s="329"/>
      <c r="K780" s="329"/>
      <c r="L780" s="329"/>
      <c r="M780" s="329"/>
      <c r="N780" s="329"/>
      <c r="O780" s="329"/>
      <c r="P780" s="329"/>
      <c r="Q780" s="329"/>
    </row>
    <row r="781" spans="6:17">
      <c r="F781" s="337"/>
      <c r="G781" s="329"/>
      <c r="H781" s="329"/>
      <c r="I781" s="329"/>
      <c r="J781" s="329"/>
      <c r="K781" s="329"/>
      <c r="L781" s="329"/>
      <c r="M781" s="329"/>
      <c r="N781" s="329"/>
      <c r="O781" s="329"/>
      <c r="P781" s="329"/>
      <c r="Q781" s="329"/>
    </row>
    <row r="782" spans="6:17">
      <c r="F782" s="337"/>
      <c r="G782" s="329"/>
      <c r="H782" s="329"/>
      <c r="I782" s="329"/>
      <c r="J782" s="329"/>
      <c r="K782" s="329"/>
      <c r="L782" s="329"/>
      <c r="M782" s="329"/>
      <c r="N782" s="329"/>
      <c r="O782" s="329"/>
      <c r="P782" s="329"/>
      <c r="Q782" s="329"/>
    </row>
    <row r="783" spans="6:17">
      <c r="F783" s="337"/>
      <c r="G783" s="329"/>
      <c r="H783" s="329"/>
      <c r="I783" s="329"/>
      <c r="J783" s="329"/>
      <c r="K783" s="329"/>
      <c r="L783" s="329"/>
      <c r="M783" s="329"/>
      <c r="N783" s="329"/>
      <c r="O783" s="329"/>
      <c r="P783" s="329"/>
      <c r="Q783" s="329"/>
    </row>
    <row r="784" spans="6:17">
      <c r="F784" s="337"/>
      <c r="G784" s="329"/>
      <c r="H784" s="329"/>
      <c r="I784" s="329"/>
      <c r="J784" s="329"/>
      <c r="K784" s="329"/>
      <c r="L784" s="329"/>
      <c r="M784" s="329"/>
      <c r="N784" s="329"/>
      <c r="O784" s="329"/>
      <c r="P784" s="329"/>
      <c r="Q784" s="329"/>
    </row>
    <row r="785" spans="6:17">
      <c r="F785" s="337"/>
      <c r="G785" s="329"/>
      <c r="H785" s="329"/>
      <c r="I785" s="329"/>
      <c r="J785" s="329"/>
      <c r="K785" s="329"/>
      <c r="L785" s="329"/>
      <c r="M785" s="329"/>
      <c r="N785" s="329"/>
      <c r="O785" s="329"/>
      <c r="P785" s="329"/>
      <c r="Q785" s="329"/>
    </row>
    <row r="786" spans="6:17">
      <c r="F786" s="337"/>
      <c r="G786" s="329"/>
      <c r="H786" s="329"/>
      <c r="I786" s="329"/>
      <c r="J786" s="329"/>
      <c r="K786" s="329"/>
      <c r="L786" s="329"/>
      <c r="M786" s="329"/>
      <c r="N786" s="329"/>
      <c r="O786" s="329"/>
      <c r="P786" s="329"/>
      <c r="Q786" s="329"/>
    </row>
    <row r="787" spans="6:17">
      <c r="F787" s="337"/>
      <c r="G787" s="329"/>
      <c r="H787" s="329"/>
      <c r="I787" s="329"/>
      <c r="J787" s="329"/>
      <c r="K787" s="329"/>
      <c r="L787" s="329"/>
      <c r="M787" s="329"/>
      <c r="N787" s="329"/>
      <c r="O787" s="329"/>
      <c r="P787" s="329"/>
      <c r="Q787" s="329"/>
    </row>
    <row r="788" spans="6:17">
      <c r="F788" s="337"/>
      <c r="G788" s="329"/>
      <c r="H788" s="329"/>
      <c r="I788" s="329"/>
      <c r="J788" s="329"/>
      <c r="K788" s="329"/>
      <c r="L788" s="329"/>
      <c r="M788" s="329"/>
      <c r="N788" s="329"/>
      <c r="O788" s="329"/>
      <c r="P788" s="329"/>
      <c r="Q788" s="329"/>
    </row>
    <row r="789" spans="6:17">
      <c r="F789" s="337"/>
      <c r="G789" s="329"/>
      <c r="H789" s="329"/>
      <c r="I789" s="329"/>
      <c r="J789" s="329"/>
      <c r="K789" s="329"/>
      <c r="L789" s="329"/>
      <c r="M789" s="329"/>
      <c r="N789" s="329"/>
      <c r="O789" s="329"/>
      <c r="P789" s="329"/>
      <c r="Q789" s="329"/>
    </row>
    <row r="790" spans="6:17">
      <c r="F790" s="337"/>
      <c r="G790" s="329"/>
      <c r="H790" s="329"/>
      <c r="I790" s="329"/>
      <c r="J790" s="329"/>
      <c r="K790" s="329"/>
      <c r="L790" s="329"/>
      <c r="M790" s="329"/>
      <c r="N790" s="329"/>
      <c r="O790" s="329"/>
      <c r="P790" s="329"/>
      <c r="Q790" s="329"/>
    </row>
    <row r="791" spans="6:17">
      <c r="F791" s="337"/>
      <c r="G791" s="329"/>
      <c r="H791" s="329"/>
      <c r="I791" s="329"/>
      <c r="J791" s="329"/>
      <c r="K791" s="329"/>
      <c r="L791" s="329"/>
      <c r="M791" s="329"/>
      <c r="N791" s="329"/>
      <c r="O791" s="329"/>
      <c r="P791" s="329"/>
      <c r="Q791" s="329"/>
    </row>
    <row r="792" spans="6:17">
      <c r="F792" s="337"/>
      <c r="G792" s="329"/>
      <c r="H792" s="329"/>
      <c r="I792" s="329"/>
      <c r="J792" s="329"/>
      <c r="K792" s="329"/>
      <c r="L792" s="329"/>
      <c r="M792" s="329"/>
      <c r="N792" s="329"/>
      <c r="O792" s="329"/>
      <c r="P792" s="329"/>
      <c r="Q792" s="329"/>
    </row>
    <row r="793" spans="6:17">
      <c r="F793" s="337"/>
      <c r="G793" s="329"/>
      <c r="H793" s="329"/>
      <c r="I793" s="329"/>
      <c r="J793" s="329"/>
      <c r="K793" s="329"/>
      <c r="L793" s="329"/>
      <c r="M793" s="329"/>
      <c r="N793" s="329"/>
      <c r="O793" s="329"/>
      <c r="P793" s="329"/>
      <c r="Q793" s="329"/>
    </row>
    <row r="794" spans="6:17">
      <c r="F794" s="337"/>
      <c r="G794" s="329"/>
      <c r="H794" s="329"/>
      <c r="I794" s="329"/>
      <c r="J794" s="329"/>
      <c r="K794" s="329"/>
      <c r="L794" s="329"/>
      <c r="M794" s="329"/>
      <c r="N794" s="329"/>
      <c r="O794" s="329"/>
      <c r="P794" s="329"/>
      <c r="Q794" s="329"/>
    </row>
    <row r="795" spans="6:17">
      <c r="F795" s="337"/>
      <c r="G795" s="329"/>
      <c r="H795" s="329"/>
      <c r="I795" s="329"/>
      <c r="J795" s="329"/>
      <c r="K795" s="329"/>
      <c r="L795" s="329"/>
      <c r="M795" s="329"/>
      <c r="N795" s="329"/>
      <c r="O795" s="329"/>
      <c r="P795" s="329"/>
      <c r="Q795" s="329"/>
    </row>
    <row r="796" spans="6:17">
      <c r="F796" s="337"/>
      <c r="G796" s="329"/>
      <c r="H796" s="329"/>
      <c r="I796" s="329"/>
      <c r="J796" s="329"/>
      <c r="K796" s="329"/>
      <c r="L796" s="329"/>
      <c r="M796" s="329"/>
      <c r="N796" s="329"/>
      <c r="O796" s="329"/>
      <c r="P796" s="329"/>
      <c r="Q796" s="329"/>
    </row>
    <row r="797" spans="6:17">
      <c r="F797" s="337"/>
      <c r="G797" s="329"/>
      <c r="H797" s="329"/>
      <c r="I797" s="329"/>
      <c r="J797" s="329"/>
      <c r="K797" s="329"/>
      <c r="L797" s="329"/>
      <c r="M797" s="329"/>
      <c r="N797" s="329"/>
      <c r="O797" s="329"/>
      <c r="P797" s="329"/>
      <c r="Q797" s="329"/>
    </row>
    <row r="798" spans="6:17">
      <c r="F798" s="337"/>
      <c r="G798" s="329"/>
      <c r="H798" s="329"/>
      <c r="I798" s="329"/>
      <c r="J798" s="329"/>
      <c r="K798" s="329"/>
      <c r="L798" s="329"/>
      <c r="M798" s="329"/>
      <c r="N798" s="329"/>
      <c r="O798" s="329"/>
      <c r="P798" s="329"/>
      <c r="Q798" s="329"/>
    </row>
    <row r="799" spans="6:17">
      <c r="F799" s="337"/>
      <c r="G799" s="329"/>
      <c r="H799" s="329"/>
      <c r="I799" s="329"/>
      <c r="J799" s="329"/>
      <c r="K799" s="329"/>
      <c r="L799" s="329"/>
      <c r="M799" s="329"/>
      <c r="N799" s="329"/>
      <c r="O799" s="329"/>
      <c r="P799" s="329"/>
      <c r="Q799" s="329"/>
    </row>
    <row r="800" spans="6:17">
      <c r="F800" s="337"/>
      <c r="G800" s="329"/>
      <c r="H800" s="329"/>
      <c r="I800" s="329"/>
      <c r="J800" s="329"/>
      <c r="K800" s="329"/>
      <c r="L800" s="329"/>
      <c r="M800" s="329"/>
      <c r="N800" s="329"/>
      <c r="O800" s="329"/>
      <c r="P800" s="329"/>
      <c r="Q800" s="329"/>
    </row>
    <row r="801" spans="6:17">
      <c r="F801" s="337"/>
      <c r="G801" s="329"/>
      <c r="H801" s="329"/>
      <c r="I801" s="329"/>
      <c r="J801" s="329"/>
      <c r="K801" s="329"/>
      <c r="L801" s="329"/>
      <c r="M801" s="329"/>
      <c r="N801" s="329"/>
      <c r="O801" s="329"/>
      <c r="P801" s="329"/>
      <c r="Q801" s="329"/>
    </row>
    <row r="802" spans="6:17">
      <c r="F802" s="337"/>
      <c r="G802" s="329"/>
      <c r="H802" s="329"/>
      <c r="I802" s="329"/>
      <c r="J802" s="329"/>
      <c r="K802" s="329"/>
      <c r="L802" s="329"/>
      <c r="M802" s="329"/>
      <c r="N802" s="329"/>
      <c r="O802" s="329"/>
      <c r="P802" s="329"/>
      <c r="Q802" s="329"/>
    </row>
    <row r="803" spans="6:17">
      <c r="F803" s="337"/>
      <c r="G803" s="329"/>
      <c r="H803" s="329"/>
      <c r="I803" s="329"/>
      <c r="J803" s="329"/>
      <c r="K803" s="329"/>
      <c r="L803" s="329"/>
      <c r="M803" s="329"/>
      <c r="N803" s="329"/>
      <c r="O803" s="329"/>
      <c r="P803" s="329"/>
      <c r="Q803" s="329"/>
    </row>
    <row r="804" spans="6:17">
      <c r="F804" s="337"/>
      <c r="G804" s="329"/>
      <c r="H804" s="329"/>
      <c r="I804" s="329"/>
      <c r="J804" s="329"/>
      <c r="K804" s="329"/>
      <c r="L804" s="329"/>
      <c r="M804" s="329"/>
      <c r="N804" s="329"/>
      <c r="O804" s="329"/>
      <c r="P804" s="329"/>
      <c r="Q804" s="329"/>
    </row>
    <row r="805" spans="6:17">
      <c r="F805" s="337"/>
      <c r="G805" s="329"/>
      <c r="H805" s="329"/>
      <c r="I805" s="329"/>
      <c r="J805" s="329"/>
      <c r="K805" s="329"/>
      <c r="L805" s="329"/>
      <c r="M805" s="329"/>
      <c r="N805" s="329"/>
      <c r="O805" s="329"/>
      <c r="P805" s="329"/>
      <c r="Q805" s="329"/>
    </row>
    <row r="806" spans="6:17">
      <c r="F806" s="337"/>
      <c r="G806" s="329"/>
      <c r="H806" s="329"/>
      <c r="I806" s="329"/>
      <c r="J806" s="329"/>
      <c r="K806" s="329"/>
      <c r="L806" s="329"/>
      <c r="M806" s="329"/>
      <c r="N806" s="329"/>
      <c r="O806" s="329"/>
      <c r="P806" s="329"/>
      <c r="Q806" s="329"/>
    </row>
    <row r="807" spans="6:17">
      <c r="F807" s="337"/>
      <c r="G807" s="329"/>
      <c r="H807" s="329"/>
      <c r="I807" s="329"/>
      <c r="J807" s="329"/>
      <c r="K807" s="329"/>
      <c r="L807" s="329"/>
      <c r="M807" s="329"/>
      <c r="N807" s="329"/>
      <c r="O807" s="329"/>
      <c r="P807" s="329"/>
      <c r="Q807" s="329"/>
    </row>
    <row r="808" spans="6:17">
      <c r="F808" s="337"/>
      <c r="G808" s="329"/>
      <c r="H808" s="329"/>
      <c r="I808" s="329"/>
      <c r="J808" s="329"/>
      <c r="K808" s="329"/>
      <c r="L808" s="329"/>
      <c r="M808" s="329"/>
      <c r="N808" s="329"/>
      <c r="O808" s="329"/>
      <c r="P808" s="329"/>
      <c r="Q808" s="329"/>
    </row>
    <row r="809" spans="6:17">
      <c r="F809" s="337"/>
      <c r="G809" s="329"/>
      <c r="H809" s="329"/>
      <c r="I809" s="329"/>
      <c r="J809" s="329"/>
      <c r="K809" s="329"/>
      <c r="L809" s="329"/>
      <c r="M809" s="329"/>
      <c r="N809" s="329"/>
      <c r="O809" s="329"/>
      <c r="P809" s="329"/>
      <c r="Q809" s="329"/>
    </row>
    <row r="810" spans="6:17">
      <c r="F810" s="337"/>
      <c r="G810" s="329"/>
      <c r="H810" s="329"/>
      <c r="I810" s="329"/>
      <c r="J810" s="329"/>
      <c r="K810" s="329"/>
      <c r="L810" s="329"/>
      <c r="M810" s="329"/>
      <c r="N810" s="329"/>
      <c r="O810" s="329"/>
      <c r="P810" s="329"/>
      <c r="Q810" s="329"/>
    </row>
    <row r="811" spans="6:17">
      <c r="F811" s="337"/>
      <c r="G811" s="329"/>
      <c r="H811" s="329"/>
      <c r="I811" s="329"/>
      <c r="J811" s="329"/>
      <c r="K811" s="329"/>
      <c r="L811" s="329"/>
      <c r="M811" s="329"/>
      <c r="N811" s="329"/>
      <c r="O811" s="329"/>
      <c r="P811" s="329"/>
      <c r="Q811" s="329"/>
    </row>
    <row r="812" spans="6:17">
      <c r="F812" s="337"/>
      <c r="G812" s="329"/>
      <c r="H812" s="329"/>
      <c r="I812" s="329"/>
      <c r="J812" s="329"/>
      <c r="K812" s="329"/>
      <c r="L812" s="329"/>
      <c r="M812" s="329"/>
      <c r="N812" s="329"/>
      <c r="O812" s="329"/>
      <c r="P812" s="329"/>
      <c r="Q812" s="329"/>
    </row>
    <row r="813" spans="6:17">
      <c r="F813" s="337"/>
      <c r="G813" s="329"/>
      <c r="H813" s="329"/>
      <c r="I813" s="329"/>
      <c r="J813" s="329"/>
      <c r="K813" s="329"/>
      <c r="L813" s="329"/>
      <c r="M813" s="329"/>
      <c r="N813" s="329"/>
      <c r="O813" s="329"/>
      <c r="P813" s="329"/>
      <c r="Q813" s="329"/>
    </row>
    <row r="814" spans="6:17">
      <c r="F814" s="337"/>
      <c r="G814" s="329"/>
      <c r="H814" s="329"/>
      <c r="I814" s="329"/>
      <c r="J814" s="329"/>
      <c r="K814" s="329"/>
      <c r="L814" s="329"/>
      <c r="M814" s="329"/>
      <c r="N814" s="329"/>
      <c r="O814" s="329"/>
      <c r="P814" s="329"/>
      <c r="Q814" s="329"/>
    </row>
    <row r="815" spans="6:17">
      <c r="F815" s="337"/>
      <c r="G815" s="329"/>
      <c r="H815" s="329"/>
      <c r="I815" s="329"/>
      <c r="J815" s="329"/>
      <c r="K815" s="329"/>
      <c r="L815" s="329"/>
      <c r="M815" s="329"/>
      <c r="N815" s="329"/>
      <c r="O815" s="329"/>
      <c r="P815" s="329"/>
      <c r="Q815" s="329"/>
    </row>
    <row r="816" spans="6:17">
      <c r="F816" s="337"/>
      <c r="G816" s="329"/>
      <c r="H816" s="329"/>
      <c r="I816" s="329"/>
      <c r="J816" s="329"/>
      <c r="K816" s="329"/>
      <c r="L816" s="329"/>
      <c r="M816" s="329"/>
      <c r="N816" s="329"/>
      <c r="O816" s="329"/>
      <c r="P816" s="329"/>
      <c r="Q816" s="329"/>
    </row>
    <row r="817" spans="6:17">
      <c r="F817" s="337"/>
      <c r="G817" s="329"/>
      <c r="H817" s="329"/>
      <c r="I817" s="329"/>
      <c r="J817" s="329"/>
      <c r="K817" s="329"/>
      <c r="L817" s="329"/>
      <c r="M817" s="329"/>
      <c r="N817" s="329"/>
      <c r="O817" s="329"/>
      <c r="P817" s="329"/>
      <c r="Q817" s="329"/>
    </row>
    <row r="818" spans="6:17">
      <c r="F818" s="337"/>
      <c r="G818" s="329"/>
      <c r="H818" s="329"/>
      <c r="I818" s="329"/>
      <c r="J818" s="329"/>
      <c r="K818" s="329"/>
      <c r="L818" s="329"/>
      <c r="M818" s="329"/>
      <c r="N818" s="329"/>
      <c r="O818" s="329"/>
      <c r="P818" s="329"/>
      <c r="Q818" s="329"/>
    </row>
    <row r="819" spans="6:17">
      <c r="F819" s="337"/>
      <c r="G819" s="329"/>
      <c r="H819" s="329"/>
      <c r="I819" s="329"/>
      <c r="J819" s="329"/>
      <c r="K819" s="329"/>
      <c r="L819" s="329"/>
      <c r="M819" s="329"/>
      <c r="N819" s="329"/>
      <c r="O819" s="329"/>
      <c r="P819" s="329"/>
      <c r="Q819" s="329"/>
    </row>
    <row r="820" spans="6:17">
      <c r="F820" s="337"/>
      <c r="G820" s="329"/>
      <c r="H820" s="329"/>
      <c r="I820" s="329"/>
      <c r="J820" s="329"/>
      <c r="K820" s="329"/>
      <c r="L820" s="329"/>
      <c r="M820" s="329"/>
      <c r="N820" s="329"/>
      <c r="O820" s="329"/>
      <c r="P820" s="329"/>
      <c r="Q820" s="329"/>
    </row>
    <row r="821" spans="6:17">
      <c r="F821" s="337"/>
      <c r="G821" s="329"/>
      <c r="H821" s="329"/>
      <c r="I821" s="329"/>
      <c r="J821" s="329"/>
      <c r="K821" s="329"/>
      <c r="L821" s="329"/>
      <c r="M821" s="329"/>
      <c r="N821" s="329"/>
      <c r="O821" s="329"/>
      <c r="P821" s="329"/>
      <c r="Q821" s="329"/>
    </row>
    <row r="822" spans="6:17">
      <c r="F822" s="337"/>
      <c r="G822" s="329"/>
      <c r="H822" s="329"/>
      <c r="I822" s="329"/>
      <c r="J822" s="329"/>
      <c r="K822" s="329"/>
      <c r="L822" s="329"/>
      <c r="M822" s="329"/>
      <c r="N822" s="329"/>
      <c r="O822" s="329"/>
      <c r="P822" s="329"/>
      <c r="Q822" s="329"/>
    </row>
    <row r="823" spans="6:17">
      <c r="F823" s="337"/>
      <c r="G823" s="329"/>
      <c r="H823" s="329"/>
      <c r="I823" s="329"/>
      <c r="J823" s="329"/>
      <c r="K823" s="329"/>
      <c r="L823" s="329"/>
      <c r="M823" s="329"/>
      <c r="N823" s="329"/>
      <c r="O823" s="329"/>
      <c r="P823" s="329"/>
      <c r="Q823" s="329"/>
    </row>
    <row r="824" spans="6:17">
      <c r="F824" s="337"/>
      <c r="G824" s="329"/>
      <c r="H824" s="329"/>
      <c r="I824" s="329"/>
      <c r="J824" s="329"/>
      <c r="K824" s="329"/>
      <c r="L824" s="329"/>
      <c r="M824" s="329"/>
      <c r="N824" s="329"/>
      <c r="O824" s="329"/>
      <c r="P824" s="329"/>
      <c r="Q824" s="329"/>
    </row>
    <row r="825" spans="6:17">
      <c r="F825" s="337"/>
      <c r="G825" s="329"/>
      <c r="H825" s="329"/>
      <c r="I825" s="329"/>
      <c r="J825" s="329"/>
      <c r="K825" s="329"/>
      <c r="L825" s="329"/>
      <c r="M825" s="329"/>
      <c r="N825" s="329"/>
      <c r="O825" s="329"/>
      <c r="P825" s="329"/>
      <c r="Q825" s="329"/>
    </row>
    <row r="826" spans="6:17">
      <c r="F826" s="337"/>
      <c r="G826" s="329"/>
      <c r="H826" s="329"/>
      <c r="I826" s="329"/>
      <c r="J826" s="329"/>
      <c r="K826" s="329"/>
      <c r="L826" s="329"/>
      <c r="M826" s="329"/>
      <c r="N826" s="329"/>
      <c r="O826" s="329"/>
      <c r="P826" s="329"/>
      <c r="Q826" s="329"/>
    </row>
    <row r="827" spans="6:17">
      <c r="F827" s="337"/>
      <c r="G827" s="329"/>
      <c r="H827" s="329"/>
      <c r="I827" s="329"/>
      <c r="J827" s="329"/>
      <c r="K827" s="329"/>
      <c r="L827" s="329"/>
      <c r="M827" s="329"/>
      <c r="N827" s="329"/>
      <c r="O827" s="329"/>
      <c r="P827" s="329"/>
      <c r="Q827" s="329"/>
    </row>
    <row r="828" spans="6:17">
      <c r="F828" s="337"/>
      <c r="G828" s="329"/>
      <c r="H828" s="329"/>
      <c r="I828" s="329"/>
      <c r="J828" s="329"/>
      <c r="K828" s="329"/>
      <c r="L828" s="329"/>
      <c r="M828" s="329"/>
      <c r="N828" s="329"/>
      <c r="O828" s="329"/>
      <c r="P828" s="329"/>
      <c r="Q828" s="329"/>
    </row>
    <row r="829" spans="6:17">
      <c r="F829" s="337"/>
      <c r="G829" s="329"/>
      <c r="H829" s="329"/>
      <c r="I829" s="329"/>
      <c r="J829" s="329"/>
      <c r="K829" s="329"/>
      <c r="L829" s="329"/>
      <c r="M829" s="329"/>
      <c r="N829" s="329"/>
      <c r="O829" s="329"/>
      <c r="P829" s="329"/>
      <c r="Q829" s="329"/>
    </row>
    <row r="830" spans="6:17">
      <c r="F830" s="337"/>
      <c r="G830" s="329"/>
      <c r="H830" s="329"/>
      <c r="I830" s="329"/>
      <c r="J830" s="329"/>
      <c r="K830" s="329"/>
      <c r="L830" s="329"/>
      <c r="M830" s="329"/>
      <c r="N830" s="329"/>
      <c r="O830" s="329"/>
      <c r="P830" s="329"/>
      <c r="Q830" s="329"/>
    </row>
    <row r="831" spans="6:17">
      <c r="F831" s="337"/>
      <c r="G831" s="329"/>
      <c r="H831" s="329"/>
      <c r="I831" s="329"/>
      <c r="J831" s="329"/>
      <c r="K831" s="329"/>
      <c r="L831" s="329"/>
      <c r="M831" s="329"/>
      <c r="N831" s="329"/>
      <c r="O831" s="329"/>
      <c r="P831" s="329"/>
      <c r="Q831" s="329"/>
    </row>
    <row r="832" spans="6:17">
      <c r="F832" s="337"/>
      <c r="G832" s="329"/>
      <c r="H832" s="329"/>
      <c r="I832" s="329"/>
      <c r="J832" s="329"/>
      <c r="K832" s="329"/>
      <c r="L832" s="329"/>
      <c r="M832" s="329"/>
      <c r="N832" s="329"/>
      <c r="O832" s="329"/>
      <c r="P832" s="329"/>
      <c r="Q832" s="329"/>
    </row>
    <row r="833" spans="6:17">
      <c r="F833" s="337"/>
      <c r="G833" s="329"/>
      <c r="H833" s="329"/>
      <c r="I833" s="329"/>
      <c r="J833" s="329"/>
      <c r="K833" s="329"/>
      <c r="L833" s="329"/>
      <c r="M833" s="329"/>
      <c r="N833" s="329"/>
      <c r="O833" s="329"/>
      <c r="P833" s="329"/>
      <c r="Q833" s="329"/>
    </row>
    <row r="834" spans="6:17">
      <c r="F834" s="337"/>
      <c r="G834" s="329"/>
      <c r="H834" s="329"/>
      <c r="I834" s="329"/>
      <c r="J834" s="329"/>
      <c r="K834" s="329"/>
      <c r="L834" s="329"/>
      <c r="M834" s="329"/>
      <c r="N834" s="329"/>
      <c r="O834" s="329"/>
      <c r="P834" s="329"/>
      <c r="Q834" s="329"/>
    </row>
    <row r="835" spans="6:17">
      <c r="F835" s="337"/>
      <c r="G835" s="329"/>
      <c r="H835" s="329"/>
      <c r="I835" s="329"/>
      <c r="J835" s="329"/>
      <c r="K835" s="329"/>
      <c r="L835" s="329"/>
      <c r="M835" s="329"/>
      <c r="N835" s="329"/>
      <c r="O835" s="329"/>
      <c r="P835" s="329"/>
      <c r="Q835" s="329"/>
    </row>
    <row r="836" spans="6:17">
      <c r="F836" s="337"/>
      <c r="G836" s="329"/>
      <c r="H836" s="329"/>
      <c r="I836" s="329"/>
      <c r="J836" s="329"/>
      <c r="K836" s="329"/>
      <c r="L836" s="329"/>
      <c r="M836" s="329"/>
      <c r="N836" s="329"/>
      <c r="O836" s="329"/>
      <c r="P836" s="329"/>
      <c r="Q836" s="329"/>
    </row>
    <row r="837" spans="6:17">
      <c r="F837" s="337"/>
      <c r="G837" s="329"/>
      <c r="H837" s="329"/>
      <c r="I837" s="329"/>
      <c r="J837" s="329"/>
      <c r="K837" s="329"/>
      <c r="L837" s="329"/>
      <c r="M837" s="329"/>
      <c r="N837" s="329"/>
      <c r="O837" s="329"/>
      <c r="P837" s="329"/>
      <c r="Q837" s="329"/>
    </row>
    <row r="838" spans="6:17">
      <c r="F838" s="337"/>
      <c r="G838" s="329"/>
      <c r="H838" s="329"/>
      <c r="I838" s="329"/>
      <c r="J838" s="329"/>
      <c r="K838" s="329"/>
      <c r="L838" s="329"/>
      <c r="M838" s="329"/>
      <c r="N838" s="329"/>
      <c r="O838" s="329"/>
      <c r="P838" s="329"/>
      <c r="Q838" s="329"/>
    </row>
    <row r="839" spans="6:17">
      <c r="F839" s="337"/>
      <c r="G839" s="329"/>
      <c r="H839" s="329"/>
      <c r="I839" s="329"/>
      <c r="J839" s="329"/>
      <c r="K839" s="329"/>
      <c r="L839" s="329"/>
      <c r="M839" s="329"/>
      <c r="N839" s="329"/>
      <c r="O839" s="329"/>
      <c r="P839" s="329"/>
      <c r="Q839" s="329"/>
    </row>
    <row r="840" spans="6:17">
      <c r="F840" s="337"/>
      <c r="G840" s="329"/>
      <c r="H840" s="329"/>
      <c r="I840" s="329"/>
      <c r="J840" s="329"/>
      <c r="K840" s="329"/>
      <c r="L840" s="329"/>
      <c r="M840" s="329"/>
      <c r="N840" s="329"/>
      <c r="O840" s="329"/>
      <c r="P840" s="329"/>
      <c r="Q840" s="329"/>
    </row>
    <row r="841" spans="6:17">
      <c r="F841" s="337"/>
      <c r="G841" s="329"/>
      <c r="H841" s="329"/>
      <c r="I841" s="329"/>
      <c r="J841" s="329"/>
      <c r="K841" s="329"/>
      <c r="L841" s="329"/>
      <c r="M841" s="329"/>
      <c r="N841" s="329"/>
      <c r="O841" s="329"/>
      <c r="P841" s="329"/>
      <c r="Q841" s="329"/>
    </row>
    <row r="842" spans="6:17">
      <c r="F842" s="337"/>
      <c r="G842" s="329"/>
      <c r="H842" s="329"/>
      <c r="I842" s="329"/>
      <c r="J842" s="329"/>
      <c r="K842" s="329"/>
      <c r="L842" s="329"/>
      <c r="M842" s="329"/>
      <c r="N842" s="329"/>
      <c r="O842" s="329"/>
      <c r="P842" s="329"/>
      <c r="Q842" s="329"/>
    </row>
    <row r="843" spans="6:17">
      <c r="F843" s="337"/>
      <c r="G843" s="329"/>
      <c r="H843" s="329"/>
      <c r="I843" s="329"/>
      <c r="J843" s="329"/>
      <c r="K843" s="329"/>
      <c r="L843" s="329"/>
      <c r="M843" s="329"/>
      <c r="N843" s="329"/>
      <c r="O843" s="329"/>
      <c r="P843" s="329"/>
      <c r="Q843" s="329"/>
    </row>
    <row r="844" spans="6:17">
      <c r="F844" s="337"/>
      <c r="G844" s="329"/>
      <c r="H844" s="329"/>
      <c r="I844" s="329"/>
      <c r="J844" s="329"/>
      <c r="K844" s="329"/>
      <c r="L844" s="329"/>
      <c r="M844" s="329"/>
      <c r="N844" s="329"/>
      <c r="O844" s="329"/>
      <c r="P844" s="329"/>
      <c r="Q844" s="329"/>
    </row>
    <row r="845" spans="6:17">
      <c r="F845" s="337"/>
      <c r="G845" s="329"/>
      <c r="H845" s="329"/>
      <c r="I845" s="329"/>
      <c r="J845" s="329"/>
      <c r="K845" s="329"/>
      <c r="L845" s="329"/>
      <c r="M845" s="329"/>
      <c r="N845" s="329"/>
      <c r="O845" s="329"/>
      <c r="P845" s="329"/>
      <c r="Q845" s="329"/>
    </row>
    <row r="846" spans="6:17">
      <c r="F846" s="337"/>
      <c r="G846" s="329"/>
      <c r="H846" s="329"/>
      <c r="I846" s="329"/>
      <c r="J846" s="329"/>
      <c r="K846" s="329"/>
      <c r="L846" s="329"/>
      <c r="M846" s="329"/>
      <c r="N846" s="329"/>
      <c r="O846" s="329"/>
      <c r="P846" s="329"/>
      <c r="Q846" s="329"/>
    </row>
    <row r="847" spans="6:17">
      <c r="F847" s="337"/>
      <c r="G847" s="329"/>
      <c r="H847" s="329"/>
      <c r="I847" s="329"/>
      <c r="J847" s="329"/>
      <c r="K847" s="329"/>
      <c r="L847" s="329"/>
      <c r="M847" s="329"/>
      <c r="N847" s="329"/>
      <c r="O847" s="329"/>
      <c r="P847" s="329"/>
      <c r="Q847" s="329"/>
    </row>
    <row r="848" spans="6:17">
      <c r="F848" s="337"/>
      <c r="G848" s="329"/>
      <c r="H848" s="329"/>
      <c r="I848" s="329"/>
      <c r="J848" s="329"/>
      <c r="K848" s="329"/>
      <c r="L848" s="329"/>
      <c r="M848" s="329"/>
      <c r="N848" s="329"/>
      <c r="O848" s="329"/>
      <c r="P848" s="329"/>
      <c r="Q848" s="329"/>
    </row>
    <row r="849" spans="6:17">
      <c r="F849" s="337"/>
      <c r="G849" s="329"/>
      <c r="H849" s="329"/>
      <c r="I849" s="329"/>
      <c r="J849" s="329"/>
      <c r="K849" s="329"/>
      <c r="L849" s="329"/>
      <c r="M849" s="329"/>
      <c r="N849" s="329"/>
      <c r="O849" s="329"/>
      <c r="P849" s="329"/>
      <c r="Q849" s="329"/>
    </row>
    <row r="850" spans="6:17">
      <c r="F850" s="337"/>
      <c r="G850" s="329"/>
      <c r="H850" s="329"/>
      <c r="I850" s="329"/>
      <c r="J850" s="329"/>
      <c r="K850" s="329"/>
      <c r="L850" s="329"/>
      <c r="M850" s="329"/>
      <c r="N850" s="329"/>
      <c r="O850" s="329"/>
      <c r="P850" s="329"/>
      <c r="Q850" s="329"/>
    </row>
    <row r="851" spans="6:17">
      <c r="F851" s="337"/>
      <c r="G851" s="329"/>
      <c r="H851" s="329"/>
      <c r="I851" s="329"/>
      <c r="J851" s="329"/>
      <c r="K851" s="329"/>
      <c r="L851" s="329"/>
      <c r="M851" s="329"/>
      <c r="N851" s="329"/>
      <c r="O851" s="329"/>
      <c r="P851" s="329"/>
      <c r="Q851" s="329"/>
    </row>
    <row r="852" spans="6:17">
      <c r="F852" s="337"/>
      <c r="G852" s="329"/>
      <c r="H852" s="329"/>
      <c r="I852" s="329"/>
      <c r="J852" s="329"/>
      <c r="K852" s="329"/>
      <c r="L852" s="329"/>
      <c r="M852" s="329"/>
      <c r="N852" s="329"/>
      <c r="O852" s="329"/>
      <c r="P852" s="329"/>
      <c r="Q852" s="329"/>
    </row>
    <row r="853" spans="6:17">
      <c r="F853" s="337"/>
      <c r="G853" s="329"/>
      <c r="H853" s="329"/>
      <c r="I853" s="329"/>
      <c r="J853" s="329"/>
      <c r="K853" s="329"/>
      <c r="L853" s="329"/>
      <c r="M853" s="329"/>
      <c r="N853" s="329"/>
      <c r="O853" s="329"/>
      <c r="P853" s="329"/>
      <c r="Q853" s="329"/>
    </row>
    <row r="854" spans="6:17">
      <c r="F854" s="337"/>
      <c r="G854" s="329"/>
      <c r="H854" s="329"/>
      <c r="I854" s="329"/>
      <c r="J854" s="329"/>
      <c r="K854" s="329"/>
      <c r="L854" s="329"/>
      <c r="M854" s="329"/>
      <c r="N854" s="329"/>
      <c r="O854" s="329"/>
      <c r="P854" s="329"/>
      <c r="Q854" s="329"/>
    </row>
    <row r="855" spans="6:17">
      <c r="F855" s="337"/>
      <c r="G855" s="329"/>
      <c r="H855" s="329"/>
      <c r="I855" s="329"/>
      <c r="J855" s="329"/>
      <c r="K855" s="329"/>
      <c r="L855" s="329"/>
      <c r="M855" s="329"/>
      <c r="N855" s="329"/>
      <c r="O855" s="329"/>
      <c r="P855" s="329"/>
      <c r="Q855" s="329"/>
    </row>
    <row r="856" spans="6:17">
      <c r="F856" s="337"/>
      <c r="G856" s="329"/>
      <c r="H856" s="329"/>
      <c r="I856" s="329"/>
      <c r="J856" s="329"/>
      <c r="K856" s="329"/>
      <c r="L856" s="329"/>
      <c r="M856" s="329"/>
      <c r="N856" s="329"/>
      <c r="O856" s="329"/>
      <c r="P856" s="329"/>
      <c r="Q856" s="329"/>
    </row>
    <row r="857" spans="6:17">
      <c r="F857" s="337"/>
      <c r="G857" s="329"/>
      <c r="H857" s="329"/>
      <c r="I857" s="329"/>
      <c r="J857" s="329"/>
      <c r="K857" s="329"/>
      <c r="L857" s="329"/>
      <c r="M857" s="329"/>
      <c r="N857" s="329"/>
      <c r="O857" s="329"/>
      <c r="P857" s="329"/>
      <c r="Q857" s="329"/>
    </row>
    <row r="858" spans="6:17">
      <c r="F858" s="337"/>
      <c r="G858" s="329"/>
      <c r="H858" s="329"/>
      <c r="I858" s="329"/>
      <c r="J858" s="329"/>
      <c r="K858" s="329"/>
      <c r="L858" s="329"/>
      <c r="M858" s="329"/>
      <c r="N858" s="329"/>
      <c r="O858" s="329"/>
      <c r="P858" s="329"/>
      <c r="Q858" s="329"/>
    </row>
    <row r="859" spans="6:17">
      <c r="F859" s="337"/>
      <c r="G859" s="329"/>
      <c r="H859" s="329"/>
      <c r="I859" s="329"/>
      <c r="J859" s="329"/>
      <c r="K859" s="329"/>
      <c r="L859" s="329"/>
      <c r="M859" s="329"/>
      <c r="N859" s="329"/>
      <c r="O859" s="329"/>
      <c r="P859" s="329"/>
      <c r="Q859" s="329"/>
    </row>
    <row r="860" spans="6:17">
      <c r="F860" s="337"/>
      <c r="G860" s="329"/>
      <c r="H860" s="329"/>
      <c r="I860" s="329"/>
      <c r="J860" s="329"/>
      <c r="K860" s="329"/>
      <c r="L860" s="329"/>
      <c r="M860" s="329"/>
      <c r="N860" s="329"/>
      <c r="O860" s="329"/>
      <c r="P860" s="329"/>
      <c r="Q860" s="329"/>
    </row>
    <row r="861" spans="6:17">
      <c r="F861" s="337"/>
      <c r="G861" s="329"/>
      <c r="H861" s="329"/>
      <c r="I861" s="329"/>
      <c r="J861" s="329"/>
      <c r="K861" s="329"/>
      <c r="L861" s="329"/>
      <c r="M861" s="329"/>
      <c r="N861" s="329"/>
      <c r="O861" s="329"/>
      <c r="P861" s="329"/>
      <c r="Q861" s="329"/>
    </row>
    <row r="862" spans="6:17">
      <c r="F862" s="337"/>
      <c r="G862" s="329"/>
      <c r="H862" s="329"/>
      <c r="I862" s="329"/>
      <c r="J862" s="329"/>
      <c r="K862" s="329"/>
      <c r="L862" s="329"/>
      <c r="M862" s="329"/>
      <c r="N862" s="329"/>
      <c r="O862" s="329"/>
      <c r="P862" s="329"/>
      <c r="Q862" s="329"/>
    </row>
    <row r="863" spans="6:17">
      <c r="F863" s="337"/>
      <c r="G863" s="329"/>
      <c r="H863" s="329"/>
      <c r="I863" s="329"/>
      <c r="J863" s="329"/>
      <c r="K863" s="329"/>
      <c r="L863" s="329"/>
      <c r="M863" s="329"/>
      <c r="N863" s="329"/>
      <c r="O863" s="329"/>
      <c r="P863" s="329"/>
      <c r="Q863" s="329"/>
    </row>
    <row r="864" spans="6:17">
      <c r="F864" s="337"/>
      <c r="G864" s="329"/>
      <c r="H864" s="329"/>
      <c r="I864" s="329"/>
      <c r="J864" s="329"/>
      <c r="K864" s="329"/>
      <c r="L864" s="329"/>
      <c r="M864" s="329"/>
      <c r="N864" s="329"/>
      <c r="O864" s="329"/>
      <c r="P864" s="329"/>
      <c r="Q864" s="329"/>
    </row>
    <row r="865" spans="6:17">
      <c r="F865" s="337"/>
      <c r="G865" s="329"/>
      <c r="H865" s="329"/>
      <c r="I865" s="329"/>
      <c r="J865" s="329"/>
      <c r="K865" s="329"/>
      <c r="L865" s="329"/>
      <c r="M865" s="329"/>
      <c r="N865" s="329"/>
      <c r="O865" s="329"/>
      <c r="P865" s="329"/>
      <c r="Q865" s="329"/>
    </row>
    <row r="866" spans="6:17">
      <c r="F866" s="337"/>
      <c r="G866" s="329"/>
      <c r="H866" s="329"/>
      <c r="I866" s="329"/>
      <c r="J866" s="329"/>
      <c r="K866" s="329"/>
      <c r="L866" s="329"/>
      <c r="M866" s="329"/>
      <c r="N866" s="329"/>
      <c r="O866" s="329"/>
      <c r="P866" s="329"/>
      <c r="Q866" s="329"/>
    </row>
    <row r="867" spans="6:17">
      <c r="F867" s="337"/>
      <c r="G867" s="329"/>
      <c r="H867" s="329"/>
      <c r="I867" s="329"/>
      <c r="J867" s="329"/>
      <c r="K867" s="329"/>
      <c r="L867" s="329"/>
      <c r="M867" s="329"/>
      <c r="N867" s="329"/>
      <c r="O867" s="329"/>
      <c r="P867" s="329"/>
      <c r="Q867" s="329"/>
    </row>
    <row r="868" spans="6:17">
      <c r="F868" s="337"/>
      <c r="G868" s="329"/>
      <c r="H868" s="329"/>
      <c r="I868" s="329"/>
      <c r="J868" s="329"/>
      <c r="K868" s="329"/>
      <c r="L868" s="329"/>
      <c r="M868" s="329"/>
      <c r="N868" s="329"/>
      <c r="O868" s="329"/>
      <c r="P868" s="329"/>
      <c r="Q868" s="329"/>
    </row>
    <row r="869" spans="6:17">
      <c r="F869" s="337"/>
      <c r="G869" s="329"/>
      <c r="H869" s="329"/>
      <c r="I869" s="329"/>
      <c r="J869" s="329"/>
      <c r="K869" s="329"/>
      <c r="L869" s="329"/>
      <c r="M869" s="329"/>
      <c r="N869" s="329"/>
      <c r="O869" s="329"/>
      <c r="P869" s="329"/>
      <c r="Q869" s="329"/>
    </row>
    <row r="870" spans="6:17">
      <c r="F870" s="337"/>
      <c r="G870" s="329"/>
      <c r="H870" s="329"/>
      <c r="I870" s="329"/>
      <c r="J870" s="329"/>
      <c r="K870" s="329"/>
      <c r="L870" s="329"/>
      <c r="M870" s="329"/>
      <c r="N870" s="329"/>
      <c r="O870" s="329"/>
      <c r="P870" s="329"/>
      <c r="Q870" s="329"/>
    </row>
    <row r="871" spans="6:17">
      <c r="F871" s="337"/>
      <c r="G871" s="329"/>
      <c r="H871" s="329"/>
      <c r="I871" s="329"/>
      <c r="J871" s="329"/>
      <c r="K871" s="329"/>
      <c r="L871" s="329"/>
      <c r="M871" s="329"/>
      <c r="N871" s="329"/>
      <c r="O871" s="329"/>
      <c r="P871" s="329"/>
      <c r="Q871" s="329"/>
    </row>
    <row r="872" spans="6:17">
      <c r="F872" s="337"/>
      <c r="G872" s="329"/>
      <c r="H872" s="329"/>
      <c r="I872" s="329"/>
      <c r="J872" s="329"/>
      <c r="K872" s="329"/>
      <c r="L872" s="329"/>
      <c r="M872" s="329"/>
      <c r="N872" s="329"/>
      <c r="O872" s="329"/>
      <c r="P872" s="329"/>
      <c r="Q872" s="329"/>
    </row>
    <row r="873" spans="6:17">
      <c r="F873" s="337"/>
      <c r="G873" s="329"/>
      <c r="H873" s="329"/>
      <c r="I873" s="329"/>
      <c r="J873" s="329"/>
      <c r="K873" s="329"/>
      <c r="L873" s="329"/>
      <c r="M873" s="329"/>
      <c r="N873" s="329"/>
      <c r="O873" s="329"/>
      <c r="P873" s="329"/>
      <c r="Q873" s="329"/>
    </row>
    <row r="874" spans="6:17">
      <c r="F874" s="337"/>
      <c r="G874" s="329"/>
      <c r="H874" s="329"/>
      <c r="I874" s="329"/>
      <c r="J874" s="329"/>
      <c r="K874" s="329"/>
      <c r="L874" s="329"/>
      <c r="M874" s="329"/>
      <c r="N874" s="329"/>
      <c r="O874" s="329"/>
      <c r="P874" s="329"/>
      <c r="Q874" s="329"/>
    </row>
    <row r="875" spans="6:17">
      <c r="F875" s="337"/>
      <c r="G875" s="329"/>
      <c r="H875" s="329"/>
      <c r="I875" s="329"/>
      <c r="J875" s="329"/>
      <c r="K875" s="329"/>
      <c r="L875" s="329"/>
      <c r="M875" s="329"/>
      <c r="N875" s="329"/>
      <c r="O875" s="329"/>
      <c r="P875" s="329"/>
      <c r="Q875" s="329"/>
    </row>
    <row r="876" spans="6:17">
      <c r="F876" s="337"/>
      <c r="G876" s="329"/>
      <c r="H876" s="329"/>
      <c r="I876" s="329"/>
      <c r="J876" s="329"/>
      <c r="K876" s="329"/>
      <c r="L876" s="329"/>
      <c r="M876" s="329"/>
      <c r="N876" s="329"/>
      <c r="O876" s="329"/>
      <c r="P876" s="329"/>
      <c r="Q876" s="329"/>
    </row>
    <row r="877" spans="6:17">
      <c r="F877" s="337"/>
      <c r="G877" s="329"/>
      <c r="H877" s="329"/>
      <c r="I877" s="329"/>
      <c r="J877" s="329"/>
      <c r="K877" s="329"/>
      <c r="L877" s="329"/>
      <c r="M877" s="329"/>
      <c r="N877" s="329"/>
      <c r="O877" s="329"/>
      <c r="P877" s="329"/>
      <c r="Q877" s="329"/>
    </row>
    <row r="878" spans="6:17">
      <c r="F878" s="337"/>
      <c r="G878" s="329"/>
      <c r="H878" s="329"/>
      <c r="I878" s="329"/>
      <c r="J878" s="329"/>
      <c r="K878" s="329"/>
      <c r="L878" s="329"/>
      <c r="M878" s="329"/>
      <c r="N878" s="329"/>
      <c r="O878" s="329"/>
      <c r="P878" s="329"/>
      <c r="Q878" s="329"/>
    </row>
    <row r="879" spans="6:17">
      <c r="F879" s="337"/>
      <c r="G879" s="329"/>
      <c r="H879" s="329"/>
      <c r="I879" s="329"/>
      <c r="J879" s="329"/>
      <c r="K879" s="329"/>
      <c r="L879" s="329"/>
      <c r="M879" s="329"/>
      <c r="N879" s="329"/>
      <c r="O879" s="329"/>
      <c r="P879" s="329"/>
      <c r="Q879" s="329"/>
    </row>
    <row r="880" spans="6:17">
      <c r="F880" s="337"/>
      <c r="G880" s="329"/>
      <c r="H880" s="329"/>
      <c r="I880" s="329"/>
      <c r="J880" s="329"/>
      <c r="K880" s="329"/>
      <c r="L880" s="329"/>
      <c r="M880" s="329"/>
      <c r="N880" s="329"/>
      <c r="O880" s="329"/>
      <c r="P880" s="329"/>
      <c r="Q880" s="329"/>
    </row>
    <row r="881" spans="6:17">
      <c r="F881" s="337"/>
      <c r="G881" s="329"/>
      <c r="H881" s="329"/>
      <c r="I881" s="329"/>
      <c r="J881" s="329"/>
      <c r="K881" s="329"/>
      <c r="L881" s="329"/>
      <c r="M881" s="329"/>
      <c r="N881" s="329"/>
      <c r="O881" s="329"/>
      <c r="P881" s="329"/>
      <c r="Q881" s="329"/>
    </row>
    <row r="882" spans="6:17">
      <c r="F882" s="337"/>
      <c r="G882" s="329"/>
      <c r="H882" s="329"/>
      <c r="I882" s="329"/>
      <c r="J882" s="329"/>
      <c r="K882" s="329"/>
      <c r="L882" s="329"/>
      <c r="M882" s="329"/>
      <c r="N882" s="329"/>
      <c r="O882" s="329"/>
      <c r="P882" s="329"/>
      <c r="Q882" s="329"/>
    </row>
    <row r="883" spans="6:17">
      <c r="F883" s="337"/>
      <c r="G883" s="329"/>
      <c r="H883" s="329"/>
      <c r="I883" s="329"/>
      <c r="J883" s="329"/>
      <c r="K883" s="329"/>
      <c r="L883" s="329"/>
      <c r="M883" s="329"/>
      <c r="N883" s="329"/>
      <c r="O883" s="329"/>
      <c r="P883" s="329"/>
      <c r="Q883" s="329"/>
    </row>
    <row r="884" spans="6:17">
      <c r="F884" s="337"/>
      <c r="G884" s="329"/>
      <c r="H884" s="329"/>
      <c r="I884" s="329"/>
      <c r="J884" s="329"/>
      <c r="K884" s="329"/>
      <c r="L884" s="329"/>
      <c r="M884" s="329"/>
      <c r="N884" s="329"/>
      <c r="O884" s="329"/>
      <c r="P884" s="329"/>
      <c r="Q884" s="329"/>
    </row>
    <row r="885" spans="6:17">
      <c r="F885" s="337"/>
      <c r="G885" s="329"/>
      <c r="H885" s="329"/>
      <c r="I885" s="329"/>
      <c r="J885" s="329"/>
      <c r="K885" s="329"/>
      <c r="L885" s="329"/>
      <c r="M885" s="329"/>
      <c r="N885" s="329"/>
      <c r="O885" s="329"/>
      <c r="P885" s="329"/>
      <c r="Q885" s="329"/>
    </row>
    <row r="886" spans="6:17">
      <c r="F886" s="337"/>
      <c r="G886" s="329"/>
      <c r="H886" s="329"/>
      <c r="I886" s="329"/>
      <c r="J886" s="329"/>
      <c r="K886" s="329"/>
      <c r="L886" s="329"/>
      <c r="M886" s="329"/>
      <c r="N886" s="329"/>
      <c r="O886" s="329"/>
      <c r="P886" s="329"/>
      <c r="Q886" s="329"/>
    </row>
    <row r="887" spans="6:17">
      <c r="F887" s="337"/>
      <c r="G887" s="329"/>
      <c r="H887" s="329"/>
      <c r="I887" s="329"/>
      <c r="J887" s="329"/>
      <c r="K887" s="329"/>
      <c r="L887" s="329"/>
      <c r="M887" s="329"/>
      <c r="N887" s="329"/>
      <c r="O887" s="329"/>
      <c r="P887" s="329"/>
      <c r="Q887" s="329"/>
    </row>
    <row r="888" spans="6:17">
      <c r="F888" s="337"/>
      <c r="G888" s="329"/>
      <c r="H888" s="329"/>
      <c r="I888" s="329"/>
      <c r="J888" s="329"/>
      <c r="K888" s="329"/>
      <c r="L888" s="329"/>
      <c r="M888" s="329"/>
      <c r="N888" s="329"/>
      <c r="O888" s="329"/>
      <c r="P888" s="329"/>
      <c r="Q888" s="329"/>
    </row>
    <row r="889" spans="6:17">
      <c r="F889" s="337"/>
      <c r="G889" s="329"/>
      <c r="H889" s="329"/>
      <c r="I889" s="329"/>
      <c r="J889" s="329"/>
      <c r="K889" s="329"/>
      <c r="L889" s="329"/>
      <c r="M889" s="329"/>
      <c r="N889" s="329"/>
      <c r="O889" s="329"/>
      <c r="P889" s="329"/>
      <c r="Q889" s="329"/>
    </row>
    <row r="890" spans="6:17">
      <c r="F890" s="337"/>
      <c r="G890" s="329"/>
      <c r="H890" s="329"/>
      <c r="I890" s="329"/>
      <c r="J890" s="329"/>
      <c r="K890" s="329"/>
      <c r="L890" s="329"/>
      <c r="M890" s="329"/>
      <c r="N890" s="329"/>
      <c r="O890" s="329"/>
      <c r="P890" s="329"/>
      <c r="Q890" s="329"/>
    </row>
    <row r="891" spans="6:17">
      <c r="F891" s="337"/>
      <c r="G891" s="329"/>
      <c r="H891" s="329"/>
      <c r="I891" s="329"/>
      <c r="J891" s="329"/>
      <c r="K891" s="329"/>
      <c r="L891" s="329"/>
      <c r="M891" s="329"/>
      <c r="N891" s="329"/>
      <c r="O891" s="329"/>
      <c r="P891" s="329"/>
      <c r="Q891" s="329"/>
    </row>
    <row r="892" spans="6:17">
      <c r="F892" s="337"/>
      <c r="G892" s="329"/>
      <c r="H892" s="329"/>
      <c r="I892" s="329"/>
      <c r="J892" s="329"/>
      <c r="K892" s="329"/>
      <c r="L892" s="329"/>
      <c r="M892" s="329"/>
      <c r="N892" s="329"/>
      <c r="O892" s="329"/>
      <c r="P892" s="329"/>
      <c r="Q892" s="329"/>
    </row>
    <row r="893" spans="6:17">
      <c r="F893" s="337"/>
      <c r="G893" s="329"/>
      <c r="H893" s="329"/>
      <c r="I893" s="329"/>
      <c r="J893" s="329"/>
      <c r="K893" s="329"/>
      <c r="L893" s="329"/>
      <c r="M893" s="329"/>
      <c r="N893" s="329"/>
      <c r="O893" s="329"/>
      <c r="P893" s="329"/>
      <c r="Q893" s="329"/>
    </row>
    <row r="894" spans="6:17">
      <c r="F894" s="337"/>
      <c r="G894" s="329"/>
      <c r="H894" s="329"/>
      <c r="I894" s="329"/>
      <c r="J894" s="329"/>
      <c r="K894" s="329"/>
      <c r="L894" s="329"/>
      <c r="M894" s="329"/>
      <c r="N894" s="329"/>
      <c r="O894" s="329"/>
      <c r="P894" s="329"/>
      <c r="Q894" s="329"/>
    </row>
    <row r="895" spans="6:17">
      <c r="F895" s="337"/>
      <c r="G895" s="329"/>
      <c r="H895" s="329"/>
      <c r="I895" s="329"/>
      <c r="J895" s="329"/>
      <c r="K895" s="329"/>
      <c r="L895" s="329"/>
      <c r="M895" s="329"/>
      <c r="N895" s="329"/>
      <c r="O895" s="329"/>
      <c r="P895" s="329"/>
      <c r="Q895" s="329"/>
    </row>
    <row r="896" spans="6:17">
      <c r="F896" s="337"/>
      <c r="G896" s="329"/>
      <c r="H896" s="329"/>
      <c r="I896" s="329"/>
      <c r="J896" s="329"/>
      <c r="K896" s="329"/>
      <c r="L896" s="329"/>
      <c r="M896" s="329"/>
      <c r="N896" s="329"/>
      <c r="O896" s="329"/>
      <c r="P896" s="329"/>
      <c r="Q896" s="329"/>
    </row>
    <row r="897" spans="6:17">
      <c r="F897" s="337"/>
      <c r="G897" s="329"/>
      <c r="H897" s="329"/>
      <c r="I897" s="329"/>
      <c r="J897" s="329"/>
      <c r="K897" s="329"/>
      <c r="L897" s="329"/>
      <c r="M897" s="329"/>
      <c r="N897" s="329"/>
      <c r="O897" s="329"/>
      <c r="P897" s="329"/>
      <c r="Q897" s="329"/>
    </row>
    <row r="898" spans="6:17">
      <c r="F898" s="337"/>
      <c r="G898" s="329"/>
      <c r="H898" s="329"/>
      <c r="I898" s="329"/>
      <c r="J898" s="329"/>
      <c r="K898" s="329"/>
      <c r="L898" s="329"/>
      <c r="M898" s="329"/>
      <c r="N898" s="329"/>
      <c r="O898" s="329"/>
      <c r="P898" s="329"/>
      <c r="Q898" s="329"/>
    </row>
    <row r="899" spans="6:17">
      <c r="F899" s="337"/>
      <c r="G899" s="329"/>
      <c r="H899" s="329"/>
      <c r="I899" s="329"/>
      <c r="J899" s="329"/>
      <c r="K899" s="329"/>
      <c r="L899" s="329"/>
      <c r="M899" s="329"/>
      <c r="N899" s="329"/>
      <c r="O899" s="329"/>
      <c r="P899" s="329"/>
      <c r="Q899" s="329"/>
    </row>
    <row r="900" spans="6:17">
      <c r="F900" s="337"/>
      <c r="G900" s="329"/>
      <c r="H900" s="329"/>
      <c r="I900" s="329"/>
      <c r="J900" s="329"/>
      <c r="K900" s="329"/>
      <c r="L900" s="329"/>
      <c r="M900" s="329"/>
      <c r="N900" s="329"/>
      <c r="O900" s="329"/>
      <c r="P900" s="329"/>
      <c r="Q900" s="329"/>
    </row>
    <row r="901" spans="6:17">
      <c r="F901" s="337"/>
      <c r="G901" s="329"/>
      <c r="H901" s="329"/>
      <c r="I901" s="329"/>
      <c r="J901" s="329"/>
      <c r="K901" s="329"/>
      <c r="L901" s="329"/>
      <c r="M901" s="329"/>
      <c r="N901" s="329"/>
      <c r="O901" s="329"/>
      <c r="P901" s="329"/>
      <c r="Q901" s="329"/>
    </row>
    <row r="902" spans="6:17">
      <c r="F902" s="337"/>
      <c r="G902" s="329"/>
      <c r="H902" s="329"/>
      <c r="I902" s="329"/>
      <c r="J902" s="329"/>
      <c r="K902" s="329"/>
      <c r="L902" s="329"/>
      <c r="M902" s="329"/>
      <c r="N902" s="329"/>
      <c r="O902" s="329"/>
      <c r="P902" s="329"/>
      <c r="Q902" s="329"/>
    </row>
    <row r="903" spans="6:17">
      <c r="F903" s="337"/>
      <c r="G903" s="329"/>
      <c r="H903" s="329"/>
      <c r="I903" s="329"/>
      <c r="J903" s="329"/>
      <c r="K903" s="329"/>
      <c r="L903" s="329"/>
      <c r="M903" s="329"/>
      <c r="N903" s="329"/>
      <c r="O903" s="329"/>
      <c r="P903" s="329"/>
      <c r="Q903" s="329"/>
    </row>
    <row r="904" spans="6:17">
      <c r="F904" s="337"/>
      <c r="G904" s="329"/>
      <c r="H904" s="329"/>
      <c r="I904" s="329"/>
      <c r="J904" s="329"/>
      <c r="K904" s="329"/>
      <c r="L904" s="329"/>
      <c r="M904" s="329"/>
      <c r="N904" s="329"/>
      <c r="O904" s="329"/>
      <c r="P904" s="329"/>
      <c r="Q904" s="329"/>
    </row>
    <row r="905" spans="6:17">
      <c r="F905" s="337"/>
      <c r="G905" s="329"/>
      <c r="H905" s="329"/>
      <c r="I905" s="329"/>
      <c r="J905" s="329"/>
      <c r="K905" s="329"/>
      <c r="L905" s="329"/>
      <c r="M905" s="329"/>
      <c r="N905" s="329"/>
      <c r="O905" s="329"/>
      <c r="P905" s="329"/>
      <c r="Q905" s="329"/>
    </row>
    <row r="906" spans="6:17">
      <c r="F906" s="337"/>
      <c r="G906" s="329"/>
      <c r="H906" s="329"/>
      <c r="I906" s="329"/>
      <c r="J906" s="329"/>
      <c r="K906" s="329"/>
      <c r="L906" s="329"/>
      <c r="M906" s="329"/>
      <c r="N906" s="329"/>
      <c r="O906" s="329"/>
      <c r="P906" s="329"/>
      <c r="Q906" s="329"/>
    </row>
    <row r="907" spans="6:17">
      <c r="F907" s="337"/>
      <c r="G907" s="329"/>
      <c r="H907" s="329"/>
      <c r="I907" s="329"/>
      <c r="J907" s="329"/>
      <c r="K907" s="329"/>
      <c r="L907" s="329"/>
      <c r="M907" s="329"/>
      <c r="N907" s="329"/>
      <c r="O907" s="329"/>
      <c r="P907" s="329"/>
      <c r="Q907" s="329"/>
    </row>
    <row r="908" spans="6:17">
      <c r="F908" s="337"/>
      <c r="G908" s="329"/>
      <c r="H908" s="329"/>
      <c r="I908" s="329"/>
      <c r="J908" s="329"/>
      <c r="K908" s="329"/>
      <c r="L908" s="329"/>
      <c r="M908" s="329"/>
      <c r="N908" s="329"/>
      <c r="O908" s="329"/>
      <c r="P908" s="329"/>
      <c r="Q908" s="329"/>
    </row>
    <row r="909" spans="6:17">
      <c r="F909" s="337"/>
      <c r="G909" s="329"/>
      <c r="H909" s="329"/>
      <c r="I909" s="329"/>
      <c r="J909" s="329"/>
      <c r="K909" s="329"/>
      <c r="L909" s="329"/>
      <c r="M909" s="329"/>
      <c r="N909" s="329"/>
      <c r="O909" s="329"/>
      <c r="P909" s="329"/>
      <c r="Q909" s="329"/>
    </row>
    <row r="910" spans="6:17">
      <c r="F910" s="337"/>
      <c r="G910" s="329"/>
      <c r="H910" s="329"/>
      <c r="I910" s="329"/>
      <c r="J910" s="329"/>
      <c r="K910" s="329"/>
      <c r="L910" s="329"/>
      <c r="M910" s="329"/>
      <c r="N910" s="329"/>
      <c r="O910" s="329"/>
      <c r="P910" s="329"/>
      <c r="Q910" s="329"/>
    </row>
    <row r="911" spans="6:17">
      <c r="F911" s="337"/>
      <c r="G911" s="329"/>
      <c r="H911" s="329"/>
      <c r="I911" s="329"/>
      <c r="J911" s="329"/>
      <c r="K911" s="329"/>
      <c r="L911" s="329"/>
      <c r="M911" s="329"/>
      <c r="N911" s="329"/>
      <c r="O911" s="329"/>
      <c r="P911" s="329"/>
      <c r="Q911" s="329"/>
    </row>
    <row r="912" spans="6:17">
      <c r="F912" s="337"/>
      <c r="G912" s="329"/>
      <c r="H912" s="329"/>
      <c r="I912" s="329"/>
      <c r="J912" s="329"/>
      <c r="K912" s="329"/>
      <c r="L912" s="329"/>
      <c r="M912" s="329"/>
      <c r="N912" s="329"/>
      <c r="O912" s="329"/>
      <c r="P912" s="329"/>
      <c r="Q912" s="329"/>
    </row>
    <row r="913" spans="6:17">
      <c r="F913" s="337"/>
      <c r="G913" s="329"/>
      <c r="H913" s="329"/>
      <c r="I913" s="329"/>
      <c r="J913" s="329"/>
      <c r="K913" s="329"/>
      <c r="L913" s="329"/>
      <c r="M913" s="329"/>
      <c r="N913" s="329"/>
      <c r="O913" s="329"/>
      <c r="P913" s="329"/>
      <c r="Q913" s="329"/>
    </row>
    <row r="914" spans="6:17">
      <c r="F914" s="337"/>
      <c r="G914" s="329"/>
      <c r="H914" s="329"/>
      <c r="I914" s="329"/>
      <c r="J914" s="329"/>
      <c r="K914" s="329"/>
      <c r="L914" s="329"/>
      <c r="M914" s="329"/>
      <c r="N914" s="329"/>
      <c r="O914" s="329"/>
      <c r="P914" s="329"/>
      <c r="Q914" s="329"/>
    </row>
    <row r="915" spans="6:17">
      <c r="F915" s="337"/>
      <c r="G915" s="329"/>
      <c r="H915" s="329"/>
      <c r="I915" s="329"/>
      <c r="J915" s="329"/>
      <c r="K915" s="329"/>
      <c r="L915" s="329"/>
      <c r="M915" s="329"/>
      <c r="N915" s="329"/>
      <c r="O915" s="329"/>
      <c r="P915" s="329"/>
      <c r="Q915" s="329"/>
    </row>
    <row r="916" spans="6:17">
      <c r="F916" s="337"/>
      <c r="G916" s="329"/>
      <c r="H916" s="329"/>
      <c r="I916" s="329"/>
      <c r="J916" s="329"/>
      <c r="K916" s="329"/>
      <c r="L916" s="329"/>
      <c r="M916" s="329"/>
      <c r="N916" s="329"/>
      <c r="O916" s="329"/>
      <c r="P916" s="329"/>
      <c r="Q916" s="329"/>
    </row>
    <row r="917" spans="6:17">
      <c r="F917" s="337"/>
      <c r="G917" s="329"/>
      <c r="H917" s="329"/>
      <c r="I917" s="329"/>
      <c r="J917" s="329"/>
      <c r="K917" s="329"/>
      <c r="L917" s="329"/>
      <c r="M917" s="329"/>
      <c r="N917" s="329"/>
      <c r="O917" s="329"/>
      <c r="P917" s="329"/>
      <c r="Q917" s="329"/>
    </row>
    <row r="918" spans="6:17">
      <c r="F918" s="337"/>
      <c r="G918" s="329"/>
      <c r="H918" s="329"/>
      <c r="I918" s="329"/>
      <c r="J918" s="329"/>
      <c r="K918" s="329"/>
      <c r="L918" s="329"/>
      <c r="M918" s="329"/>
      <c r="N918" s="329"/>
      <c r="O918" s="329"/>
      <c r="P918" s="329"/>
      <c r="Q918" s="329"/>
    </row>
    <row r="919" spans="6:17">
      <c r="F919" s="337"/>
      <c r="G919" s="329"/>
      <c r="H919" s="329"/>
      <c r="I919" s="329"/>
      <c r="J919" s="329"/>
      <c r="K919" s="329"/>
      <c r="L919" s="329"/>
      <c r="M919" s="329"/>
      <c r="N919" s="329"/>
      <c r="O919" s="329"/>
      <c r="P919" s="329"/>
      <c r="Q919" s="329"/>
    </row>
    <row r="920" spans="6:17">
      <c r="F920" s="337"/>
      <c r="G920" s="329"/>
      <c r="H920" s="329"/>
      <c r="I920" s="329"/>
      <c r="J920" s="329"/>
      <c r="K920" s="329"/>
      <c r="L920" s="329"/>
      <c r="M920" s="329"/>
      <c r="N920" s="329"/>
      <c r="O920" s="329"/>
      <c r="P920" s="329"/>
      <c r="Q920" s="329"/>
    </row>
    <row r="921" spans="6:17">
      <c r="F921" s="337"/>
      <c r="G921" s="329"/>
      <c r="H921" s="329"/>
      <c r="I921" s="329"/>
      <c r="J921" s="329"/>
      <c r="K921" s="329"/>
      <c r="L921" s="329"/>
      <c r="M921" s="329"/>
      <c r="N921" s="329"/>
      <c r="O921" s="329"/>
      <c r="P921" s="329"/>
      <c r="Q921" s="329"/>
    </row>
    <row r="922" spans="6:17">
      <c r="F922" s="337"/>
      <c r="G922" s="329"/>
      <c r="H922" s="329"/>
      <c r="I922" s="329"/>
      <c r="J922" s="329"/>
      <c r="K922" s="329"/>
      <c r="L922" s="329"/>
      <c r="M922" s="329"/>
      <c r="N922" s="329"/>
      <c r="O922" s="329"/>
      <c r="P922" s="329"/>
      <c r="Q922" s="329"/>
    </row>
    <row r="923" spans="6:17">
      <c r="F923" s="337"/>
      <c r="G923" s="329"/>
      <c r="H923" s="329"/>
      <c r="I923" s="329"/>
      <c r="J923" s="329"/>
      <c r="K923" s="329"/>
      <c r="L923" s="329"/>
      <c r="M923" s="329"/>
      <c r="N923" s="329"/>
      <c r="O923" s="329"/>
      <c r="P923" s="329"/>
      <c r="Q923" s="329"/>
    </row>
    <row r="924" spans="6:17">
      <c r="F924" s="337"/>
      <c r="G924" s="329"/>
      <c r="H924" s="329"/>
      <c r="I924" s="329"/>
      <c r="J924" s="329"/>
      <c r="K924" s="329"/>
      <c r="L924" s="329"/>
      <c r="M924" s="329"/>
      <c r="N924" s="329"/>
      <c r="O924" s="329"/>
      <c r="P924" s="329"/>
      <c r="Q924" s="329"/>
    </row>
    <row r="925" spans="6:17">
      <c r="F925" s="337"/>
      <c r="G925" s="329"/>
      <c r="H925" s="329"/>
      <c r="I925" s="329"/>
      <c r="J925" s="329"/>
      <c r="K925" s="329"/>
      <c r="L925" s="329"/>
      <c r="M925" s="329"/>
      <c r="N925" s="329"/>
      <c r="O925" s="329"/>
      <c r="P925" s="329"/>
      <c r="Q925" s="329"/>
    </row>
    <row r="926" spans="6:17">
      <c r="F926" s="337"/>
      <c r="G926" s="329"/>
      <c r="H926" s="329"/>
      <c r="I926" s="329"/>
      <c r="J926" s="329"/>
      <c r="K926" s="329"/>
      <c r="L926" s="329"/>
      <c r="M926" s="329"/>
      <c r="N926" s="329"/>
      <c r="O926" s="329"/>
      <c r="P926" s="329"/>
      <c r="Q926" s="329"/>
    </row>
    <row r="927" spans="6:17">
      <c r="F927" s="337"/>
      <c r="G927" s="329"/>
      <c r="H927" s="329"/>
      <c r="I927" s="329"/>
      <c r="J927" s="329"/>
      <c r="K927" s="329"/>
      <c r="L927" s="329"/>
      <c r="M927" s="329"/>
      <c r="N927" s="329"/>
      <c r="O927" s="329"/>
      <c r="P927" s="329"/>
      <c r="Q927" s="329"/>
    </row>
    <row r="928" spans="6:17">
      <c r="F928" s="337"/>
      <c r="G928" s="329"/>
      <c r="H928" s="329"/>
      <c r="I928" s="329"/>
      <c r="J928" s="329"/>
      <c r="K928" s="329"/>
      <c r="L928" s="329"/>
      <c r="M928" s="329"/>
      <c r="N928" s="329"/>
      <c r="O928" s="329"/>
      <c r="P928" s="329"/>
      <c r="Q928" s="329"/>
    </row>
    <row r="929" spans="6:17">
      <c r="F929" s="337"/>
      <c r="G929" s="329"/>
      <c r="H929" s="329"/>
      <c r="I929" s="329"/>
      <c r="J929" s="329"/>
      <c r="K929" s="329"/>
      <c r="L929" s="329"/>
      <c r="M929" s="329"/>
      <c r="N929" s="329"/>
      <c r="O929" s="329"/>
      <c r="P929" s="329"/>
      <c r="Q929" s="329"/>
    </row>
    <row r="930" spans="6:17">
      <c r="F930" s="337"/>
      <c r="G930" s="329"/>
      <c r="H930" s="329"/>
      <c r="I930" s="329"/>
      <c r="J930" s="329"/>
      <c r="K930" s="329"/>
      <c r="L930" s="329"/>
      <c r="M930" s="329"/>
      <c r="N930" s="329"/>
      <c r="O930" s="329"/>
      <c r="P930" s="329"/>
      <c r="Q930" s="329"/>
    </row>
    <row r="931" spans="6:17">
      <c r="F931" s="337"/>
      <c r="G931" s="329"/>
      <c r="H931" s="329"/>
      <c r="I931" s="329"/>
      <c r="J931" s="329"/>
      <c r="K931" s="329"/>
      <c r="L931" s="329"/>
      <c r="M931" s="329"/>
      <c r="N931" s="329"/>
      <c r="O931" s="329"/>
      <c r="P931" s="329"/>
      <c r="Q931" s="329"/>
    </row>
    <row r="932" spans="6:17">
      <c r="F932" s="337"/>
      <c r="G932" s="329"/>
      <c r="H932" s="329"/>
      <c r="I932" s="329"/>
      <c r="J932" s="329"/>
      <c r="K932" s="329"/>
      <c r="L932" s="329"/>
      <c r="M932" s="329"/>
      <c r="N932" s="329"/>
      <c r="O932" s="329"/>
      <c r="P932" s="329"/>
      <c r="Q932" s="329"/>
    </row>
    <row r="933" spans="6:17">
      <c r="F933" s="337"/>
      <c r="G933" s="329"/>
      <c r="H933" s="329"/>
      <c r="I933" s="329"/>
      <c r="J933" s="329"/>
      <c r="K933" s="329"/>
      <c r="L933" s="329"/>
      <c r="M933" s="329"/>
      <c r="N933" s="329"/>
      <c r="O933" s="329"/>
      <c r="P933" s="329"/>
      <c r="Q933" s="329"/>
    </row>
    <row r="934" spans="6:17">
      <c r="F934" s="337"/>
      <c r="G934" s="329"/>
      <c r="H934" s="329"/>
      <c r="I934" s="329"/>
      <c r="J934" s="329"/>
      <c r="K934" s="329"/>
      <c r="L934" s="329"/>
      <c r="M934" s="329"/>
      <c r="N934" s="329"/>
      <c r="O934" s="329"/>
      <c r="P934" s="329"/>
      <c r="Q934" s="329"/>
    </row>
    <row r="935" spans="6:17">
      <c r="F935" s="337"/>
      <c r="G935" s="329"/>
      <c r="H935" s="329"/>
      <c r="I935" s="329"/>
      <c r="J935" s="329"/>
      <c r="K935" s="329"/>
      <c r="L935" s="329"/>
      <c r="M935" s="329"/>
      <c r="N935" s="329"/>
      <c r="O935" s="329"/>
      <c r="P935" s="329"/>
      <c r="Q935" s="329"/>
    </row>
    <row r="936" spans="6:17">
      <c r="F936" s="337"/>
      <c r="G936" s="329"/>
      <c r="H936" s="329"/>
      <c r="I936" s="329"/>
      <c r="J936" s="329"/>
      <c r="K936" s="329"/>
      <c r="L936" s="329"/>
      <c r="M936" s="329"/>
      <c r="N936" s="329"/>
      <c r="O936" s="329"/>
      <c r="P936" s="329"/>
      <c r="Q936" s="329"/>
    </row>
    <row r="937" spans="6:17">
      <c r="F937" s="337"/>
      <c r="G937" s="329"/>
      <c r="H937" s="329"/>
      <c r="I937" s="329"/>
      <c r="J937" s="329"/>
      <c r="K937" s="329"/>
      <c r="L937" s="329"/>
      <c r="M937" s="329"/>
      <c r="N937" s="329"/>
      <c r="O937" s="329"/>
      <c r="P937" s="329"/>
      <c r="Q937" s="329"/>
    </row>
    <row r="938" spans="6:17">
      <c r="F938" s="337"/>
      <c r="G938" s="329"/>
      <c r="H938" s="329"/>
      <c r="I938" s="329"/>
      <c r="J938" s="329"/>
      <c r="K938" s="329"/>
      <c r="L938" s="329"/>
      <c r="M938" s="329"/>
      <c r="N938" s="329"/>
      <c r="O938" s="329"/>
      <c r="P938" s="329"/>
      <c r="Q938" s="329"/>
    </row>
    <row r="939" spans="6:17">
      <c r="F939" s="337"/>
      <c r="G939" s="329"/>
      <c r="H939" s="329"/>
      <c r="I939" s="329"/>
      <c r="J939" s="329"/>
      <c r="K939" s="329"/>
      <c r="L939" s="329"/>
      <c r="M939" s="329"/>
      <c r="N939" s="329"/>
      <c r="O939" s="329"/>
      <c r="P939" s="329"/>
      <c r="Q939" s="329"/>
    </row>
    <row r="940" spans="6:17">
      <c r="F940" s="337"/>
      <c r="G940" s="329"/>
      <c r="H940" s="329"/>
      <c r="I940" s="329"/>
      <c r="J940" s="329"/>
      <c r="K940" s="329"/>
      <c r="L940" s="329"/>
      <c r="M940" s="329"/>
      <c r="N940" s="329"/>
      <c r="O940" s="329"/>
      <c r="P940" s="329"/>
      <c r="Q940" s="329"/>
    </row>
    <row r="941" spans="6:17">
      <c r="F941" s="337"/>
      <c r="G941" s="329"/>
      <c r="H941" s="329"/>
      <c r="I941" s="329"/>
      <c r="J941" s="329"/>
      <c r="K941" s="329"/>
      <c r="L941" s="329"/>
      <c r="M941" s="329"/>
      <c r="N941" s="329"/>
      <c r="O941" s="329"/>
      <c r="P941" s="329"/>
      <c r="Q941" s="329"/>
    </row>
    <row r="942" spans="6:17">
      <c r="F942" s="337"/>
      <c r="G942" s="329"/>
      <c r="H942" s="329"/>
      <c r="I942" s="329"/>
      <c r="J942" s="329"/>
      <c r="K942" s="329"/>
      <c r="L942" s="329"/>
      <c r="M942" s="329"/>
      <c r="N942" s="329"/>
      <c r="O942" s="329"/>
      <c r="P942" s="329"/>
      <c r="Q942" s="329"/>
    </row>
    <row r="943" spans="6:17">
      <c r="F943" s="337"/>
      <c r="G943" s="329"/>
      <c r="H943" s="329"/>
      <c r="I943" s="329"/>
      <c r="J943" s="329"/>
      <c r="K943" s="329"/>
      <c r="L943" s="329"/>
      <c r="M943" s="329"/>
      <c r="N943" s="329"/>
      <c r="O943" s="329"/>
      <c r="P943" s="329"/>
      <c r="Q943" s="329"/>
    </row>
    <row r="944" spans="6:17">
      <c r="F944" s="337"/>
      <c r="G944" s="329"/>
      <c r="H944" s="329"/>
      <c r="I944" s="329"/>
      <c r="J944" s="329"/>
      <c r="K944" s="329"/>
      <c r="L944" s="329"/>
      <c r="M944" s="329"/>
      <c r="N944" s="329"/>
      <c r="O944" s="329"/>
      <c r="P944" s="329"/>
      <c r="Q944" s="329"/>
    </row>
    <row r="945" spans="6:17">
      <c r="F945" s="337"/>
      <c r="G945" s="329"/>
      <c r="H945" s="329"/>
      <c r="I945" s="329"/>
      <c r="J945" s="329"/>
      <c r="K945" s="329"/>
      <c r="L945" s="329"/>
      <c r="M945" s="329"/>
      <c r="N945" s="329"/>
      <c r="O945" s="329"/>
      <c r="P945" s="329"/>
      <c r="Q945" s="329"/>
    </row>
    <row r="946" spans="6:17">
      <c r="F946" s="337"/>
      <c r="G946" s="329"/>
      <c r="H946" s="329"/>
      <c r="I946" s="329"/>
      <c r="J946" s="329"/>
      <c r="K946" s="329"/>
      <c r="L946" s="329"/>
      <c r="M946" s="329"/>
      <c r="N946" s="329"/>
      <c r="O946" s="329"/>
      <c r="P946" s="329"/>
      <c r="Q946" s="329"/>
    </row>
    <row r="947" spans="6:17">
      <c r="F947" s="337"/>
      <c r="G947" s="329"/>
      <c r="H947" s="329"/>
      <c r="I947" s="329"/>
      <c r="J947" s="329"/>
      <c r="K947" s="329"/>
      <c r="L947" s="329"/>
      <c r="M947" s="329"/>
      <c r="N947" s="329"/>
      <c r="O947" s="329"/>
      <c r="P947" s="329"/>
      <c r="Q947" s="329"/>
    </row>
    <row r="948" spans="6:17">
      <c r="F948" s="337"/>
      <c r="G948" s="329"/>
      <c r="H948" s="329"/>
      <c r="I948" s="329"/>
      <c r="J948" s="329"/>
      <c r="K948" s="329"/>
      <c r="L948" s="329"/>
      <c r="M948" s="329"/>
      <c r="N948" s="329"/>
      <c r="O948" s="329"/>
      <c r="P948" s="329"/>
      <c r="Q948" s="329"/>
    </row>
    <row r="949" spans="6:17">
      <c r="F949" s="337"/>
      <c r="G949" s="329"/>
      <c r="H949" s="329"/>
      <c r="I949" s="329"/>
      <c r="J949" s="329"/>
      <c r="K949" s="329"/>
      <c r="L949" s="329"/>
      <c r="M949" s="329"/>
      <c r="N949" s="329"/>
      <c r="O949" s="329"/>
      <c r="P949" s="329"/>
      <c r="Q949" s="329"/>
    </row>
    <row r="950" spans="6:17">
      <c r="F950" s="337"/>
      <c r="G950" s="329"/>
      <c r="H950" s="329"/>
      <c r="I950" s="329"/>
      <c r="J950" s="329"/>
      <c r="K950" s="329"/>
      <c r="L950" s="329"/>
      <c r="M950" s="329"/>
      <c r="N950" s="329"/>
      <c r="O950" s="329"/>
      <c r="P950" s="329"/>
      <c r="Q950" s="329"/>
    </row>
    <row r="951" spans="6:17">
      <c r="F951" s="337"/>
      <c r="G951" s="329"/>
      <c r="H951" s="329"/>
      <c r="I951" s="329"/>
      <c r="J951" s="329"/>
      <c r="K951" s="329"/>
      <c r="L951" s="329"/>
      <c r="M951" s="329"/>
      <c r="N951" s="329"/>
      <c r="O951" s="329"/>
      <c r="P951" s="329"/>
      <c r="Q951" s="329"/>
    </row>
    <row r="952" spans="6:17">
      <c r="F952" s="337"/>
      <c r="G952" s="329"/>
      <c r="H952" s="329"/>
      <c r="I952" s="329"/>
      <c r="J952" s="329"/>
      <c r="K952" s="329"/>
      <c r="L952" s="329"/>
      <c r="M952" s="329"/>
      <c r="N952" s="329"/>
      <c r="O952" s="329"/>
      <c r="P952" s="329"/>
      <c r="Q952" s="329"/>
    </row>
    <row r="953" spans="6:17">
      <c r="F953" s="337"/>
      <c r="G953" s="329"/>
      <c r="H953" s="329"/>
      <c r="I953" s="329"/>
      <c r="J953" s="329"/>
      <c r="K953" s="329"/>
      <c r="L953" s="329"/>
      <c r="M953" s="329"/>
      <c r="N953" s="329"/>
      <c r="O953" s="329"/>
      <c r="P953" s="329"/>
      <c r="Q953" s="329"/>
    </row>
    <row r="954" spans="6:17">
      <c r="F954" s="337"/>
      <c r="G954" s="329"/>
      <c r="H954" s="329"/>
      <c r="I954" s="329"/>
      <c r="J954" s="329"/>
      <c r="K954" s="329"/>
      <c r="L954" s="329"/>
      <c r="M954" s="329"/>
      <c r="N954" s="329"/>
      <c r="O954" s="329"/>
      <c r="P954" s="329"/>
      <c r="Q954" s="329"/>
    </row>
    <row r="955" spans="6:17">
      <c r="F955" s="337"/>
      <c r="G955" s="329"/>
      <c r="H955" s="329"/>
      <c r="I955" s="329"/>
      <c r="J955" s="329"/>
      <c r="K955" s="329"/>
      <c r="L955" s="329"/>
      <c r="M955" s="329"/>
      <c r="N955" s="329"/>
      <c r="O955" s="329"/>
      <c r="P955" s="329"/>
      <c r="Q955" s="329"/>
    </row>
    <row r="956" spans="6:17">
      <c r="F956" s="337"/>
      <c r="G956" s="329"/>
      <c r="H956" s="329"/>
      <c r="I956" s="329"/>
      <c r="J956" s="329"/>
      <c r="K956" s="329"/>
      <c r="L956" s="329"/>
      <c r="M956" s="329"/>
      <c r="N956" s="329"/>
      <c r="O956" s="329"/>
      <c r="P956" s="329"/>
      <c r="Q956" s="329"/>
    </row>
    <row r="957" spans="6:17">
      <c r="F957" s="337"/>
      <c r="G957" s="329"/>
      <c r="H957" s="329"/>
      <c r="I957" s="329"/>
      <c r="J957" s="329"/>
      <c r="K957" s="329"/>
      <c r="L957" s="329"/>
      <c r="M957" s="329"/>
      <c r="N957" s="329"/>
      <c r="O957" s="329"/>
      <c r="P957" s="329"/>
      <c r="Q957" s="329"/>
    </row>
    <row r="958" spans="6:17">
      <c r="F958" s="337"/>
      <c r="G958" s="329"/>
      <c r="H958" s="329"/>
      <c r="I958" s="329"/>
      <c r="J958" s="329"/>
      <c r="K958" s="329"/>
      <c r="L958" s="329"/>
      <c r="M958" s="329"/>
      <c r="N958" s="329"/>
      <c r="O958" s="329"/>
      <c r="P958" s="329"/>
      <c r="Q958" s="329"/>
    </row>
    <row r="959" spans="6:17">
      <c r="F959" s="337"/>
      <c r="G959" s="329"/>
      <c r="H959" s="329"/>
      <c r="I959" s="329"/>
      <c r="J959" s="329"/>
      <c r="K959" s="329"/>
      <c r="L959" s="329"/>
      <c r="M959" s="329"/>
      <c r="N959" s="329"/>
      <c r="O959" s="329"/>
      <c r="P959" s="329"/>
      <c r="Q959" s="329"/>
    </row>
    <row r="960" spans="6:17">
      <c r="F960" s="337"/>
      <c r="G960" s="329"/>
      <c r="H960" s="329"/>
      <c r="I960" s="329"/>
      <c r="J960" s="329"/>
      <c r="K960" s="329"/>
      <c r="L960" s="329"/>
      <c r="M960" s="329"/>
      <c r="N960" s="329"/>
      <c r="O960" s="329"/>
      <c r="P960" s="329"/>
      <c r="Q960" s="329"/>
    </row>
    <row r="961" spans="6:17">
      <c r="F961" s="337"/>
      <c r="G961" s="329"/>
      <c r="H961" s="329"/>
      <c r="I961" s="329"/>
      <c r="J961" s="329"/>
      <c r="K961" s="329"/>
      <c r="L961" s="329"/>
      <c r="M961" s="329"/>
      <c r="N961" s="329"/>
      <c r="O961" s="329"/>
      <c r="P961" s="329"/>
      <c r="Q961" s="329"/>
    </row>
    <row r="962" spans="6:17">
      <c r="F962" s="337"/>
      <c r="G962" s="329"/>
      <c r="H962" s="329"/>
      <c r="I962" s="329"/>
      <c r="J962" s="329"/>
      <c r="K962" s="329"/>
      <c r="L962" s="329"/>
      <c r="M962" s="329"/>
      <c r="N962" s="329"/>
      <c r="O962" s="329"/>
      <c r="P962" s="329"/>
      <c r="Q962" s="329"/>
    </row>
    <row r="963" spans="6:17">
      <c r="F963" s="337"/>
      <c r="G963" s="329"/>
      <c r="H963" s="329"/>
      <c r="I963" s="329"/>
      <c r="J963" s="329"/>
      <c r="K963" s="329"/>
      <c r="L963" s="329"/>
      <c r="M963" s="329"/>
      <c r="N963" s="329"/>
      <c r="O963" s="329"/>
      <c r="P963" s="329"/>
      <c r="Q963" s="329"/>
    </row>
    <row r="964" spans="6:17">
      <c r="F964" s="337"/>
      <c r="G964" s="329"/>
      <c r="H964" s="329"/>
      <c r="I964" s="329"/>
      <c r="J964" s="329"/>
      <c r="K964" s="329"/>
      <c r="L964" s="329"/>
      <c r="M964" s="329"/>
      <c r="N964" s="329"/>
      <c r="O964" s="329"/>
      <c r="P964" s="329"/>
      <c r="Q964" s="329"/>
    </row>
    <row r="965" spans="6:17">
      <c r="F965" s="337"/>
      <c r="G965" s="329"/>
      <c r="H965" s="329"/>
      <c r="I965" s="329"/>
      <c r="J965" s="329"/>
      <c r="K965" s="329"/>
      <c r="L965" s="329"/>
      <c r="M965" s="329"/>
      <c r="N965" s="329"/>
      <c r="O965" s="329"/>
      <c r="P965" s="329"/>
      <c r="Q965" s="329"/>
    </row>
    <row r="966" spans="6:17">
      <c r="F966" s="337"/>
      <c r="G966" s="329"/>
      <c r="H966" s="329"/>
      <c r="I966" s="329"/>
      <c r="J966" s="329"/>
      <c r="K966" s="329"/>
      <c r="L966" s="329"/>
      <c r="M966" s="329"/>
      <c r="N966" s="329"/>
      <c r="O966" s="329"/>
      <c r="P966" s="329"/>
      <c r="Q966" s="329"/>
    </row>
    <row r="967" spans="6:17">
      <c r="F967" s="337"/>
      <c r="G967" s="329"/>
      <c r="H967" s="329"/>
      <c r="I967" s="329"/>
      <c r="J967" s="329"/>
      <c r="K967" s="329"/>
      <c r="L967" s="329"/>
      <c r="M967" s="329"/>
      <c r="N967" s="329"/>
      <c r="O967" s="329"/>
      <c r="P967" s="329"/>
      <c r="Q967" s="329"/>
    </row>
    <row r="968" spans="6:17">
      <c r="F968" s="337"/>
      <c r="G968" s="329"/>
      <c r="H968" s="329"/>
      <c r="I968" s="329"/>
      <c r="J968" s="329"/>
      <c r="K968" s="329"/>
      <c r="L968" s="329"/>
      <c r="M968" s="329"/>
      <c r="N968" s="329"/>
      <c r="O968" s="329"/>
      <c r="P968" s="329"/>
      <c r="Q968" s="329"/>
    </row>
    <row r="969" spans="6:17">
      <c r="F969" s="337"/>
      <c r="G969" s="329"/>
      <c r="H969" s="329"/>
      <c r="I969" s="329"/>
      <c r="J969" s="329"/>
      <c r="K969" s="329"/>
      <c r="L969" s="329"/>
      <c r="M969" s="329"/>
      <c r="N969" s="329"/>
      <c r="O969" s="329"/>
      <c r="P969" s="329"/>
      <c r="Q969" s="329"/>
    </row>
    <row r="970" spans="6:17">
      <c r="F970" s="337"/>
      <c r="G970" s="329"/>
      <c r="H970" s="329"/>
      <c r="I970" s="329"/>
      <c r="J970" s="329"/>
      <c r="K970" s="329"/>
      <c r="L970" s="329"/>
      <c r="M970" s="329"/>
      <c r="N970" s="329"/>
      <c r="O970" s="329"/>
      <c r="P970" s="329"/>
      <c r="Q970" s="329"/>
    </row>
    <row r="971" spans="6:17">
      <c r="F971" s="337"/>
      <c r="G971" s="329"/>
      <c r="H971" s="329"/>
      <c r="I971" s="329"/>
      <c r="J971" s="329"/>
      <c r="K971" s="329"/>
      <c r="L971" s="329"/>
      <c r="M971" s="329"/>
      <c r="N971" s="329"/>
      <c r="O971" s="329"/>
      <c r="P971" s="329"/>
      <c r="Q971" s="329"/>
    </row>
    <row r="972" spans="6:17">
      <c r="F972" s="337"/>
      <c r="G972" s="329"/>
      <c r="H972" s="329"/>
      <c r="I972" s="329"/>
      <c r="J972" s="329"/>
      <c r="K972" s="329"/>
      <c r="L972" s="329"/>
      <c r="M972" s="329"/>
      <c r="N972" s="329"/>
      <c r="O972" s="329"/>
      <c r="P972" s="329"/>
      <c r="Q972" s="329"/>
    </row>
    <row r="973" spans="6:17">
      <c r="F973" s="337"/>
      <c r="G973" s="329"/>
      <c r="H973" s="329"/>
      <c r="I973" s="329"/>
      <c r="J973" s="329"/>
      <c r="K973" s="329"/>
      <c r="L973" s="329"/>
      <c r="M973" s="329"/>
      <c r="N973" s="329"/>
      <c r="O973" s="329"/>
      <c r="P973" s="329"/>
      <c r="Q973" s="329"/>
    </row>
    <row r="974" spans="6:17">
      <c r="F974" s="337"/>
      <c r="G974" s="329"/>
      <c r="H974" s="329"/>
      <c r="I974" s="329"/>
      <c r="J974" s="329"/>
      <c r="K974" s="329"/>
      <c r="L974" s="329"/>
      <c r="M974" s="329"/>
      <c r="N974" s="329"/>
      <c r="O974" s="329"/>
      <c r="P974" s="329"/>
      <c r="Q974" s="329"/>
    </row>
    <row r="975" spans="6:17">
      <c r="F975" s="337"/>
      <c r="G975" s="329"/>
      <c r="H975" s="329"/>
      <c r="I975" s="329"/>
      <c r="J975" s="329"/>
      <c r="K975" s="329"/>
      <c r="L975" s="329"/>
      <c r="M975" s="329"/>
      <c r="N975" s="329"/>
      <c r="O975" s="329"/>
      <c r="P975" s="329"/>
      <c r="Q975" s="329"/>
    </row>
    <row r="976" spans="6:17">
      <c r="F976" s="337"/>
      <c r="G976" s="329"/>
      <c r="H976" s="329"/>
      <c r="I976" s="329"/>
      <c r="J976" s="329"/>
      <c r="K976" s="329"/>
      <c r="L976" s="329"/>
      <c r="M976" s="329"/>
      <c r="N976" s="329"/>
      <c r="O976" s="329"/>
      <c r="P976" s="329"/>
      <c r="Q976" s="329"/>
    </row>
    <row r="977" spans="6:17">
      <c r="F977" s="337"/>
      <c r="G977" s="329"/>
      <c r="H977" s="329"/>
      <c r="I977" s="329"/>
      <c r="J977" s="329"/>
      <c r="K977" s="329"/>
      <c r="L977" s="329"/>
      <c r="M977" s="329"/>
      <c r="N977" s="329"/>
      <c r="O977" s="329"/>
      <c r="P977" s="329"/>
      <c r="Q977" s="329"/>
    </row>
    <row r="978" spans="6:17">
      <c r="F978" s="337"/>
      <c r="G978" s="329"/>
      <c r="H978" s="329"/>
      <c r="I978" s="329"/>
      <c r="J978" s="329"/>
      <c r="K978" s="329"/>
      <c r="L978" s="329"/>
      <c r="M978" s="329"/>
      <c r="N978" s="329"/>
      <c r="O978" s="329"/>
      <c r="P978" s="329"/>
      <c r="Q978" s="329"/>
    </row>
    <row r="979" spans="6:17">
      <c r="F979" s="337"/>
      <c r="G979" s="329"/>
      <c r="H979" s="329"/>
      <c r="I979" s="329"/>
      <c r="J979" s="329"/>
      <c r="K979" s="329"/>
      <c r="L979" s="329"/>
      <c r="M979" s="329"/>
      <c r="N979" s="329"/>
      <c r="O979" s="329"/>
      <c r="P979" s="329"/>
      <c r="Q979" s="329"/>
    </row>
    <row r="980" spans="6:17">
      <c r="F980" s="337"/>
      <c r="G980" s="329"/>
      <c r="H980" s="329"/>
      <c r="I980" s="329"/>
      <c r="J980" s="329"/>
      <c r="K980" s="329"/>
      <c r="L980" s="329"/>
      <c r="M980" s="329"/>
      <c r="N980" s="329"/>
      <c r="O980" s="329"/>
      <c r="P980" s="329"/>
      <c r="Q980" s="329"/>
    </row>
    <row r="981" spans="6:17">
      <c r="F981" s="337"/>
      <c r="G981" s="329"/>
      <c r="H981" s="329"/>
      <c r="I981" s="329"/>
      <c r="J981" s="329"/>
      <c r="K981" s="329"/>
      <c r="L981" s="329"/>
      <c r="M981" s="329"/>
      <c r="N981" s="329"/>
      <c r="O981" s="329"/>
      <c r="P981" s="329"/>
      <c r="Q981" s="329"/>
    </row>
    <row r="982" spans="6:17">
      <c r="F982" s="337"/>
      <c r="G982" s="329"/>
      <c r="H982" s="329"/>
      <c r="I982" s="329"/>
      <c r="J982" s="329"/>
      <c r="K982" s="329"/>
      <c r="L982" s="329"/>
      <c r="M982" s="329"/>
      <c r="N982" s="329"/>
      <c r="O982" s="329"/>
      <c r="P982" s="329"/>
      <c r="Q982" s="329"/>
    </row>
    <row r="983" spans="6:17">
      <c r="F983" s="337"/>
      <c r="G983" s="329"/>
      <c r="H983" s="329"/>
      <c r="I983" s="329"/>
      <c r="J983" s="329"/>
      <c r="K983" s="329"/>
      <c r="L983" s="329"/>
      <c r="M983" s="329"/>
      <c r="N983" s="329"/>
      <c r="O983" s="329"/>
      <c r="P983" s="329"/>
      <c r="Q983" s="329"/>
    </row>
    <row r="984" spans="6:17">
      <c r="F984" s="337"/>
      <c r="G984" s="329"/>
      <c r="H984" s="329"/>
      <c r="I984" s="329"/>
      <c r="J984" s="329"/>
      <c r="K984" s="329"/>
      <c r="L984" s="329"/>
      <c r="M984" s="329"/>
      <c r="N984" s="329"/>
      <c r="O984" s="329"/>
      <c r="P984" s="329"/>
      <c r="Q984" s="329"/>
    </row>
    <row r="985" spans="6:17">
      <c r="F985" s="337"/>
      <c r="G985" s="329"/>
      <c r="H985" s="329"/>
      <c r="I985" s="329"/>
      <c r="J985" s="329"/>
      <c r="K985" s="329"/>
      <c r="L985" s="329"/>
      <c r="M985" s="329"/>
      <c r="N985" s="329"/>
      <c r="O985" s="329"/>
      <c r="P985" s="329"/>
      <c r="Q985" s="329"/>
    </row>
    <row r="986" spans="6:17">
      <c r="F986" s="337"/>
      <c r="G986" s="329"/>
      <c r="H986" s="329"/>
      <c r="I986" s="329"/>
      <c r="J986" s="329"/>
      <c r="K986" s="329"/>
      <c r="L986" s="329"/>
      <c r="M986" s="329"/>
      <c r="N986" s="329"/>
      <c r="O986" s="329"/>
      <c r="P986" s="329"/>
      <c r="Q986" s="329"/>
    </row>
    <row r="987" spans="6:17">
      <c r="F987" s="337"/>
      <c r="G987" s="329"/>
      <c r="H987" s="329"/>
      <c r="I987" s="329"/>
      <c r="J987" s="329"/>
      <c r="K987" s="329"/>
      <c r="L987" s="329"/>
      <c r="M987" s="329"/>
      <c r="N987" s="329"/>
      <c r="O987" s="329"/>
      <c r="P987" s="329"/>
      <c r="Q987" s="329"/>
    </row>
    <row r="988" spans="6:17">
      <c r="F988" s="337"/>
      <c r="G988" s="329"/>
      <c r="H988" s="329"/>
      <c r="I988" s="329"/>
      <c r="J988" s="329"/>
      <c r="K988" s="329"/>
      <c r="L988" s="329"/>
      <c r="M988" s="329"/>
      <c r="N988" s="329"/>
      <c r="O988" s="329"/>
      <c r="P988" s="329"/>
      <c r="Q988" s="329"/>
    </row>
    <row r="989" spans="6:17">
      <c r="F989" s="337"/>
      <c r="G989" s="329"/>
      <c r="H989" s="329"/>
      <c r="I989" s="329"/>
      <c r="J989" s="329"/>
      <c r="K989" s="329"/>
      <c r="L989" s="329"/>
      <c r="M989" s="329"/>
      <c r="N989" s="329"/>
      <c r="O989" s="329"/>
      <c r="P989" s="329"/>
      <c r="Q989" s="329"/>
    </row>
    <row r="990" spans="6:17">
      <c r="F990" s="337"/>
      <c r="G990" s="329"/>
      <c r="H990" s="329"/>
      <c r="I990" s="329"/>
      <c r="J990" s="329"/>
      <c r="K990" s="329"/>
      <c r="L990" s="329"/>
      <c r="M990" s="329"/>
      <c r="N990" s="329"/>
      <c r="O990" s="329"/>
      <c r="P990" s="329"/>
      <c r="Q990" s="329"/>
    </row>
    <row r="991" spans="6:17">
      <c r="F991" s="337"/>
      <c r="G991" s="329"/>
      <c r="H991" s="329"/>
      <c r="I991" s="329"/>
      <c r="J991" s="329"/>
      <c r="K991" s="329"/>
      <c r="L991" s="329"/>
      <c r="M991" s="329"/>
      <c r="N991" s="329"/>
      <c r="O991" s="329"/>
      <c r="P991" s="329"/>
      <c r="Q991" s="329"/>
    </row>
    <row r="992" spans="6:17">
      <c r="F992" s="337"/>
      <c r="G992" s="329"/>
      <c r="H992" s="329"/>
      <c r="I992" s="329"/>
      <c r="J992" s="329"/>
      <c r="K992" s="329"/>
      <c r="L992" s="329"/>
      <c r="M992" s="329"/>
      <c r="N992" s="329"/>
      <c r="O992" s="329"/>
      <c r="P992" s="329"/>
      <c r="Q992" s="329"/>
    </row>
    <row r="993" spans="6:17">
      <c r="F993" s="337"/>
      <c r="G993" s="329"/>
      <c r="H993" s="329"/>
      <c r="I993" s="329"/>
      <c r="J993" s="329"/>
      <c r="K993" s="329"/>
      <c r="L993" s="329"/>
      <c r="M993" s="329"/>
      <c r="N993" s="329"/>
      <c r="O993" s="329"/>
      <c r="P993" s="329"/>
      <c r="Q993" s="329"/>
    </row>
    <row r="994" spans="6:17">
      <c r="F994" s="337"/>
      <c r="G994" s="329"/>
      <c r="H994" s="329"/>
      <c r="I994" s="329"/>
      <c r="J994" s="329"/>
      <c r="K994" s="329"/>
      <c r="L994" s="329"/>
      <c r="M994" s="329"/>
      <c r="N994" s="329"/>
      <c r="O994" s="329"/>
      <c r="P994" s="329"/>
      <c r="Q994" s="329"/>
    </row>
    <row r="995" spans="6:17">
      <c r="F995" s="337"/>
      <c r="G995" s="329"/>
      <c r="H995" s="329"/>
      <c r="I995" s="329"/>
      <c r="J995" s="329"/>
      <c r="K995" s="329"/>
      <c r="L995" s="329"/>
      <c r="M995" s="329"/>
      <c r="N995" s="329"/>
      <c r="O995" s="329"/>
      <c r="P995" s="329"/>
      <c r="Q995" s="329"/>
    </row>
    <row r="996" spans="6:17">
      <c r="F996" s="337"/>
      <c r="G996" s="329"/>
      <c r="H996" s="329"/>
      <c r="I996" s="329"/>
      <c r="J996" s="329"/>
      <c r="K996" s="329"/>
      <c r="L996" s="329"/>
      <c r="M996" s="329"/>
      <c r="N996" s="329"/>
      <c r="O996" s="329"/>
      <c r="P996" s="329"/>
      <c r="Q996" s="329"/>
    </row>
    <row r="997" spans="6:17">
      <c r="F997" s="337"/>
      <c r="G997" s="329"/>
      <c r="H997" s="329"/>
      <c r="I997" s="329"/>
      <c r="J997" s="329"/>
      <c r="K997" s="329"/>
      <c r="L997" s="329"/>
      <c r="M997" s="329"/>
      <c r="N997" s="329"/>
      <c r="O997" s="329"/>
      <c r="P997" s="329"/>
      <c r="Q997" s="329"/>
    </row>
    <row r="998" spans="6:17">
      <c r="F998" s="337"/>
      <c r="G998" s="329"/>
      <c r="H998" s="329"/>
      <c r="I998" s="329"/>
      <c r="J998" s="329"/>
      <c r="K998" s="329"/>
      <c r="L998" s="329"/>
      <c r="M998" s="329"/>
      <c r="N998" s="329"/>
      <c r="O998" s="329"/>
      <c r="P998" s="329"/>
      <c r="Q998" s="329"/>
    </row>
    <row r="999" spans="6:17">
      <c r="F999" s="337"/>
      <c r="G999" s="329"/>
      <c r="H999" s="329"/>
      <c r="I999" s="329"/>
      <c r="J999" s="329"/>
      <c r="K999" s="329"/>
      <c r="L999" s="329"/>
      <c r="M999" s="329"/>
      <c r="N999" s="329"/>
      <c r="O999" s="329"/>
      <c r="P999" s="329"/>
      <c r="Q999" s="329"/>
    </row>
    <row r="1000" spans="6:17">
      <c r="F1000" s="337"/>
      <c r="G1000" s="329"/>
      <c r="H1000" s="329"/>
      <c r="I1000" s="329"/>
      <c r="J1000" s="329"/>
      <c r="K1000" s="329"/>
      <c r="L1000" s="329"/>
      <c r="M1000" s="329"/>
      <c r="N1000" s="329"/>
      <c r="O1000" s="329"/>
      <c r="P1000" s="329"/>
      <c r="Q1000" s="329"/>
    </row>
    <row r="1001" spans="6:17">
      <c r="F1001" s="337"/>
      <c r="G1001" s="329"/>
      <c r="H1001" s="329"/>
      <c r="I1001" s="329"/>
      <c r="J1001" s="329"/>
      <c r="K1001" s="329"/>
      <c r="L1001" s="329"/>
      <c r="M1001" s="329"/>
      <c r="N1001" s="329"/>
      <c r="O1001" s="329"/>
      <c r="P1001" s="329"/>
      <c r="Q1001" s="329"/>
    </row>
    <row r="1002" spans="6:17">
      <c r="F1002" s="337"/>
      <c r="G1002" s="329"/>
      <c r="H1002" s="329"/>
      <c r="I1002" s="329"/>
      <c r="J1002" s="329"/>
      <c r="K1002" s="329"/>
      <c r="L1002" s="329"/>
      <c r="M1002" s="329"/>
      <c r="N1002" s="329"/>
      <c r="O1002" s="329"/>
      <c r="P1002" s="329"/>
      <c r="Q1002" s="329"/>
    </row>
    <row r="1003" spans="6:17">
      <c r="F1003" s="337"/>
      <c r="G1003" s="329"/>
      <c r="H1003" s="329"/>
      <c r="I1003" s="329"/>
      <c r="J1003" s="329"/>
      <c r="K1003" s="329"/>
      <c r="L1003" s="329"/>
      <c r="M1003" s="329"/>
      <c r="N1003" s="329"/>
      <c r="O1003" s="329"/>
      <c r="P1003" s="329"/>
      <c r="Q1003" s="329"/>
    </row>
    <row r="1004" spans="6:17">
      <c r="F1004" s="337"/>
      <c r="G1004" s="329"/>
      <c r="H1004" s="329"/>
      <c r="I1004" s="329"/>
      <c r="J1004" s="329"/>
      <c r="K1004" s="329"/>
      <c r="L1004" s="329"/>
      <c r="M1004" s="329"/>
      <c r="N1004" s="329"/>
      <c r="O1004" s="329"/>
      <c r="P1004" s="329"/>
      <c r="Q1004" s="329"/>
    </row>
    <row r="1005" spans="6:17">
      <c r="F1005" s="337"/>
      <c r="G1005" s="329"/>
      <c r="H1005" s="329"/>
      <c r="I1005" s="329"/>
      <c r="J1005" s="329"/>
      <c r="K1005" s="329"/>
      <c r="L1005" s="329"/>
      <c r="M1005" s="329"/>
      <c r="N1005" s="329"/>
      <c r="O1005" s="329"/>
      <c r="P1005" s="329"/>
      <c r="Q1005" s="329"/>
    </row>
    <row r="1006" spans="6:17">
      <c r="F1006" s="337"/>
      <c r="G1006" s="329"/>
      <c r="H1006" s="329"/>
      <c r="I1006" s="329"/>
      <c r="J1006" s="329"/>
      <c r="K1006" s="329"/>
      <c r="L1006" s="329"/>
      <c r="M1006" s="329"/>
      <c r="N1006" s="329"/>
      <c r="O1006" s="329"/>
      <c r="P1006" s="329"/>
      <c r="Q1006" s="329"/>
    </row>
    <row r="1007" spans="6:17">
      <c r="F1007" s="337"/>
      <c r="G1007" s="329"/>
      <c r="H1007" s="329"/>
      <c r="I1007" s="329"/>
      <c r="J1007" s="329"/>
      <c r="K1007" s="329"/>
      <c r="L1007" s="329"/>
      <c r="M1007" s="329"/>
      <c r="N1007" s="329"/>
      <c r="O1007" s="329"/>
      <c r="P1007" s="329"/>
      <c r="Q1007" s="329"/>
    </row>
    <row r="1008" spans="6:17">
      <c r="F1008" s="337"/>
      <c r="G1008" s="329"/>
      <c r="H1008" s="329"/>
      <c r="I1008" s="329"/>
      <c r="J1008" s="329"/>
      <c r="K1008" s="329"/>
      <c r="L1008" s="329"/>
      <c r="M1008" s="329"/>
      <c r="N1008" s="329"/>
      <c r="O1008" s="329"/>
      <c r="P1008" s="329"/>
      <c r="Q1008" s="329"/>
    </row>
    <row r="1009" spans="6:17">
      <c r="F1009" s="337"/>
      <c r="G1009" s="329"/>
      <c r="H1009" s="329"/>
      <c r="I1009" s="329"/>
      <c r="J1009" s="329"/>
      <c r="K1009" s="329"/>
      <c r="L1009" s="329"/>
      <c r="M1009" s="329"/>
      <c r="N1009" s="329"/>
      <c r="O1009" s="329"/>
      <c r="P1009" s="329"/>
      <c r="Q1009" s="329"/>
    </row>
    <row r="1010" spans="6:17">
      <c r="F1010" s="337"/>
      <c r="G1010" s="329"/>
      <c r="H1010" s="329"/>
      <c r="I1010" s="329"/>
      <c r="J1010" s="329"/>
      <c r="K1010" s="329"/>
      <c r="L1010" s="329"/>
      <c r="M1010" s="329"/>
      <c r="N1010" s="329"/>
      <c r="O1010" s="329"/>
      <c r="P1010" s="329"/>
      <c r="Q1010" s="329"/>
    </row>
    <row r="1011" spans="6:17">
      <c r="F1011" s="337"/>
      <c r="G1011" s="329"/>
      <c r="H1011" s="329"/>
      <c r="I1011" s="329"/>
      <c r="J1011" s="329"/>
      <c r="K1011" s="329"/>
      <c r="L1011" s="329"/>
      <c r="M1011" s="329"/>
      <c r="N1011" s="329"/>
      <c r="O1011" s="329"/>
      <c r="P1011" s="329"/>
      <c r="Q1011" s="329"/>
    </row>
    <row r="1012" spans="6:17">
      <c r="F1012" s="337"/>
      <c r="G1012" s="329"/>
      <c r="H1012" s="329"/>
      <c r="I1012" s="329"/>
      <c r="J1012" s="329"/>
      <c r="K1012" s="329"/>
      <c r="L1012" s="329"/>
      <c r="M1012" s="329"/>
      <c r="N1012" s="329"/>
      <c r="O1012" s="329"/>
      <c r="P1012" s="329"/>
      <c r="Q1012" s="329"/>
    </row>
    <row r="1013" spans="6:17">
      <c r="F1013" s="337"/>
      <c r="G1013" s="329"/>
      <c r="H1013" s="329"/>
      <c r="I1013" s="329"/>
      <c r="J1013" s="329"/>
      <c r="K1013" s="329"/>
      <c r="L1013" s="329"/>
      <c r="M1013" s="329"/>
      <c r="N1013" s="329"/>
      <c r="O1013" s="329"/>
      <c r="P1013" s="329"/>
      <c r="Q1013" s="329"/>
    </row>
    <row r="1014" spans="6:17">
      <c r="F1014" s="337"/>
      <c r="G1014" s="329"/>
      <c r="H1014" s="329"/>
      <c r="I1014" s="329"/>
      <c r="J1014" s="329"/>
      <c r="K1014" s="329"/>
      <c r="L1014" s="329"/>
      <c r="M1014" s="329"/>
      <c r="N1014" s="329"/>
      <c r="O1014" s="329"/>
      <c r="P1014" s="329"/>
      <c r="Q1014" s="329"/>
    </row>
    <row r="1015" spans="6:17">
      <c r="F1015" s="337"/>
      <c r="G1015" s="329"/>
      <c r="H1015" s="329"/>
      <c r="I1015" s="329"/>
      <c r="J1015" s="329"/>
      <c r="K1015" s="329"/>
      <c r="L1015" s="329"/>
      <c r="M1015" s="329"/>
      <c r="N1015" s="329"/>
      <c r="O1015" s="329"/>
      <c r="P1015" s="329"/>
      <c r="Q1015" s="329"/>
    </row>
    <row r="1016" spans="6:17">
      <c r="F1016" s="337"/>
      <c r="G1016" s="329"/>
      <c r="H1016" s="329"/>
      <c r="I1016" s="329"/>
      <c r="J1016" s="329"/>
      <c r="K1016" s="329"/>
      <c r="L1016" s="329"/>
      <c r="M1016" s="329"/>
      <c r="N1016" s="329"/>
      <c r="O1016" s="329"/>
      <c r="P1016" s="329"/>
      <c r="Q1016" s="329"/>
    </row>
    <row r="1017" spans="6:17">
      <c r="F1017" s="337"/>
      <c r="G1017" s="329"/>
      <c r="H1017" s="329"/>
      <c r="I1017" s="329"/>
      <c r="J1017" s="329"/>
      <c r="K1017" s="329"/>
      <c r="L1017" s="329"/>
      <c r="M1017" s="329"/>
      <c r="N1017" s="329"/>
      <c r="O1017" s="329"/>
      <c r="P1017" s="329"/>
      <c r="Q1017" s="329"/>
    </row>
    <row r="1018" spans="6:17">
      <c r="F1018" s="337"/>
      <c r="G1018" s="329"/>
      <c r="H1018" s="329"/>
      <c r="I1018" s="329"/>
      <c r="J1018" s="329"/>
      <c r="K1018" s="329"/>
      <c r="L1018" s="329"/>
      <c r="M1018" s="329"/>
      <c r="N1018" s="329"/>
      <c r="O1018" s="329"/>
      <c r="P1018" s="329"/>
      <c r="Q1018" s="329"/>
    </row>
    <row r="1019" spans="6:17">
      <c r="F1019" s="337"/>
      <c r="G1019" s="329"/>
      <c r="H1019" s="329"/>
      <c r="I1019" s="329"/>
      <c r="J1019" s="329"/>
      <c r="K1019" s="329"/>
      <c r="L1019" s="329"/>
      <c r="M1019" s="329"/>
      <c r="N1019" s="329"/>
      <c r="O1019" s="329"/>
      <c r="P1019" s="329"/>
      <c r="Q1019" s="329"/>
    </row>
    <row r="1020" spans="6:17">
      <c r="F1020" s="337"/>
      <c r="G1020" s="329"/>
      <c r="H1020" s="329"/>
      <c r="I1020" s="329"/>
      <c r="J1020" s="329"/>
      <c r="K1020" s="329"/>
      <c r="L1020" s="329"/>
      <c r="M1020" s="329"/>
      <c r="N1020" s="329"/>
      <c r="O1020" s="329"/>
      <c r="P1020" s="329"/>
      <c r="Q1020" s="329"/>
    </row>
    <row r="1021" spans="6:17">
      <c r="F1021" s="337"/>
      <c r="G1021" s="329"/>
      <c r="H1021" s="329"/>
      <c r="I1021" s="329"/>
      <c r="J1021" s="329"/>
      <c r="K1021" s="329"/>
      <c r="L1021" s="329"/>
      <c r="M1021" s="329"/>
      <c r="N1021" s="329"/>
      <c r="O1021" s="329"/>
      <c r="P1021" s="329"/>
      <c r="Q1021" s="329"/>
    </row>
    <row r="1022" spans="6:17">
      <c r="F1022" s="337"/>
      <c r="G1022" s="329"/>
      <c r="H1022" s="329"/>
      <c r="I1022" s="329"/>
      <c r="J1022" s="329"/>
      <c r="K1022" s="329"/>
      <c r="L1022" s="329"/>
      <c r="M1022" s="329"/>
      <c r="N1022" s="329"/>
      <c r="O1022" s="329"/>
      <c r="P1022" s="329"/>
      <c r="Q1022" s="329"/>
    </row>
    <row r="1023" spans="6:17">
      <c r="F1023" s="337"/>
      <c r="G1023" s="329"/>
      <c r="H1023" s="329"/>
      <c r="I1023" s="329"/>
      <c r="J1023" s="329"/>
      <c r="K1023" s="329"/>
      <c r="L1023" s="329"/>
      <c r="M1023" s="329"/>
      <c r="N1023" s="329"/>
      <c r="O1023" s="329"/>
      <c r="P1023" s="329"/>
      <c r="Q1023" s="329"/>
    </row>
    <row r="1024" spans="6:17">
      <c r="F1024" s="337"/>
      <c r="G1024" s="329"/>
      <c r="H1024" s="329"/>
      <c r="I1024" s="329"/>
      <c r="J1024" s="329"/>
      <c r="K1024" s="329"/>
      <c r="L1024" s="329"/>
      <c r="M1024" s="329"/>
      <c r="N1024" s="329"/>
      <c r="O1024" s="329"/>
      <c r="P1024" s="329"/>
      <c r="Q1024" s="329"/>
    </row>
    <row r="1025" spans="6:17">
      <c r="F1025" s="337"/>
      <c r="G1025" s="329"/>
      <c r="H1025" s="329"/>
      <c r="I1025" s="329"/>
      <c r="J1025" s="329"/>
      <c r="K1025" s="329"/>
      <c r="L1025" s="329"/>
      <c r="M1025" s="329"/>
      <c r="N1025" s="329"/>
      <c r="O1025" s="329"/>
      <c r="P1025" s="329"/>
      <c r="Q1025" s="329"/>
    </row>
    <row r="1026" spans="6:17">
      <c r="F1026" s="337"/>
      <c r="G1026" s="329"/>
      <c r="H1026" s="329"/>
      <c r="I1026" s="329"/>
      <c r="J1026" s="329"/>
      <c r="K1026" s="329"/>
      <c r="L1026" s="329"/>
      <c r="M1026" s="329"/>
      <c r="N1026" s="329"/>
      <c r="O1026" s="329"/>
      <c r="P1026" s="329"/>
      <c r="Q1026" s="329"/>
    </row>
    <row r="1027" spans="6:17">
      <c r="F1027" s="337"/>
      <c r="G1027" s="329"/>
      <c r="H1027" s="329"/>
      <c r="I1027" s="329"/>
      <c r="J1027" s="329"/>
      <c r="K1027" s="329"/>
      <c r="L1027" s="329"/>
      <c r="M1027" s="329"/>
      <c r="N1027" s="329"/>
      <c r="O1027" s="329"/>
      <c r="P1027" s="329"/>
      <c r="Q1027" s="329"/>
    </row>
    <row r="1028" spans="6:17">
      <c r="F1028" s="337"/>
      <c r="G1028" s="329"/>
      <c r="H1028" s="329"/>
      <c r="I1028" s="329"/>
      <c r="J1028" s="329"/>
      <c r="K1028" s="329"/>
      <c r="L1028" s="329"/>
      <c r="M1028" s="329"/>
      <c r="N1028" s="329"/>
      <c r="O1028" s="329"/>
      <c r="P1028" s="329"/>
      <c r="Q1028" s="329"/>
    </row>
    <row r="1029" spans="6:17">
      <c r="F1029" s="337"/>
      <c r="G1029" s="329"/>
      <c r="H1029" s="329"/>
      <c r="I1029" s="329"/>
      <c r="J1029" s="329"/>
      <c r="K1029" s="329"/>
      <c r="L1029" s="329"/>
      <c r="M1029" s="329"/>
      <c r="N1029" s="329"/>
      <c r="O1029" s="329"/>
      <c r="P1029" s="329"/>
      <c r="Q1029" s="329"/>
    </row>
    <row r="1030" spans="6:17">
      <c r="F1030" s="337"/>
      <c r="G1030" s="329"/>
      <c r="H1030" s="329"/>
      <c r="I1030" s="329"/>
      <c r="J1030" s="329"/>
      <c r="K1030" s="329"/>
      <c r="L1030" s="329"/>
      <c r="M1030" s="329"/>
      <c r="N1030" s="329"/>
      <c r="O1030" s="329"/>
      <c r="P1030" s="329"/>
      <c r="Q1030" s="329"/>
    </row>
    <row r="1031" spans="6:17">
      <c r="F1031" s="337"/>
      <c r="G1031" s="329"/>
      <c r="H1031" s="329"/>
      <c r="I1031" s="329"/>
      <c r="J1031" s="329"/>
      <c r="K1031" s="329"/>
      <c r="L1031" s="329"/>
      <c r="M1031" s="329"/>
      <c r="N1031" s="329"/>
      <c r="O1031" s="329"/>
      <c r="P1031" s="329"/>
      <c r="Q1031" s="329"/>
    </row>
    <row r="1032" spans="6:17">
      <c r="F1032" s="337"/>
      <c r="G1032" s="329"/>
      <c r="H1032" s="329"/>
      <c r="I1032" s="329"/>
      <c r="J1032" s="329"/>
      <c r="K1032" s="329"/>
      <c r="L1032" s="329"/>
      <c r="M1032" s="329"/>
      <c r="N1032" s="329"/>
      <c r="O1032" s="329"/>
      <c r="P1032" s="329"/>
      <c r="Q1032" s="329"/>
    </row>
    <row r="1033" spans="6:17">
      <c r="F1033" s="337"/>
      <c r="G1033" s="329"/>
      <c r="H1033" s="329"/>
      <c r="I1033" s="329"/>
      <c r="J1033" s="329"/>
      <c r="K1033" s="329"/>
      <c r="L1033" s="329"/>
      <c r="M1033" s="329"/>
      <c r="N1033" s="329"/>
      <c r="O1033" s="329"/>
      <c r="P1033" s="329"/>
      <c r="Q1033" s="329"/>
    </row>
    <row r="1034" spans="6:17">
      <c r="F1034" s="337"/>
      <c r="G1034" s="329"/>
      <c r="H1034" s="329"/>
      <c r="I1034" s="329"/>
      <c r="J1034" s="329"/>
      <c r="K1034" s="329"/>
      <c r="L1034" s="329"/>
      <c r="M1034" s="329"/>
      <c r="N1034" s="329"/>
      <c r="O1034" s="329"/>
      <c r="P1034" s="329"/>
      <c r="Q1034" s="329"/>
    </row>
    <row r="1035" spans="6:17">
      <c r="F1035" s="337"/>
      <c r="G1035" s="329"/>
      <c r="H1035" s="329"/>
      <c r="I1035" s="329"/>
      <c r="J1035" s="329"/>
      <c r="K1035" s="329"/>
      <c r="L1035" s="329"/>
      <c r="M1035" s="329"/>
      <c r="N1035" s="329"/>
      <c r="O1035" s="329"/>
      <c r="P1035" s="329"/>
      <c r="Q1035" s="329"/>
    </row>
    <row r="1036" spans="6:17">
      <c r="F1036" s="337"/>
      <c r="G1036" s="329"/>
      <c r="H1036" s="329"/>
      <c r="I1036" s="329"/>
      <c r="J1036" s="329"/>
      <c r="K1036" s="329"/>
      <c r="L1036" s="329"/>
      <c r="M1036" s="329"/>
      <c r="N1036" s="329"/>
      <c r="O1036" s="329"/>
      <c r="P1036" s="329"/>
      <c r="Q1036" s="329"/>
    </row>
    <row r="1037" spans="6:17">
      <c r="F1037" s="337"/>
      <c r="G1037" s="329"/>
      <c r="H1037" s="329"/>
      <c r="I1037" s="329"/>
      <c r="J1037" s="329"/>
      <c r="K1037" s="329"/>
      <c r="L1037" s="329"/>
      <c r="M1037" s="329"/>
      <c r="N1037" s="329"/>
      <c r="O1037" s="329"/>
      <c r="P1037" s="329"/>
      <c r="Q1037" s="329"/>
    </row>
    <row r="1038" spans="6:17">
      <c r="F1038" s="337"/>
      <c r="G1038" s="329"/>
      <c r="H1038" s="329"/>
      <c r="I1038" s="329"/>
      <c r="J1038" s="329"/>
      <c r="K1038" s="329"/>
      <c r="L1038" s="329"/>
      <c r="M1038" s="329"/>
      <c r="N1038" s="329"/>
      <c r="O1038" s="329"/>
      <c r="P1038" s="329"/>
      <c r="Q1038" s="329"/>
    </row>
    <row r="1039" spans="6:17">
      <c r="F1039" s="337"/>
      <c r="G1039" s="329"/>
      <c r="H1039" s="329"/>
      <c r="I1039" s="329"/>
      <c r="J1039" s="329"/>
      <c r="K1039" s="329"/>
      <c r="L1039" s="329"/>
      <c r="M1039" s="329"/>
      <c r="N1039" s="329"/>
      <c r="O1039" s="329"/>
      <c r="P1039" s="329"/>
      <c r="Q1039" s="329"/>
    </row>
    <row r="1040" spans="6:17">
      <c r="F1040" s="337"/>
      <c r="G1040" s="329"/>
      <c r="H1040" s="329"/>
      <c r="I1040" s="329"/>
      <c r="J1040" s="329"/>
      <c r="K1040" s="329"/>
      <c r="L1040" s="329"/>
      <c r="M1040" s="329"/>
      <c r="N1040" s="329"/>
      <c r="O1040" s="329"/>
      <c r="P1040" s="329"/>
      <c r="Q1040" s="329"/>
    </row>
    <row r="1041" spans="6:17">
      <c r="F1041" s="337"/>
      <c r="G1041" s="329"/>
      <c r="H1041" s="329"/>
      <c r="I1041" s="329"/>
      <c r="J1041" s="329"/>
      <c r="K1041" s="329"/>
      <c r="L1041" s="329"/>
      <c r="M1041" s="329"/>
      <c r="N1041" s="329"/>
      <c r="O1041" s="329"/>
      <c r="P1041" s="329"/>
      <c r="Q1041" s="329"/>
    </row>
    <row r="1042" spans="6:17">
      <c r="F1042" s="337"/>
      <c r="G1042" s="329"/>
      <c r="H1042" s="329"/>
      <c r="I1042" s="329"/>
      <c r="J1042" s="329"/>
      <c r="K1042" s="329"/>
      <c r="L1042" s="329"/>
      <c r="M1042" s="329"/>
      <c r="N1042" s="329"/>
      <c r="O1042" s="329"/>
      <c r="P1042" s="329"/>
      <c r="Q1042" s="329"/>
    </row>
    <row r="1043" spans="6:17">
      <c r="F1043" s="337"/>
      <c r="G1043" s="329"/>
      <c r="H1043" s="329"/>
      <c r="I1043" s="329"/>
      <c r="J1043" s="329"/>
      <c r="K1043" s="329"/>
      <c r="L1043" s="329"/>
      <c r="M1043" s="329"/>
      <c r="N1043" s="329"/>
      <c r="O1043" s="329"/>
      <c r="P1043" s="329"/>
      <c r="Q1043" s="329"/>
    </row>
    <row r="1044" spans="6:17">
      <c r="F1044" s="337"/>
      <c r="G1044" s="329"/>
      <c r="H1044" s="329"/>
      <c r="I1044" s="329"/>
      <c r="J1044" s="329"/>
      <c r="K1044" s="329"/>
      <c r="L1044" s="329"/>
      <c r="M1044" s="329"/>
      <c r="N1044" s="329"/>
      <c r="O1044" s="329"/>
      <c r="P1044" s="329"/>
      <c r="Q1044" s="329"/>
    </row>
    <row r="1045" spans="6:17">
      <c r="F1045" s="337"/>
      <c r="G1045" s="329"/>
      <c r="H1045" s="329"/>
      <c r="I1045" s="329"/>
      <c r="J1045" s="329"/>
      <c r="K1045" s="329"/>
      <c r="L1045" s="329"/>
      <c r="M1045" s="329"/>
      <c r="N1045" s="329"/>
      <c r="O1045" s="329"/>
      <c r="P1045" s="329"/>
      <c r="Q1045" s="329"/>
    </row>
    <row r="1046" spans="6:17">
      <c r="F1046" s="337"/>
      <c r="G1046" s="329"/>
      <c r="H1046" s="329"/>
      <c r="I1046" s="329"/>
      <c r="J1046" s="329"/>
      <c r="K1046" s="329"/>
      <c r="L1046" s="329"/>
      <c r="M1046" s="329"/>
      <c r="N1046" s="329"/>
      <c r="O1046" s="329"/>
      <c r="P1046" s="329"/>
      <c r="Q1046" s="329"/>
    </row>
    <row r="1047" spans="6:17">
      <c r="F1047" s="337"/>
      <c r="G1047" s="329"/>
      <c r="H1047" s="329"/>
      <c r="I1047" s="329"/>
      <c r="J1047" s="329"/>
      <c r="K1047" s="329"/>
      <c r="L1047" s="329"/>
      <c r="M1047" s="329"/>
      <c r="N1047" s="329"/>
      <c r="O1047" s="329"/>
      <c r="P1047" s="329"/>
      <c r="Q1047" s="329"/>
    </row>
    <row r="1048" spans="6:17">
      <c r="F1048" s="337"/>
      <c r="G1048" s="329"/>
      <c r="H1048" s="329"/>
      <c r="I1048" s="329"/>
      <c r="J1048" s="329"/>
      <c r="K1048" s="329"/>
      <c r="L1048" s="329"/>
      <c r="M1048" s="329"/>
      <c r="N1048" s="329"/>
      <c r="O1048" s="329"/>
      <c r="P1048" s="329"/>
      <c r="Q1048" s="329"/>
    </row>
    <row r="1049" spans="6:17">
      <c r="F1049" s="337"/>
      <c r="G1049" s="329"/>
      <c r="H1049" s="329"/>
      <c r="I1049" s="329"/>
      <c r="J1049" s="329"/>
      <c r="K1049" s="329"/>
      <c r="L1049" s="329"/>
      <c r="M1049" s="329"/>
      <c r="N1049" s="329"/>
      <c r="O1049" s="329"/>
      <c r="P1049" s="329"/>
      <c r="Q1049" s="329"/>
    </row>
    <row r="1050" spans="6:17">
      <c r="F1050" s="337"/>
      <c r="G1050" s="329"/>
      <c r="H1050" s="329"/>
      <c r="I1050" s="329"/>
      <c r="J1050" s="329"/>
      <c r="K1050" s="329"/>
      <c r="L1050" s="329"/>
      <c r="M1050" s="329"/>
      <c r="N1050" s="329"/>
      <c r="O1050" s="329"/>
      <c r="P1050" s="329"/>
      <c r="Q1050" s="329"/>
    </row>
    <row r="1051" spans="6:17">
      <c r="F1051" s="337"/>
      <c r="G1051" s="329"/>
      <c r="H1051" s="329"/>
      <c r="I1051" s="329"/>
      <c r="J1051" s="329"/>
      <c r="K1051" s="329"/>
      <c r="L1051" s="329"/>
      <c r="M1051" s="329"/>
      <c r="N1051" s="329"/>
      <c r="O1051" s="329"/>
      <c r="P1051" s="329"/>
      <c r="Q1051" s="329"/>
    </row>
    <row r="1052" spans="6:17">
      <c r="F1052" s="337"/>
      <c r="G1052" s="329"/>
      <c r="H1052" s="329"/>
      <c r="I1052" s="329"/>
      <c r="J1052" s="329"/>
      <c r="K1052" s="329"/>
      <c r="L1052" s="329"/>
      <c r="M1052" s="329"/>
      <c r="N1052" s="329"/>
      <c r="O1052" s="329"/>
      <c r="P1052" s="329"/>
      <c r="Q1052" s="329"/>
    </row>
    <row r="1053" spans="6:17">
      <c r="F1053" s="337"/>
      <c r="G1053" s="329"/>
      <c r="H1053" s="329"/>
      <c r="I1053" s="329"/>
      <c r="J1053" s="329"/>
      <c r="K1053" s="329"/>
      <c r="L1053" s="329"/>
      <c r="M1053" s="329"/>
      <c r="N1053" s="329"/>
      <c r="O1053" s="329"/>
      <c r="P1053" s="329"/>
      <c r="Q1053" s="329"/>
    </row>
    <row r="1054" spans="6:17">
      <c r="F1054" s="337"/>
      <c r="G1054" s="329"/>
      <c r="H1054" s="329"/>
      <c r="I1054" s="329"/>
      <c r="J1054" s="329"/>
      <c r="K1054" s="329"/>
      <c r="L1054" s="329"/>
      <c r="M1054" s="329"/>
      <c r="N1054" s="329"/>
      <c r="O1054" s="329"/>
      <c r="P1054" s="329"/>
      <c r="Q1054" s="329"/>
    </row>
    <row r="1055" spans="6:17">
      <c r="F1055" s="337"/>
      <c r="G1055" s="329"/>
      <c r="H1055" s="329"/>
      <c r="I1055" s="329"/>
      <c r="J1055" s="329"/>
      <c r="K1055" s="329"/>
      <c r="L1055" s="329"/>
      <c r="M1055" s="329"/>
      <c r="N1055" s="329"/>
      <c r="O1055" s="329"/>
      <c r="P1055" s="329"/>
      <c r="Q1055" s="329"/>
    </row>
    <row r="1056" spans="6:17">
      <c r="F1056" s="337"/>
      <c r="G1056" s="329"/>
      <c r="H1056" s="329"/>
      <c r="I1056" s="329"/>
      <c r="J1056" s="329"/>
      <c r="K1056" s="329"/>
      <c r="L1056" s="329"/>
      <c r="M1056" s="329"/>
      <c r="N1056" s="329"/>
      <c r="O1056" s="329"/>
      <c r="P1056" s="329"/>
      <c r="Q1056" s="329"/>
    </row>
    <row r="1057" spans="6:17">
      <c r="F1057" s="337"/>
      <c r="G1057" s="329"/>
      <c r="H1057" s="329"/>
      <c r="I1057" s="329"/>
      <c r="J1057" s="329"/>
      <c r="K1057" s="329"/>
      <c r="L1057" s="329"/>
      <c r="M1057" s="329"/>
      <c r="N1057" s="329"/>
      <c r="O1057" s="329"/>
      <c r="P1057" s="329"/>
      <c r="Q1057" s="329"/>
    </row>
    <row r="1058" spans="6:17">
      <c r="F1058" s="337"/>
      <c r="G1058" s="329"/>
      <c r="H1058" s="329"/>
      <c r="I1058" s="329"/>
      <c r="J1058" s="329"/>
      <c r="K1058" s="329"/>
      <c r="L1058" s="329"/>
      <c r="M1058" s="329"/>
      <c r="N1058" s="329"/>
      <c r="O1058" s="329"/>
      <c r="P1058" s="329"/>
      <c r="Q1058" s="329"/>
    </row>
    <row r="1059" spans="6:17">
      <c r="F1059" s="337"/>
      <c r="G1059" s="329"/>
      <c r="H1059" s="329"/>
      <c r="I1059" s="329"/>
      <c r="J1059" s="329"/>
      <c r="K1059" s="329"/>
      <c r="L1059" s="329"/>
      <c r="M1059" s="329"/>
      <c r="N1059" s="329"/>
      <c r="O1059" s="329"/>
      <c r="P1059" s="329"/>
      <c r="Q1059" s="329"/>
    </row>
    <row r="1060" spans="6:17">
      <c r="F1060" s="337"/>
      <c r="G1060" s="329"/>
      <c r="H1060" s="329"/>
      <c r="I1060" s="329"/>
      <c r="J1060" s="329"/>
      <c r="K1060" s="329"/>
      <c r="L1060" s="329"/>
      <c r="M1060" s="329"/>
      <c r="N1060" s="329"/>
      <c r="O1060" s="329"/>
      <c r="P1060" s="329"/>
      <c r="Q1060" s="329"/>
    </row>
    <row r="1061" spans="6:17">
      <c r="F1061" s="337"/>
      <c r="G1061" s="329"/>
      <c r="H1061" s="329"/>
      <c r="I1061" s="329"/>
      <c r="J1061" s="329"/>
      <c r="K1061" s="329"/>
      <c r="L1061" s="329"/>
      <c r="M1061" s="329"/>
      <c r="N1061" s="329"/>
      <c r="O1061" s="329"/>
      <c r="P1061" s="329"/>
      <c r="Q1061" s="329"/>
    </row>
    <row r="1062" spans="6:17">
      <c r="F1062" s="337"/>
      <c r="G1062" s="329"/>
      <c r="H1062" s="329"/>
      <c r="I1062" s="329"/>
      <c r="J1062" s="329"/>
      <c r="K1062" s="329"/>
      <c r="L1062" s="329"/>
      <c r="M1062" s="329"/>
      <c r="N1062" s="329"/>
      <c r="O1062" s="329"/>
      <c r="P1062" s="329"/>
      <c r="Q1062" s="329"/>
    </row>
    <row r="1063" spans="6:17">
      <c r="F1063" s="337"/>
      <c r="G1063" s="329"/>
      <c r="H1063" s="329"/>
      <c r="I1063" s="329"/>
      <c r="J1063" s="329"/>
      <c r="K1063" s="329"/>
      <c r="L1063" s="329"/>
      <c r="M1063" s="329"/>
      <c r="N1063" s="329"/>
      <c r="O1063" s="329"/>
      <c r="P1063" s="329"/>
      <c r="Q1063" s="329"/>
    </row>
    <row r="1064" spans="6:17">
      <c r="F1064" s="337"/>
      <c r="G1064" s="329"/>
      <c r="H1064" s="329"/>
      <c r="I1064" s="329"/>
      <c r="J1064" s="329"/>
      <c r="K1064" s="329"/>
      <c r="L1064" s="329"/>
      <c r="M1064" s="329"/>
      <c r="N1064" s="329"/>
      <c r="O1064" s="329"/>
      <c r="P1064" s="329"/>
      <c r="Q1064" s="329"/>
    </row>
    <row r="1065" spans="6:17">
      <c r="F1065" s="337"/>
      <c r="G1065" s="329"/>
      <c r="H1065" s="329"/>
      <c r="I1065" s="329"/>
      <c r="J1065" s="329"/>
      <c r="K1065" s="329"/>
      <c r="L1065" s="329"/>
      <c r="M1065" s="329"/>
      <c r="N1065" s="329"/>
      <c r="O1065" s="329"/>
      <c r="P1065" s="329"/>
      <c r="Q1065" s="329"/>
    </row>
    <row r="1066" spans="6:17">
      <c r="F1066" s="337"/>
      <c r="G1066" s="329"/>
      <c r="H1066" s="329"/>
      <c r="I1066" s="329"/>
      <c r="J1066" s="329"/>
      <c r="K1066" s="329"/>
      <c r="L1066" s="329"/>
      <c r="M1066" s="329"/>
      <c r="N1066" s="329"/>
      <c r="O1066" s="329"/>
      <c r="P1066" s="329"/>
      <c r="Q1066" s="329"/>
    </row>
    <row r="1067" spans="6:17">
      <c r="F1067" s="337"/>
      <c r="G1067" s="329"/>
      <c r="H1067" s="329"/>
      <c r="I1067" s="329"/>
      <c r="J1067" s="329"/>
      <c r="K1067" s="329"/>
      <c r="L1067" s="329"/>
      <c r="M1067" s="329"/>
      <c r="N1067" s="329"/>
      <c r="O1067" s="329"/>
      <c r="P1067" s="329"/>
      <c r="Q1067" s="329"/>
    </row>
    <row r="1068" spans="6:17">
      <c r="F1068" s="337"/>
      <c r="G1068" s="329"/>
      <c r="H1068" s="329"/>
      <c r="I1068" s="329"/>
      <c r="J1068" s="329"/>
      <c r="K1068" s="329"/>
      <c r="L1068" s="329"/>
      <c r="M1068" s="329"/>
      <c r="N1068" s="329"/>
      <c r="O1068" s="329"/>
      <c r="P1068" s="329"/>
      <c r="Q1068" s="329"/>
    </row>
    <row r="1069" spans="6:17">
      <c r="F1069" s="337"/>
      <c r="G1069" s="329"/>
      <c r="H1069" s="329"/>
      <c r="I1069" s="329"/>
      <c r="J1069" s="329"/>
      <c r="K1069" s="329"/>
      <c r="L1069" s="329"/>
      <c r="M1069" s="329"/>
      <c r="N1069" s="329"/>
      <c r="O1069" s="329"/>
      <c r="P1069" s="329"/>
      <c r="Q1069" s="329"/>
    </row>
    <row r="1070" spans="6:17">
      <c r="F1070" s="337"/>
      <c r="G1070" s="329"/>
      <c r="H1070" s="329"/>
      <c r="I1070" s="329"/>
      <c r="J1070" s="329"/>
      <c r="K1070" s="329"/>
      <c r="L1070" s="329"/>
      <c r="M1070" s="329"/>
      <c r="N1070" s="329"/>
      <c r="O1070" s="329"/>
      <c r="P1070" s="329"/>
      <c r="Q1070" s="329"/>
    </row>
    <row r="1071" spans="6:17">
      <c r="F1071" s="337"/>
      <c r="G1071" s="329"/>
      <c r="H1071" s="329"/>
      <c r="I1071" s="329"/>
      <c r="J1071" s="329"/>
      <c r="K1071" s="329"/>
      <c r="L1071" s="329"/>
      <c r="M1071" s="329"/>
      <c r="N1071" s="329"/>
      <c r="O1071" s="329"/>
      <c r="P1071" s="329"/>
      <c r="Q1071" s="329"/>
    </row>
    <row r="1072" spans="6:17">
      <c r="F1072" s="337"/>
      <c r="G1072" s="329"/>
      <c r="H1072" s="329"/>
      <c r="I1072" s="329"/>
      <c r="J1072" s="329"/>
      <c r="K1072" s="329"/>
      <c r="L1072" s="329"/>
      <c r="M1072" s="329"/>
      <c r="N1072" s="329"/>
      <c r="O1072" s="329"/>
      <c r="P1072" s="329"/>
      <c r="Q1072" s="329"/>
    </row>
    <row r="1073" spans="6:17">
      <c r="F1073" s="337"/>
      <c r="G1073" s="329"/>
      <c r="H1073" s="329"/>
      <c r="I1073" s="329"/>
      <c r="J1073" s="329"/>
      <c r="K1073" s="329"/>
      <c r="L1073" s="329"/>
      <c r="M1073" s="329"/>
      <c r="N1073" s="329"/>
      <c r="O1073" s="329"/>
      <c r="P1073" s="329"/>
      <c r="Q1073" s="329"/>
    </row>
    <row r="1074" spans="6:17">
      <c r="F1074" s="337"/>
      <c r="G1074" s="329"/>
      <c r="H1074" s="329"/>
      <c r="I1074" s="329"/>
      <c r="J1074" s="329"/>
      <c r="K1074" s="329"/>
      <c r="L1074" s="329"/>
      <c r="M1074" s="329"/>
      <c r="N1074" s="329"/>
      <c r="O1074" s="329"/>
      <c r="P1074" s="329"/>
      <c r="Q1074" s="329"/>
    </row>
    <row r="1075" spans="6:17">
      <c r="F1075" s="337"/>
      <c r="G1075" s="329"/>
      <c r="H1075" s="329"/>
      <c r="I1075" s="329"/>
      <c r="J1075" s="329"/>
      <c r="K1075" s="329"/>
      <c r="L1075" s="329"/>
      <c r="M1075" s="329"/>
      <c r="N1075" s="329"/>
      <c r="O1075" s="329"/>
      <c r="P1075" s="329"/>
      <c r="Q1075" s="329"/>
    </row>
    <row r="1076" spans="6:17">
      <c r="F1076" s="337"/>
      <c r="G1076" s="329"/>
      <c r="H1076" s="329"/>
      <c r="I1076" s="329"/>
      <c r="J1076" s="329"/>
      <c r="K1076" s="329"/>
      <c r="L1076" s="329"/>
      <c r="M1076" s="329"/>
      <c r="N1076" s="329"/>
      <c r="O1076" s="329"/>
      <c r="P1076" s="329"/>
      <c r="Q1076" s="329"/>
    </row>
    <row r="1077" spans="6:17">
      <c r="F1077" s="337"/>
      <c r="G1077" s="329"/>
      <c r="H1077" s="329"/>
      <c r="I1077" s="329"/>
      <c r="J1077" s="329"/>
      <c r="K1077" s="329"/>
      <c r="L1077" s="329"/>
      <c r="M1077" s="329"/>
      <c r="N1077" s="329"/>
      <c r="O1077" s="329"/>
      <c r="P1077" s="329"/>
      <c r="Q1077" s="329"/>
    </row>
    <row r="1078" spans="6:17">
      <c r="F1078" s="337"/>
      <c r="G1078" s="329"/>
      <c r="H1078" s="329"/>
      <c r="I1078" s="329"/>
      <c r="J1078" s="329"/>
      <c r="K1078" s="329"/>
      <c r="L1078" s="329"/>
      <c r="M1078" s="329"/>
      <c r="N1078" s="329"/>
      <c r="O1078" s="329"/>
      <c r="P1078" s="329"/>
      <c r="Q1078" s="329"/>
    </row>
    <row r="1079" spans="6:17">
      <c r="F1079" s="337"/>
      <c r="G1079" s="329"/>
      <c r="H1079" s="329"/>
      <c r="I1079" s="329"/>
      <c r="J1079" s="329"/>
      <c r="K1079" s="329"/>
      <c r="L1079" s="329"/>
      <c r="M1079" s="329"/>
      <c r="N1079" s="329"/>
      <c r="O1079" s="329"/>
      <c r="P1079" s="329"/>
      <c r="Q1079" s="329"/>
    </row>
    <row r="1080" spans="6:17">
      <c r="F1080" s="337"/>
      <c r="G1080" s="329"/>
      <c r="H1080" s="329"/>
      <c r="I1080" s="329"/>
      <c r="J1080" s="329"/>
      <c r="K1080" s="329"/>
      <c r="L1080" s="329"/>
      <c r="M1080" s="329"/>
      <c r="N1080" s="329"/>
      <c r="O1080" s="329"/>
      <c r="P1080" s="329"/>
      <c r="Q1080" s="329"/>
    </row>
    <row r="1081" spans="6:17">
      <c r="F1081" s="337"/>
      <c r="G1081" s="329"/>
      <c r="H1081" s="329"/>
      <c r="I1081" s="329"/>
      <c r="J1081" s="329"/>
      <c r="K1081" s="329"/>
      <c r="L1081" s="329"/>
      <c r="M1081" s="329"/>
      <c r="N1081" s="329"/>
      <c r="O1081" s="329"/>
      <c r="P1081" s="329"/>
      <c r="Q1081" s="329"/>
    </row>
    <row r="1082" spans="6:17">
      <c r="F1082" s="337"/>
      <c r="G1082" s="329"/>
      <c r="H1082" s="329"/>
      <c r="I1082" s="329"/>
      <c r="J1082" s="329"/>
      <c r="K1082" s="329"/>
      <c r="L1082" s="329"/>
      <c r="M1082" s="329"/>
      <c r="N1082" s="329"/>
      <c r="O1082" s="329"/>
      <c r="P1082" s="329"/>
      <c r="Q1082" s="329"/>
    </row>
    <row r="1083" spans="6:17">
      <c r="F1083" s="337"/>
      <c r="G1083" s="329"/>
      <c r="H1083" s="329"/>
      <c r="I1083" s="329"/>
      <c r="J1083" s="329"/>
      <c r="K1083" s="329"/>
      <c r="L1083" s="329"/>
      <c r="M1083" s="329"/>
      <c r="N1083" s="329"/>
      <c r="O1083" s="329"/>
      <c r="P1083" s="329"/>
      <c r="Q1083" s="329"/>
    </row>
    <row r="1084" spans="6:17">
      <c r="F1084" s="337"/>
      <c r="G1084" s="329"/>
      <c r="H1084" s="329"/>
      <c r="I1084" s="329"/>
      <c r="J1084" s="329"/>
      <c r="K1084" s="329"/>
      <c r="L1084" s="329"/>
      <c r="M1084" s="329"/>
      <c r="N1084" s="329"/>
      <c r="O1084" s="329"/>
      <c r="P1084" s="329"/>
      <c r="Q1084" s="329"/>
    </row>
    <row r="1085" spans="6:17">
      <c r="F1085" s="337"/>
      <c r="G1085" s="329"/>
      <c r="H1085" s="329"/>
      <c r="I1085" s="329"/>
      <c r="J1085" s="329"/>
      <c r="K1085" s="329"/>
      <c r="L1085" s="329"/>
      <c r="M1085" s="329"/>
      <c r="N1085" s="329"/>
      <c r="O1085" s="329"/>
      <c r="P1085" s="329"/>
      <c r="Q1085" s="329"/>
    </row>
    <row r="1086" spans="6:17">
      <c r="F1086" s="337"/>
      <c r="G1086" s="329"/>
      <c r="H1086" s="329"/>
      <c r="I1086" s="329"/>
      <c r="J1086" s="329"/>
      <c r="K1086" s="329"/>
      <c r="L1086" s="329"/>
      <c r="M1086" s="329"/>
      <c r="N1086" s="329"/>
      <c r="O1086" s="329"/>
      <c r="P1086" s="329"/>
      <c r="Q1086" s="329"/>
    </row>
    <row r="1087" spans="6:17">
      <c r="F1087" s="337"/>
      <c r="G1087" s="329"/>
      <c r="H1087" s="329"/>
      <c r="I1087" s="329"/>
      <c r="J1087" s="329"/>
      <c r="K1087" s="329"/>
      <c r="L1087" s="329"/>
      <c r="M1087" s="329"/>
      <c r="N1087" s="329"/>
      <c r="O1087" s="329"/>
      <c r="P1087" s="329"/>
      <c r="Q1087" s="329"/>
    </row>
    <row r="1088" spans="6:17">
      <c r="F1088" s="337"/>
      <c r="G1088" s="329"/>
      <c r="H1088" s="329"/>
      <c r="I1088" s="329"/>
      <c r="J1088" s="329"/>
      <c r="K1088" s="329"/>
      <c r="L1088" s="329"/>
      <c r="M1088" s="329"/>
      <c r="N1088" s="329"/>
      <c r="O1088" s="329"/>
      <c r="P1088" s="329"/>
      <c r="Q1088" s="329"/>
    </row>
    <row r="1089" spans="6:17">
      <c r="F1089" s="337"/>
      <c r="G1089" s="329"/>
      <c r="H1089" s="329"/>
      <c r="I1089" s="329"/>
      <c r="J1089" s="329"/>
      <c r="K1089" s="329"/>
      <c r="L1089" s="329"/>
      <c r="M1089" s="329"/>
      <c r="N1089" s="329"/>
      <c r="O1089" s="329"/>
      <c r="P1089" s="329"/>
      <c r="Q1089" s="329"/>
    </row>
    <row r="1090" spans="6:17">
      <c r="F1090" s="337"/>
      <c r="G1090" s="329"/>
      <c r="H1090" s="329"/>
      <c r="I1090" s="329"/>
      <c r="J1090" s="329"/>
      <c r="K1090" s="329"/>
      <c r="L1090" s="329"/>
      <c r="M1090" s="329"/>
      <c r="N1090" s="329"/>
      <c r="O1090" s="329"/>
      <c r="P1090" s="329"/>
      <c r="Q1090" s="329"/>
    </row>
    <row r="1091" spans="6:17">
      <c r="F1091" s="337"/>
      <c r="G1091" s="329"/>
      <c r="H1091" s="329"/>
      <c r="I1091" s="329"/>
      <c r="J1091" s="329"/>
      <c r="K1091" s="329"/>
      <c r="L1091" s="329"/>
      <c r="M1091" s="329"/>
      <c r="N1091" s="329"/>
      <c r="O1091" s="329"/>
      <c r="P1091" s="329"/>
      <c r="Q1091" s="329"/>
    </row>
    <row r="1092" spans="6:17">
      <c r="F1092" s="337"/>
      <c r="G1092" s="329"/>
      <c r="H1092" s="329"/>
      <c r="I1092" s="329"/>
      <c r="J1092" s="329"/>
      <c r="K1092" s="329"/>
      <c r="L1092" s="329"/>
      <c r="M1092" s="329"/>
      <c r="N1092" s="329"/>
      <c r="O1092" s="329"/>
      <c r="P1092" s="329"/>
      <c r="Q1092" s="329"/>
    </row>
    <row r="1093" spans="6:17">
      <c r="F1093" s="337"/>
      <c r="G1093" s="329"/>
      <c r="H1093" s="329"/>
      <c r="I1093" s="329"/>
      <c r="J1093" s="329"/>
      <c r="K1093" s="329"/>
      <c r="L1093" s="329"/>
      <c r="M1093" s="329"/>
      <c r="N1093" s="329"/>
      <c r="O1093" s="329"/>
      <c r="P1093" s="329"/>
      <c r="Q1093" s="329"/>
    </row>
    <row r="1094" spans="6:17">
      <c r="F1094" s="337"/>
      <c r="G1094" s="329"/>
      <c r="H1094" s="329"/>
      <c r="I1094" s="329"/>
      <c r="J1094" s="329"/>
      <c r="K1094" s="329"/>
      <c r="L1094" s="329"/>
      <c r="M1094" s="329"/>
      <c r="N1094" s="329"/>
      <c r="O1094" s="329"/>
      <c r="P1094" s="329"/>
      <c r="Q1094" s="329"/>
    </row>
    <row r="1095" spans="6:17">
      <c r="F1095" s="337"/>
      <c r="G1095" s="329"/>
      <c r="H1095" s="329"/>
      <c r="I1095" s="329"/>
      <c r="J1095" s="329"/>
      <c r="K1095" s="329"/>
      <c r="L1095" s="329"/>
      <c r="M1095" s="329"/>
      <c r="N1095" s="329"/>
      <c r="O1095" s="329"/>
      <c r="P1095" s="329"/>
      <c r="Q1095" s="329"/>
    </row>
    <row r="1096" spans="6:17">
      <c r="F1096" s="337"/>
      <c r="G1096" s="329"/>
      <c r="H1096" s="329"/>
      <c r="I1096" s="329"/>
      <c r="J1096" s="329"/>
      <c r="K1096" s="329"/>
      <c r="L1096" s="329"/>
      <c r="M1096" s="329"/>
      <c r="N1096" s="329"/>
      <c r="O1096" s="329"/>
      <c r="P1096" s="329"/>
      <c r="Q1096" s="329"/>
    </row>
    <row r="1097" spans="6:17">
      <c r="F1097" s="337"/>
      <c r="G1097" s="329"/>
      <c r="H1097" s="329"/>
      <c r="I1097" s="329"/>
      <c r="J1097" s="329"/>
      <c r="K1097" s="329"/>
      <c r="L1097" s="329"/>
      <c r="M1097" s="329"/>
      <c r="N1097" s="329"/>
      <c r="O1097" s="329"/>
      <c r="P1097" s="329"/>
      <c r="Q1097" s="329"/>
    </row>
    <row r="1098" spans="6:17">
      <c r="F1098" s="337"/>
      <c r="G1098" s="329"/>
      <c r="H1098" s="329"/>
      <c r="I1098" s="329"/>
      <c r="J1098" s="329"/>
      <c r="K1098" s="329"/>
      <c r="L1098" s="329"/>
      <c r="M1098" s="329"/>
      <c r="N1098" s="329"/>
      <c r="O1098" s="329"/>
      <c r="P1098" s="329"/>
      <c r="Q1098" s="329"/>
    </row>
    <row r="1099" spans="6:17">
      <c r="F1099" s="337"/>
      <c r="G1099" s="329"/>
      <c r="H1099" s="329"/>
      <c r="I1099" s="329"/>
      <c r="J1099" s="329"/>
      <c r="K1099" s="329"/>
      <c r="L1099" s="329"/>
      <c r="M1099" s="329"/>
      <c r="N1099" s="329"/>
      <c r="O1099" s="329"/>
      <c r="P1099" s="329"/>
      <c r="Q1099" s="329"/>
    </row>
    <row r="1100" spans="6:17">
      <c r="F1100" s="337"/>
      <c r="G1100" s="329"/>
      <c r="H1100" s="329"/>
      <c r="I1100" s="329"/>
      <c r="J1100" s="329"/>
      <c r="K1100" s="329"/>
      <c r="L1100" s="329"/>
      <c r="M1100" s="329"/>
      <c r="N1100" s="329"/>
      <c r="O1100" s="329"/>
      <c r="P1100" s="329"/>
      <c r="Q1100" s="329"/>
    </row>
    <row r="1101" spans="6:17">
      <c r="F1101" s="337"/>
      <c r="G1101" s="329"/>
      <c r="H1101" s="329"/>
      <c r="I1101" s="329"/>
      <c r="J1101" s="329"/>
      <c r="K1101" s="329"/>
      <c r="L1101" s="329"/>
      <c r="M1101" s="329"/>
      <c r="N1101" s="329"/>
      <c r="O1101" s="329"/>
      <c r="P1101" s="329"/>
      <c r="Q1101" s="329"/>
    </row>
    <row r="1102" spans="6:17">
      <c r="F1102" s="337"/>
      <c r="G1102" s="329"/>
      <c r="H1102" s="329"/>
      <c r="I1102" s="329"/>
      <c r="J1102" s="329"/>
      <c r="K1102" s="329"/>
      <c r="L1102" s="329"/>
      <c r="M1102" s="329"/>
      <c r="N1102" s="329"/>
      <c r="O1102" s="329"/>
      <c r="P1102" s="329"/>
      <c r="Q1102" s="329"/>
    </row>
    <row r="1103" spans="6:17">
      <c r="F1103" s="337"/>
      <c r="G1103" s="329"/>
      <c r="H1103" s="329"/>
      <c r="I1103" s="329"/>
      <c r="J1103" s="329"/>
      <c r="K1103" s="329"/>
      <c r="L1103" s="329"/>
      <c r="M1103" s="329"/>
      <c r="N1103" s="329"/>
      <c r="O1103" s="329"/>
      <c r="P1103" s="329"/>
      <c r="Q1103" s="329"/>
    </row>
    <row r="1104" spans="6:17">
      <c r="F1104" s="337"/>
      <c r="G1104" s="329"/>
      <c r="H1104" s="329"/>
      <c r="I1104" s="329"/>
      <c r="J1104" s="329"/>
      <c r="K1104" s="329"/>
      <c r="L1104" s="329"/>
      <c r="M1104" s="329"/>
      <c r="N1104" s="329"/>
      <c r="O1104" s="329"/>
      <c r="P1104" s="329"/>
      <c r="Q1104" s="329"/>
    </row>
    <row r="1105" spans="6:17">
      <c r="F1105" s="337"/>
      <c r="G1105" s="329"/>
      <c r="H1105" s="329"/>
      <c r="I1105" s="329"/>
      <c r="J1105" s="329"/>
      <c r="K1105" s="329"/>
      <c r="L1105" s="329"/>
      <c r="M1105" s="329"/>
      <c r="N1105" s="329"/>
      <c r="O1105" s="329"/>
      <c r="P1105" s="329"/>
      <c r="Q1105" s="329"/>
    </row>
    <row r="1106" spans="6:17">
      <c r="F1106" s="337"/>
      <c r="G1106" s="329"/>
      <c r="H1106" s="329"/>
      <c r="I1106" s="329"/>
      <c r="J1106" s="329"/>
      <c r="K1106" s="329"/>
      <c r="L1106" s="329"/>
      <c r="M1106" s="329"/>
      <c r="N1106" s="329"/>
      <c r="O1106" s="329"/>
      <c r="P1106" s="329"/>
      <c r="Q1106" s="329"/>
    </row>
    <row r="1107" spans="6:17">
      <c r="F1107" s="337"/>
      <c r="G1107" s="329"/>
      <c r="H1107" s="329"/>
      <c r="I1107" s="329"/>
      <c r="J1107" s="329"/>
      <c r="K1107" s="329"/>
      <c r="L1107" s="329"/>
      <c r="M1107" s="329"/>
      <c r="N1107" s="329"/>
      <c r="O1107" s="329"/>
      <c r="P1107" s="329"/>
      <c r="Q1107" s="329"/>
    </row>
    <row r="1108" spans="6:17">
      <c r="F1108" s="337"/>
      <c r="G1108" s="329"/>
      <c r="H1108" s="329"/>
      <c r="I1108" s="329"/>
      <c r="J1108" s="329"/>
      <c r="K1108" s="329"/>
      <c r="L1108" s="329"/>
      <c r="M1108" s="329"/>
      <c r="N1108" s="329"/>
      <c r="O1108" s="329"/>
      <c r="P1108" s="329"/>
      <c r="Q1108" s="329"/>
    </row>
    <row r="1109" spans="6:17">
      <c r="F1109" s="337"/>
      <c r="G1109" s="329"/>
      <c r="H1109" s="329"/>
      <c r="I1109" s="329"/>
      <c r="J1109" s="329"/>
      <c r="K1109" s="329"/>
      <c r="L1109" s="329"/>
      <c r="M1109" s="329"/>
      <c r="N1109" s="329"/>
      <c r="O1109" s="329"/>
      <c r="P1109" s="329"/>
      <c r="Q1109" s="329"/>
    </row>
    <row r="1110" spans="6:17">
      <c r="F1110" s="337"/>
      <c r="G1110" s="329"/>
      <c r="H1110" s="329"/>
      <c r="I1110" s="329"/>
      <c r="J1110" s="329"/>
      <c r="K1110" s="329"/>
      <c r="L1110" s="329"/>
      <c r="M1110" s="329"/>
      <c r="N1110" s="329"/>
      <c r="O1110" s="329"/>
      <c r="P1110" s="329"/>
      <c r="Q1110" s="329"/>
    </row>
    <row r="1111" spans="6:17">
      <c r="F1111" s="337"/>
      <c r="G1111" s="329"/>
      <c r="H1111" s="329"/>
      <c r="I1111" s="329"/>
      <c r="J1111" s="329"/>
      <c r="K1111" s="329"/>
      <c r="L1111" s="329"/>
      <c r="M1111" s="329"/>
      <c r="N1111" s="329"/>
      <c r="O1111" s="329"/>
      <c r="P1111" s="329"/>
      <c r="Q1111" s="329"/>
    </row>
    <row r="1112" spans="6:17">
      <c r="F1112" s="337"/>
      <c r="G1112" s="329"/>
      <c r="H1112" s="329"/>
      <c r="I1112" s="329"/>
      <c r="J1112" s="329"/>
      <c r="K1112" s="329"/>
      <c r="L1112" s="329"/>
      <c r="M1112" s="329"/>
      <c r="N1112" s="329"/>
      <c r="O1112" s="329"/>
      <c r="P1112" s="329"/>
      <c r="Q1112" s="329"/>
    </row>
    <row r="1113" spans="6:17">
      <c r="F1113" s="337"/>
      <c r="G1113" s="329"/>
      <c r="H1113" s="329"/>
      <c r="I1113" s="329"/>
      <c r="J1113" s="329"/>
      <c r="K1113" s="329"/>
      <c r="L1113" s="329"/>
      <c r="M1113" s="329"/>
      <c r="N1113" s="329"/>
      <c r="O1113" s="329"/>
      <c r="P1113" s="329"/>
      <c r="Q1113" s="329"/>
    </row>
    <row r="1114" spans="6:17">
      <c r="F1114" s="337"/>
      <c r="G1114" s="329"/>
      <c r="H1114" s="329"/>
      <c r="I1114" s="329"/>
      <c r="J1114" s="329"/>
      <c r="K1114" s="329"/>
      <c r="L1114" s="329"/>
      <c r="M1114" s="329"/>
      <c r="N1114" s="329"/>
      <c r="O1114" s="329"/>
      <c r="P1114" s="329"/>
      <c r="Q1114" s="329"/>
    </row>
    <row r="1115" spans="6:17">
      <c r="F1115" s="337"/>
      <c r="G1115" s="329"/>
      <c r="H1115" s="329"/>
      <c r="I1115" s="329"/>
      <c r="J1115" s="329"/>
      <c r="K1115" s="329"/>
      <c r="L1115" s="329"/>
      <c r="M1115" s="329"/>
      <c r="N1115" s="329"/>
      <c r="O1115" s="329"/>
      <c r="P1115" s="329"/>
      <c r="Q1115" s="329"/>
    </row>
    <row r="1116" spans="6:17">
      <c r="F1116" s="337"/>
      <c r="G1116" s="329"/>
      <c r="H1116" s="329"/>
      <c r="I1116" s="329"/>
      <c r="J1116" s="329"/>
      <c r="K1116" s="329"/>
      <c r="L1116" s="329"/>
      <c r="M1116" s="329"/>
      <c r="N1116" s="329"/>
      <c r="O1116" s="329"/>
      <c r="P1116" s="329"/>
      <c r="Q1116" s="329"/>
    </row>
    <row r="1117" spans="6:17">
      <c r="F1117" s="337"/>
      <c r="G1117" s="329"/>
      <c r="H1117" s="329"/>
      <c r="I1117" s="329"/>
      <c r="J1117" s="329"/>
      <c r="K1117" s="329"/>
      <c r="L1117" s="329"/>
      <c r="M1117" s="329"/>
      <c r="N1117" s="329"/>
      <c r="O1117" s="329"/>
      <c r="P1117" s="329"/>
      <c r="Q1117" s="329"/>
    </row>
    <row r="1118" spans="6:17">
      <c r="F1118" s="337"/>
      <c r="G1118" s="329"/>
      <c r="H1118" s="329"/>
      <c r="I1118" s="329"/>
      <c r="J1118" s="329"/>
      <c r="K1118" s="329"/>
      <c r="L1118" s="329"/>
      <c r="M1118" s="329"/>
      <c r="N1118" s="329"/>
      <c r="O1118" s="329"/>
      <c r="P1118" s="329"/>
      <c r="Q1118" s="329"/>
    </row>
    <row r="1119" spans="6:17">
      <c r="F1119" s="337"/>
      <c r="G1119" s="329"/>
      <c r="H1119" s="329"/>
      <c r="I1119" s="329"/>
      <c r="J1119" s="329"/>
      <c r="K1119" s="329"/>
      <c r="L1119" s="329"/>
      <c r="M1119" s="329"/>
      <c r="N1119" s="329"/>
      <c r="O1119" s="329"/>
      <c r="P1119" s="329"/>
      <c r="Q1119" s="329"/>
    </row>
    <row r="1120" spans="6:17">
      <c r="F1120" s="337"/>
      <c r="G1120" s="329"/>
      <c r="H1120" s="329"/>
      <c r="I1120" s="329"/>
      <c r="J1120" s="329"/>
      <c r="K1120" s="329"/>
      <c r="L1120" s="329"/>
      <c r="M1120" s="329"/>
      <c r="N1120" s="329"/>
      <c r="O1120" s="329"/>
      <c r="P1120" s="329"/>
      <c r="Q1120" s="329"/>
    </row>
    <row r="1121" spans="6:17">
      <c r="F1121" s="337"/>
      <c r="G1121" s="329"/>
      <c r="H1121" s="329"/>
      <c r="I1121" s="329"/>
      <c r="J1121" s="329"/>
      <c r="K1121" s="329"/>
      <c r="L1121" s="329"/>
      <c r="M1121" s="329"/>
      <c r="N1121" s="329"/>
      <c r="O1121" s="329"/>
      <c r="P1121" s="329"/>
      <c r="Q1121" s="329"/>
    </row>
    <row r="1122" spans="6:17">
      <c r="F1122" s="337"/>
      <c r="G1122" s="329"/>
      <c r="H1122" s="329"/>
      <c r="I1122" s="329"/>
      <c r="J1122" s="329"/>
      <c r="K1122" s="329"/>
      <c r="L1122" s="329"/>
      <c r="M1122" s="329"/>
      <c r="N1122" s="329"/>
      <c r="O1122" s="329"/>
      <c r="P1122" s="329"/>
      <c r="Q1122" s="329"/>
    </row>
    <row r="1123" spans="6:17">
      <c r="F1123" s="337"/>
      <c r="G1123" s="329"/>
      <c r="H1123" s="329"/>
      <c r="I1123" s="329"/>
      <c r="J1123" s="329"/>
      <c r="K1123" s="329"/>
      <c r="L1123" s="329"/>
      <c r="M1123" s="329"/>
      <c r="N1123" s="329"/>
      <c r="O1123" s="329"/>
      <c r="P1123" s="329"/>
      <c r="Q1123" s="329"/>
    </row>
    <row r="1124" spans="6:17">
      <c r="F1124" s="337"/>
      <c r="G1124" s="329"/>
      <c r="H1124" s="329"/>
      <c r="I1124" s="329"/>
      <c r="J1124" s="329"/>
      <c r="K1124" s="329"/>
      <c r="L1124" s="329"/>
      <c r="M1124" s="329"/>
      <c r="N1124" s="329"/>
      <c r="O1124" s="329"/>
      <c r="P1124" s="329"/>
      <c r="Q1124" s="329"/>
    </row>
    <row r="1125" spans="6:17">
      <c r="F1125" s="337"/>
      <c r="G1125" s="329"/>
      <c r="H1125" s="329"/>
      <c r="I1125" s="329"/>
      <c r="J1125" s="329"/>
      <c r="K1125" s="329"/>
      <c r="L1125" s="329"/>
      <c r="M1125" s="329"/>
      <c r="N1125" s="329"/>
      <c r="O1125" s="329"/>
      <c r="P1125" s="329"/>
      <c r="Q1125" s="329"/>
    </row>
    <row r="1126" spans="6:17">
      <c r="F1126" s="337"/>
      <c r="G1126" s="329"/>
      <c r="H1126" s="329"/>
      <c r="I1126" s="329"/>
      <c r="J1126" s="329"/>
      <c r="K1126" s="329"/>
      <c r="L1126" s="329"/>
      <c r="M1126" s="329"/>
      <c r="N1126" s="329"/>
      <c r="O1126" s="329"/>
      <c r="P1126" s="329"/>
      <c r="Q1126" s="329"/>
    </row>
    <row r="1127" spans="6:17">
      <c r="F1127" s="337"/>
      <c r="G1127" s="329"/>
      <c r="H1127" s="329"/>
      <c r="I1127" s="329"/>
      <c r="J1127" s="329"/>
      <c r="K1127" s="329"/>
      <c r="L1127" s="329"/>
      <c r="M1127" s="329"/>
      <c r="N1127" s="329"/>
      <c r="O1127" s="329"/>
      <c r="P1127" s="329"/>
      <c r="Q1127" s="329"/>
    </row>
    <row r="1128" spans="6:17">
      <c r="F1128" s="337"/>
      <c r="G1128" s="329"/>
      <c r="H1128" s="329"/>
      <c r="I1128" s="329"/>
      <c r="J1128" s="329"/>
      <c r="K1128" s="329"/>
      <c r="L1128" s="329"/>
      <c r="M1128" s="329"/>
      <c r="N1128" s="329"/>
      <c r="O1128" s="329"/>
      <c r="P1128" s="329"/>
      <c r="Q1128" s="329"/>
    </row>
    <row r="1129" spans="6:17">
      <c r="F1129" s="337"/>
      <c r="G1129" s="329"/>
      <c r="H1129" s="329"/>
      <c r="I1129" s="329"/>
      <c r="J1129" s="329"/>
      <c r="K1129" s="329"/>
      <c r="L1129" s="329"/>
      <c r="M1129" s="329"/>
      <c r="N1129" s="329"/>
      <c r="O1129" s="329"/>
      <c r="P1129" s="329"/>
      <c r="Q1129" s="329"/>
    </row>
    <row r="1130" spans="6:17">
      <c r="F1130" s="337"/>
      <c r="G1130" s="329"/>
      <c r="H1130" s="329"/>
      <c r="I1130" s="329"/>
      <c r="J1130" s="329"/>
      <c r="K1130" s="329"/>
      <c r="L1130" s="329"/>
      <c r="M1130" s="329"/>
      <c r="N1130" s="329"/>
      <c r="O1130" s="329"/>
      <c r="P1130" s="329"/>
      <c r="Q1130" s="329"/>
    </row>
    <row r="1131" spans="6:17">
      <c r="F1131" s="337"/>
      <c r="G1131" s="329"/>
      <c r="H1131" s="329"/>
      <c r="I1131" s="329"/>
      <c r="J1131" s="329"/>
      <c r="K1131" s="329"/>
      <c r="L1131" s="329"/>
      <c r="M1131" s="329"/>
      <c r="N1131" s="329"/>
      <c r="O1131" s="329"/>
      <c r="P1131" s="329"/>
      <c r="Q1131" s="329"/>
    </row>
    <row r="1132" spans="6:17">
      <c r="F1132" s="337"/>
      <c r="G1132" s="329"/>
      <c r="H1132" s="329"/>
      <c r="I1132" s="329"/>
      <c r="J1132" s="329"/>
      <c r="K1132" s="329"/>
      <c r="L1132" s="329"/>
      <c r="M1132" s="329"/>
      <c r="N1132" s="329"/>
      <c r="O1132" s="329"/>
      <c r="P1132" s="329"/>
      <c r="Q1132" s="329"/>
    </row>
    <row r="1133" spans="6:17">
      <c r="F1133" s="337"/>
      <c r="G1133" s="329"/>
      <c r="H1133" s="329"/>
      <c r="I1133" s="329"/>
      <c r="J1133" s="329"/>
      <c r="K1133" s="329"/>
      <c r="L1133" s="329"/>
      <c r="M1133" s="329"/>
      <c r="N1133" s="329"/>
      <c r="O1133" s="329"/>
      <c r="P1133" s="329"/>
      <c r="Q1133" s="329"/>
    </row>
    <row r="1134" spans="6:17">
      <c r="F1134" s="337"/>
      <c r="G1134" s="329"/>
      <c r="H1134" s="329"/>
      <c r="I1134" s="329"/>
      <c r="J1134" s="329"/>
      <c r="K1134" s="329"/>
      <c r="L1134" s="329"/>
      <c r="M1134" s="329"/>
      <c r="N1134" s="329"/>
      <c r="O1134" s="329"/>
      <c r="P1134" s="329"/>
      <c r="Q1134" s="329"/>
    </row>
    <row r="1135" spans="6:17">
      <c r="F1135" s="337"/>
      <c r="G1135" s="329"/>
      <c r="H1135" s="329"/>
      <c r="I1135" s="329"/>
      <c r="J1135" s="329"/>
      <c r="K1135" s="329"/>
      <c r="L1135" s="329"/>
      <c r="M1135" s="329"/>
      <c r="N1135" s="329"/>
      <c r="O1135" s="329"/>
      <c r="P1135" s="329"/>
      <c r="Q1135" s="329"/>
    </row>
    <row r="1136" spans="6:17">
      <c r="F1136" s="337"/>
      <c r="G1136" s="329"/>
      <c r="H1136" s="329"/>
      <c r="I1136" s="329"/>
      <c r="J1136" s="329"/>
      <c r="K1136" s="329"/>
      <c r="L1136" s="329"/>
      <c r="M1136" s="329"/>
      <c r="N1136" s="329"/>
      <c r="O1136" s="329"/>
      <c r="P1136" s="329"/>
      <c r="Q1136" s="329"/>
    </row>
    <row r="1137" spans="6:17">
      <c r="F1137" s="337"/>
      <c r="G1137" s="329"/>
      <c r="H1137" s="329"/>
      <c r="I1137" s="329"/>
      <c r="J1137" s="329"/>
      <c r="K1137" s="329"/>
      <c r="L1137" s="329"/>
      <c r="M1137" s="329"/>
      <c r="N1137" s="329"/>
      <c r="O1137" s="329"/>
      <c r="P1137" s="329"/>
      <c r="Q1137" s="329"/>
    </row>
    <row r="1138" spans="6:17">
      <c r="F1138" s="337"/>
      <c r="G1138" s="329"/>
      <c r="H1138" s="329"/>
      <c r="I1138" s="329"/>
      <c r="J1138" s="329"/>
      <c r="K1138" s="329"/>
      <c r="L1138" s="329"/>
      <c r="M1138" s="329"/>
      <c r="N1138" s="329"/>
      <c r="O1138" s="329"/>
      <c r="P1138" s="329"/>
      <c r="Q1138" s="329"/>
    </row>
    <row r="1139" spans="6:17">
      <c r="F1139" s="337"/>
      <c r="G1139" s="329"/>
      <c r="H1139" s="329"/>
      <c r="I1139" s="329"/>
      <c r="J1139" s="329"/>
      <c r="K1139" s="329"/>
      <c r="L1139" s="329"/>
      <c r="M1139" s="329"/>
      <c r="N1139" s="329"/>
      <c r="O1139" s="329"/>
      <c r="P1139" s="329"/>
      <c r="Q1139" s="329"/>
    </row>
    <row r="1140" spans="6:17">
      <c r="F1140" s="337"/>
      <c r="G1140" s="329"/>
      <c r="H1140" s="329"/>
      <c r="I1140" s="329"/>
      <c r="J1140" s="329"/>
      <c r="K1140" s="329"/>
      <c r="L1140" s="329"/>
      <c r="M1140" s="329"/>
      <c r="N1140" s="329"/>
      <c r="O1140" s="329"/>
      <c r="P1140" s="329"/>
      <c r="Q1140" s="329"/>
    </row>
    <row r="1141" spans="6:17">
      <c r="F1141" s="337"/>
      <c r="G1141" s="329"/>
      <c r="H1141" s="329"/>
      <c r="I1141" s="329"/>
      <c r="J1141" s="329"/>
      <c r="K1141" s="329"/>
      <c r="L1141" s="329"/>
      <c r="M1141" s="329"/>
      <c r="N1141" s="329"/>
      <c r="O1141" s="329"/>
      <c r="P1141" s="329"/>
      <c r="Q1141" s="329"/>
    </row>
    <row r="1142" spans="6:17">
      <c r="F1142" s="337"/>
      <c r="G1142" s="329"/>
      <c r="H1142" s="329"/>
      <c r="I1142" s="329"/>
      <c r="J1142" s="329"/>
      <c r="K1142" s="329"/>
      <c r="L1142" s="329"/>
      <c r="M1142" s="329"/>
      <c r="N1142" s="329"/>
      <c r="O1142" s="329"/>
      <c r="P1142" s="329"/>
      <c r="Q1142" s="329"/>
    </row>
    <row r="1143" spans="6:17">
      <c r="F1143" s="337"/>
      <c r="G1143" s="329"/>
      <c r="H1143" s="329"/>
      <c r="I1143" s="329"/>
      <c r="J1143" s="329"/>
      <c r="K1143" s="329"/>
      <c r="L1143" s="329"/>
      <c r="M1143" s="329"/>
      <c r="N1143" s="329"/>
      <c r="O1143" s="329"/>
      <c r="P1143" s="329"/>
      <c r="Q1143" s="329"/>
    </row>
    <row r="1144" spans="6:17">
      <c r="F1144" s="337"/>
      <c r="G1144" s="329"/>
      <c r="H1144" s="329"/>
      <c r="I1144" s="329"/>
      <c r="J1144" s="329"/>
      <c r="K1144" s="329"/>
      <c r="L1144" s="329"/>
      <c r="M1144" s="329"/>
      <c r="N1144" s="329"/>
      <c r="O1144" s="329"/>
      <c r="P1144" s="329"/>
      <c r="Q1144" s="329"/>
    </row>
    <row r="1145" spans="6:17">
      <c r="F1145" s="337"/>
      <c r="G1145" s="329"/>
      <c r="H1145" s="329"/>
      <c r="I1145" s="329"/>
      <c r="J1145" s="329"/>
      <c r="K1145" s="329"/>
      <c r="L1145" s="329"/>
      <c r="M1145" s="329"/>
      <c r="N1145" s="329"/>
      <c r="O1145" s="329"/>
      <c r="P1145" s="329"/>
      <c r="Q1145" s="329"/>
    </row>
    <row r="1146" spans="6:17">
      <c r="F1146" s="337"/>
      <c r="G1146" s="329"/>
      <c r="H1146" s="329"/>
      <c r="I1146" s="329"/>
      <c r="J1146" s="329"/>
      <c r="K1146" s="329"/>
      <c r="L1146" s="329"/>
      <c r="M1146" s="329"/>
      <c r="N1146" s="329"/>
      <c r="O1146" s="329"/>
      <c r="P1146" s="329"/>
      <c r="Q1146" s="329"/>
    </row>
    <row r="1147" spans="6:17">
      <c r="F1147" s="337"/>
      <c r="G1147" s="329"/>
      <c r="H1147" s="329"/>
      <c r="I1147" s="329"/>
      <c r="J1147" s="329"/>
      <c r="K1147" s="329"/>
      <c r="L1147" s="329"/>
      <c r="M1147" s="329"/>
      <c r="N1147" s="329"/>
      <c r="O1147" s="329"/>
      <c r="P1147" s="329"/>
      <c r="Q1147" s="329"/>
    </row>
    <row r="1148" spans="6:17">
      <c r="F1148" s="337"/>
      <c r="G1148" s="329"/>
      <c r="H1148" s="329"/>
      <c r="I1148" s="329"/>
      <c r="J1148" s="329"/>
      <c r="K1148" s="329"/>
      <c r="L1148" s="329"/>
      <c r="M1148" s="329"/>
      <c r="N1148" s="329"/>
      <c r="O1148" s="329"/>
      <c r="P1148" s="329"/>
      <c r="Q1148" s="329"/>
    </row>
    <row r="1149" spans="6:17">
      <c r="F1149" s="337"/>
      <c r="G1149" s="329"/>
      <c r="H1149" s="329"/>
      <c r="I1149" s="329"/>
      <c r="J1149" s="329"/>
      <c r="K1149" s="329"/>
      <c r="L1149" s="329"/>
      <c r="M1149" s="329"/>
      <c r="N1149" s="329"/>
      <c r="O1149" s="329"/>
      <c r="P1149" s="329"/>
      <c r="Q1149" s="329"/>
    </row>
    <row r="1150" spans="6:17">
      <c r="F1150" s="337"/>
      <c r="G1150" s="329"/>
      <c r="H1150" s="329"/>
      <c r="I1150" s="329"/>
      <c r="J1150" s="329"/>
      <c r="K1150" s="329"/>
      <c r="L1150" s="329"/>
      <c r="M1150" s="329"/>
      <c r="N1150" s="329"/>
      <c r="O1150" s="329"/>
      <c r="P1150" s="329"/>
      <c r="Q1150" s="329"/>
    </row>
    <row r="1151" spans="6:17">
      <c r="F1151" s="337"/>
      <c r="G1151" s="329"/>
      <c r="H1151" s="329"/>
      <c r="I1151" s="329"/>
      <c r="J1151" s="329"/>
      <c r="K1151" s="329"/>
      <c r="L1151" s="329"/>
      <c r="M1151" s="329"/>
      <c r="N1151" s="329"/>
      <c r="O1151" s="329"/>
      <c r="P1151" s="329"/>
      <c r="Q1151" s="329"/>
    </row>
    <row r="1152" spans="6:17">
      <c r="F1152" s="337"/>
      <c r="G1152" s="329"/>
      <c r="H1152" s="329"/>
      <c r="I1152" s="329"/>
      <c r="J1152" s="329"/>
      <c r="K1152" s="329"/>
      <c r="L1152" s="329"/>
      <c r="M1152" s="329"/>
      <c r="N1152" s="329"/>
      <c r="O1152" s="329"/>
      <c r="P1152" s="329"/>
      <c r="Q1152" s="329"/>
    </row>
    <row r="1153" spans="6:17">
      <c r="F1153" s="337"/>
      <c r="G1153" s="329"/>
      <c r="H1153" s="329"/>
      <c r="I1153" s="329"/>
      <c r="J1153" s="329"/>
      <c r="K1153" s="329"/>
      <c r="L1153" s="329"/>
      <c r="M1153" s="329"/>
      <c r="N1153" s="329"/>
      <c r="O1153" s="329"/>
      <c r="P1153" s="329"/>
      <c r="Q1153" s="329"/>
    </row>
    <row r="1154" spans="6:17">
      <c r="F1154" s="337"/>
      <c r="G1154" s="329"/>
      <c r="H1154" s="329"/>
      <c r="I1154" s="329"/>
      <c r="J1154" s="329"/>
      <c r="K1154" s="329"/>
      <c r="L1154" s="329"/>
      <c r="M1154" s="329"/>
      <c r="N1154" s="329"/>
      <c r="O1154" s="329"/>
      <c r="P1154" s="329"/>
      <c r="Q1154" s="329"/>
    </row>
    <row r="1155" spans="6:17">
      <c r="F1155" s="337"/>
      <c r="G1155" s="329"/>
      <c r="H1155" s="329"/>
      <c r="I1155" s="329"/>
      <c r="J1155" s="329"/>
      <c r="K1155" s="329"/>
      <c r="L1155" s="329"/>
      <c r="M1155" s="329"/>
      <c r="N1155" s="329"/>
      <c r="O1155" s="329"/>
      <c r="P1155" s="329"/>
      <c r="Q1155" s="329"/>
    </row>
    <row r="1156" spans="6:17">
      <c r="F1156" s="337"/>
      <c r="G1156" s="329"/>
      <c r="H1156" s="329"/>
      <c r="I1156" s="329"/>
      <c r="J1156" s="329"/>
      <c r="K1156" s="329"/>
      <c r="L1156" s="329"/>
      <c r="M1156" s="329"/>
      <c r="N1156" s="329"/>
      <c r="O1156" s="329"/>
      <c r="P1156" s="329"/>
      <c r="Q1156" s="329"/>
    </row>
    <row r="1157" spans="6:17">
      <c r="F1157" s="337"/>
      <c r="G1157" s="329"/>
      <c r="H1157" s="329"/>
      <c r="I1157" s="329"/>
      <c r="J1157" s="329"/>
      <c r="K1157" s="329"/>
      <c r="L1157" s="329"/>
      <c r="M1157" s="329"/>
      <c r="N1157" s="329"/>
      <c r="O1157" s="329"/>
      <c r="P1157" s="329"/>
      <c r="Q1157" s="329"/>
    </row>
    <row r="1158" spans="6:17">
      <c r="F1158" s="337"/>
      <c r="G1158" s="329"/>
      <c r="H1158" s="329"/>
      <c r="I1158" s="329"/>
      <c r="J1158" s="329"/>
      <c r="K1158" s="329"/>
      <c r="L1158" s="329"/>
      <c r="M1158" s="329"/>
      <c r="N1158" s="329"/>
      <c r="O1158" s="329"/>
      <c r="P1158" s="329"/>
      <c r="Q1158" s="329"/>
    </row>
    <row r="1159" spans="6:17">
      <c r="F1159" s="337"/>
      <c r="G1159" s="329"/>
      <c r="H1159" s="329"/>
      <c r="I1159" s="329"/>
      <c r="J1159" s="329"/>
      <c r="K1159" s="329"/>
      <c r="L1159" s="329"/>
      <c r="M1159" s="329"/>
      <c r="N1159" s="329"/>
      <c r="O1159" s="329"/>
      <c r="P1159" s="329"/>
      <c r="Q1159" s="329"/>
    </row>
    <row r="1160" spans="6:17">
      <c r="F1160" s="337"/>
      <c r="G1160" s="329"/>
      <c r="H1160" s="329"/>
      <c r="I1160" s="329"/>
      <c r="J1160" s="329"/>
      <c r="K1160" s="329"/>
      <c r="L1160" s="329"/>
      <c r="M1160" s="329"/>
      <c r="N1160" s="329"/>
      <c r="O1160" s="329"/>
      <c r="P1160" s="329"/>
      <c r="Q1160" s="329"/>
    </row>
    <row r="1161" spans="6:17">
      <c r="F1161" s="337"/>
      <c r="G1161" s="329"/>
      <c r="H1161" s="329"/>
      <c r="I1161" s="329"/>
      <c r="J1161" s="329"/>
      <c r="K1161" s="329"/>
      <c r="L1161" s="329"/>
      <c r="M1161" s="329"/>
      <c r="N1161" s="329"/>
      <c r="O1161" s="329"/>
      <c r="P1161" s="329"/>
      <c r="Q1161" s="329"/>
    </row>
    <row r="1162" spans="6:17">
      <c r="F1162" s="337"/>
      <c r="G1162" s="329"/>
      <c r="H1162" s="329"/>
      <c r="I1162" s="329"/>
      <c r="J1162" s="329"/>
      <c r="K1162" s="329"/>
      <c r="L1162" s="329"/>
      <c r="M1162" s="329"/>
      <c r="N1162" s="329"/>
      <c r="O1162" s="329"/>
      <c r="P1162" s="329"/>
      <c r="Q1162" s="329"/>
    </row>
    <row r="1163" spans="6:17">
      <c r="F1163" s="337"/>
      <c r="G1163" s="329"/>
      <c r="H1163" s="329"/>
      <c r="I1163" s="329"/>
      <c r="J1163" s="329"/>
      <c r="K1163" s="329"/>
      <c r="L1163" s="329"/>
      <c r="M1163" s="329"/>
      <c r="N1163" s="329"/>
      <c r="O1163" s="329"/>
      <c r="P1163" s="329"/>
      <c r="Q1163" s="329"/>
    </row>
    <row r="1164" spans="6:17">
      <c r="F1164" s="337"/>
      <c r="G1164" s="329"/>
      <c r="H1164" s="329"/>
      <c r="I1164" s="329"/>
      <c r="J1164" s="329"/>
      <c r="K1164" s="329"/>
      <c r="L1164" s="329"/>
      <c r="M1164" s="329"/>
      <c r="N1164" s="329"/>
      <c r="O1164" s="329"/>
      <c r="P1164" s="329"/>
      <c r="Q1164" s="329"/>
    </row>
    <row r="1165" spans="6:17">
      <c r="F1165" s="337"/>
      <c r="G1165" s="329"/>
      <c r="H1165" s="329"/>
      <c r="I1165" s="329"/>
      <c r="J1165" s="329"/>
      <c r="K1165" s="329"/>
      <c r="L1165" s="329"/>
      <c r="M1165" s="329"/>
      <c r="N1165" s="329"/>
      <c r="O1165" s="329"/>
      <c r="P1165" s="329"/>
      <c r="Q1165" s="329"/>
    </row>
    <row r="1166" spans="6:17">
      <c r="F1166" s="337"/>
      <c r="G1166" s="329"/>
      <c r="H1166" s="329"/>
      <c r="I1166" s="329"/>
      <c r="J1166" s="329"/>
      <c r="K1166" s="329"/>
      <c r="L1166" s="329"/>
      <c r="M1166" s="329"/>
      <c r="N1166" s="329"/>
      <c r="O1166" s="329"/>
      <c r="P1166" s="329"/>
      <c r="Q1166" s="329"/>
    </row>
    <row r="1167" spans="6:17">
      <c r="F1167" s="337"/>
      <c r="G1167" s="329"/>
      <c r="H1167" s="329"/>
      <c r="I1167" s="329"/>
      <c r="J1167" s="329"/>
      <c r="K1167" s="329"/>
      <c r="L1167" s="329"/>
      <c r="M1167" s="329"/>
      <c r="N1167" s="329"/>
      <c r="O1167" s="329"/>
      <c r="P1167" s="329"/>
      <c r="Q1167" s="329"/>
    </row>
    <row r="1168" spans="6:17">
      <c r="F1168" s="337"/>
      <c r="G1168" s="329"/>
      <c r="H1168" s="329"/>
      <c r="I1168" s="329"/>
      <c r="J1168" s="329"/>
      <c r="K1168" s="329"/>
      <c r="L1168" s="329"/>
      <c r="M1168" s="329"/>
      <c r="N1168" s="329"/>
      <c r="O1168" s="329"/>
      <c r="P1168" s="329"/>
      <c r="Q1168" s="329"/>
    </row>
    <row r="1169" spans="6:17">
      <c r="F1169" s="337"/>
      <c r="G1169" s="329"/>
      <c r="H1169" s="329"/>
      <c r="I1169" s="329"/>
      <c r="J1169" s="329"/>
      <c r="K1169" s="329"/>
      <c r="L1169" s="329"/>
      <c r="M1169" s="329"/>
      <c r="N1169" s="329"/>
      <c r="O1169" s="329"/>
      <c r="P1169" s="329"/>
      <c r="Q1169" s="329"/>
    </row>
    <row r="1170" spans="6:17">
      <c r="F1170" s="337"/>
      <c r="G1170" s="329"/>
      <c r="H1170" s="329"/>
      <c r="I1170" s="329"/>
      <c r="J1170" s="329"/>
      <c r="K1170" s="329"/>
      <c r="L1170" s="329"/>
      <c r="M1170" s="329"/>
      <c r="N1170" s="329"/>
      <c r="O1170" s="329"/>
      <c r="P1170" s="329"/>
      <c r="Q1170" s="329"/>
    </row>
    <row r="1171" spans="6:17">
      <c r="F1171" s="337"/>
      <c r="G1171" s="329"/>
      <c r="H1171" s="329"/>
      <c r="I1171" s="329"/>
      <c r="J1171" s="329"/>
      <c r="K1171" s="329"/>
      <c r="L1171" s="329"/>
      <c r="M1171" s="329"/>
      <c r="N1171" s="329"/>
      <c r="O1171" s="329"/>
      <c r="P1171" s="329"/>
      <c r="Q1171" s="329"/>
    </row>
    <row r="1172" spans="6:17">
      <c r="F1172" s="337"/>
      <c r="G1172" s="329"/>
      <c r="H1172" s="329"/>
      <c r="I1172" s="329"/>
      <c r="J1172" s="329"/>
      <c r="K1172" s="329"/>
      <c r="L1172" s="329"/>
      <c r="M1172" s="329"/>
      <c r="N1172" s="329"/>
      <c r="O1172" s="329"/>
      <c r="P1172" s="329"/>
      <c r="Q1172" s="329"/>
    </row>
    <row r="1173" spans="6:17">
      <c r="F1173" s="337"/>
      <c r="G1173" s="329"/>
      <c r="H1173" s="329"/>
      <c r="I1173" s="329"/>
      <c r="J1173" s="329"/>
      <c r="K1173" s="329"/>
      <c r="L1173" s="329"/>
      <c r="M1173" s="329"/>
      <c r="N1173" s="329"/>
      <c r="O1173" s="329"/>
      <c r="P1173" s="329"/>
      <c r="Q1173" s="329"/>
    </row>
    <row r="1174" spans="6:17">
      <c r="F1174" s="337"/>
      <c r="G1174" s="329"/>
      <c r="H1174" s="329"/>
      <c r="I1174" s="329"/>
      <c r="J1174" s="329"/>
      <c r="K1174" s="329"/>
      <c r="L1174" s="329"/>
      <c r="M1174" s="329"/>
      <c r="N1174" s="329"/>
      <c r="O1174" s="329"/>
      <c r="P1174" s="329"/>
      <c r="Q1174" s="329"/>
    </row>
    <row r="1175" spans="6:17">
      <c r="F1175" s="337"/>
      <c r="G1175" s="329"/>
      <c r="H1175" s="329"/>
      <c r="I1175" s="329"/>
      <c r="J1175" s="329"/>
      <c r="K1175" s="329"/>
      <c r="L1175" s="329"/>
      <c r="M1175" s="329"/>
      <c r="N1175" s="329"/>
      <c r="O1175" s="329"/>
      <c r="P1175" s="329"/>
      <c r="Q1175" s="329"/>
    </row>
    <row r="1176" spans="6:17">
      <c r="F1176" s="337"/>
      <c r="G1176" s="329"/>
      <c r="H1176" s="329"/>
      <c r="I1176" s="329"/>
      <c r="J1176" s="329"/>
      <c r="K1176" s="329"/>
      <c r="L1176" s="329"/>
      <c r="M1176" s="329"/>
      <c r="N1176" s="329"/>
      <c r="O1176" s="329"/>
      <c r="P1176" s="329"/>
      <c r="Q1176" s="329"/>
    </row>
    <row r="1177" spans="6:17">
      <c r="F1177" s="337"/>
      <c r="G1177" s="329"/>
      <c r="H1177" s="329"/>
      <c r="I1177" s="329"/>
      <c r="J1177" s="329"/>
      <c r="K1177" s="329"/>
      <c r="L1177" s="329"/>
      <c r="M1177" s="329"/>
      <c r="N1177" s="329"/>
      <c r="O1177" s="329"/>
      <c r="P1177" s="329"/>
      <c r="Q1177" s="329"/>
    </row>
    <row r="1178" spans="6:17">
      <c r="F1178" s="337"/>
      <c r="G1178" s="329"/>
      <c r="H1178" s="329"/>
      <c r="I1178" s="329"/>
      <c r="J1178" s="329"/>
      <c r="K1178" s="329"/>
      <c r="L1178" s="329"/>
      <c r="M1178" s="329"/>
      <c r="N1178" s="329"/>
      <c r="O1178" s="329"/>
      <c r="P1178" s="329"/>
      <c r="Q1178" s="329"/>
    </row>
    <row r="1179" spans="6:17">
      <c r="F1179" s="337"/>
      <c r="G1179" s="329"/>
      <c r="H1179" s="329"/>
      <c r="I1179" s="329"/>
      <c r="J1179" s="329"/>
      <c r="K1179" s="329"/>
      <c r="L1179" s="329"/>
      <c r="M1179" s="329"/>
      <c r="N1179" s="329"/>
      <c r="O1179" s="329"/>
      <c r="P1179" s="329"/>
      <c r="Q1179" s="329"/>
    </row>
    <row r="1180" spans="6:17">
      <c r="F1180" s="337"/>
      <c r="G1180" s="329"/>
      <c r="H1180" s="329"/>
      <c r="I1180" s="329"/>
      <c r="J1180" s="329"/>
      <c r="K1180" s="329"/>
      <c r="L1180" s="329"/>
      <c r="M1180" s="329"/>
      <c r="N1180" s="329"/>
      <c r="O1180" s="329"/>
      <c r="P1180" s="329"/>
      <c r="Q1180" s="329"/>
    </row>
    <row r="1181" spans="6:17">
      <c r="F1181" s="337"/>
      <c r="G1181" s="329"/>
      <c r="H1181" s="329"/>
      <c r="I1181" s="329"/>
      <c r="J1181" s="329"/>
      <c r="K1181" s="329"/>
      <c r="L1181" s="329"/>
      <c r="M1181" s="329"/>
      <c r="N1181" s="329"/>
      <c r="O1181" s="329"/>
      <c r="P1181" s="329"/>
      <c r="Q1181" s="329"/>
    </row>
    <row r="1182" spans="6:17">
      <c r="F1182" s="337"/>
      <c r="G1182" s="329"/>
      <c r="H1182" s="329"/>
      <c r="I1182" s="329"/>
      <c r="J1182" s="329"/>
      <c r="K1182" s="329"/>
      <c r="L1182" s="329"/>
      <c r="M1182" s="329"/>
      <c r="N1182" s="329"/>
      <c r="O1182" s="329"/>
      <c r="P1182" s="329"/>
      <c r="Q1182" s="329"/>
    </row>
    <row r="1183" spans="6:17">
      <c r="F1183" s="337"/>
      <c r="G1183" s="329"/>
      <c r="H1183" s="329"/>
      <c r="I1183" s="329"/>
      <c r="J1183" s="329"/>
      <c r="K1183" s="329"/>
      <c r="L1183" s="329"/>
      <c r="M1183" s="329"/>
      <c r="N1183" s="329"/>
      <c r="O1183" s="329"/>
      <c r="P1183" s="329"/>
      <c r="Q1183" s="329"/>
    </row>
    <row r="1184" spans="6:17">
      <c r="F1184" s="337"/>
      <c r="G1184" s="329"/>
      <c r="H1184" s="329"/>
      <c r="I1184" s="329"/>
      <c r="J1184" s="329"/>
      <c r="K1184" s="329"/>
      <c r="L1184" s="329"/>
      <c r="M1184" s="329"/>
      <c r="N1184" s="329"/>
      <c r="O1184" s="329"/>
      <c r="P1184" s="329"/>
      <c r="Q1184" s="329"/>
    </row>
    <row r="1185" spans="6:17">
      <c r="F1185" s="337"/>
      <c r="G1185" s="329"/>
      <c r="H1185" s="329"/>
      <c r="I1185" s="329"/>
      <c r="J1185" s="329"/>
      <c r="K1185" s="329"/>
      <c r="L1185" s="329"/>
      <c r="M1185" s="329"/>
      <c r="N1185" s="329"/>
      <c r="O1185" s="329"/>
      <c r="P1185" s="329"/>
      <c r="Q1185" s="329"/>
    </row>
    <row r="1186" spans="6:17">
      <c r="F1186" s="337"/>
      <c r="G1186" s="329"/>
      <c r="H1186" s="329"/>
      <c r="I1186" s="329"/>
      <c r="J1186" s="329"/>
      <c r="K1186" s="329"/>
      <c r="L1186" s="329"/>
      <c r="M1186" s="329"/>
      <c r="N1186" s="329"/>
      <c r="O1186" s="329"/>
      <c r="P1186" s="329"/>
      <c r="Q1186" s="329"/>
    </row>
    <row r="1187" spans="6:17">
      <c r="F1187" s="337"/>
      <c r="G1187" s="329"/>
      <c r="H1187" s="329"/>
      <c r="I1187" s="329"/>
      <c r="J1187" s="329"/>
      <c r="K1187" s="329"/>
      <c r="L1187" s="329"/>
      <c r="M1187" s="329"/>
      <c r="N1187" s="329"/>
      <c r="O1187" s="329"/>
      <c r="P1187" s="329"/>
      <c r="Q1187" s="329"/>
    </row>
    <row r="1188" spans="6:17">
      <c r="F1188" s="337"/>
      <c r="G1188" s="329"/>
      <c r="H1188" s="329"/>
      <c r="I1188" s="329"/>
      <c r="J1188" s="329"/>
      <c r="K1188" s="329"/>
      <c r="L1188" s="329"/>
      <c r="M1188" s="329"/>
      <c r="N1188" s="329"/>
      <c r="O1188" s="329"/>
      <c r="P1188" s="329"/>
      <c r="Q1188" s="329"/>
    </row>
    <row r="1189" spans="6:17">
      <c r="F1189" s="337"/>
      <c r="G1189" s="329"/>
      <c r="H1189" s="329"/>
      <c r="I1189" s="329"/>
      <c r="J1189" s="329"/>
      <c r="K1189" s="329"/>
      <c r="L1189" s="329"/>
      <c r="M1189" s="329"/>
      <c r="N1189" s="329"/>
      <c r="O1189" s="329"/>
      <c r="P1189" s="329"/>
      <c r="Q1189" s="329"/>
    </row>
    <row r="1190" spans="6:17">
      <c r="F1190" s="337"/>
      <c r="G1190" s="329"/>
      <c r="H1190" s="329"/>
      <c r="I1190" s="329"/>
      <c r="J1190" s="329"/>
      <c r="K1190" s="329"/>
      <c r="L1190" s="329"/>
      <c r="M1190" s="329"/>
      <c r="N1190" s="329"/>
      <c r="O1190" s="329"/>
      <c r="P1190" s="329"/>
      <c r="Q1190" s="329"/>
    </row>
    <row r="1191" spans="6:17">
      <c r="F1191" s="337"/>
      <c r="G1191" s="329"/>
      <c r="H1191" s="329"/>
      <c r="I1191" s="329"/>
      <c r="J1191" s="329"/>
      <c r="K1191" s="329"/>
      <c r="L1191" s="329"/>
      <c r="M1191" s="329"/>
      <c r="N1191" s="329"/>
      <c r="O1191" s="329"/>
      <c r="P1191" s="329"/>
      <c r="Q1191" s="329"/>
    </row>
    <row r="1192" spans="6:17">
      <c r="F1192" s="337"/>
      <c r="G1192" s="329"/>
      <c r="H1192" s="329"/>
      <c r="I1192" s="329"/>
      <c r="J1192" s="329"/>
      <c r="K1192" s="329"/>
      <c r="L1192" s="329"/>
      <c r="M1192" s="329"/>
      <c r="N1192" s="329"/>
      <c r="O1192" s="329"/>
      <c r="P1192" s="329"/>
      <c r="Q1192" s="329"/>
    </row>
    <row r="1193" spans="6:17">
      <c r="F1193" s="337"/>
      <c r="G1193" s="329"/>
      <c r="H1193" s="329"/>
      <c r="I1193" s="329"/>
      <c r="J1193" s="329"/>
      <c r="K1193" s="329"/>
      <c r="L1193" s="329"/>
      <c r="M1193" s="329"/>
      <c r="N1193" s="329"/>
      <c r="O1193" s="329"/>
      <c r="P1193" s="329"/>
      <c r="Q1193" s="329"/>
    </row>
    <row r="1194" spans="6:17">
      <c r="F1194" s="337"/>
      <c r="G1194" s="329"/>
      <c r="H1194" s="329"/>
      <c r="I1194" s="329"/>
      <c r="J1194" s="329"/>
      <c r="K1194" s="329"/>
      <c r="L1194" s="329"/>
      <c r="M1194" s="329"/>
      <c r="N1194" s="329"/>
      <c r="O1194" s="329"/>
      <c r="P1194" s="329"/>
      <c r="Q1194" s="329"/>
    </row>
    <row r="1195" spans="6:17">
      <c r="F1195" s="337"/>
      <c r="G1195" s="329"/>
      <c r="H1195" s="329"/>
      <c r="I1195" s="329"/>
      <c r="J1195" s="329"/>
      <c r="K1195" s="329"/>
      <c r="L1195" s="329"/>
      <c r="M1195" s="329"/>
      <c r="N1195" s="329"/>
      <c r="O1195" s="329"/>
      <c r="P1195" s="329"/>
      <c r="Q1195" s="329"/>
    </row>
    <row r="1196" spans="6:17">
      <c r="F1196" s="337"/>
      <c r="G1196" s="329"/>
      <c r="H1196" s="329"/>
      <c r="I1196" s="329"/>
      <c r="J1196" s="329"/>
      <c r="K1196" s="329"/>
      <c r="L1196" s="329"/>
      <c r="M1196" s="329"/>
      <c r="N1196" s="329"/>
      <c r="O1196" s="329"/>
      <c r="P1196" s="329"/>
      <c r="Q1196" s="329"/>
    </row>
    <row r="1197" spans="6:17">
      <c r="F1197" s="337"/>
      <c r="G1197" s="329"/>
      <c r="H1197" s="329"/>
      <c r="I1197" s="329"/>
      <c r="J1197" s="329"/>
      <c r="K1197" s="329"/>
      <c r="L1197" s="329"/>
      <c r="M1197" s="329"/>
      <c r="N1197" s="329"/>
      <c r="O1197" s="329"/>
      <c r="P1197" s="329"/>
      <c r="Q1197" s="329"/>
    </row>
    <row r="1198" spans="6:17">
      <c r="F1198" s="337"/>
      <c r="G1198" s="329"/>
      <c r="H1198" s="329"/>
      <c r="I1198" s="329"/>
      <c r="J1198" s="329"/>
      <c r="K1198" s="329"/>
      <c r="L1198" s="329"/>
      <c r="M1198" s="329"/>
      <c r="N1198" s="329"/>
      <c r="O1198" s="329"/>
      <c r="P1198" s="329"/>
      <c r="Q1198" s="329"/>
    </row>
    <row r="1199" spans="6:17">
      <c r="F1199" s="337"/>
      <c r="G1199" s="329"/>
      <c r="H1199" s="329"/>
      <c r="I1199" s="329"/>
      <c r="J1199" s="329"/>
      <c r="K1199" s="329"/>
      <c r="L1199" s="329"/>
      <c r="M1199" s="329"/>
      <c r="N1199" s="329"/>
      <c r="O1199" s="329"/>
      <c r="P1199" s="329"/>
      <c r="Q1199" s="329"/>
    </row>
    <row r="1200" spans="6:17">
      <c r="F1200" s="337"/>
      <c r="G1200" s="329"/>
      <c r="H1200" s="329"/>
      <c r="I1200" s="329"/>
      <c r="J1200" s="329"/>
      <c r="K1200" s="329"/>
      <c r="L1200" s="329"/>
      <c r="M1200" s="329"/>
      <c r="N1200" s="329"/>
      <c r="O1200" s="329"/>
      <c r="P1200" s="329"/>
      <c r="Q1200" s="329"/>
    </row>
    <row r="1201" spans="6:17">
      <c r="F1201" s="337"/>
      <c r="G1201" s="329"/>
      <c r="H1201" s="329"/>
      <c r="I1201" s="329"/>
      <c r="J1201" s="329"/>
      <c r="K1201" s="329"/>
      <c r="L1201" s="329"/>
      <c r="M1201" s="329"/>
      <c r="N1201" s="329"/>
      <c r="O1201" s="329"/>
      <c r="P1201" s="329"/>
      <c r="Q1201" s="329"/>
    </row>
    <row r="1202" spans="6:17">
      <c r="F1202" s="337"/>
      <c r="G1202" s="329"/>
      <c r="H1202" s="329"/>
      <c r="I1202" s="329"/>
      <c r="J1202" s="329"/>
      <c r="K1202" s="329"/>
      <c r="L1202" s="329"/>
      <c r="M1202" s="329"/>
      <c r="N1202" s="329"/>
      <c r="O1202" s="329"/>
      <c r="P1202" s="329"/>
      <c r="Q1202" s="329"/>
    </row>
  </sheetData>
  <protectedRanges>
    <protectedRange sqref="A7:D7 C105:D105 A61:D61" name="Range1_1_1"/>
  </protectedRanges>
  <phoneticPr fontId="0" type="noConversion"/>
  <printOptions horizontalCentered="1"/>
  <pageMargins left="0" right="0" top="1" bottom="0.25" header="0.25" footer="0.2"/>
  <pageSetup scale="33" fitToHeight="0" orientation="portrait"/>
  <headerFooter differentFirst="1" alignWithMargins="0">
    <oddHeader>&amp;R&amp;"Arial,Bold"&amp;20EXHIBIT G 
&amp;P 
(CONTINUED)</oddHeader>
    <oddFooter>&amp;L&amp;Z&amp;F</oddFooter>
    <firstHeader>&amp;R&amp;"Arial,Bold"&amp;24EXHIBIT G</firstHeader>
  </headerFooter>
  <rowBreaks count="3" manualBreakCount="3">
    <brk id="58" max="5" man="1"/>
    <brk id="119" max="6" man="1"/>
    <brk id="120" max="16383" man="1"/>
  </rowBreaks>
  <ignoredErrors>
    <ignoredError sqref="C113:C119 C107:C111 C63:C101 C10:C58" numberStoredAsText="1"/>
    <ignoredError sqref="F123:F134 F113:F116 F64:F101 F54:F56 F10:F52 F107:F111" unlockedFormula="1"/>
  </ignoredErrors>
  <legacy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B1:P92"/>
  <sheetViews>
    <sheetView showGridLines="0" zoomScale="70" zoomScaleNormal="70" zoomScaleSheetLayoutView="90" zoomScalePageLayoutView="70" workbookViewId="0"/>
  </sheetViews>
  <sheetFormatPr defaultColWidth="9.140625" defaultRowHeight="15.75"/>
  <cols>
    <col min="1" max="1" width="5.28515625" style="360" customWidth="1"/>
    <col min="2" max="2" width="84.42578125" style="360" customWidth="1"/>
    <col min="3" max="3" width="14.85546875" style="360" customWidth="1"/>
    <col min="4" max="4" width="14" style="360" customWidth="1"/>
    <col min="5" max="5" width="15.42578125" style="360" customWidth="1"/>
    <col min="6" max="6" width="9.140625" style="360"/>
    <col min="7" max="7" width="10.85546875" style="360" customWidth="1"/>
    <col min="8" max="16384" width="9.140625" style="360"/>
  </cols>
  <sheetData>
    <row r="1" spans="2:7" ht="26.25">
      <c r="B1" s="1195" t="s">
        <v>19</v>
      </c>
      <c r="C1" s="1195"/>
      <c r="D1" s="1195"/>
      <c r="E1" s="1195"/>
      <c r="F1" s="359"/>
      <c r="G1" s="359"/>
    </row>
    <row r="2" spans="2:7" ht="26.25">
      <c r="B2" s="1195" t="s">
        <v>705</v>
      </c>
      <c r="C2" s="1195"/>
      <c r="D2" s="1195"/>
      <c r="E2" s="1195"/>
      <c r="F2" s="359"/>
      <c r="G2" s="359"/>
    </row>
    <row r="3" spans="2:7" ht="21">
      <c r="B3" s="1166"/>
      <c r="C3" s="1166"/>
      <c r="D3" s="1166"/>
      <c r="E3" s="1166"/>
      <c r="F3" s="359"/>
      <c r="G3" s="359"/>
    </row>
    <row r="4" spans="2:7" ht="21.75" thickBot="1">
      <c r="B4" s="1143"/>
      <c r="C4" s="1143"/>
      <c r="D4" s="1143"/>
      <c r="E4" s="1143"/>
      <c r="F4" s="359"/>
      <c r="G4" s="359"/>
    </row>
    <row r="5" spans="2:7" ht="47.1" customHeight="1">
      <c r="B5" s="1138" t="s">
        <v>706</v>
      </c>
      <c r="C5" s="1231" t="s">
        <v>707</v>
      </c>
      <c r="D5" s="1232"/>
      <c r="E5" s="1233"/>
    </row>
    <row r="6" spans="2:7">
      <c r="B6" s="1139"/>
      <c r="C6" s="1141" t="s">
        <v>708</v>
      </c>
      <c r="D6" s="894" t="s">
        <v>709</v>
      </c>
      <c r="E6" s="895" t="s">
        <v>710</v>
      </c>
    </row>
    <row r="7" spans="2:7" ht="29.25" customHeight="1">
      <c r="B7" s="1140"/>
      <c r="C7" s="1142"/>
      <c r="D7" s="896">
        <v>-0.1</v>
      </c>
      <c r="E7" s="897">
        <v>0.15</v>
      </c>
    </row>
    <row r="8" spans="2:7" ht="15" customHeight="1">
      <c r="B8" s="898" t="s">
        <v>269</v>
      </c>
      <c r="C8" s="899">
        <v>71.975999999999999</v>
      </c>
      <c r="D8" s="899">
        <v>64.78</v>
      </c>
      <c r="E8" s="900">
        <v>82.78</v>
      </c>
    </row>
    <row r="9" spans="2:7" ht="15" customHeight="1">
      <c r="B9" s="901" t="s">
        <v>711</v>
      </c>
      <c r="C9" s="902">
        <v>3.6</v>
      </c>
      <c r="D9" s="902">
        <v>3.24</v>
      </c>
      <c r="E9" s="903">
        <v>4.1399999999999997</v>
      </c>
    </row>
    <row r="10" spans="2:7" ht="15" customHeight="1">
      <c r="B10" s="901" t="s">
        <v>712</v>
      </c>
      <c r="C10" s="902">
        <v>3.6</v>
      </c>
      <c r="D10" s="902">
        <v>3.24</v>
      </c>
      <c r="E10" s="903">
        <v>4.1399999999999997</v>
      </c>
    </row>
    <row r="11" spans="2:7" ht="15" customHeight="1">
      <c r="B11" s="904" t="s">
        <v>713</v>
      </c>
      <c r="C11" s="902">
        <v>7.2</v>
      </c>
      <c r="D11" s="902">
        <v>6.48</v>
      </c>
      <c r="E11" s="903">
        <v>8.2799999999999994</v>
      </c>
      <c r="F11" s="692"/>
    </row>
    <row r="12" spans="2:7" ht="15" customHeight="1">
      <c r="B12" s="905" t="s">
        <v>714</v>
      </c>
      <c r="C12" s="906"/>
      <c r="D12" s="906"/>
      <c r="E12" s="907"/>
    </row>
    <row r="13" spans="2:7" ht="48" customHeight="1">
      <c r="B13" s="1144" t="s">
        <v>715</v>
      </c>
      <c r="C13" s="1234" t="s">
        <v>707</v>
      </c>
      <c r="D13" s="1235"/>
      <c r="E13" s="1236"/>
    </row>
    <row r="14" spans="2:7">
      <c r="B14" s="1139"/>
      <c r="C14" s="1141" t="s">
        <v>708</v>
      </c>
      <c r="D14" s="908" t="s">
        <v>709</v>
      </c>
      <c r="E14" s="909" t="s">
        <v>710</v>
      </c>
    </row>
    <row r="15" spans="2:7">
      <c r="B15" s="1140"/>
      <c r="C15" s="1142"/>
      <c r="D15" s="896">
        <f>D7</f>
        <v>-0.1</v>
      </c>
      <c r="E15" s="897">
        <f>E7</f>
        <v>0.15</v>
      </c>
    </row>
    <row r="16" spans="2:7" ht="15" customHeight="1">
      <c r="B16" s="910" t="s">
        <v>269</v>
      </c>
      <c r="C16" s="902">
        <v>71.975999999999999</v>
      </c>
      <c r="D16" s="902">
        <v>64.78</v>
      </c>
      <c r="E16" s="903">
        <v>82.78</v>
      </c>
    </row>
    <row r="17" spans="2:5" ht="15" customHeight="1">
      <c r="B17" s="910" t="s">
        <v>716</v>
      </c>
      <c r="C17" s="902">
        <v>215.93799999999999</v>
      </c>
      <c r="D17" s="902">
        <v>194.35</v>
      </c>
      <c r="E17" s="903">
        <v>248.33</v>
      </c>
    </row>
    <row r="18" spans="2:5" ht="15" customHeight="1">
      <c r="B18" s="905" t="s">
        <v>717</v>
      </c>
      <c r="C18" s="902">
        <v>14.4</v>
      </c>
      <c r="D18" s="902">
        <v>12.96</v>
      </c>
      <c r="E18" s="903">
        <v>16.559999999999999</v>
      </c>
    </row>
    <row r="19" spans="2:5" ht="15" customHeight="1">
      <c r="B19" s="905" t="s">
        <v>718</v>
      </c>
      <c r="C19" s="902">
        <v>14.4</v>
      </c>
      <c r="D19" s="902">
        <v>12.96</v>
      </c>
      <c r="E19" s="903">
        <v>16.559999999999999</v>
      </c>
    </row>
    <row r="20" spans="2:5" ht="15" customHeight="1">
      <c r="B20" s="911" t="s">
        <v>719</v>
      </c>
      <c r="C20" s="902">
        <v>7.2</v>
      </c>
      <c r="D20" s="902">
        <v>6.48</v>
      </c>
      <c r="E20" s="903">
        <v>8.2799999999999994</v>
      </c>
    </row>
    <row r="21" spans="2:5" ht="15" customHeight="1" thickBot="1">
      <c r="B21" s="912" t="s">
        <v>720</v>
      </c>
      <c r="C21" s="913">
        <v>57.58</v>
      </c>
      <c r="D21" s="913">
        <v>51.83</v>
      </c>
      <c r="E21" s="914">
        <v>66.22</v>
      </c>
    </row>
    <row r="22" spans="2:5" ht="16.5" thickBot="1">
      <c r="B22" s="361"/>
      <c r="C22" s="362"/>
      <c r="D22" s="362"/>
      <c r="E22" s="362"/>
    </row>
    <row r="23" spans="2:5" ht="34.35" customHeight="1">
      <c r="B23" s="1145" t="s">
        <v>721</v>
      </c>
      <c r="C23" s="1237" t="s">
        <v>707</v>
      </c>
      <c r="D23" s="1238"/>
      <c r="E23" s="1239"/>
    </row>
    <row r="24" spans="2:5">
      <c r="B24" s="1146"/>
      <c r="C24" s="1141" t="s">
        <v>708</v>
      </c>
      <c r="D24" s="894" t="s">
        <v>709</v>
      </c>
      <c r="E24" s="915" t="s">
        <v>710</v>
      </c>
    </row>
    <row r="25" spans="2:5">
      <c r="B25" s="1147"/>
      <c r="C25" s="1142"/>
      <c r="D25" s="896">
        <v>0</v>
      </c>
      <c r="E25" s="916">
        <v>0</v>
      </c>
    </row>
    <row r="26" spans="2:5" ht="15" customHeight="1">
      <c r="B26" s="917" t="s">
        <v>269</v>
      </c>
      <c r="C26" s="902">
        <v>91.79</v>
      </c>
      <c r="D26" s="902">
        <f>ROUND(C26*(1+D25),2)</f>
        <v>91.79</v>
      </c>
      <c r="E26" s="918">
        <f>ROUND(C26*(1+E25),2)</f>
        <v>91.79</v>
      </c>
    </row>
    <row r="27" spans="2:5" ht="15" customHeight="1">
      <c r="B27" s="919" t="s">
        <v>711</v>
      </c>
      <c r="C27" s="902">
        <v>4.59</v>
      </c>
      <c r="D27" s="902">
        <v>4.59</v>
      </c>
      <c r="E27" s="918">
        <v>4.59</v>
      </c>
    </row>
    <row r="28" spans="2:5" ht="15" customHeight="1">
      <c r="B28" s="919" t="s">
        <v>712</v>
      </c>
      <c r="C28" s="902">
        <v>4.59</v>
      </c>
      <c r="D28" s="902">
        <v>4.59</v>
      </c>
      <c r="E28" s="918">
        <v>4.59</v>
      </c>
    </row>
    <row r="29" spans="2:5" ht="15" customHeight="1">
      <c r="B29" s="920" t="s">
        <v>713</v>
      </c>
      <c r="C29" s="902">
        <v>9.18</v>
      </c>
      <c r="D29" s="902">
        <v>9.18</v>
      </c>
      <c r="E29" s="918">
        <v>9.18</v>
      </c>
    </row>
    <row r="30" spans="2:5" ht="15" customHeight="1">
      <c r="B30" s="919" t="s">
        <v>722</v>
      </c>
      <c r="C30" s="906"/>
      <c r="D30" s="906"/>
      <c r="E30" s="921"/>
    </row>
    <row r="31" spans="2:5" ht="33.75" customHeight="1">
      <c r="B31" s="1148" t="s">
        <v>723</v>
      </c>
      <c r="C31" s="1234" t="s">
        <v>707</v>
      </c>
      <c r="D31" s="1235"/>
      <c r="E31" s="1240"/>
    </row>
    <row r="32" spans="2:5">
      <c r="B32" s="1149"/>
      <c r="C32" s="1141" t="s">
        <v>708</v>
      </c>
      <c r="D32" s="894" t="s">
        <v>709</v>
      </c>
      <c r="E32" s="915" t="s">
        <v>710</v>
      </c>
    </row>
    <row r="33" spans="2:7">
      <c r="B33" s="1150"/>
      <c r="C33" s="1142"/>
      <c r="D33" s="896">
        <f>D25</f>
        <v>0</v>
      </c>
      <c r="E33" s="916">
        <f>E25</f>
        <v>0</v>
      </c>
    </row>
    <row r="34" spans="2:7" ht="15" customHeight="1">
      <c r="B34" s="917" t="s">
        <v>269</v>
      </c>
      <c r="C34" s="902">
        <v>91.79</v>
      </c>
      <c r="D34" s="902">
        <f>ROUND(C34*(1+D33),2)</f>
        <v>91.79</v>
      </c>
      <c r="E34" s="918">
        <f>ROUND(C34*(1+E33),2)</f>
        <v>91.79</v>
      </c>
    </row>
    <row r="35" spans="2:7" ht="15" customHeight="1">
      <c r="B35" s="917" t="s">
        <v>716</v>
      </c>
      <c r="C35" s="922" t="s">
        <v>724</v>
      </c>
      <c r="D35" s="922" t="s">
        <v>724</v>
      </c>
      <c r="E35" s="923" t="s">
        <v>724</v>
      </c>
    </row>
    <row r="36" spans="2:7" ht="15" customHeight="1">
      <c r="B36" s="919" t="s">
        <v>717</v>
      </c>
      <c r="C36" s="922" t="s">
        <v>724</v>
      </c>
      <c r="D36" s="922" t="s">
        <v>724</v>
      </c>
      <c r="E36" s="923" t="s">
        <v>724</v>
      </c>
    </row>
    <row r="37" spans="2:7" ht="15" customHeight="1">
      <c r="B37" s="919" t="s">
        <v>718</v>
      </c>
      <c r="C37" s="922" t="s">
        <v>724</v>
      </c>
      <c r="D37" s="922" t="s">
        <v>724</v>
      </c>
      <c r="E37" s="923" t="s">
        <v>724</v>
      </c>
    </row>
    <row r="38" spans="2:7" ht="15" customHeight="1">
      <c r="B38" s="920" t="s">
        <v>719</v>
      </c>
      <c r="C38" s="902">
        <f>C29</f>
        <v>9.18</v>
      </c>
      <c r="D38" s="902">
        <f>D29</f>
        <v>9.18</v>
      </c>
      <c r="E38" s="918">
        <f>E29</f>
        <v>9.18</v>
      </c>
    </row>
    <row r="39" spans="2:7" ht="15" customHeight="1" thickBot="1">
      <c r="B39" s="924" t="s">
        <v>720</v>
      </c>
      <c r="C39" s="925" t="s">
        <v>724</v>
      </c>
      <c r="D39" s="925" t="s">
        <v>724</v>
      </c>
      <c r="E39" s="926" t="s">
        <v>724</v>
      </c>
    </row>
    <row r="40" spans="2:7">
      <c r="B40" s="361"/>
      <c r="C40" s="363"/>
      <c r="D40" s="363"/>
      <c r="E40" s="363"/>
    </row>
    <row r="41" spans="2:7">
      <c r="B41" s="364" t="s">
        <v>725</v>
      </c>
      <c r="C41" s="365"/>
      <c r="D41" s="365"/>
      <c r="E41" s="365"/>
    </row>
    <row r="42" spans="2:7" ht="15" customHeight="1">
      <c r="B42" s="1241" t="s">
        <v>726</v>
      </c>
      <c r="C42" s="1241"/>
      <c r="D42" s="1241"/>
      <c r="E42" s="1241"/>
    </row>
    <row r="43" spans="2:7">
      <c r="B43" s="1151"/>
      <c r="C43" s="1151"/>
      <c r="D43" s="1151"/>
      <c r="E43" s="1151"/>
    </row>
    <row r="44" spans="2:7">
      <c r="B44" s="366"/>
      <c r="C44" s="366"/>
      <c r="D44" s="366"/>
      <c r="E44" s="366"/>
    </row>
    <row r="45" spans="2:7">
      <c r="B45" s="367" t="s">
        <v>727</v>
      </c>
      <c r="C45" s="368"/>
      <c r="D45" s="368"/>
      <c r="E45" s="368"/>
    </row>
    <row r="46" spans="2:7">
      <c r="B46" s="369" t="str">
        <f>"the maximum tuition rate.  Maximum credit tuition rate = "&amp;TEXT(E16,"$0.00")</f>
        <v>the maximum tuition rate.  Maximum credit tuition rate = $82.78</v>
      </c>
      <c r="C46" s="1228"/>
      <c r="D46" s="367"/>
      <c r="E46" s="367"/>
    </row>
    <row r="47" spans="2:7">
      <c r="B47" s="369" t="s">
        <v>728</v>
      </c>
      <c r="D47" s="367"/>
      <c r="E47" s="367"/>
      <c r="G47" s="1229"/>
    </row>
    <row r="48" spans="2:7">
      <c r="D48" s="367"/>
      <c r="E48" s="367"/>
    </row>
    <row r="49" spans="2:5" ht="15" customHeight="1">
      <c r="B49" s="1151"/>
      <c r="C49" s="1151"/>
      <c r="D49" s="1151"/>
      <c r="E49" s="1151"/>
    </row>
    <row r="50" spans="2:5">
      <c r="B50" s="1151"/>
      <c r="C50" s="1151"/>
      <c r="D50" s="1151"/>
      <c r="E50" s="1151"/>
    </row>
    <row r="51" spans="2:5">
      <c r="B51" s="1151"/>
      <c r="C51" s="1151"/>
      <c r="D51" s="1151"/>
      <c r="E51" s="1151"/>
    </row>
    <row r="52" spans="2:5" ht="21">
      <c r="B52" s="1070" t="str">
        <f>B1</f>
        <v>THE FLORIDA COLLEGE SYSTEM</v>
      </c>
      <c r="C52" s="1070"/>
      <c r="D52" s="1070"/>
      <c r="E52" s="1070"/>
    </row>
    <row r="53" spans="2:5" ht="21">
      <c r="B53" s="1070" t="str">
        <f>B2&amp;" , cont."</f>
        <v>FALL 2020-21 TUITION INCREASED BY 0% , cont.</v>
      </c>
      <c r="C53" s="1070"/>
      <c r="D53" s="1070"/>
      <c r="E53" s="1070"/>
    </row>
    <row r="54" spans="2:5" ht="21">
      <c r="B54" s="1070"/>
      <c r="C54" s="1070"/>
      <c r="D54" s="1070"/>
      <c r="E54" s="1070"/>
    </row>
    <row r="55" spans="2:5" ht="16.5" thickBot="1">
      <c r="B55" s="361"/>
      <c r="C55" s="363"/>
      <c r="D55" s="363"/>
      <c r="E55" s="363"/>
    </row>
    <row r="56" spans="2:5" ht="33" customHeight="1">
      <c r="B56" s="1155" t="s">
        <v>729</v>
      </c>
      <c r="C56" s="1237" t="s">
        <v>707</v>
      </c>
      <c r="D56" s="1238"/>
      <c r="E56" s="1239"/>
    </row>
    <row r="57" spans="2:5">
      <c r="B57" s="1156"/>
      <c r="C57" s="1141" t="s">
        <v>708</v>
      </c>
      <c r="D57" s="894" t="s">
        <v>709</v>
      </c>
      <c r="E57" s="915" t="s">
        <v>710</v>
      </c>
    </row>
    <row r="58" spans="2:5">
      <c r="B58" s="1157"/>
      <c r="C58" s="1142"/>
      <c r="D58" s="896">
        <v>-0.05</v>
      </c>
      <c r="E58" s="916">
        <v>0.05</v>
      </c>
    </row>
    <row r="59" spans="2:5" ht="15" customHeight="1">
      <c r="B59" s="917" t="s">
        <v>269</v>
      </c>
      <c r="C59" s="902">
        <v>69.900000000000006</v>
      </c>
      <c r="D59" s="902">
        <f>ROUND(C59*(1+D58),2)</f>
        <v>66.41</v>
      </c>
      <c r="E59" s="918">
        <f>ROUND(C59*(1+E58),2)</f>
        <v>73.400000000000006</v>
      </c>
    </row>
    <row r="60" spans="2:5" ht="15" customHeight="1">
      <c r="B60" s="919" t="s">
        <v>730</v>
      </c>
      <c r="C60" s="902">
        <v>6.99</v>
      </c>
      <c r="D60" s="927">
        <f>ROUND(D59*'DISCRETIONARY FEE PERCENTAGES'!$B$6,2)</f>
        <v>6.64</v>
      </c>
      <c r="E60" s="918">
        <f>ROUND(E59*'DISCRETIONARY FEE PERCENTAGES'!$B$6,2)</f>
        <v>7.34</v>
      </c>
    </row>
    <row r="61" spans="2:5" ht="15" customHeight="1">
      <c r="B61" s="919" t="s">
        <v>712</v>
      </c>
      <c r="C61" s="902">
        <v>3.5</v>
      </c>
      <c r="D61" s="927">
        <f>ROUND(D59*'DISCRETIONARY FEE PERCENTAGES'!$B$25,2)</f>
        <v>3.32</v>
      </c>
      <c r="E61" s="918">
        <f>ROUND(E59*'DISCRETIONARY FEE PERCENTAGES'!$B$25,2)</f>
        <v>3.67</v>
      </c>
    </row>
    <row r="62" spans="2:5" ht="15" customHeight="1">
      <c r="B62" s="919" t="s">
        <v>731</v>
      </c>
      <c r="C62" s="902">
        <v>3.5</v>
      </c>
      <c r="D62" s="927">
        <f>ROUND(D59*'DISCRETIONARY FEE PERCENTAGES'!$B$19,2)</f>
        <v>3.32</v>
      </c>
      <c r="E62" s="918">
        <f>ROUND(E59*'DISCRETIONARY FEE PERCENTAGES'!$B$19,2)</f>
        <v>3.67</v>
      </c>
    </row>
    <row r="63" spans="2:5" ht="33" customHeight="1">
      <c r="B63" s="1158" t="s">
        <v>732</v>
      </c>
      <c r="C63" s="1234" t="s">
        <v>707</v>
      </c>
      <c r="D63" s="1235"/>
      <c r="E63" s="1240"/>
    </row>
    <row r="64" spans="2:5">
      <c r="B64" s="1156"/>
      <c r="C64" s="1141" t="s">
        <v>708</v>
      </c>
      <c r="D64" s="894" t="s">
        <v>709</v>
      </c>
      <c r="E64" s="915" t="s">
        <v>710</v>
      </c>
    </row>
    <row r="65" spans="2:16">
      <c r="B65" s="1157"/>
      <c r="C65" s="1142"/>
      <c r="D65" s="896">
        <f>D58</f>
        <v>-0.05</v>
      </c>
      <c r="E65" s="916">
        <f>E58</f>
        <v>0.05</v>
      </c>
    </row>
    <row r="66" spans="2:16" ht="15" customHeight="1">
      <c r="B66" s="917" t="s">
        <v>269</v>
      </c>
      <c r="C66" s="902">
        <v>69.900000000000006</v>
      </c>
      <c r="D66" s="902">
        <f>ROUND(C66*(1+D65),2)</f>
        <v>66.41</v>
      </c>
      <c r="E66" s="918">
        <f>ROUND(C66*(1+E65),2)</f>
        <v>73.400000000000006</v>
      </c>
    </row>
    <row r="67" spans="2:16" ht="15" customHeight="1">
      <c r="B67" s="917" t="s">
        <v>716</v>
      </c>
      <c r="C67" s="902">
        <v>209.70000000000002</v>
      </c>
      <c r="D67" s="902">
        <f>ROUND(C67*(1+D65),2)</f>
        <v>199.22</v>
      </c>
      <c r="E67" s="918">
        <f>ROUND(C67*(1+E65),2)</f>
        <v>220.19</v>
      </c>
    </row>
    <row r="68" spans="2:16" ht="15" customHeight="1">
      <c r="B68" s="919" t="s">
        <v>733</v>
      </c>
      <c r="C68" s="902">
        <v>27.96</v>
      </c>
      <c r="D68" s="927">
        <f>ROUND((D66+D67)*'DISCRETIONARY FEE PERCENTAGES'!$B$10,2)</f>
        <v>26.56</v>
      </c>
      <c r="E68" s="918">
        <f>ROUND((E66+E67)*'DISCRETIONARY FEE PERCENTAGES'!$B$10,2)</f>
        <v>29.36</v>
      </c>
    </row>
    <row r="69" spans="2:16" ht="15" customHeight="1">
      <c r="B69" s="919" t="s">
        <v>718</v>
      </c>
      <c r="C69" s="902">
        <v>13.98</v>
      </c>
      <c r="D69" s="927">
        <f>ROUND((D66+D67)*'DISCRETIONARY FEE PERCENTAGES'!$B$28,2)</f>
        <v>13.28</v>
      </c>
      <c r="E69" s="918">
        <f>ROUND((E66+E67)*'DISCRETIONARY FEE PERCENTAGES'!$B$28,2)</f>
        <v>14.68</v>
      </c>
    </row>
    <row r="70" spans="2:16" ht="15" customHeight="1" thickBot="1">
      <c r="B70" s="924" t="s">
        <v>734</v>
      </c>
      <c r="C70" s="928">
        <v>13.98</v>
      </c>
      <c r="D70" s="929">
        <f>ROUND((D66+D67)*'DISCRETIONARY FEE PERCENTAGES'!$B$22,2)</f>
        <v>13.28</v>
      </c>
      <c r="E70" s="930">
        <f>ROUND((E66+E67)*'DISCRETIONARY FEE PERCENTAGES'!$B$22,2)</f>
        <v>14.68</v>
      </c>
    </row>
    <row r="71" spans="2:16" ht="16.5" thickBot="1">
      <c r="B71" s="361"/>
      <c r="C71" s="370"/>
      <c r="D71" s="370"/>
      <c r="E71" s="370"/>
    </row>
    <row r="72" spans="2:16" ht="32.25" customHeight="1">
      <c r="B72" s="1152" t="s">
        <v>735</v>
      </c>
      <c r="C72" s="1237" t="s">
        <v>736</v>
      </c>
      <c r="D72" s="1238"/>
      <c r="E72" s="1239"/>
    </row>
    <row r="73" spans="2:16">
      <c r="B73" s="1153"/>
      <c r="C73" s="1141" t="s">
        <v>708</v>
      </c>
      <c r="D73" s="894" t="s">
        <v>709</v>
      </c>
      <c r="E73" s="915" t="s">
        <v>710</v>
      </c>
    </row>
    <row r="74" spans="2:16">
      <c r="B74" s="1154"/>
      <c r="C74" s="1142"/>
      <c r="D74" s="896">
        <v>-0.05</v>
      </c>
      <c r="E74" s="916">
        <v>0.05</v>
      </c>
    </row>
    <row r="75" spans="2:16" ht="15" customHeight="1">
      <c r="B75" s="917" t="s">
        <v>737</v>
      </c>
      <c r="C75" s="902">
        <v>30</v>
      </c>
      <c r="D75" s="902">
        <f>ROUND(C75*(1+D74),2)</f>
        <v>28.5</v>
      </c>
      <c r="E75" s="918">
        <f>ROUND(C75*(1+E74),2)</f>
        <v>31.5</v>
      </c>
    </row>
    <row r="76" spans="2:16" ht="15" customHeight="1">
      <c r="B76" s="917"/>
      <c r="C76" s="902"/>
      <c r="D76" s="902"/>
      <c r="E76" s="918"/>
      <c r="F76" s="1137"/>
      <c r="G76" s="1137"/>
      <c r="H76" s="1137"/>
      <c r="I76" s="1137"/>
      <c r="J76" s="1137"/>
      <c r="K76" s="1137"/>
      <c r="L76" s="1137"/>
      <c r="M76" s="1137"/>
      <c r="N76" s="1137"/>
      <c r="O76" s="1137"/>
      <c r="P76" s="1137"/>
    </row>
    <row r="77" spans="2:16" ht="15" customHeight="1">
      <c r="B77" s="917" t="s">
        <v>738</v>
      </c>
      <c r="C77" s="902">
        <v>45</v>
      </c>
      <c r="D77" s="902">
        <f>ROUND(C77*(1+D74),2)</f>
        <v>42.75</v>
      </c>
      <c r="E77" s="931">
        <f>ROUND(C77*(1+E74),2)</f>
        <v>47.25</v>
      </c>
      <c r="F77" s="371"/>
      <c r="G77" s="371"/>
      <c r="H77" s="371"/>
      <c r="I77" s="371"/>
      <c r="J77" s="371"/>
      <c r="K77" s="371"/>
      <c r="L77" s="371"/>
      <c r="M77" s="371"/>
      <c r="N77" s="371"/>
      <c r="O77" s="371"/>
      <c r="P77" s="371"/>
    </row>
    <row r="78" spans="2:16" ht="15" customHeight="1">
      <c r="B78" s="372"/>
      <c r="C78" s="370"/>
      <c r="D78" s="370"/>
      <c r="E78" s="370"/>
      <c r="F78" s="1137"/>
      <c r="G78" s="1137"/>
      <c r="H78" s="1137"/>
      <c r="I78" s="1137"/>
      <c r="J78" s="1137"/>
      <c r="K78" s="1137"/>
      <c r="L78" s="1137"/>
      <c r="M78" s="1137"/>
      <c r="N78" s="1137"/>
      <c r="O78" s="1137"/>
      <c r="P78" s="1137"/>
    </row>
    <row r="79" spans="2:16" ht="15" customHeight="1">
      <c r="B79" s="364" t="s">
        <v>739</v>
      </c>
      <c r="C79" s="365"/>
      <c r="D79" s="365"/>
      <c r="E79" s="365"/>
    </row>
    <row r="80" spans="2:16" ht="15" customHeight="1">
      <c r="B80" s="364"/>
      <c r="C80" s="365"/>
      <c r="D80" s="365"/>
      <c r="E80" s="365"/>
    </row>
    <row r="81" spans="2:5" ht="30.6" customHeight="1">
      <c r="B81" s="1159" t="s">
        <v>740</v>
      </c>
      <c r="C81" s="1159"/>
      <c r="D81" s="1159"/>
      <c r="E81" s="1159"/>
    </row>
    <row r="83" spans="2:5" ht="15" customHeight="1"/>
    <row r="85" spans="2:5">
      <c r="B85" s="367"/>
      <c r="C85" s="1230"/>
      <c r="D85" s="1230"/>
      <c r="E85" s="1230"/>
    </row>
    <row r="86" spans="2:5">
      <c r="B86" s="367"/>
      <c r="C86" s="368"/>
      <c r="D86" s="368"/>
      <c r="E86" s="368"/>
    </row>
    <row r="87" spans="2:5">
      <c r="B87" s="367"/>
      <c r="C87" s="1228"/>
      <c r="D87" s="367"/>
      <c r="E87" s="367"/>
    </row>
    <row r="88" spans="2:5">
      <c r="B88" s="367"/>
      <c r="C88" s="1228"/>
      <c r="D88" s="367"/>
      <c r="E88" s="367"/>
    </row>
    <row r="89" spans="2:5">
      <c r="B89" s="367"/>
      <c r="C89" s="367"/>
      <c r="D89" s="367"/>
      <c r="E89" s="367"/>
    </row>
    <row r="90" spans="2:5">
      <c r="B90" s="367"/>
      <c r="C90" s="367"/>
      <c r="D90" s="367"/>
      <c r="E90" s="367"/>
    </row>
    <row r="91" spans="2:5">
      <c r="B91" s="1143"/>
      <c r="C91" s="1143"/>
      <c r="D91" s="1143"/>
      <c r="E91" s="1143"/>
    </row>
    <row r="92" spans="2:5">
      <c r="B92" s="1143"/>
      <c r="C92" s="1143"/>
      <c r="D92" s="1143"/>
      <c r="E92" s="1143"/>
    </row>
  </sheetData>
  <printOptions horizontalCentered="1" verticalCentered="1"/>
  <pageMargins left="0.45" right="0.7" top="0.75" bottom="0.75" header="0.3" footer="0.3"/>
  <pageSetup scale="71" fitToHeight="0" orientation="portrait"/>
  <headerFooter>
    <oddFooter>&amp;L&amp;Z&amp;F</oddFooter>
  </headerFooter>
  <rowBreaks count="1" manualBreakCount="1">
    <brk id="51" max="4" man="1"/>
  </rowBreaks>
  <legacy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9" tint="0.59999389629810485"/>
    <pageSetUpPr fitToPage="1"/>
  </sheetPr>
  <dimension ref="A1:U38"/>
  <sheetViews>
    <sheetView showGridLines="0" defaultGridColor="0" colorId="22" zoomScale="70" zoomScaleNormal="70" zoomScaleSheetLayoutView="80" zoomScalePageLayoutView="70" workbookViewId="0"/>
  </sheetViews>
  <sheetFormatPr defaultColWidth="12.42578125" defaultRowHeight="15"/>
  <cols>
    <col min="1" max="1" width="58.7109375" style="107" customWidth="1"/>
    <col min="2" max="2" width="8.42578125" style="107" customWidth="1"/>
    <col min="3" max="3" width="57.140625" style="107" customWidth="1"/>
    <col min="4" max="4" width="5" style="107" customWidth="1"/>
    <col min="5" max="16384" width="12.42578125" style="107"/>
  </cols>
  <sheetData>
    <row r="1" spans="1:21" s="110" customFormat="1" ht="26.25">
      <c r="A1" s="1195" t="s">
        <v>19</v>
      </c>
      <c r="B1" s="1195"/>
      <c r="C1" s="1195"/>
    </row>
    <row r="2" spans="1:21" s="110" customFormat="1" ht="21" customHeight="1" thickBot="1">
      <c r="A2" s="1195" t="s">
        <v>776</v>
      </c>
      <c r="B2" s="1195"/>
      <c r="C2" s="1195"/>
      <c r="D2" s="111"/>
      <c r="E2" s="111"/>
      <c r="F2" s="111"/>
      <c r="G2" s="111"/>
      <c r="H2" s="111"/>
      <c r="I2" s="111"/>
      <c r="J2" s="111"/>
      <c r="K2" s="111"/>
      <c r="L2" s="111"/>
      <c r="M2" s="111"/>
      <c r="N2" s="111"/>
      <c r="O2" s="111"/>
      <c r="P2" s="111"/>
      <c r="Q2" s="111"/>
      <c r="R2" s="111"/>
      <c r="S2" s="111"/>
      <c r="T2" s="111"/>
      <c r="U2" s="111"/>
    </row>
    <row r="3" spans="1:21" s="110" customFormat="1" ht="26.45" customHeight="1">
      <c r="A3" s="1160" t="s">
        <v>777</v>
      </c>
      <c r="B3" s="1161"/>
      <c r="C3" s="1162"/>
      <c r="D3" s="111"/>
      <c r="E3" s="111"/>
      <c r="F3" s="111"/>
      <c r="G3" s="111"/>
      <c r="H3" s="111"/>
      <c r="I3" s="111"/>
      <c r="J3" s="111"/>
      <c r="K3" s="111"/>
      <c r="L3" s="111"/>
      <c r="M3" s="111"/>
      <c r="N3" s="111"/>
      <c r="O3" s="111"/>
      <c r="P3" s="111"/>
      <c r="Q3" s="111"/>
      <c r="R3" s="111"/>
      <c r="S3" s="111"/>
      <c r="T3" s="111"/>
      <c r="U3" s="111"/>
    </row>
    <row r="4" spans="1:21" s="110" customFormat="1" ht="42">
      <c r="A4" s="932" t="s">
        <v>778</v>
      </c>
      <c r="B4" s="933">
        <v>7.0000000000000007E-2</v>
      </c>
      <c r="C4" s="934" t="s">
        <v>779</v>
      </c>
      <c r="D4" s="111"/>
      <c r="E4" s="111"/>
      <c r="F4" s="111"/>
      <c r="G4" s="111"/>
      <c r="H4" s="111"/>
      <c r="I4" s="111"/>
      <c r="J4" s="111"/>
      <c r="K4" s="111"/>
      <c r="L4" s="111"/>
      <c r="M4" s="111"/>
      <c r="N4" s="111"/>
      <c r="O4" s="111"/>
      <c r="P4" s="111"/>
      <c r="Q4" s="111"/>
      <c r="R4" s="111"/>
      <c r="S4" s="111"/>
      <c r="T4" s="111"/>
      <c r="U4" s="111"/>
    </row>
    <row r="5" spans="1:21" s="110" customFormat="1" ht="42">
      <c r="A5" s="932" t="s">
        <v>780</v>
      </c>
      <c r="B5" s="933">
        <v>0.05</v>
      </c>
      <c r="C5" s="934" t="s">
        <v>779</v>
      </c>
      <c r="D5" s="111"/>
      <c r="E5" s="111"/>
      <c r="F5" s="111"/>
      <c r="G5" s="111"/>
      <c r="H5" s="111"/>
      <c r="I5" s="111"/>
      <c r="J5" s="111"/>
      <c r="K5" s="111"/>
      <c r="L5" s="111"/>
      <c r="M5" s="111"/>
      <c r="N5" s="111"/>
      <c r="O5" s="111"/>
      <c r="P5" s="111"/>
      <c r="Q5" s="111"/>
      <c r="R5" s="111"/>
      <c r="S5" s="111"/>
      <c r="T5" s="111"/>
      <c r="U5" s="111"/>
    </row>
    <row r="6" spans="1:21" s="110" customFormat="1" ht="30.95" customHeight="1">
      <c r="A6" s="935" t="s">
        <v>781</v>
      </c>
      <c r="B6" s="936">
        <v>0.1</v>
      </c>
      <c r="C6" s="937" t="s">
        <v>779</v>
      </c>
      <c r="D6" s="111"/>
      <c r="E6" s="111"/>
      <c r="F6" s="111"/>
      <c r="G6" s="111"/>
      <c r="H6" s="111"/>
      <c r="I6" s="111"/>
      <c r="J6" s="111"/>
      <c r="K6" s="111"/>
      <c r="L6" s="111"/>
      <c r="M6" s="111"/>
      <c r="N6" s="111"/>
      <c r="O6" s="111"/>
      <c r="P6" s="111"/>
      <c r="Q6" s="111"/>
      <c r="R6" s="111"/>
      <c r="S6" s="111"/>
      <c r="T6" s="111"/>
      <c r="U6" s="111"/>
    </row>
    <row r="7" spans="1:21" s="110" customFormat="1" ht="26.45" customHeight="1">
      <c r="A7" s="1163" t="s">
        <v>782</v>
      </c>
      <c r="B7" s="1164"/>
      <c r="C7" s="1165"/>
      <c r="D7" s="111"/>
      <c r="E7" s="111"/>
      <c r="F7" s="111"/>
      <c r="G7" s="111"/>
      <c r="H7" s="111"/>
      <c r="I7" s="111"/>
      <c r="J7" s="111"/>
      <c r="K7" s="111"/>
      <c r="L7" s="111"/>
      <c r="M7" s="111"/>
      <c r="N7" s="111"/>
      <c r="O7" s="111"/>
      <c r="P7" s="111"/>
      <c r="Q7" s="111"/>
      <c r="R7" s="111"/>
      <c r="S7" s="111"/>
      <c r="T7" s="111"/>
      <c r="U7" s="111"/>
    </row>
    <row r="8" spans="1:21" s="110" customFormat="1" ht="42">
      <c r="A8" s="932" t="s">
        <v>778</v>
      </c>
      <c r="B8" s="933">
        <v>7.0000000000000007E-2</v>
      </c>
      <c r="C8" s="934" t="s">
        <v>783</v>
      </c>
      <c r="D8" s="111"/>
      <c r="E8" s="111"/>
      <c r="F8" s="111"/>
      <c r="G8" s="111"/>
      <c r="H8" s="111"/>
      <c r="I8" s="111"/>
      <c r="J8" s="111"/>
      <c r="K8" s="111"/>
      <c r="L8" s="111"/>
      <c r="M8" s="111"/>
      <c r="N8" s="111"/>
      <c r="O8" s="111"/>
      <c r="P8" s="111"/>
      <c r="Q8" s="111"/>
      <c r="R8" s="111"/>
      <c r="S8" s="111"/>
      <c r="T8" s="111"/>
      <c r="U8" s="111"/>
    </row>
    <row r="9" spans="1:21" s="110" customFormat="1" ht="42">
      <c r="A9" s="932" t="s">
        <v>780</v>
      </c>
      <c r="B9" s="933">
        <v>0.05</v>
      </c>
      <c r="C9" s="934" t="s">
        <v>783</v>
      </c>
      <c r="D9" s="111"/>
      <c r="E9" s="111"/>
      <c r="F9" s="111"/>
      <c r="G9" s="111"/>
      <c r="H9" s="111"/>
      <c r="I9" s="111"/>
      <c r="J9" s="111"/>
      <c r="K9" s="111"/>
      <c r="L9" s="111"/>
      <c r="M9" s="111"/>
      <c r="N9" s="111"/>
      <c r="O9" s="111"/>
      <c r="P9" s="111"/>
      <c r="Q9" s="111"/>
      <c r="R9" s="111"/>
      <c r="S9" s="111"/>
      <c r="T9" s="111"/>
      <c r="U9" s="111"/>
    </row>
    <row r="10" spans="1:21" s="110" customFormat="1" ht="29.1" customHeight="1">
      <c r="A10" s="935" t="str">
        <f>A6</f>
        <v>CCATD</v>
      </c>
      <c r="B10" s="936">
        <v>0.1</v>
      </c>
      <c r="C10" s="937" t="s">
        <v>783</v>
      </c>
      <c r="D10" s="111"/>
      <c r="E10" s="111"/>
      <c r="F10" s="111"/>
      <c r="G10" s="111"/>
      <c r="H10" s="111"/>
      <c r="I10" s="111"/>
      <c r="J10" s="111"/>
      <c r="K10" s="111"/>
      <c r="L10" s="111"/>
      <c r="M10" s="111"/>
      <c r="N10" s="111"/>
      <c r="O10" s="111"/>
      <c r="P10" s="111"/>
      <c r="Q10" s="111"/>
      <c r="R10" s="111"/>
      <c r="S10" s="111"/>
      <c r="T10" s="111"/>
      <c r="U10" s="111"/>
    </row>
    <row r="11" spans="1:21" s="110" customFormat="1" ht="26.45" customHeight="1">
      <c r="A11" s="1163" t="s">
        <v>784</v>
      </c>
      <c r="B11" s="1164"/>
      <c r="C11" s="1165"/>
      <c r="D11" s="111"/>
      <c r="E11" s="111"/>
      <c r="F11" s="111"/>
      <c r="G11" s="111"/>
      <c r="H11" s="111"/>
      <c r="I11" s="111"/>
      <c r="J11" s="111"/>
      <c r="K11" s="111"/>
      <c r="L11" s="111"/>
      <c r="M11" s="111"/>
      <c r="N11" s="111"/>
      <c r="O11" s="111"/>
      <c r="P11" s="111"/>
      <c r="Q11" s="111"/>
      <c r="R11" s="111"/>
      <c r="S11" s="111"/>
      <c r="T11" s="111"/>
      <c r="U11" s="111"/>
    </row>
    <row r="12" spans="1:21" s="110" customFormat="1" ht="29.1" customHeight="1">
      <c r="A12" s="932" t="s">
        <v>785</v>
      </c>
      <c r="B12" s="933">
        <v>0.1</v>
      </c>
      <c r="C12" s="934" t="s">
        <v>786</v>
      </c>
      <c r="D12" s="111"/>
      <c r="E12" s="111"/>
      <c r="F12" s="111"/>
      <c r="G12" s="111"/>
      <c r="H12" s="111"/>
      <c r="I12" s="111"/>
      <c r="J12" s="111"/>
      <c r="K12" s="111"/>
      <c r="L12" s="111"/>
      <c r="M12" s="111"/>
      <c r="N12" s="111"/>
      <c r="O12" s="111"/>
      <c r="P12" s="111"/>
      <c r="Q12" s="111"/>
      <c r="R12" s="111"/>
      <c r="S12" s="111"/>
      <c r="T12" s="111"/>
      <c r="U12" s="111"/>
    </row>
    <row r="13" spans="1:21" s="110" customFormat="1" ht="30" customHeight="1">
      <c r="A13" s="935" t="str">
        <f>A6</f>
        <v>CCATD</v>
      </c>
      <c r="B13" s="936">
        <v>0</v>
      </c>
      <c r="C13" s="937" t="s">
        <v>787</v>
      </c>
      <c r="D13" s="111"/>
      <c r="E13" s="111"/>
      <c r="F13" s="111"/>
      <c r="G13" s="111"/>
      <c r="H13" s="111"/>
      <c r="I13" s="111"/>
      <c r="J13" s="111"/>
      <c r="K13" s="111"/>
      <c r="L13" s="111"/>
      <c r="M13" s="111"/>
      <c r="N13" s="111"/>
      <c r="O13" s="111"/>
      <c r="P13" s="111"/>
      <c r="Q13" s="111"/>
      <c r="R13" s="111"/>
      <c r="S13" s="111"/>
      <c r="T13" s="111"/>
      <c r="U13" s="111"/>
    </row>
    <row r="14" spans="1:21" s="110" customFormat="1" ht="26.45" customHeight="1">
      <c r="A14" s="1242" t="s">
        <v>788</v>
      </c>
      <c r="B14" s="1243"/>
      <c r="C14" s="1244"/>
      <c r="D14" s="111"/>
      <c r="E14" s="111"/>
      <c r="F14" s="111"/>
      <c r="G14" s="111"/>
      <c r="H14" s="111"/>
      <c r="I14" s="111"/>
      <c r="J14" s="111"/>
      <c r="K14" s="111"/>
      <c r="L14" s="111"/>
      <c r="M14" s="111"/>
      <c r="N14" s="111"/>
      <c r="O14" s="111"/>
      <c r="P14" s="111"/>
      <c r="Q14" s="111"/>
      <c r="R14" s="111"/>
      <c r="S14" s="111"/>
      <c r="T14" s="111"/>
      <c r="U14" s="111"/>
    </row>
    <row r="15" spans="1:21" s="110" customFormat="1" ht="27.95" customHeight="1">
      <c r="A15" s="932" t="s">
        <v>785</v>
      </c>
      <c r="B15" s="933">
        <v>0.1</v>
      </c>
      <c r="C15" s="934" t="s">
        <v>789</v>
      </c>
      <c r="D15" s="111"/>
      <c r="E15" s="111"/>
      <c r="F15" s="111"/>
      <c r="G15" s="111"/>
      <c r="H15" s="111"/>
      <c r="I15" s="111"/>
      <c r="J15" s="111"/>
      <c r="K15" s="111"/>
      <c r="L15" s="111"/>
      <c r="M15" s="111"/>
      <c r="N15" s="111"/>
      <c r="O15" s="111"/>
      <c r="P15" s="111"/>
      <c r="Q15" s="111"/>
      <c r="R15" s="111"/>
      <c r="S15" s="111"/>
      <c r="T15" s="111"/>
      <c r="U15" s="111"/>
    </row>
    <row r="16" spans="1:21" s="110" customFormat="1" ht="27.95" customHeight="1">
      <c r="A16" s="935" t="str">
        <f>A6</f>
        <v>CCATD</v>
      </c>
      <c r="B16" s="936">
        <v>0</v>
      </c>
      <c r="C16" s="937" t="s">
        <v>787</v>
      </c>
      <c r="D16" s="111"/>
      <c r="E16" s="111"/>
      <c r="F16" s="111"/>
      <c r="G16" s="111"/>
      <c r="H16" s="111"/>
      <c r="I16" s="111"/>
      <c r="J16" s="111"/>
      <c r="K16" s="111"/>
      <c r="L16" s="111"/>
      <c r="M16" s="111"/>
      <c r="N16" s="111"/>
      <c r="O16" s="111"/>
      <c r="P16" s="111"/>
      <c r="Q16" s="111"/>
      <c r="R16" s="111"/>
      <c r="S16" s="111"/>
      <c r="T16" s="111"/>
      <c r="U16" s="111"/>
    </row>
    <row r="17" spans="1:21" s="110" customFormat="1" ht="26.45" customHeight="1">
      <c r="A17" s="1163" t="s">
        <v>790</v>
      </c>
      <c r="B17" s="1164"/>
      <c r="C17" s="1165"/>
      <c r="D17" s="111"/>
      <c r="E17" s="111"/>
      <c r="F17" s="111"/>
      <c r="G17" s="111"/>
      <c r="H17" s="111"/>
      <c r="I17" s="111"/>
      <c r="J17" s="111"/>
      <c r="K17" s="111"/>
      <c r="L17" s="111"/>
      <c r="M17" s="111"/>
      <c r="N17" s="111"/>
      <c r="O17" s="111"/>
      <c r="P17" s="111"/>
      <c r="Q17" s="111"/>
      <c r="R17" s="111"/>
      <c r="S17" s="111"/>
      <c r="T17" s="111"/>
      <c r="U17" s="111"/>
    </row>
    <row r="18" spans="1:21" s="110" customFormat="1" ht="42">
      <c r="A18" s="938" t="s">
        <v>785</v>
      </c>
      <c r="B18" s="933">
        <v>0.2</v>
      </c>
      <c r="C18" s="939" t="s">
        <v>791</v>
      </c>
      <c r="D18" s="111"/>
      <c r="E18" s="111"/>
      <c r="F18" s="111"/>
      <c r="G18" s="111"/>
      <c r="H18" s="111"/>
      <c r="I18" s="111"/>
      <c r="J18" s="111"/>
      <c r="K18" s="111"/>
      <c r="L18" s="111"/>
      <c r="M18" s="111"/>
      <c r="N18" s="111"/>
      <c r="O18" s="111"/>
      <c r="P18" s="111"/>
      <c r="Q18" s="111"/>
      <c r="R18" s="111"/>
      <c r="S18" s="111"/>
      <c r="T18" s="111"/>
      <c r="U18" s="111"/>
    </row>
    <row r="19" spans="1:21" s="110" customFormat="1" ht="30.95" customHeight="1">
      <c r="A19" s="935" t="str">
        <f>A6</f>
        <v>CCATD</v>
      </c>
      <c r="B19" s="936">
        <v>0.05</v>
      </c>
      <c r="C19" s="937" t="s">
        <v>792</v>
      </c>
      <c r="D19" s="111"/>
      <c r="E19" s="111"/>
      <c r="F19" s="111"/>
      <c r="G19" s="111"/>
      <c r="H19" s="111"/>
      <c r="I19" s="111"/>
      <c r="J19" s="111"/>
      <c r="K19" s="111"/>
      <c r="L19" s="111"/>
      <c r="M19" s="111"/>
      <c r="N19" s="111"/>
      <c r="O19" s="111"/>
      <c r="P19" s="111"/>
      <c r="Q19" s="111"/>
      <c r="R19" s="111"/>
      <c r="S19" s="111"/>
      <c r="T19" s="111"/>
      <c r="U19" s="111"/>
    </row>
    <row r="20" spans="1:21" s="110" customFormat="1" ht="26.45" customHeight="1">
      <c r="A20" s="1163" t="s">
        <v>793</v>
      </c>
      <c r="B20" s="1164"/>
      <c r="C20" s="1165"/>
      <c r="D20" s="111"/>
      <c r="E20" s="111"/>
      <c r="F20" s="111"/>
      <c r="G20" s="111"/>
      <c r="H20" s="111"/>
      <c r="I20" s="111"/>
      <c r="J20" s="111"/>
      <c r="K20" s="111"/>
      <c r="L20" s="111"/>
      <c r="M20" s="111"/>
      <c r="N20" s="111"/>
      <c r="O20" s="111"/>
      <c r="P20" s="111"/>
      <c r="Q20" s="111"/>
      <c r="R20" s="111"/>
      <c r="S20" s="111"/>
      <c r="T20" s="111"/>
      <c r="U20" s="111"/>
    </row>
    <row r="21" spans="1:21" s="110" customFormat="1" ht="21">
      <c r="A21" s="938" t="s">
        <v>785</v>
      </c>
      <c r="B21" s="933">
        <v>0.2</v>
      </c>
      <c r="C21" s="934" t="s">
        <v>783</v>
      </c>
      <c r="D21" s="111"/>
      <c r="E21" s="111"/>
      <c r="F21" s="111"/>
      <c r="G21" s="111"/>
      <c r="H21" s="111"/>
      <c r="I21" s="111"/>
      <c r="J21" s="111"/>
      <c r="K21" s="111"/>
      <c r="L21" s="111"/>
      <c r="M21" s="111"/>
      <c r="N21" s="111"/>
      <c r="O21" s="111"/>
      <c r="P21" s="111"/>
      <c r="Q21" s="111"/>
      <c r="R21" s="111"/>
      <c r="S21" s="111"/>
      <c r="T21" s="111"/>
      <c r="U21" s="111"/>
    </row>
    <row r="22" spans="1:21" s="110" customFormat="1" ht="27.95" customHeight="1">
      <c r="A22" s="935" t="str">
        <f>A6</f>
        <v>CCATD</v>
      </c>
      <c r="B22" s="936">
        <v>0.05</v>
      </c>
      <c r="C22" s="937" t="s">
        <v>783</v>
      </c>
      <c r="D22" s="111"/>
      <c r="E22" s="111"/>
      <c r="F22" s="111"/>
      <c r="G22" s="111"/>
      <c r="H22" s="111"/>
      <c r="I22" s="111"/>
      <c r="J22" s="111"/>
      <c r="K22" s="111"/>
      <c r="L22" s="111"/>
      <c r="M22" s="111"/>
      <c r="N22" s="111"/>
      <c r="O22" s="111"/>
      <c r="P22" s="111"/>
      <c r="Q22" s="111"/>
      <c r="R22" s="111"/>
      <c r="S22" s="111"/>
      <c r="T22" s="111"/>
      <c r="U22" s="111"/>
    </row>
    <row r="23" spans="1:21" s="110" customFormat="1" ht="26.45" customHeight="1">
      <c r="A23" s="1163" t="s">
        <v>794</v>
      </c>
      <c r="B23" s="1164"/>
      <c r="C23" s="1165"/>
      <c r="D23" s="111"/>
      <c r="E23" s="111"/>
      <c r="F23" s="111"/>
      <c r="G23" s="111"/>
      <c r="H23" s="111"/>
      <c r="I23" s="111"/>
      <c r="J23" s="111"/>
      <c r="K23" s="111"/>
      <c r="L23" s="111"/>
      <c r="M23" s="111"/>
      <c r="N23" s="111"/>
      <c r="O23" s="111"/>
      <c r="P23" s="111"/>
      <c r="Q23" s="111"/>
      <c r="R23" s="111"/>
      <c r="S23" s="111"/>
      <c r="T23" s="111"/>
      <c r="U23" s="111"/>
    </row>
    <row r="24" spans="1:21" s="110" customFormat="1" ht="21">
      <c r="A24" s="938" t="s">
        <v>785</v>
      </c>
      <c r="B24" s="933">
        <v>0.05</v>
      </c>
      <c r="C24" s="934" t="s">
        <v>786</v>
      </c>
      <c r="D24" s="111"/>
      <c r="E24" s="111"/>
      <c r="F24" s="111"/>
      <c r="G24" s="111"/>
      <c r="H24" s="111"/>
      <c r="I24" s="111"/>
      <c r="J24" s="111"/>
      <c r="K24" s="111"/>
      <c r="L24" s="111"/>
      <c r="M24" s="111"/>
      <c r="N24" s="111"/>
      <c r="O24" s="111"/>
      <c r="P24" s="111"/>
      <c r="Q24" s="111"/>
      <c r="R24" s="111"/>
      <c r="S24" s="111"/>
      <c r="T24" s="111"/>
      <c r="U24" s="111"/>
    </row>
    <row r="25" spans="1:21" s="110" customFormat="1" ht="27.95" customHeight="1">
      <c r="A25" s="935" t="str">
        <f>A6</f>
        <v>CCATD</v>
      </c>
      <c r="B25" s="936">
        <v>0.05</v>
      </c>
      <c r="C25" s="940" t="s">
        <v>786</v>
      </c>
      <c r="D25" s="111"/>
      <c r="E25" s="111"/>
      <c r="F25" s="111"/>
      <c r="G25" s="111"/>
      <c r="H25" s="111"/>
      <c r="I25" s="111"/>
      <c r="J25" s="111"/>
      <c r="K25" s="111"/>
      <c r="L25" s="111"/>
      <c r="M25" s="111"/>
      <c r="N25" s="111"/>
      <c r="O25" s="111"/>
      <c r="P25" s="111"/>
      <c r="Q25" s="111"/>
      <c r="R25" s="111"/>
      <c r="S25" s="111"/>
      <c r="T25" s="111"/>
      <c r="U25" s="111"/>
    </row>
    <row r="26" spans="1:21" s="110" customFormat="1" ht="26.45" customHeight="1">
      <c r="A26" s="1163" t="s">
        <v>795</v>
      </c>
      <c r="B26" s="1164"/>
      <c r="C26" s="1165"/>
      <c r="D26" s="111"/>
      <c r="E26" s="111"/>
      <c r="F26" s="111"/>
      <c r="G26" s="111"/>
      <c r="H26" s="111"/>
      <c r="I26" s="111"/>
      <c r="J26" s="111"/>
      <c r="K26" s="111"/>
      <c r="L26" s="111"/>
      <c r="M26" s="111"/>
      <c r="N26" s="111"/>
      <c r="O26" s="111"/>
      <c r="P26" s="111"/>
      <c r="Q26" s="111"/>
      <c r="R26" s="111"/>
      <c r="S26" s="111"/>
      <c r="T26" s="111"/>
      <c r="U26" s="111"/>
    </row>
    <row r="27" spans="1:21" s="110" customFormat="1" ht="21">
      <c r="A27" s="938" t="s">
        <v>785</v>
      </c>
      <c r="B27" s="933">
        <v>0.05</v>
      </c>
      <c r="C27" s="934" t="s">
        <v>783</v>
      </c>
      <c r="D27" s="111"/>
      <c r="E27" s="111"/>
      <c r="F27" s="111"/>
      <c r="G27" s="111"/>
      <c r="H27" s="111"/>
      <c r="I27" s="111"/>
      <c r="J27" s="111"/>
      <c r="K27" s="111"/>
      <c r="L27" s="111"/>
      <c r="M27" s="111"/>
      <c r="N27" s="111"/>
      <c r="O27" s="111"/>
      <c r="P27" s="111"/>
      <c r="Q27" s="111"/>
      <c r="R27" s="111"/>
      <c r="S27" s="111"/>
      <c r="T27" s="111"/>
      <c r="U27" s="111"/>
    </row>
    <row r="28" spans="1:21" s="110" customFormat="1" ht="27.95" customHeight="1" thickBot="1">
      <c r="A28" s="941" t="str">
        <f>A6</f>
        <v>CCATD</v>
      </c>
      <c r="B28" s="942">
        <v>0.05</v>
      </c>
      <c r="C28" s="943" t="s">
        <v>783</v>
      </c>
      <c r="D28" s="111"/>
      <c r="E28" s="111"/>
      <c r="F28" s="111"/>
      <c r="G28" s="111"/>
      <c r="H28" s="111"/>
      <c r="I28" s="111"/>
      <c r="J28" s="111"/>
      <c r="K28" s="111"/>
      <c r="L28" s="111"/>
      <c r="M28" s="111"/>
      <c r="N28" s="111"/>
      <c r="O28" s="111"/>
      <c r="P28" s="111"/>
      <c r="Q28" s="111"/>
      <c r="R28" s="111"/>
      <c r="S28" s="111"/>
      <c r="T28" s="111"/>
      <c r="U28" s="111"/>
    </row>
    <row r="30" spans="1:21" ht="61.35" customHeight="1">
      <c r="A30" s="1245" t="s">
        <v>796</v>
      </c>
      <c r="B30" s="1245"/>
      <c r="C30" s="1245"/>
    </row>
    <row r="31" spans="1:21" ht="14.45" customHeight="1">
      <c r="A31" s="1246"/>
      <c r="B31" s="1246"/>
      <c r="C31" s="1246"/>
    </row>
    <row r="32" spans="1:21" ht="31.35" customHeight="1">
      <c r="A32" s="1245" t="s">
        <v>797</v>
      </c>
      <c r="B32" s="1245"/>
      <c r="C32" s="1245"/>
    </row>
    <row r="33" spans="1:3" ht="14.45" customHeight="1">
      <c r="A33" s="1246"/>
      <c r="B33" s="1246"/>
      <c r="C33" s="1246"/>
    </row>
    <row r="34" spans="1:3" ht="30" customHeight="1">
      <c r="A34" s="1245" t="s">
        <v>798</v>
      </c>
      <c r="B34" s="1245"/>
      <c r="C34" s="1245"/>
    </row>
    <row r="35" spans="1:3" ht="14.45" customHeight="1">
      <c r="A35" s="1246"/>
      <c r="B35" s="1246"/>
      <c r="C35" s="1246"/>
    </row>
    <row r="36" spans="1:3" ht="15" customHeight="1">
      <c r="A36" s="1247" t="s">
        <v>799</v>
      </c>
      <c r="B36" s="1246"/>
      <c r="C36" s="1246"/>
    </row>
    <row r="37" spans="1:3" ht="15" customHeight="1">
      <c r="A37" s="1248"/>
      <c r="B37" s="1246"/>
      <c r="C37" s="1246"/>
    </row>
    <row r="38" spans="1:3" ht="15" customHeight="1">
      <c r="A38" s="109"/>
      <c r="B38" s="108"/>
      <c r="C38" s="108"/>
    </row>
  </sheetData>
  <printOptions horizontalCentered="1" verticalCentered="1"/>
  <pageMargins left="0.35" right="0.5" top="0.05" bottom="0.3" header="0.5" footer="0.25"/>
  <pageSetup scale="76" orientation="portrait"/>
  <headerFooter alignWithMargins="0"/>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defaultColWidth="8.85546875" defaultRowHeight="12.75"/>
  <sheetData>
    <row r="1" spans="1:1">
      <c r="A1" s="783" t="s">
        <v>800</v>
      </c>
    </row>
    <row r="2" spans="1:1">
      <c r="A2" s="783" t="s">
        <v>801</v>
      </c>
    </row>
    <row r="3" spans="1:1">
      <c r="A3" s="783" t="s">
        <v>802</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J11"/>
  <sheetViews>
    <sheetView showGridLines="0" zoomScale="70" zoomScaleNormal="70" zoomScalePageLayoutView="70" workbookViewId="0">
      <selection activeCell="G19" sqref="G19"/>
    </sheetView>
  </sheetViews>
  <sheetFormatPr defaultColWidth="8.85546875" defaultRowHeight="12.75"/>
  <cols>
    <col min="1" max="1" width="109" customWidth="1"/>
  </cols>
  <sheetData>
    <row r="1" spans="1:10" ht="22.35" customHeight="1">
      <c r="A1" s="789" t="s">
        <v>19</v>
      </c>
      <c r="B1" s="785"/>
      <c r="C1" s="785"/>
      <c r="D1" s="785"/>
      <c r="E1" s="785"/>
      <c r="F1" s="785"/>
      <c r="G1" s="785"/>
      <c r="H1" s="785"/>
      <c r="I1" s="785"/>
      <c r="J1" s="785"/>
    </row>
    <row r="2" spans="1:10" s="230" customFormat="1" ht="22.35" customHeight="1">
      <c r="A2" s="789" t="s">
        <v>20</v>
      </c>
      <c r="B2" s="785"/>
      <c r="C2" s="785"/>
      <c r="D2" s="785"/>
      <c r="E2" s="785"/>
      <c r="F2" s="785"/>
      <c r="G2" s="785"/>
      <c r="H2" s="785"/>
      <c r="I2" s="785"/>
      <c r="J2" s="785"/>
    </row>
    <row r="3" spans="1:10" s="230" customFormat="1" ht="22.35" customHeight="1">
      <c r="A3" s="789" t="s">
        <v>21</v>
      </c>
      <c r="B3" s="785"/>
      <c r="C3" s="785"/>
      <c r="D3" s="785"/>
      <c r="E3" s="785"/>
      <c r="F3" s="785"/>
      <c r="G3" s="785"/>
      <c r="H3" s="785"/>
      <c r="I3" s="785"/>
      <c r="J3" s="785"/>
    </row>
    <row r="4" spans="1:10" ht="26.45" customHeight="1">
      <c r="A4" s="790" t="s">
        <v>22</v>
      </c>
      <c r="B4" s="791"/>
      <c r="C4" s="791"/>
      <c r="D4" s="791"/>
      <c r="E4" s="791"/>
      <c r="F4" s="791"/>
      <c r="G4" s="791"/>
      <c r="H4" s="791"/>
      <c r="I4" s="791"/>
      <c r="J4" s="791"/>
    </row>
    <row r="5" spans="1:10">
      <c r="A5" s="230"/>
      <c r="B5" s="230"/>
      <c r="C5" s="230"/>
      <c r="D5" s="230"/>
      <c r="E5" s="230"/>
      <c r="F5" s="230"/>
      <c r="G5" s="230"/>
      <c r="H5" s="230"/>
      <c r="I5" s="230"/>
      <c r="J5" s="230"/>
    </row>
    <row r="6" spans="1:10">
      <c r="A6" s="230"/>
      <c r="B6" s="230"/>
      <c r="C6" s="230"/>
      <c r="D6" s="230"/>
      <c r="E6" s="230"/>
      <c r="F6" s="230"/>
      <c r="G6" s="230"/>
      <c r="H6" s="230"/>
      <c r="I6" s="230"/>
      <c r="J6" s="230"/>
    </row>
    <row r="11" spans="1:10" ht="34.5">
      <c r="A11" s="230"/>
      <c r="B11" s="230"/>
      <c r="C11" s="230"/>
      <c r="D11" s="230"/>
      <c r="E11" s="570"/>
      <c r="F11" s="1"/>
      <c r="G11" s="1"/>
      <c r="H11" s="230"/>
      <c r="I11" s="230"/>
      <c r="J11" s="230"/>
    </row>
  </sheetData>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6">
    <tabColor rgb="FF92D050"/>
  </sheetPr>
  <dimension ref="A1:BA755"/>
  <sheetViews>
    <sheetView showGridLines="0" tabSelected="1" defaultGridColor="0" colorId="22" zoomScale="60" zoomScaleNormal="60" zoomScalePageLayoutView="60" workbookViewId="0">
      <selection activeCell="C2" sqref="C2"/>
    </sheetView>
  </sheetViews>
  <sheetFormatPr defaultColWidth="9.7109375" defaultRowHeight="21"/>
  <cols>
    <col min="1" max="1" width="5.140625" style="37" customWidth="1"/>
    <col min="2" max="2" width="1.7109375" style="37" customWidth="1"/>
    <col min="3" max="3" width="112.42578125" style="37" customWidth="1"/>
    <col min="4" max="4" width="37.42578125" style="37" customWidth="1"/>
    <col min="5" max="5" width="34.28515625" style="37" customWidth="1"/>
    <col min="6" max="6" width="22.42578125" style="37" customWidth="1"/>
    <col min="7" max="7" width="18.7109375" style="37" customWidth="1"/>
    <col min="8" max="8" width="1.7109375" style="37" customWidth="1"/>
    <col min="9" max="9" width="63.42578125" style="37" customWidth="1"/>
    <col min="10" max="11" width="18.140625" style="37" customWidth="1"/>
    <col min="12" max="12" width="22.7109375" style="37" customWidth="1"/>
    <col min="13" max="13" width="3.28515625" style="37" customWidth="1"/>
    <col min="14" max="14" width="32" style="37" customWidth="1"/>
    <col min="15" max="15" width="47" style="37" customWidth="1"/>
    <col min="16" max="16" width="31.42578125" style="37" customWidth="1"/>
    <col min="17" max="17" width="2.85546875" style="37" customWidth="1"/>
    <col min="18" max="18" width="48.140625" style="37" customWidth="1"/>
    <col min="19" max="19" width="28.7109375" style="37" customWidth="1"/>
    <col min="20" max="20" width="5.140625" style="37" customWidth="1"/>
    <col min="21" max="21" width="70" style="37" customWidth="1"/>
    <col min="22" max="22" width="26.140625" style="37" customWidth="1"/>
    <col min="23" max="23" width="22.28515625" style="37" customWidth="1"/>
    <col min="24" max="24" width="24.42578125" style="37" customWidth="1"/>
    <col min="25" max="25" width="21.140625" style="37" customWidth="1"/>
    <col min="26" max="26" width="17.42578125" style="37" customWidth="1"/>
    <col min="27" max="16384" width="9.7109375" style="37"/>
  </cols>
  <sheetData>
    <row r="1" spans="1:53">
      <c r="A1" s="1166" t="s">
        <v>19</v>
      </c>
      <c r="B1" s="1166"/>
      <c r="C1" s="1166"/>
      <c r="D1" s="1166"/>
      <c r="E1" s="1166"/>
      <c r="F1" s="1166"/>
      <c r="G1" s="1166"/>
      <c r="H1" s="1073"/>
      <c r="I1" s="1073"/>
    </row>
    <row r="2" spans="1:53" ht="20.100000000000001" customHeight="1">
      <c r="A2" s="1166" t="s">
        <v>139</v>
      </c>
      <c r="B2" s="1166"/>
      <c r="C2" s="1166"/>
      <c r="D2" s="1166"/>
      <c r="E2" s="1166"/>
      <c r="F2" s="1166"/>
      <c r="G2" s="1166"/>
      <c r="AB2" s="20"/>
      <c r="AC2" s="20"/>
      <c r="AD2" s="20"/>
      <c r="AE2" s="20"/>
      <c r="AF2" s="20"/>
      <c r="AG2" s="20"/>
      <c r="AH2" s="24"/>
      <c r="AI2" s="24"/>
      <c r="AJ2" s="24"/>
      <c r="AK2" s="24"/>
      <c r="AL2" s="24"/>
      <c r="AM2" s="24"/>
      <c r="AN2" s="24"/>
      <c r="AO2" s="24"/>
      <c r="AP2" s="24"/>
      <c r="AQ2" s="24"/>
      <c r="AR2" s="24"/>
      <c r="AS2" s="24"/>
      <c r="AT2" s="24"/>
      <c r="AU2" s="24"/>
      <c r="AV2" s="24"/>
      <c r="AW2" s="24"/>
      <c r="AX2" s="24"/>
      <c r="AY2" s="24"/>
      <c r="AZ2" s="24"/>
      <c r="BA2" s="24"/>
    </row>
    <row r="3" spans="1:53" ht="20.100000000000001" customHeight="1">
      <c r="A3" s="1166"/>
      <c r="B3" s="1166"/>
      <c r="C3" s="1166"/>
      <c r="D3" s="1166"/>
      <c r="E3" s="1166"/>
      <c r="F3" s="1166"/>
      <c r="G3" s="1166"/>
      <c r="H3" s="113"/>
      <c r="AB3" s="20"/>
      <c r="AC3" s="20"/>
      <c r="AD3" s="20"/>
      <c r="AE3" s="20"/>
      <c r="AF3" s="20"/>
      <c r="AG3" s="20"/>
      <c r="AH3" s="24"/>
      <c r="AI3" s="24"/>
      <c r="AJ3" s="24"/>
      <c r="AK3" s="24"/>
      <c r="AL3" s="24"/>
      <c r="AM3" s="24"/>
      <c r="AN3" s="24"/>
      <c r="AO3" s="24"/>
      <c r="AP3" s="24"/>
      <c r="AQ3" s="24"/>
      <c r="AR3" s="24"/>
      <c r="AS3" s="24"/>
      <c r="AT3" s="24"/>
      <c r="AU3" s="24"/>
      <c r="AV3" s="24"/>
      <c r="AW3" s="24"/>
      <c r="AX3" s="24"/>
      <c r="AY3" s="24"/>
      <c r="AZ3" s="24"/>
      <c r="BA3" s="24"/>
    </row>
    <row r="4" spans="1:53" ht="28.35" customHeight="1">
      <c r="A4" s="1167" t="s">
        <v>140</v>
      </c>
      <c r="B4" s="1167"/>
      <c r="C4" s="1167"/>
      <c r="D4" s="1167"/>
      <c r="E4" s="1167"/>
      <c r="F4" s="1167"/>
      <c r="G4" s="1167"/>
      <c r="H4" s="112"/>
      <c r="I4" s="112"/>
      <c r="AB4" s="20"/>
      <c r="AC4" s="20"/>
      <c r="AD4" s="20"/>
      <c r="AE4" s="20"/>
      <c r="AF4" s="20"/>
      <c r="AG4" s="20"/>
      <c r="AH4" s="24"/>
      <c r="AI4" s="24"/>
      <c r="AJ4" s="24"/>
      <c r="AK4" s="24"/>
      <c r="AL4" s="24"/>
      <c r="AM4" s="24"/>
      <c r="AN4" s="24"/>
      <c r="AO4" s="24"/>
      <c r="AP4" s="24"/>
      <c r="AQ4" s="24"/>
      <c r="AR4" s="24"/>
      <c r="AS4" s="24"/>
      <c r="AT4" s="24"/>
      <c r="AU4" s="24"/>
      <c r="AV4" s="24"/>
      <c r="AW4" s="24"/>
      <c r="AX4" s="24"/>
      <c r="AY4" s="24"/>
      <c r="AZ4" s="24"/>
      <c r="BA4" s="24"/>
    </row>
    <row r="5" spans="1:53" ht="20.100000000000001" customHeight="1">
      <c r="A5" s="1168"/>
      <c r="B5" s="1168"/>
      <c r="C5" s="1168"/>
      <c r="D5" s="1169"/>
      <c r="E5" s="1169"/>
      <c r="F5" s="1169"/>
      <c r="G5" s="1170"/>
      <c r="H5" s="113"/>
      <c r="AB5" s="20"/>
      <c r="AC5" s="20"/>
      <c r="AD5" s="20"/>
      <c r="AE5" s="20"/>
      <c r="AF5" s="20"/>
      <c r="AG5" s="20"/>
      <c r="AH5" s="24"/>
      <c r="AI5" s="24"/>
      <c r="AJ5" s="24"/>
      <c r="AK5" s="24"/>
      <c r="AL5" s="24"/>
      <c r="AM5" s="24"/>
      <c r="AN5" s="24"/>
      <c r="AO5" s="24"/>
      <c r="AP5" s="24"/>
      <c r="AQ5" s="24"/>
      <c r="AR5" s="24"/>
      <c r="AS5" s="24"/>
      <c r="AT5" s="24"/>
      <c r="AU5" s="24"/>
      <c r="AV5" s="24"/>
      <c r="AW5" s="24"/>
      <c r="AX5" s="24"/>
      <c r="AY5" s="24"/>
      <c r="AZ5" s="24"/>
      <c r="BA5" s="24"/>
    </row>
    <row r="6" spans="1:53" ht="20.100000000000001" customHeight="1">
      <c r="A6" s="1168"/>
      <c r="B6" s="1168"/>
      <c r="C6" s="1168"/>
      <c r="D6" s="1168"/>
      <c r="E6" s="1168"/>
      <c r="F6" s="1168"/>
      <c r="G6" s="1171"/>
      <c r="AB6" s="20"/>
      <c r="AC6" s="20"/>
      <c r="AD6" s="20"/>
      <c r="AE6" s="20"/>
      <c r="AF6" s="20"/>
      <c r="AG6" s="20"/>
      <c r="AH6" s="19"/>
      <c r="AI6" s="19"/>
      <c r="AJ6" s="24"/>
      <c r="AK6" s="24"/>
      <c r="AL6" s="24"/>
      <c r="AM6" s="24"/>
      <c r="AN6" s="24"/>
      <c r="AO6" s="24"/>
      <c r="AP6" s="24"/>
      <c r="AQ6" s="24"/>
      <c r="AR6" s="24"/>
      <c r="AS6" s="24"/>
      <c r="AT6" s="24"/>
      <c r="AU6" s="24"/>
      <c r="AV6" s="24"/>
      <c r="AW6" s="24"/>
      <c r="AX6" s="24"/>
      <c r="AY6" s="24"/>
      <c r="AZ6" s="24"/>
      <c r="BA6" s="24"/>
    </row>
    <row r="7" spans="1:53" ht="23.1" customHeight="1" thickBot="1">
      <c r="A7" s="1172" t="s">
        <v>141</v>
      </c>
      <c r="B7" s="1168"/>
      <c r="C7" s="1173" t="s">
        <v>142</v>
      </c>
      <c r="D7" s="1174" t="s">
        <v>50</v>
      </c>
      <c r="E7" s="1174"/>
      <c r="F7" s="1174"/>
      <c r="G7" s="1171"/>
      <c r="H7" s="113"/>
      <c r="AB7" s="20"/>
      <c r="AC7" s="20"/>
      <c r="AD7" s="20"/>
      <c r="AE7" s="20"/>
      <c r="AF7" s="20"/>
      <c r="AG7" s="20"/>
      <c r="AH7" s="19"/>
      <c r="AI7" s="19"/>
      <c r="AJ7" s="24"/>
      <c r="AK7" s="24"/>
      <c r="AL7" s="24"/>
      <c r="AM7" s="24"/>
      <c r="AN7" s="24"/>
      <c r="AO7" s="24"/>
      <c r="AP7" s="24"/>
      <c r="AQ7" s="24"/>
      <c r="AR7" s="24"/>
      <c r="AS7" s="24"/>
      <c r="AT7" s="24"/>
      <c r="AU7" s="24"/>
      <c r="AV7" s="24"/>
      <c r="AW7" s="24"/>
      <c r="AX7" s="24"/>
      <c r="AY7" s="24"/>
      <c r="AZ7" s="24"/>
      <c r="BA7" s="24"/>
    </row>
    <row r="8" spans="1:53" ht="20.100000000000001" customHeight="1">
      <c r="A8" s="113"/>
      <c r="B8" s="113"/>
      <c r="C8" s="113"/>
      <c r="D8" s="113"/>
      <c r="E8" s="113"/>
      <c r="F8" s="113"/>
      <c r="G8" s="113"/>
      <c r="H8" s="113"/>
      <c r="AB8" s="20"/>
      <c r="AC8" s="20"/>
      <c r="AD8" s="20"/>
      <c r="AE8" s="20"/>
      <c r="AF8" s="20"/>
      <c r="AG8" s="20"/>
      <c r="AH8" s="19"/>
      <c r="AI8" s="19"/>
      <c r="AJ8" s="24"/>
      <c r="AK8" s="24"/>
      <c r="AL8" s="24"/>
      <c r="AM8" s="24"/>
      <c r="AN8" s="24"/>
      <c r="AO8" s="24"/>
      <c r="AP8" s="24"/>
      <c r="AQ8" s="24"/>
      <c r="AR8" s="24"/>
      <c r="AS8" s="24"/>
      <c r="AT8" s="24"/>
      <c r="AU8" s="24"/>
      <c r="AV8" s="24"/>
      <c r="AW8" s="24"/>
      <c r="AX8" s="24"/>
      <c r="AY8" s="24"/>
      <c r="AZ8" s="24"/>
      <c r="BA8" s="24"/>
    </row>
    <row r="9" spans="1:53" ht="20.100000000000001" customHeight="1">
      <c r="A9" s="113"/>
      <c r="B9" s="113"/>
      <c r="C9" s="113"/>
      <c r="D9" s="113"/>
      <c r="E9" s="113"/>
      <c r="F9" s="113"/>
      <c r="G9" s="113"/>
      <c r="H9" s="113"/>
      <c r="AB9" s="20"/>
      <c r="AC9" s="20"/>
      <c r="AD9" s="20"/>
      <c r="AE9" s="20"/>
      <c r="AF9" s="20"/>
      <c r="AG9" s="20"/>
      <c r="AH9" s="19"/>
      <c r="AI9" s="19"/>
      <c r="AJ9" s="24"/>
      <c r="AK9" s="24"/>
      <c r="AL9" s="24"/>
      <c r="AM9" s="24"/>
      <c r="AN9" s="24"/>
      <c r="AO9" s="24"/>
      <c r="AP9" s="24"/>
      <c r="AQ9" s="24"/>
      <c r="AR9" s="24"/>
      <c r="AS9" s="24"/>
      <c r="AT9" s="24"/>
      <c r="AU9" s="24"/>
      <c r="AV9" s="24"/>
      <c r="AW9" s="24"/>
      <c r="AX9" s="24"/>
      <c r="AY9" s="24"/>
      <c r="AZ9" s="24"/>
      <c r="BA9" s="24"/>
    </row>
    <row r="10" spans="1:53" ht="89.1" customHeight="1">
      <c r="A10" s="569" t="s">
        <v>143</v>
      </c>
      <c r="B10" s="114"/>
      <c r="C10" s="1175" t="s">
        <v>144</v>
      </c>
      <c r="D10" s="1175"/>
      <c r="E10" s="1175"/>
      <c r="F10" s="1175"/>
      <c r="G10" s="1175"/>
      <c r="H10" s="116"/>
      <c r="I10" s="690"/>
      <c r="AB10" s="20"/>
      <c r="AC10" s="20"/>
      <c r="AD10" s="20"/>
      <c r="AE10" s="20"/>
      <c r="AF10" s="20"/>
      <c r="AG10" s="20"/>
      <c r="AH10" s="24"/>
      <c r="AI10" s="24"/>
      <c r="AJ10" s="24"/>
      <c r="AK10" s="24"/>
      <c r="AL10" s="24"/>
      <c r="AM10" s="24"/>
      <c r="AN10" s="24"/>
      <c r="AO10" s="24"/>
      <c r="AP10" s="24"/>
      <c r="AQ10" s="24"/>
      <c r="AR10" s="24"/>
      <c r="AS10" s="24"/>
      <c r="AT10" s="24"/>
      <c r="AU10" s="24"/>
      <c r="AV10" s="24"/>
      <c r="AW10" s="24"/>
      <c r="AX10" s="24"/>
      <c r="AY10" s="24"/>
      <c r="AZ10" s="24"/>
      <c r="BA10" s="24"/>
    </row>
    <row r="11" spans="1:53" ht="20.45" customHeight="1">
      <c r="A11" s="114"/>
      <c r="B11" s="114"/>
      <c r="C11" s="566"/>
      <c r="D11" s="566"/>
      <c r="E11" s="566"/>
      <c r="F11" s="113"/>
      <c r="G11" s="113"/>
      <c r="H11" s="116"/>
      <c r="AB11" s="20"/>
      <c r="AC11" s="20"/>
      <c r="AD11" s="20"/>
      <c r="AE11" s="20"/>
      <c r="AF11" s="20"/>
      <c r="AG11" s="20"/>
      <c r="AH11" s="24"/>
      <c r="AI11" s="24"/>
      <c r="AJ11" s="24"/>
      <c r="AK11" s="24"/>
      <c r="AL11" s="24"/>
      <c r="AM11" s="24"/>
      <c r="AN11" s="24"/>
      <c r="AO11" s="24"/>
      <c r="AP11" s="24"/>
      <c r="AQ11" s="24"/>
      <c r="AR11" s="24"/>
      <c r="AS11" s="24"/>
      <c r="AT11" s="24"/>
      <c r="AU11" s="24"/>
      <c r="AV11" s="24"/>
      <c r="AW11" s="24"/>
      <c r="AX11" s="24"/>
      <c r="AY11" s="24"/>
      <c r="AZ11" s="24"/>
      <c r="BA11" s="24"/>
    </row>
    <row r="12" spans="1:53" ht="20.100000000000001" customHeight="1">
      <c r="A12" s="117"/>
      <c r="B12" s="117"/>
      <c r="C12" s="1075" t="s">
        <v>145</v>
      </c>
      <c r="D12" s="1075"/>
      <c r="E12" s="1075"/>
      <c r="F12" s="119"/>
      <c r="G12" s="119"/>
      <c r="H12" s="119"/>
      <c r="AB12" s="20"/>
      <c r="AC12" s="20"/>
      <c r="AD12" s="20"/>
      <c r="AE12" s="20"/>
      <c r="AF12" s="20"/>
      <c r="AG12" s="20"/>
      <c r="AH12" s="24"/>
      <c r="AI12" s="24"/>
      <c r="AJ12" s="24"/>
      <c r="AK12" s="24"/>
      <c r="AL12" s="24"/>
      <c r="AM12" s="24"/>
      <c r="AN12" s="24"/>
      <c r="AO12" s="24"/>
      <c r="AP12" s="24"/>
      <c r="AQ12" s="24"/>
      <c r="AR12" s="24"/>
      <c r="AS12" s="24"/>
      <c r="AT12" s="24"/>
      <c r="AU12" s="24"/>
      <c r="AV12" s="24"/>
      <c r="AW12" s="24"/>
      <c r="AX12" s="24"/>
      <c r="AY12" s="24"/>
      <c r="AZ12" s="24"/>
      <c r="BA12" s="24"/>
    </row>
    <row r="13" spans="1:53" ht="20.100000000000001" customHeight="1">
      <c r="C13" s="115"/>
      <c r="H13" s="119"/>
      <c r="AB13" s="20"/>
      <c r="AC13" s="20"/>
      <c r="AD13" s="20"/>
      <c r="AE13" s="20"/>
      <c r="AF13" s="20"/>
      <c r="AG13" s="20"/>
      <c r="AH13" s="24"/>
      <c r="AI13" s="24"/>
      <c r="AJ13" s="24"/>
      <c r="AK13" s="24"/>
      <c r="AL13" s="24"/>
      <c r="AM13" s="24"/>
      <c r="AN13" s="24"/>
      <c r="AO13" s="24"/>
      <c r="AP13" s="24"/>
      <c r="AQ13" s="24"/>
      <c r="AR13" s="24"/>
      <c r="AS13" s="24"/>
      <c r="AT13" s="24"/>
      <c r="AU13" s="24"/>
      <c r="AV13" s="24"/>
      <c r="AW13" s="24"/>
      <c r="AX13" s="24"/>
      <c r="AY13" s="24"/>
      <c r="AZ13" s="24"/>
      <c r="BA13" s="24"/>
    </row>
    <row r="14" spans="1:53" ht="20.100000000000001" customHeight="1">
      <c r="C14" s="115"/>
      <c r="AB14" s="20"/>
      <c r="AC14" s="20"/>
      <c r="AD14" s="20"/>
      <c r="AE14" s="20"/>
      <c r="AF14" s="20"/>
      <c r="AG14" s="20"/>
      <c r="AH14" s="24"/>
      <c r="AI14" s="24"/>
      <c r="AJ14" s="24"/>
      <c r="AK14" s="24"/>
      <c r="AL14" s="24"/>
      <c r="AM14" s="24"/>
      <c r="AN14" s="24"/>
      <c r="AO14" s="24"/>
      <c r="AP14" s="24"/>
      <c r="AQ14" s="24"/>
      <c r="AR14" s="24"/>
      <c r="AS14" s="24"/>
      <c r="AT14" s="24"/>
      <c r="AU14" s="24"/>
      <c r="AV14" s="24"/>
      <c r="AW14" s="24"/>
      <c r="AX14" s="24"/>
      <c r="AY14" s="24"/>
      <c r="AZ14" s="24"/>
      <c r="BA14" s="24"/>
    </row>
    <row r="15" spans="1:53" ht="20.100000000000001" customHeight="1">
      <c r="A15" s="114" t="s">
        <v>146</v>
      </c>
      <c r="B15" s="114"/>
      <c r="C15" s="1064" t="s">
        <v>147</v>
      </c>
      <c r="D15" s="1064"/>
      <c r="E15" s="1064"/>
      <c r="AB15" s="20"/>
      <c r="AC15" s="20"/>
      <c r="AD15" s="20"/>
      <c r="AE15" s="20"/>
      <c r="AF15" s="20"/>
      <c r="AG15" s="20"/>
      <c r="AH15" s="24"/>
      <c r="AI15" s="24"/>
      <c r="AJ15" s="24"/>
      <c r="AK15" s="24"/>
      <c r="AL15" s="24"/>
      <c r="AM15" s="24"/>
      <c r="AN15" s="24"/>
      <c r="AO15" s="24"/>
      <c r="AP15" s="24"/>
      <c r="AQ15" s="24"/>
      <c r="AR15" s="24"/>
      <c r="AS15" s="24"/>
      <c r="AT15" s="24"/>
      <c r="AU15" s="24"/>
      <c r="AV15" s="24"/>
      <c r="AW15" s="24"/>
      <c r="AX15" s="24"/>
      <c r="AY15" s="24"/>
      <c r="AZ15" s="24"/>
      <c r="BA15" s="24"/>
    </row>
    <row r="16" spans="1:53" ht="20.100000000000001" customHeight="1">
      <c r="A16" s="1064"/>
      <c r="B16" s="1064"/>
      <c r="D16" s="113"/>
      <c r="E16" s="113"/>
      <c r="H16" s="113"/>
      <c r="AB16" s="20"/>
      <c r="AC16" s="20"/>
      <c r="AD16" s="20"/>
      <c r="AE16" s="20"/>
      <c r="AF16" s="20"/>
      <c r="AG16" s="20"/>
      <c r="AH16" s="24"/>
      <c r="AI16" s="24"/>
      <c r="AJ16" s="24"/>
      <c r="AK16" s="24"/>
      <c r="AL16" s="24"/>
      <c r="AM16" s="24"/>
      <c r="AN16" s="24"/>
      <c r="AO16" s="24"/>
      <c r="AP16" s="24"/>
      <c r="AQ16" s="24"/>
      <c r="AR16" s="24"/>
      <c r="AS16" s="24"/>
      <c r="AT16" s="24"/>
      <c r="AU16" s="24"/>
      <c r="AV16" s="24"/>
      <c r="AW16" s="24"/>
      <c r="AX16" s="24"/>
      <c r="AY16" s="24"/>
      <c r="AZ16" s="24"/>
      <c r="BA16" s="24"/>
    </row>
    <row r="17" spans="1:53" ht="27" customHeight="1">
      <c r="C17" s="1069">
        <f>IF(+'EXHIBIT A'!E44&gt;=0.0499,+'EXHIBIT A'!E44,"PERCENTAGE DOES NOT MEET STATUTORY GUIDELINES")</f>
        <v>6.9374965276568515E-2</v>
      </c>
      <c r="D17" s="1069"/>
      <c r="E17" s="1069"/>
      <c r="F17" s="1069"/>
      <c r="G17" s="1069"/>
      <c r="H17" s="113"/>
      <c r="AB17" s="20"/>
      <c r="AC17" s="20"/>
      <c r="AD17" s="20"/>
      <c r="AE17" s="20"/>
      <c r="AF17" s="20"/>
      <c r="AG17" s="20"/>
      <c r="AH17" s="24"/>
      <c r="AI17" s="24"/>
      <c r="AJ17" s="24"/>
      <c r="AK17" s="24"/>
      <c r="AL17" s="24"/>
      <c r="AM17" s="24"/>
      <c r="AN17" s="24"/>
      <c r="AO17" s="24"/>
      <c r="AP17" s="24"/>
      <c r="AQ17" s="24"/>
      <c r="AR17" s="24"/>
      <c r="AS17" s="24"/>
      <c r="AT17" s="24"/>
      <c r="AU17" s="24"/>
      <c r="AV17" s="24"/>
      <c r="AW17" s="24"/>
      <c r="AX17" s="24"/>
      <c r="AY17" s="24"/>
      <c r="AZ17" s="24"/>
      <c r="BA17" s="24"/>
    </row>
    <row r="18" spans="1:53" ht="20.100000000000001" customHeight="1">
      <c r="A18" s="1179"/>
      <c r="B18" s="1179"/>
      <c r="C18" s="1180" t="s">
        <v>148</v>
      </c>
      <c r="D18" s="1180"/>
      <c r="E18" s="1180"/>
      <c r="F18" s="1180"/>
      <c r="G18" s="1180"/>
      <c r="H18" s="113"/>
      <c r="AB18" s="20"/>
      <c r="AC18" s="20"/>
      <c r="AD18" s="20"/>
      <c r="AE18" s="20"/>
      <c r="AF18" s="20"/>
      <c r="AG18" s="20"/>
      <c r="AH18" s="24"/>
      <c r="AI18" s="24"/>
      <c r="AJ18" s="24"/>
      <c r="AK18" s="24"/>
      <c r="AL18" s="24"/>
      <c r="AM18" s="24"/>
      <c r="AN18" s="24"/>
      <c r="AO18" s="24"/>
      <c r="AP18" s="24"/>
      <c r="AQ18" s="24"/>
      <c r="AR18" s="24"/>
      <c r="AS18" s="24"/>
      <c r="AT18" s="24"/>
      <c r="AU18" s="24"/>
      <c r="AV18" s="24"/>
      <c r="AW18" s="24"/>
      <c r="AX18" s="24"/>
      <c r="AY18" s="24"/>
      <c r="AZ18" s="24"/>
      <c r="BA18" s="24"/>
    </row>
    <row r="19" spans="1:53" ht="20.100000000000001" customHeight="1">
      <c r="A19" s="1064"/>
      <c r="B19" s="1064"/>
      <c r="C19" s="1073"/>
      <c r="D19" s="1073"/>
      <c r="E19" s="1073"/>
      <c r="F19" s="113"/>
      <c r="G19" s="113"/>
      <c r="H19" s="113"/>
      <c r="AB19" s="20"/>
      <c r="AC19" s="20"/>
      <c r="AD19" s="20"/>
      <c r="AE19" s="20"/>
      <c r="AF19" s="20"/>
      <c r="AG19" s="20"/>
      <c r="AH19" s="24"/>
      <c r="AI19" s="24"/>
      <c r="AJ19" s="24"/>
      <c r="AK19" s="24"/>
      <c r="AL19" s="24"/>
      <c r="AM19" s="24"/>
      <c r="AN19" s="24"/>
      <c r="AO19" s="24"/>
      <c r="AP19" s="24"/>
      <c r="AQ19" s="24"/>
      <c r="AR19" s="24"/>
      <c r="AS19" s="24"/>
      <c r="AT19" s="24"/>
      <c r="AU19" s="24"/>
      <c r="AV19" s="24"/>
      <c r="AW19" s="24"/>
      <c r="AX19" s="24"/>
      <c r="AY19" s="24"/>
      <c r="AZ19" s="24"/>
      <c r="BA19" s="24"/>
    </row>
    <row r="20" spans="1:53" ht="20.100000000000001" customHeight="1">
      <c r="AB20" s="20"/>
      <c r="AC20" s="20"/>
      <c r="AD20" s="20"/>
      <c r="AE20" s="20"/>
      <c r="AF20" s="20"/>
      <c r="AG20" s="20"/>
      <c r="AH20" s="24"/>
      <c r="AI20" s="24"/>
      <c r="AJ20" s="24"/>
      <c r="AK20" s="24"/>
      <c r="AL20" s="24"/>
      <c r="AM20" s="24"/>
      <c r="AN20" s="24"/>
      <c r="AO20" s="24"/>
      <c r="AP20" s="24"/>
      <c r="AQ20" s="24"/>
      <c r="AR20" s="24"/>
      <c r="AS20" s="24"/>
      <c r="AT20" s="24"/>
      <c r="AU20" s="24"/>
      <c r="AV20" s="24"/>
      <c r="AW20" s="24"/>
      <c r="AX20" s="24"/>
      <c r="AY20" s="24"/>
      <c r="AZ20" s="24"/>
      <c r="BA20" s="24"/>
    </row>
    <row r="21" spans="1:53" ht="20.100000000000001" customHeight="1">
      <c r="A21" s="114" t="s">
        <v>149</v>
      </c>
      <c r="B21" s="114"/>
      <c r="C21" s="1076" t="s">
        <v>150</v>
      </c>
      <c r="D21" s="1076"/>
      <c r="E21" s="1076"/>
      <c r="F21" s="36"/>
      <c r="G21" s="36"/>
      <c r="H21" s="113"/>
      <c r="AB21" s="20"/>
      <c r="AC21" s="20"/>
      <c r="AD21" s="20"/>
      <c r="AE21" s="20"/>
      <c r="AF21" s="20"/>
      <c r="AG21" s="20"/>
      <c r="AH21" s="24"/>
      <c r="AI21" s="24"/>
      <c r="AJ21" s="24"/>
      <c r="AK21" s="24"/>
      <c r="AL21" s="24"/>
      <c r="AM21" s="24"/>
      <c r="AN21" s="24"/>
      <c r="AO21" s="24"/>
      <c r="AP21" s="24"/>
      <c r="AQ21" s="24"/>
      <c r="AR21" s="24"/>
      <c r="AS21" s="24"/>
      <c r="AT21" s="24"/>
      <c r="AU21" s="24"/>
      <c r="AV21" s="24"/>
      <c r="AW21" s="24"/>
      <c r="AX21" s="24"/>
      <c r="AY21" s="24"/>
      <c r="AZ21" s="24"/>
      <c r="BA21" s="24"/>
    </row>
    <row r="22" spans="1:53" ht="20.100000000000001" customHeight="1">
      <c r="C22" s="36"/>
      <c r="D22" s="36"/>
      <c r="E22" s="36"/>
      <c r="F22" s="36"/>
      <c r="G22" s="36"/>
      <c r="H22" s="113"/>
      <c r="AB22" s="20"/>
      <c r="AC22" s="20"/>
      <c r="AD22" s="20"/>
      <c r="AE22" s="20"/>
      <c r="AF22" s="20"/>
      <c r="AG22" s="20"/>
      <c r="AH22" s="24"/>
      <c r="AI22" s="24"/>
      <c r="AJ22" s="24"/>
      <c r="AK22" s="24"/>
      <c r="AL22" s="24"/>
      <c r="AM22" s="24"/>
      <c r="AN22" s="24"/>
      <c r="AO22" s="24"/>
      <c r="AP22" s="24"/>
      <c r="AQ22" s="24"/>
      <c r="AR22" s="24"/>
      <c r="AS22" s="24"/>
      <c r="AT22" s="24"/>
      <c r="AU22" s="24"/>
      <c r="AV22" s="24"/>
      <c r="AW22" s="24"/>
      <c r="AX22" s="24"/>
      <c r="AY22" s="24"/>
      <c r="AZ22" s="24"/>
      <c r="BA22" s="24"/>
    </row>
    <row r="23" spans="1:53" ht="20.100000000000001" customHeight="1">
      <c r="C23" s="121" t="s">
        <v>151</v>
      </c>
      <c r="H23" s="113"/>
      <c r="AB23" s="20"/>
      <c r="AC23" s="20"/>
      <c r="AD23" s="20"/>
      <c r="AE23" s="20"/>
      <c r="AF23" s="20"/>
      <c r="AG23" s="20"/>
      <c r="AH23" s="24"/>
      <c r="AI23" s="24"/>
      <c r="AJ23" s="24"/>
      <c r="AK23" s="24"/>
      <c r="AL23" s="24"/>
      <c r="AM23" s="24"/>
      <c r="AN23" s="24"/>
      <c r="AO23" s="24"/>
      <c r="AP23" s="24"/>
      <c r="AQ23" s="24"/>
      <c r="AR23" s="24"/>
      <c r="AS23" s="24"/>
      <c r="AT23" s="24"/>
      <c r="AU23" s="24"/>
      <c r="AV23" s="24"/>
      <c r="AW23" s="24"/>
      <c r="AX23" s="24"/>
      <c r="AY23" s="24"/>
      <c r="AZ23" s="24"/>
      <c r="BA23" s="24"/>
    </row>
    <row r="24" spans="1:53" ht="20.100000000000001" customHeight="1">
      <c r="A24" s="122"/>
      <c r="B24" s="122"/>
      <c r="C24" s="121" t="s">
        <v>152</v>
      </c>
      <c r="D24" s="121"/>
      <c r="E24" s="113"/>
      <c r="F24" s="113"/>
      <c r="G24" s="113"/>
      <c r="H24" s="113"/>
      <c r="AB24" s="20"/>
      <c r="AC24" s="20"/>
      <c r="AD24" s="20"/>
      <c r="AE24" s="20"/>
      <c r="AF24" s="20"/>
      <c r="AG24" s="20"/>
      <c r="AH24" s="24"/>
      <c r="AI24" s="24"/>
      <c r="AJ24" s="24"/>
      <c r="AK24" s="24"/>
      <c r="AL24" s="24"/>
      <c r="AM24" s="24"/>
      <c r="AN24" s="24"/>
      <c r="AO24" s="24"/>
      <c r="AP24" s="24"/>
      <c r="AQ24" s="24"/>
      <c r="AR24" s="24"/>
      <c r="AS24" s="24"/>
      <c r="AT24" s="24"/>
      <c r="AU24" s="24"/>
      <c r="AV24" s="24"/>
      <c r="AW24" s="24"/>
      <c r="AX24" s="24"/>
      <c r="AY24" s="24"/>
      <c r="AZ24" s="24"/>
      <c r="BA24" s="24"/>
    </row>
    <row r="25" spans="1:53" ht="20.100000000000001" customHeight="1">
      <c r="A25" s="123"/>
      <c r="B25" s="123"/>
      <c r="C25" s="121" t="s">
        <v>153</v>
      </c>
      <c r="D25" s="121"/>
      <c r="E25" s="124"/>
      <c r="F25" s="121"/>
      <c r="G25" s="113"/>
      <c r="H25" s="113"/>
      <c r="AB25" s="20"/>
      <c r="AC25" s="20"/>
      <c r="AD25" s="20"/>
      <c r="AE25" s="20"/>
      <c r="AF25" s="20"/>
      <c r="AG25" s="20"/>
      <c r="AH25" s="24"/>
      <c r="AI25" s="24"/>
      <c r="AJ25" s="24"/>
      <c r="AK25" s="24"/>
      <c r="AL25" s="24"/>
      <c r="AM25" s="24"/>
      <c r="AN25" s="24"/>
      <c r="AO25" s="24"/>
      <c r="AP25" s="24"/>
      <c r="AQ25" s="24"/>
      <c r="AR25" s="24"/>
      <c r="AS25" s="24"/>
      <c r="AT25" s="24"/>
      <c r="AU25" s="24"/>
      <c r="AV25" s="24"/>
      <c r="AW25" s="24"/>
      <c r="AX25" s="24"/>
      <c r="AY25" s="24"/>
      <c r="AZ25" s="24"/>
      <c r="BA25" s="24"/>
    </row>
    <row r="26" spans="1:53" ht="20.100000000000001" customHeight="1">
      <c r="A26" s="123"/>
      <c r="B26" s="123"/>
      <c r="C26" s="121" t="s">
        <v>154</v>
      </c>
      <c r="D26" s="121"/>
      <c r="E26" s="124"/>
      <c r="F26" s="121"/>
      <c r="G26" s="113"/>
      <c r="H26" s="113"/>
      <c r="AB26" s="20"/>
      <c r="AC26" s="20"/>
      <c r="AD26" s="20"/>
      <c r="AE26" s="20"/>
      <c r="AF26" s="20"/>
      <c r="AG26" s="20"/>
      <c r="AH26" s="24"/>
      <c r="AI26" s="24"/>
      <c r="AJ26" s="24"/>
      <c r="AK26" s="24"/>
      <c r="AL26" s="24"/>
      <c r="AM26" s="24"/>
      <c r="AN26" s="24"/>
      <c r="AO26" s="24"/>
      <c r="AP26" s="24"/>
      <c r="AQ26" s="24"/>
      <c r="AR26" s="24"/>
      <c r="AS26" s="24"/>
      <c r="AT26" s="24"/>
      <c r="AU26" s="24"/>
      <c r="AV26" s="24"/>
      <c r="AW26" s="24"/>
      <c r="AX26" s="24"/>
      <c r="AY26" s="24"/>
      <c r="AZ26" s="24"/>
      <c r="BA26" s="24"/>
    </row>
    <row r="27" spans="1:53" ht="20.100000000000001" customHeight="1">
      <c r="A27" s="123"/>
      <c r="B27" s="123"/>
      <c r="C27" s="121" t="s">
        <v>155</v>
      </c>
      <c r="D27" s="121"/>
      <c r="E27" s="121"/>
      <c r="F27" s="121"/>
      <c r="G27" s="113"/>
      <c r="H27" s="113"/>
      <c r="AB27" s="20"/>
      <c r="AC27" s="20"/>
      <c r="AD27" s="20"/>
      <c r="AE27" s="20"/>
      <c r="AF27" s="20"/>
      <c r="AG27" s="20"/>
      <c r="AH27" s="24"/>
      <c r="AI27" s="24"/>
      <c r="AJ27" s="24"/>
      <c r="AK27" s="24"/>
      <c r="AL27" s="24"/>
      <c r="AM27" s="24"/>
      <c r="AN27" s="24"/>
      <c r="AO27" s="24"/>
      <c r="AP27" s="24"/>
      <c r="AQ27" s="24"/>
      <c r="AR27" s="24"/>
      <c r="AS27" s="24"/>
      <c r="AT27" s="24"/>
      <c r="AU27" s="24"/>
      <c r="AV27" s="24"/>
      <c r="AW27" s="24"/>
      <c r="AX27" s="24"/>
      <c r="AY27" s="24"/>
      <c r="AZ27" s="24"/>
      <c r="BA27" s="24"/>
    </row>
    <row r="28" spans="1:53" ht="20.100000000000001" customHeight="1">
      <c r="A28" s="125"/>
      <c r="B28" s="125"/>
      <c r="C28" s="121" t="s">
        <v>156</v>
      </c>
      <c r="D28" s="24"/>
      <c r="E28" s="24"/>
      <c r="F28" s="24"/>
      <c r="H28" s="113"/>
      <c r="AB28" s="20"/>
      <c r="AC28" s="20"/>
      <c r="AD28" s="20"/>
      <c r="AE28" s="20"/>
      <c r="AF28" s="20"/>
      <c r="AG28" s="20"/>
      <c r="AH28" s="24"/>
      <c r="AI28" s="24"/>
      <c r="AJ28" s="24"/>
      <c r="AK28" s="24"/>
      <c r="AL28" s="24"/>
      <c r="AM28" s="24"/>
      <c r="AN28" s="24"/>
      <c r="AO28" s="24"/>
      <c r="AP28" s="24"/>
      <c r="AQ28" s="24"/>
      <c r="AR28" s="24"/>
      <c r="AS28" s="24"/>
      <c r="AT28" s="24"/>
      <c r="AU28" s="24"/>
      <c r="AV28" s="24"/>
      <c r="AW28" s="24"/>
      <c r="AX28" s="24"/>
      <c r="AY28" s="24"/>
      <c r="AZ28" s="24"/>
      <c r="BA28" s="24"/>
    </row>
    <row r="29" spans="1:53" ht="20.100000000000001" customHeight="1">
      <c r="A29" s="125"/>
      <c r="B29" s="125"/>
      <c r="C29" s="24" t="s">
        <v>157</v>
      </c>
      <c r="D29" s="121"/>
      <c r="E29" s="121"/>
      <c r="F29" s="121"/>
      <c r="G29" s="113"/>
      <c r="H29" s="113"/>
      <c r="AB29" s="20"/>
      <c r="AC29" s="20"/>
      <c r="AD29" s="20"/>
      <c r="AE29" s="20"/>
      <c r="AF29" s="20"/>
      <c r="AG29" s="20"/>
      <c r="AH29" s="24"/>
      <c r="AI29" s="24"/>
      <c r="AJ29" s="24"/>
      <c r="AK29" s="24"/>
      <c r="AL29" s="24"/>
      <c r="AM29" s="24"/>
      <c r="AN29" s="24"/>
      <c r="AO29" s="24"/>
      <c r="AP29" s="24"/>
      <c r="AQ29" s="24"/>
      <c r="AR29" s="24"/>
      <c r="AS29" s="24"/>
      <c r="AT29" s="24"/>
      <c r="AU29" s="24"/>
      <c r="AV29" s="24"/>
      <c r="AW29" s="24"/>
      <c r="AX29" s="24"/>
      <c r="AY29" s="24"/>
      <c r="AZ29" s="24"/>
      <c r="BA29" s="24"/>
    </row>
    <row r="30" spans="1:53" ht="20.100000000000001" customHeight="1">
      <c r="A30" s="125"/>
      <c r="B30" s="125"/>
      <c r="C30" s="24"/>
      <c r="D30" s="121"/>
      <c r="E30" s="121"/>
      <c r="F30" s="121"/>
      <c r="G30" s="113"/>
      <c r="H30" s="113"/>
      <c r="AB30" s="20"/>
      <c r="AC30" s="20"/>
      <c r="AD30" s="20"/>
      <c r="AE30" s="20"/>
      <c r="AF30" s="20"/>
      <c r="AG30" s="20"/>
      <c r="AH30" s="24"/>
      <c r="AI30" s="24"/>
      <c r="AJ30" s="24"/>
      <c r="AK30" s="24"/>
      <c r="AL30" s="24"/>
      <c r="AM30" s="24"/>
      <c r="AN30" s="24"/>
      <c r="AO30" s="24"/>
      <c r="AP30" s="24"/>
      <c r="AQ30" s="24"/>
      <c r="AR30" s="24"/>
      <c r="AS30" s="24"/>
      <c r="AT30" s="24"/>
      <c r="AU30" s="24"/>
      <c r="AV30" s="24"/>
      <c r="AW30" s="24"/>
      <c r="AX30" s="24"/>
      <c r="AY30" s="24"/>
      <c r="AZ30" s="24"/>
      <c r="BA30" s="24"/>
    </row>
    <row r="31" spans="1:53" ht="20.100000000000001" customHeight="1">
      <c r="A31" s="125"/>
      <c r="B31" s="125"/>
      <c r="D31" s="121"/>
      <c r="E31" s="121"/>
      <c r="F31" s="121"/>
      <c r="G31" s="113"/>
      <c r="H31" s="113"/>
      <c r="AB31" s="20"/>
      <c r="AC31" s="20"/>
      <c r="AD31" s="20"/>
      <c r="AE31" s="20"/>
      <c r="AF31" s="20"/>
      <c r="AG31" s="20"/>
      <c r="AH31" s="24"/>
      <c r="AI31" s="24"/>
      <c r="AJ31" s="24"/>
      <c r="AK31" s="24"/>
      <c r="AL31" s="24"/>
      <c r="AM31" s="24"/>
      <c r="AN31" s="24"/>
      <c r="AO31" s="24"/>
      <c r="AP31" s="24"/>
      <c r="AQ31" s="24"/>
      <c r="AR31" s="24"/>
      <c r="AS31" s="24"/>
      <c r="AT31" s="24"/>
      <c r="AU31" s="24"/>
      <c r="AV31" s="24"/>
      <c r="AW31" s="24"/>
      <c r="AX31" s="24"/>
      <c r="AY31" s="24"/>
      <c r="AZ31" s="24"/>
      <c r="BA31" s="24"/>
    </row>
    <row r="32" spans="1:53" ht="20.100000000000001" customHeight="1">
      <c r="A32" s="126" t="s">
        <v>158</v>
      </c>
      <c r="B32" s="126"/>
      <c r="C32" s="120" t="s">
        <v>159</v>
      </c>
      <c r="D32" s="113"/>
      <c r="E32" s="121"/>
      <c r="F32" s="121"/>
      <c r="G32" s="113"/>
      <c r="H32" s="113"/>
      <c r="AB32" s="20"/>
      <c r="AC32" s="20"/>
      <c r="AD32" s="20"/>
      <c r="AE32" s="20"/>
      <c r="AF32" s="20"/>
      <c r="AG32" s="20"/>
      <c r="AH32" s="24"/>
      <c r="AI32" s="24"/>
      <c r="AJ32" s="24"/>
      <c r="AK32" s="24"/>
      <c r="AL32" s="24"/>
      <c r="AM32" s="24"/>
      <c r="AN32" s="24"/>
      <c r="AO32" s="24"/>
      <c r="AP32" s="24"/>
      <c r="AQ32" s="24"/>
      <c r="AR32" s="24"/>
      <c r="AS32" s="24"/>
      <c r="AT32" s="24"/>
      <c r="AU32" s="24"/>
      <c r="AV32" s="24"/>
      <c r="AW32" s="24"/>
      <c r="AX32" s="24"/>
      <c r="AY32" s="24"/>
      <c r="AZ32" s="24"/>
      <c r="BA32" s="24"/>
    </row>
    <row r="33" spans="1:53" ht="20.100000000000001" customHeight="1">
      <c r="A33" s="127"/>
      <c r="B33" s="127"/>
      <c r="C33" s="128"/>
      <c r="D33" s="113"/>
      <c r="E33" s="121"/>
      <c r="F33" s="121"/>
      <c r="G33" s="113"/>
      <c r="H33" s="113"/>
      <c r="AB33" s="20"/>
      <c r="AC33" s="20"/>
      <c r="AD33" s="20"/>
      <c r="AE33" s="20"/>
      <c r="AF33" s="20"/>
      <c r="AG33" s="20"/>
      <c r="AH33" s="24"/>
      <c r="AI33" s="24"/>
      <c r="AJ33" s="24"/>
      <c r="AK33" s="24"/>
      <c r="AL33" s="24"/>
      <c r="AM33" s="24"/>
      <c r="AN33" s="24"/>
      <c r="AO33" s="24"/>
      <c r="AP33" s="24"/>
      <c r="AQ33" s="24"/>
      <c r="AR33" s="24"/>
      <c r="AS33" s="24"/>
      <c r="AT33" s="24"/>
      <c r="AU33" s="24"/>
      <c r="AV33" s="24"/>
      <c r="AW33" s="24"/>
      <c r="AX33" s="24"/>
      <c r="AY33" s="24"/>
      <c r="AZ33" s="24"/>
      <c r="BA33" s="24"/>
    </row>
    <row r="34" spans="1:53" ht="20.100000000000001" customHeight="1">
      <c r="A34" s="127"/>
      <c r="B34" s="127"/>
      <c r="C34" s="809" t="str">
        <f>IF(+'EXHIBIT C'!H46+'EXHIBIT C(2)'!E30='EXHIBIT D'!G44,"Equal","Not Equal")</f>
        <v>Equal</v>
      </c>
      <c r="D34" s="113"/>
      <c r="E34" s="113"/>
      <c r="F34" s="113"/>
      <c r="G34" s="113"/>
      <c r="H34" s="113"/>
      <c r="AB34" s="20"/>
      <c r="AC34" s="20"/>
      <c r="AD34" s="20"/>
      <c r="AE34" s="20"/>
      <c r="AF34" s="20"/>
      <c r="AG34" s="20"/>
      <c r="AH34" s="24"/>
      <c r="AI34" s="24"/>
      <c r="AJ34" s="24"/>
      <c r="AK34" s="24"/>
      <c r="AL34" s="24"/>
      <c r="AM34" s="24"/>
      <c r="AN34" s="24"/>
      <c r="AO34" s="24"/>
      <c r="AP34" s="24"/>
      <c r="AQ34" s="24"/>
      <c r="AR34" s="24"/>
      <c r="AS34" s="24"/>
      <c r="AT34" s="24"/>
      <c r="AU34" s="24"/>
      <c r="AV34" s="24"/>
      <c r="AW34" s="24"/>
      <c r="AX34" s="24"/>
      <c r="AY34" s="24"/>
      <c r="AZ34" s="24"/>
      <c r="BA34" s="24"/>
    </row>
    <row r="35" spans="1:53" ht="20.100000000000001" customHeight="1">
      <c r="A35" s="127"/>
      <c r="B35" s="127"/>
      <c r="C35" s="129"/>
      <c r="D35" s="113"/>
      <c r="E35" s="113"/>
      <c r="F35" s="113"/>
      <c r="G35" s="113"/>
      <c r="H35" s="113"/>
      <c r="AB35" s="20"/>
      <c r="AC35" s="20"/>
      <c r="AD35" s="20"/>
      <c r="AE35" s="20"/>
      <c r="AF35" s="20"/>
      <c r="AG35" s="20"/>
      <c r="AH35" s="24"/>
      <c r="AI35" s="24"/>
      <c r="AJ35" s="24"/>
      <c r="AK35" s="24"/>
      <c r="AL35" s="24"/>
      <c r="AM35" s="24"/>
      <c r="AN35" s="24"/>
      <c r="AO35" s="24"/>
      <c r="AP35" s="24"/>
      <c r="AQ35" s="24"/>
      <c r="AR35" s="24"/>
      <c r="AS35" s="24"/>
      <c r="AT35" s="24"/>
      <c r="AU35" s="24"/>
      <c r="AV35" s="24"/>
      <c r="AW35" s="24"/>
      <c r="AX35" s="24"/>
      <c r="AY35" s="24"/>
      <c r="AZ35" s="24"/>
      <c r="BA35" s="24"/>
    </row>
    <row r="36" spans="1:53" ht="20.100000000000001" customHeight="1">
      <c r="E36" s="113"/>
      <c r="F36" s="113"/>
      <c r="G36" s="113"/>
      <c r="H36" s="113"/>
      <c r="AB36" s="20"/>
      <c r="AC36" s="20"/>
      <c r="AD36" s="20"/>
      <c r="AE36" s="20"/>
      <c r="AF36" s="20"/>
      <c r="AG36" s="20"/>
      <c r="AH36" s="24"/>
      <c r="AI36" s="24"/>
      <c r="AJ36" s="24"/>
      <c r="AK36" s="24"/>
      <c r="AL36" s="24"/>
      <c r="AM36" s="24"/>
      <c r="AN36" s="24"/>
      <c r="AO36" s="24"/>
      <c r="AP36" s="24"/>
      <c r="AQ36" s="24"/>
      <c r="AR36" s="24"/>
      <c r="AS36" s="24"/>
      <c r="AT36" s="24"/>
      <c r="AU36" s="24"/>
      <c r="AV36" s="24"/>
      <c r="AW36" s="24"/>
      <c r="AX36" s="24"/>
      <c r="AY36" s="24"/>
      <c r="AZ36" s="24"/>
      <c r="BA36" s="24"/>
    </row>
    <row r="37" spans="1:53" ht="20.100000000000001" customHeight="1">
      <c r="A37" s="114" t="s">
        <v>160</v>
      </c>
      <c r="B37" s="114"/>
      <c r="C37" s="120" t="s">
        <v>161</v>
      </c>
      <c r="D37" s="113"/>
      <c r="E37" s="113"/>
      <c r="F37" s="130"/>
      <c r="G37" s="113"/>
      <c r="H37" s="113"/>
      <c r="AB37" s="20"/>
      <c r="AC37" s="20"/>
      <c r="AD37" s="20"/>
      <c r="AE37" s="20"/>
      <c r="AF37" s="20"/>
      <c r="AG37" s="20"/>
      <c r="AH37" s="24"/>
      <c r="AI37" s="24"/>
      <c r="AJ37" s="24"/>
      <c r="AK37" s="24"/>
      <c r="AL37" s="24"/>
      <c r="AM37" s="24"/>
      <c r="AN37" s="24"/>
      <c r="AO37" s="24"/>
      <c r="AP37" s="24"/>
      <c r="AQ37" s="24"/>
      <c r="AR37" s="24"/>
      <c r="AS37" s="24"/>
      <c r="AT37" s="24"/>
      <c r="AU37" s="24"/>
      <c r="AV37" s="24"/>
      <c r="AW37" s="24"/>
      <c r="AX37" s="24"/>
      <c r="AY37" s="24"/>
      <c r="AZ37" s="24"/>
      <c r="BA37" s="24"/>
    </row>
    <row r="38" spans="1:53" ht="20.100000000000001" customHeight="1">
      <c r="C38" s="120" t="s">
        <v>162</v>
      </c>
      <c r="D38" s="113"/>
      <c r="E38" s="113"/>
      <c r="F38" s="131"/>
      <c r="G38" s="113"/>
      <c r="H38" s="113"/>
      <c r="AB38" s="20"/>
      <c r="AC38" s="20"/>
      <c r="AD38" s="20"/>
      <c r="AE38" s="20"/>
      <c r="AF38" s="20"/>
      <c r="AG38" s="20"/>
      <c r="AH38" s="24"/>
      <c r="AI38" s="24"/>
      <c r="AJ38" s="24"/>
      <c r="AK38" s="24"/>
      <c r="AL38" s="24"/>
      <c r="AM38" s="24"/>
      <c r="AN38" s="24"/>
      <c r="AO38" s="24"/>
      <c r="AP38" s="24"/>
      <c r="AQ38" s="24"/>
      <c r="AR38" s="24"/>
      <c r="AS38" s="24"/>
      <c r="AT38" s="24"/>
      <c r="AU38" s="24"/>
      <c r="AV38" s="24"/>
      <c r="AW38" s="24"/>
      <c r="AX38" s="24"/>
      <c r="AY38" s="24"/>
      <c r="AZ38" s="24"/>
      <c r="BA38" s="24"/>
    </row>
    <row r="39" spans="1:53" ht="20.100000000000001" customHeight="1" thickBot="1">
      <c r="G39" s="113"/>
      <c r="H39" s="113"/>
      <c r="AB39" s="20"/>
      <c r="AC39" s="20"/>
      <c r="AD39" s="20"/>
      <c r="AE39" s="20"/>
      <c r="AF39" s="20"/>
      <c r="AG39" s="20"/>
      <c r="AH39" s="24"/>
      <c r="AI39" s="24"/>
      <c r="AJ39" s="24"/>
      <c r="AK39" s="24"/>
      <c r="AL39" s="24"/>
      <c r="AM39" s="24"/>
      <c r="AN39" s="24"/>
      <c r="AO39" s="24"/>
      <c r="AP39" s="24"/>
      <c r="AQ39" s="24"/>
      <c r="AR39" s="24"/>
      <c r="AS39" s="24"/>
      <c r="AT39" s="24"/>
      <c r="AU39" s="24"/>
      <c r="AV39" s="24"/>
      <c r="AW39" s="24"/>
      <c r="AX39" s="24"/>
      <c r="AY39" s="24"/>
      <c r="AZ39" s="24"/>
      <c r="BA39" s="24"/>
    </row>
    <row r="40" spans="1:53" ht="20.100000000000001" customHeight="1">
      <c r="C40" s="132"/>
      <c r="D40" s="133" t="s">
        <v>89</v>
      </c>
      <c r="E40" s="133" t="str">
        <f>D40</f>
        <v>2020-21</v>
      </c>
      <c r="F40" s="134"/>
      <c r="G40" s="135"/>
      <c r="H40" s="113"/>
      <c r="AB40" s="20"/>
      <c r="AC40" s="20"/>
      <c r="AD40" s="20"/>
      <c r="AE40" s="20"/>
      <c r="AF40" s="20"/>
      <c r="AG40" s="20"/>
      <c r="AH40" s="24"/>
      <c r="AI40" s="24"/>
      <c r="AJ40" s="24"/>
      <c r="AK40" s="24"/>
      <c r="AL40" s="24"/>
      <c r="AM40" s="24"/>
      <c r="AN40" s="24"/>
      <c r="AO40" s="24"/>
      <c r="AP40" s="24"/>
      <c r="AQ40" s="24"/>
      <c r="AR40" s="24"/>
      <c r="AS40" s="24"/>
      <c r="AT40" s="24"/>
      <c r="AU40" s="24"/>
      <c r="AV40" s="24"/>
      <c r="AW40" s="24"/>
      <c r="AX40" s="24"/>
      <c r="AY40" s="24"/>
      <c r="AZ40" s="24"/>
      <c r="BA40" s="24"/>
    </row>
    <row r="41" spans="1:53" ht="20.100000000000001" customHeight="1">
      <c r="C41" s="136"/>
      <c r="D41" s="137" t="s">
        <v>163</v>
      </c>
      <c r="E41" s="138" t="s">
        <v>164</v>
      </c>
      <c r="F41" s="138"/>
      <c r="G41" s="139" t="s">
        <v>165</v>
      </c>
      <c r="H41" s="113"/>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row>
    <row r="42" spans="1:53" ht="20.100000000000001" customHeight="1">
      <c r="C42" s="140"/>
      <c r="D42" s="137" t="s">
        <v>166</v>
      </c>
      <c r="E42" s="138" t="s">
        <v>167</v>
      </c>
      <c r="F42" s="138" t="s">
        <v>168</v>
      </c>
      <c r="G42" s="139" t="s">
        <v>169</v>
      </c>
      <c r="H42" s="113"/>
      <c r="AB42" s="20"/>
      <c r="AC42" s="20"/>
      <c r="AD42" s="20"/>
      <c r="AE42" s="20"/>
      <c r="AF42" s="20"/>
      <c r="AG42" s="20"/>
      <c r="AH42" s="24"/>
      <c r="AI42" s="24"/>
      <c r="AJ42" s="24"/>
      <c r="AK42" s="24"/>
      <c r="AL42" s="24"/>
      <c r="AM42" s="24"/>
      <c r="AN42" s="24"/>
      <c r="AO42" s="24"/>
      <c r="AP42" s="24"/>
      <c r="AQ42" s="24"/>
      <c r="AR42" s="24"/>
      <c r="AS42" s="24"/>
      <c r="AT42" s="24"/>
      <c r="AU42" s="24"/>
      <c r="AV42" s="24"/>
      <c r="AW42" s="24"/>
      <c r="AX42" s="24"/>
      <c r="AY42" s="24"/>
      <c r="AZ42" s="24"/>
      <c r="BA42" s="24"/>
    </row>
    <row r="43" spans="1:53" ht="20.100000000000001" customHeight="1" thickBot="1">
      <c r="C43" s="136" t="s">
        <v>170</v>
      </c>
      <c r="D43" s="137" t="s">
        <v>171</v>
      </c>
      <c r="E43" s="138" t="s">
        <v>172</v>
      </c>
      <c r="F43" s="138" t="s">
        <v>165</v>
      </c>
      <c r="G43" s="141" t="s">
        <v>173</v>
      </c>
      <c r="H43" s="113"/>
      <c r="AB43" s="20"/>
      <c r="AC43" s="20"/>
      <c r="AD43" s="20"/>
      <c r="AE43" s="20"/>
      <c r="AF43" s="20"/>
      <c r="AG43" s="20"/>
      <c r="AH43" s="24"/>
      <c r="AI43" s="24"/>
      <c r="AJ43" s="24"/>
      <c r="AK43" s="24"/>
      <c r="AL43" s="24"/>
      <c r="AM43" s="24"/>
      <c r="AN43" s="24"/>
      <c r="AO43" s="24"/>
      <c r="AP43" s="24"/>
      <c r="AQ43" s="24"/>
      <c r="AR43" s="24"/>
      <c r="AS43" s="24"/>
      <c r="AT43" s="24"/>
      <c r="AU43" s="24"/>
      <c r="AV43" s="24"/>
      <c r="AW43" s="24"/>
      <c r="AX43" s="24"/>
      <c r="AY43" s="24"/>
      <c r="AZ43" s="24"/>
      <c r="BA43" s="24"/>
    </row>
    <row r="44" spans="1:53" ht="20.100000000000001" customHeight="1">
      <c r="C44" s="142" t="s">
        <v>174</v>
      </c>
      <c r="D44" s="143">
        <f>VLOOKUP($D$7,VLOOKUP!$A$117:$S$145,2)*30+D68</f>
        <v>11700</v>
      </c>
      <c r="E44" s="144">
        <f>+'EXHIBIT C'!F10</f>
        <v>11520</v>
      </c>
      <c r="F44" s="145">
        <f t="shared" ref="F44:F50" si="0">IF(D44=0,"0",(E44/D44-1))</f>
        <v>-1.538461538461533E-2</v>
      </c>
      <c r="G44" s="146" t="str">
        <f t="shared" ref="G44:G50" si="1">IF(OR(F44&gt;3%, F44&lt;-3%),"YES","NO")</f>
        <v>NO</v>
      </c>
      <c r="H44" s="113"/>
      <c r="AB44" s="20"/>
      <c r="AC44" s="20"/>
      <c r="AD44" s="20"/>
      <c r="AE44" s="20"/>
      <c r="AF44" s="20"/>
      <c r="AG44" s="20"/>
      <c r="AH44" s="24"/>
      <c r="AI44" s="24"/>
      <c r="AJ44" s="24"/>
      <c r="AK44" s="24"/>
      <c r="AL44" s="24"/>
      <c r="AM44" s="24"/>
      <c r="AN44" s="24"/>
      <c r="AO44" s="24"/>
      <c r="AP44" s="24"/>
      <c r="AQ44" s="24"/>
      <c r="AR44" s="24"/>
      <c r="AS44" s="24"/>
      <c r="AT44" s="24"/>
      <c r="AU44" s="24"/>
      <c r="AV44" s="24"/>
      <c r="AW44" s="24"/>
      <c r="AX44" s="24"/>
      <c r="AY44" s="24"/>
      <c r="AZ44" s="24"/>
      <c r="BA44" s="24"/>
    </row>
    <row r="45" spans="1:53" ht="20.100000000000001" customHeight="1">
      <c r="C45" s="147" t="s">
        <v>175</v>
      </c>
      <c r="D45" s="810">
        <f>VLOOKUP($D$7,VLOOKUP!$A$117:$S$145,5)*30+D69</f>
        <v>111363.29838405781</v>
      </c>
      <c r="E45" s="148">
        <f>+'EXHIBIT C'!F11</f>
        <v>108750</v>
      </c>
      <c r="F45" s="811">
        <f t="shared" si="0"/>
        <v>-2.3466424055125779E-2</v>
      </c>
      <c r="G45" s="812" t="str">
        <f t="shared" si="1"/>
        <v>NO</v>
      </c>
      <c r="H45" s="113"/>
      <c r="AB45" s="20"/>
      <c r="AC45" s="20"/>
      <c r="AD45" s="20"/>
      <c r="AE45" s="20"/>
      <c r="AF45" s="20"/>
      <c r="AG45" s="20"/>
      <c r="AH45" s="24"/>
      <c r="AI45" s="24"/>
      <c r="AJ45" s="24"/>
      <c r="AK45" s="24"/>
      <c r="AL45" s="24"/>
      <c r="AM45" s="24"/>
      <c r="AN45" s="24"/>
      <c r="AO45" s="24"/>
      <c r="AP45" s="24"/>
      <c r="AQ45" s="24"/>
      <c r="AR45" s="24"/>
      <c r="AS45" s="24"/>
      <c r="AT45" s="24"/>
      <c r="AU45" s="24"/>
      <c r="AV45" s="24"/>
      <c r="AW45" s="24"/>
      <c r="AX45" s="24"/>
      <c r="AY45" s="24"/>
      <c r="AZ45" s="24"/>
      <c r="BA45" s="24"/>
    </row>
    <row r="46" spans="1:53" ht="20.100000000000001" customHeight="1">
      <c r="C46" s="813" t="s">
        <v>176</v>
      </c>
      <c r="D46" s="814">
        <f>VLOOKUP($D$7,VLOOKUP!$A$117:$S$145,8)*30</f>
        <v>57744.889192619354</v>
      </c>
      <c r="E46" s="975">
        <f>+'EXHIBIT C'!F12</f>
        <v>58170</v>
      </c>
      <c r="F46" s="811">
        <f t="shared" si="0"/>
        <v>7.3618776193786761E-3</v>
      </c>
      <c r="G46" s="812" t="str">
        <f t="shared" si="1"/>
        <v>NO</v>
      </c>
      <c r="H46" s="113"/>
      <c r="AB46" s="20"/>
      <c r="AC46" s="20"/>
      <c r="AD46" s="20"/>
      <c r="AE46" s="20"/>
      <c r="AF46" s="20"/>
      <c r="AG46" s="20"/>
      <c r="AH46" s="24"/>
      <c r="AI46" s="24"/>
      <c r="AJ46" s="24"/>
      <c r="AK46" s="24"/>
      <c r="AL46" s="24"/>
      <c r="AM46" s="24"/>
      <c r="AN46" s="24"/>
      <c r="AO46" s="24"/>
      <c r="AP46" s="24"/>
      <c r="AQ46" s="24"/>
      <c r="AR46" s="24"/>
      <c r="AS46" s="24"/>
      <c r="AT46" s="24"/>
      <c r="AU46" s="24"/>
      <c r="AV46" s="24"/>
      <c r="AW46" s="24"/>
      <c r="AX46" s="24"/>
      <c r="AY46" s="24"/>
      <c r="AZ46" s="24"/>
      <c r="BA46" s="24"/>
    </row>
    <row r="47" spans="1:53" ht="20.100000000000001" customHeight="1">
      <c r="C47" s="813" t="s">
        <v>117</v>
      </c>
      <c r="D47" s="814">
        <f>VLOOKUP($D$7,VLOOKUP!$A$117:$S$145,17)*30</f>
        <v>9402.2067714631194</v>
      </c>
      <c r="E47" s="975">
        <f>+'EXHIBIT C'!F13</f>
        <v>9330</v>
      </c>
      <c r="F47" s="811">
        <f t="shared" si="0"/>
        <v>-7.679768507354634E-3</v>
      </c>
      <c r="G47" s="812" t="str">
        <f t="shared" si="1"/>
        <v>NO</v>
      </c>
      <c r="H47" s="113"/>
      <c r="AB47" s="20"/>
      <c r="AC47" s="20"/>
      <c r="AD47" s="20"/>
      <c r="AE47" s="20"/>
      <c r="AF47" s="20"/>
      <c r="AG47" s="20"/>
      <c r="AH47" s="24"/>
      <c r="AI47" s="24"/>
      <c r="AJ47" s="24"/>
      <c r="AK47" s="24"/>
      <c r="AL47" s="24"/>
      <c r="AM47" s="24"/>
      <c r="AN47" s="24"/>
      <c r="AO47" s="24"/>
      <c r="AP47" s="24"/>
      <c r="AQ47" s="24"/>
      <c r="AR47" s="24"/>
      <c r="AS47" s="24"/>
      <c r="AT47" s="24"/>
      <c r="AU47" s="24"/>
      <c r="AV47" s="24"/>
      <c r="AW47" s="24"/>
      <c r="AX47" s="24"/>
      <c r="AY47" s="24"/>
      <c r="AZ47" s="24"/>
      <c r="BA47" s="24"/>
    </row>
    <row r="48" spans="1:53" ht="20.100000000000001" customHeight="1">
      <c r="C48" s="813" t="s">
        <v>177</v>
      </c>
      <c r="D48" s="814">
        <f>VLOOKUP($D$7,VLOOKUP!$A$117:$S$145,11)*30</f>
        <v>5547.5112540192931</v>
      </c>
      <c r="E48" s="975">
        <f>+'EXHIBIT C'!F14</f>
        <v>5640</v>
      </c>
      <c r="F48" s="811">
        <f t="shared" si="0"/>
        <v>1.667211507028421E-2</v>
      </c>
      <c r="G48" s="812" t="str">
        <f t="shared" si="1"/>
        <v>NO</v>
      </c>
      <c r="H48" s="113"/>
      <c r="AB48" s="20"/>
      <c r="AC48" s="20"/>
      <c r="AD48" s="20"/>
      <c r="AE48" s="20"/>
      <c r="AF48" s="20"/>
      <c r="AG48" s="20"/>
      <c r="AH48" s="24"/>
      <c r="AI48" s="24"/>
      <c r="AJ48" s="24"/>
      <c r="AK48" s="24"/>
      <c r="AL48" s="24"/>
      <c r="AM48" s="24"/>
      <c r="AN48" s="24"/>
      <c r="AO48" s="24"/>
      <c r="AP48" s="24"/>
      <c r="AQ48" s="24"/>
      <c r="AR48" s="24"/>
      <c r="AS48" s="24"/>
      <c r="AT48" s="24"/>
      <c r="AU48" s="24"/>
      <c r="AV48" s="24"/>
      <c r="AW48" s="24"/>
      <c r="AX48" s="24"/>
      <c r="AY48" s="24"/>
      <c r="AZ48" s="24"/>
      <c r="BA48" s="24"/>
    </row>
    <row r="49" spans="3:53" ht="20.100000000000001" customHeight="1" thickBot="1">
      <c r="C49" s="815" t="s">
        <v>178</v>
      </c>
      <c r="D49" s="816">
        <f>VLOOKUP($D$7,VLOOKUP!$A$117:$S$145,14)*30</f>
        <v>540</v>
      </c>
      <c r="E49" s="817">
        <f>+'EXHIBIT C'!F15</f>
        <v>540</v>
      </c>
      <c r="F49" s="818">
        <f t="shared" si="0"/>
        <v>0</v>
      </c>
      <c r="G49" s="819" t="str">
        <f t="shared" si="1"/>
        <v>NO</v>
      </c>
      <c r="H49" s="113"/>
      <c r="AB49" s="20"/>
      <c r="AC49" s="20"/>
      <c r="AD49" s="20"/>
      <c r="AE49" s="20"/>
      <c r="AF49" s="20"/>
      <c r="AG49" s="20"/>
      <c r="AH49" s="24"/>
      <c r="AI49" s="24"/>
      <c r="AJ49" s="24"/>
      <c r="AK49" s="24"/>
      <c r="AL49" s="24"/>
      <c r="AM49" s="24"/>
      <c r="AN49" s="24"/>
      <c r="AO49" s="24"/>
      <c r="AP49" s="24"/>
      <c r="AQ49" s="24"/>
      <c r="AR49" s="24"/>
      <c r="AS49" s="24"/>
      <c r="AT49" s="24"/>
      <c r="AU49" s="24"/>
      <c r="AV49" s="24"/>
      <c r="AW49" s="24"/>
      <c r="AX49" s="24"/>
      <c r="AY49" s="24"/>
      <c r="AZ49" s="24"/>
      <c r="BA49" s="24"/>
    </row>
    <row r="50" spans="3:53" ht="20.100000000000001" customHeight="1" thickBot="1">
      <c r="C50" s="149" t="s">
        <v>61</v>
      </c>
      <c r="D50" s="150">
        <f>SUM(D44:D49)</f>
        <v>196297.90560215956</v>
      </c>
      <c r="E50" s="151">
        <f>+'EXHIBIT C'!F17</f>
        <v>193950</v>
      </c>
      <c r="F50" s="152">
        <f t="shared" si="0"/>
        <v>-1.196093047940161E-2</v>
      </c>
      <c r="G50" s="153" t="str">
        <f t="shared" si="1"/>
        <v>NO</v>
      </c>
      <c r="H50" s="113"/>
      <c r="AB50" s="20"/>
      <c r="AC50" s="20"/>
      <c r="AD50" s="20"/>
      <c r="AE50" s="20"/>
      <c r="AF50" s="20"/>
      <c r="AG50" s="20"/>
      <c r="AH50" s="24"/>
      <c r="AI50" s="24"/>
      <c r="AJ50" s="24"/>
      <c r="AK50" s="24"/>
      <c r="AL50" s="24"/>
      <c r="AM50" s="24"/>
      <c r="AN50" s="24"/>
      <c r="AO50" s="24"/>
      <c r="AP50" s="24"/>
      <c r="AQ50" s="24"/>
      <c r="AR50" s="24"/>
      <c r="AS50" s="24"/>
      <c r="AT50" s="24"/>
      <c r="AU50" s="24"/>
      <c r="AV50" s="24"/>
      <c r="AW50" s="24"/>
      <c r="AX50" s="24"/>
      <c r="AY50" s="24"/>
      <c r="AZ50" s="24"/>
      <c r="BA50" s="24"/>
    </row>
    <row r="51" spans="3:53" ht="48" customHeight="1" thickBot="1">
      <c r="C51" s="1176" t="s">
        <v>179</v>
      </c>
      <c r="D51" s="1177"/>
      <c r="E51" s="1177"/>
      <c r="F51" s="1177"/>
      <c r="G51" s="1178"/>
      <c r="H51" s="113"/>
      <c r="AB51" s="20"/>
      <c r="AC51" s="20"/>
      <c r="AD51" s="20"/>
      <c r="AE51" s="20"/>
      <c r="AF51" s="20"/>
      <c r="AG51" s="20"/>
      <c r="AH51" s="24"/>
      <c r="AI51" s="24"/>
      <c r="AJ51" s="24"/>
      <c r="AK51" s="24"/>
      <c r="AL51" s="24"/>
      <c r="AM51" s="24"/>
      <c r="AN51" s="24"/>
      <c r="AO51" s="24"/>
      <c r="AP51" s="24"/>
      <c r="AQ51" s="24"/>
      <c r="AR51" s="24"/>
      <c r="AS51" s="24"/>
      <c r="AT51" s="24"/>
      <c r="AU51" s="24"/>
      <c r="AV51" s="24"/>
      <c r="AW51" s="24"/>
      <c r="AX51" s="24"/>
      <c r="AY51" s="24"/>
      <c r="AZ51" s="24"/>
      <c r="BA51" s="24"/>
    </row>
    <row r="52" spans="3:53" ht="24.6" customHeight="1" thickBot="1">
      <c r="C52" s="1057" t="s">
        <v>180</v>
      </c>
      <c r="D52" s="1058"/>
      <c r="E52" s="1058"/>
      <c r="F52" s="1058"/>
      <c r="G52" s="1059"/>
      <c r="H52" s="154"/>
      <c r="AB52" s="20"/>
      <c r="AC52" s="20"/>
      <c r="AD52" s="20"/>
      <c r="AE52" s="20"/>
      <c r="AF52" s="20"/>
      <c r="AG52" s="20"/>
      <c r="AH52" s="24"/>
      <c r="AI52" s="24"/>
      <c r="AJ52" s="24"/>
      <c r="AK52" s="24"/>
      <c r="AL52" s="24"/>
      <c r="AM52" s="24"/>
      <c r="AN52" s="24"/>
      <c r="AO52" s="24"/>
      <c r="AP52" s="24"/>
      <c r="AQ52" s="24"/>
      <c r="AR52" s="24"/>
      <c r="AS52" s="24"/>
      <c r="AT52" s="24"/>
      <c r="AU52" s="24"/>
      <c r="AV52" s="24"/>
      <c r="AW52" s="24"/>
      <c r="AX52" s="24"/>
      <c r="AY52" s="24"/>
      <c r="AZ52" s="24"/>
      <c r="BA52" s="24"/>
    </row>
    <row r="53" spans="3:53" ht="20.100000000000001" customHeight="1">
      <c r="C53" s="1036"/>
      <c r="D53" s="1037"/>
      <c r="E53" s="1037"/>
      <c r="F53" s="1037"/>
      <c r="G53" s="1038"/>
      <c r="H53" s="154"/>
      <c r="AB53" s="20"/>
      <c r="AC53" s="20"/>
      <c r="AD53" s="20"/>
      <c r="AE53" s="20"/>
      <c r="AF53" s="20"/>
      <c r="AG53" s="20"/>
      <c r="AH53" s="24"/>
      <c r="AI53" s="24"/>
      <c r="AJ53" s="24"/>
      <c r="AK53" s="24"/>
      <c r="AL53" s="24"/>
      <c r="AM53" s="24"/>
      <c r="AN53" s="24"/>
      <c r="AO53" s="24"/>
      <c r="AP53" s="24"/>
      <c r="AQ53" s="24"/>
      <c r="AR53" s="24"/>
      <c r="AS53" s="24"/>
      <c r="AT53" s="24"/>
      <c r="AU53" s="24"/>
      <c r="AV53" s="24"/>
      <c r="AW53" s="24"/>
      <c r="AX53" s="24"/>
      <c r="AY53" s="24"/>
      <c r="AZ53" s="24"/>
      <c r="BA53" s="24"/>
    </row>
    <row r="54" spans="3:53" ht="20.100000000000001" customHeight="1">
      <c r="C54" s="1039"/>
      <c r="D54" s="1040"/>
      <c r="E54" s="1040"/>
      <c r="F54" s="1040"/>
      <c r="G54" s="1041"/>
      <c r="H54" s="154"/>
      <c r="AB54" s="20"/>
      <c r="AC54" s="20"/>
      <c r="AD54" s="20"/>
      <c r="AE54" s="20"/>
      <c r="AF54" s="20"/>
      <c r="AG54" s="20"/>
      <c r="AH54" s="24"/>
      <c r="AI54" s="24"/>
      <c r="AJ54" s="24"/>
      <c r="AK54" s="24"/>
      <c r="AL54" s="24"/>
      <c r="AM54" s="24"/>
      <c r="AN54" s="24"/>
      <c r="AO54" s="24"/>
      <c r="AP54" s="24"/>
      <c r="AQ54" s="24"/>
      <c r="AR54" s="24"/>
      <c r="AS54" s="24"/>
      <c r="AT54" s="24"/>
      <c r="AU54" s="24"/>
      <c r="AV54" s="24"/>
      <c r="AW54" s="24"/>
      <c r="AX54" s="24"/>
      <c r="AY54" s="24"/>
      <c r="AZ54" s="24"/>
      <c r="BA54" s="24"/>
    </row>
    <row r="55" spans="3:53" ht="20.100000000000001" customHeight="1">
      <c r="C55" s="1039"/>
      <c r="D55" s="1040"/>
      <c r="E55" s="1040"/>
      <c r="F55" s="1040"/>
      <c r="G55" s="1041"/>
      <c r="H55" s="154"/>
      <c r="AB55" s="20"/>
      <c r="AC55" s="20"/>
      <c r="AD55" s="20"/>
      <c r="AE55" s="20"/>
      <c r="AF55" s="20"/>
      <c r="AG55" s="20"/>
      <c r="AH55" s="24"/>
      <c r="AI55" s="24"/>
      <c r="AJ55" s="24"/>
      <c r="AK55" s="24"/>
      <c r="AL55" s="24"/>
      <c r="AM55" s="24"/>
      <c r="AN55" s="24"/>
      <c r="AO55" s="24"/>
      <c r="AP55" s="24"/>
      <c r="AQ55" s="24"/>
      <c r="AR55" s="24"/>
      <c r="AS55" s="24"/>
      <c r="AT55" s="24"/>
      <c r="AU55" s="24"/>
      <c r="AV55" s="24"/>
      <c r="AW55" s="24"/>
      <c r="AX55" s="24"/>
      <c r="AY55" s="24"/>
      <c r="AZ55" s="24"/>
      <c r="BA55" s="24"/>
    </row>
    <row r="56" spans="3:53" ht="20.100000000000001" customHeight="1">
      <c r="C56" s="1039"/>
      <c r="D56" s="1040"/>
      <c r="E56" s="1040"/>
      <c r="F56" s="1040"/>
      <c r="G56" s="1041"/>
      <c r="H56" s="154"/>
      <c r="AB56" s="20"/>
      <c r="AC56" s="20"/>
      <c r="AD56" s="20"/>
      <c r="AE56" s="20"/>
      <c r="AF56" s="20"/>
      <c r="AG56" s="20"/>
      <c r="AH56" s="24"/>
      <c r="AI56" s="24"/>
      <c r="AJ56" s="24"/>
      <c r="AK56" s="24"/>
      <c r="AL56" s="24"/>
      <c r="AM56" s="24"/>
      <c r="AN56" s="24"/>
      <c r="AO56" s="24"/>
      <c r="AP56" s="24"/>
      <c r="AQ56" s="24"/>
      <c r="AR56" s="24"/>
      <c r="AS56" s="24"/>
      <c r="AT56" s="24"/>
      <c r="AU56" s="24"/>
      <c r="AV56" s="24"/>
      <c r="AW56" s="24"/>
      <c r="AX56" s="24"/>
      <c r="AY56" s="24"/>
      <c r="AZ56" s="24"/>
      <c r="BA56" s="24"/>
    </row>
    <row r="57" spans="3:53" ht="20.100000000000001" customHeight="1">
      <c r="C57" s="1039"/>
      <c r="D57" s="1040"/>
      <c r="E57" s="1040"/>
      <c r="F57" s="1040"/>
      <c r="G57" s="1041"/>
      <c r="H57" s="154"/>
      <c r="AB57" s="20"/>
      <c r="AC57" s="20"/>
      <c r="AD57" s="20"/>
      <c r="AE57" s="20"/>
      <c r="AF57" s="20"/>
      <c r="AG57" s="20"/>
      <c r="AH57" s="24"/>
      <c r="AI57" s="24"/>
      <c r="AJ57" s="24"/>
      <c r="AK57" s="24"/>
      <c r="AL57" s="24"/>
      <c r="AM57" s="24"/>
      <c r="AN57" s="24"/>
      <c r="AO57" s="24"/>
      <c r="AP57" s="24"/>
      <c r="AQ57" s="24"/>
      <c r="AR57" s="24"/>
      <c r="AS57" s="24"/>
      <c r="AT57" s="24"/>
      <c r="AU57" s="24"/>
      <c r="AV57" s="24"/>
      <c r="AW57" s="24"/>
      <c r="AX57" s="24"/>
      <c r="AY57" s="24"/>
      <c r="AZ57" s="24"/>
      <c r="BA57" s="24"/>
    </row>
    <row r="58" spans="3:53" ht="20.100000000000001" customHeight="1">
      <c r="C58" s="1039"/>
      <c r="D58" s="1040"/>
      <c r="E58" s="1040"/>
      <c r="F58" s="1040"/>
      <c r="G58" s="1041"/>
      <c r="H58" s="154"/>
      <c r="AB58" s="20"/>
      <c r="AC58" s="20"/>
      <c r="AD58" s="20"/>
      <c r="AE58" s="20"/>
      <c r="AF58" s="20"/>
      <c r="AG58" s="20"/>
      <c r="AH58" s="24"/>
      <c r="AI58" s="24"/>
      <c r="AJ58" s="24"/>
      <c r="AK58" s="24"/>
      <c r="AL58" s="24"/>
      <c r="AM58" s="24"/>
      <c r="AN58" s="24"/>
      <c r="AO58" s="24"/>
      <c r="AP58" s="24"/>
      <c r="AQ58" s="24"/>
      <c r="AR58" s="24"/>
      <c r="AS58" s="24"/>
      <c r="AT58" s="24"/>
      <c r="AU58" s="24"/>
      <c r="AV58" s="24"/>
      <c r="AW58" s="24"/>
      <c r="AX58" s="24"/>
      <c r="AY58" s="24"/>
      <c r="AZ58" s="24"/>
      <c r="BA58" s="24"/>
    </row>
    <row r="59" spans="3:53" ht="20.100000000000001" customHeight="1">
      <c r="C59" s="1039"/>
      <c r="D59" s="1040"/>
      <c r="E59" s="1040"/>
      <c r="F59" s="1040"/>
      <c r="G59" s="1041"/>
      <c r="H59" s="154"/>
      <c r="AB59" s="20"/>
      <c r="AC59" s="20"/>
      <c r="AD59" s="20"/>
      <c r="AE59" s="20"/>
      <c r="AF59" s="20"/>
      <c r="AG59" s="20"/>
      <c r="AH59" s="24"/>
      <c r="AI59" s="24"/>
      <c r="AJ59" s="24"/>
      <c r="AK59" s="24"/>
      <c r="AL59" s="24"/>
      <c r="AM59" s="24"/>
      <c r="AN59" s="24"/>
      <c r="AO59" s="24"/>
      <c r="AP59" s="24"/>
      <c r="AQ59" s="24"/>
      <c r="AR59" s="24"/>
      <c r="AS59" s="24"/>
      <c r="AT59" s="24"/>
      <c r="AU59" s="24"/>
      <c r="AV59" s="24"/>
      <c r="AW59" s="24"/>
      <c r="AX59" s="24"/>
      <c r="AY59" s="24"/>
      <c r="AZ59" s="24"/>
      <c r="BA59" s="24"/>
    </row>
    <row r="60" spans="3:53" ht="20.100000000000001" customHeight="1">
      <c r="C60" s="1039"/>
      <c r="D60" s="1040"/>
      <c r="E60" s="1040"/>
      <c r="F60" s="1040"/>
      <c r="G60" s="1041"/>
      <c r="H60" s="154"/>
      <c r="AB60" s="20"/>
      <c r="AC60" s="20"/>
      <c r="AD60" s="20"/>
      <c r="AE60" s="20"/>
      <c r="AF60" s="20"/>
      <c r="AG60" s="20"/>
      <c r="AH60" s="24"/>
      <c r="AI60" s="24"/>
      <c r="AJ60" s="24"/>
      <c r="AK60" s="24"/>
      <c r="AL60" s="24"/>
      <c r="AM60" s="24"/>
      <c r="AN60" s="24"/>
      <c r="AO60" s="24"/>
      <c r="AP60" s="24"/>
      <c r="AQ60" s="24"/>
      <c r="AR60" s="24"/>
      <c r="AS60" s="24"/>
      <c r="AT60" s="24"/>
      <c r="AU60" s="24"/>
      <c r="AV60" s="24"/>
      <c r="AW60" s="24"/>
      <c r="AX60" s="24"/>
      <c r="AY60" s="24"/>
      <c r="AZ60" s="24"/>
      <c r="BA60" s="24"/>
    </row>
    <row r="61" spans="3:53" ht="20.100000000000001" customHeight="1">
      <c r="C61" s="1039"/>
      <c r="D61" s="1040"/>
      <c r="E61" s="1040"/>
      <c r="F61" s="1040"/>
      <c r="G61" s="1041"/>
      <c r="H61" s="154"/>
      <c r="AB61" s="20"/>
      <c r="AC61" s="20"/>
      <c r="AD61" s="20"/>
      <c r="AE61" s="20"/>
      <c r="AF61" s="20"/>
      <c r="AG61" s="20"/>
      <c r="AH61" s="24"/>
      <c r="AI61" s="24"/>
      <c r="AJ61" s="24"/>
      <c r="AK61" s="24"/>
      <c r="AL61" s="24"/>
      <c r="AM61" s="24"/>
      <c r="AN61" s="24"/>
      <c r="AO61" s="24"/>
      <c r="AP61" s="24"/>
      <c r="AQ61" s="24"/>
      <c r="AR61" s="24"/>
      <c r="AS61" s="24"/>
      <c r="AT61" s="24"/>
      <c r="AU61" s="24"/>
      <c r="AV61" s="24"/>
      <c r="AW61" s="24"/>
      <c r="AX61" s="24"/>
      <c r="AY61" s="24"/>
      <c r="AZ61" s="24"/>
      <c r="BA61" s="24"/>
    </row>
    <row r="62" spans="3:53" ht="20.100000000000001" customHeight="1" thickBot="1">
      <c r="C62" s="1042"/>
      <c r="D62" s="1043"/>
      <c r="E62" s="1043"/>
      <c r="F62" s="1043"/>
      <c r="G62" s="1044"/>
      <c r="H62" s="154"/>
      <c r="AB62" s="20"/>
      <c r="AC62" s="20"/>
      <c r="AD62" s="20"/>
      <c r="AE62" s="20"/>
      <c r="AF62" s="20"/>
      <c r="AG62" s="20"/>
      <c r="AH62" s="24"/>
      <c r="AI62" s="24"/>
      <c r="AJ62" s="24"/>
      <c r="AK62" s="24"/>
      <c r="AL62" s="24"/>
      <c r="AM62" s="24"/>
      <c r="AN62" s="24"/>
      <c r="AO62" s="24"/>
      <c r="AP62" s="24"/>
      <c r="AQ62" s="24"/>
      <c r="AR62" s="24"/>
      <c r="AS62" s="24"/>
      <c r="AT62" s="24"/>
      <c r="AU62" s="24"/>
      <c r="AV62" s="24"/>
      <c r="AW62" s="24"/>
      <c r="AX62" s="24"/>
      <c r="AY62" s="24"/>
      <c r="AZ62" s="24"/>
      <c r="BA62" s="24"/>
    </row>
    <row r="63" spans="3:53" s="155" customFormat="1" ht="20.100000000000001" customHeight="1" thickBot="1">
      <c r="C63" s="156"/>
      <c r="D63" s="157"/>
      <c r="E63" s="158"/>
      <c r="F63" s="158"/>
      <c r="G63" s="159"/>
      <c r="AB63" s="25"/>
      <c r="AC63" s="25"/>
      <c r="AD63" s="25"/>
      <c r="AE63" s="25"/>
      <c r="AF63" s="25"/>
      <c r="AG63" s="25"/>
      <c r="AH63" s="19"/>
      <c r="AI63" s="19"/>
      <c r="AJ63" s="19"/>
      <c r="AK63" s="19"/>
      <c r="AL63" s="19"/>
      <c r="AM63" s="19"/>
      <c r="AN63" s="19"/>
      <c r="AO63" s="19"/>
      <c r="AP63" s="19"/>
      <c r="AQ63" s="19"/>
      <c r="AR63" s="19"/>
      <c r="AS63" s="19"/>
      <c r="AT63" s="19"/>
      <c r="AU63" s="19"/>
      <c r="AV63" s="19"/>
      <c r="AW63" s="19"/>
      <c r="AX63" s="19"/>
      <c r="AY63" s="19"/>
      <c r="AZ63" s="19"/>
      <c r="BA63" s="19"/>
    </row>
    <row r="64" spans="3:53" ht="20.100000000000001" customHeight="1">
      <c r="C64" s="132"/>
      <c r="D64" s="133" t="str">
        <f>D40</f>
        <v>2020-21</v>
      </c>
      <c r="E64" s="133" t="str">
        <f>E40</f>
        <v>2020-21</v>
      </c>
      <c r="F64" s="134"/>
      <c r="G64" s="135"/>
      <c r="H64" s="154"/>
      <c r="AB64" s="20"/>
      <c r="AC64" s="20"/>
      <c r="AD64" s="20"/>
      <c r="AE64" s="20"/>
      <c r="AF64" s="20"/>
      <c r="AG64" s="20"/>
      <c r="AH64" s="24"/>
      <c r="AI64" s="24"/>
      <c r="AJ64" s="24"/>
      <c r="AK64" s="24"/>
      <c r="AL64" s="24"/>
      <c r="AM64" s="24"/>
      <c r="AN64" s="24"/>
      <c r="AO64" s="24"/>
      <c r="AP64" s="24"/>
      <c r="AQ64" s="24"/>
      <c r="AR64" s="24"/>
      <c r="AS64" s="24"/>
      <c r="AT64" s="24"/>
      <c r="AU64" s="24"/>
      <c r="AV64" s="24"/>
      <c r="AW64" s="24"/>
      <c r="AX64" s="24"/>
      <c r="AY64" s="24"/>
      <c r="AZ64" s="24"/>
      <c r="BA64" s="24"/>
    </row>
    <row r="65" spans="1:53" ht="20.100000000000001" customHeight="1">
      <c r="C65" s="136"/>
      <c r="D65" s="137" t="s">
        <v>181</v>
      </c>
      <c r="E65" s="138" t="s">
        <v>182</v>
      </c>
      <c r="F65" s="138"/>
      <c r="G65" s="141" t="s">
        <v>165</v>
      </c>
      <c r="H65" s="154"/>
      <c r="AB65" s="20"/>
      <c r="AC65" s="20"/>
      <c r="AD65" s="20"/>
      <c r="AE65" s="20"/>
      <c r="AF65" s="20"/>
      <c r="AG65" s="20"/>
      <c r="AH65" s="24"/>
      <c r="AI65" s="24"/>
      <c r="AJ65" s="24"/>
      <c r="AK65" s="24"/>
      <c r="AL65" s="24"/>
      <c r="AM65" s="24"/>
      <c r="AN65" s="24"/>
      <c r="AO65" s="24"/>
      <c r="AP65" s="24"/>
      <c r="AQ65" s="24"/>
      <c r="AR65" s="24"/>
      <c r="AS65" s="24"/>
      <c r="AT65" s="24"/>
      <c r="AU65" s="24"/>
      <c r="AV65" s="24"/>
      <c r="AW65" s="24"/>
      <c r="AX65" s="24"/>
      <c r="AY65" s="24"/>
      <c r="AZ65" s="24"/>
      <c r="BA65" s="24"/>
    </row>
    <row r="66" spans="1:53" ht="20.100000000000001" customHeight="1">
      <c r="C66" s="140"/>
      <c r="D66" s="137" t="s">
        <v>166</v>
      </c>
      <c r="E66" s="138" t="s">
        <v>167</v>
      </c>
      <c r="F66" s="138" t="s">
        <v>168</v>
      </c>
      <c r="G66" s="141" t="s">
        <v>169</v>
      </c>
      <c r="H66" s="154"/>
      <c r="AB66" s="20"/>
      <c r="AC66" s="20"/>
      <c r="AD66" s="20"/>
      <c r="AE66" s="20"/>
      <c r="AF66" s="20"/>
      <c r="AG66" s="20"/>
      <c r="AH66" s="24"/>
      <c r="AI66" s="24"/>
      <c r="AJ66" s="24"/>
      <c r="AK66" s="24"/>
      <c r="AL66" s="24"/>
      <c r="AM66" s="24"/>
      <c r="AN66" s="24"/>
      <c r="AO66" s="24"/>
      <c r="AP66" s="24"/>
      <c r="AQ66" s="24"/>
      <c r="AR66" s="24"/>
      <c r="AS66" s="24"/>
      <c r="AT66" s="24"/>
      <c r="AU66" s="24"/>
      <c r="AV66" s="24"/>
      <c r="AW66" s="24"/>
      <c r="AX66" s="24"/>
      <c r="AY66" s="24"/>
      <c r="AZ66" s="24"/>
      <c r="BA66" s="24"/>
    </row>
    <row r="67" spans="1:53" ht="20.100000000000001" customHeight="1" thickBot="1">
      <c r="C67" s="160" t="s">
        <v>183</v>
      </c>
      <c r="D67" s="161" t="s">
        <v>171</v>
      </c>
      <c r="E67" s="162" t="s">
        <v>172</v>
      </c>
      <c r="F67" s="162" t="s">
        <v>165</v>
      </c>
      <c r="G67" s="163" t="s">
        <v>184</v>
      </c>
      <c r="H67" s="154"/>
      <c r="AB67" s="20"/>
      <c r="AC67" s="20"/>
      <c r="AD67" s="20"/>
      <c r="AE67" s="20"/>
      <c r="AF67" s="20"/>
      <c r="AG67" s="20"/>
      <c r="AH67" s="24"/>
      <c r="AI67" s="24"/>
      <c r="AJ67" s="24"/>
      <c r="AK67" s="24"/>
      <c r="AL67" s="24"/>
      <c r="AM67" s="24"/>
      <c r="AN67" s="24"/>
      <c r="AO67" s="24"/>
      <c r="AP67" s="24"/>
      <c r="AQ67" s="24"/>
      <c r="AR67" s="24"/>
      <c r="AS67" s="24"/>
      <c r="AT67" s="24"/>
      <c r="AU67" s="24"/>
      <c r="AV67" s="24"/>
      <c r="AW67" s="24"/>
      <c r="AX67" s="24"/>
      <c r="AY67" s="24"/>
      <c r="AZ67" s="24"/>
      <c r="BA67" s="24"/>
    </row>
    <row r="68" spans="1:53" ht="20.100000000000001" customHeight="1">
      <c r="C68" s="142" t="s">
        <v>174</v>
      </c>
      <c r="D68" s="820">
        <f>VLOOKUP($D$7,VLOOKUP!$A$117:$S$145,3)*30</f>
        <v>0</v>
      </c>
      <c r="E68" s="164">
        <f>+'EXHIBIT C'!D19</f>
        <v>0</v>
      </c>
      <c r="F68" s="976" t="str">
        <f t="shared" ref="F68:F74" si="2">IF(D68=0,"0",(E68/D68-1))</f>
        <v>0</v>
      </c>
      <c r="G68" s="977" t="str">
        <f>IF(OR(F68&gt;5%, F68&lt;-5%),"YES","NO")</f>
        <v>NO</v>
      </c>
      <c r="AB68" s="20"/>
      <c r="AC68" s="20"/>
      <c r="AD68" s="20"/>
      <c r="AE68" s="20"/>
      <c r="AF68" s="20"/>
      <c r="AG68" s="20"/>
      <c r="AH68" s="24"/>
      <c r="AI68" s="24"/>
      <c r="AJ68" s="24"/>
      <c r="AK68" s="24"/>
      <c r="AL68" s="24"/>
      <c r="AM68" s="24"/>
      <c r="AN68" s="24"/>
      <c r="AO68" s="24"/>
      <c r="AP68" s="24"/>
      <c r="AQ68" s="24"/>
      <c r="AR68" s="24"/>
      <c r="AS68" s="24"/>
      <c r="AT68" s="24"/>
      <c r="AU68" s="24"/>
      <c r="AV68" s="24"/>
      <c r="AW68" s="24"/>
      <c r="AX68" s="24"/>
      <c r="AY68" s="24"/>
      <c r="AZ68" s="24"/>
      <c r="BA68" s="24"/>
    </row>
    <row r="69" spans="1:53" ht="20.100000000000001" customHeight="1">
      <c r="C69" s="147" t="s">
        <v>175</v>
      </c>
      <c r="D69" s="820">
        <f>VLOOKUP($D$7,VLOOKUP!$A$117:$S$145,6)*30</f>
        <v>941.65672865914473</v>
      </c>
      <c r="E69" s="165">
        <f>+'EXHIBIT C'!D20</f>
        <v>1140</v>
      </c>
      <c r="F69" s="976">
        <f t="shared" si="2"/>
        <v>0.21063224559896954</v>
      </c>
      <c r="G69" s="977" t="str">
        <f t="shared" ref="G69:G74" si="3">IF(OR(F69&gt;5%, F69&lt;-5%),"YES","NO")</f>
        <v>YES</v>
      </c>
      <c r="H69" s="113"/>
      <c r="AB69" s="20"/>
      <c r="AC69" s="20"/>
      <c r="AD69" s="20"/>
      <c r="AE69" s="20"/>
      <c r="AF69" s="20"/>
      <c r="AG69" s="20"/>
      <c r="AH69" s="24"/>
      <c r="AI69" s="24"/>
      <c r="AJ69" s="24"/>
      <c r="AK69" s="24"/>
      <c r="AL69" s="24"/>
      <c r="AM69" s="24"/>
      <c r="AN69" s="24"/>
      <c r="AO69" s="24"/>
      <c r="AP69" s="24"/>
      <c r="AQ69" s="24"/>
      <c r="AR69" s="24"/>
      <c r="AS69" s="24"/>
      <c r="AT69" s="24"/>
      <c r="AU69" s="24"/>
      <c r="AV69" s="24"/>
      <c r="AW69" s="24"/>
      <c r="AX69" s="24"/>
      <c r="AY69" s="24"/>
      <c r="AZ69" s="24"/>
      <c r="BA69" s="24"/>
    </row>
    <row r="70" spans="1:53" ht="20.100000000000001" customHeight="1">
      <c r="C70" s="813" t="s">
        <v>176</v>
      </c>
      <c r="D70" s="978">
        <f>VLOOKUP($D$7,VLOOKUP!$A$117:$S$145,9)*30</f>
        <v>476.97451918383291</v>
      </c>
      <c r="E70" s="979">
        <f>+'EXHIBIT C'!D21</f>
        <v>600</v>
      </c>
      <c r="F70" s="976">
        <f t="shared" si="2"/>
        <v>0.25792883239691733</v>
      </c>
      <c r="G70" s="977" t="str">
        <f t="shared" si="3"/>
        <v>YES</v>
      </c>
      <c r="H70" s="113"/>
      <c r="AB70" s="20"/>
      <c r="AC70" s="20"/>
      <c r="AD70" s="20"/>
      <c r="AE70" s="20"/>
      <c r="AF70" s="20"/>
      <c r="AG70" s="20"/>
      <c r="AH70" s="24"/>
      <c r="AI70" s="24"/>
      <c r="AJ70" s="24"/>
      <c r="AK70" s="24"/>
      <c r="AL70" s="24"/>
      <c r="AM70" s="24"/>
      <c r="AN70" s="24"/>
      <c r="AO70" s="24"/>
      <c r="AP70" s="24"/>
      <c r="AQ70" s="24"/>
      <c r="AR70" s="24"/>
      <c r="AS70" s="24"/>
      <c r="AT70" s="24"/>
      <c r="AU70" s="24"/>
      <c r="AV70" s="24"/>
      <c r="AW70" s="24"/>
      <c r="AX70" s="24"/>
      <c r="AY70" s="24"/>
      <c r="AZ70" s="24"/>
      <c r="BA70" s="24"/>
    </row>
    <row r="71" spans="1:53" ht="20.100000000000001" customHeight="1">
      <c r="C71" s="813" t="s">
        <v>117</v>
      </c>
      <c r="D71" s="978">
        <f>VLOOKUP($D$7,VLOOKUP!$A$117:$S$145,18)*30</f>
        <v>81.00362756952839</v>
      </c>
      <c r="E71" s="979">
        <f>+'EXHIBIT C'!D22</f>
        <v>180</v>
      </c>
      <c r="F71" s="976">
        <f t="shared" si="2"/>
        <v>1.2221227048813263</v>
      </c>
      <c r="G71" s="977" t="str">
        <f t="shared" si="3"/>
        <v>YES</v>
      </c>
      <c r="H71" s="113"/>
      <c r="AB71" s="20"/>
      <c r="AC71" s="20"/>
      <c r="AD71" s="20"/>
      <c r="AE71" s="20"/>
      <c r="AF71" s="20"/>
      <c r="AG71" s="20"/>
      <c r="AH71" s="24"/>
      <c r="AI71" s="24"/>
      <c r="AJ71" s="24"/>
      <c r="AK71" s="24"/>
      <c r="AL71" s="24"/>
      <c r="AM71" s="24"/>
      <c r="AN71" s="24"/>
      <c r="AO71" s="24"/>
      <c r="AP71" s="24"/>
      <c r="AQ71" s="24"/>
      <c r="AR71" s="24"/>
      <c r="AS71" s="24"/>
      <c r="AT71" s="24"/>
      <c r="AU71" s="24"/>
      <c r="AV71" s="24"/>
      <c r="AW71" s="24"/>
      <c r="AX71" s="24"/>
      <c r="AY71" s="24"/>
      <c r="AZ71" s="24"/>
      <c r="BA71" s="24"/>
    </row>
    <row r="72" spans="1:53" ht="20.100000000000001" customHeight="1">
      <c r="C72" s="813" t="s">
        <v>177</v>
      </c>
      <c r="D72" s="978">
        <f>VLOOKUP($D$7,VLOOKUP!$A$117:$S$145,12)*30</f>
        <v>92.488745980707392</v>
      </c>
      <c r="E72" s="979">
        <f>+'EXHIBIT C'!D23</f>
        <v>210</v>
      </c>
      <c r="F72" s="976">
        <f t="shared" si="2"/>
        <v>1.270546516478932</v>
      </c>
      <c r="G72" s="977" t="str">
        <f t="shared" si="3"/>
        <v>YES</v>
      </c>
      <c r="H72" s="113"/>
      <c r="AB72" s="20"/>
      <c r="AC72" s="20"/>
      <c r="AD72" s="20"/>
      <c r="AE72" s="20"/>
      <c r="AF72" s="20"/>
      <c r="AG72" s="20"/>
      <c r="AH72" s="24"/>
      <c r="AI72" s="24"/>
      <c r="AJ72" s="24"/>
      <c r="AK72" s="24"/>
      <c r="AL72" s="24"/>
      <c r="AM72" s="24"/>
      <c r="AN72" s="24"/>
      <c r="AO72" s="24"/>
      <c r="AP72" s="24"/>
      <c r="AQ72" s="24"/>
      <c r="AR72" s="24"/>
      <c r="AS72" s="24"/>
      <c r="AT72" s="24"/>
      <c r="AU72" s="24"/>
      <c r="AV72" s="24"/>
      <c r="AW72" s="24"/>
      <c r="AX72" s="24"/>
      <c r="AY72" s="24"/>
      <c r="AZ72" s="24"/>
      <c r="BA72" s="24"/>
    </row>
    <row r="73" spans="1:53" ht="20.100000000000001" customHeight="1" thickBot="1">
      <c r="C73" s="815" t="s">
        <v>178</v>
      </c>
      <c r="D73" s="980">
        <f>VLOOKUP($D$7,VLOOKUP!$A$117:$S$145,15)*30</f>
        <v>0</v>
      </c>
      <c r="E73" s="981">
        <f>+'EXHIBIT C'!D24</f>
        <v>0</v>
      </c>
      <c r="F73" s="821" t="str">
        <f t="shared" si="2"/>
        <v>0</v>
      </c>
      <c r="G73" s="822" t="str">
        <f t="shared" si="3"/>
        <v>NO</v>
      </c>
      <c r="H73" s="113"/>
      <c r="AB73" s="20"/>
      <c r="AC73" s="20"/>
      <c r="AD73" s="20"/>
      <c r="AE73" s="20"/>
      <c r="AF73" s="20"/>
      <c r="AG73" s="20"/>
      <c r="AH73" s="24"/>
      <c r="AI73" s="24"/>
      <c r="AJ73" s="24"/>
      <c r="AK73" s="24"/>
      <c r="AL73" s="24"/>
      <c r="AM73" s="24"/>
      <c r="AN73" s="24"/>
      <c r="AO73" s="24"/>
      <c r="AP73" s="24"/>
      <c r="AQ73" s="24"/>
      <c r="AR73" s="24"/>
      <c r="AS73" s="24"/>
      <c r="AT73" s="24"/>
      <c r="AU73" s="24"/>
      <c r="AV73" s="24"/>
      <c r="AW73" s="24"/>
      <c r="AX73" s="24"/>
      <c r="AY73" s="24"/>
      <c r="AZ73" s="24"/>
      <c r="BA73" s="24"/>
    </row>
    <row r="74" spans="1:53" ht="20.100000000000001" customHeight="1" thickBot="1">
      <c r="C74" s="149" t="s">
        <v>61</v>
      </c>
      <c r="D74" s="166">
        <f>SUM(D68:D73)</f>
        <v>1592.1236213932134</v>
      </c>
      <c r="E74" s="167">
        <f>SUM(E68:E73)</f>
        <v>2130</v>
      </c>
      <c r="F74" s="168">
        <f t="shared" si="2"/>
        <v>0.33783581336235002</v>
      </c>
      <c r="G74" s="169" t="str">
        <f t="shared" si="3"/>
        <v>YES</v>
      </c>
      <c r="H74" s="113"/>
      <c r="I74" s="24"/>
      <c r="J74" s="24"/>
      <c r="K74" s="24"/>
      <c r="L74" s="24"/>
      <c r="M74" s="24"/>
      <c r="N74" s="24"/>
      <c r="O74" s="24"/>
      <c r="P74" s="24"/>
      <c r="Q74" s="24"/>
      <c r="R74" s="24"/>
      <c r="S74" s="24"/>
      <c r="T74" s="24"/>
      <c r="U74" s="20"/>
      <c r="V74" s="20"/>
      <c r="W74" s="20"/>
      <c r="X74" s="20"/>
      <c r="Y74" s="20"/>
      <c r="Z74" s="20"/>
      <c r="AA74" s="20"/>
      <c r="AB74" s="20"/>
      <c r="AC74" s="20"/>
      <c r="AD74" s="20"/>
      <c r="AE74" s="20"/>
      <c r="AF74" s="20"/>
      <c r="AG74" s="20"/>
      <c r="AH74" s="24"/>
      <c r="AI74" s="24"/>
      <c r="AJ74" s="24"/>
      <c r="AK74" s="24"/>
      <c r="AL74" s="24"/>
      <c r="AM74" s="24"/>
      <c r="AN74" s="24"/>
      <c r="AO74" s="24"/>
      <c r="AP74" s="24"/>
      <c r="AQ74" s="24"/>
      <c r="AR74" s="24"/>
      <c r="AS74" s="24"/>
      <c r="AT74" s="24"/>
      <c r="AU74" s="24"/>
      <c r="AV74" s="24"/>
      <c r="AW74" s="24"/>
      <c r="AX74" s="24"/>
      <c r="AY74" s="24"/>
      <c r="AZ74" s="24"/>
      <c r="BA74" s="24"/>
    </row>
    <row r="75" spans="1:53" ht="48.95" customHeight="1" thickBot="1">
      <c r="C75" s="1176" t="s">
        <v>185</v>
      </c>
      <c r="D75" s="1177"/>
      <c r="E75" s="1177"/>
      <c r="F75" s="1177"/>
      <c r="G75" s="1178"/>
      <c r="H75" s="113"/>
      <c r="I75" s="24"/>
      <c r="J75" s="24"/>
      <c r="K75" s="24"/>
      <c r="L75" s="24"/>
      <c r="M75" s="24"/>
      <c r="N75" s="24"/>
      <c r="O75" s="24"/>
      <c r="P75" s="24"/>
      <c r="Q75" s="24"/>
      <c r="R75" s="24"/>
      <c r="S75" s="24"/>
      <c r="T75" s="24"/>
      <c r="U75" s="20"/>
      <c r="V75" s="20"/>
      <c r="W75" s="20"/>
      <c r="X75" s="20"/>
      <c r="Y75" s="20"/>
      <c r="Z75" s="20"/>
      <c r="AA75" s="20"/>
      <c r="AB75" s="20"/>
      <c r="AC75" s="20"/>
      <c r="AD75" s="20"/>
      <c r="AE75" s="20"/>
      <c r="AF75" s="20"/>
      <c r="AG75" s="20"/>
      <c r="AH75" s="24"/>
      <c r="AI75" s="24"/>
      <c r="AJ75" s="24"/>
      <c r="AK75" s="24"/>
      <c r="AL75" s="24"/>
      <c r="AM75" s="24"/>
      <c r="AN75" s="24"/>
      <c r="AO75" s="24"/>
      <c r="AP75" s="24"/>
      <c r="AQ75" s="24"/>
      <c r="AR75" s="24"/>
      <c r="AS75" s="24"/>
      <c r="AT75" s="24"/>
      <c r="AU75" s="24"/>
      <c r="AV75" s="24"/>
      <c r="AW75" s="24"/>
      <c r="AX75" s="24"/>
      <c r="AY75" s="24"/>
      <c r="AZ75" s="24"/>
      <c r="BA75" s="24"/>
    </row>
    <row r="76" spans="1:53" ht="24.6" customHeight="1" thickBot="1">
      <c r="A76" s="127"/>
      <c r="B76" s="127"/>
      <c r="C76" s="1066" t="s">
        <v>180</v>
      </c>
      <c r="D76" s="1067"/>
      <c r="E76" s="1067"/>
      <c r="F76" s="1067"/>
      <c r="G76" s="1068"/>
      <c r="H76" s="113"/>
      <c r="I76" s="24"/>
      <c r="J76" s="24"/>
      <c r="K76" s="24"/>
      <c r="L76" s="24"/>
      <c r="M76" s="24"/>
      <c r="N76" s="24"/>
      <c r="O76" s="24"/>
      <c r="P76" s="24"/>
      <c r="Q76" s="24"/>
      <c r="R76" s="24"/>
      <c r="S76" s="24"/>
      <c r="T76" s="24"/>
      <c r="U76" s="20"/>
      <c r="V76" s="20"/>
      <c r="W76" s="20"/>
      <c r="X76" s="20"/>
      <c r="Y76" s="20"/>
      <c r="Z76" s="20"/>
      <c r="AA76" s="20"/>
      <c r="AB76" s="20"/>
      <c r="AC76" s="20"/>
      <c r="AD76" s="20"/>
      <c r="AE76" s="20"/>
      <c r="AF76" s="20"/>
      <c r="AG76" s="20"/>
      <c r="AH76" s="24"/>
      <c r="AI76" s="24"/>
      <c r="AJ76" s="24"/>
      <c r="AK76" s="24"/>
      <c r="AL76" s="24"/>
      <c r="AM76" s="24"/>
      <c r="AN76" s="24"/>
      <c r="AO76" s="24"/>
      <c r="AP76" s="24"/>
      <c r="AQ76" s="24"/>
      <c r="AR76" s="24"/>
      <c r="AS76" s="24"/>
      <c r="AT76" s="24"/>
      <c r="AU76" s="24"/>
      <c r="AV76" s="24"/>
      <c r="AW76" s="24"/>
      <c r="AX76" s="24"/>
      <c r="AY76" s="24"/>
      <c r="AZ76" s="24"/>
      <c r="BA76" s="24"/>
    </row>
    <row r="77" spans="1:53" ht="63" customHeight="1">
      <c r="A77" s="127"/>
      <c r="B77" s="127"/>
      <c r="C77" s="1181" t="s">
        <v>186</v>
      </c>
      <c r="D77" s="1182"/>
      <c r="E77" s="1182"/>
      <c r="F77" s="1182"/>
      <c r="G77" s="1183"/>
      <c r="H77" s="113"/>
      <c r="I77" s="24"/>
      <c r="J77" s="24"/>
      <c r="K77" s="24"/>
      <c r="L77" s="24"/>
      <c r="M77" s="24"/>
      <c r="N77" s="24"/>
      <c r="O77" s="24"/>
      <c r="P77" s="24"/>
      <c r="Q77" s="24"/>
      <c r="R77" s="24"/>
      <c r="S77" s="24"/>
      <c r="T77" s="24"/>
      <c r="U77" s="20"/>
      <c r="V77" s="20"/>
      <c r="W77" s="20"/>
      <c r="X77" s="20"/>
      <c r="Y77" s="20"/>
      <c r="Z77" s="20"/>
      <c r="AA77" s="20"/>
      <c r="AB77" s="20"/>
      <c r="AC77" s="20"/>
      <c r="AD77" s="20"/>
      <c r="AE77" s="20"/>
      <c r="AF77" s="20"/>
      <c r="AG77" s="20"/>
      <c r="AH77" s="24"/>
      <c r="AI77" s="24"/>
      <c r="AJ77" s="24"/>
      <c r="AK77" s="24"/>
      <c r="AL77" s="24"/>
      <c r="AM77" s="24"/>
      <c r="AN77" s="24"/>
      <c r="AO77" s="24"/>
      <c r="AP77" s="24"/>
      <c r="AQ77" s="24"/>
      <c r="AR77" s="24"/>
      <c r="AS77" s="24"/>
      <c r="AT77" s="24"/>
      <c r="AU77" s="24"/>
      <c r="AV77" s="24"/>
      <c r="AW77" s="24"/>
      <c r="AX77" s="24"/>
      <c r="AY77" s="24"/>
      <c r="AZ77" s="24"/>
      <c r="BA77" s="24"/>
    </row>
    <row r="78" spans="1:53" ht="20.100000000000001" customHeight="1">
      <c r="A78" s="127"/>
      <c r="B78" s="127"/>
      <c r="C78" s="1045"/>
      <c r="D78" s="1046"/>
      <c r="E78" s="1046"/>
      <c r="F78" s="1046"/>
      <c r="G78" s="1047"/>
      <c r="H78" s="113"/>
      <c r="I78" s="24"/>
      <c r="J78" s="24"/>
      <c r="K78" s="24"/>
      <c r="L78" s="24"/>
      <c r="M78" s="24"/>
      <c r="N78" s="24"/>
      <c r="O78" s="24"/>
      <c r="P78" s="24"/>
      <c r="Q78" s="24"/>
      <c r="R78" s="24"/>
      <c r="S78" s="24"/>
      <c r="T78" s="24"/>
      <c r="U78" s="20"/>
      <c r="V78" s="20"/>
      <c r="W78" s="20"/>
      <c r="X78" s="20"/>
      <c r="Y78" s="20"/>
      <c r="Z78" s="20"/>
      <c r="AA78" s="20"/>
      <c r="AB78" s="20"/>
      <c r="AC78" s="20"/>
      <c r="AD78" s="20"/>
      <c r="AE78" s="20"/>
      <c r="AF78" s="20"/>
      <c r="AG78" s="20"/>
      <c r="AH78" s="24"/>
      <c r="AI78" s="24"/>
      <c r="AJ78" s="24"/>
      <c r="AK78" s="24"/>
      <c r="AL78" s="24"/>
      <c r="AM78" s="24"/>
      <c r="AN78" s="24"/>
      <c r="AO78" s="24"/>
      <c r="AP78" s="24"/>
      <c r="AQ78" s="24"/>
      <c r="AR78" s="24"/>
      <c r="AS78" s="24"/>
      <c r="AT78" s="24"/>
      <c r="AU78" s="24"/>
      <c r="AV78" s="24"/>
      <c r="AW78" s="24"/>
      <c r="AX78" s="24"/>
      <c r="AY78" s="24"/>
      <c r="AZ78" s="24"/>
      <c r="BA78" s="24"/>
    </row>
    <row r="79" spans="1:53" ht="20.100000000000001" customHeight="1">
      <c r="A79" s="127"/>
      <c r="B79" s="127"/>
      <c r="C79" s="1045"/>
      <c r="D79" s="1046"/>
      <c r="E79" s="1046"/>
      <c r="F79" s="1046"/>
      <c r="G79" s="1047"/>
      <c r="H79" s="113"/>
      <c r="I79" s="24"/>
      <c r="J79" s="24"/>
      <c r="K79" s="24"/>
      <c r="L79" s="24"/>
      <c r="M79" s="24"/>
      <c r="N79" s="24"/>
      <c r="O79" s="24"/>
      <c r="P79" s="24"/>
      <c r="Q79" s="24"/>
      <c r="R79" s="24"/>
      <c r="S79" s="24"/>
      <c r="T79" s="24"/>
      <c r="U79" s="20"/>
      <c r="V79" s="20"/>
      <c r="W79" s="20"/>
      <c r="X79" s="20"/>
      <c r="Y79" s="20"/>
      <c r="Z79" s="20"/>
      <c r="AA79" s="20"/>
      <c r="AB79" s="20"/>
      <c r="AC79" s="20"/>
      <c r="AD79" s="20"/>
      <c r="AE79" s="20"/>
      <c r="AF79" s="20"/>
      <c r="AG79" s="20"/>
      <c r="AH79" s="24"/>
      <c r="AI79" s="24"/>
      <c r="AJ79" s="24"/>
      <c r="AK79" s="24"/>
      <c r="AL79" s="24"/>
      <c r="AM79" s="24"/>
      <c r="AN79" s="24"/>
      <c r="AO79" s="24"/>
      <c r="AP79" s="24"/>
      <c r="AQ79" s="24"/>
      <c r="AR79" s="24"/>
      <c r="AS79" s="24"/>
      <c r="AT79" s="24"/>
      <c r="AU79" s="24"/>
      <c r="AV79" s="24"/>
      <c r="AW79" s="24"/>
      <c r="AX79" s="24"/>
      <c r="AY79" s="24"/>
      <c r="AZ79" s="24"/>
      <c r="BA79" s="24"/>
    </row>
    <row r="80" spans="1:53" ht="20.100000000000001" customHeight="1">
      <c r="A80" s="127"/>
      <c r="B80" s="127"/>
      <c r="C80" s="1045"/>
      <c r="D80" s="1046"/>
      <c r="E80" s="1046"/>
      <c r="F80" s="1046"/>
      <c r="G80" s="1047"/>
      <c r="H80" s="113"/>
      <c r="I80" s="24"/>
      <c r="J80" s="24"/>
      <c r="K80" s="24"/>
      <c r="L80" s="24"/>
      <c r="M80" s="24"/>
      <c r="N80" s="24"/>
      <c r="O80" s="24"/>
      <c r="P80" s="24"/>
      <c r="Q80" s="24"/>
      <c r="R80" s="24"/>
      <c r="S80" s="24"/>
      <c r="T80" s="24"/>
      <c r="U80" s="20"/>
      <c r="V80" s="20"/>
      <c r="W80" s="20"/>
      <c r="X80" s="20"/>
      <c r="Y80" s="20"/>
      <c r="Z80" s="20"/>
      <c r="AA80" s="20"/>
      <c r="AB80" s="20"/>
      <c r="AC80" s="20"/>
      <c r="AD80" s="20"/>
      <c r="AE80" s="20"/>
      <c r="AF80" s="20"/>
      <c r="AG80" s="20"/>
      <c r="AH80" s="24"/>
      <c r="AI80" s="24"/>
      <c r="AJ80" s="24"/>
      <c r="AK80" s="24"/>
      <c r="AL80" s="24"/>
      <c r="AM80" s="24"/>
      <c r="AN80" s="24"/>
      <c r="AO80" s="24"/>
      <c r="AP80" s="24"/>
      <c r="AQ80" s="24"/>
      <c r="AR80" s="24"/>
      <c r="AS80" s="24"/>
      <c r="AT80" s="24"/>
      <c r="AU80" s="24"/>
      <c r="AV80" s="24"/>
      <c r="AW80" s="24"/>
      <c r="AX80" s="24"/>
      <c r="AY80" s="24"/>
      <c r="AZ80" s="24"/>
      <c r="BA80" s="24"/>
    </row>
    <row r="81" spans="1:53" ht="20.100000000000001" customHeight="1">
      <c r="A81" s="127"/>
      <c r="B81" s="127"/>
      <c r="C81" s="1045"/>
      <c r="D81" s="1046"/>
      <c r="E81" s="1046"/>
      <c r="F81" s="1046"/>
      <c r="G81" s="1047"/>
      <c r="H81" s="113"/>
      <c r="I81" s="24"/>
      <c r="J81" s="24"/>
      <c r="K81" s="24"/>
      <c r="L81" s="24"/>
      <c r="M81" s="24"/>
      <c r="N81" s="24"/>
      <c r="O81" s="24"/>
      <c r="P81" s="24"/>
      <c r="Q81" s="24"/>
      <c r="R81" s="24"/>
      <c r="S81" s="24"/>
      <c r="T81" s="24"/>
      <c r="U81" s="20"/>
      <c r="V81" s="20"/>
      <c r="W81" s="20"/>
      <c r="X81" s="20"/>
      <c r="Y81" s="20"/>
      <c r="Z81" s="20"/>
      <c r="AA81" s="20"/>
      <c r="AB81" s="20"/>
      <c r="AC81" s="20"/>
      <c r="AD81" s="20"/>
      <c r="AE81" s="20"/>
      <c r="AF81" s="20"/>
      <c r="AG81" s="20"/>
      <c r="AH81" s="24"/>
      <c r="AI81" s="24"/>
      <c r="AJ81" s="24"/>
      <c r="AK81" s="24"/>
      <c r="AL81" s="24"/>
      <c r="AM81" s="24"/>
      <c r="AN81" s="24"/>
      <c r="AO81" s="24"/>
      <c r="AP81" s="24"/>
      <c r="AQ81" s="24"/>
      <c r="AR81" s="24"/>
      <c r="AS81" s="24"/>
      <c r="AT81" s="24"/>
      <c r="AU81" s="24"/>
      <c r="AV81" s="24"/>
      <c r="AW81" s="24"/>
      <c r="AX81" s="24"/>
      <c r="AY81" s="24"/>
      <c r="AZ81" s="24"/>
      <c r="BA81" s="24"/>
    </row>
    <row r="82" spans="1:53" ht="20.100000000000001" customHeight="1">
      <c r="A82" s="127"/>
      <c r="B82" s="127"/>
      <c r="C82" s="1045"/>
      <c r="D82" s="1046"/>
      <c r="E82" s="1046"/>
      <c r="F82" s="1046"/>
      <c r="G82" s="1047"/>
      <c r="H82" s="113"/>
      <c r="I82" s="24"/>
      <c r="J82" s="24"/>
      <c r="K82" s="24"/>
      <c r="L82" s="24"/>
      <c r="M82" s="24"/>
      <c r="N82" s="24"/>
      <c r="O82" s="24"/>
      <c r="P82" s="24"/>
      <c r="Q82" s="24"/>
      <c r="R82" s="24"/>
      <c r="S82" s="24"/>
      <c r="T82" s="24"/>
      <c r="U82" s="20"/>
      <c r="V82" s="20"/>
      <c r="W82" s="20"/>
      <c r="X82" s="20"/>
      <c r="Y82" s="20"/>
      <c r="Z82" s="20"/>
      <c r="AA82" s="20"/>
      <c r="AB82" s="20"/>
      <c r="AC82" s="20"/>
      <c r="AD82" s="20"/>
      <c r="AE82" s="20"/>
      <c r="AF82" s="20"/>
      <c r="AG82" s="20"/>
      <c r="AH82" s="24"/>
      <c r="AI82" s="24"/>
      <c r="AJ82" s="24"/>
      <c r="AK82" s="24"/>
      <c r="AL82" s="24"/>
      <c r="AM82" s="24"/>
      <c r="AN82" s="24"/>
      <c r="AO82" s="24"/>
      <c r="AP82" s="24"/>
      <c r="AQ82" s="24"/>
      <c r="AR82" s="24"/>
      <c r="AS82" s="24"/>
      <c r="AT82" s="24"/>
      <c r="AU82" s="24"/>
      <c r="AV82" s="24"/>
      <c r="AW82" s="24"/>
      <c r="AX82" s="24"/>
      <c r="AY82" s="24"/>
      <c r="AZ82" s="24"/>
      <c r="BA82" s="24"/>
    </row>
    <row r="83" spans="1:53" ht="20.100000000000001" customHeight="1">
      <c r="A83" s="127"/>
      <c r="B83" s="127"/>
      <c r="C83" s="1045"/>
      <c r="D83" s="1046"/>
      <c r="E83" s="1046"/>
      <c r="F83" s="1046"/>
      <c r="G83" s="1047"/>
      <c r="H83" s="113"/>
      <c r="I83" s="24"/>
      <c r="J83" s="24"/>
      <c r="K83" s="24"/>
      <c r="L83" s="24"/>
      <c r="M83" s="24"/>
      <c r="N83" s="24"/>
      <c r="O83" s="24"/>
      <c r="P83" s="24"/>
      <c r="Q83" s="24"/>
      <c r="R83" s="24"/>
      <c r="S83" s="24"/>
      <c r="T83" s="24"/>
      <c r="U83" s="20"/>
      <c r="V83" s="20"/>
      <c r="W83" s="20"/>
      <c r="X83" s="20"/>
      <c r="Y83" s="20"/>
      <c r="Z83" s="20"/>
      <c r="AA83" s="20"/>
      <c r="AB83" s="20"/>
      <c r="AC83" s="20"/>
      <c r="AD83" s="20"/>
      <c r="AE83" s="20"/>
      <c r="AF83" s="20"/>
      <c r="AG83" s="20"/>
      <c r="AH83" s="24"/>
      <c r="AI83" s="24"/>
      <c r="AJ83" s="24"/>
      <c r="AK83" s="24"/>
      <c r="AL83" s="24"/>
      <c r="AM83" s="24"/>
      <c r="AN83" s="24"/>
      <c r="AO83" s="24"/>
      <c r="AP83" s="24"/>
      <c r="AQ83" s="24"/>
      <c r="AR83" s="24"/>
      <c r="AS83" s="24"/>
      <c r="AT83" s="24"/>
      <c r="AU83" s="24"/>
      <c r="AV83" s="24"/>
      <c r="AW83" s="24"/>
      <c r="AX83" s="24"/>
      <c r="AY83" s="24"/>
      <c r="AZ83" s="24"/>
      <c r="BA83" s="24"/>
    </row>
    <row r="84" spans="1:53" ht="20.100000000000001" customHeight="1">
      <c r="A84" s="127"/>
      <c r="B84" s="127"/>
      <c r="C84" s="1045"/>
      <c r="D84" s="1046"/>
      <c r="E84" s="1046"/>
      <c r="F84" s="1046"/>
      <c r="G84" s="1047"/>
      <c r="H84" s="113"/>
      <c r="I84" s="24"/>
      <c r="J84" s="24"/>
      <c r="K84" s="24"/>
      <c r="L84" s="24"/>
      <c r="M84" s="24"/>
      <c r="N84" s="24"/>
      <c r="O84" s="24"/>
      <c r="P84" s="24"/>
      <c r="Q84" s="24"/>
      <c r="R84" s="24"/>
      <c r="S84" s="24"/>
      <c r="T84" s="24"/>
      <c r="U84" s="20"/>
      <c r="V84" s="20"/>
      <c r="W84" s="20"/>
      <c r="X84" s="20"/>
      <c r="Y84" s="20"/>
      <c r="Z84" s="20"/>
      <c r="AA84" s="20"/>
      <c r="AB84" s="20"/>
      <c r="AC84" s="20"/>
      <c r="AD84" s="20"/>
      <c r="AE84" s="20"/>
      <c r="AF84" s="20"/>
      <c r="AG84" s="20"/>
      <c r="AH84" s="24"/>
      <c r="AI84" s="24"/>
      <c r="AJ84" s="24"/>
      <c r="AK84" s="24"/>
      <c r="AL84" s="24"/>
      <c r="AM84" s="24"/>
      <c r="AN84" s="24"/>
      <c r="AO84" s="24"/>
      <c r="AP84" s="24"/>
      <c r="AQ84" s="24"/>
      <c r="AR84" s="24"/>
      <c r="AS84" s="24"/>
      <c r="AT84" s="24"/>
      <c r="AU84" s="24"/>
      <c r="AV84" s="24"/>
      <c r="AW84" s="24"/>
      <c r="AX84" s="24"/>
      <c r="AY84" s="24"/>
      <c r="AZ84" s="24"/>
      <c r="BA84" s="24"/>
    </row>
    <row r="85" spans="1:53" ht="20.100000000000001" customHeight="1">
      <c r="A85" s="127"/>
      <c r="B85" s="127"/>
      <c r="C85" s="1045"/>
      <c r="D85" s="1046"/>
      <c r="E85" s="1046"/>
      <c r="F85" s="1046"/>
      <c r="G85" s="1047"/>
      <c r="H85" s="113"/>
      <c r="I85" s="24"/>
      <c r="J85" s="24"/>
      <c r="K85" s="24"/>
      <c r="L85" s="24"/>
      <c r="M85" s="24"/>
      <c r="N85" s="24"/>
      <c r="O85" s="24"/>
      <c r="P85" s="24"/>
      <c r="Q85" s="24"/>
      <c r="R85" s="24"/>
      <c r="S85" s="24"/>
      <c r="T85" s="24"/>
      <c r="U85" s="20"/>
      <c r="V85" s="20"/>
      <c r="W85" s="20"/>
      <c r="X85" s="20"/>
      <c r="Y85" s="20"/>
      <c r="Z85" s="20"/>
      <c r="AA85" s="20"/>
      <c r="AB85" s="20"/>
      <c r="AC85" s="20"/>
      <c r="AD85" s="20"/>
      <c r="AE85" s="20"/>
      <c r="AF85" s="20"/>
      <c r="AG85" s="20"/>
      <c r="AH85" s="24"/>
      <c r="AI85" s="24"/>
      <c r="AJ85" s="24"/>
      <c r="AK85" s="24"/>
      <c r="AL85" s="24"/>
      <c r="AM85" s="24"/>
      <c r="AN85" s="24"/>
      <c r="AO85" s="24"/>
      <c r="AP85" s="24"/>
      <c r="AQ85" s="24"/>
      <c r="AR85" s="24"/>
      <c r="AS85" s="24"/>
      <c r="AT85" s="24"/>
      <c r="AU85" s="24"/>
      <c r="AV85" s="24"/>
      <c r="AW85" s="24"/>
      <c r="AX85" s="24"/>
      <c r="AY85" s="24"/>
      <c r="AZ85" s="24"/>
      <c r="BA85" s="24"/>
    </row>
    <row r="86" spans="1:53" ht="20.100000000000001" customHeight="1" thickBot="1">
      <c r="A86" s="127"/>
      <c r="B86" s="127"/>
      <c r="C86" s="1048"/>
      <c r="D86" s="1049"/>
      <c r="E86" s="1049"/>
      <c r="F86" s="1049"/>
      <c r="G86" s="1050"/>
      <c r="H86" s="113"/>
      <c r="I86" s="24"/>
      <c r="J86" s="24"/>
      <c r="K86" s="24"/>
      <c r="L86" s="24"/>
      <c r="M86" s="24"/>
      <c r="N86" s="24"/>
      <c r="O86" s="24"/>
      <c r="P86" s="24"/>
      <c r="Q86" s="24"/>
      <c r="R86" s="24"/>
      <c r="S86" s="24"/>
      <c r="T86" s="24"/>
      <c r="U86" s="20"/>
      <c r="V86" s="20"/>
      <c r="W86" s="20"/>
      <c r="X86" s="20"/>
      <c r="Y86" s="20"/>
      <c r="Z86" s="20"/>
      <c r="AA86" s="20"/>
      <c r="AB86" s="20"/>
      <c r="AC86" s="20"/>
      <c r="AD86" s="20"/>
      <c r="AE86" s="20"/>
      <c r="AF86" s="20"/>
      <c r="AG86" s="20"/>
      <c r="AH86" s="24"/>
      <c r="AI86" s="24"/>
      <c r="AJ86" s="24"/>
      <c r="AK86" s="24"/>
      <c r="AL86" s="24"/>
      <c r="AM86" s="24"/>
      <c r="AN86" s="24"/>
      <c r="AO86" s="24"/>
      <c r="AP86" s="24"/>
      <c r="AQ86" s="24"/>
      <c r="AR86" s="24"/>
      <c r="AS86" s="24"/>
      <c r="AT86" s="24"/>
      <c r="AU86" s="24"/>
      <c r="AV86" s="24"/>
      <c r="AW86" s="24"/>
      <c r="AX86" s="24"/>
      <c r="AY86" s="24"/>
      <c r="AZ86" s="24"/>
      <c r="BA86" s="24"/>
    </row>
    <row r="87" spans="1:53" ht="20.100000000000001" customHeight="1">
      <c r="H87" s="113"/>
      <c r="I87" s="24"/>
      <c r="J87" s="24"/>
      <c r="K87" s="24"/>
      <c r="L87" s="24"/>
      <c r="M87" s="24"/>
      <c r="N87" s="24"/>
      <c r="O87" s="24"/>
      <c r="P87" s="24"/>
      <c r="Q87" s="24"/>
      <c r="R87" s="24"/>
      <c r="S87" s="24"/>
      <c r="T87" s="24"/>
      <c r="U87" s="20"/>
      <c r="V87" s="20"/>
      <c r="W87" s="20"/>
      <c r="X87" s="20"/>
      <c r="Y87" s="20"/>
      <c r="Z87" s="20"/>
      <c r="AA87" s="20"/>
      <c r="AB87" s="20"/>
      <c r="AC87" s="20"/>
      <c r="AD87" s="20"/>
      <c r="AE87" s="20"/>
      <c r="AF87" s="20"/>
      <c r="AG87" s="20"/>
      <c r="AH87" s="24"/>
      <c r="AI87" s="24"/>
      <c r="AJ87" s="24"/>
      <c r="AK87" s="24"/>
      <c r="AL87" s="24"/>
      <c r="AM87" s="24"/>
      <c r="AN87" s="24"/>
      <c r="AO87" s="24"/>
      <c r="AP87" s="24"/>
      <c r="AQ87" s="24"/>
      <c r="AR87" s="24"/>
      <c r="AS87" s="24"/>
      <c r="AT87" s="24"/>
      <c r="AU87" s="24"/>
      <c r="AV87" s="24"/>
      <c r="AW87" s="24"/>
      <c r="AX87" s="24"/>
      <c r="AY87" s="24"/>
      <c r="AZ87" s="24"/>
      <c r="BA87" s="24"/>
    </row>
    <row r="88" spans="1:53" ht="20.100000000000001" customHeight="1">
      <c r="H88" s="113"/>
      <c r="I88" s="24"/>
      <c r="J88" s="24"/>
      <c r="K88" s="24"/>
      <c r="L88" s="24"/>
      <c r="M88" s="24"/>
      <c r="N88" s="24"/>
      <c r="O88" s="24"/>
      <c r="P88" s="24"/>
      <c r="Q88" s="24"/>
      <c r="R88" s="24"/>
      <c r="S88" s="24"/>
      <c r="T88" s="24"/>
      <c r="U88" s="20"/>
      <c r="V88" s="20"/>
      <c r="W88" s="20"/>
      <c r="X88" s="20"/>
      <c r="Y88" s="20"/>
      <c r="Z88" s="20"/>
      <c r="AA88" s="20"/>
      <c r="AB88" s="20"/>
      <c r="AC88" s="20"/>
      <c r="AD88" s="20"/>
      <c r="AE88" s="20"/>
      <c r="AF88" s="20"/>
      <c r="AG88" s="20"/>
      <c r="AH88" s="24"/>
      <c r="AI88" s="24"/>
      <c r="AJ88" s="24"/>
      <c r="AK88" s="24"/>
      <c r="AL88" s="24"/>
      <c r="AM88" s="24"/>
      <c r="AN88" s="24"/>
      <c r="AO88" s="24"/>
      <c r="AP88" s="24"/>
      <c r="AQ88" s="24"/>
      <c r="AR88" s="24"/>
      <c r="AS88" s="24"/>
      <c r="AT88" s="24"/>
      <c r="AU88" s="24"/>
      <c r="AV88" s="24"/>
      <c r="AW88" s="24"/>
      <c r="AX88" s="24"/>
      <c r="AY88" s="24"/>
      <c r="AZ88" s="24"/>
      <c r="BA88" s="24"/>
    </row>
    <row r="89" spans="1:53" ht="20.100000000000001" customHeight="1">
      <c r="A89" s="126" t="s">
        <v>187</v>
      </c>
      <c r="B89" s="126"/>
      <c r="C89" s="170" t="s">
        <v>188</v>
      </c>
      <c r="D89" s="113"/>
      <c r="E89" s="113"/>
      <c r="F89" s="113"/>
      <c r="G89" s="113"/>
      <c r="H89" s="113"/>
      <c r="I89" s="24"/>
      <c r="J89" s="24"/>
      <c r="K89" s="24"/>
      <c r="L89" s="24"/>
      <c r="M89" s="24"/>
      <c r="N89" s="24"/>
      <c r="O89" s="24"/>
      <c r="P89" s="24"/>
      <c r="Q89" s="24"/>
      <c r="R89" s="24"/>
      <c r="S89" s="24"/>
      <c r="T89" s="24"/>
      <c r="U89" s="20"/>
      <c r="V89" s="20"/>
      <c r="W89" s="20"/>
      <c r="X89" s="20"/>
      <c r="Y89" s="20"/>
      <c r="Z89" s="20"/>
      <c r="AA89" s="20"/>
      <c r="AB89" s="20"/>
      <c r="AC89" s="20"/>
      <c r="AD89" s="20"/>
      <c r="AE89" s="20"/>
      <c r="AF89" s="20"/>
      <c r="AG89" s="20"/>
      <c r="AH89" s="24"/>
      <c r="AI89" s="24"/>
      <c r="AJ89" s="24"/>
      <c r="AK89" s="24"/>
      <c r="AL89" s="24"/>
      <c r="AM89" s="24"/>
      <c r="AN89" s="24"/>
      <c r="AO89" s="24"/>
      <c r="AP89" s="24"/>
      <c r="AQ89" s="24"/>
      <c r="AR89" s="24"/>
      <c r="AS89" s="24"/>
      <c r="AT89" s="24"/>
      <c r="AU89" s="24"/>
      <c r="AV89" s="24"/>
      <c r="AW89" s="24"/>
      <c r="AX89" s="24"/>
      <c r="AY89" s="24"/>
      <c r="AZ89" s="24"/>
      <c r="BA89" s="24"/>
    </row>
    <row r="90" spans="1:53" ht="20.100000000000001" customHeight="1">
      <c r="A90" s="127"/>
      <c r="B90" s="127"/>
      <c r="C90" s="121"/>
      <c r="D90" s="113"/>
      <c r="E90" s="113"/>
      <c r="F90" s="113"/>
      <c r="G90" s="113"/>
      <c r="H90" s="113"/>
      <c r="I90" s="24"/>
      <c r="J90" s="24"/>
      <c r="K90" s="24"/>
      <c r="L90" s="24"/>
      <c r="M90" s="24"/>
      <c r="N90" s="24"/>
      <c r="O90" s="24"/>
      <c r="P90" s="24"/>
      <c r="Q90" s="24"/>
      <c r="R90" s="24"/>
      <c r="S90" s="24"/>
      <c r="T90" s="24"/>
      <c r="U90" s="20"/>
      <c r="V90" s="20"/>
      <c r="W90" s="20"/>
      <c r="X90" s="20"/>
      <c r="Y90" s="20"/>
      <c r="Z90" s="20"/>
      <c r="AA90" s="20"/>
      <c r="AB90" s="20"/>
      <c r="AC90" s="20"/>
      <c r="AD90" s="20"/>
      <c r="AE90" s="20"/>
      <c r="AF90" s="20"/>
      <c r="AG90" s="20"/>
      <c r="AH90" s="24"/>
      <c r="AI90" s="24"/>
      <c r="AJ90" s="24"/>
      <c r="AK90" s="24"/>
      <c r="AL90" s="24"/>
      <c r="AM90" s="24"/>
      <c r="AN90" s="24"/>
      <c r="AO90" s="24"/>
      <c r="AP90" s="24"/>
      <c r="AQ90" s="24"/>
      <c r="AR90" s="24"/>
      <c r="AS90" s="24"/>
      <c r="AT90" s="24"/>
      <c r="AU90" s="24"/>
      <c r="AV90" s="24"/>
      <c r="AW90" s="24"/>
      <c r="AX90" s="24"/>
      <c r="AY90" s="24"/>
      <c r="AZ90" s="24"/>
      <c r="BA90" s="24"/>
    </row>
    <row r="91" spans="1:53" ht="20.100000000000001" customHeight="1">
      <c r="A91" s="127"/>
      <c r="B91" s="127"/>
      <c r="C91" s="171" t="s">
        <v>189</v>
      </c>
      <c r="D91" s="113"/>
      <c r="E91" s="113"/>
      <c r="F91" s="113"/>
      <c r="G91" s="113"/>
      <c r="H91" s="113"/>
      <c r="I91" s="24"/>
      <c r="J91" s="24"/>
      <c r="K91" s="24"/>
      <c r="L91" s="24"/>
      <c r="M91" s="24"/>
      <c r="N91" s="24"/>
      <c r="O91" s="24"/>
      <c r="P91" s="24"/>
      <c r="Q91" s="24"/>
      <c r="R91" s="24"/>
      <c r="S91" s="24"/>
      <c r="T91" s="24"/>
      <c r="U91" s="20"/>
      <c r="V91" s="20"/>
      <c r="W91" s="20"/>
      <c r="X91" s="20"/>
      <c r="Y91" s="20"/>
      <c r="Z91" s="20"/>
      <c r="AA91" s="20"/>
      <c r="AB91" s="20"/>
      <c r="AC91" s="20"/>
      <c r="AD91" s="20"/>
      <c r="AE91" s="20"/>
      <c r="AF91" s="20"/>
      <c r="AG91" s="20"/>
      <c r="AH91" s="24"/>
      <c r="AI91" s="24"/>
      <c r="AJ91" s="24"/>
      <c r="AK91" s="24"/>
      <c r="AL91" s="24"/>
      <c r="AM91" s="24"/>
      <c r="AN91" s="24"/>
      <c r="AO91" s="24"/>
      <c r="AP91" s="24"/>
      <c r="AQ91" s="24"/>
      <c r="AR91" s="24"/>
      <c r="AS91" s="24"/>
      <c r="AT91" s="24"/>
      <c r="AU91" s="24"/>
      <c r="AV91" s="24"/>
      <c r="AW91" s="24"/>
      <c r="AX91" s="24"/>
      <c r="AY91" s="24"/>
      <c r="AZ91" s="24"/>
      <c r="BA91" s="24"/>
    </row>
    <row r="92" spans="1:53" ht="20.100000000000001" customHeight="1">
      <c r="A92" s="127"/>
      <c r="B92" s="127"/>
      <c r="C92" s="823" t="str">
        <f>IF(+'EXHIBIT A'!E19='EXHIBIT C'!B69,"Equal","Not Equal")</f>
        <v>Equal</v>
      </c>
      <c r="D92" s="113" t="s">
        <v>190</v>
      </c>
      <c r="E92" s="113"/>
      <c r="F92" s="113"/>
      <c r="G92" s="113"/>
      <c r="H92" s="113"/>
      <c r="I92" s="24"/>
      <c r="J92" s="24"/>
      <c r="K92" s="24"/>
      <c r="L92" s="24"/>
      <c r="M92" s="24"/>
      <c r="N92" s="24"/>
      <c r="O92" s="24"/>
      <c r="P92" s="24"/>
      <c r="Q92" s="24"/>
      <c r="R92" s="24"/>
      <c r="S92" s="24"/>
      <c r="T92" s="24"/>
      <c r="U92" s="20"/>
      <c r="V92" s="20"/>
      <c r="W92" s="20"/>
      <c r="X92" s="20"/>
      <c r="Y92" s="20"/>
      <c r="Z92" s="20"/>
      <c r="AA92" s="20"/>
      <c r="AB92" s="20"/>
      <c r="AC92" s="20"/>
      <c r="AD92" s="20"/>
      <c r="AE92" s="20"/>
      <c r="AF92" s="20"/>
      <c r="AG92" s="20"/>
      <c r="AH92" s="24"/>
      <c r="AI92" s="24"/>
      <c r="AJ92" s="24"/>
      <c r="AK92" s="24"/>
      <c r="AL92" s="24"/>
      <c r="AM92" s="24"/>
      <c r="AN92" s="24"/>
      <c r="AO92" s="24"/>
      <c r="AP92" s="24"/>
      <c r="AQ92" s="24"/>
      <c r="AR92" s="24"/>
      <c r="AS92" s="24"/>
      <c r="AT92" s="24"/>
      <c r="AU92" s="24"/>
      <c r="AV92" s="24"/>
      <c r="AW92" s="24"/>
      <c r="AX92" s="24"/>
      <c r="AY92" s="24"/>
      <c r="AZ92" s="24"/>
      <c r="BA92" s="24"/>
    </row>
    <row r="93" spans="1:53" ht="20.100000000000001" customHeight="1">
      <c r="A93" s="127"/>
      <c r="B93" s="127"/>
      <c r="C93" s="982" t="str">
        <f>IF('EXHIBIT C'!B69=SUM('EXHIBIT D'!G132+'EXHIBIT D'!G133+'EXHIBIT D'!G134+'EXHIBIT D'!G135),"Equal","Not Equal")</f>
        <v>Equal</v>
      </c>
      <c r="D93" s="113" t="s">
        <v>191</v>
      </c>
      <c r="E93" s="113"/>
      <c r="F93" s="113"/>
      <c r="G93" s="113"/>
      <c r="I93" s="24"/>
      <c r="J93" s="24"/>
      <c r="K93" s="24"/>
      <c r="L93" s="24"/>
      <c r="M93" s="24"/>
      <c r="N93" s="24"/>
      <c r="O93" s="24"/>
      <c r="P93" s="24"/>
      <c r="Q93" s="24"/>
      <c r="R93" s="24"/>
      <c r="S93" s="24"/>
      <c r="T93" s="24"/>
      <c r="U93" s="20"/>
      <c r="V93" s="20"/>
      <c r="W93" s="20"/>
      <c r="X93" s="20"/>
      <c r="Y93" s="20"/>
      <c r="Z93" s="20"/>
      <c r="AA93" s="20"/>
      <c r="AB93" s="20"/>
      <c r="AC93" s="20"/>
      <c r="AD93" s="20"/>
      <c r="AE93" s="20"/>
      <c r="AF93" s="20"/>
      <c r="AG93" s="20"/>
      <c r="AH93" s="24"/>
      <c r="AI93" s="24"/>
      <c r="AJ93" s="24"/>
      <c r="AK93" s="24"/>
      <c r="AL93" s="24"/>
      <c r="AM93" s="24"/>
      <c r="AN93" s="24"/>
      <c r="AO93" s="24"/>
      <c r="AP93" s="24"/>
      <c r="AQ93" s="24"/>
      <c r="AR93" s="24"/>
      <c r="AS93" s="24"/>
      <c r="AT93" s="24"/>
      <c r="AU93" s="24"/>
      <c r="AV93" s="24"/>
      <c r="AW93" s="24"/>
      <c r="AX93" s="24"/>
      <c r="AY93" s="24"/>
      <c r="AZ93" s="24"/>
      <c r="BA93" s="24"/>
    </row>
    <row r="94" spans="1:53" ht="20.100000000000001" customHeight="1">
      <c r="A94" s="127"/>
      <c r="B94" s="127"/>
      <c r="C94" s="172" t="s">
        <v>192</v>
      </c>
      <c r="D94" s="113"/>
      <c r="E94" s="113"/>
      <c r="F94" s="113"/>
      <c r="G94" s="113"/>
      <c r="I94" s="24"/>
      <c r="J94" s="24"/>
      <c r="K94" s="24"/>
      <c r="L94" s="24"/>
      <c r="M94" s="24"/>
      <c r="N94" s="24"/>
      <c r="O94" s="24"/>
      <c r="P94" s="24"/>
      <c r="Q94" s="24"/>
      <c r="R94" s="24"/>
      <c r="S94" s="24"/>
      <c r="T94" s="24"/>
      <c r="U94" s="20"/>
      <c r="V94" s="20"/>
      <c r="W94" s="20"/>
      <c r="X94" s="20"/>
      <c r="Y94" s="20"/>
      <c r="Z94" s="20"/>
      <c r="AA94" s="20"/>
      <c r="AB94" s="20"/>
      <c r="AC94" s="20"/>
      <c r="AD94" s="20"/>
      <c r="AE94" s="20"/>
      <c r="AF94" s="20"/>
      <c r="AG94" s="20"/>
      <c r="AH94" s="24"/>
      <c r="AI94" s="24"/>
      <c r="AJ94" s="24"/>
      <c r="AK94" s="24"/>
      <c r="AL94" s="24"/>
      <c r="AM94" s="24"/>
      <c r="AN94" s="24"/>
      <c r="AO94" s="24"/>
      <c r="AP94" s="24"/>
      <c r="AQ94" s="24"/>
      <c r="AR94" s="24"/>
      <c r="AS94" s="24"/>
      <c r="AT94" s="24"/>
      <c r="AU94" s="24"/>
      <c r="AV94" s="24"/>
      <c r="AW94" s="24"/>
      <c r="AX94" s="24"/>
      <c r="AY94" s="24"/>
      <c r="AZ94" s="24"/>
      <c r="BA94" s="24"/>
    </row>
    <row r="95" spans="1:53" ht="20.100000000000001" customHeight="1">
      <c r="C95" s="823" t="str">
        <f>IF((+'EXHIBIT A'!E26)='EXHIBIT C'!B60,"Equal","Not Equal")</f>
        <v>Equal</v>
      </c>
      <c r="D95" s="113" t="s">
        <v>193</v>
      </c>
      <c r="E95" s="113"/>
      <c r="F95" s="113"/>
      <c r="G95" s="113"/>
      <c r="H95" s="113"/>
      <c r="I95" s="24"/>
      <c r="J95" s="24"/>
      <c r="K95" s="24"/>
      <c r="L95" s="24"/>
      <c r="M95" s="24"/>
      <c r="N95" s="24"/>
      <c r="O95" s="24"/>
      <c r="P95" s="24"/>
      <c r="Q95" s="24"/>
      <c r="R95" s="24"/>
      <c r="S95" s="24"/>
      <c r="T95" s="24"/>
      <c r="U95" s="20"/>
      <c r="V95" s="20"/>
      <c r="W95" s="20"/>
      <c r="X95" s="20"/>
      <c r="Y95" s="20"/>
      <c r="Z95" s="20"/>
      <c r="AA95" s="20"/>
      <c r="AB95" s="20"/>
      <c r="AC95" s="20"/>
      <c r="AD95" s="20"/>
      <c r="AE95" s="20"/>
      <c r="AF95" s="20"/>
      <c r="AG95" s="20"/>
      <c r="AH95" s="24"/>
      <c r="AI95" s="24"/>
      <c r="AJ95" s="24"/>
      <c r="AK95" s="24"/>
      <c r="AL95" s="24"/>
      <c r="AM95" s="24"/>
      <c r="AN95" s="24"/>
      <c r="AO95" s="24"/>
      <c r="AP95" s="24"/>
      <c r="AQ95" s="24"/>
      <c r="AR95" s="24"/>
      <c r="AS95" s="24"/>
      <c r="AT95" s="24"/>
      <c r="AU95" s="24"/>
      <c r="AV95" s="24"/>
      <c r="AW95" s="24"/>
      <c r="AX95" s="24"/>
      <c r="AY95" s="24"/>
      <c r="AZ95" s="24"/>
      <c r="BA95" s="24"/>
    </row>
    <row r="96" spans="1:53" ht="20.100000000000001" customHeight="1">
      <c r="A96" s="127"/>
      <c r="B96" s="127"/>
      <c r="C96" s="982" t="str">
        <f>IF('EXHIBIT C'!B60=SUM('EXHIBIT D'!G229+'EXHIBIT D'!G230+'EXHIBIT D'!G231+'EXHIBIT D'!G232+'EXHIBIT D'!G233),"Equal","Not Equal")</f>
        <v>Equal</v>
      </c>
      <c r="D96" s="113" t="s">
        <v>194</v>
      </c>
      <c r="E96" s="113"/>
      <c r="F96" s="113"/>
      <c r="G96" s="113"/>
      <c r="H96" s="113"/>
      <c r="I96" s="24"/>
      <c r="J96" s="24"/>
      <c r="K96" s="24"/>
      <c r="L96" s="24"/>
      <c r="M96" s="24"/>
      <c r="N96" s="24"/>
      <c r="O96" s="24"/>
      <c r="P96" s="24"/>
      <c r="Q96" s="24"/>
      <c r="R96" s="24"/>
      <c r="S96" s="24"/>
      <c r="T96" s="24"/>
      <c r="U96" s="20"/>
      <c r="V96" s="20"/>
      <c r="W96" s="20"/>
      <c r="X96" s="20"/>
      <c r="Y96" s="20"/>
      <c r="Z96" s="20"/>
      <c r="AA96" s="20"/>
      <c r="AB96" s="20"/>
      <c r="AC96" s="20"/>
      <c r="AD96" s="20"/>
      <c r="AE96" s="20"/>
      <c r="AF96" s="20"/>
      <c r="AG96" s="20"/>
      <c r="AH96" s="24"/>
      <c r="AI96" s="24"/>
      <c r="AJ96" s="24"/>
      <c r="AK96" s="24"/>
      <c r="AL96" s="24"/>
      <c r="AM96" s="24"/>
      <c r="AN96" s="24"/>
      <c r="AO96" s="24"/>
      <c r="AP96" s="24"/>
      <c r="AQ96" s="24"/>
      <c r="AR96" s="24"/>
      <c r="AS96" s="24"/>
      <c r="AT96" s="24"/>
      <c r="AU96" s="24"/>
      <c r="AV96" s="24"/>
      <c r="AW96" s="24"/>
      <c r="AX96" s="24"/>
      <c r="AY96" s="24"/>
      <c r="AZ96" s="24"/>
      <c r="BA96" s="24"/>
    </row>
    <row r="97" spans="1:53" ht="20.100000000000001" customHeight="1">
      <c r="A97" s="126"/>
      <c r="B97" s="126"/>
      <c r="C97" s="173"/>
      <c r="D97" s="113"/>
      <c r="E97" s="113"/>
      <c r="F97" s="113"/>
      <c r="G97" s="113"/>
      <c r="H97" s="113"/>
      <c r="I97" s="24"/>
      <c r="J97" s="24"/>
      <c r="K97" s="24"/>
      <c r="L97" s="24"/>
      <c r="M97" s="24"/>
      <c r="N97" s="24"/>
      <c r="O97" s="24"/>
      <c r="P97" s="24"/>
      <c r="Q97" s="24"/>
      <c r="R97" s="24"/>
      <c r="S97" s="24"/>
      <c r="T97" s="24"/>
      <c r="U97" s="20"/>
      <c r="V97" s="20"/>
      <c r="W97" s="20"/>
      <c r="X97" s="20"/>
      <c r="Y97" s="20"/>
      <c r="Z97" s="20"/>
      <c r="AA97" s="20"/>
      <c r="AB97" s="20"/>
      <c r="AC97" s="20"/>
      <c r="AD97" s="20"/>
      <c r="AE97" s="20"/>
      <c r="AF97" s="20"/>
      <c r="AG97" s="20"/>
      <c r="AH97" s="24"/>
      <c r="AI97" s="24"/>
      <c r="AJ97" s="24"/>
      <c r="AK97" s="24"/>
      <c r="AL97" s="24"/>
      <c r="AM97" s="24"/>
      <c r="AN97" s="24"/>
      <c r="AO97" s="24"/>
      <c r="AP97" s="24"/>
      <c r="AQ97" s="24"/>
      <c r="AR97" s="24"/>
      <c r="AS97" s="24"/>
      <c r="AT97" s="24"/>
      <c r="AU97" s="24"/>
      <c r="AV97" s="24"/>
      <c r="AW97" s="24"/>
      <c r="AX97" s="24"/>
      <c r="AY97" s="24"/>
      <c r="AZ97" s="24"/>
      <c r="BA97" s="24"/>
    </row>
    <row r="98" spans="1:53" ht="20.100000000000001" customHeight="1">
      <c r="A98" s="126"/>
      <c r="B98" s="126"/>
      <c r="C98" s="173"/>
      <c r="D98" s="113"/>
      <c r="E98" s="113"/>
      <c r="F98" s="113"/>
      <c r="G98" s="113"/>
      <c r="H98" s="113"/>
      <c r="I98" s="24"/>
      <c r="J98" s="24"/>
      <c r="K98" s="24"/>
      <c r="L98" s="24"/>
      <c r="M98" s="24"/>
      <c r="N98" s="24"/>
      <c r="O98" s="24"/>
      <c r="P98" s="24"/>
      <c r="Q98" s="24"/>
      <c r="R98" s="24"/>
      <c r="S98" s="24"/>
      <c r="T98" s="24"/>
      <c r="U98" s="20"/>
      <c r="V98" s="20"/>
      <c r="W98" s="20"/>
      <c r="X98" s="20"/>
      <c r="Y98" s="20"/>
      <c r="Z98" s="20"/>
      <c r="AA98" s="20"/>
      <c r="AB98" s="20"/>
      <c r="AC98" s="20"/>
      <c r="AD98" s="20"/>
      <c r="AE98" s="20"/>
      <c r="AF98" s="20"/>
      <c r="AG98" s="20"/>
      <c r="AH98" s="24"/>
      <c r="AI98" s="24"/>
      <c r="AJ98" s="24"/>
      <c r="AK98" s="24"/>
      <c r="AL98" s="24"/>
      <c r="AM98" s="24"/>
      <c r="AN98" s="24"/>
      <c r="AO98" s="24"/>
      <c r="AP98" s="24"/>
      <c r="AQ98" s="24"/>
      <c r="AR98" s="24"/>
      <c r="AS98" s="24"/>
      <c r="AT98" s="24"/>
      <c r="AU98" s="24"/>
      <c r="AV98" s="24"/>
      <c r="AW98" s="24"/>
      <c r="AX98" s="24"/>
      <c r="AY98" s="24"/>
      <c r="AZ98" s="24"/>
      <c r="BA98" s="24"/>
    </row>
    <row r="99" spans="1:53" ht="21.6" customHeight="1">
      <c r="A99" s="174" t="s">
        <v>195</v>
      </c>
      <c r="B99" s="126"/>
      <c r="C99" s="1184" t="s">
        <v>196</v>
      </c>
      <c r="D99" s="1184"/>
      <c r="E99" s="1184"/>
      <c r="F99" s="1184"/>
      <c r="G99" s="1184"/>
      <c r="H99" s="1074"/>
      <c r="I99" s="24"/>
      <c r="J99" s="24"/>
      <c r="K99" s="24"/>
      <c r="L99" s="24"/>
      <c r="M99" s="24"/>
      <c r="N99" s="24"/>
      <c r="O99" s="24"/>
      <c r="P99" s="24"/>
      <c r="Q99" s="24"/>
      <c r="R99" s="24"/>
      <c r="S99" s="24"/>
      <c r="T99" s="24"/>
      <c r="U99" s="20"/>
      <c r="V99" s="20"/>
      <c r="W99" s="20"/>
      <c r="X99" s="20"/>
      <c r="Y99" s="20"/>
      <c r="Z99" s="20"/>
      <c r="AA99" s="20"/>
      <c r="AB99" s="20"/>
      <c r="AC99" s="20"/>
      <c r="AD99" s="20"/>
      <c r="AE99" s="20"/>
      <c r="AF99" s="20"/>
      <c r="AG99" s="20"/>
      <c r="AH99" s="24"/>
      <c r="AI99" s="24"/>
      <c r="AJ99" s="24"/>
      <c r="AK99" s="24"/>
      <c r="AL99" s="24"/>
      <c r="AM99" s="24"/>
      <c r="AN99" s="24"/>
      <c r="AO99" s="24"/>
      <c r="AP99" s="24"/>
      <c r="AQ99" s="24"/>
      <c r="AR99" s="24"/>
      <c r="AS99" s="24"/>
      <c r="AT99" s="24"/>
      <c r="AU99" s="24"/>
      <c r="AV99" s="24"/>
      <c r="AW99" s="24"/>
      <c r="AX99" s="24"/>
      <c r="AY99" s="24"/>
      <c r="AZ99" s="24"/>
      <c r="BA99" s="24"/>
    </row>
    <row r="100" spans="1:53" ht="20.100000000000001" customHeight="1" thickBot="1">
      <c r="A100" s="127"/>
      <c r="B100" s="127"/>
      <c r="C100" s="113"/>
      <c r="D100" s="113"/>
      <c r="E100" s="175"/>
      <c r="F100" s="113"/>
      <c r="G100" s="113"/>
      <c r="H100" s="113"/>
      <c r="I100" s="24"/>
      <c r="J100" s="24"/>
      <c r="K100" s="24"/>
      <c r="L100" s="24"/>
      <c r="M100" s="24"/>
      <c r="N100" s="24"/>
      <c r="O100" s="24"/>
      <c r="P100" s="24"/>
      <c r="Q100" s="24"/>
      <c r="R100" s="24"/>
      <c r="S100" s="24"/>
      <c r="T100" s="24"/>
      <c r="U100" s="20"/>
      <c r="V100" s="20"/>
      <c r="W100" s="20"/>
      <c r="X100" s="20"/>
      <c r="Y100" s="20"/>
      <c r="Z100" s="20"/>
      <c r="AA100" s="20"/>
      <c r="AB100" s="20"/>
      <c r="AC100" s="20"/>
      <c r="AD100" s="20"/>
      <c r="AE100" s="20"/>
      <c r="AF100" s="20"/>
      <c r="AG100" s="20"/>
      <c r="AH100" s="24"/>
      <c r="AI100" s="24"/>
      <c r="AJ100" s="24"/>
      <c r="AK100" s="24"/>
      <c r="AL100" s="24"/>
      <c r="AM100" s="24"/>
      <c r="AN100" s="24"/>
      <c r="AO100" s="24"/>
      <c r="AP100" s="24"/>
      <c r="AQ100" s="24"/>
      <c r="AR100" s="24"/>
      <c r="AS100" s="24"/>
      <c r="AT100" s="24"/>
      <c r="AU100" s="24"/>
      <c r="AV100" s="24"/>
      <c r="AW100" s="24"/>
      <c r="AX100" s="24"/>
      <c r="AY100" s="24"/>
      <c r="AZ100" s="24"/>
      <c r="BA100" s="24"/>
    </row>
    <row r="101" spans="1:53" ht="38.1" customHeight="1">
      <c r="A101" s="127"/>
      <c r="B101" s="127"/>
      <c r="C101" s="176" t="s">
        <v>197</v>
      </c>
      <c r="D101" s="177" t="s">
        <v>198</v>
      </c>
      <c r="E101" s="176" t="s">
        <v>199</v>
      </c>
      <c r="F101" s="176" t="s">
        <v>165</v>
      </c>
      <c r="G101" s="113"/>
      <c r="H101" s="113"/>
      <c r="I101" s="24"/>
      <c r="J101" s="24"/>
      <c r="K101" s="24"/>
      <c r="L101" s="24"/>
      <c r="M101" s="24"/>
      <c r="N101" s="24"/>
      <c r="O101" s="24"/>
      <c r="P101" s="24"/>
      <c r="Q101" s="24"/>
      <c r="R101" s="24"/>
      <c r="S101" s="24"/>
      <c r="T101" s="24"/>
      <c r="U101" s="20"/>
      <c r="V101" s="20"/>
      <c r="W101" s="20"/>
      <c r="X101" s="20"/>
      <c r="Y101" s="20"/>
      <c r="Z101" s="20"/>
      <c r="AA101" s="20"/>
      <c r="AB101" s="20"/>
      <c r="AC101" s="20"/>
      <c r="AD101" s="20"/>
      <c r="AE101" s="20"/>
      <c r="AF101" s="20"/>
      <c r="AG101" s="20"/>
      <c r="AH101" s="24"/>
      <c r="AI101" s="24"/>
      <c r="AJ101" s="24"/>
      <c r="AK101" s="24"/>
      <c r="AL101" s="24"/>
      <c r="AM101" s="24"/>
      <c r="AN101" s="24"/>
      <c r="AO101" s="24"/>
      <c r="AP101" s="24"/>
      <c r="AQ101" s="24"/>
      <c r="AR101" s="24"/>
      <c r="AS101" s="24"/>
      <c r="AT101" s="24"/>
      <c r="AU101" s="24"/>
      <c r="AV101" s="24"/>
      <c r="AW101" s="24"/>
      <c r="AX101" s="24"/>
      <c r="AY101" s="24"/>
      <c r="AZ101" s="24"/>
      <c r="BA101" s="24"/>
    </row>
    <row r="102" spans="1:53" ht="20.100000000000001" customHeight="1">
      <c r="A102" s="127"/>
      <c r="B102" s="127"/>
      <c r="C102" s="824" t="s">
        <v>200</v>
      </c>
      <c r="D102" s="825">
        <f>VLOOKUP($D$7,VLOOKUP!$A$7:$E$35,2)</f>
        <v>27125617</v>
      </c>
      <c r="E102" s="826">
        <f>+'EXHIBIT D'!G75</f>
        <v>27125617</v>
      </c>
      <c r="F102" s="826">
        <f>D102-E102</f>
        <v>0</v>
      </c>
      <c r="G102" s="113"/>
      <c r="H102" s="113"/>
      <c r="I102" s="24"/>
      <c r="J102" s="24"/>
      <c r="K102" s="24"/>
      <c r="L102" s="24"/>
      <c r="M102" s="24"/>
      <c r="N102" s="24"/>
      <c r="O102" s="24"/>
      <c r="P102" s="24"/>
      <c r="Q102" s="24"/>
      <c r="R102" s="24"/>
      <c r="S102" s="24"/>
      <c r="T102" s="24"/>
      <c r="U102" s="20"/>
      <c r="V102" s="20"/>
      <c r="W102" s="20"/>
      <c r="X102" s="20"/>
      <c r="Y102" s="20"/>
      <c r="Z102" s="20"/>
      <c r="AA102" s="20"/>
      <c r="AB102" s="20"/>
      <c r="AC102" s="20"/>
      <c r="AD102" s="20"/>
      <c r="AE102" s="20"/>
      <c r="AF102" s="20"/>
      <c r="AG102" s="20"/>
      <c r="AH102" s="24"/>
      <c r="AI102" s="24"/>
      <c r="AJ102" s="24"/>
      <c r="AK102" s="24"/>
      <c r="AL102" s="24"/>
      <c r="AM102" s="24"/>
      <c r="AN102" s="24"/>
      <c r="AO102" s="24"/>
      <c r="AP102" s="24"/>
      <c r="AQ102" s="24"/>
      <c r="AR102" s="24"/>
      <c r="AS102" s="24"/>
      <c r="AT102" s="24"/>
      <c r="AU102" s="24"/>
      <c r="AV102" s="24"/>
      <c r="AW102" s="24"/>
      <c r="AX102" s="24"/>
      <c r="AY102" s="24"/>
      <c r="AZ102" s="24"/>
      <c r="BA102" s="24"/>
    </row>
    <row r="103" spans="1:53" ht="20.100000000000001" customHeight="1">
      <c r="A103" s="127"/>
      <c r="B103" s="127"/>
      <c r="C103" s="827" t="s">
        <v>201</v>
      </c>
      <c r="D103" s="825">
        <f>E103</f>
        <v>838684</v>
      </c>
      <c r="E103" s="826">
        <f>'EXHIBIT D'!G77</f>
        <v>838684</v>
      </c>
      <c r="F103" s="826">
        <f>D103-E103</f>
        <v>0</v>
      </c>
      <c r="G103" s="113"/>
      <c r="H103" s="113"/>
      <c r="I103" s="24"/>
      <c r="J103" s="24"/>
      <c r="K103" s="24"/>
      <c r="L103" s="24"/>
      <c r="M103" s="24"/>
      <c r="N103" s="24"/>
      <c r="O103" s="24"/>
      <c r="P103" s="24"/>
      <c r="Q103" s="24"/>
      <c r="R103" s="24"/>
      <c r="S103" s="24"/>
      <c r="T103" s="24"/>
      <c r="U103" s="20"/>
      <c r="V103" s="20"/>
      <c r="W103" s="20"/>
      <c r="X103" s="20"/>
      <c r="Y103" s="20"/>
      <c r="Z103" s="20"/>
      <c r="AA103" s="20"/>
      <c r="AB103" s="20"/>
      <c r="AC103" s="20"/>
      <c r="AD103" s="20"/>
      <c r="AE103" s="20"/>
      <c r="AF103" s="20"/>
      <c r="AG103" s="20"/>
      <c r="AH103" s="24"/>
      <c r="AI103" s="24"/>
      <c r="AJ103" s="24"/>
      <c r="AK103" s="24"/>
      <c r="AL103" s="24"/>
      <c r="AM103" s="24"/>
      <c r="AN103" s="24"/>
      <c r="AO103" s="24"/>
      <c r="AP103" s="24"/>
      <c r="AQ103" s="24"/>
      <c r="AR103" s="24"/>
      <c r="AS103" s="24"/>
      <c r="AT103" s="24"/>
      <c r="AU103" s="24"/>
      <c r="AV103" s="24"/>
      <c r="AW103" s="24"/>
      <c r="AX103" s="24"/>
      <c r="AY103" s="24"/>
      <c r="AZ103" s="24"/>
      <c r="BA103" s="24"/>
    </row>
    <row r="104" spans="1:53" ht="20.100000000000001" customHeight="1">
      <c r="A104" s="127"/>
      <c r="B104" s="127"/>
      <c r="C104" s="827" t="s">
        <v>202</v>
      </c>
      <c r="D104" s="825">
        <f>VLOOKUP($D$7,VLOOKUP!$A$7:$E$35,3)</f>
        <v>3883985</v>
      </c>
      <c r="E104" s="826">
        <f>'EXHIBIT D'!G81</f>
        <v>3883985</v>
      </c>
      <c r="F104" s="826">
        <f>D104-E104</f>
        <v>0</v>
      </c>
      <c r="G104" s="113"/>
      <c r="H104" s="113"/>
      <c r="I104" s="24"/>
      <c r="J104" s="24"/>
      <c r="K104" s="24"/>
      <c r="L104" s="24"/>
      <c r="M104" s="24"/>
      <c r="N104" s="24"/>
      <c r="O104" s="24"/>
      <c r="P104" s="24"/>
      <c r="Q104" s="24"/>
      <c r="R104" s="24"/>
      <c r="S104" s="24"/>
      <c r="T104" s="24"/>
      <c r="U104" s="20"/>
      <c r="V104" s="20"/>
      <c r="W104" s="20"/>
      <c r="X104" s="20"/>
      <c r="Y104" s="20"/>
      <c r="Z104" s="20"/>
      <c r="AA104" s="20"/>
      <c r="AB104" s="20"/>
      <c r="AC104" s="20"/>
      <c r="AD104" s="20"/>
      <c r="AE104" s="20"/>
      <c r="AF104" s="20"/>
      <c r="AG104" s="20"/>
      <c r="AH104" s="24"/>
      <c r="AI104" s="24"/>
      <c r="AJ104" s="24"/>
      <c r="AK104" s="24"/>
      <c r="AL104" s="24"/>
      <c r="AM104" s="24"/>
      <c r="AN104" s="24"/>
      <c r="AO104" s="24"/>
      <c r="AP104" s="24"/>
      <c r="AQ104" s="24"/>
      <c r="AR104" s="24"/>
      <c r="AS104" s="24"/>
      <c r="AT104" s="24"/>
      <c r="AU104" s="24"/>
      <c r="AV104" s="24"/>
      <c r="AW104" s="24"/>
      <c r="AX104" s="24"/>
      <c r="AY104" s="24"/>
      <c r="AZ104" s="24"/>
      <c r="BA104" s="24"/>
    </row>
    <row r="105" spans="1:53" ht="20.100000000000001" customHeight="1" thickBot="1">
      <c r="A105" s="126"/>
      <c r="B105" s="126"/>
      <c r="C105" s="178"/>
      <c r="D105" s="179"/>
      <c r="E105" s="180"/>
      <c r="F105" s="181"/>
      <c r="G105" s="113"/>
      <c r="H105" s="113"/>
      <c r="I105" s="24"/>
      <c r="J105" s="24"/>
      <c r="K105" s="24"/>
      <c r="L105" s="24"/>
      <c r="M105" s="24"/>
      <c r="N105" s="24"/>
      <c r="O105" s="24"/>
      <c r="P105" s="24"/>
      <c r="Q105" s="24"/>
      <c r="R105" s="24"/>
      <c r="S105" s="24"/>
      <c r="T105" s="24"/>
      <c r="U105" s="20"/>
      <c r="V105" s="20"/>
      <c r="W105" s="20"/>
      <c r="X105" s="20"/>
      <c r="Y105" s="20"/>
      <c r="Z105" s="20"/>
      <c r="AA105" s="20"/>
      <c r="AB105" s="20"/>
      <c r="AC105" s="20"/>
      <c r="AD105" s="20"/>
      <c r="AE105" s="20"/>
      <c r="AF105" s="20"/>
      <c r="AG105" s="20"/>
      <c r="AH105" s="24"/>
      <c r="AI105" s="24"/>
      <c r="AJ105" s="24"/>
      <c r="AK105" s="24"/>
      <c r="AL105" s="24"/>
      <c r="AM105" s="24"/>
      <c r="AN105" s="24"/>
      <c r="AO105" s="24"/>
      <c r="AP105" s="24"/>
      <c r="AQ105" s="24"/>
      <c r="AR105" s="24"/>
      <c r="AS105" s="24"/>
      <c r="AT105" s="24"/>
      <c r="AU105" s="24"/>
      <c r="AV105" s="24"/>
      <c r="AW105" s="24"/>
      <c r="AX105" s="24"/>
      <c r="AY105" s="24"/>
      <c r="AZ105" s="24"/>
      <c r="BA105" s="24"/>
    </row>
    <row r="106" spans="1:53" ht="20.100000000000001" customHeight="1" thickBot="1">
      <c r="A106" s="126"/>
      <c r="B106" s="126"/>
      <c r="C106" s="182" t="s">
        <v>203</v>
      </c>
      <c r="D106" s="183">
        <f>SUM(D102:D104)</f>
        <v>31848286</v>
      </c>
      <c r="E106" s="183">
        <f t="shared" ref="E106:F106" si="4">SUM(E102:E104)</f>
        <v>31848286</v>
      </c>
      <c r="F106" s="183">
        <f t="shared" si="4"/>
        <v>0</v>
      </c>
      <c r="G106" s="113"/>
      <c r="H106" s="113"/>
      <c r="I106" s="24"/>
      <c r="J106" s="24"/>
      <c r="K106" s="24"/>
      <c r="L106" s="24"/>
      <c r="M106" s="24"/>
      <c r="N106" s="24"/>
      <c r="O106" s="24"/>
      <c r="P106" s="24"/>
      <c r="Q106" s="24"/>
      <c r="R106" s="24"/>
      <c r="S106" s="24"/>
      <c r="T106" s="24"/>
      <c r="U106" s="20"/>
      <c r="V106" s="20"/>
      <c r="W106" s="20"/>
      <c r="X106" s="20"/>
      <c r="Y106" s="20"/>
      <c r="Z106" s="20"/>
      <c r="AA106" s="20"/>
      <c r="AB106" s="20"/>
      <c r="AC106" s="20"/>
      <c r="AD106" s="20"/>
      <c r="AE106" s="20"/>
      <c r="AF106" s="20"/>
      <c r="AG106" s="20"/>
      <c r="AH106" s="24"/>
      <c r="AI106" s="24"/>
      <c r="AJ106" s="24"/>
      <c r="AK106" s="24"/>
      <c r="AL106" s="24"/>
      <c r="AM106" s="24"/>
      <c r="AN106" s="24"/>
      <c r="AO106" s="24"/>
      <c r="AP106" s="24"/>
      <c r="AQ106" s="24"/>
      <c r="AR106" s="24"/>
      <c r="AS106" s="24"/>
      <c r="AT106" s="24"/>
      <c r="AU106" s="24"/>
      <c r="AV106" s="24"/>
      <c r="AW106" s="24"/>
      <c r="AX106" s="24"/>
      <c r="AY106" s="24"/>
      <c r="AZ106" s="24"/>
      <c r="BA106" s="24"/>
    </row>
    <row r="107" spans="1:53">
      <c r="A107" s="126"/>
      <c r="B107" s="126"/>
      <c r="C107" s="184"/>
      <c r="D107" s="184"/>
      <c r="E107" s="184"/>
      <c r="F107" s="113"/>
      <c r="G107" s="113"/>
      <c r="H107" s="113"/>
      <c r="I107" s="20"/>
      <c r="J107" s="20"/>
      <c r="K107" s="24"/>
      <c r="L107" s="24"/>
      <c r="M107" s="24"/>
      <c r="N107" s="24"/>
      <c r="O107" s="24"/>
      <c r="P107" s="24"/>
      <c r="Q107" s="24"/>
      <c r="R107" s="24"/>
      <c r="S107" s="24"/>
      <c r="T107" s="24"/>
      <c r="U107" s="20"/>
      <c r="V107" s="20"/>
      <c r="W107" s="20"/>
      <c r="X107" s="20"/>
      <c r="Y107" s="20"/>
      <c r="Z107" s="20"/>
      <c r="AA107" s="20"/>
      <c r="AB107" s="20"/>
      <c r="AC107" s="20"/>
      <c r="AD107" s="20"/>
      <c r="AE107" s="20"/>
      <c r="AF107" s="20"/>
      <c r="AG107" s="20"/>
      <c r="AH107" s="24"/>
      <c r="AI107" s="24"/>
      <c r="AJ107" s="24"/>
      <c r="AK107" s="24"/>
      <c r="AL107" s="24"/>
      <c r="AM107" s="24"/>
      <c r="AN107" s="24"/>
      <c r="AO107" s="24"/>
      <c r="AP107" s="24"/>
      <c r="AQ107" s="24"/>
      <c r="AR107" s="24"/>
      <c r="AS107" s="24"/>
      <c r="AT107" s="24"/>
      <c r="AU107" s="24"/>
      <c r="AV107" s="24"/>
      <c r="AW107" s="24"/>
      <c r="AX107" s="24"/>
      <c r="AY107" s="24"/>
      <c r="AZ107" s="24"/>
      <c r="BA107" s="24"/>
    </row>
    <row r="108" spans="1:53" ht="20.100000000000001" customHeight="1">
      <c r="A108" s="126"/>
      <c r="B108" s="126"/>
      <c r="C108" s="184"/>
      <c r="D108" s="184"/>
      <c r="E108" s="184"/>
      <c r="F108" s="113"/>
      <c r="G108" s="113"/>
      <c r="H108" s="113"/>
      <c r="I108" s="24"/>
      <c r="J108" s="24"/>
      <c r="K108" s="24"/>
      <c r="L108" s="24"/>
      <c r="M108" s="24"/>
      <c r="N108" s="24"/>
      <c r="O108" s="24"/>
      <c r="P108" s="24"/>
      <c r="Q108" s="24"/>
      <c r="R108" s="24"/>
      <c r="S108" s="24"/>
      <c r="T108" s="24"/>
      <c r="U108" s="20"/>
      <c r="V108" s="20"/>
      <c r="W108" s="20"/>
      <c r="X108" s="20"/>
      <c r="Y108" s="20"/>
      <c r="Z108" s="20"/>
      <c r="AA108" s="20"/>
      <c r="AB108" s="20"/>
      <c r="AC108" s="20"/>
      <c r="AD108" s="20"/>
      <c r="AE108" s="20"/>
      <c r="AF108" s="20"/>
      <c r="AG108" s="20"/>
      <c r="AH108" s="24"/>
      <c r="AI108" s="24"/>
      <c r="AJ108" s="24"/>
      <c r="AK108" s="24"/>
      <c r="AL108" s="24"/>
      <c r="AM108" s="24"/>
      <c r="AN108" s="24"/>
      <c r="AO108" s="24"/>
      <c r="AP108" s="24"/>
      <c r="AQ108" s="24"/>
      <c r="AR108" s="24"/>
      <c r="AS108" s="24"/>
      <c r="AT108" s="24"/>
      <c r="AU108" s="24"/>
      <c r="AV108" s="24"/>
      <c r="AW108" s="24"/>
      <c r="AX108" s="24"/>
      <c r="AY108" s="24"/>
      <c r="AZ108" s="24"/>
      <c r="BA108" s="24"/>
    </row>
    <row r="109" spans="1:53" ht="20.100000000000001" customHeight="1">
      <c r="A109" s="126" t="s">
        <v>204</v>
      </c>
      <c r="B109" s="126"/>
      <c r="C109" s="126" t="s">
        <v>205</v>
      </c>
      <c r="D109" s="113"/>
      <c r="E109" s="113"/>
      <c r="F109" s="113"/>
      <c r="G109" s="113"/>
      <c r="H109" s="113"/>
      <c r="I109" s="24"/>
      <c r="J109" s="24"/>
      <c r="K109" s="24"/>
      <c r="L109" s="24"/>
      <c r="M109" s="24"/>
      <c r="N109" s="24"/>
      <c r="O109" s="24"/>
      <c r="P109" s="24"/>
      <c r="Q109" s="24"/>
      <c r="R109" s="24"/>
      <c r="S109" s="24"/>
      <c r="T109" s="24"/>
      <c r="U109" s="20"/>
      <c r="V109" s="20"/>
      <c r="W109" s="20"/>
      <c r="X109" s="20"/>
      <c r="Y109" s="20"/>
      <c r="Z109" s="20"/>
      <c r="AA109" s="20"/>
      <c r="AB109" s="20"/>
      <c r="AC109" s="20"/>
      <c r="AD109" s="20"/>
      <c r="AE109" s="20"/>
      <c r="AF109" s="20"/>
      <c r="AG109" s="20"/>
      <c r="AH109" s="24"/>
      <c r="AI109" s="24"/>
      <c r="AJ109" s="24"/>
      <c r="AK109" s="24"/>
      <c r="AL109" s="24"/>
      <c r="AM109" s="24"/>
      <c r="AN109" s="24"/>
      <c r="AO109" s="24"/>
      <c r="AP109" s="24"/>
      <c r="AQ109" s="24"/>
      <c r="AR109" s="24"/>
      <c r="AS109" s="24"/>
      <c r="AT109" s="24"/>
      <c r="AU109" s="24"/>
      <c r="AV109" s="24"/>
      <c r="AW109" s="24"/>
      <c r="AX109" s="24"/>
      <c r="AY109" s="24"/>
      <c r="AZ109" s="24"/>
      <c r="BA109" s="24"/>
    </row>
    <row r="110" spans="1:53" ht="20.100000000000001" customHeight="1">
      <c r="A110" s="127"/>
      <c r="B110" s="127"/>
      <c r="C110" s="126"/>
      <c r="D110" s="113"/>
      <c r="E110" s="113"/>
      <c r="F110" s="113"/>
      <c r="G110" s="113"/>
      <c r="H110" s="113"/>
      <c r="I110" s="24"/>
      <c r="J110" s="24"/>
      <c r="K110" s="24"/>
      <c r="L110" s="24"/>
      <c r="M110" s="24"/>
      <c r="N110" s="24"/>
      <c r="O110" s="24"/>
      <c r="P110" s="24"/>
      <c r="Q110" s="24"/>
      <c r="R110" s="24"/>
      <c r="S110" s="24"/>
      <c r="T110" s="24"/>
      <c r="U110" s="20"/>
      <c r="V110" s="20"/>
      <c r="W110" s="20"/>
      <c r="X110" s="20"/>
      <c r="Y110" s="20"/>
      <c r="Z110" s="20"/>
      <c r="AA110" s="20"/>
      <c r="AB110" s="20"/>
      <c r="AC110" s="20"/>
      <c r="AD110" s="20"/>
      <c r="AE110" s="20"/>
      <c r="AF110" s="20"/>
      <c r="AG110" s="20"/>
      <c r="AH110" s="24"/>
      <c r="AI110" s="24"/>
      <c r="AJ110" s="24"/>
      <c r="AK110" s="24"/>
      <c r="AL110" s="24"/>
      <c r="AM110" s="24"/>
      <c r="AN110" s="24"/>
      <c r="AO110" s="24"/>
      <c r="AP110" s="24"/>
      <c r="AQ110" s="24"/>
      <c r="AR110" s="24"/>
      <c r="AS110" s="24"/>
      <c r="AT110" s="24"/>
      <c r="AU110" s="24"/>
      <c r="AV110" s="24"/>
      <c r="AW110" s="24"/>
      <c r="AX110" s="24"/>
      <c r="AY110" s="24"/>
      <c r="AZ110" s="24"/>
      <c r="BA110" s="24"/>
    </row>
    <row r="111" spans="1:53" ht="20.100000000000001" customHeight="1">
      <c r="A111" s="127"/>
      <c r="B111" s="127"/>
      <c r="C111" s="828" t="str">
        <f>IF(+'EXHIBIT E'!B21=+'EXHIBIT D'!G195,"Equal","Not Equal")</f>
        <v>Equal</v>
      </c>
      <c r="D111" s="113" t="s">
        <v>206</v>
      </c>
      <c r="E111" s="113"/>
      <c r="F111" s="113"/>
      <c r="G111" s="116"/>
      <c r="H111" s="113"/>
      <c r="I111" s="24"/>
      <c r="J111" s="24"/>
      <c r="K111" s="24"/>
      <c r="L111" s="24"/>
      <c r="M111" s="24"/>
      <c r="N111" s="24"/>
      <c r="O111" s="24"/>
      <c r="P111" s="24"/>
      <c r="Q111" s="24"/>
      <c r="R111" s="24"/>
      <c r="S111" s="24"/>
      <c r="T111" s="24"/>
      <c r="U111" s="20"/>
      <c r="V111" s="20"/>
      <c r="W111" s="20"/>
      <c r="X111" s="20"/>
      <c r="Y111" s="20"/>
      <c r="Z111" s="20"/>
      <c r="AA111" s="20"/>
      <c r="AB111" s="20"/>
      <c r="AC111" s="20"/>
      <c r="AD111" s="20"/>
      <c r="AE111" s="20"/>
      <c r="AF111" s="20"/>
      <c r="AG111" s="20"/>
      <c r="AH111" s="24"/>
      <c r="AI111" s="24"/>
      <c r="AJ111" s="24"/>
      <c r="AK111" s="24"/>
      <c r="AL111" s="24"/>
      <c r="AM111" s="24"/>
      <c r="AN111" s="24"/>
      <c r="AO111" s="24"/>
      <c r="AP111" s="24"/>
      <c r="AQ111" s="24"/>
      <c r="AR111" s="24"/>
      <c r="AS111" s="24"/>
      <c r="AT111" s="24"/>
      <c r="AU111" s="24"/>
      <c r="AV111" s="24"/>
      <c r="AW111" s="24"/>
      <c r="AX111" s="24"/>
      <c r="AY111" s="24"/>
      <c r="AZ111" s="24"/>
      <c r="BA111" s="24"/>
    </row>
    <row r="112" spans="1:53" ht="20.100000000000001" customHeight="1">
      <c r="A112" s="127"/>
      <c r="B112" s="127"/>
      <c r="C112" s="829" t="str">
        <f>IF(+'EXHIBIT E'!C21=+'EXHIBIT D'!G238,"Equal","Not Equal")</f>
        <v>Equal</v>
      </c>
      <c r="D112" s="113" t="s">
        <v>207</v>
      </c>
      <c r="E112" s="185"/>
      <c r="F112" s="113"/>
      <c r="G112" s="116"/>
      <c r="H112" s="113"/>
      <c r="I112" s="24"/>
      <c r="J112" s="24"/>
      <c r="K112" s="24"/>
      <c r="L112" s="24"/>
      <c r="M112" s="24"/>
      <c r="N112" s="24"/>
      <c r="O112" s="24"/>
      <c r="P112" s="24"/>
      <c r="Q112" s="24"/>
      <c r="R112" s="24"/>
      <c r="S112" s="24"/>
      <c r="T112" s="24"/>
      <c r="U112" s="20"/>
      <c r="V112" s="20"/>
      <c r="W112" s="20"/>
      <c r="X112" s="20"/>
      <c r="Y112" s="20"/>
      <c r="Z112" s="20"/>
      <c r="AA112" s="20"/>
      <c r="AB112" s="20"/>
      <c r="AC112" s="20"/>
      <c r="AD112" s="20"/>
      <c r="AE112" s="20"/>
      <c r="AF112" s="20"/>
      <c r="AG112" s="20"/>
      <c r="AH112" s="24"/>
      <c r="AI112" s="24"/>
      <c r="AJ112" s="24"/>
      <c r="AK112" s="24"/>
      <c r="AL112" s="24"/>
      <c r="AM112" s="24"/>
      <c r="AN112" s="24"/>
      <c r="AO112" s="24"/>
      <c r="AP112" s="24"/>
      <c r="AQ112" s="24"/>
      <c r="AR112" s="24"/>
      <c r="AS112" s="24"/>
      <c r="AT112" s="24"/>
      <c r="AU112" s="24"/>
      <c r="AV112" s="24"/>
      <c r="AW112" s="24"/>
      <c r="AX112" s="24"/>
      <c r="AY112" s="24"/>
      <c r="AZ112" s="24"/>
      <c r="BA112" s="24"/>
    </row>
    <row r="113" spans="1:53" ht="20.100000000000001" customHeight="1">
      <c r="C113" s="829" t="str">
        <f>IF(+'EXHIBIT E'!D21=+'EXHIBIT D'!G253,"Equal","Not Equal")</f>
        <v>Equal</v>
      </c>
      <c r="D113" s="113" t="s">
        <v>208</v>
      </c>
      <c r="E113" s="185"/>
      <c r="F113" s="113"/>
      <c r="G113" s="113"/>
      <c r="H113" s="113"/>
      <c r="I113" s="24"/>
      <c r="J113" s="24"/>
      <c r="K113" s="24"/>
      <c r="L113" s="24"/>
      <c r="M113" s="24"/>
      <c r="N113" s="24"/>
      <c r="O113" s="24"/>
      <c r="P113" s="24"/>
      <c r="Q113" s="24"/>
      <c r="R113" s="24"/>
      <c r="S113" s="24"/>
      <c r="T113" s="24"/>
      <c r="U113" s="20"/>
      <c r="V113" s="20"/>
      <c r="W113" s="20"/>
      <c r="X113" s="20"/>
      <c r="Y113" s="20"/>
      <c r="Z113" s="20"/>
      <c r="AA113" s="20"/>
      <c r="AB113" s="20"/>
      <c r="AC113" s="20"/>
      <c r="AD113" s="20"/>
      <c r="AE113" s="20"/>
      <c r="AF113" s="20"/>
      <c r="AG113" s="20"/>
      <c r="AH113" s="24"/>
      <c r="AI113" s="24"/>
      <c r="AJ113" s="24"/>
      <c r="AK113" s="24"/>
      <c r="AL113" s="24"/>
      <c r="AM113" s="24"/>
      <c r="AN113" s="24"/>
      <c r="AO113" s="24"/>
      <c r="AP113" s="24"/>
      <c r="AQ113" s="24"/>
      <c r="AR113" s="24"/>
      <c r="AS113" s="24"/>
      <c r="AT113" s="24"/>
      <c r="AU113" s="24"/>
      <c r="AV113" s="24"/>
      <c r="AW113" s="24"/>
      <c r="AX113" s="24"/>
      <c r="AY113" s="24"/>
      <c r="AZ113" s="24"/>
      <c r="BA113" s="24"/>
    </row>
    <row r="114" spans="1:53" ht="20.100000000000001" customHeight="1">
      <c r="A114" s="126"/>
      <c r="B114" s="126"/>
      <c r="C114" s="830" t="str">
        <f>IF(+'EXHIBIT E'!E21=+'EXHIBIT D'!G255,"Equal","Not Equal")</f>
        <v>Equal</v>
      </c>
      <c r="D114" s="186" t="s">
        <v>61</v>
      </c>
      <c r="E114" s="185"/>
      <c r="F114" s="113"/>
      <c r="G114" s="116"/>
      <c r="H114" s="113"/>
      <c r="I114" s="24"/>
      <c r="J114" s="24"/>
      <c r="K114" s="24"/>
      <c r="L114" s="24"/>
      <c r="M114" s="24"/>
      <c r="N114" s="24"/>
      <c r="O114" s="24"/>
      <c r="P114" s="24"/>
      <c r="Q114" s="24"/>
      <c r="R114" s="24"/>
      <c r="S114" s="24"/>
      <c r="T114" s="24"/>
      <c r="U114" s="20"/>
      <c r="V114" s="20"/>
      <c r="W114" s="20"/>
      <c r="X114" s="20"/>
      <c r="Y114" s="20"/>
      <c r="Z114" s="20"/>
      <c r="AA114" s="20"/>
      <c r="AB114" s="20"/>
      <c r="AC114" s="20"/>
      <c r="AD114" s="20"/>
      <c r="AE114" s="20"/>
      <c r="AF114" s="20"/>
      <c r="AG114" s="20"/>
      <c r="AH114" s="24"/>
      <c r="AI114" s="24"/>
      <c r="AJ114" s="24"/>
      <c r="AK114" s="24"/>
      <c r="AL114" s="24"/>
      <c r="AM114" s="24"/>
      <c r="AN114" s="24"/>
      <c r="AO114" s="24"/>
      <c r="AP114" s="24"/>
      <c r="AQ114" s="24"/>
      <c r="AR114" s="24"/>
      <c r="AS114" s="24"/>
      <c r="AT114" s="24"/>
      <c r="AU114" s="24"/>
      <c r="AV114" s="24"/>
      <c r="AW114" s="24"/>
      <c r="AX114" s="24"/>
      <c r="AY114" s="24"/>
      <c r="AZ114" s="24"/>
      <c r="BA114" s="24"/>
    </row>
    <row r="115" spans="1:53" ht="20.100000000000001" customHeight="1">
      <c r="A115" s="127"/>
      <c r="B115" s="127"/>
      <c r="E115" s="113"/>
      <c r="F115" s="113"/>
      <c r="G115" s="154"/>
      <c r="H115" s="113"/>
      <c r="I115" s="24"/>
      <c r="J115" s="24"/>
      <c r="K115" s="24"/>
      <c r="L115" s="24"/>
      <c r="M115" s="24"/>
      <c r="N115" s="24"/>
      <c r="O115" s="24"/>
      <c r="P115" s="24"/>
      <c r="Q115" s="24"/>
      <c r="R115" s="24"/>
      <c r="S115" s="24"/>
      <c r="T115" s="24"/>
      <c r="U115" s="20"/>
      <c r="V115" s="20"/>
      <c r="W115" s="20"/>
      <c r="X115" s="20"/>
      <c r="Y115" s="20"/>
      <c r="Z115" s="20"/>
      <c r="AA115" s="20"/>
      <c r="AB115" s="20"/>
      <c r="AC115" s="20"/>
      <c r="AD115" s="20"/>
      <c r="AE115" s="20"/>
      <c r="AF115" s="20"/>
      <c r="AG115" s="20"/>
      <c r="AH115" s="24"/>
      <c r="AI115" s="24"/>
      <c r="AJ115" s="24"/>
      <c r="AK115" s="24"/>
      <c r="AL115" s="24"/>
      <c r="AM115" s="24"/>
      <c r="AN115" s="24"/>
      <c r="AO115" s="24"/>
      <c r="AP115" s="24"/>
      <c r="AQ115" s="24"/>
      <c r="AR115" s="24"/>
      <c r="AS115" s="24"/>
      <c r="AT115" s="24"/>
      <c r="AU115" s="24"/>
      <c r="AV115" s="24"/>
      <c r="AW115" s="24"/>
      <c r="AX115" s="24"/>
      <c r="AY115" s="24"/>
      <c r="AZ115" s="24"/>
      <c r="BA115" s="24"/>
    </row>
    <row r="116" spans="1:53" ht="20.100000000000001" customHeight="1">
      <c r="A116" s="127"/>
      <c r="B116" s="127"/>
      <c r="E116" s="113"/>
      <c r="F116" s="113"/>
      <c r="G116" s="113"/>
      <c r="H116" s="113"/>
      <c r="I116" s="24"/>
      <c r="J116" s="24"/>
      <c r="K116" s="24"/>
      <c r="L116" s="24"/>
      <c r="M116" s="24"/>
      <c r="N116" s="24"/>
      <c r="O116" s="24"/>
      <c r="P116" s="24"/>
      <c r="Q116" s="24"/>
      <c r="R116" s="24"/>
      <c r="S116" s="24"/>
      <c r="T116" s="24"/>
      <c r="U116" s="20"/>
      <c r="V116" s="20"/>
      <c r="W116" s="20"/>
      <c r="X116" s="20"/>
      <c r="Y116" s="20"/>
      <c r="Z116" s="20"/>
      <c r="AA116" s="20"/>
      <c r="AB116" s="20"/>
      <c r="AC116" s="20"/>
      <c r="AD116" s="20"/>
      <c r="AE116" s="20"/>
      <c r="AF116" s="20"/>
      <c r="AG116" s="20"/>
      <c r="AH116" s="24"/>
      <c r="AI116" s="24"/>
      <c r="AJ116" s="24"/>
      <c r="AK116" s="24"/>
      <c r="AL116" s="24"/>
      <c r="AM116" s="24"/>
      <c r="AN116" s="24"/>
      <c r="AO116" s="24"/>
      <c r="AP116" s="24"/>
      <c r="AQ116" s="24"/>
      <c r="AR116" s="24"/>
      <c r="AS116" s="24"/>
      <c r="AT116" s="24"/>
      <c r="AU116" s="24"/>
      <c r="AV116" s="24"/>
      <c r="AW116" s="24"/>
      <c r="AX116" s="24"/>
      <c r="AY116" s="24"/>
      <c r="AZ116" s="24"/>
      <c r="BA116" s="24"/>
    </row>
    <row r="117" spans="1:53" ht="42" customHeight="1">
      <c r="A117" s="187" t="s">
        <v>209</v>
      </c>
      <c r="B117" s="188"/>
      <c r="C117" s="1185" t="s">
        <v>210</v>
      </c>
      <c r="D117" s="1185"/>
      <c r="E117" s="1185"/>
      <c r="F117" s="1185"/>
      <c r="G117" s="1185"/>
      <c r="H117" s="1035"/>
      <c r="I117" s="24"/>
      <c r="J117" s="24"/>
      <c r="K117" s="24"/>
      <c r="L117" s="24"/>
      <c r="M117" s="24"/>
      <c r="N117" s="24"/>
      <c r="O117" s="24"/>
      <c r="P117" s="24"/>
      <c r="Q117" s="24"/>
      <c r="R117" s="24"/>
      <c r="S117" s="24"/>
      <c r="T117" s="24"/>
      <c r="U117" s="20"/>
      <c r="V117" s="20"/>
      <c r="W117" s="20"/>
      <c r="X117" s="20"/>
      <c r="Y117" s="20"/>
      <c r="Z117" s="20"/>
      <c r="AA117" s="20"/>
      <c r="AB117" s="20"/>
      <c r="AC117" s="20"/>
      <c r="AD117" s="20"/>
      <c r="AE117" s="20"/>
      <c r="AF117" s="20"/>
      <c r="AG117" s="20"/>
      <c r="AH117" s="24"/>
      <c r="AI117" s="24"/>
      <c r="AJ117" s="24"/>
      <c r="AK117" s="24"/>
      <c r="AL117" s="24"/>
      <c r="AM117" s="24"/>
      <c r="AN117" s="24"/>
      <c r="AO117" s="24"/>
      <c r="AP117" s="24"/>
      <c r="AQ117" s="24"/>
      <c r="AR117" s="24"/>
      <c r="AS117" s="24"/>
      <c r="AT117" s="24"/>
      <c r="AU117" s="24"/>
      <c r="AV117" s="24"/>
      <c r="AW117" s="24"/>
      <c r="AX117" s="24"/>
      <c r="AY117" s="24"/>
      <c r="AZ117" s="24"/>
      <c r="BA117" s="24"/>
    </row>
    <row r="118" spans="1:53" ht="20.100000000000001" customHeight="1">
      <c r="A118" s="187"/>
      <c r="B118" s="188"/>
      <c r="C118" s="1035"/>
      <c r="D118" s="1035"/>
      <c r="E118" s="1035"/>
      <c r="F118" s="1035"/>
      <c r="G118" s="113"/>
      <c r="H118" s="113"/>
      <c r="I118" s="24"/>
      <c r="J118" s="24"/>
      <c r="K118" s="24"/>
      <c r="L118" s="24"/>
      <c r="M118" s="24"/>
      <c r="N118" s="24"/>
      <c r="O118" s="24"/>
      <c r="P118" s="24"/>
      <c r="Q118" s="24"/>
      <c r="R118" s="24"/>
      <c r="S118" s="24"/>
      <c r="T118" s="24"/>
      <c r="U118" s="20"/>
      <c r="V118" s="20"/>
      <c r="W118" s="20"/>
      <c r="X118" s="20"/>
      <c r="Y118" s="20"/>
      <c r="Z118" s="20"/>
      <c r="AA118" s="20"/>
      <c r="AB118" s="20"/>
      <c r="AC118" s="20"/>
      <c r="AD118" s="20"/>
      <c r="AE118" s="20"/>
      <c r="AF118" s="20"/>
      <c r="AG118" s="20"/>
      <c r="AH118" s="24"/>
      <c r="AI118" s="24"/>
      <c r="AJ118" s="24"/>
      <c r="AK118" s="24"/>
      <c r="AL118" s="24"/>
      <c r="AM118" s="24"/>
      <c r="AN118" s="24"/>
      <c r="AO118" s="24"/>
      <c r="AP118" s="24"/>
      <c r="AQ118" s="24"/>
      <c r="AR118" s="24"/>
      <c r="AS118" s="24"/>
      <c r="AT118" s="24"/>
      <c r="AU118" s="24"/>
      <c r="AV118" s="24"/>
      <c r="AW118" s="24"/>
      <c r="AX118" s="24"/>
      <c r="AY118" s="24"/>
      <c r="AZ118" s="24"/>
      <c r="BA118" s="24"/>
    </row>
    <row r="119" spans="1:53" ht="20.100000000000001" customHeight="1">
      <c r="C119" s="831">
        <f>+'EXHIBIT A'!E40</f>
        <v>5500000</v>
      </c>
      <c r="D119" s="1033" t="s">
        <v>211</v>
      </c>
      <c r="E119" s="1033"/>
      <c r="F119" s="1033"/>
      <c r="G119" s="113"/>
      <c r="H119" s="113"/>
      <c r="I119" s="24"/>
      <c r="J119" s="24"/>
      <c r="K119" s="24"/>
      <c r="L119" s="24"/>
      <c r="M119" s="24"/>
      <c r="N119" s="24"/>
      <c r="O119" s="24"/>
      <c r="P119" s="24"/>
      <c r="Q119" s="24"/>
      <c r="R119" s="24"/>
      <c r="S119" s="24"/>
      <c r="T119" s="24"/>
      <c r="U119" s="20"/>
      <c r="V119" s="20"/>
      <c r="W119" s="20"/>
      <c r="X119" s="20"/>
      <c r="Y119" s="20"/>
      <c r="Z119" s="20"/>
      <c r="AA119" s="20"/>
      <c r="AB119" s="20"/>
      <c r="AC119" s="20"/>
      <c r="AD119" s="20"/>
      <c r="AE119" s="20"/>
      <c r="AF119" s="20"/>
      <c r="AG119" s="20"/>
      <c r="AH119" s="24"/>
      <c r="AI119" s="24"/>
      <c r="AJ119" s="24"/>
      <c r="AK119" s="24"/>
      <c r="AL119" s="24"/>
      <c r="AM119" s="24"/>
      <c r="AN119" s="24"/>
      <c r="AO119" s="24"/>
      <c r="AP119" s="24"/>
      <c r="AQ119" s="24"/>
      <c r="AR119" s="24"/>
      <c r="AS119" s="24"/>
      <c r="AT119" s="24"/>
      <c r="AU119" s="24"/>
      <c r="AV119" s="24"/>
      <c r="AW119" s="24"/>
      <c r="AX119" s="24"/>
      <c r="AY119" s="24"/>
      <c r="AZ119" s="24"/>
      <c r="BA119" s="24"/>
    </row>
    <row r="120" spans="1:53" ht="20.100000000000001" customHeight="1">
      <c r="A120" s="189"/>
      <c r="B120" s="189"/>
      <c r="C120" s="831">
        <f>'EXHIBIT D'!G273-'EXHIBIT D'!G259-'EXHIBIT D'!G271</f>
        <v>5500000</v>
      </c>
      <c r="D120" s="1071" t="s">
        <v>212</v>
      </c>
      <c r="E120" s="1071"/>
      <c r="F120" s="1071"/>
      <c r="G120" s="113"/>
      <c r="H120" s="113"/>
      <c r="I120" s="24"/>
      <c r="J120" s="24"/>
      <c r="K120" s="24"/>
      <c r="L120" s="24"/>
      <c r="M120" s="24"/>
      <c r="N120" s="24"/>
      <c r="O120" s="24"/>
      <c r="P120" s="24"/>
      <c r="Q120" s="24"/>
      <c r="R120" s="24"/>
      <c r="S120" s="24"/>
      <c r="T120" s="24"/>
      <c r="U120" s="20"/>
      <c r="V120" s="20"/>
      <c r="W120" s="20"/>
      <c r="X120" s="20"/>
      <c r="Y120" s="20"/>
      <c r="Z120" s="20"/>
      <c r="AA120" s="20"/>
      <c r="AB120" s="20"/>
      <c r="AC120" s="20"/>
      <c r="AD120" s="20"/>
      <c r="AE120" s="20"/>
      <c r="AF120" s="20"/>
      <c r="AG120" s="20"/>
      <c r="AH120" s="24"/>
      <c r="AI120" s="24"/>
      <c r="AJ120" s="24"/>
      <c r="AK120" s="24"/>
      <c r="AL120" s="24"/>
      <c r="AM120" s="24"/>
      <c r="AN120" s="24"/>
      <c r="AO120" s="24"/>
      <c r="AP120" s="24"/>
      <c r="AQ120" s="24"/>
      <c r="AR120" s="24"/>
      <c r="AS120" s="24"/>
      <c r="AT120" s="24"/>
      <c r="AU120" s="24"/>
      <c r="AV120" s="24"/>
      <c r="AW120" s="24"/>
      <c r="AX120" s="24"/>
      <c r="AY120" s="24"/>
      <c r="AZ120" s="24"/>
      <c r="BA120" s="24"/>
    </row>
    <row r="121" spans="1:53" ht="66.599999999999994" customHeight="1">
      <c r="A121" s="190"/>
      <c r="B121" s="190"/>
      <c r="C121" s="832">
        <f>C119-C120</f>
        <v>0</v>
      </c>
      <c r="D121" s="1186" t="s">
        <v>213</v>
      </c>
      <c r="E121" s="1186"/>
      <c r="F121" s="1186"/>
      <c r="G121" s="1186"/>
      <c r="H121" s="113"/>
      <c r="I121" s="24"/>
      <c r="J121" s="24"/>
      <c r="K121" s="24"/>
      <c r="L121" s="24"/>
      <c r="M121" s="24"/>
      <c r="N121" s="24"/>
      <c r="O121" s="24"/>
      <c r="P121" s="24"/>
      <c r="Q121" s="24"/>
      <c r="R121" s="24"/>
      <c r="S121" s="24"/>
      <c r="T121" s="24"/>
      <c r="U121" s="20"/>
      <c r="V121" s="20"/>
      <c r="W121" s="20"/>
      <c r="X121" s="20"/>
      <c r="Y121" s="20"/>
      <c r="Z121" s="20"/>
      <c r="AA121" s="20"/>
      <c r="AB121" s="20"/>
      <c r="AC121" s="20"/>
      <c r="AD121" s="20"/>
      <c r="AE121" s="20"/>
      <c r="AF121" s="20"/>
      <c r="AG121" s="20"/>
      <c r="AH121" s="24"/>
      <c r="AI121" s="24"/>
      <c r="AJ121" s="24"/>
      <c r="AK121" s="24"/>
      <c r="AL121" s="24"/>
      <c r="AM121" s="24"/>
      <c r="AN121" s="24"/>
      <c r="AO121" s="24"/>
      <c r="AP121" s="24"/>
      <c r="AQ121" s="24"/>
      <c r="AR121" s="24"/>
      <c r="AS121" s="24"/>
      <c r="AT121" s="24"/>
      <c r="AU121" s="24"/>
      <c r="AV121" s="24"/>
      <c r="AW121" s="24"/>
      <c r="AX121" s="24"/>
      <c r="AY121" s="24"/>
      <c r="AZ121" s="24"/>
      <c r="BA121" s="24"/>
    </row>
    <row r="122" spans="1:53" ht="20.100000000000001" customHeight="1">
      <c r="C122" s="191"/>
      <c r="D122" s="20"/>
      <c r="E122" s="113"/>
      <c r="F122" s="113"/>
      <c r="G122" s="113"/>
      <c r="H122" s="113"/>
      <c r="I122" s="24"/>
      <c r="J122" s="24"/>
      <c r="K122" s="24"/>
      <c r="L122" s="24"/>
      <c r="M122" s="24"/>
      <c r="N122" s="24"/>
      <c r="O122" s="24"/>
      <c r="P122" s="24"/>
      <c r="Q122" s="24"/>
      <c r="R122" s="24"/>
      <c r="S122" s="24"/>
      <c r="T122" s="24"/>
      <c r="U122" s="20"/>
      <c r="V122" s="20"/>
      <c r="W122" s="20"/>
      <c r="X122" s="20"/>
      <c r="Y122" s="20"/>
      <c r="Z122" s="20"/>
      <c r="AA122" s="20"/>
      <c r="AB122" s="20"/>
      <c r="AC122" s="20"/>
      <c r="AD122" s="20"/>
      <c r="AE122" s="20"/>
      <c r="AF122" s="20"/>
      <c r="AG122" s="20"/>
      <c r="AH122" s="24"/>
      <c r="AI122" s="24"/>
      <c r="AJ122" s="24"/>
      <c r="AK122" s="24"/>
      <c r="AL122" s="24"/>
      <c r="AM122" s="24"/>
      <c r="AN122" s="24"/>
      <c r="AO122" s="24"/>
      <c r="AP122" s="24"/>
      <c r="AQ122" s="24"/>
      <c r="AR122" s="24"/>
      <c r="AS122" s="24"/>
      <c r="AT122" s="24"/>
      <c r="AU122" s="24"/>
      <c r="AV122" s="24"/>
      <c r="AW122" s="24"/>
      <c r="AX122" s="24"/>
      <c r="AY122" s="24"/>
      <c r="AZ122" s="24"/>
      <c r="BA122" s="24"/>
    </row>
    <row r="123" spans="1:53" ht="20.100000000000001" customHeight="1">
      <c r="C123" s="191"/>
      <c r="D123" s="113"/>
      <c r="E123" s="113"/>
      <c r="F123" s="113"/>
      <c r="G123" s="113"/>
      <c r="H123" s="113"/>
      <c r="I123" s="24"/>
      <c r="J123" s="24"/>
      <c r="K123" s="24"/>
      <c r="L123" s="24"/>
      <c r="M123" s="24"/>
      <c r="N123" s="24"/>
      <c r="O123" s="24"/>
      <c r="P123" s="24"/>
      <c r="Q123" s="24"/>
      <c r="R123" s="24"/>
      <c r="S123" s="24"/>
      <c r="T123" s="24"/>
      <c r="U123" s="20"/>
      <c r="V123" s="20"/>
      <c r="W123" s="20"/>
      <c r="X123" s="20"/>
      <c r="Y123" s="20"/>
      <c r="Z123" s="20"/>
      <c r="AA123" s="20"/>
      <c r="AB123" s="20"/>
      <c r="AC123" s="20"/>
      <c r="AD123" s="20"/>
      <c r="AE123" s="20"/>
      <c r="AF123" s="20"/>
      <c r="AG123" s="20"/>
      <c r="AH123" s="24"/>
      <c r="AI123" s="24"/>
      <c r="AJ123" s="24"/>
      <c r="AK123" s="24"/>
      <c r="AL123" s="24"/>
      <c r="AM123" s="24"/>
      <c r="AN123" s="24"/>
      <c r="AO123" s="24"/>
      <c r="AP123" s="24"/>
      <c r="AQ123" s="24"/>
      <c r="AR123" s="24"/>
      <c r="AS123" s="24"/>
      <c r="AT123" s="24"/>
      <c r="AU123" s="24"/>
      <c r="AV123" s="24"/>
      <c r="AW123" s="24"/>
      <c r="AX123" s="24"/>
      <c r="AY123" s="24"/>
      <c r="AZ123" s="24"/>
      <c r="BA123" s="24"/>
    </row>
    <row r="124" spans="1:53" ht="63" customHeight="1">
      <c r="A124" s="192" t="s">
        <v>214</v>
      </c>
      <c r="B124" s="122"/>
      <c r="C124" s="1175" t="s">
        <v>215</v>
      </c>
      <c r="D124" s="1175"/>
      <c r="E124" s="1175"/>
      <c r="F124" s="1175"/>
      <c r="G124" s="1175"/>
      <c r="H124" s="1065"/>
      <c r="I124" s="24"/>
      <c r="J124" s="24"/>
      <c r="K124" s="24"/>
      <c r="L124" s="24"/>
      <c r="M124" s="24"/>
      <c r="N124" s="24"/>
      <c r="O124" s="24"/>
      <c r="P124" s="24"/>
      <c r="Q124" s="24"/>
      <c r="R124" s="24"/>
      <c r="S124" s="24"/>
      <c r="T124" s="24"/>
      <c r="U124" s="20"/>
      <c r="V124" s="20"/>
      <c r="W124" s="20"/>
      <c r="X124" s="20"/>
      <c r="Y124" s="20"/>
      <c r="Z124" s="20"/>
      <c r="AA124" s="20"/>
      <c r="AB124" s="20"/>
      <c r="AC124" s="20"/>
      <c r="AD124" s="20"/>
      <c r="AE124" s="20"/>
      <c r="AF124" s="20"/>
      <c r="AG124" s="20"/>
      <c r="AH124" s="24"/>
      <c r="AI124" s="24"/>
      <c r="AJ124" s="24"/>
      <c r="AK124" s="24"/>
      <c r="AL124" s="24"/>
      <c r="AM124" s="24"/>
      <c r="AN124" s="24"/>
      <c r="AO124" s="24"/>
      <c r="AP124" s="24"/>
      <c r="AQ124" s="24"/>
      <c r="AR124" s="24"/>
      <c r="AS124" s="24"/>
      <c r="AT124" s="24"/>
      <c r="AU124" s="24"/>
      <c r="AV124" s="24"/>
      <c r="AW124" s="24"/>
      <c r="AX124" s="24"/>
      <c r="AY124" s="24"/>
      <c r="AZ124" s="24"/>
      <c r="BA124" s="24"/>
    </row>
    <row r="125" spans="1:53" ht="20.100000000000001" customHeight="1">
      <c r="A125" s="190"/>
      <c r="B125" s="190"/>
      <c r="I125" s="24"/>
      <c r="J125" s="24"/>
      <c r="K125" s="24"/>
      <c r="L125" s="24"/>
      <c r="M125" s="24"/>
      <c r="N125" s="24"/>
      <c r="O125" s="24"/>
      <c r="P125" s="24"/>
      <c r="Q125" s="24"/>
      <c r="R125" s="24"/>
      <c r="S125" s="24"/>
      <c r="T125" s="24"/>
      <c r="U125" s="20"/>
      <c r="V125" s="20"/>
      <c r="W125" s="20"/>
      <c r="X125" s="20"/>
      <c r="Y125" s="20"/>
      <c r="Z125" s="20"/>
      <c r="AA125" s="20"/>
      <c r="AB125" s="20"/>
      <c r="AC125" s="20"/>
      <c r="AD125" s="20"/>
      <c r="AE125" s="20"/>
      <c r="AF125" s="20"/>
      <c r="AG125" s="20"/>
      <c r="AH125" s="24"/>
      <c r="AI125" s="24"/>
      <c r="AJ125" s="24"/>
      <c r="AK125" s="24"/>
      <c r="AL125" s="24"/>
      <c r="AM125" s="24"/>
      <c r="AN125" s="24"/>
      <c r="AO125" s="24"/>
      <c r="AP125" s="24"/>
      <c r="AQ125" s="24"/>
      <c r="AR125" s="24"/>
      <c r="AS125" s="24"/>
      <c r="AT125" s="24"/>
      <c r="AU125" s="24"/>
      <c r="AV125" s="24"/>
      <c r="AW125" s="24"/>
      <c r="AX125" s="24"/>
      <c r="AY125" s="24"/>
      <c r="AZ125" s="24"/>
      <c r="BA125" s="24"/>
    </row>
    <row r="126" spans="1:53" ht="24.75" customHeight="1">
      <c r="A126" s="190"/>
      <c r="B126" s="190"/>
      <c r="C126" s="193">
        <f>'EXHIBIT A'!E14</f>
        <v>20648405.960000001</v>
      </c>
      <c r="D126" s="37" t="s">
        <v>216</v>
      </c>
      <c r="H126" s="24"/>
      <c r="I126" s="24"/>
      <c r="J126" s="24"/>
      <c r="K126" s="24"/>
      <c r="L126" s="24"/>
      <c r="M126" s="24"/>
      <c r="N126" s="24"/>
      <c r="O126" s="24"/>
      <c r="P126" s="24"/>
      <c r="Q126" s="24"/>
      <c r="R126" s="24"/>
      <c r="S126" s="24"/>
      <c r="T126" s="24"/>
      <c r="U126" s="20"/>
      <c r="V126" s="20"/>
      <c r="W126" s="20"/>
      <c r="X126" s="20"/>
      <c r="Y126" s="20"/>
      <c r="Z126" s="20"/>
      <c r="AA126" s="20"/>
      <c r="AB126" s="20"/>
      <c r="AC126" s="20"/>
      <c r="AD126" s="20"/>
      <c r="AE126" s="20"/>
      <c r="AF126" s="20"/>
      <c r="AG126" s="20"/>
      <c r="AH126" s="24"/>
      <c r="AI126" s="24"/>
      <c r="AJ126" s="24"/>
      <c r="AK126" s="24"/>
      <c r="AL126" s="24"/>
      <c r="AM126" s="24"/>
      <c r="AN126" s="24"/>
      <c r="AO126" s="24"/>
      <c r="AP126" s="24"/>
      <c r="AQ126" s="24"/>
      <c r="AR126" s="24"/>
      <c r="AS126" s="24"/>
      <c r="AT126" s="24"/>
      <c r="AU126" s="24"/>
      <c r="AV126" s="24"/>
      <c r="AW126" s="24"/>
      <c r="AX126" s="24"/>
      <c r="AY126" s="24"/>
      <c r="AZ126" s="24"/>
      <c r="BA126" s="24"/>
    </row>
    <row r="127" spans="1:53" ht="26.25" customHeight="1">
      <c r="A127" s="190"/>
      <c r="B127" s="190"/>
      <c r="C127" s="833">
        <f>'EXHIBIT A'!E36</f>
        <v>21056613.960000001</v>
      </c>
      <c r="D127" s="37" t="s">
        <v>217</v>
      </c>
      <c r="H127" s="24"/>
      <c r="I127" s="24"/>
      <c r="J127" s="24"/>
      <c r="K127" s="24"/>
      <c r="L127" s="24"/>
      <c r="M127" s="24"/>
      <c r="N127" s="24"/>
      <c r="O127" s="24"/>
      <c r="P127" s="24"/>
      <c r="Q127" s="24"/>
      <c r="R127" s="24"/>
      <c r="S127" s="24"/>
      <c r="T127" s="24"/>
      <c r="U127" s="20"/>
      <c r="V127" s="20"/>
      <c r="W127" s="20"/>
      <c r="X127" s="20"/>
      <c r="Y127" s="20"/>
      <c r="Z127" s="20"/>
      <c r="AA127" s="20"/>
      <c r="AB127" s="20"/>
      <c r="AC127" s="20"/>
      <c r="AD127" s="20"/>
      <c r="AE127" s="20"/>
      <c r="AF127" s="20"/>
      <c r="AG127" s="20"/>
      <c r="AH127" s="24"/>
      <c r="AI127" s="24"/>
      <c r="AJ127" s="24"/>
      <c r="AK127" s="24"/>
      <c r="AL127" s="24"/>
      <c r="AM127" s="24"/>
      <c r="AN127" s="24"/>
      <c r="AO127" s="24"/>
      <c r="AP127" s="24"/>
      <c r="AQ127" s="24"/>
      <c r="AR127" s="24"/>
      <c r="AS127" s="24"/>
      <c r="AT127" s="24"/>
      <c r="AU127" s="24"/>
      <c r="AV127" s="24"/>
      <c r="AW127" s="24"/>
      <c r="AX127" s="24"/>
      <c r="AY127" s="24"/>
      <c r="AZ127" s="24"/>
      <c r="BA127" s="24"/>
    </row>
    <row r="128" spans="1:53" ht="26.1" customHeight="1">
      <c r="A128" s="190"/>
      <c r="B128" s="190"/>
      <c r="C128" s="983">
        <f>C126-C127</f>
        <v>-408208</v>
      </c>
      <c r="D128" s="1072" t="s">
        <v>218</v>
      </c>
      <c r="E128" s="1072"/>
      <c r="F128" s="1072"/>
      <c r="G128" s="1072"/>
      <c r="H128" s="24"/>
      <c r="I128" s="24"/>
      <c r="J128" s="24"/>
      <c r="K128" s="24"/>
      <c r="L128" s="24"/>
      <c r="M128" s="24"/>
      <c r="N128" s="24"/>
      <c r="O128" s="24"/>
      <c r="P128" s="24"/>
      <c r="Q128" s="24"/>
      <c r="R128" s="24"/>
      <c r="S128" s="24"/>
      <c r="T128" s="24"/>
      <c r="U128" s="20"/>
      <c r="V128" s="20"/>
      <c r="W128" s="20"/>
      <c r="X128" s="20"/>
      <c r="Y128" s="20"/>
      <c r="Z128" s="20"/>
      <c r="AA128" s="20"/>
      <c r="AB128" s="20"/>
      <c r="AC128" s="20"/>
      <c r="AD128" s="20"/>
      <c r="AE128" s="20"/>
      <c r="AF128" s="20"/>
      <c r="AG128" s="20"/>
      <c r="AH128" s="24"/>
      <c r="AI128" s="24"/>
      <c r="AJ128" s="24"/>
      <c r="AK128" s="24"/>
      <c r="AL128" s="24"/>
      <c r="AM128" s="24"/>
      <c r="AN128" s="24"/>
      <c r="AO128" s="24"/>
      <c r="AP128" s="24"/>
      <c r="AQ128" s="24"/>
      <c r="AR128" s="24"/>
      <c r="AS128" s="24"/>
      <c r="AT128" s="24"/>
      <c r="AU128" s="24"/>
      <c r="AV128" s="24"/>
      <c r="AW128" s="24"/>
      <c r="AX128" s="24"/>
      <c r="AY128" s="24"/>
      <c r="AZ128" s="24"/>
      <c r="BA128" s="24"/>
    </row>
    <row r="129" spans="1:53" ht="20.100000000000001" customHeight="1">
      <c r="A129" s="190"/>
      <c r="B129" s="190"/>
      <c r="C129" s="193"/>
      <c r="I129" s="24"/>
      <c r="J129" s="24"/>
      <c r="K129" s="24"/>
      <c r="L129" s="24"/>
      <c r="M129" s="24"/>
      <c r="N129" s="24"/>
      <c r="O129" s="24"/>
      <c r="P129" s="24"/>
      <c r="Q129" s="24"/>
      <c r="R129" s="24"/>
      <c r="S129" s="24"/>
      <c r="T129" s="24"/>
      <c r="U129" s="20"/>
      <c r="V129" s="20"/>
      <c r="W129" s="20"/>
      <c r="X129" s="20"/>
      <c r="Y129" s="20"/>
      <c r="Z129" s="20"/>
      <c r="AA129" s="20"/>
      <c r="AB129" s="20"/>
      <c r="AC129" s="20"/>
      <c r="AD129" s="20"/>
      <c r="AE129" s="20"/>
      <c r="AF129" s="20"/>
      <c r="AG129" s="20"/>
      <c r="AH129" s="24"/>
      <c r="AI129" s="24"/>
      <c r="AJ129" s="24"/>
      <c r="AK129" s="24"/>
      <c r="AL129" s="24"/>
      <c r="AM129" s="24"/>
      <c r="AN129" s="24"/>
      <c r="AO129" s="24"/>
      <c r="AP129" s="24"/>
      <c r="AQ129" s="24"/>
      <c r="AR129" s="24"/>
      <c r="AS129" s="24"/>
      <c r="AT129" s="24"/>
      <c r="AU129" s="24"/>
      <c r="AV129" s="24"/>
      <c r="AW129" s="24"/>
      <c r="AX129" s="24"/>
      <c r="AY129" s="24"/>
      <c r="AZ129" s="24"/>
      <c r="BA129" s="24"/>
    </row>
    <row r="130" spans="1:53" ht="26.1" customHeight="1">
      <c r="A130" s="190"/>
      <c r="B130" s="190"/>
      <c r="C130" s="834">
        <f>'EXHIBIT D'!G187</f>
        <v>408208</v>
      </c>
      <c r="D130" s="186" t="s">
        <v>219</v>
      </c>
      <c r="E130" s="115"/>
      <c r="F130" s="115"/>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row>
    <row r="131" spans="1:53" ht="20.100000000000001" customHeight="1">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row>
    <row r="132" spans="1:53" ht="38.450000000000003" customHeight="1">
      <c r="C132" s="194">
        <f>C128+C130</f>
        <v>0</v>
      </c>
      <c r="D132" s="1187" t="s">
        <v>220</v>
      </c>
      <c r="E132" s="1187"/>
      <c r="F132" s="1187"/>
      <c r="G132" s="1187"/>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row>
    <row r="133" spans="1:53" ht="20.100000000000001" customHeight="1">
      <c r="C133" s="195"/>
      <c r="D133" s="196"/>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row>
    <row r="134" spans="1:53" ht="20.100000000000001" customHeight="1">
      <c r="A134" s="35"/>
      <c r="B134" s="35"/>
      <c r="C134" s="35"/>
      <c r="D134" s="24"/>
      <c r="E134" s="24"/>
      <c r="F134" s="24"/>
      <c r="G134" s="24"/>
      <c r="U134" s="117"/>
      <c r="V134" s="117"/>
      <c r="W134" s="117"/>
      <c r="X134" s="117"/>
      <c r="Y134" s="117"/>
      <c r="Z134" s="117"/>
      <c r="AA134" s="117"/>
      <c r="AB134" s="117"/>
      <c r="AC134" s="117"/>
      <c r="AD134" s="117"/>
      <c r="AE134" s="117"/>
      <c r="AF134" s="117"/>
      <c r="AG134" s="117"/>
    </row>
    <row r="135" spans="1:53" ht="39" customHeight="1">
      <c r="A135" s="197" t="s">
        <v>221</v>
      </c>
      <c r="B135" s="691"/>
      <c r="C135" s="1060" t="s">
        <v>222</v>
      </c>
      <c r="D135" s="1060"/>
      <c r="E135" s="1060"/>
      <c r="F135" s="1060"/>
      <c r="G135" s="1060"/>
      <c r="H135" s="1060"/>
      <c r="U135" s="117"/>
      <c r="V135" s="117"/>
      <c r="W135" s="117"/>
      <c r="X135" s="117"/>
      <c r="Y135" s="117"/>
      <c r="Z135" s="117"/>
      <c r="AA135" s="117"/>
      <c r="AB135" s="117"/>
      <c r="AC135" s="117"/>
      <c r="AD135" s="117"/>
      <c r="AE135" s="117"/>
      <c r="AF135" s="117"/>
      <c r="AG135" s="117"/>
    </row>
    <row r="136" spans="1:53" ht="20.100000000000001" customHeight="1">
      <c r="A136" s="20"/>
      <c r="B136" s="20"/>
      <c r="C136" s="20"/>
      <c r="D136" s="20"/>
      <c r="U136" s="117"/>
      <c r="V136" s="117"/>
      <c r="W136" s="117"/>
      <c r="X136" s="117"/>
      <c r="Y136" s="117"/>
      <c r="Z136" s="117"/>
      <c r="AA136" s="117"/>
      <c r="AB136" s="117"/>
      <c r="AC136" s="117"/>
      <c r="AD136" s="117"/>
      <c r="AE136" s="117"/>
      <c r="AF136" s="117"/>
      <c r="AG136" s="117"/>
    </row>
    <row r="137" spans="1:53" ht="20.100000000000001" customHeight="1">
      <c r="A137" s="20"/>
      <c r="C137" s="198">
        <f>IF('EXHIBIT G'!D124=0,"No Credit Hours or Not Applicable",('EXHIBIT G'!D124/'EXHIBIT C'!F10))</f>
        <v>91.790017361111111</v>
      </c>
      <c r="D137" s="20" t="s">
        <v>123</v>
      </c>
      <c r="U137" s="117"/>
      <c r="V137" s="117"/>
      <c r="W137" s="117"/>
      <c r="X137" s="117"/>
      <c r="Y137" s="117"/>
      <c r="Z137" s="117"/>
      <c r="AA137" s="117"/>
      <c r="AB137" s="117"/>
      <c r="AC137" s="117"/>
      <c r="AD137" s="117"/>
      <c r="AE137" s="117"/>
      <c r="AF137" s="117"/>
      <c r="AG137" s="117"/>
    </row>
    <row r="138" spans="1:53" ht="20.100000000000001" customHeight="1">
      <c r="A138" s="20"/>
      <c r="C138" s="199"/>
      <c r="D138" s="20"/>
      <c r="F138" s="24"/>
      <c r="G138" s="24"/>
      <c r="H138" s="24"/>
      <c r="U138" s="117"/>
      <c r="V138" s="117"/>
      <c r="W138" s="117"/>
      <c r="X138" s="117"/>
      <c r="Y138" s="117"/>
      <c r="Z138" s="117"/>
      <c r="AA138" s="117"/>
      <c r="AB138" s="117"/>
      <c r="AC138" s="117"/>
      <c r="AD138" s="117"/>
      <c r="AE138" s="117"/>
      <c r="AF138" s="117"/>
      <c r="AG138" s="117"/>
    </row>
    <row r="139" spans="1:53" ht="20.100000000000001" customHeight="1">
      <c r="A139" s="20"/>
      <c r="C139" s="200" t="str">
        <f>IF('EXHIBIT G'!D125=0,"No Credit Hours or Not Applicable",('EXHIBIT G'!D125/'EXHIBIT C'!D19))</f>
        <v>No Credit Hours or Not Applicable</v>
      </c>
      <c r="D139" s="20" t="s">
        <v>223</v>
      </c>
      <c r="F139" s="35"/>
      <c r="G139" s="35"/>
      <c r="H139" s="35"/>
      <c r="U139" s="117"/>
      <c r="V139" s="117"/>
      <c r="W139" s="117"/>
      <c r="X139" s="117"/>
      <c r="Y139" s="117"/>
      <c r="Z139" s="117"/>
      <c r="AA139" s="117"/>
      <c r="AB139" s="117"/>
      <c r="AC139" s="117"/>
      <c r="AD139" s="117"/>
      <c r="AE139" s="117"/>
      <c r="AF139" s="117"/>
      <c r="AG139" s="117"/>
    </row>
    <row r="140" spans="1:53" ht="20.100000000000001" customHeight="1">
      <c r="A140" s="20"/>
      <c r="C140" s="201"/>
      <c r="D140" s="20"/>
      <c r="F140" s="35"/>
      <c r="G140" s="35"/>
      <c r="H140" s="35"/>
      <c r="U140" s="117"/>
      <c r="V140" s="117"/>
      <c r="W140" s="117"/>
      <c r="X140" s="117"/>
      <c r="Y140" s="117"/>
      <c r="Z140" s="117"/>
      <c r="AA140" s="117"/>
      <c r="AB140" s="117"/>
      <c r="AC140" s="117"/>
      <c r="AD140" s="117"/>
      <c r="AE140" s="117"/>
      <c r="AF140" s="117"/>
      <c r="AG140" s="117"/>
    </row>
    <row r="141" spans="1:53" s="20" customFormat="1" ht="20.100000000000001" customHeight="1">
      <c r="C141" s="1062"/>
      <c r="D141" s="1063"/>
      <c r="E141" s="1063"/>
    </row>
    <row r="142" spans="1:53" s="20" customFormat="1" ht="20.100000000000001" customHeight="1">
      <c r="A142" s="691" t="s">
        <v>224</v>
      </c>
      <c r="B142" s="691"/>
      <c r="C142" s="691" t="s">
        <v>225</v>
      </c>
    </row>
    <row r="143" spans="1:53" ht="20.100000000000001" customHeight="1">
      <c r="A143" s="20"/>
      <c r="C143" s="20"/>
      <c r="D143" s="20"/>
      <c r="U143" s="117"/>
      <c r="V143" s="117"/>
      <c r="W143" s="117"/>
      <c r="X143" s="117"/>
      <c r="Y143" s="117"/>
      <c r="Z143" s="117"/>
      <c r="AA143" s="117"/>
      <c r="AB143" s="117"/>
      <c r="AC143" s="117"/>
      <c r="AD143" s="117"/>
      <c r="AE143" s="117"/>
      <c r="AF143" s="117"/>
      <c r="AG143" s="117"/>
    </row>
    <row r="144" spans="1:53" ht="42.6" customHeight="1">
      <c r="A144" s="20"/>
      <c r="C144" s="202" t="str">
        <f>IF(+'EXHIBIT G'!D124='EXHIBIT C'!H10,"Equal","Not Equal")</f>
        <v>Equal</v>
      </c>
      <c r="D144" s="1188" t="s">
        <v>226</v>
      </c>
      <c r="E144" s="1188"/>
      <c r="F144" s="1188"/>
      <c r="G144" s="1188"/>
      <c r="U144" s="117"/>
      <c r="V144" s="117"/>
      <c r="W144" s="117"/>
      <c r="X144" s="117"/>
      <c r="Y144" s="117"/>
      <c r="Z144" s="117"/>
      <c r="AA144" s="117"/>
      <c r="AB144" s="117"/>
      <c r="AC144" s="117"/>
      <c r="AD144" s="117"/>
      <c r="AE144" s="117"/>
      <c r="AF144" s="117"/>
      <c r="AG144" s="117"/>
    </row>
    <row r="145" spans="1:33" ht="20.100000000000001" customHeight="1">
      <c r="A145" s="20"/>
      <c r="C145" s="199"/>
      <c r="D145" s="203"/>
      <c r="E145" s="203"/>
      <c r="F145" s="203"/>
      <c r="G145" s="203"/>
      <c r="U145" s="117"/>
      <c r="V145" s="117"/>
      <c r="W145" s="117"/>
      <c r="X145" s="117"/>
      <c r="Y145" s="117"/>
      <c r="Z145" s="117"/>
      <c r="AA145" s="117"/>
      <c r="AB145" s="117"/>
      <c r="AC145" s="117"/>
      <c r="AD145" s="117"/>
      <c r="AE145" s="117"/>
      <c r="AF145" s="117"/>
      <c r="AG145" s="117"/>
    </row>
    <row r="146" spans="1:33" ht="20.100000000000001" customHeight="1">
      <c r="A146" s="20"/>
      <c r="C146" s="20"/>
      <c r="D146" s="20"/>
      <c r="U146" s="117"/>
      <c r="V146" s="117"/>
      <c r="W146" s="117"/>
      <c r="X146" s="117"/>
      <c r="Y146" s="117"/>
      <c r="Z146" s="117"/>
      <c r="AA146" s="117"/>
      <c r="AB146" s="117"/>
      <c r="AC146" s="117"/>
      <c r="AD146" s="117"/>
      <c r="AE146" s="117"/>
      <c r="AF146" s="117"/>
      <c r="AG146" s="117"/>
    </row>
    <row r="147" spans="1:33" ht="58.35" customHeight="1">
      <c r="A147" s="20"/>
      <c r="C147" s="202" t="str">
        <f>IF(+'EXHIBIT G'!D125='EXHIBIT C'!F19,"Equal","Not Equal")</f>
        <v>Equal</v>
      </c>
      <c r="D147" s="1188" t="s">
        <v>227</v>
      </c>
      <c r="E147" s="1188"/>
      <c r="F147" s="1188"/>
      <c r="G147" s="1188"/>
      <c r="U147" s="117"/>
      <c r="V147" s="117"/>
      <c r="W147" s="117"/>
      <c r="X147" s="117"/>
      <c r="Y147" s="117"/>
      <c r="Z147" s="117"/>
      <c r="AA147" s="117"/>
      <c r="AB147" s="117"/>
      <c r="AC147" s="117"/>
      <c r="AD147" s="117"/>
      <c r="AE147" s="117"/>
      <c r="AF147" s="117"/>
      <c r="AG147" s="117"/>
    </row>
    <row r="148" spans="1:33" ht="20.100000000000001" customHeight="1">
      <c r="A148" s="20"/>
      <c r="C148" s="199"/>
      <c r="D148" s="203"/>
      <c r="E148" s="203"/>
      <c r="F148" s="203"/>
      <c r="G148" s="203"/>
      <c r="U148" s="117"/>
      <c r="V148" s="117"/>
      <c r="W148" s="117"/>
      <c r="X148" s="117"/>
      <c r="Y148" s="117"/>
      <c r="Z148" s="117"/>
      <c r="AA148" s="117"/>
      <c r="AB148" s="117"/>
      <c r="AC148" s="117"/>
      <c r="AD148" s="117"/>
      <c r="AE148" s="117"/>
      <c r="AF148" s="117"/>
      <c r="AG148" s="117"/>
    </row>
    <row r="149" spans="1:33" ht="20.100000000000001" customHeight="1">
      <c r="A149" s="20"/>
      <c r="C149" s="199"/>
      <c r="D149" s="1061"/>
      <c r="E149" s="1061"/>
      <c r="F149" s="1061"/>
      <c r="G149" s="1061"/>
      <c r="U149" s="117"/>
      <c r="V149" s="117"/>
      <c r="W149" s="117"/>
      <c r="X149" s="117"/>
      <c r="Y149" s="117"/>
      <c r="Z149" s="117"/>
      <c r="AA149" s="117"/>
      <c r="AB149" s="117"/>
      <c r="AC149" s="117"/>
      <c r="AD149" s="117"/>
      <c r="AE149" s="117"/>
      <c r="AF149" s="117"/>
      <c r="AG149" s="117"/>
    </row>
    <row r="150" spans="1:33" ht="20.100000000000001" customHeight="1">
      <c r="A150" s="20"/>
      <c r="C150" s="204"/>
      <c r="D150" s="1061"/>
      <c r="E150" s="1061"/>
      <c r="F150" s="1061"/>
      <c r="G150" s="1061"/>
      <c r="U150" s="117"/>
      <c r="V150" s="117"/>
      <c r="W150" s="117"/>
      <c r="X150" s="117"/>
      <c r="Y150" s="117"/>
      <c r="Z150" s="117"/>
      <c r="AA150" s="117"/>
      <c r="AB150" s="117"/>
      <c r="AC150" s="117"/>
      <c r="AD150" s="117"/>
      <c r="AE150" s="117"/>
      <c r="AF150" s="117"/>
      <c r="AG150" s="117"/>
    </row>
    <row r="151" spans="1:33" ht="62.1" customHeight="1">
      <c r="A151" s="197" t="s">
        <v>228</v>
      </c>
      <c r="B151" s="691"/>
      <c r="C151" s="1189" t="s">
        <v>229</v>
      </c>
      <c r="D151" s="1189"/>
      <c r="E151" s="1189"/>
      <c r="F151" s="1189"/>
      <c r="G151" s="1189"/>
      <c r="H151" s="1060"/>
      <c r="U151" s="117"/>
      <c r="V151" s="117"/>
      <c r="W151" s="117"/>
      <c r="X151" s="117"/>
      <c r="Y151" s="117"/>
      <c r="Z151" s="117"/>
      <c r="AA151" s="117"/>
      <c r="AB151" s="117"/>
      <c r="AC151" s="117"/>
      <c r="AD151" s="117"/>
      <c r="AE151" s="117"/>
      <c r="AF151" s="117"/>
      <c r="AG151" s="117"/>
    </row>
    <row r="152" spans="1:33" ht="20.100000000000001" customHeight="1">
      <c r="A152" s="20"/>
      <c r="C152" s="20"/>
      <c r="D152" s="20"/>
      <c r="U152" s="117"/>
      <c r="V152" s="117"/>
      <c r="W152" s="117"/>
      <c r="X152" s="117"/>
      <c r="Y152" s="117"/>
      <c r="Z152" s="117"/>
      <c r="AA152" s="117"/>
      <c r="AB152" s="117"/>
      <c r="AC152" s="117"/>
      <c r="AD152" s="117"/>
      <c r="AE152" s="117"/>
      <c r="AF152" s="117"/>
      <c r="AG152" s="117"/>
    </row>
    <row r="153" spans="1:33" ht="20.100000000000001" customHeight="1">
      <c r="A153" s="20"/>
      <c r="C153" s="202" t="str">
        <f>IF(+'EXHIBIT G'!F119='EXHIBIT G'!F135,"Equal","Not Equal")</f>
        <v>Not Equal</v>
      </c>
      <c r="D153" s="1034" t="s">
        <v>230</v>
      </c>
      <c r="E153" s="1034"/>
      <c r="F153" s="1034"/>
      <c r="U153" s="117"/>
      <c r="V153" s="117"/>
      <c r="W153" s="117"/>
      <c r="X153" s="117"/>
      <c r="Y153" s="117"/>
      <c r="Z153" s="117"/>
      <c r="AA153" s="117"/>
      <c r="AB153" s="117"/>
      <c r="AC153" s="117"/>
      <c r="AD153" s="117"/>
      <c r="AE153" s="117"/>
      <c r="AF153" s="117"/>
      <c r="AG153" s="117"/>
    </row>
    <row r="154" spans="1:33" ht="20.100000000000001" customHeight="1" thickBot="1">
      <c r="A154" s="20"/>
      <c r="C154" s="204"/>
      <c r="D154" s="20"/>
      <c r="H154" s="155"/>
      <c r="U154" s="117"/>
      <c r="V154" s="117"/>
      <c r="W154" s="117"/>
      <c r="X154" s="117"/>
      <c r="Y154" s="117"/>
      <c r="Z154" s="117"/>
      <c r="AA154" s="117"/>
      <c r="AB154" s="117"/>
      <c r="AC154" s="117"/>
      <c r="AD154" s="117"/>
      <c r="AE154" s="117"/>
      <c r="AF154" s="117"/>
      <c r="AG154" s="117"/>
    </row>
    <row r="155" spans="1:33" ht="24.6" customHeight="1" thickBot="1">
      <c r="A155" s="20"/>
      <c r="C155" s="1057" t="s">
        <v>231</v>
      </c>
      <c r="D155" s="1058"/>
      <c r="E155" s="1058"/>
      <c r="F155" s="1058"/>
      <c r="G155" s="1059"/>
      <c r="H155" s="38"/>
      <c r="U155" s="117"/>
      <c r="V155" s="117"/>
      <c r="W155" s="117"/>
      <c r="X155" s="117"/>
      <c r="Y155" s="117"/>
      <c r="Z155" s="117"/>
      <c r="AA155" s="117"/>
      <c r="AB155" s="117"/>
      <c r="AC155" s="117"/>
      <c r="AD155" s="117"/>
      <c r="AE155" s="117"/>
      <c r="AF155" s="117"/>
      <c r="AG155" s="117"/>
    </row>
    <row r="156" spans="1:33" ht="185.1" customHeight="1">
      <c r="A156" s="20"/>
      <c r="C156" s="1190" t="s">
        <v>232</v>
      </c>
      <c r="D156" s="1191"/>
      <c r="E156" s="1191"/>
      <c r="F156" s="1191"/>
      <c r="G156" s="1192"/>
      <c r="H156" s="205"/>
      <c r="U156" s="117"/>
      <c r="V156" s="117"/>
      <c r="W156" s="117"/>
      <c r="X156" s="117"/>
      <c r="Y156" s="117"/>
      <c r="Z156" s="117"/>
      <c r="AA156" s="117"/>
      <c r="AB156" s="117"/>
      <c r="AC156" s="117"/>
      <c r="AD156" s="117"/>
      <c r="AE156" s="117"/>
      <c r="AF156" s="117"/>
      <c r="AG156" s="117"/>
    </row>
    <row r="157" spans="1:33" ht="20.100000000000001" customHeight="1">
      <c r="A157" s="20"/>
      <c r="C157" s="1051"/>
      <c r="D157" s="1052"/>
      <c r="E157" s="1052"/>
      <c r="F157" s="1052"/>
      <c r="G157" s="1053"/>
      <c r="H157" s="205"/>
      <c r="U157" s="117"/>
      <c r="V157" s="117"/>
      <c r="W157" s="117"/>
      <c r="X157" s="117"/>
      <c r="Y157" s="117"/>
      <c r="Z157" s="117"/>
      <c r="AA157" s="117"/>
      <c r="AB157" s="117"/>
      <c r="AC157" s="117"/>
      <c r="AD157" s="117"/>
      <c r="AE157" s="117"/>
      <c r="AF157" s="117"/>
      <c r="AG157" s="117"/>
    </row>
    <row r="158" spans="1:33" ht="20.100000000000001" customHeight="1">
      <c r="A158" s="20"/>
      <c r="C158" s="1051"/>
      <c r="D158" s="1052"/>
      <c r="E158" s="1052"/>
      <c r="F158" s="1052"/>
      <c r="G158" s="1053"/>
      <c r="H158" s="205"/>
      <c r="U158" s="117"/>
      <c r="V158" s="117"/>
      <c r="W158" s="117"/>
      <c r="X158" s="117"/>
      <c r="Y158" s="117"/>
      <c r="Z158" s="117"/>
      <c r="AA158" s="117"/>
      <c r="AB158" s="117"/>
      <c r="AC158" s="117"/>
      <c r="AD158" s="117"/>
      <c r="AE158" s="117"/>
      <c r="AF158" s="117"/>
      <c r="AG158" s="117"/>
    </row>
    <row r="159" spans="1:33" ht="20.100000000000001" customHeight="1">
      <c r="A159" s="20"/>
      <c r="C159" s="1051"/>
      <c r="D159" s="1052"/>
      <c r="E159" s="1052"/>
      <c r="F159" s="1052"/>
      <c r="G159" s="1053"/>
      <c r="H159" s="205"/>
      <c r="U159" s="117"/>
      <c r="V159" s="117"/>
      <c r="W159" s="117"/>
      <c r="X159" s="117"/>
      <c r="Y159" s="117"/>
      <c r="Z159" s="117"/>
      <c r="AA159" s="117"/>
      <c r="AB159" s="117"/>
      <c r="AC159" s="117"/>
      <c r="AD159" s="117"/>
      <c r="AE159" s="117"/>
      <c r="AF159" s="117"/>
      <c r="AG159" s="117"/>
    </row>
    <row r="160" spans="1:33" ht="20.100000000000001" customHeight="1">
      <c r="A160" s="20"/>
      <c r="C160" s="1051"/>
      <c r="D160" s="1052"/>
      <c r="E160" s="1052"/>
      <c r="F160" s="1052"/>
      <c r="G160" s="1053"/>
      <c r="H160" s="205"/>
      <c r="U160" s="117"/>
      <c r="V160" s="117"/>
      <c r="W160" s="117"/>
      <c r="X160" s="117"/>
      <c r="Y160" s="117"/>
      <c r="Z160" s="117"/>
      <c r="AA160" s="117"/>
      <c r="AB160" s="117"/>
      <c r="AC160" s="117"/>
      <c r="AD160" s="117"/>
      <c r="AE160" s="117"/>
      <c r="AF160" s="117"/>
      <c r="AG160" s="117"/>
    </row>
    <row r="161" spans="1:33" ht="20.100000000000001" customHeight="1">
      <c r="A161" s="20"/>
      <c r="C161" s="1051"/>
      <c r="D161" s="1052"/>
      <c r="E161" s="1052"/>
      <c r="F161" s="1052"/>
      <c r="G161" s="1053"/>
      <c r="H161" s="205"/>
      <c r="U161" s="117"/>
      <c r="V161" s="117"/>
      <c r="W161" s="117"/>
      <c r="X161" s="117"/>
      <c r="Y161" s="117"/>
      <c r="Z161" s="117"/>
      <c r="AA161" s="117"/>
      <c r="AB161" s="117"/>
      <c r="AC161" s="117"/>
      <c r="AD161" s="117"/>
      <c r="AE161" s="117"/>
      <c r="AF161" s="117"/>
      <c r="AG161" s="117"/>
    </row>
    <row r="162" spans="1:33" ht="20.100000000000001" customHeight="1">
      <c r="A162" s="20"/>
      <c r="C162" s="1051"/>
      <c r="D162" s="1052"/>
      <c r="E162" s="1052"/>
      <c r="F162" s="1052"/>
      <c r="G162" s="1053"/>
      <c r="H162" s="205"/>
      <c r="U162" s="117"/>
      <c r="V162" s="117"/>
      <c r="W162" s="117"/>
      <c r="X162" s="117"/>
      <c r="Y162" s="117"/>
      <c r="Z162" s="117"/>
      <c r="AA162" s="117"/>
      <c r="AB162" s="117"/>
      <c r="AC162" s="117"/>
      <c r="AD162" s="117"/>
      <c r="AE162" s="117"/>
      <c r="AF162" s="117"/>
      <c r="AG162" s="117"/>
    </row>
    <row r="163" spans="1:33" ht="20.100000000000001" customHeight="1">
      <c r="A163" s="20"/>
      <c r="C163" s="1051"/>
      <c r="D163" s="1052"/>
      <c r="E163" s="1052"/>
      <c r="F163" s="1052"/>
      <c r="G163" s="1053"/>
      <c r="H163" s="205"/>
      <c r="U163" s="117"/>
      <c r="V163" s="117"/>
      <c r="W163" s="117"/>
      <c r="X163" s="117"/>
      <c r="Y163" s="117"/>
      <c r="Z163" s="117"/>
      <c r="AA163" s="117"/>
      <c r="AB163" s="117"/>
      <c r="AC163" s="117"/>
      <c r="AD163" s="117"/>
      <c r="AE163" s="117"/>
      <c r="AF163" s="117"/>
      <c r="AG163" s="117"/>
    </row>
    <row r="164" spans="1:33" ht="20.100000000000001" customHeight="1">
      <c r="A164" s="20"/>
      <c r="C164" s="1051"/>
      <c r="D164" s="1052"/>
      <c r="E164" s="1052"/>
      <c r="F164" s="1052"/>
      <c r="G164" s="1053"/>
      <c r="H164" s="205"/>
      <c r="U164" s="117"/>
      <c r="V164" s="117"/>
      <c r="W164" s="117"/>
      <c r="X164" s="117"/>
      <c r="Y164" s="117"/>
      <c r="Z164" s="117"/>
      <c r="AA164" s="117"/>
      <c r="AB164" s="117"/>
      <c r="AC164" s="117"/>
      <c r="AD164" s="117"/>
      <c r="AE164" s="117"/>
      <c r="AF164" s="117"/>
      <c r="AG164" s="117"/>
    </row>
    <row r="165" spans="1:33" ht="20.100000000000001" customHeight="1" thickBot="1">
      <c r="A165" s="20"/>
      <c r="C165" s="1054"/>
      <c r="D165" s="1055"/>
      <c r="E165" s="1055"/>
      <c r="F165" s="1055"/>
      <c r="G165" s="1056"/>
      <c r="H165" s="205"/>
      <c r="U165" s="117"/>
      <c r="V165" s="117"/>
      <c r="W165" s="117"/>
      <c r="X165" s="117"/>
      <c r="Y165" s="117"/>
      <c r="Z165" s="117"/>
      <c r="AA165" s="117"/>
      <c r="AB165" s="117"/>
      <c r="AC165" s="117"/>
      <c r="AD165" s="117"/>
      <c r="AE165" s="117"/>
      <c r="AF165" s="117"/>
      <c r="AG165" s="117"/>
    </row>
    <row r="166" spans="1:33" ht="20.100000000000001" customHeight="1">
      <c r="H166" s="155"/>
      <c r="U166" s="117"/>
      <c r="V166" s="117"/>
      <c r="W166" s="117"/>
      <c r="X166" s="117"/>
      <c r="Y166" s="117"/>
      <c r="Z166" s="117"/>
      <c r="AA166" s="117"/>
      <c r="AB166" s="117"/>
      <c r="AC166" s="117"/>
      <c r="AD166" s="117"/>
      <c r="AE166" s="117"/>
      <c r="AF166" s="117"/>
      <c r="AG166" s="117"/>
    </row>
    <row r="167" spans="1:33" ht="20.100000000000001" customHeight="1">
      <c r="H167" s="155"/>
      <c r="U167" s="117"/>
      <c r="V167" s="117"/>
      <c r="W167" s="117"/>
      <c r="X167" s="117"/>
      <c r="Y167" s="117"/>
      <c r="Z167" s="117"/>
      <c r="AA167" s="117"/>
      <c r="AB167" s="117"/>
      <c r="AC167" s="117"/>
      <c r="AD167" s="117"/>
      <c r="AE167" s="117"/>
      <c r="AF167" s="117"/>
      <c r="AG167" s="117"/>
    </row>
    <row r="168" spans="1:33" ht="20.100000000000001" customHeight="1">
      <c r="U168" s="117"/>
      <c r="V168" s="117"/>
      <c r="W168" s="117"/>
      <c r="X168" s="117"/>
      <c r="Y168" s="117"/>
      <c r="Z168" s="117"/>
      <c r="AA168" s="117"/>
      <c r="AB168" s="117"/>
      <c r="AC168" s="117"/>
      <c r="AD168" s="117"/>
      <c r="AE168" s="117"/>
      <c r="AF168" s="117"/>
      <c r="AG168" s="117"/>
    </row>
    <row r="169" spans="1:33" ht="20.100000000000001" customHeight="1">
      <c r="U169" s="117"/>
      <c r="V169" s="117"/>
      <c r="W169" s="117"/>
      <c r="X169" s="117"/>
      <c r="Y169" s="117"/>
      <c r="Z169" s="117"/>
      <c r="AA169" s="117"/>
      <c r="AB169" s="117"/>
      <c r="AC169" s="117"/>
      <c r="AD169" s="117"/>
      <c r="AE169" s="117"/>
      <c r="AF169" s="117"/>
      <c r="AG169" s="117"/>
    </row>
    <row r="170" spans="1:33" ht="20.100000000000001" customHeight="1">
      <c r="U170" s="117"/>
      <c r="V170" s="117"/>
      <c r="W170" s="117"/>
      <c r="X170" s="117"/>
      <c r="Y170" s="117"/>
      <c r="Z170" s="117"/>
      <c r="AA170" s="117"/>
      <c r="AB170" s="117"/>
      <c r="AC170" s="117"/>
      <c r="AD170" s="117"/>
      <c r="AE170" s="117"/>
      <c r="AF170" s="117"/>
      <c r="AG170" s="117"/>
    </row>
    <row r="171" spans="1:33" ht="20.100000000000001" customHeight="1">
      <c r="U171" s="117"/>
      <c r="V171" s="117"/>
      <c r="W171" s="117"/>
      <c r="X171" s="117"/>
      <c r="Y171" s="117"/>
      <c r="Z171" s="117"/>
      <c r="AA171" s="117"/>
      <c r="AB171" s="117"/>
      <c r="AC171" s="117"/>
      <c r="AD171" s="117"/>
      <c r="AE171" s="117"/>
      <c r="AF171" s="117"/>
      <c r="AG171" s="117"/>
    </row>
    <row r="172" spans="1:33" ht="20.100000000000001" customHeight="1">
      <c r="U172" s="117"/>
      <c r="V172" s="117"/>
      <c r="W172" s="117"/>
      <c r="X172" s="117"/>
      <c r="Y172" s="117"/>
      <c r="Z172" s="117"/>
      <c r="AA172" s="117"/>
      <c r="AB172" s="117"/>
      <c r="AC172" s="117"/>
      <c r="AD172" s="117"/>
      <c r="AE172" s="117"/>
      <c r="AF172" s="117"/>
      <c r="AG172" s="117"/>
    </row>
    <row r="173" spans="1:33" ht="20.100000000000001" customHeight="1">
      <c r="U173" s="117"/>
      <c r="V173" s="117"/>
      <c r="W173" s="117"/>
      <c r="X173" s="117"/>
      <c r="Y173" s="117"/>
      <c r="Z173" s="117"/>
      <c r="AA173" s="117"/>
      <c r="AB173" s="117"/>
      <c r="AC173" s="117"/>
      <c r="AD173" s="117"/>
      <c r="AE173" s="117"/>
      <c r="AF173" s="117"/>
      <c r="AG173" s="117"/>
    </row>
    <row r="174" spans="1:33" ht="20.100000000000001" customHeight="1">
      <c r="U174" s="117"/>
      <c r="V174" s="117"/>
      <c r="W174" s="117"/>
      <c r="X174" s="117"/>
      <c r="Y174" s="117"/>
      <c r="Z174" s="117"/>
      <c r="AA174" s="117"/>
      <c r="AB174" s="117"/>
      <c r="AC174" s="117"/>
      <c r="AD174" s="117"/>
      <c r="AE174" s="117"/>
      <c r="AF174" s="117"/>
      <c r="AG174" s="117"/>
    </row>
    <row r="175" spans="1:33" ht="20.100000000000001" customHeight="1">
      <c r="U175" s="117"/>
      <c r="V175" s="117"/>
      <c r="W175" s="117"/>
      <c r="X175" s="117"/>
      <c r="Y175" s="117"/>
      <c r="Z175" s="117"/>
      <c r="AA175" s="117"/>
      <c r="AB175" s="117"/>
      <c r="AC175" s="117"/>
      <c r="AD175" s="117"/>
      <c r="AE175" s="117"/>
      <c r="AF175" s="117"/>
      <c r="AG175" s="117"/>
    </row>
    <row r="176" spans="1:33" ht="20.100000000000001" customHeight="1">
      <c r="U176" s="117"/>
      <c r="V176" s="117"/>
      <c r="W176" s="117"/>
      <c r="X176" s="117"/>
      <c r="Y176" s="117"/>
      <c r="Z176" s="117"/>
      <c r="AA176" s="117"/>
      <c r="AB176" s="117"/>
      <c r="AC176" s="117"/>
      <c r="AD176" s="117"/>
      <c r="AE176" s="117"/>
      <c r="AF176" s="117"/>
      <c r="AG176" s="117"/>
    </row>
    <row r="177" spans="21:33" ht="20.100000000000001" customHeight="1">
      <c r="U177" s="117"/>
      <c r="V177" s="117"/>
      <c r="W177" s="117"/>
      <c r="X177" s="117"/>
      <c r="Y177" s="117"/>
      <c r="Z177" s="117"/>
      <c r="AA177" s="117"/>
      <c r="AB177" s="117"/>
      <c r="AC177" s="117"/>
      <c r="AD177" s="117"/>
      <c r="AE177" s="117"/>
      <c r="AF177" s="117"/>
      <c r="AG177" s="117"/>
    </row>
    <row r="178" spans="21:33" ht="20.100000000000001" customHeight="1">
      <c r="U178" s="117"/>
      <c r="V178" s="117"/>
      <c r="W178" s="117"/>
      <c r="X178" s="117"/>
      <c r="Y178" s="117"/>
      <c r="Z178" s="117"/>
      <c r="AA178" s="117"/>
      <c r="AB178" s="117"/>
      <c r="AC178" s="117"/>
      <c r="AD178" s="117"/>
      <c r="AE178" s="117"/>
      <c r="AF178" s="117"/>
      <c r="AG178" s="117"/>
    </row>
    <row r="179" spans="21:33" ht="20.100000000000001" customHeight="1">
      <c r="U179" s="117"/>
      <c r="V179" s="117"/>
      <c r="W179" s="117"/>
      <c r="X179" s="117"/>
      <c r="Y179" s="117"/>
      <c r="Z179" s="117"/>
      <c r="AA179" s="117"/>
      <c r="AB179" s="117"/>
      <c r="AC179" s="117"/>
      <c r="AD179" s="117"/>
      <c r="AE179" s="117"/>
      <c r="AF179" s="117"/>
      <c r="AG179" s="117"/>
    </row>
    <row r="180" spans="21:33" ht="20.100000000000001" customHeight="1">
      <c r="U180" s="117"/>
      <c r="V180" s="117"/>
      <c r="W180" s="117"/>
      <c r="X180" s="117"/>
      <c r="Y180" s="117"/>
      <c r="Z180" s="117"/>
      <c r="AA180" s="117"/>
      <c r="AB180" s="117"/>
      <c r="AC180" s="117"/>
      <c r="AD180" s="117"/>
      <c r="AE180" s="117"/>
      <c r="AF180" s="117"/>
      <c r="AG180" s="117"/>
    </row>
    <row r="181" spans="21:33" ht="20.100000000000001" customHeight="1">
      <c r="U181" s="117"/>
      <c r="V181" s="117"/>
      <c r="W181" s="117"/>
      <c r="X181" s="117"/>
      <c r="Y181" s="117"/>
      <c r="Z181" s="117"/>
      <c r="AA181" s="117"/>
      <c r="AB181" s="117"/>
      <c r="AC181" s="117"/>
      <c r="AD181" s="117"/>
      <c r="AE181" s="117"/>
      <c r="AF181" s="117"/>
      <c r="AG181" s="117"/>
    </row>
    <row r="182" spans="21:33" ht="20.100000000000001" customHeight="1">
      <c r="U182" s="117"/>
      <c r="V182" s="117"/>
      <c r="W182" s="117"/>
      <c r="X182" s="117"/>
      <c r="Y182" s="117"/>
      <c r="Z182" s="117"/>
      <c r="AA182" s="117"/>
      <c r="AB182" s="117"/>
      <c r="AC182" s="117"/>
      <c r="AD182" s="117"/>
      <c r="AE182" s="117"/>
      <c r="AF182" s="117"/>
      <c r="AG182" s="117"/>
    </row>
    <row r="183" spans="21:33" ht="20.100000000000001" customHeight="1">
      <c r="U183" s="117"/>
      <c r="V183" s="117"/>
      <c r="W183" s="117"/>
      <c r="X183" s="117"/>
      <c r="Y183" s="117"/>
      <c r="Z183" s="117"/>
      <c r="AA183" s="117"/>
      <c r="AB183" s="117"/>
      <c r="AC183" s="117"/>
      <c r="AD183" s="117"/>
      <c r="AE183" s="117"/>
      <c r="AF183" s="117"/>
      <c r="AG183" s="117"/>
    </row>
    <row r="184" spans="21:33" ht="20.100000000000001" customHeight="1">
      <c r="U184" s="117"/>
      <c r="V184" s="117"/>
      <c r="W184" s="117"/>
      <c r="X184" s="117"/>
      <c r="Y184" s="117"/>
      <c r="Z184" s="117"/>
      <c r="AA184" s="117"/>
      <c r="AB184" s="117"/>
      <c r="AC184" s="117"/>
      <c r="AD184" s="117"/>
      <c r="AE184" s="117"/>
      <c r="AF184" s="117"/>
      <c r="AG184" s="117"/>
    </row>
    <row r="185" spans="21:33" ht="20.100000000000001" customHeight="1">
      <c r="U185" s="117"/>
      <c r="V185" s="117"/>
      <c r="W185" s="117"/>
      <c r="X185" s="117"/>
      <c r="Y185" s="117"/>
      <c r="Z185" s="117"/>
      <c r="AA185" s="117"/>
      <c r="AB185" s="117"/>
      <c r="AC185" s="117"/>
      <c r="AD185" s="117"/>
      <c r="AE185" s="117"/>
      <c r="AF185" s="117"/>
      <c r="AG185" s="117"/>
    </row>
    <row r="186" spans="21:33" ht="20.100000000000001" customHeight="1">
      <c r="U186" s="117"/>
      <c r="V186" s="117"/>
      <c r="W186" s="117"/>
      <c r="X186" s="117"/>
      <c r="Y186" s="117"/>
      <c r="Z186" s="117"/>
      <c r="AA186" s="117"/>
      <c r="AB186" s="117"/>
      <c r="AC186" s="117"/>
      <c r="AD186" s="117"/>
      <c r="AE186" s="117"/>
      <c r="AF186" s="117"/>
      <c r="AG186" s="117"/>
    </row>
    <row r="187" spans="21:33" ht="20.100000000000001" customHeight="1">
      <c r="U187" s="117"/>
      <c r="V187" s="117"/>
      <c r="W187" s="117"/>
      <c r="X187" s="117"/>
      <c r="Y187" s="117"/>
      <c r="Z187" s="117"/>
      <c r="AA187" s="117"/>
      <c r="AB187" s="117"/>
      <c r="AC187" s="117"/>
      <c r="AD187" s="117"/>
      <c r="AE187" s="117"/>
      <c r="AF187" s="117"/>
      <c r="AG187" s="117"/>
    </row>
    <row r="188" spans="21:33" ht="20.100000000000001" customHeight="1">
      <c r="U188" s="117"/>
      <c r="V188" s="117"/>
      <c r="W188" s="117"/>
      <c r="X188" s="117"/>
      <c r="Y188" s="117"/>
      <c r="Z188" s="117"/>
      <c r="AA188" s="117"/>
      <c r="AB188" s="117"/>
      <c r="AC188" s="117"/>
      <c r="AD188" s="117"/>
      <c r="AE188" s="117"/>
      <c r="AF188" s="117"/>
      <c r="AG188" s="117"/>
    </row>
    <row r="189" spans="21:33" ht="20.100000000000001" customHeight="1">
      <c r="U189" s="117"/>
      <c r="V189" s="117"/>
      <c r="W189" s="117"/>
      <c r="X189" s="117"/>
      <c r="Y189" s="117"/>
      <c r="Z189" s="117"/>
      <c r="AA189" s="117"/>
      <c r="AB189" s="117"/>
      <c r="AC189" s="117"/>
      <c r="AD189" s="117"/>
      <c r="AE189" s="117"/>
      <c r="AF189" s="117"/>
      <c r="AG189" s="117"/>
    </row>
    <row r="190" spans="21:33" ht="20.100000000000001" customHeight="1">
      <c r="U190" s="117"/>
      <c r="V190" s="117"/>
      <c r="W190" s="117"/>
      <c r="X190" s="117"/>
      <c r="Y190" s="117"/>
      <c r="Z190" s="117"/>
      <c r="AA190" s="117"/>
      <c r="AB190" s="117"/>
      <c r="AC190" s="117"/>
      <c r="AD190" s="117"/>
      <c r="AE190" s="117"/>
      <c r="AF190" s="117"/>
      <c r="AG190" s="117"/>
    </row>
    <row r="191" spans="21:33" ht="20.100000000000001" customHeight="1">
      <c r="U191" s="117"/>
      <c r="V191" s="117"/>
      <c r="W191" s="117"/>
      <c r="X191" s="117"/>
      <c r="Y191" s="117"/>
      <c r="Z191" s="117"/>
      <c r="AA191" s="117"/>
      <c r="AB191" s="117"/>
      <c r="AC191" s="117"/>
      <c r="AD191" s="117"/>
      <c r="AE191" s="117"/>
      <c r="AF191" s="117"/>
      <c r="AG191" s="117"/>
    </row>
    <row r="192" spans="21:33" ht="20.100000000000001" customHeight="1">
      <c r="U192" s="117"/>
      <c r="V192" s="117"/>
      <c r="W192" s="117"/>
      <c r="X192" s="117"/>
      <c r="Y192" s="117"/>
      <c r="Z192" s="117"/>
      <c r="AA192" s="117"/>
      <c r="AB192" s="117"/>
      <c r="AC192" s="117"/>
      <c r="AD192" s="117"/>
      <c r="AE192" s="117"/>
      <c r="AF192" s="117"/>
      <c r="AG192" s="117"/>
    </row>
    <row r="193" spans="21:33" ht="20.100000000000001" customHeight="1">
      <c r="U193" s="117"/>
      <c r="V193" s="117"/>
      <c r="W193" s="117"/>
      <c r="X193" s="117"/>
      <c r="Y193" s="117"/>
      <c r="Z193" s="117"/>
      <c r="AA193" s="117"/>
      <c r="AB193" s="117"/>
      <c r="AC193" s="117"/>
      <c r="AD193" s="117"/>
      <c r="AE193" s="117"/>
      <c r="AF193" s="117"/>
      <c r="AG193" s="117"/>
    </row>
    <row r="194" spans="21:33" ht="20.100000000000001" customHeight="1">
      <c r="U194" s="117"/>
      <c r="V194" s="117"/>
      <c r="W194" s="117"/>
      <c r="X194" s="117"/>
      <c r="Y194" s="117"/>
      <c r="Z194" s="117"/>
      <c r="AA194" s="117"/>
      <c r="AB194" s="117"/>
      <c r="AC194" s="117"/>
      <c r="AD194" s="117"/>
      <c r="AE194" s="117"/>
      <c r="AF194" s="117"/>
      <c r="AG194" s="117"/>
    </row>
    <row r="195" spans="21:33" ht="20.100000000000001" customHeight="1">
      <c r="U195" s="117"/>
      <c r="V195" s="117"/>
      <c r="W195" s="117"/>
      <c r="X195" s="117"/>
      <c r="Y195" s="117"/>
      <c r="Z195" s="117"/>
      <c r="AA195" s="117"/>
      <c r="AB195" s="117"/>
      <c r="AC195" s="117"/>
      <c r="AD195" s="117"/>
      <c r="AE195" s="117"/>
      <c r="AF195" s="117"/>
      <c r="AG195" s="117"/>
    </row>
    <row r="196" spans="21:33" ht="20.100000000000001" customHeight="1">
      <c r="U196" s="117"/>
      <c r="V196" s="117"/>
      <c r="W196" s="117"/>
      <c r="X196" s="117"/>
      <c r="Y196" s="117"/>
      <c r="Z196" s="117"/>
      <c r="AA196" s="117"/>
      <c r="AB196" s="117"/>
      <c r="AC196" s="117"/>
      <c r="AD196" s="117"/>
      <c r="AE196" s="117"/>
      <c r="AF196" s="117"/>
      <c r="AG196" s="117"/>
    </row>
    <row r="197" spans="21:33" ht="20.100000000000001" customHeight="1">
      <c r="U197" s="117"/>
      <c r="V197" s="117"/>
      <c r="W197" s="117"/>
      <c r="X197" s="117"/>
      <c r="Y197" s="117"/>
      <c r="Z197" s="117"/>
      <c r="AA197" s="117"/>
      <c r="AB197" s="117"/>
      <c r="AC197" s="117"/>
      <c r="AD197" s="117"/>
      <c r="AE197" s="117"/>
      <c r="AF197" s="117"/>
      <c r="AG197" s="117"/>
    </row>
    <row r="198" spans="21:33" ht="20.100000000000001" customHeight="1">
      <c r="U198" s="117"/>
      <c r="V198" s="117"/>
      <c r="W198" s="117"/>
      <c r="X198" s="117"/>
      <c r="Y198" s="117"/>
      <c r="Z198" s="117"/>
      <c r="AA198" s="117"/>
      <c r="AB198" s="117"/>
      <c r="AC198" s="117"/>
      <c r="AD198" s="117"/>
      <c r="AE198" s="117"/>
      <c r="AF198" s="117"/>
      <c r="AG198" s="117"/>
    </row>
    <row r="199" spans="21:33" ht="20.100000000000001" customHeight="1">
      <c r="U199" s="117"/>
      <c r="V199" s="117"/>
      <c r="W199" s="117"/>
      <c r="X199" s="117"/>
      <c r="Y199" s="117"/>
      <c r="Z199" s="117"/>
      <c r="AA199" s="117"/>
      <c r="AB199" s="117"/>
      <c r="AC199" s="117"/>
      <c r="AD199" s="117"/>
      <c r="AE199" s="117"/>
      <c r="AF199" s="117"/>
      <c r="AG199" s="117"/>
    </row>
    <row r="200" spans="21:33" ht="20.100000000000001" customHeight="1">
      <c r="U200" s="117"/>
      <c r="V200" s="117"/>
      <c r="W200" s="117"/>
      <c r="X200" s="117"/>
      <c r="Y200" s="117"/>
      <c r="Z200" s="117"/>
      <c r="AA200" s="117"/>
      <c r="AB200" s="117"/>
      <c r="AC200" s="117"/>
      <c r="AD200" s="117"/>
      <c r="AE200" s="117"/>
      <c r="AF200" s="117"/>
      <c r="AG200" s="117"/>
    </row>
    <row r="201" spans="21:33" ht="20.100000000000001" customHeight="1">
      <c r="U201" s="117"/>
      <c r="V201" s="117"/>
      <c r="W201" s="117"/>
      <c r="X201" s="117"/>
      <c r="Y201" s="117"/>
      <c r="Z201" s="117"/>
      <c r="AA201" s="117"/>
      <c r="AB201" s="117"/>
      <c r="AC201" s="117"/>
      <c r="AD201" s="117"/>
      <c r="AE201" s="117"/>
      <c r="AF201" s="117"/>
      <c r="AG201" s="117"/>
    </row>
    <row r="202" spans="21:33" ht="20.100000000000001" customHeight="1">
      <c r="U202" s="117"/>
      <c r="V202" s="117"/>
      <c r="W202" s="117"/>
      <c r="X202" s="117"/>
      <c r="Y202" s="117"/>
      <c r="Z202" s="117"/>
      <c r="AA202" s="117"/>
      <c r="AB202" s="117"/>
      <c r="AC202" s="117"/>
      <c r="AD202" s="117"/>
      <c r="AE202" s="117"/>
      <c r="AF202" s="117"/>
      <c r="AG202" s="117"/>
    </row>
    <row r="203" spans="21:33" ht="20.100000000000001" customHeight="1">
      <c r="U203" s="117"/>
      <c r="V203" s="117"/>
      <c r="W203" s="117"/>
      <c r="X203" s="117"/>
      <c r="Y203" s="117"/>
      <c r="Z203" s="117"/>
      <c r="AA203" s="117"/>
      <c r="AB203" s="117"/>
      <c r="AC203" s="117"/>
      <c r="AD203" s="117"/>
      <c r="AE203" s="117"/>
      <c r="AF203" s="117"/>
      <c r="AG203" s="117"/>
    </row>
    <row r="204" spans="21:33" ht="20.100000000000001" customHeight="1">
      <c r="U204" s="117"/>
      <c r="V204" s="117"/>
      <c r="W204" s="117"/>
      <c r="X204" s="117"/>
      <c r="Y204" s="117"/>
      <c r="Z204" s="117"/>
      <c r="AA204" s="117"/>
      <c r="AB204" s="117"/>
      <c r="AC204" s="117"/>
      <c r="AD204" s="117"/>
      <c r="AE204" s="117"/>
      <c r="AF204" s="117"/>
      <c r="AG204" s="117"/>
    </row>
    <row r="205" spans="21:33" ht="20.100000000000001" customHeight="1">
      <c r="U205" s="117"/>
      <c r="V205" s="117"/>
      <c r="W205" s="117"/>
      <c r="X205" s="117"/>
      <c r="Y205" s="117"/>
      <c r="Z205" s="117"/>
      <c r="AA205" s="117"/>
      <c r="AB205" s="117"/>
      <c r="AC205" s="117"/>
      <c r="AD205" s="117"/>
      <c r="AE205" s="117"/>
      <c r="AF205" s="117"/>
      <c r="AG205" s="117"/>
    </row>
    <row r="206" spans="21:33" ht="20.100000000000001" customHeight="1">
      <c r="U206" s="117"/>
      <c r="V206" s="117"/>
      <c r="W206" s="117"/>
      <c r="X206" s="117"/>
      <c r="Y206" s="117"/>
      <c r="Z206" s="117"/>
      <c r="AA206" s="117"/>
      <c r="AB206" s="117"/>
      <c r="AC206" s="117"/>
      <c r="AD206" s="117"/>
      <c r="AE206" s="117"/>
      <c r="AF206" s="117"/>
      <c r="AG206" s="117"/>
    </row>
    <row r="207" spans="21:33" ht="20.100000000000001" customHeight="1">
      <c r="U207" s="117"/>
      <c r="V207" s="117"/>
      <c r="W207" s="117"/>
      <c r="X207" s="117"/>
      <c r="Y207" s="117"/>
      <c r="Z207" s="117"/>
      <c r="AA207" s="117"/>
      <c r="AB207" s="117"/>
      <c r="AC207" s="117"/>
      <c r="AD207" s="117"/>
      <c r="AE207" s="117"/>
      <c r="AF207" s="117"/>
      <c r="AG207" s="117"/>
    </row>
    <row r="208" spans="21:33" ht="20.100000000000001" customHeight="1">
      <c r="U208" s="117"/>
      <c r="V208" s="117"/>
      <c r="W208" s="117"/>
      <c r="X208" s="117"/>
      <c r="Y208" s="117"/>
      <c r="Z208" s="117"/>
      <c r="AA208" s="117"/>
      <c r="AB208" s="117"/>
      <c r="AC208" s="117"/>
      <c r="AD208" s="117"/>
      <c r="AE208" s="117"/>
      <c r="AF208" s="117"/>
      <c r="AG208" s="117"/>
    </row>
    <row r="209" spans="21:33" ht="20.100000000000001" customHeight="1">
      <c r="U209" s="117"/>
      <c r="V209" s="117"/>
      <c r="W209" s="117"/>
      <c r="X209" s="117"/>
      <c r="Y209" s="117"/>
      <c r="Z209" s="117"/>
      <c r="AA209" s="117"/>
      <c r="AB209" s="117"/>
      <c r="AC209" s="117"/>
      <c r="AD209" s="117"/>
      <c r="AE209" s="117"/>
      <c r="AF209" s="117"/>
      <c r="AG209" s="117"/>
    </row>
    <row r="210" spans="21:33" ht="20.100000000000001" customHeight="1">
      <c r="U210" s="117"/>
      <c r="V210" s="117"/>
      <c r="W210" s="117"/>
      <c r="X210" s="117"/>
      <c r="Y210" s="117"/>
      <c r="Z210" s="117"/>
      <c r="AA210" s="117"/>
      <c r="AB210" s="117"/>
      <c r="AC210" s="117"/>
      <c r="AD210" s="117"/>
      <c r="AE210" s="117"/>
      <c r="AF210" s="117"/>
      <c r="AG210" s="117"/>
    </row>
    <row r="211" spans="21:33" ht="20.100000000000001" customHeight="1">
      <c r="U211" s="117"/>
      <c r="V211" s="117"/>
      <c r="W211" s="117"/>
      <c r="X211" s="117"/>
      <c r="Y211" s="117"/>
      <c r="Z211" s="117"/>
      <c r="AA211" s="117"/>
      <c r="AB211" s="117"/>
      <c r="AC211" s="117"/>
      <c r="AD211" s="117"/>
      <c r="AE211" s="117"/>
      <c r="AF211" s="117"/>
      <c r="AG211" s="117"/>
    </row>
    <row r="212" spans="21:33" ht="20.100000000000001" customHeight="1">
      <c r="U212" s="117"/>
      <c r="V212" s="117"/>
      <c r="W212" s="117"/>
      <c r="X212" s="117"/>
      <c r="Y212" s="117"/>
      <c r="Z212" s="117"/>
      <c r="AA212" s="117"/>
      <c r="AB212" s="117"/>
      <c r="AC212" s="117"/>
      <c r="AD212" s="117"/>
      <c r="AE212" s="117"/>
      <c r="AF212" s="117"/>
      <c r="AG212" s="117"/>
    </row>
    <row r="213" spans="21:33" ht="20.100000000000001" customHeight="1">
      <c r="U213" s="117"/>
      <c r="V213" s="117"/>
      <c r="W213" s="117"/>
      <c r="X213" s="117"/>
      <c r="Y213" s="117"/>
      <c r="Z213" s="117"/>
      <c r="AA213" s="117"/>
      <c r="AB213" s="117"/>
      <c r="AC213" s="117"/>
      <c r="AD213" s="117"/>
      <c r="AE213" s="117"/>
      <c r="AF213" s="117"/>
      <c r="AG213" s="117"/>
    </row>
    <row r="214" spans="21:33" ht="20.100000000000001" customHeight="1">
      <c r="U214" s="117"/>
      <c r="V214" s="117"/>
      <c r="W214" s="117"/>
      <c r="X214" s="117"/>
      <c r="Y214" s="117"/>
      <c r="Z214" s="117"/>
      <c r="AA214" s="117"/>
      <c r="AB214" s="117"/>
      <c r="AC214" s="117"/>
      <c r="AD214" s="117"/>
      <c r="AE214" s="117"/>
      <c r="AF214" s="117"/>
      <c r="AG214" s="117"/>
    </row>
    <row r="215" spans="21:33" ht="20.100000000000001" customHeight="1">
      <c r="U215" s="117"/>
      <c r="V215" s="117"/>
      <c r="W215" s="117"/>
      <c r="X215" s="117"/>
      <c r="Y215" s="117"/>
      <c r="Z215" s="117"/>
      <c r="AA215" s="117"/>
      <c r="AB215" s="117"/>
      <c r="AC215" s="117"/>
      <c r="AD215" s="117"/>
      <c r="AE215" s="117"/>
      <c r="AF215" s="117"/>
      <c r="AG215" s="117"/>
    </row>
    <row r="216" spans="21:33" ht="20.100000000000001" customHeight="1">
      <c r="U216" s="117"/>
      <c r="V216" s="117"/>
      <c r="W216" s="117"/>
      <c r="X216" s="117"/>
      <c r="Y216" s="117"/>
      <c r="Z216" s="117"/>
      <c r="AA216" s="117"/>
      <c r="AB216" s="117"/>
      <c r="AC216" s="117"/>
      <c r="AD216" s="117"/>
      <c r="AE216" s="117"/>
      <c r="AF216" s="117"/>
      <c r="AG216" s="117"/>
    </row>
    <row r="217" spans="21:33" ht="20.100000000000001" customHeight="1">
      <c r="U217" s="117"/>
      <c r="V217" s="117"/>
      <c r="W217" s="117"/>
      <c r="X217" s="117"/>
      <c r="Y217" s="117"/>
      <c r="Z217" s="117"/>
      <c r="AA217" s="117"/>
      <c r="AB217" s="117"/>
      <c r="AC217" s="117"/>
      <c r="AD217" s="117"/>
      <c r="AE217" s="117"/>
      <c r="AF217" s="117"/>
      <c r="AG217" s="117"/>
    </row>
    <row r="218" spans="21:33" ht="20.100000000000001" customHeight="1">
      <c r="U218" s="117"/>
      <c r="V218" s="117"/>
      <c r="W218" s="117"/>
      <c r="X218" s="117"/>
      <c r="Y218" s="117"/>
      <c r="Z218" s="117"/>
      <c r="AA218" s="117"/>
      <c r="AB218" s="117"/>
      <c r="AC218" s="117"/>
      <c r="AD218" s="117"/>
      <c r="AE218" s="117"/>
      <c r="AF218" s="117"/>
      <c r="AG218" s="117"/>
    </row>
    <row r="219" spans="21:33" ht="20.100000000000001" customHeight="1">
      <c r="U219" s="117"/>
      <c r="V219" s="117"/>
      <c r="W219" s="117"/>
      <c r="X219" s="117"/>
      <c r="Y219" s="117"/>
      <c r="Z219" s="117"/>
      <c r="AA219" s="117"/>
      <c r="AB219" s="117"/>
      <c r="AC219" s="117"/>
      <c r="AD219" s="117"/>
      <c r="AE219" s="117"/>
      <c r="AF219" s="117"/>
      <c r="AG219" s="117"/>
    </row>
    <row r="220" spans="21:33" ht="20.100000000000001" customHeight="1">
      <c r="U220" s="117"/>
      <c r="V220" s="117"/>
      <c r="W220" s="117"/>
      <c r="X220" s="117"/>
      <c r="Y220" s="117"/>
      <c r="Z220" s="117"/>
      <c r="AA220" s="117"/>
      <c r="AB220" s="117"/>
      <c r="AC220" s="117"/>
      <c r="AD220" s="117"/>
      <c r="AE220" s="117"/>
      <c r="AF220" s="117"/>
      <c r="AG220" s="117"/>
    </row>
    <row r="221" spans="21:33" ht="20.100000000000001" customHeight="1">
      <c r="U221" s="117"/>
      <c r="V221" s="117"/>
      <c r="W221" s="117"/>
      <c r="X221" s="117"/>
      <c r="Y221" s="117"/>
      <c r="Z221" s="117"/>
      <c r="AA221" s="117"/>
      <c r="AB221" s="117"/>
      <c r="AC221" s="117"/>
      <c r="AD221" s="117"/>
      <c r="AE221" s="117"/>
      <c r="AF221" s="117"/>
      <c r="AG221" s="117"/>
    </row>
    <row r="222" spans="21:33" ht="20.100000000000001" customHeight="1">
      <c r="U222" s="117"/>
      <c r="V222" s="117"/>
      <c r="W222" s="117"/>
      <c r="X222" s="117"/>
      <c r="Y222" s="117"/>
      <c r="Z222" s="117"/>
      <c r="AA222" s="117"/>
      <c r="AB222" s="117"/>
      <c r="AC222" s="117"/>
      <c r="AD222" s="117"/>
      <c r="AE222" s="117"/>
      <c r="AF222" s="117"/>
      <c r="AG222" s="117"/>
    </row>
    <row r="223" spans="21:33" ht="20.100000000000001" customHeight="1">
      <c r="U223" s="117"/>
      <c r="V223" s="117"/>
      <c r="W223" s="117"/>
      <c r="X223" s="117"/>
      <c r="Y223" s="117"/>
      <c r="Z223" s="117"/>
      <c r="AA223" s="117"/>
      <c r="AB223" s="117"/>
      <c r="AC223" s="117"/>
      <c r="AD223" s="117"/>
      <c r="AE223" s="117"/>
      <c r="AF223" s="117"/>
      <c r="AG223" s="117"/>
    </row>
    <row r="224" spans="21:33" ht="20.100000000000001" customHeight="1">
      <c r="U224" s="117"/>
      <c r="V224" s="117"/>
      <c r="W224" s="117"/>
      <c r="X224" s="117"/>
      <c r="Y224" s="117"/>
      <c r="Z224" s="117"/>
      <c r="AA224" s="117"/>
      <c r="AB224" s="117"/>
      <c r="AC224" s="117"/>
      <c r="AD224" s="117"/>
      <c r="AE224" s="117"/>
      <c r="AF224" s="117"/>
      <c r="AG224" s="117"/>
    </row>
    <row r="225" spans="21:33" ht="20.100000000000001" customHeight="1">
      <c r="U225" s="117"/>
      <c r="V225" s="117"/>
      <c r="W225" s="117"/>
      <c r="X225" s="117"/>
      <c r="Y225" s="117"/>
      <c r="Z225" s="117"/>
      <c r="AA225" s="117"/>
      <c r="AB225" s="117"/>
      <c r="AC225" s="117"/>
      <c r="AD225" s="117"/>
      <c r="AE225" s="117"/>
      <c r="AF225" s="117"/>
      <c r="AG225" s="117"/>
    </row>
    <row r="226" spans="21:33" ht="20.100000000000001" customHeight="1">
      <c r="U226" s="117"/>
      <c r="V226" s="117"/>
      <c r="W226" s="117"/>
      <c r="X226" s="117"/>
      <c r="Y226" s="117"/>
      <c r="Z226" s="117"/>
      <c r="AA226" s="117"/>
      <c r="AB226" s="117"/>
      <c r="AC226" s="117"/>
      <c r="AD226" s="117"/>
      <c r="AE226" s="117"/>
      <c r="AF226" s="117"/>
      <c r="AG226" s="117"/>
    </row>
    <row r="227" spans="21:33" ht="20.100000000000001" customHeight="1">
      <c r="U227" s="117"/>
      <c r="V227" s="117"/>
      <c r="W227" s="117"/>
      <c r="X227" s="117"/>
      <c r="Y227" s="117"/>
      <c r="Z227" s="117"/>
      <c r="AA227" s="117"/>
      <c r="AB227" s="117"/>
      <c r="AC227" s="117"/>
      <c r="AD227" s="117"/>
      <c r="AE227" s="117"/>
      <c r="AF227" s="117"/>
      <c r="AG227" s="117"/>
    </row>
    <row r="228" spans="21:33" ht="20.100000000000001" customHeight="1">
      <c r="U228" s="117"/>
      <c r="V228" s="117"/>
      <c r="W228" s="117"/>
      <c r="X228" s="117"/>
      <c r="Y228" s="117"/>
      <c r="Z228" s="117"/>
      <c r="AA228" s="117"/>
      <c r="AB228" s="117"/>
      <c r="AC228" s="117"/>
      <c r="AD228" s="117"/>
      <c r="AE228" s="117"/>
      <c r="AF228" s="117"/>
      <c r="AG228" s="117"/>
    </row>
    <row r="229" spans="21:33" ht="20.100000000000001" customHeight="1">
      <c r="U229" s="117"/>
      <c r="V229" s="117"/>
      <c r="W229" s="117"/>
      <c r="X229" s="117"/>
      <c r="Y229" s="117"/>
      <c r="Z229" s="117"/>
      <c r="AA229" s="117"/>
      <c r="AB229" s="117"/>
      <c r="AC229" s="117"/>
      <c r="AD229" s="117"/>
      <c r="AE229" s="117"/>
      <c r="AF229" s="117"/>
      <c r="AG229" s="117"/>
    </row>
    <row r="230" spans="21:33" ht="20.100000000000001" customHeight="1">
      <c r="U230" s="117"/>
      <c r="V230" s="117"/>
      <c r="W230" s="117"/>
      <c r="X230" s="117"/>
      <c r="Y230" s="117"/>
      <c r="Z230" s="117"/>
      <c r="AA230" s="117"/>
      <c r="AB230" s="117"/>
      <c r="AC230" s="117"/>
      <c r="AD230" s="117"/>
      <c r="AE230" s="117"/>
      <c r="AF230" s="117"/>
      <c r="AG230" s="117"/>
    </row>
    <row r="231" spans="21:33" ht="20.100000000000001" customHeight="1">
      <c r="U231" s="117"/>
      <c r="V231" s="117"/>
      <c r="W231" s="117"/>
      <c r="X231" s="117"/>
      <c r="Y231" s="117"/>
      <c r="Z231" s="117"/>
      <c r="AA231" s="117"/>
      <c r="AB231" s="117"/>
      <c r="AC231" s="117"/>
      <c r="AD231" s="117"/>
      <c r="AE231" s="117"/>
      <c r="AF231" s="117"/>
      <c r="AG231" s="117"/>
    </row>
    <row r="232" spans="21:33" ht="20.100000000000001" customHeight="1">
      <c r="U232" s="117"/>
      <c r="V232" s="117"/>
      <c r="W232" s="117"/>
      <c r="X232" s="117"/>
      <c r="Y232" s="117"/>
      <c r="Z232" s="117"/>
      <c r="AA232" s="117"/>
      <c r="AB232" s="117"/>
      <c r="AC232" s="117"/>
      <c r="AD232" s="117"/>
      <c r="AE232" s="117"/>
      <c r="AF232" s="117"/>
      <c r="AG232" s="117"/>
    </row>
    <row r="233" spans="21:33" ht="20.100000000000001" customHeight="1">
      <c r="U233" s="117"/>
      <c r="V233" s="117"/>
      <c r="W233" s="117"/>
      <c r="X233" s="117"/>
      <c r="Y233" s="117"/>
      <c r="Z233" s="117"/>
      <c r="AA233" s="117"/>
      <c r="AB233" s="117"/>
      <c r="AC233" s="117"/>
      <c r="AD233" s="117"/>
      <c r="AE233" s="117"/>
      <c r="AF233" s="117"/>
      <c r="AG233" s="117"/>
    </row>
    <row r="234" spans="21:33" ht="20.100000000000001" customHeight="1">
      <c r="U234" s="117"/>
      <c r="V234" s="117"/>
      <c r="W234" s="117"/>
      <c r="X234" s="117"/>
      <c r="Y234" s="117"/>
      <c r="Z234" s="117"/>
      <c r="AA234" s="117"/>
      <c r="AB234" s="117"/>
      <c r="AC234" s="117"/>
      <c r="AD234" s="117"/>
      <c r="AE234" s="117"/>
      <c r="AF234" s="117"/>
      <c r="AG234" s="117"/>
    </row>
    <row r="235" spans="21:33" ht="20.100000000000001" customHeight="1">
      <c r="U235" s="117"/>
      <c r="V235" s="117"/>
      <c r="W235" s="117"/>
      <c r="X235" s="117"/>
      <c r="Y235" s="117"/>
      <c r="Z235" s="117"/>
      <c r="AA235" s="117"/>
      <c r="AB235" s="117"/>
      <c r="AC235" s="117"/>
      <c r="AD235" s="117"/>
      <c r="AE235" s="117"/>
      <c r="AF235" s="117"/>
      <c r="AG235" s="117"/>
    </row>
    <row r="236" spans="21:33" ht="20.100000000000001" customHeight="1">
      <c r="U236" s="117"/>
      <c r="V236" s="117"/>
      <c r="W236" s="117"/>
      <c r="X236" s="117"/>
      <c r="Y236" s="117"/>
      <c r="Z236" s="117"/>
      <c r="AA236" s="117"/>
      <c r="AB236" s="117"/>
      <c r="AC236" s="117"/>
      <c r="AD236" s="117"/>
      <c r="AE236" s="117"/>
      <c r="AF236" s="117"/>
      <c r="AG236" s="117"/>
    </row>
    <row r="237" spans="21:33" ht="20.100000000000001" customHeight="1">
      <c r="U237" s="117"/>
      <c r="V237" s="117"/>
      <c r="W237" s="117"/>
      <c r="X237" s="117"/>
      <c r="Y237" s="117"/>
      <c r="Z237" s="117"/>
      <c r="AA237" s="117"/>
      <c r="AB237" s="117"/>
      <c r="AC237" s="117"/>
      <c r="AD237" s="117"/>
      <c r="AE237" s="117"/>
      <c r="AF237" s="117"/>
      <c r="AG237" s="117"/>
    </row>
    <row r="238" spans="21:33" ht="20.100000000000001" customHeight="1">
      <c r="U238" s="117"/>
      <c r="V238" s="117"/>
      <c r="W238" s="117"/>
      <c r="X238" s="117"/>
      <c r="Y238" s="117"/>
      <c r="Z238" s="117"/>
      <c r="AA238" s="117"/>
      <c r="AB238" s="117"/>
      <c r="AC238" s="117"/>
      <c r="AD238" s="117"/>
      <c r="AE238" s="117"/>
      <c r="AF238" s="117"/>
      <c r="AG238" s="117"/>
    </row>
    <row r="239" spans="21:33" ht="20.100000000000001" customHeight="1">
      <c r="U239" s="117"/>
      <c r="V239" s="117"/>
      <c r="W239" s="117"/>
      <c r="X239" s="117"/>
      <c r="Y239" s="117"/>
      <c r="Z239" s="117"/>
      <c r="AA239" s="117"/>
      <c r="AB239" s="117"/>
      <c r="AC239" s="117"/>
      <c r="AD239" s="117"/>
      <c r="AE239" s="117"/>
      <c r="AF239" s="117"/>
      <c r="AG239" s="117"/>
    </row>
    <row r="240" spans="21:33" ht="20.100000000000001" customHeight="1">
      <c r="U240" s="117"/>
      <c r="V240" s="117"/>
      <c r="W240" s="117"/>
      <c r="X240" s="117"/>
      <c r="Y240" s="117"/>
      <c r="Z240" s="117"/>
      <c r="AA240" s="117"/>
      <c r="AB240" s="117"/>
      <c r="AC240" s="117"/>
      <c r="AD240" s="117"/>
      <c r="AE240" s="117"/>
      <c r="AF240" s="117"/>
      <c r="AG240" s="117"/>
    </row>
    <row r="241" spans="21:33" ht="20.100000000000001" customHeight="1">
      <c r="U241" s="117"/>
      <c r="V241" s="117"/>
      <c r="W241" s="117"/>
      <c r="X241" s="117"/>
      <c r="Y241" s="117"/>
      <c r="Z241" s="117"/>
      <c r="AA241" s="117"/>
      <c r="AB241" s="117"/>
      <c r="AC241" s="117"/>
      <c r="AD241" s="117"/>
      <c r="AE241" s="117"/>
      <c r="AF241" s="117"/>
      <c r="AG241" s="117"/>
    </row>
    <row r="242" spans="21:33" ht="20.100000000000001" customHeight="1">
      <c r="U242" s="117"/>
      <c r="V242" s="117"/>
      <c r="W242" s="117"/>
      <c r="X242" s="117"/>
      <c r="Y242" s="117"/>
      <c r="Z242" s="117"/>
      <c r="AA242" s="117"/>
      <c r="AB242" s="117"/>
      <c r="AC242" s="117"/>
      <c r="AD242" s="117"/>
      <c r="AE242" s="117"/>
      <c r="AF242" s="117"/>
      <c r="AG242" s="117"/>
    </row>
    <row r="243" spans="21:33" ht="20.100000000000001" customHeight="1">
      <c r="U243" s="117"/>
      <c r="V243" s="117"/>
      <c r="W243" s="117"/>
      <c r="X243" s="117"/>
      <c r="Y243" s="117"/>
      <c r="Z243" s="117"/>
      <c r="AA243" s="117"/>
      <c r="AB243" s="117"/>
      <c r="AC243" s="117"/>
      <c r="AD243" s="117"/>
      <c r="AE243" s="117"/>
      <c r="AF243" s="117"/>
      <c r="AG243" s="117"/>
    </row>
    <row r="244" spans="21:33" ht="20.100000000000001" customHeight="1">
      <c r="U244" s="117"/>
      <c r="V244" s="117"/>
      <c r="W244" s="117"/>
      <c r="X244" s="117"/>
      <c r="Y244" s="117"/>
      <c r="Z244" s="117"/>
      <c r="AA244" s="117"/>
      <c r="AB244" s="117"/>
      <c r="AC244" s="117"/>
      <c r="AD244" s="117"/>
      <c r="AE244" s="117"/>
      <c r="AF244" s="117"/>
      <c r="AG244" s="117"/>
    </row>
    <row r="245" spans="21:33" ht="20.100000000000001" customHeight="1">
      <c r="U245" s="117"/>
      <c r="V245" s="117"/>
      <c r="W245" s="117"/>
      <c r="X245" s="117"/>
      <c r="Y245" s="117"/>
      <c r="Z245" s="117"/>
      <c r="AA245" s="117"/>
      <c r="AB245" s="117"/>
      <c r="AC245" s="117"/>
      <c r="AD245" s="117"/>
      <c r="AE245" s="117"/>
      <c r="AF245" s="117"/>
      <c r="AG245" s="117"/>
    </row>
    <row r="246" spans="21:33" ht="20.100000000000001" customHeight="1">
      <c r="U246" s="117"/>
      <c r="V246" s="117"/>
      <c r="W246" s="117"/>
      <c r="X246" s="117"/>
      <c r="Y246" s="117"/>
      <c r="Z246" s="117"/>
      <c r="AA246" s="117"/>
      <c r="AB246" s="117"/>
      <c r="AC246" s="117"/>
      <c r="AD246" s="117"/>
      <c r="AE246" s="117"/>
      <c r="AF246" s="117"/>
      <c r="AG246" s="117"/>
    </row>
    <row r="247" spans="21:33" ht="20.100000000000001" customHeight="1">
      <c r="U247" s="117"/>
      <c r="V247" s="117"/>
      <c r="W247" s="117"/>
      <c r="X247" s="117"/>
      <c r="Y247" s="117"/>
      <c r="Z247" s="117"/>
      <c r="AA247" s="117"/>
      <c r="AB247" s="117"/>
      <c r="AC247" s="117"/>
      <c r="AD247" s="117"/>
      <c r="AE247" s="117"/>
      <c r="AF247" s="117"/>
      <c r="AG247" s="117"/>
    </row>
    <row r="248" spans="21:33" ht="20.100000000000001" customHeight="1">
      <c r="U248" s="117"/>
      <c r="V248" s="117"/>
      <c r="W248" s="117"/>
      <c r="X248" s="117"/>
      <c r="Y248" s="117"/>
      <c r="Z248" s="117"/>
      <c r="AA248" s="117"/>
      <c r="AB248" s="117"/>
      <c r="AC248" s="117"/>
      <c r="AD248" s="117"/>
      <c r="AE248" s="117"/>
      <c r="AF248" s="117"/>
      <c r="AG248" s="117"/>
    </row>
    <row r="249" spans="21:33" ht="20.100000000000001" customHeight="1">
      <c r="U249" s="117"/>
      <c r="V249" s="117"/>
      <c r="W249" s="117"/>
      <c r="X249" s="117"/>
      <c r="Y249" s="117"/>
      <c r="Z249" s="117"/>
      <c r="AA249" s="117"/>
      <c r="AB249" s="117"/>
      <c r="AC249" s="117"/>
      <c r="AD249" s="117"/>
      <c r="AE249" s="117"/>
      <c r="AF249" s="117"/>
      <c r="AG249" s="117"/>
    </row>
    <row r="250" spans="21:33" ht="20.100000000000001" customHeight="1">
      <c r="U250" s="117"/>
      <c r="V250" s="117"/>
      <c r="W250" s="117"/>
      <c r="X250" s="117"/>
      <c r="Y250" s="117"/>
      <c r="Z250" s="117"/>
      <c r="AA250" s="117"/>
      <c r="AB250" s="117"/>
      <c r="AC250" s="117"/>
      <c r="AD250" s="117"/>
      <c r="AE250" s="117"/>
      <c r="AF250" s="117"/>
      <c r="AG250" s="117"/>
    </row>
    <row r="251" spans="21:33" ht="20.100000000000001" customHeight="1">
      <c r="U251" s="117"/>
      <c r="V251" s="117"/>
      <c r="W251" s="117"/>
      <c r="X251" s="117"/>
      <c r="Y251" s="117"/>
      <c r="Z251" s="117"/>
      <c r="AA251" s="117"/>
      <c r="AB251" s="117"/>
      <c r="AC251" s="117"/>
      <c r="AD251" s="117"/>
      <c r="AE251" s="117"/>
      <c r="AF251" s="117"/>
      <c r="AG251" s="117"/>
    </row>
    <row r="252" spans="21:33" ht="20.100000000000001" customHeight="1">
      <c r="U252" s="117"/>
      <c r="V252" s="117"/>
      <c r="W252" s="117"/>
      <c r="X252" s="117"/>
      <c r="Y252" s="117"/>
      <c r="Z252" s="117"/>
      <c r="AA252" s="117"/>
      <c r="AB252" s="117"/>
      <c r="AC252" s="117"/>
      <c r="AD252" s="117"/>
      <c r="AE252" s="117"/>
      <c r="AF252" s="117"/>
      <c r="AG252" s="117"/>
    </row>
    <row r="253" spans="21:33" ht="20.100000000000001" customHeight="1">
      <c r="U253" s="117"/>
      <c r="V253" s="117"/>
      <c r="W253" s="117"/>
      <c r="X253" s="117"/>
      <c r="Y253" s="117"/>
      <c r="Z253" s="117"/>
      <c r="AA253" s="117"/>
      <c r="AB253" s="117"/>
      <c r="AC253" s="117"/>
      <c r="AD253" s="117"/>
      <c r="AE253" s="117"/>
      <c r="AF253" s="117"/>
      <c r="AG253" s="117"/>
    </row>
    <row r="254" spans="21:33" ht="20.100000000000001" customHeight="1">
      <c r="U254" s="117"/>
      <c r="V254" s="117"/>
      <c r="W254" s="117"/>
      <c r="X254" s="117"/>
      <c r="Y254" s="117"/>
      <c r="Z254" s="117"/>
      <c r="AA254" s="117"/>
      <c r="AB254" s="117"/>
      <c r="AC254" s="117"/>
      <c r="AD254" s="117"/>
      <c r="AE254" s="117"/>
      <c r="AF254" s="117"/>
      <c r="AG254" s="117"/>
    </row>
    <row r="255" spans="21:33" ht="20.100000000000001" customHeight="1">
      <c r="U255" s="117"/>
      <c r="V255" s="117"/>
      <c r="W255" s="117"/>
      <c r="X255" s="117"/>
      <c r="Y255" s="117"/>
      <c r="Z255" s="117"/>
      <c r="AA255" s="117"/>
      <c r="AB255" s="117"/>
      <c r="AC255" s="117"/>
      <c r="AD255" s="117"/>
      <c r="AE255" s="117"/>
      <c r="AF255" s="117"/>
      <c r="AG255" s="117"/>
    </row>
    <row r="256" spans="21:33" ht="20.100000000000001" customHeight="1">
      <c r="U256" s="117"/>
      <c r="V256" s="117"/>
      <c r="W256" s="117"/>
      <c r="X256" s="117"/>
      <c r="Y256" s="117"/>
      <c r="Z256" s="117"/>
      <c r="AA256" s="117"/>
      <c r="AB256" s="117"/>
      <c r="AC256" s="117"/>
      <c r="AD256" s="117"/>
      <c r="AE256" s="117"/>
      <c r="AF256" s="117"/>
      <c r="AG256" s="117"/>
    </row>
    <row r="257" spans="21:33" ht="20.100000000000001" customHeight="1">
      <c r="U257" s="117"/>
      <c r="V257" s="117"/>
      <c r="W257" s="117"/>
      <c r="X257" s="117"/>
      <c r="Y257" s="117"/>
      <c r="Z257" s="117"/>
      <c r="AA257" s="117"/>
      <c r="AB257" s="117"/>
      <c r="AC257" s="117"/>
      <c r="AD257" s="117"/>
      <c r="AE257" s="117"/>
      <c r="AF257" s="117"/>
      <c r="AG257" s="117"/>
    </row>
    <row r="258" spans="21:33" ht="20.100000000000001" customHeight="1">
      <c r="U258" s="117"/>
      <c r="V258" s="117"/>
      <c r="W258" s="117"/>
      <c r="X258" s="117"/>
      <c r="Y258" s="117"/>
      <c r="Z258" s="117"/>
      <c r="AA258" s="117"/>
      <c r="AB258" s="117"/>
      <c r="AC258" s="117"/>
      <c r="AD258" s="117"/>
      <c r="AE258" s="117"/>
      <c r="AF258" s="117"/>
      <c r="AG258" s="117"/>
    </row>
    <row r="259" spans="21:33" ht="20.100000000000001" customHeight="1">
      <c r="U259" s="117"/>
      <c r="V259" s="117"/>
      <c r="W259" s="117"/>
      <c r="X259" s="117"/>
      <c r="Y259" s="117"/>
      <c r="Z259" s="117"/>
      <c r="AA259" s="117"/>
      <c r="AB259" s="117"/>
      <c r="AC259" s="117"/>
      <c r="AD259" s="117"/>
      <c r="AE259" s="117"/>
      <c r="AF259" s="117"/>
      <c r="AG259" s="117"/>
    </row>
    <row r="260" spans="21:33" ht="20.100000000000001" customHeight="1">
      <c r="U260" s="117"/>
      <c r="V260" s="117"/>
      <c r="W260" s="117"/>
      <c r="X260" s="117"/>
      <c r="Y260" s="117"/>
      <c r="Z260" s="117"/>
      <c r="AA260" s="117"/>
      <c r="AB260" s="117"/>
      <c r="AC260" s="117"/>
      <c r="AD260" s="117"/>
      <c r="AE260" s="117"/>
      <c r="AF260" s="117"/>
      <c r="AG260" s="117"/>
    </row>
    <row r="261" spans="21:33" ht="20.100000000000001" customHeight="1">
      <c r="U261" s="117"/>
      <c r="V261" s="117"/>
      <c r="W261" s="117"/>
      <c r="X261" s="117"/>
      <c r="Y261" s="117"/>
      <c r="Z261" s="117"/>
      <c r="AA261" s="117"/>
      <c r="AB261" s="117"/>
      <c r="AC261" s="117"/>
      <c r="AD261" s="117"/>
      <c r="AE261" s="117"/>
      <c r="AF261" s="117"/>
      <c r="AG261" s="117"/>
    </row>
    <row r="262" spans="21:33" ht="20.100000000000001" customHeight="1">
      <c r="U262" s="117"/>
      <c r="V262" s="117"/>
      <c r="W262" s="117"/>
      <c r="X262" s="117"/>
      <c r="Y262" s="117"/>
      <c r="Z262" s="117"/>
      <c r="AA262" s="117"/>
      <c r="AB262" s="117"/>
      <c r="AC262" s="117"/>
      <c r="AD262" s="117"/>
      <c r="AE262" s="117"/>
      <c r="AF262" s="117"/>
      <c r="AG262" s="117"/>
    </row>
    <row r="263" spans="21:33" ht="20.100000000000001" customHeight="1">
      <c r="U263" s="117"/>
      <c r="V263" s="117"/>
      <c r="W263" s="117"/>
      <c r="X263" s="117"/>
      <c r="Y263" s="117"/>
      <c r="Z263" s="117"/>
      <c r="AA263" s="117"/>
      <c r="AB263" s="117"/>
      <c r="AC263" s="117"/>
      <c r="AD263" s="117"/>
      <c r="AE263" s="117"/>
      <c r="AF263" s="117"/>
      <c r="AG263" s="117"/>
    </row>
    <row r="264" spans="21:33" ht="20.100000000000001" customHeight="1">
      <c r="U264" s="117"/>
      <c r="V264" s="117"/>
      <c r="W264" s="117"/>
      <c r="X264" s="117"/>
      <c r="Y264" s="117"/>
      <c r="Z264" s="117"/>
      <c r="AA264" s="117"/>
      <c r="AB264" s="117"/>
      <c r="AC264" s="117"/>
      <c r="AD264" s="117"/>
      <c r="AE264" s="117"/>
      <c r="AF264" s="117"/>
      <c r="AG264" s="117"/>
    </row>
    <row r="265" spans="21:33" ht="20.100000000000001" customHeight="1">
      <c r="U265" s="117"/>
      <c r="V265" s="117"/>
      <c r="W265" s="117"/>
      <c r="X265" s="117"/>
      <c r="Y265" s="117"/>
      <c r="Z265" s="117"/>
      <c r="AA265" s="117"/>
      <c r="AB265" s="117"/>
      <c r="AC265" s="117"/>
      <c r="AD265" s="117"/>
      <c r="AE265" s="117"/>
      <c r="AF265" s="117"/>
      <c r="AG265" s="117"/>
    </row>
    <row r="266" spans="21:33" ht="20.100000000000001" customHeight="1">
      <c r="U266" s="117"/>
      <c r="V266" s="117"/>
      <c r="W266" s="117"/>
      <c r="X266" s="117"/>
      <c r="Y266" s="117"/>
      <c r="Z266" s="117"/>
      <c r="AA266" s="117"/>
      <c r="AB266" s="117"/>
      <c r="AC266" s="117"/>
      <c r="AD266" s="117"/>
      <c r="AE266" s="117"/>
      <c r="AF266" s="117"/>
      <c r="AG266" s="117"/>
    </row>
    <row r="267" spans="21:33" ht="20.100000000000001" customHeight="1">
      <c r="U267" s="117"/>
      <c r="V267" s="117"/>
      <c r="W267" s="117"/>
      <c r="X267" s="117"/>
      <c r="Y267" s="117"/>
      <c r="Z267" s="117"/>
      <c r="AA267" s="117"/>
      <c r="AB267" s="117"/>
      <c r="AC267" s="117"/>
      <c r="AD267" s="117"/>
      <c r="AE267" s="117"/>
      <c r="AF267" s="117"/>
      <c r="AG267" s="117"/>
    </row>
    <row r="268" spans="21:33" ht="20.100000000000001" customHeight="1">
      <c r="U268" s="117"/>
      <c r="V268" s="117"/>
      <c r="W268" s="117"/>
      <c r="X268" s="117"/>
      <c r="Y268" s="117"/>
      <c r="Z268" s="117"/>
      <c r="AA268" s="117"/>
      <c r="AB268" s="117"/>
      <c r="AC268" s="117"/>
      <c r="AD268" s="117"/>
      <c r="AE268" s="117"/>
      <c r="AF268" s="117"/>
      <c r="AG268" s="117"/>
    </row>
    <row r="269" spans="21:33" ht="20.100000000000001" customHeight="1">
      <c r="U269" s="117"/>
      <c r="V269" s="117"/>
      <c r="W269" s="117"/>
      <c r="X269" s="117"/>
      <c r="Y269" s="117"/>
      <c r="Z269" s="117"/>
      <c r="AA269" s="117"/>
      <c r="AB269" s="117"/>
      <c r="AC269" s="117"/>
      <c r="AD269" s="117"/>
      <c r="AE269" s="117"/>
      <c r="AF269" s="117"/>
      <c r="AG269" s="117"/>
    </row>
    <row r="270" spans="21:33" ht="20.100000000000001" customHeight="1">
      <c r="U270" s="117"/>
      <c r="V270" s="117"/>
      <c r="W270" s="117"/>
      <c r="X270" s="117"/>
      <c r="Y270" s="117"/>
      <c r="Z270" s="117"/>
      <c r="AA270" s="117"/>
      <c r="AB270" s="117"/>
      <c r="AC270" s="117"/>
      <c r="AD270" s="117"/>
      <c r="AE270" s="117"/>
      <c r="AF270" s="117"/>
      <c r="AG270" s="117"/>
    </row>
    <row r="271" spans="21:33" ht="20.100000000000001" customHeight="1">
      <c r="U271" s="117"/>
      <c r="V271" s="117"/>
      <c r="W271" s="117"/>
      <c r="X271" s="117"/>
      <c r="Y271" s="117"/>
      <c r="Z271" s="117"/>
      <c r="AA271" s="117"/>
      <c r="AB271" s="117"/>
      <c r="AC271" s="117"/>
      <c r="AD271" s="117"/>
      <c r="AE271" s="117"/>
      <c r="AF271" s="117"/>
      <c r="AG271" s="117"/>
    </row>
    <row r="272" spans="21:33" ht="20.100000000000001" customHeight="1">
      <c r="U272" s="117"/>
      <c r="V272" s="117"/>
      <c r="W272" s="117"/>
      <c r="X272" s="117"/>
      <c r="Y272" s="117"/>
      <c r="Z272" s="117"/>
      <c r="AA272" s="117"/>
      <c r="AB272" s="117"/>
      <c r="AC272" s="117"/>
      <c r="AD272" s="117"/>
      <c r="AE272" s="117"/>
      <c r="AF272" s="117"/>
      <c r="AG272" s="117"/>
    </row>
    <row r="273" spans="21:33" ht="20.100000000000001" customHeight="1">
      <c r="U273" s="117"/>
      <c r="V273" s="117"/>
      <c r="W273" s="117"/>
      <c r="X273" s="117"/>
      <c r="Y273" s="117"/>
      <c r="Z273" s="117"/>
      <c r="AA273" s="117"/>
      <c r="AB273" s="117"/>
      <c r="AC273" s="117"/>
      <c r="AD273" s="117"/>
      <c r="AE273" s="117"/>
      <c r="AF273" s="117"/>
      <c r="AG273" s="117"/>
    </row>
    <row r="274" spans="21:33" ht="20.100000000000001" customHeight="1">
      <c r="U274" s="117"/>
      <c r="V274" s="117"/>
      <c r="W274" s="117"/>
      <c r="X274" s="117"/>
      <c r="Y274" s="117"/>
      <c r="Z274" s="117"/>
      <c r="AA274" s="117"/>
      <c r="AB274" s="117"/>
      <c r="AC274" s="117"/>
      <c r="AD274" s="117"/>
      <c r="AE274" s="117"/>
      <c r="AF274" s="117"/>
      <c r="AG274" s="117"/>
    </row>
    <row r="275" spans="21:33" ht="20.100000000000001" customHeight="1">
      <c r="U275" s="117"/>
      <c r="V275" s="117"/>
      <c r="W275" s="117"/>
      <c r="X275" s="117"/>
      <c r="Y275" s="117"/>
      <c r="Z275" s="117"/>
      <c r="AA275" s="117"/>
      <c r="AB275" s="117"/>
      <c r="AC275" s="117"/>
      <c r="AD275" s="117"/>
      <c r="AE275" s="117"/>
      <c r="AF275" s="117"/>
      <c r="AG275" s="117"/>
    </row>
    <row r="276" spans="21:33" ht="20.100000000000001" customHeight="1">
      <c r="U276" s="117"/>
      <c r="V276" s="117"/>
      <c r="W276" s="117"/>
      <c r="X276" s="117"/>
      <c r="Y276" s="117"/>
      <c r="Z276" s="117"/>
      <c r="AA276" s="117"/>
      <c r="AB276" s="117"/>
      <c r="AC276" s="117"/>
      <c r="AD276" s="117"/>
      <c r="AE276" s="117"/>
      <c r="AF276" s="117"/>
      <c r="AG276" s="117"/>
    </row>
    <row r="277" spans="21:33" ht="20.100000000000001" customHeight="1">
      <c r="U277" s="117"/>
      <c r="V277" s="117"/>
      <c r="W277" s="117"/>
      <c r="X277" s="117"/>
      <c r="Y277" s="117"/>
      <c r="Z277" s="117"/>
      <c r="AA277" s="117"/>
      <c r="AB277" s="117"/>
      <c r="AC277" s="117"/>
      <c r="AD277" s="117"/>
      <c r="AE277" s="117"/>
      <c r="AF277" s="117"/>
      <c r="AG277" s="117"/>
    </row>
    <row r="278" spans="21:33" ht="20.100000000000001" customHeight="1">
      <c r="U278" s="117"/>
      <c r="V278" s="117"/>
      <c r="W278" s="117"/>
      <c r="X278" s="117"/>
      <c r="Y278" s="117"/>
      <c r="Z278" s="117"/>
      <c r="AA278" s="117"/>
      <c r="AB278" s="117"/>
      <c r="AC278" s="117"/>
      <c r="AD278" s="117"/>
      <c r="AE278" s="117"/>
      <c r="AF278" s="117"/>
      <c r="AG278" s="117"/>
    </row>
    <row r="279" spans="21:33" ht="20.100000000000001" customHeight="1">
      <c r="U279" s="117"/>
      <c r="V279" s="117"/>
      <c r="W279" s="117"/>
      <c r="X279" s="117"/>
      <c r="Y279" s="117"/>
      <c r="Z279" s="117"/>
      <c r="AA279" s="117"/>
      <c r="AB279" s="117"/>
      <c r="AC279" s="117"/>
      <c r="AD279" s="117"/>
      <c r="AE279" s="117"/>
      <c r="AF279" s="117"/>
      <c r="AG279" s="117"/>
    </row>
    <row r="280" spans="21:33" ht="20.100000000000001" customHeight="1">
      <c r="U280" s="117"/>
      <c r="V280" s="117"/>
      <c r="W280" s="117"/>
      <c r="X280" s="117"/>
      <c r="Y280" s="117"/>
      <c r="Z280" s="117"/>
      <c r="AA280" s="117"/>
      <c r="AB280" s="117"/>
      <c r="AC280" s="117"/>
      <c r="AD280" s="117"/>
      <c r="AE280" s="117"/>
      <c r="AF280" s="117"/>
      <c r="AG280" s="117"/>
    </row>
    <row r="281" spans="21:33" ht="20.100000000000001" customHeight="1">
      <c r="U281" s="117"/>
      <c r="V281" s="117"/>
      <c r="W281" s="117"/>
      <c r="X281" s="117"/>
      <c r="Y281" s="117"/>
      <c r="Z281" s="117"/>
      <c r="AA281" s="117"/>
      <c r="AB281" s="117"/>
      <c r="AC281" s="117"/>
      <c r="AD281" s="117"/>
      <c r="AE281" s="117"/>
      <c r="AF281" s="117"/>
      <c r="AG281" s="117"/>
    </row>
    <row r="282" spans="21:33" ht="20.100000000000001" customHeight="1">
      <c r="U282" s="117"/>
      <c r="V282" s="117"/>
      <c r="W282" s="117"/>
      <c r="X282" s="117"/>
      <c r="Y282" s="117"/>
      <c r="Z282" s="117"/>
      <c r="AA282" s="117"/>
      <c r="AB282" s="117"/>
      <c r="AC282" s="117"/>
      <c r="AD282" s="117"/>
      <c r="AE282" s="117"/>
      <c r="AF282" s="117"/>
      <c r="AG282" s="117"/>
    </row>
    <row r="283" spans="21:33" ht="20.100000000000001" customHeight="1">
      <c r="U283" s="117"/>
      <c r="V283" s="117"/>
      <c r="W283" s="117"/>
      <c r="X283" s="117"/>
      <c r="Y283" s="117"/>
      <c r="Z283" s="117"/>
      <c r="AA283" s="117"/>
      <c r="AB283" s="117"/>
      <c r="AC283" s="117"/>
      <c r="AD283" s="117"/>
      <c r="AE283" s="117"/>
      <c r="AF283" s="117"/>
      <c r="AG283" s="117"/>
    </row>
    <row r="284" spans="21:33" ht="20.100000000000001" customHeight="1">
      <c r="U284" s="117"/>
      <c r="V284" s="117"/>
      <c r="W284" s="117"/>
      <c r="X284" s="117"/>
      <c r="Y284" s="117"/>
      <c r="Z284" s="117"/>
      <c r="AA284" s="117"/>
      <c r="AB284" s="117"/>
      <c r="AC284" s="117"/>
      <c r="AD284" s="117"/>
      <c r="AE284" s="117"/>
      <c r="AF284" s="117"/>
      <c r="AG284" s="117"/>
    </row>
    <row r="285" spans="21:33" ht="20.100000000000001" customHeight="1">
      <c r="U285" s="117"/>
      <c r="V285" s="117"/>
      <c r="W285" s="117"/>
      <c r="X285" s="117"/>
      <c r="Y285" s="117"/>
      <c r="Z285" s="117"/>
      <c r="AA285" s="117"/>
      <c r="AB285" s="117"/>
      <c r="AC285" s="117"/>
      <c r="AD285" s="117"/>
      <c r="AE285" s="117"/>
      <c r="AF285" s="117"/>
      <c r="AG285" s="117"/>
    </row>
    <row r="286" spans="21:33" ht="20.100000000000001" customHeight="1">
      <c r="U286" s="117"/>
      <c r="V286" s="117"/>
      <c r="W286" s="117"/>
      <c r="X286" s="117"/>
      <c r="Y286" s="117"/>
      <c r="Z286" s="117"/>
      <c r="AA286" s="117"/>
      <c r="AB286" s="117"/>
      <c r="AC286" s="117"/>
      <c r="AD286" s="117"/>
      <c r="AE286" s="117"/>
      <c r="AF286" s="117"/>
      <c r="AG286" s="117"/>
    </row>
    <row r="287" spans="21:33" ht="20.100000000000001" customHeight="1">
      <c r="U287" s="117"/>
      <c r="V287" s="117"/>
      <c r="W287" s="117"/>
      <c r="X287" s="117"/>
      <c r="Y287" s="117"/>
      <c r="Z287" s="117"/>
      <c r="AA287" s="117"/>
      <c r="AB287" s="117"/>
      <c r="AC287" s="117"/>
      <c r="AD287" s="117"/>
      <c r="AE287" s="117"/>
      <c r="AF287" s="117"/>
      <c r="AG287" s="117"/>
    </row>
    <row r="288" spans="21:33" ht="20.100000000000001" customHeight="1">
      <c r="U288" s="117"/>
      <c r="V288" s="117"/>
      <c r="W288" s="117"/>
      <c r="X288" s="117"/>
      <c r="Y288" s="117"/>
      <c r="Z288" s="117"/>
      <c r="AA288" s="117"/>
      <c r="AB288" s="117"/>
      <c r="AC288" s="117"/>
      <c r="AD288" s="117"/>
      <c r="AE288" s="117"/>
      <c r="AF288" s="117"/>
      <c r="AG288" s="117"/>
    </row>
    <row r="289" spans="21:33" ht="20.100000000000001" customHeight="1">
      <c r="U289" s="117"/>
      <c r="V289" s="117"/>
      <c r="W289" s="117"/>
      <c r="X289" s="117"/>
      <c r="Y289" s="117"/>
      <c r="Z289" s="117"/>
      <c r="AA289" s="117"/>
      <c r="AB289" s="117"/>
      <c r="AC289" s="117"/>
      <c r="AD289" s="117"/>
      <c r="AE289" s="117"/>
      <c r="AF289" s="117"/>
      <c r="AG289" s="117"/>
    </row>
    <row r="290" spans="21:33" ht="20.100000000000001" customHeight="1">
      <c r="U290" s="117"/>
      <c r="V290" s="117"/>
      <c r="W290" s="117"/>
      <c r="X290" s="117"/>
      <c r="Y290" s="117"/>
      <c r="Z290" s="117"/>
      <c r="AA290" s="117"/>
      <c r="AB290" s="117"/>
      <c r="AC290" s="117"/>
      <c r="AD290" s="117"/>
      <c r="AE290" s="117"/>
      <c r="AF290" s="117"/>
      <c r="AG290" s="117"/>
    </row>
    <row r="291" spans="21:33" ht="20.100000000000001" customHeight="1">
      <c r="U291" s="117"/>
      <c r="V291" s="117"/>
      <c r="W291" s="117"/>
      <c r="X291" s="117"/>
      <c r="Y291" s="117"/>
      <c r="Z291" s="117"/>
      <c r="AA291" s="117"/>
      <c r="AB291" s="117"/>
      <c r="AC291" s="117"/>
      <c r="AD291" s="117"/>
      <c r="AE291" s="117"/>
      <c r="AF291" s="117"/>
      <c r="AG291" s="117"/>
    </row>
    <row r="292" spans="21:33" ht="20.100000000000001" customHeight="1">
      <c r="U292" s="117"/>
      <c r="V292" s="117"/>
      <c r="W292" s="117"/>
      <c r="X292" s="117"/>
      <c r="Y292" s="117"/>
      <c r="Z292" s="117"/>
      <c r="AA292" s="117"/>
      <c r="AB292" s="117"/>
      <c r="AC292" s="117"/>
      <c r="AD292" s="117"/>
      <c r="AE292" s="117"/>
      <c r="AF292" s="117"/>
      <c r="AG292" s="117"/>
    </row>
    <row r="293" spans="21:33" ht="20.100000000000001" customHeight="1">
      <c r="U293" s="117"/>
      <c r="V293" s="117"/>
      <c r="W293" s="117"/>
      <c r="X293" s="117"/>
      <c r="Y293" s="117"/>
      <c r="Z293" s="117"/>
      <c r="AA293" s="117"/>
      <c r="AB293" s="117"/>
      <c r="AC293" s="117"/>
      <c r="AD293" s="117"/>
      <c r="AE293" s="117"/>
      <c r="AF293" s="117"/>
      <c r="AG293" s="117"/>
    </row>
    <row r="294" spans="21:33" ht="20.100000000000001" customHeight="1">
      <c r="U294" s="117"/>
      <c r="V294" s="117"/>
      <c r="W294" s="117"/>
      <c r="X294" s="117"/>
      <c r="Y294" s="117"/>
      <c r="Z294" s="117"/>
      <c r="AA294" s="117"/>
      <c r="AB294" s="117"/>
      <c r="AC294" s="117"/>
      <c r="AD294" s="117"/>
      <c r="AE294" s="117"/>
      <c r="AF294" s="117"/>
      <c r="AG294" s="117"/>
    </row>
    <row r="295" spans="21:33" ht="20.100000000000001" customHeight="1">
      <c r="U295" s="117"/>
      <c r="V295" s="117"/>
      <c r="W295" s="117"/>
      <c r="X295" s="117"/>
      <c r="Y295" s="117"/>
      <c r="Z295" s="117"/>
      <c r="AA295" s="117"/>
      <c r="AB295" s="117"/>
      <c r="AC295" s="117"/>
      <c r="AD295" s="117"/>
      <c r="AE295" s="117"/>
      <c r="AF295" s="117"/>
      <c r="AG295" s="117"/>
    </row>
    <row r="296" spans="21:33" ht="20.100000000000001" customHeight="1">
      <c r="U296" s="117"/>
      <c r="V296" s="117"/>
      <c r="W296" s="117"/>
      <c r="X296" s="117"/>
      <c r="Y296" s="117"/>
      <c r="Z296" s="117"/>
      <c r="AA296" s="117"/>
      <c r="AB296" s="117"/>
      <c r="AC296" s="117"/>
      <c r="AD296" s="117"/>
      <c r="AE296" s="117"/>
      <c r="AF296" s="117"/>
      <c r="AG296" s="117"/>
    </row>
    <row r="297" spans="21:33" ht="20.100000000000001" customHeight="1">
      <c r="U297" s="117"/>
      <c r="V297" s="117"/>
      <c r="W297" s="117"/>
      <c r="X297" s="117"/>
      <c r="Y297" s="117"/>
      <c r="Z297" s="117"/>
      <c r="AA297" s="117"/>
      <c r="AB297" s="117"/>
      <c r="AC297" s="117"/>
      <c r="AD297" s="117"/>
      <c r="AE297" s="117"/>
      <c r="AF297" s="117"/>
      <c r="AG297" s="117"/>
    </row>
    <row r="298" spans="21:33" ht="20.100000000000001" customHeight="1">
      <c r="U298" s="117"/>
      <c r="V298" s="117"/>
      <c r="W298" s="117"/>
      <c r="X298" s="117"/>
      <c r="Y298" s="117"/>
      <c r="Z298" s="117"/>
      <c r="AA298" s="117"/>
      <c r="AB298" s="117"/>
      <c r="AC298" s="117"/>
      <c r="AD298" s="117"/>
      <c r="AE298" s="117"/>
      <c r="AF298" s="117"/>
      <c r="AG298" s="117"/>
    </row>
    <row r="299" spans="21:33" ht="20.100000000000001" customHeight="1">
      <c r="U299" s="117"/>
      <c r="V299" s="117"/>
      <c r="W299" s="117"/>
      <c r="X299" s="117"/>
      <c r="Y299" s="117"/>
      <c r="Z299" s="117"/>
      <c r="AA299" s="117"/>
      <c r="AB299" s="117"/>
      <c r="AC299" s="117"/>
      <c r="AD299" s="117"/>
      <c r="AE299" s="117"/>
      <c r="AF299" s="117"/>
      <c r="AG299" s="117"/>
    </row>
    <row r="300" spans="21:33" ht="20.100000000000001" customHeight="1">
      <c r="U300" s="117"/>
      <c r="V300" s="117"/>
      <c r="W300" s="117"/>
      <c r="X300" s="117"/>
      <c r="Y300" s="117"/>
      <c r="Z300" s="117"/>
      <c r="AA300" s="117"/>
      <c r="AB300" s="117"/>
      <c r="AC300" s="117"/>
      <c r="AD300" s="117"/>
      <c r="AE300" s="117"/>
      <c r="AF300" s="117"/>
      <c r="AG300" s="117"/>
    </row>
    <row r="301" spans="21:33" ht="20.100000000000001" customHeight="1">
      <c r="U301" s="117"/>
      <c r="V301" s="117"/>
      <c r="W301" s="117"/>
      <c r="X301" s="117"/>
      <c r="Y301" s="117"/>
      <c r="Z301" s="117"/>
      <c r="AA301" s="117"/>
      <c r="AB301" s="117"/>
      <c r="AC301" s="117"/>
      <c r="AD301" s="117"/>
      <c r="AE301" s="117"/>
      <c r="AF301" s="117"/>
      <c r="AG301" s="117"/>
    </row>
    <row r="302" spans="21:33" ht="20.100000000000001" customHeight="1">
      <c r="U302" s="117"/>
      <c r="V302" s="117"/>
      <c r="W302" s="117"/>
      <c r="X302" s="117"/>
      <c r="Y302" s="117"/>
      <c r="Z302" s="117"/>
      <c r="AA302" s="117"/>
      <c r="AB302" s="117"/>
      <c r="AC302" s="117"/>
      <c r="AD302" s="117"/>
      <c r="AE302" s="117"/>
      <c r="AF302" s="117"/>
      <c r="AG302" s="117"/>
    </row>
    <row r="303" spans="21:33" ht="20.100000000000001" customHeight="1">
      <c r="U303" s="117"/>
      <c r="V303" s="117"/>
      <c r="W303" s="117"/>
      <c r="X303" s="117"/>
      <c r="Y303" s="117"/>
      <c r="Z303" s="117"/>
      <c r="AA303" s="117"/>
      <c r="AB303" s="117"/>
      <c r="AC303" s="117"/>
      <c r="AD303" s="117"/>
      <c r="AE303" s="117"/>
      <c r="AF303" s="117"/>
      <c r="AG303" s="117"/>
    </row>
    <row r="304" spans="21:33" ht="20.100000000000001" customHeight="1">
      <c r="U304" s="117"/>
      <c r="V304" s="117"/>
      <c r="W304" s="117"/>
      <c r="X304" s="117"/>
      <c r="Y304" s="117"/>
      <c r="Z304" s="117"/>
      <c r="AA304" s="117"/>
      <c r="AB304" s="117"/>
      <c r="AC304" s="117"/>
      <c r="AD304" s="117"/>
      <c r="AE304" s="117"/>
      <c r="AF304" s="117"/>
      <c r="AG304" s="117"/>
    </row>
    <row r="305" spans="21:33" ht="20.100000000000001" customHeight="1">
      <c r="U305" s="117"/>
      <c r="V305" s="117"/>
      <c r="W305" s="117"/>
      <c r="X305" s="117"/>
      <c r="Y305" s="117"/>
      <c r="Z305" s="117"/>
      <c r="AA305" s="117"/>
      <c r="AB305" s="117"/>
      <c r="AC305" s="117"/>
      <c r="AD305" s="117"/>
      <c r="AE305" s="117"/>
      <c r="AF305" s="117"/>
      <c r="AG305" s="117"/>
    </row>
    <row r="306" spans="21:33" ht="20.100000000000001" customHeight="1">
      <c r="U306" s="117"/>
      <c r="V306" s="117"/>
      <c r="W306" s="117"/>
      <c r="X306" s="117"/>
      <c r="Y306" s="117"/>
      <c r="Z306" s="117"/>
      <c r="AA306" s="117"/>
      <c r="AB306" s="117"/>
      <c r="AC306" s="117"/>
      <c r="AD306" s="117"/>
      <c r="AE306" s="117"/>
      <c r="AF306" s="117"/>
      <c r="AG306" s="117"/>
    </row>
    <row r="307" spans="21:33" ht="20.100000000000001" customHeight="1">
      <c r="U307" s="117"/>
      <c r="V307" s="117"/>
      <c r="W307" s="117"/>
      <c r="X307" s="117"/>
      <c r="Y307" s="117"/>
      <c r="Z307" s="117"/>
      <c r="AA307" s="117"/>
      <c r="AB307" s="117"/>
      <c r="AC307" s="117"/>
      <c r="AD307" s="117"/>
      <c r="AE307" s="117"/>
      <c r="AF307" s="117"/>
      <c r="AG307" s="117"/>
    </row>
    <row r="308" spans="21:33" ht="20.100000000000001" customHeight="1">
      <c r="U308" s="117"/>
      <c r="V308" s="117"/>
      <c r="W308" s="117"/>
      <c r="X308" s="117"/>
      <c r="Y308" s="117"/>
      <c r="Z308" s="117"/>
      <c r="AA308" s="117"/>
      <c r="AB308" s="117"/>
      <c r="AC308" s="117"/>
      <c r="AD308" s="117"/>
      <c r="AE308" s="117"/>
      <c r="AF308" s="117"/>
      <c r="AG308" s="117"/>
    </row>
    <row r="309" spans="21:33" ht="20.100000000000001" customHeight="1">
      <c r="U309" s="117"/>
      <c r="V309" s="117"/>
      <c r="W309" s="117"/>
      <c r="X309" s="117"/>
      <c r="Y309" s="117"/>
      <c r="Z309" s="117"/>
      <c r="AA309" s="117"/>
      <c r="AB309" s="117"/>
      <c r="AC309" s="117"/>
      <c r="AD309" s="117"/>
      <c r="AE309" s="117"/>
      <c r="AF309" s="117"/>
      <c r="AG309" s="117"/>
    </row>
    <row r="310" spans="21:33" ht="20.100000000000001" customHeight="1">
      <c r="U310" s="117"/>
      <c r="V310" s="117"/>
      <c r="W310" s="117"/>
      <c r="X310" s="117"/>
      <c r="Y310" s="117"/>
      <c r="Z310" s="117"/>
      <c r="AA310" s="117"/>
      <c r="AB310" s="117"/>
      <c r="AC310" s="117"/>
      <c r="AD310" s="117"/>
      <c r="AE310" s="117"/>
      <c r="AF310" s="117"/>
      <c r="AG310" s="117"/>
    </row>
    <row r="311" spans="21:33" ht="20.100000000000001" customHeight="1">
      <c r="U311" s="117"/>
      <c r="V311" s="117"/>
      <c r="W311" s="117"/>
      <c r="X311" s="117"/>
      <c r="Y311" s="117"/>
      <c r="Z311" s="117"/>
      <c r="AA311" s="117"/>
      <c r="AB311" s="117"/>
      <c r="AC311" s="117"/>
      <c r="AD311" s="117"/>
      <c r="AE311" s="117"/>
      <c r="AF311" s="117"/>
      <c r="AG311" s="117"/>
    </row>
    <row r="312" spans="21:33" ht="20.100000000000001" customHeight="1">
      <c r="U312" s="117"/>
      <c r="V312" s="117"/>
      <c r="W312" s="117"/>
      <c r="X312" s="117"/>
      <c r="Y312" s="117"/>
      <c r="Z312" s="117"/>
      <c r="AA312" s="117"/>
      <c r="AB312" s="117"/>
      <c r="AC312" s="117"/>
      <c r="AD312" s="117"/>
      <c r="AE312" s="117"/>
      <c r="AF312" s="117"/>
      <c r="AG312" s="117"/>
    </row>
    <row r="313" spans="21:33" ht="20.100000000000001" customHeight="1">
      <c r="U313" s="117"/>
      <c r="V313" s="117"/>
      <c r="W313" s="117"/>
      <c r="X313" s="117"/>
      <c r="Y313" s="117"/>
      <c r="Z313" s="117"/>
      <c r="AA313" s="117"/>
      <c r="AB313" s="117"/>
      <c r="AC313" s="117"/>
      <c r="AD313" s="117"/>
      <c r="AE313" s="117"/>
      <c r="AF313" s="117"/>
      <c r="AG313" s="117"/>
    </row>
    <row r="314" spans="21:33" ht="20.100000000000001" customHeight="1">
      <c r="U314" s="117"/>
      <c r="V314" s="117"/>
      <c r="W314" s="117"/>
      <c r="X314" s="117"/>
      <c r="Y314" s="117"/>
      <c r="Z314" s="117"/>
      <c r="AA314" s="117"/>
      <c r="AB314" s="117"/>
      <c r="AC314" s="117"/>
      <c r="AD314" s="117"/>
      <c r="AE314" s="117"/>
      <c r="AF314" s="117"/>
      <c r="AG314" s="117"/>
    </row>
    <row r="315" spans="21:33" ht="20.100000000000001" customHeight="1">
      <c r="U315" s="117"/>
      <c r="V315" s="117"/>
      <c r="W315" s="117"/>
      <c r="X315" s="117"/>
      <c r="Y315" s="117"/>
      <c r="Z315" s="117"/>
      <c r="AA315" s="117"/>
      <c r="AB315" s="117"/>
      <c r="AC315" s="117"/>
      <c r="AD315" s="117"/>
      <c r="AE315" s="117"/>
      <c r="AF315" s="117"/>
      <c r="AG315" s="117"/>
    </row>
    <row r="316" spans="21:33" ht="20.100000000000001" customHeight="1">
      <c r="U316" s="117"/>
      <c r="V316" s="117"/>
      <c r="W316" s="117"/>
      <c r="X316" s="117"/>
      <c r="Y316" s="117"/>
      <c r="Z316" s="117"/>
      <c r="AA316" s="117"/>
      <c r="AB316" s="117"/>
      <c r="AC316" s="117"/>
      <c r="AD316" s="117"/>
      <c r="AE316" s="117"/>
      <c r="AF316" s="117"/>
      <c r="AG316" s="117"/>
    </row>
    <row r="317" spans="21:33" ht="20.100000000000001" customHeight="1">
      <c r="U317" s="117"/>
      <c r="V317" s="117"/>
      <c r="W317" s="117"/>
      <c r="X317" s="117"/>
      <c r="Y317" s="117"/>
      <c r="Z317" s="117"/>
      <c r="AA317" s="117"/>
      <c r="AB317" s="117"/>
      <c r="AC317" s="117"/>
      <c r="AD317" s="117"/>
      <c r="AE317" s="117"/>
      <c r="AF317" s="117"/>
      <c r="AG317" s="117"/>
    </row>
    <row r="318" spans="21:33" ht="20.100000000000001" customHeight="1">
      <c r="U318" s="117"/>
      <c r="V318" s="117"/>
      <c r="W318" s="117"/>
      <c r="X318" s="117"/>
      <c r="Y318" s="117"/>
      <c r="Z318" s="117"/>
      <c r="AA318" s="117"/>
      <c r="AB318" s="117"/>
      <c r="AC318" s="117"/>
      <c r="AD318" s="117"/>
      <c r="AE318" s="117"/>
      <c r="AF318" s="117"/>
      <c r="AG318" s="117"/>
    </row>
    <row r="319" spans="21:33" ht="20.100000000000001" customHeight="1">
      <c r="U319" s="117"/>
      <c r="V319" s="117"/>
      <c r="W319" s="117"/>
      <c r="X319" s="117"/>
      <c r="Y319" s="117"/>
      <c r="Z319" s="117"/>
      <c r="AA319" s="117"/>
      <c r="AB319" s="117"/>
      <c r="AC319" s="117"/>
      <c r="AD319" s="117"/>
      <c r="AE319" s="117"/>
      <c r="AF319" s="117"/>
      <c r="AG319" s="117"/>
    </row>
    <row r="320" spans="21:33" ht="20.100000000000001" customHeight="1">
      <c r="U320" s="117"/>
      <c r="V320" s="117"/>
      <c r="W320" s="117"/>
      <c r="X320" s="117"/>
      <c r="Y320" s="117"/>
      <c r="Z320" s="117"/>
      <c r="AA320" s="117"/>
      <c r="AB320" s="117"/>
      <c r="AC320" s="117"/>
      <c r="AD320" s="117"/>
      <c r="AE320" s="117"/>
      <c r="AF320" s="117"/>
      <c r="AG320" s="117"/>
    </row>
    <row r="321" spans="21:33" ht="20.100000000000001" customHeight="1">
      <c r="U321" s="117"/>
      <c r="V321" s="117"/>
      <c r="W321" s="117"/>
      <c r="X321" s="117"/>
      <c r="Y321" s="117"/>
      <c r="Z321" s="117"/>
      <c r="AA321" s="117"/>
      <c r="AB321" s="117"/>
      <c r="AC321" s="117"/>
      <c r="AD321" s="117"/>
      <c r="AE321" s="117"/>
      <c r="AF321" s="117"/>
      <c r="AG321" s="117"/>
    </row>
    <row r="322" spans="21:33" ht="20.100000000000001" customHeight="1">
      <c r="U322" s="117"/>
      <c r="V322" s="117"/>
      <c r="W322" s="117"/>
      <c r="X322" s="117"/>
      <c r="Y322" s="117"/>
      <c r="Z322" s="117"/>
      <c r="AA322" s="117"/>
      <c r="AB322" s="117"/>
      <c r="AC322" s="117"/>
      <c r="AD322" s="117"/>
      <c r="AE322" s="117"/>
      <c r="AF322" s="117"/>
      <c r="AG322" s="117"/>
    </row>
    <row r="323" spans="21:33" ht="20.100000000000001" customHeight="1">
      <c r="U323" s="117"/>
      <c r="V323" s="117"/>
      <c r="W323" s="117"/>
      <c r="X323" s="117"/>
      <c r="Y323" s="117"/>
      <c r="Z323" s="117"/>
      <c r="AA323" s="117"/>
      <c r="AB323" s="117"/>
      <c r="AC323" s="117"/>
      <c r="AD323" s="117"/>
      <c r="AE323" s="117"/>
      <c r="AF323" s="117"/>
      <c r="AG323" s="117"/>
    </row>
    <row r="324" spans="21:33" ht="20.100000000000001" customHeight="1">
      <c r="U324" s="117"/>
      <c r="V324" s="117"/>
      <c r="W324" s="117"/>
      <c r="X324" s="117"/>
      <c r="Y324" s="117"/>
      <c r="Z324" s="117"/>
      <c r="AA324" s="117"/>
      <c r="AB324" s="117"/>
      <c r="AC324" s="117"/>
      <c r="AD324" s="117"/>
      <c r="AE324" s="117"/>
      <c r="AF324" s="117"/>
      <c r="AG324" s="117"/>
    </row>
    <row r="325" spans="21:33" ht="20.100000000000001" customHeight="1">
      <c r="U325" s="117"/>
      <c r="V325" s="117"/>
      <c r="W325" s="117"/>
      <c r="X325" s="117"/>
      <c r="Y325" s="117"/>
      <c r="Z325" s="117"/>
      <c r="AA325" s="117"/>
      <c r="AB325" s="117"/>
      <c r="AC325" s="117"/>
      <c r="AD325" s="117"/>
      <c r="AE325" s="117"/>
      <c r="AF325" s="117"/>
      <c r="AG325" s="117"/>
    </row>
    <row r="326" spans="21:33" ht="20.100000000000001" customHeight="1">
      <c r="U326" s="117"/>
      <c r="V326" s="117"/>
      <c r="W326" s="117"/>
      <c r="X326" s="117"/>
      <c r="Y326" s="117"/>
      <c r="Z326" s="117"/>
      <c r="AA326" s="117"/>
      <c r="AB326" s="117"/>
      <c r="AC326" s="117"/>
      <c r="AD326" s="117"/>
      <c r="AE326" s="117"/>
      <c r="AF326" s="117"/>
      <c r="AG326" s="117"/>
    </row>
    <row r="327" spans="21:33" ht="20.100000000000001" customHeight="1">
      <c r="U327" s="117"/>
      <c r="V327" s="117"/>
      <c r="W327" s="117"/>
      <c r="X327" s="117"/>
      <c r="Y327" s="117"/>
      <c r="Z327" s="117"/>
      <c r="AA327" s="117"/>
      <c r="AB327" s="117"/>
      <c r="AC327" s="117"/>
      <c r="AD327" s="117"/>
      <c r="AE327" s="117"/>
      <c r="AF327" s="117"/>
      <c r="AG327" s="117"/>
    </row>
    <row r="328" spans="21:33" ht="20.100000000000001" customHeight="1">
      <c r="U328" s="117"/>
      <c r="V328" s="117"/>
      <c r="W328" s="117"/>
      <c r="X328" s="117"/>
      <c r="Y328" s="117"/>
      <c r="Z328" s="117"/>
      <c r="AA328" s="117"/>
      <c r="AB328" s="117"/>
      <c r="AC328" s="117"/>
      <c r="AD328" s="117"/>
      <c r="AE328" s="117"/>
      <c r="AF328" s="117"/>
      <c r="AG328" s="117"/>
    </row>
    <row r="329" spans="21:33" ht="20.100000000000001" customHeight="1">
      <c r="U329" s="117"/>
      <c r="V329" s="117"/>
      <c r="W329" s="117"/>
      <c r="X329" s="117"/>
      <c r="Y329" s="117"/>
      <c r="Z329" s="117"/>
      <c r="AA329" s="117"/>
      <c r="AB329" s="117"/>
      <c r="AC329" s="117"/>
      <c r="AD329" s="117"/>
      <c r="AE329" s="117"/>
      <c r="AF329" s="117"/>
      <c r="AG329" s="117"/>
    </row>
    <row r="330" spans="21:33" ht="20.100000000000001" customHeight="1">
      <c r="U330" s="117"/>
      <c r="V330" s="117"/>
      <c r="W330" s="117"/>
      <c r="X330" s="117"/>
      <c r="Y330" s="117"/>
      <c r="Z330" s="117"/>
      <c r="AA330" s="117"/>
      <c r="AB330" s="117"/>
      <c r="AC330" s="117"/>
      <c r="AD330" s="117"/>
      <c r="AE330" s="117"/>
      <c r="AF330" s="117"/>
      <c r="AG330" s="117"/>
    </row>
    <row r="331" spans="21:33" ht="20.100000000000001" customHeight="1">
      <c r="U331" s="117"/>
      <c r="V331" s="117"/>
      <c r="W331" s="117"/>
      <c r="X331" s="117"/>
      <c r="Y331" s="117"/>
      <c r="Z331" s="117"/>
      <c r="AA331" s="117"/>
      <c r="AB331" s="117"/>
      <c r="AC331" s="117"/>
      <c r="AD331" s="117"/>
      <c r="AE331" s="117"/>
      <c r="AF331" s="117"/>
      <c r="AG331" s="117"/>
    </row>
    <row r="332" spans="21:33" ht="20.100000000000001" customHeight="1">
      <c r="U332" s="117"/>
      <c r="V332" s="117"/>
      <c r="W332" s="117"/>
      <c r="X332" s="117"/>
      <c r="Y332" s="117"/>
      <c r="Z332" s="117"/>
      <c r="AA332" s="117"/>
      <c r="AB332" s="117"/>
      <c r="AC332" s="117"/>
      <c r="AD332" s="117"/>
      <c r="AE332" s="117"/>
      <c r="AF332" s="117"/>
      <c r="AG332" s="117"/>
    </row>
    <row r="333" spans="21:33" ht="20.100000000000001" customHeight="1">
      <c r="U333" s="117"/>
      <c r="V333" s="117"/>
      <c r="W333" s="117"/>
      <c r="X333" s="117"/>
      <c r="Y333" s="117"/>
      <c r="Z333" s="117"/>
      <c r="AA333" s="117"/>
      <c r="AB333" s="117"/>
      <c r="AC333" s="117"/>
      <c r="AD333" s="117"/>
      <c r="AE333" s="117"/>
      <c r="AF333" s="117"/>
      <c r="AG333" s="117"/>
    </row>
    <row r="334" spans="21:33" ht="20.100000000000001" customHeight="1">
      <c r="U334" s="117"/>
      <c r="V334" s="117"/>
      <c r="W334" s="117"/>
      <c r="X334" s="117"/>
      <c r="Y334" s="117"/>
      <c r="Z334" s="117"/>
      <c r="AA334" s="117"/>
      <c r="AB334" s="117"/>
      <c r="AC334" s="117"/>
      <c r="AD334" s="117"/>
      <c r="AE334" s="117"/>
      <c r="AF334" s="117"/>
      <c r="AG334" s="117"/>
    </row>
    <row r="335" spans="21:33" ht="20.100000000000001" customHeight="1">
      <c r="U335" s="117"/>
      <c r="V335" s="117"/>
      <c r="W335" s="117"/>
      <c r="X335" s="117"/>
      <c r="Y335" s="117"/>
      <c r="Z335" s="117"/>
      <c r="AA335" s="117"/>
      <c r="AB335" s="117"/>
      <c r="AC335" s="117"/>
      <c r="AD335" s="117"/>
      <c r="AE335" s="117"/>
      <c r="AF335" s="117"/>
      <c r="AG335" s="117"/>
    </row>
    <row r="336" spans="21:33" ht="20.100000000000001" customHeight="1">
      <c r="U336" s="117"/>
      <c r="V336" s="117"/>
      <c r="W336" s="117"/>
      <c r="X336" s="117"/>
      <c r="Y336" s="117"/>
      <c r="Z336" s="117"/>
      <c r="AA336" s="117"/>
      <c r="AB336" s="117"/>
      <c r="AC336" s="117"/>
      <c r="AD336" s="117"/>
      <c r="AE336" s="117"/>
      <c r="AF336" s="117"/>
      <c r="AG336" s="117"/>
    </row>
    <row r="337" spans="21:33" ht="20.100000000000001" customHeight="1">
      <c r="U337" s="117"/>
      <c r="V337" s="117"/>
      <c r="W337" s="117"/>
      <c r="X337" s="117"/>
      <c r="Y337" s="117"/>
      <c r="Z337" s="117"/>
      <c r="AA337" s="117"/>
      <c r="AB337" s="117"/>
      <c r="AC337" s="117"/>
      <c r="AD337" s="117"/>
      <c r="AE337" s="117"/>
      <c r="AF337" s="117"/>
      <c r="AG337" s="117"/>
    </row>
    <row r="338" spans="21:33" ht="20.100000000000001" customHeight="1">
      <c r="U338" s="117"/>
      <c r="V338" s="117"/>
      <c r="W338" s="117"/>
      <c r="X338" s="117"/>
      <c r="Y338" s="117"/>
      <c r="Z338" s="117"/>
      <c r="AA338" s="117"/>
      <c r="AB338" s="117"/>
      <c r="AC338" s="117"/>
      <c r="AD338" s="117"/>
      <c r="AE338" s="117"/>
      <c r="AF338" s="117"/>
      <c r="AG338" s="117"/>
    </row>
    <row r="339" spans="21:33" ht="20.100000000000001" customHeight="1">
      <c r="U339" s="117"/>
      <c r="V339" s="117"/>
      <c r="W339" s="117"/>
      <c r="X339" s="117"/>
      <c r="Y339" s="117"/>
      <c r="Z339" s="117"/>
      <c r="AA339" s="117"/>
      <c r="AB339" s="117"/>
      <c r="AC339" s="117"/>
      <c r="AD339" s="117"/>
      <c r="AE339" s="117"/>
      <c r="AF339" s="117"/>
      <c r="AG339" s="117"/>
    </row>
    <row r="340" spans="21:33" ht="20.100000000000001" customHeight="1">
      <c r="U340" s="117"/>
      <c r="V340" s="117"/>
      <c r="W340" s="117"/>
      <c r="X340" s="117"/>
      <c r="Y340" s="117"/>
      <c r="Z340" s="117"/>
      <c r="AA340" s="117"/>
      <c r="AB340" s="117"/>
      <c r="AC340" s="117"/>
      <c r="AD340" s="117"/>
      <c r="AE340" s="117"/>
      <c r="AF340" s="117"/>
      <c r="AG340" s="117"/>
    </row>
    <row r="341" spans="21:33" ht="20.100000000000001" customHeight="1">
      <c r="U341" s="117"/>
      <c r="V341" s="117"/>
      <c r="W341" s="117"/>
      <c r="X341" s="117"/>
      <c r="Y341" s="117"/>
      <c r="Z341" s="117"/>
      <c r="AA341" s="117"/>
      <c r="AB341" s="117"/>
      <c r="AC341" s="117"/>
      <c r="AD341" s="117"/>
      <c r="AE341" s="117"/>
      <c r="AF341" s="117"/>
      <c r="AG341" s="117"/>
    </row>
    <row r="342" spans="21:33" ht="20.100000000000001" customHeight="1">
      <c r="U342" s="117"/>
      <c r="V342" s="117"/>
      <c r="W342" s="117"/>
      <c r="X342" s="117"/>
      <c r="Y342" s="117"/>
      <c r="Z342" s="117"/>
      <c r="AA342" s="117"/>
      <c r="AB342" s="117"/>
      <c r="AC342" s="117"/>
      <c r="AD342" s="117"/>
      <c r="AE342" s="117"/>
      <c r="AF342" s="117"/>
      <c r="AG342" s="117"/>
    </row>
    <row r="343" spans="21:33" ht="20.100000000000001" customHeight="1">
      <c r="U343" s="117"/>
      <c r="V343" s="117"/>
      <c r="W343" s="117"/>
      <c r="X343" s="117"/>
      <c r="Y343" s="117"/>
      <c r="Z343" s="117"/>
      <c r="AA343" s="117"/>
      <c r="AB343" s="117"/>
      <c r="AC343" s="117"/>
      <c r="AD343" s="117"/>
      <c r="AE343" s="117"/>
      <c r="AF343" s="117"/>
      <c r="AG343" s="117"/>
    </row>
    <row r="344" spans="21:33" ht="20.100000000000001" customHeight="1">
      <c r="U344" s="117"/>
      <c r="V344" s="117"/>
      <c r="W344" s="117"/>
      <c r="X344" s="117"/>
      <c r="Y344" s="117"/>
      <c r="Z344" s="117"/>
      <c r="AA344" s="117"/>
      <c r="AB344" s="117"/>
      <c r="AC344" s="117"/>
      <c r="AD344" s="117"/>
      <c r="AE344" s="117"/>
      <c r="AF344" s="117"/>
      <c r="AG344" s="117"/>
    </row>
    <row r="345" spans="21:33" ht="20.100000000000001" customHeight="1">
      <c r="U345" s="117"/>
      <c r="V345" s="117"/>
      <c r="W345" s="117"/>
      <c r="X345" s="117"/>
      <c r="Y345" s="117"/>
      <c r="Z345" s="117"/>
      <c r="AA345" s="117"/>
      <c r="AB345" s="117"/>
      <c r="AC345" s="117"/>
      <c r="AD345" s="117"/>
      <c r="AE345" s="117"/>
      <c r="AF345" s="117"/>
      <c r="AG345" s="117"/>
    </row>
    <row r="346" spans="21:33" ht="20.100000000000001" customHeight="1">
      <c r="U346" s="117"/>
      <c r="V346" s="117"/>
      <c r="W346" s="117"/>
      <c r="X346" s="117"/>
      <c r="Y346" s="117"/>
      <c r="Z346" s="117"/>
      <c r="AA346" s="117"/>
      <c r="AB346" s="117"/>
      <c r="AC346" s="117"/>
      <c r="AD346" s="117"/>
      <c r="AE346" s="117"/>
      <c r="AF346" s="117"/>
      <c r="AG346" s="117"/>
    </row>
    <row r="347" spans="21:33" ht="20.100000000000001" customHeight="1">
      <c r="U347" s="117"/>
      <c r="V347" s="117"/>
      <c r="W347" s="117"/>
      <c r="X347" s="117"/>
      <c r="Y347" s="117"/>
      <c r="Z347" s="117"/>
      <c r="AA347" s="117"/>
      <c r="AB347" s="117"/>
      <c r="AC347" s="117"/>
      <c r="AD347" s="117"/>
      <c r="AE347" s="117"/>
      <c r="AF347" s="117"/>
      <c r="AG347" s="117"/>
    </row>
    <row r="348" spans="21:33" ht="20.100000000000001" customHeight="1">
      <c r="U348" s="117"/>
      <c r="V348" s="117"/>
      <c r="W348" s="117"/>
      <c r="X348" s="117"/>
      <c r="Y348" s="117"/>
      <c r="Z348" s="117"/>
      <c r="AA348" s="117"/>
      <c r="AB348" s="117"/>
      <c r="AC348" s="117"/>
      <c r="AD348" s="117"/>
      <c r="AE348" s="117"/>
      <c r="AF348" s="117"/>
      <c r="AG348" s="117"/>
    </row>
    <row r="349" spans="21:33" ht="20.100000000000001" customHeight="1">
      <c r="U349" s="117"/>
      <c r="V349" s="117"/>
      <c r="W349" s="117"/>
      <c r="X349" s="117"/>
      <c r="Y349" s="117"/>
      <c r="Z349" s="117"/>
      <c r="AA349" s="117"/>
      <c r="AB349" s="117"/>
      <c r="AC349" s="117"/>
      <c r="AD349" s="117"/>
      <c r="AE349" s="117"/>
      <c r="AF349" s="117"/>
      <c r="AG349" s="117"/>
    </row>
    <row r="350" spans="21:33" ht="20.100000000000001" customHeight="1">
      <c r="U350" s="117"/>
      <c r="V350" s="117"/>
      <c r="W350" s="117"/>
      <c r="X350" s="117"/>
      <c r="Y350" s="117"/>
      <c r="Z350" s="117"/>
      <c r="AA350" s="117"/>
      <c r="AB350" s="117"/>
      <c r="AC350" s="117"/>
      <c r="AD350" s="117"/>
      <c r="AE350" s="117"/>
      <c r="AF350" s="117"/>
      <c r="AG350" s="117"/>
    </row>
    <row r="351" spans="21:33" ht="20.100000000000001" customHeight="1">
      <c r="U351" s="117"/>
      <c r="V351" s="117"/>
      <c r="W351" s="117"/>
      <c r="X351" s="117"/>
      <c r="Y351" s="117"/>
      <c r="Z351" s="117"/>
      <c r="AA351" s="117"/>
      <c r="AB351" s="117"/>
      <c r="AC351" s="117"/>
      <c r="AD351" s="117"/>
      <c r="AE351" s="117"/>
      <c r="AF351" s="117"/>
      <c r="AG351" s="117"/>
    </row>
    <row r="352" spans="21:33" ht="20.100000000000001" customHeight="1">
      <c r="U352" s="117"/>
      <c r="V352" s="117"/>
      <c r="W352" s="117"/>
      <c r="X352" s="117"/>
      <c r="Y352" s="117"/>
      <c r="Z352" s="117"/>
      <c r="AA352" s="117"/>
      <c r="AB352" s="117"/>
      <c r="AC352" s="117"/>
      <c r="AD352" s="117"/>
      <c r="AE352" s="117"/>
      <c r="AF352" s="117"/>
      <c r="AG352" s="117"/>
    </row>
    <row r="353" spans="21:33" ht="20.100000000000001" customHeight="1">
      <c r="U353" s="117"/>
      <c r="V353" s="117"/>
      <c r="W353" s="117"/>
      <c r="X353" s="117"/>
      <c r="Y353" s="117"/>
      <c r="Z353" s="117"/>
      <c r="AA353" s="117"/>
      <c r="AB353" s="117"/>
      <c r="AC353" s="117"/>
      <c r="AD353" s="117"/>
      <c r="AE353" s="117"/>
      <c r="AF353" s="117"/>
      <c r="AG353" s="117"/>
    </row>
    <row r="354" spans="21:33" ht="20.100000000000001" customHeight="1">
      <c r="U354" s="117"/>
      <c r="V354" s="117"/>
      <c r="W354" s="117"/>
      <c r="X354" s="117"/>
      <c r="Y354" s="117"/>
      <c r="Z354" s="117"/>
      <c r="AA354" s="117"/>
      <c r="AB354" s="117"/>
      <c r="AC354" s="117"/>
      <c r="AD354" s="117"/>
      <c r="AE354" s="117"/>
      <c r="AF354" s="117"/>
      <c r="AG354" s="117"/>
    </row>
    <row r="355" spans="21:33" ht="20.100000000000001" customHeight="1">
      <c r="U355" s="117"/>
      <c r="V355" s="117"/>
      <c r="W355" s="117"/>
      <c r="X355" s="117"/>
      <c r="Y355" s="117"/>
      <c r="Z355" s="117"/>
      <c r="AA355" s="117"/>
      <c r="AB355" s="117"/>
      <c r="AC355" s="117"/>
      <c r="AD355" s="117"/>
      <c r="AE355" s="117"/>
      <c r="AF355" s="117"/>
      <c r="AG355" s="117"/>
    </row>
    <row r="356" spans="21:33" ht="20.100000000000001" customHeight="1">
      <c r="U356" s="117"/>
      <c r="V356" s="117"/>
      <c r="W356" s="117"/>
      <c r="X356" s="117"/>
      <c r="Y356" s="117"/>
      <c r="Z356" s="117"/>
      <c r="AA356" s="117"/>
      <c r="AB356" s="117"/>
      <c r="AC356" s="117"/>
      <c r="AD356" s="117"/>
      <c r="AE356" s="117"/>
      <c r="AF356" s="117"/>
      <c r="AG356" s="117"/>
    </row>
    <row r="357" spans="21:33" ht="20.100000000000001" customHeight="1">
      <c r="U357" s="117"/>
      <c r="V357" s="117"/>
      <c r="W357" s="117"/>
      <c r="X357" s="117"/>
      <c r="Y357" s="117"/>
      <c r="Z357" s="117"/>
      <c r="AA357" s="117"/>
      <c r="AB357" s="117"/>
      <c r="AC357" s="117"/>
      <c r="AD357" s="117"/>
      <c r="AE357" s="117"/>
      <c r="AF357" s="117"/>
      <c r="AG357" s="117"/>
    </row>
    <row r="358" spans="21:33" ht="20.100000000000001" customHeight="1">
      <c r="U358" s="117"/>
      <c r="V358" s="117"/>
      <c r="W358" s="117"/>
      <c r="X358" s="117"/>
      <c r="Y358" s="117"/>
      <c r="Z358" s="117"/>
      <c r="AA358" s="117"/>
      <c r="AB358" s="117"/>
      <c r="AC358" s="117"/>
      <c r="AD358" s="117"/>
      <c r="AE358" s="117"/>
      <c r="AF358" s="117"/>
      <c r="AG358" s="117"/>
    </row>
    <row r="359" spans="21:33" ht="20.100000000000001" customHeight="1">
      <c r="U359" s="117"/>
      <c r="V359" s="117"/>
      <c r="W359" s="117"/>
      <c r="X359" s="117"/>
      <c r="Y359" s="117"/>
      <c r="Z359" s="117"/>
      <c r="AA359" s="117"/>
      <c r="AB359" s="117"/>
      <c r="AC359" s="117"/>
      <c r="AD359" s="117"/>
      <c r="AE359" s="117"/>
      <c r="AF359" s="117"/>
      <c r="AG359" s="117"/>
    </row>
    <row r="360" spans="21:33" ht="20.100000000000001" customHeight="1">
      <c r="U360" s="117"/>
      <c r="V360" s="117"/>
      <c r="W360" s="117"/>
      <c r="X360" s="117"/>
      <c r="Y360" s="117"/>
      <c r="Z360" s="117"/>
      <c r="AA360" s="117"/>
      <c r="AB360" s="117"/>
      <c r="AC360" s="117"/>
      <c r="AD360" s="117"/>
      <c r="AE360" s="117"/>
      <c r="AF360" s="117"/>
      <c r="AG360" s="117"/>
    </row>
    <row r="361" spans="21:33" ht="20.100000000000001" customHeight="1">
      <c r="U361" s="117"/>
      <c r="V361" s="117"/>
      <c r="W361" s="117"/>
      <c r="X361" s="117"/>
      <c r="Y361" s="117"/>
      <c r="Z361" s="117"/>
      <c r="AA361" s="117"/>
      <c r="AB361" s="117"/>
      <c r="AC361" s="117"/>
      <c r="AD361" s="117"/>
      <c r="AE361" s="117"/>
      <c r="AF361" s="117"/>
      <c r="AG361" s="117"/>
    </row>
    <row r="362" spans="21:33" ht="20.100000000000001" customHeight="1">
      <c r="U362" s="117"/>
      <c r="V362" s="117"/>
      <c r="W362" s="117"/>
      <c r="X362" s="117"/>
      <c r="Y362" s="117"/>
      <c r="Z362" s="117"/>
      <c r="AA362" s="117"/>
      <c r="AB362" s="117"/>
      <c r="AC362" s="117"/>
      <c r="AD362" s="117"/>
      <c r="AE362" s="117"/>
      <c r="AF362" s="117"/>
      <c r="AG362" s="117"/>
    </row>
    <row r="363" spans="21:33" ht="20.100000000000001" customHeight="1">
      <c r="U363" s="117"/>
      <c r="V363" s="117"/>
      <c r="W363" s="117"/>
      <c r="X363" s="117"/>
      <c r="Y363" s="117"/>
      <c r="Z363" s="117"/>
      <c r="AA363" s="117"/>
      <c r="AB363" s="117"/>
      <c r="AC363" s="117"/>
      <c r="AD363" s="117"/>
      <c r="AE363" s="117"/>
      <c r="AF363" s="117"/>
      <c r="AG363" s="117"/>
    </row>
    <row r="364" spans="21:33" ht="20.100000000000001" customHeight="1">
      <c r="U364" s="117"/>
      <c r="V364" s="117"/>
      <c r="W364" s="117"/>
      <c r="X364" s="117"/>
      <c r="Y364" s="117"/>
      <c r="Z364" s="117"/>
      <c r="AA364" s="117"/>
      <c r="AB364" s="117"/>
      <c r="AC364" s="117"/>
      <c r="AD364" s="117"/>
      <c r="AE364" s="117"/>
      <c r="AF364" s="117"/>
      <c r="AG364" s="117"/>
    </row>
    <row r="365" spans="21:33" ht="20.100000000000001" customHeight="1">
      <c r="U365" s="117"/>
      <c r="V365" s="117"/>
      <c r="W365" s="117"/>
      <c r="X365" s="117"/>
      <c r="Y365" s="117"/>
      <c r="Z365" s="117"/>
      <c r="AA365" s="117"/>
      <c r="AB365" s="117"/>
      <c r="AC365" s="117"/>
      <c r="AD365" s="117"/>
      <c r="AE365" s="117"/>
      <c r="AF365" s="117"/>
      <c r="AG365" s="117"/>
    </row>
    <row r="366" spans="21:33" ht="20.100000000000001" customHeight="1">
      <c r="U366" s="117"/>
      <c r="V366" s="117"/>
      <c r="W366" s="117"/>
      <c r="X366" s="117"/>
      <c r="Y366" s="117"/>
      <c r="Z366" s="117"/>
      <c r="AA366" s="117"/>
      <c r="AB366" s="117"/>
      <c r="AC366" s="117"/>
      <c r="AD366" s="117"/>
      <c r="AE366" s="117"/>
      <c r="AF366" s="117"/>
      <c r="AG366" s="117"/>
    </row>
    <row r="367" spans="21:33" ht="20.100000000000001" customHeight="1">
      <c r="U367" s="117"/>
      <c r="V367" s="117"/>
      <c r="W367" s="117"/>
      <c r="X367" s="117"/>
      <c r="Y367" s="117"/>
      <c r="Z367" s="117"/>
      <c r="AA367" s="117"/>
      <c r="AB367" s="117"/>
      <c r="AC367" s="117"/>
      <c r="AD367" s="117"/>
      <c r="AE367" s="117"/>
      <c r="AF367" s="117"/>
      <c r="AG367" s="117"/>
    </row>
    <row r="368" spans="21:33" ht="20.100000000000001" customHeight="1">
      <c r="U368" s="117"/>
      <c r="V368" s="117"/>
      <c r="W368" s="117"/>
      <c r="X368" s="117"/>
      <c r="Y368" s="117"/>
      <c r="Z368" s="117"/>
      <c r="AA368" s="117"/>
      <c r="AB368" s="117"/>
      <c r="AC368" s="117"/>
      <c r="AD368" s="117"/>
      <c r="AE368" s="117"/>
      <c r="AF368" s="117"/>
      <c r="AG368" s="117"/>
    </row>
    <row r="369" spans="21:33" ht="20.100000000000001" customHeight="1">
      <c r="U369" s="117"/>
      <c r="V369" s="117"/>
      <c r="W369" s="117"/>
      <c r="X369" s="117"/>
      <c r="Y369" s="117"/>
      <c r="Z369" s="117"/>
      <c r="AA369" s="117"/>
      <c r="AB369" s="117"/>
      <c r="AC369" s="117"/>
      <c r="AD369" s="117"/>
      <c r="AE369" s="117"/>
      <c r="AF369" s="117"/>
      <c r="AG369" s="117"/>
    </row>
    <row r="370" spans="21:33" ht="20.100000000000001" customHeight="1">
      <c r="U370" s="117"/>
      <c r="V370" s="117"/>
      <c r="W370" s="117"/>
      <c r="X370" s="117"/>
      <c r="Y370" s="117"/>
      <c r="Z370" s="117"/>
      <c r="AA370" s="117"/>
      <c r="AB370" s="117"/>
      <c r="AC370" s="117"/>
      <c r="AD370" s="117"/>
      <c r="AE370" s="117"/>
      <c r="AF370" s="117"/>
      <c r="AG370" s="117"/>
    </row>
    <row r="371" spans="21:33" ht="20.100000000000001" customHeight="1">
      <c r="U371" s="117"/>
      <c r="V371" s="117"/>
      <c r="W371" s="117"/>
      <c r="X371" s="117"/>
      <c r="Y371" s="117"/>
      <c r="Z371" s="117"/>
      <c r="AA371" s="117"/>
      <c r="AB371" s="117"/>
      <c r="AC371" s="117"/>
      <c r="AD371" s="117"/>
      <c r="AE371" s="117"/>
      <c r="AF371" s="117"/>
      <c r="AG371" s="117"/>
    </row>
    <row r="372" spans="21:33" ht="20.100000000000001" customHeight="1">
      <c r="U372" s="117"/>
      <c r="V372" s="117"/>
      <c r="W372" s="117"/>
      <c r="X372" s="117"/>
      <c r="Y372" s="117"/>
      <c r="Z372" s="117"/>
      <c r="AA372" s="117"/>
      <c r="AB372" s="117"/>
      <c r="AC372" s="117"/>
      <c r="AD372" s="117"/>
      <c r="AE372" s="117"/>
      <c r="AF372" s="117"/>
      <c r="AG372" s="117"/>
    </row>
    <row r="373" spans="21:33" ht="20.100000000000001" customHeight="1">
      <c r="U373" s="117"/>
      <c r="V373" s="117"/>
      <c r="W373" s="117"/>
      <c r="X373" s="117"/>
      <c r="Y373" s="117"/>
      <c r="Z373" s="117"/>
      <c r="AA373" s="117"/>
      <c r="AB373" s="117"/>
      <c r="AC373" s="117"/>
      <c r="AD373" s="117"/>
      <c r="AE373" s="117"/>
      <c r="AF373" s="117"/>
      <c r="AG373" s="117"/>
    </row>
    <row r="374" spans="21:33" ht="20.100000000000001" customHeight="1">
      <c r="U374" s="117"/>
      <c r="V374" s="117"/>
      <c r="W374" s="117"/>
      <c r="X374" s="117"/>
      <c r="Y374" s="117"/>
      <c r="Z374" s="117"/>
      <c r="AA374" s="117"/>
      <c r="AB374" s="117"/>
      <c r="AC374" s="117"/>
      <c r="AD374" s="117"/>
      <c r="AE374" s="117"/>
      <c r="AF374" s="117"/>
      <c r="AG374" s="117"/>
    </row>
    <row r="375" spans="21:33" ht="20.100000000000001" customHeight="1">
      <c r="U375" s="117"/>
      <c r="V375" s="117"/>
      <c r="W375" s="117"/>
      <c r="X375" s="117"/>
      <c r="Y375" s="117"/>
      <c r="Z375" s="117"/>
      <c r="AA375" s="117"/>
      <c r="AB375" s="117"/>
      <c r="AC375" s="117"/>
      <c r="AD375" s="117"/>
      <c r="AE375" s="117"/>
      <c r="AF375" s="117"/>
      <c r="AG375" s="117"/>
    </row>
    <row r="376" spans="21:33" ht="20.100000000000001" customHeight="1">
      <c r="U376" s="117"/>
      <c r="V376" s="117"/>
      <c r="W376" s="117"/>
      <c r="X376" s="117"/>
      <c r="Y376" s="117"/>
      <c r="Z376" s="117"/>
      <c r="AA376" s="117"/>
      <c r="AB376" s="117"/>
      <c r="AC376" s="117"/>
      <c r="AD376" s="117"/>
      <c r="AE376" s="117"/>
      <c r="AF376" s="117"/>
      <c r="AG376" s="117"/>
    </row>
    <row r="377" spans="21:33" ht="20.100000000000001" customHeight="1">
      <c r="U377" s="117"/>
      <c r="V377" s="117"/>
      <c r="W377" s="117"/>
      <c r="X377" s="117"/>
      <c r="Y377" s="117"/>
      <c r="Z377" s="117"/>
      <c r="AA377" s="117"/>
      <c r="AB377" s="117"/>
      <c r="AC377" s="117"/>
      <c r="AD377" s="117"/>
      <c r="AE377" s="117"/>
      <c r="AF377" s="117"/>
      <c r="AG377" s="117"/>
    </row>
    <row r="378" spans="21:33" ht="20.100000000000001" customHeight="1">
      <c r="U378" s="117"/>
      <c r="V378" s="117"/>
      <c r="W378" s="117"/>
      <c r="X378" s="117"/>
      <c r="Y378" s="117"/>
      <c r="Z378" s="117"/>
      <c r="AA378" s="117"/>
      <c r="AB378" s="117"/>
      <c r="AC378" s="117"/>
      <c r="AD378" s="117"/>
      <c r="AE378" s="117"/>
      <c r="AF378" s="117"/>
      <c r="AG378" s="117"/>
    </row>
    <row r="379" spans="21:33" ht="20.100000000000001" customHeight="1">
      <c r="U379" s="117"/>
      <c r="V379" s="117"/>
      <c r="W379" s="117"/>
      <c r="X379" s="117"/>
      <c r="Y379" s="117"/>
      <c r="Z379" s="117"/>
      <c r="AA379" s="117"/>
      <c r="AB379" s="117"/>
      <c r="AC379" s="117"/>
      <c r="AD379" s="117"/>
      <c r="AE379" s="117"/>
      <c r="AF379" s="117"/>
      <c r="AG379" s="117"/>
    </row>
    <row r="380" spans="21:33" ht="20.100000000000001" customHeight="1">
      <c r="U380" s="117"/>
      <c r="V380" s="117"/>
      <c r="W380" s="117"/>
      <c r="X380" s="117"/>
      <c r="Y380" s="117"/>
      <c r="Z380" s="117"/>
      <c r="AA380" s="117"/>
      <c r="AB380" s="117"/>
      <c r="AC380" s="117"/>
      <c r="AD380" s="117"/>
      <c r="AE380" s="117"/>
      <c r="AF380" s="117"/>
      <c r="AG380" s="117"/>
    </row>
    <row r="381" spans="21:33" ht="20.100000000000001" customHeight="1">
      <c r="U381" s="117"/>
      <c r="V381" s="117"/>
      <c r="W381" s="117"/>
      <c r="X381" s="117"/>
      <c r="Y381" s="117"/>
      <c r="Z381" s="117"/>
      <c r="AA381" s="117"/>
      <c r="AB381" s="117"/>
      <c r="AC381" s="117"/>
      <c r="AD381" s="117"/>
      <c r="AE381" s="117"/>
      <c r="AF381" s="117"/>
      <c r="AG381" s="117"/>
    </row>
    <row r="382" spans="21:33" ht="20.100000000000001" customHeight="1">
      <c r="U382" s="117"/>
      <c r="V382" s="117"/>
      <c r="W382" s="117"/>
      <c r="X382" s="117"/>
      <c r="Y382" s="117"/>
      <c r="Z382" s="117"/>
      <c r="AA382" s="117"/>
      <c r="AB382" s="117"/>
      <c r="AC382" s="117"/>
      <c r="AD382" s="117"/>
      <c r="AE382" s="117"/>
      <c r="AF382" s="117"/>
      <c r="AG382" s="117"/>
    </row>
    <row r="383" spans="21:33" ht="20.100000000000001" customHeight="1">
      <c r="U383" s="117"/>
      <c r="V383" s="117"/>
      <c r="W383" s="117"/>
      <c r="X383" s="117"/>
      <c r="Y383" s="117"/>
      <c r="Z383" s="117"/>
      <c r="AA383" s="117"/>
      <c r="AB383" s="117"/>
      <c r="AC383" s="117"/>
      <c r="AD383" s="117"/>
      <c r="AE383" s="117"/>
      <c r="AF383" s="117"/>
      <c r="AG383" s="117"/>
    </row>
    <row r="384" spans="21:33" ht="20.100000000000001" customHeight="1">
      <c r="U384" s="117"/>
      <c r="V384" s="117"/>
      <c r="W384" s="117"/>
      <c r="X384" s="117"/>
      <c r="Y384" s="117"/>
      <c r="Z384" s="117"/>
      <c r="AA384" s="117"/>
      <c r="AB384" s="117"/>
      <c r="AC384" s="117"/>
      <c r="AD384" s="117"/>
      <c r="AE384" s="117"/>
      <c r="AF384" s="117"/>
      <c r="AG384" s="117"/>
    </row>
    <row r="385" spans="21:33" ht="20.100000000000001" customHeight="1">
      <c r="U385" s="117"/>
      <c r="V385" s="117"/>
      <c r="W385" s="117"/>
      <c r="X385" s="117"/>
      <c r="Y385" s="117"/>
      <c r="Z385" s="117"/>
      <c r="AA385" s="117"/>
      <c r="AB385" s="117"/>
      <c r="AC385" s="117"/>
      <c r="AD385" s="117"/>
      <c r="AE385" s="117"/>
      <c r="AF385" s="117"/>
      <c r="AG385" s="117"/>
    </row>
    <row r="386" spans="21:33" ht="20.100000000000001" customHeight="1">
      <c r="U386" s="117"/>
      <c r="V386" s="117"/>
      <c r="W386" s="117"/>
      <c r="X386" s="117"/>
      <c r="Y386" s="117"/>
      <c r="Z386" s="117"/>
      <c r="AA386" s="117"/>
      <c r="AB386" s="117"/>
      <c r="AC386" s="117"/>
      <c r="AD386" s="117"/>
      <c r="AE386" s="117"/>
      <c r="AF386" s="117"/>
      <c r="AG386" s="117"/>
    </row>
    <row r="387" spans="21:33" ht="20.100000000000001" customHeight="1">
      <c r="U387" s="117"/>
      <c r="V387" s="117"/>
      <c r="W387" s="117"/>
      <c r="X387" s="117"/>
      <c r="Y387" s="117"/>
      <c r="Z387" s="117"/>
      <c r="AA387" s="117"/>
      <c r="AB387" s="117"/>
      <c r="AC387" s="117"/>
      <c r="AD387" s="117"/>
      <c r="AE387" s="117"/>
      <c r="AF387" s="117"/>
      <c r="AG387" s="117"/>
    </row>
    <row r="388" spans="21:33" ht="20.100000000000001" customHeight="1">
      <c r="U388" s="117"/>
      <c r="V388" s="117"/>
      <c r="W388" s="117"/>
      <c r="X388" s="117"/>
      <c r="Y388" s="117"/>
      <c r="Z388" s="117"/>
      <c r="AA388" s="117"/>
      <c r="AB388" s="117"/>
      <c r="AC388" s="117"/>
      <c r="AD388" s="117"/>
      <c r="AE388" s="117"/>
      <c r="AF388" s="117"/>
      <c r="AG388" s="117"/>
    </row>
    <row r="389" spans="21:33" ht="20.100000000000001" customHeight="1">
      <c r="U389" s="117"/>
      <c r="V389" s="117"/>
      <c r="W389" s="117"/>
      <c r="X389" s="117"/>
      <c r="Y389" s="117"/>
      <c r="Z389" s="117"/>
      <c r="AA389" s="117"/>
      <c r="AB389" s="117"/>
      <c r="AC389" s="117"/>
      <c r="AD389" s="117"/>
      <c r="AE389" s="117"/>
      <c r="AF389" s="117"/>
      <c r="AG389" s="117"/>
    </row>
    <row r="390" spans="21:33" ht="20.100000000000001" customHeight="1">
      <c r="U390" s="117"/>
      <c r="V390" s="117"/>
      <c r="W390" s="117"/>
      <c r="X390" s="117"/>
      <c r="Y390" s="117"/>
      <c r="Z390" s="117"/>
      <c r="AA390" s="117"/>
      <c r="AB390" s="117"/>
      <c r="AC390" s="117"/>
      <c r="AD390" s="117"/>
      <c r="AE390" s="117"/>
      <c r="AF390" s="117"/>
      <c r="AG390" s="117"/>
    </row>
    <row r="391" spans="21:33" ht="20.100000000000001" customHeight="1">
      <c r="U391" s="117"/>
      <c r="V391" s="117"/>
      <c r="W391" s="117"/>
      <c r="X391" s="117"/>
      <c r="Y391" s="117"/>
      <c r="Z391" s="117"/>
      <c r="AA391" s="117"/>
      <c r="AB391" s="117"/>
      <c r="AC391" s="117"/>
      <c r="AD391" s="117"/>
      <c r="AE391" s="117"/>
      <c r="AF391" s="117"/>
      <c r="AG391" s="117"/>
    </row>
    <row r="392" spans="21:33" ht="20.100000000000001" customHeight="1">
      <c r="U392" s="117"/>
      <c r="V392" s="117"/>
      <c r="W392" s="117"/>
      <c r="X392" s="117"/>
      <c r="Y392" s="117"/>
      <c r="Z392" s="117"/>
      <c r="AA392" s="117"/>
      <c r="AB392" s="117"/>
      <c r="AC392" s="117"/>
      <c r="AD392" s="117"/>
      <c r="AE392" s="117"/>
      <c r="AF392" s="117"/>
      <c r="AG392" s="117"/>
    </row>
    <row r="393" spans="21:33" ht="20.100000000000001" customHeight="1">
      <c r="U393" s="117"/>
      <c r="V393" s="117"/>
      <c r="W393" s="117"/>
      <c r="X393" s="117"/>
      <c r="Y393" s="117"/>
      <c r="Z393" s="117"/>
      <c r="AA393" s="117"/>
      <c r="AB393" s="117"/>
      <c r="AC393" s="117"/>
      <c r="AD393" s="117"/>
      <c r="AE393" s="117"/>
      <c r="AF393" s="117"/>
      <c r="AG393" s="117"/>
    </row>
    <row r="394" spans="21:33" ht="20.100000000000001" customHeight="1">
      <c r="U394" s="117"/>
      <c r="V394" s="117"/>
      <c r="W394" s="117"/>
      <c r="X394" s="117"/>
      <c r="Y394" s="117"/>
      <c r="Z394" s="117"/>
      <c r="AA394" s="117"/>
      <c r="AB394" s="117"/>
      <c r="AC394" s="117"/>
      <c r="AD394" s="117"/>
      <c r="AE394" s="117"/>
      <c r="AF394" s="117"/>
      <c r="AG394" s="117"/>
    </row>
    <row r="395" spans="21:33" ht="20.100000000000001" customHeight="1">
      <c r="U395" s="117"/>
      <c r="V395" s="117"/>
      <c r="W395" s="117"/>
      <c r="X395" s="117"/>
      <c r="Y395" s="117"/>
      <c r="Z395" s="117"/>
      <c r="AA395" s="117"/>
      <c r="AB395" s="117"/>
      <c r="AC395" s="117"/>
      <c r="AD395" s="117"/>
      <c r="AE395" s="117"/>
      <c r="AF395" s="117"/>
      <c r="AG395" s="117"/>
    </row>
    <row r="396" spans="21:33" ht="20.100000000000001" customHeight="1">
      <c r="U396" s="117"/>
      <c r="V396" s="117"/>
      <c r="W396" s="117"/>
      <c r="X396" s="117"/>
      <c r="Y396" s="117"/>
      <c r="Z396" s="117"/>
      <c r="AA396" s="117"/>
      <c r="AB396" s="117"/>
      <c r="AC396" s="117"/>
      <c r="AD396" s="117"/>
      <c r="AE396" s="117"/>
      <c r="AF396" s="117"/>
      <c r="AG396" s="117"/>
    </row>
    <row r="397" spans="21:33" ht="20.100000000000001" customHeight="1">
      <c r="U397" s="117"/>
      <c r="V397" s="117"/>
      <c r="W397" s="117"/>
      <c r="X397" s="117"/>
      <c r="Y397" s="117"/>
      <c r="Z397" s="117"/>
      <c r="AA397" s="117"/>
      <c r="AB397" s="117"/>
      <c r="AC397" s="117"/>
      <c r="AD397" s="117"/>
      <c r="AE397" s="117"/>
      <c r="AF397" s="117"/>
      <c r="AG397" s="117"/>
    </row>
    <row r="398" spans="21:33" ht="20.100000000000001" customHeight="1">
      <c r="U398" s="117"/>
      <c r="V398" s="117"/>
      <c r="W398" s="117"/>
      <c r="X398" s="117"/>
      <c r="Y398" s="117"/>
      <c r="Z398" s="117"/>
      <c r="AA398" s="117"/>
      <c r="AB398" s="117"/>
      <c r="AC398" s="117"/>
      <c r="AD398" s="117"/>
      <c r="AE398" s="117"/>
      <c r="AF398" s="117"/>
      <c r="AG398" s="117"/>
    </row>
    <row r="399" spans="21:33" ht="20.100000000000001" customHeight="1">
      <c r="U399" s="117"/>
      <c r="V399" s="117"/>
      <c r="W399" s="117"/>
      <c r="X399" s="117"/>
      <c r="Y399" s="117"/>
      <c r="Z399" s="117"/>
      <c r="AA399" s="117"/>
      <c r="AB399" s="117"/>
      <c r="AC399" s="117"/>
      <c r="AD399" s="117"/>
      <c r="AE399" s="117"/>
      <c r="AF399" s="117"/>
      <c r="AG399" s="117"/>
    </row>
    <row r="400" spans="21:33" ht="20.100000000000001" customHeight="1">
      <c r="U400" s="117"/>
      <c r="V400" s="117"/>
      <c r="W400" s="117"/>
      <c r="X400" s="117"/>
      <c r="Y400" s="117"/>
      <c r="Z400" s="117"/>
      <c r="AA400" s="117"/>
      <c r="AB400" s="117"/>
      <c r="AC400" s="117"/>
      <c r="AD400" s="117"/>
      <c r="AE400" s="117"/>
      <c r="AF400" s="117"/>
      <c r="AG400" s="117"/>
    </row>
    <row r="401" spans="21:33" ht="20.100000000000001" customHeight="1">
      <c r="U401" s="117"/>
      <c r="V401" s="117"/>
      <c r="W401" s="117"/>
      <c r="X401" s="117"/>
      <c r="Y401" s="117"/>
      <c r="Z401" s="117"/>
      <c r="AA401" s="117"/>
      <c r="AB401" s="117"/>
      <c r="AC401" s="117"/>
      <c r="AD401" s="117"/>
      <c r="AE401" s="117"/>
      <c r="AF401" s="117"/>
      <c r="AG401" s="117"/>
    </row>
    <row r="402" spans="21:33" ht="20.100000000000001" customHeight="1">
      <c r="U402" s="117"/>
      <c r="V402" s="117"/>
      <c r="W402" s="117"/>
      <c r="X402" s="117"/>
      <c r="Y402" s="117"/>
      <c r="Z402" s="117"/>
      <c r="AA402" s="117"/>
      <c r="AB402" s="117"/>
      <c r="AC402" s="117"/>
      <c r="AD402" s="117"/>
      <c r="AE402" s="117"/>
      <c r="AF402" s="117"/>
      <c r="AG402" s="117"/>
    </row>
    <row r="403" spans="21:33" ht="20.100000000000001" customHeight="1">
      <c r="U403" s="117"/>
      <c r="V403" s="117"/>
      <c r="W403" s="117"/>
      <c r="X403" s="117"/>
      <c r="Y403" s="117"/>
      <c r="Z403" s="117"/>
      <c r="AA403" s="117"/>
      <c r="AB403" s="117"/>
      <c r="AC403" s="117"/>
      <c r="AD403" s="117"/>
      <c r="AE403" s="117"/>
      <c r="AF403" s="117"/>
      <c r="AG403" s="117"/>
    </row>
    <row r="404" spans="21:33" ht="20.100000000000001" customHeight="1">
      <c r="U404" s="117"/>
      <c r="V404" s="117"/>
      <c r="W404" s="117"/>
      <c r="X404" s="117"/>
      <c r="Y404" s="117"/>
      <c r="Z404" s="117"/>
      <c r="AA404" s="117"/>
      <c r="AB404" s="117"/>
      <c r="AC404" s="117"/>
      <c r="AD404" s="117"/>
      <c r="AE404" s="117"/>
      <c r="AF404" s="117"/>
      <c r="AG404" s="117"/>
    </row>
    <row r="405" spans="21:33" ht="20.100000000000001" customHeight="1">
      <c r="U405" s="117"/>
      <c r="V405" s="117"/>
      <c r="W405" s="117"/>
      <c r="X405" s="117"/>
      <c r="Y405" s="117"/>
      <c r="Z405" s="117"/>
      <c r="AA405" s="117"/>
      <c r="AB405" s="117"/>
      <c r="AC405" s="117"/>
      <c r="AD405" s="117"/>
      <c r="AE405" s="117"/>
      <c r="AF405" s="117"/>
      <c r="AG405" s="117"/>
    </row>
    <row r="406" spans="21:33" ht="20.100000000000001" customHeight="1">
      <c r="U406" s="117"/>
      <c r="V406" s="117"/>
      <c r="W406" s="117"/>
      <c r="X406" s="117"/>
      <c r="Y406" s="117"/>
      <c r="Z406" s="117"/>
      <c r="AA406" s="117"/>
      <c r="AB406" s="117"/>
      <c r="AC406" s="117"/>
      <c r="AD406" s="117"/>
      <c r="AE406" s="117"/>
      <c r="AF406" s="117"/>
      <c r="AG406" s="117"/>
    </row>
    <row r="407" spans="21:33" ht="20.100000000000001" customHeight="1">
      <c r="U407" s="117"/>
      <c r="V407" s="117"/>
      <c r="W407" s="117"/>
      <c r="X407" s="117"/>
      <c r="Y407" s="117"/>
      <c r="Z407" s="117"/>
      <c r="AA407" s="117"/>
      <c r="AB407" s="117"/>
      <c r="AC407" s="117"/>
      <c r="AD407" s="117"/>
      <c r="AE407" s="117"/>
      <c r="AF407" s="117"/>
      <c r="AG407" s="117"/>
    </row>
    <row r="408" spans="21:33" ht="20.100000000000001" customHeight="1">
      <c r="U408" s="117"/>
      <c r="V408" s="117"/>
      <c r="W408" s="117"/>
      <c r="X408" s="117"/>
      <c r="Y408" s="117"/>
      <c r="Z408" s="117"/>
      <c r="AA408" s="117"/>
      <c r="AB408" s="117"/>
      <c r="AC408" s="117"/>
      <c r="AD408" s="117"/>
      <c r="AE408" s="117"/>
      <c r="AF408" s="117"/>
      <c r="AG408" s="117"/>
    </row>
    <row r="409" spans="21:33" ht="20.100000000000001" customHeight="1">
      <c r="U409" s="117"/>
      <c r="V409" s="117"/>
      <c r="W409" s="117"/>
      <c r="X409" s="117"/>
      <c r="Y409" s="117"/>
      <c r="Z409" s="117"/>
      <c r="AA409" s="117"/>
      <c r="AB409" s="117"/>
      <c r="AC409" s="117"/>
      <c r="AD409" s="117"/>
      <c r="AE409" s="117"/>
      <c r="AF409" s="117"/>
      <c r="AG409" s="117"/>
    </row>
    <row r="410" spans="21:33" ht="20.100000000000001" customHeight="1">
      <c r="U410" s="117"/>
      <c r="V410" s="117"/>
      <c r="W410" s="117"/>
      <c r="X410" s="117"/>
      <c r="Y410" s="117"/>
      <c r="Z410" s="117"/>
      <c r="AA410" s="117"/>
      <c r="AB410" s="117"/>
      <c r="AC410" s="117"/>
      <c r="AD410" s="117"/>
      <c r="AE410" s="117"/>
      <c r="AF410" s="117"/>
      <c r="AG410" s="117"/>
    </row>
    <row r="411" spans="21:33" ht="20.100000000000001" customHeight="1">
      <c r="U411" s="117"/>
      <c r="V411" s="117"/>
      <c r="W411" s="117"/>
      <c r="X411" s="117"/>
      <c r="Y411" s="117"/>
      <c r="Z411" s="117"/>
      <c r="AA411" s="117"/>
      <c r="AB411" s="117"/>
      <c r="AC411" s="117"/>
      <c r="AD411" s="117"/>
      <c r="AE411" s="117"/>
      <c r="AF411" s="117"/>
      <c r="AG411" s="117"/>
    </row>
    <row r="412" spans="21:33" ht="20.100000000000001" customHeight="1">
      <c r="U412" s="117"/>
      <c r="V412" s="117"/>
      <c r="W412" s="117"/>
      <c r="X412" s="117"/>
      <c r="Y412" s="117"/>
      <c r="Z412" s="117"/>
      <c r="AA412" s="117"/>
      <c r="AB412" s="117"/>
      <c r="AC412" s="117"/>
      <c r="AD412" s="117"/>
      <c r="AE412" s="117"/>
      <c r="AF412" s="117"/>
      <c r="AG412" s="117"/>
    </row>
    <row r="413" spans="21:33" ht="20.100000000000001" customHeight="1">
      <c r="U413" s="117"/>
      <c r="V413" s="117"/>
      <c r="W413" s="117"/>
      <c r="X413" s="117"/>
      <c r="Y413" s="117"/>
      <c r="Z413" s="117"/>
      <c r="AA413" s="117"/>
      <c r="AB413" s="117"/>
      <c r="AC413" s="117"/>
      <c r="AD413" s="117"/>
      <c r="AE413" s="117"/>
      <c r="AF413" s="117"/>
      <c r="AG413" s="117"/>
    </row>
    <row r="414" spans="21:33" ht="20.100000000000001" customHeight="1">
      <c r="U414" s="117"/>
      <c r="V414" s="117"/>
      <c r="W414" s="117"/>
      <c r="X414" s="117"/>
      <c r="Y414" s="117"/>
      <c r="Z414" s="117"/>
      <c r="AA414" s="117"/>
      <c r="AB414" s="117"/>
      <c r="AC414" s="117"/>
      <c r="AD414" s="117"/>
      <c r="AE414" s="117"/>
      <c r="AF414" s="117"/>
      <c r="AG414" s="117"/>
    </row>
    <row r="415" spans="21:33" ht="20.100000000000001" customHeight="1">
      <c r="U415" s="117"/>
      <c r="V415" s="117"/>
      <c r="W415" s="117"/>
      <c r="X415" s="117"/>
      <c r="Y415" s="117"/>
      <c r="Z415" s="117"/>
      <c r="AA415" s="117"/>
      <c r="AB415" s="117"/>
      <c r="AC415" s="117"/>
      <c r="AD415" s="117"/>
      <c r="AE415" s="117"/>
      <c r="AF415" s="117"/>
      <c r="AG415" s="117"/>
    </row>
    <row r="416" spans="21:33" ht="20.100000000000001" customHeight="1">
      <c r="U416" s="117"/>
      <c r="V416" s="117"/>
      <c r="W416" s="117"/>
      <c r="X416" s="117"/>
      <c r="Y416" s="117"/>
      <c r="Z416" s="117"/>
      <c r="AA416" s="117"/>
      <c r="AB416" s="117"/>
      <c r="AC416" s="117"/>
      <c r="AD416" s="117"/>
      <c r="AE416" s="117"/>
      <c r="AF416" s="117"/>
      <c r="AG416" s="117"/>
    </row>
    <row r="417" spans="21:33" ht="20.100000000000001" customHeight="1">
      <c r="U417" s="117"/>
      <c r="V417" s="117"/>
      <c r="W417" s="117"/>
      <c r="X417" s="117"/>
      <c r="Y417" s="117"/>
      <c r="Z417" s="117"/>
      <c r="AA417" s="117"/>
      <c r="AB417" s="117"/>
      <c r="AC417" s="117"/>
      <c r="AD417" s="117"/>
      <c r="AE417" s="117"/>
      <c r="AF417" s="117"/>
      <c r="AG417" s="117"/>
    </row>
    <row r="418" spans="21:33">
      <c r="U418" s="117"/>
      <c r="V418" s="117"/>
      <c r="W418" s="117"/>
      <c r="X418" s="117"/>
      <c r="Y418" s="117"/>
      <c r="Z418" s="117"/>
      <c r="AA418" s="117"/>
      <c r="AB418" s="117"/>
      <c r="AC418" s="117"/>
      <c r="AD418" s="117"/>
      <c r="AE418" s="117"/>
      <c r="AF418" s="117"/>
      <c r="AG418" s="117"/>
    </row>
    <row r="419" spans="21:33">
      <c r="U419" s="117"/>
      <c r="V419" s="117"/>
      <c r="W419" s="117"/>
      <c r="X419" s="117"/>
      <c r="Y419" s="117"/>
      <c r="Z419" s="117"/>
      <c r="AA419" s="117"/>
      <c r="AB419" s="117"/>
      <c r="AC419" s="117"/>
      <c r="AD419" s="117"/>
      <c r="AE419" s="117"/>
      <c r="AF419" s="117"/>
      <c r="AG419" s="117"/>
    </row>
    <row r="420" spans="21:33">
      <c r="U420" s="117"/>
      <c r="V420" s="117"/>
      <c r="W420" s="117"/>
      <c r="X420" s="117"/>
      <c r="Y420" s="117"/>
      <c r="Z420" s="117"/>
      <c r="AA420" s="117"/>
      <c r="AB420" s="117"/>
      <c r="AC420" s="117"/>
      <c r="AD420" s="117"/>
      <c r="AE420" s="117"/>
      <c r="AF420" s="117"/>
      <c r="AG420" s="117"/>
    </row>
    <row r="421" spans="21:33">
      <c r="U421" s="117"/>
      <c r="V421" s="117"/>
      <c r="W421" s="117"/>
      <c r="X421" s="117"/>
      <c r="Y421" s="117"/>
      <c r="Z421" s="117"/>
      <c r="AA421" s="117"/>
      <c r="AB421" s="117"/>
      <c r="AC421" s="117"/>
      <c r="AD421" s="117"/>
      <c r="AE421" s="117"/>
      <c r="AF421" s="117"/>
      <c r="AG421" s="117"/>
    </row>
    <row r="422" spans="21:33">
      <c r="U422" s="117"/>
      <c r="V422" s="117"/>
      <c r="W422" s="117"/>
      <c r="X422" s="117"/>
      <c r="Y422" s="117"/>
      <c r="Z422" s="117"/>
      <c r="AA422" s="117"/>
      <c r="AB422" s="117"/>
      <c r="AC422" s="117"/>
      <c r="AD422" s="117"/>
      <c r="AE422" s="117"/>
      <c r="AF422" s="117"/>
      <c r="AG422" s="117"/>
    </row>
    <row r="423" spans="21:33">
      <c r="U423" s="117"/>
      <c r="V423" s="117"/>
      <c r="W423" s="117"/>
      <c r="X423" s="117"/>
      <c r="Y423" s="117"/>
      <c r="Z423" s="117"/>
      <c r="AA423" s="117"/>
      <c r="AB423" s="117"/>
      <c r="AC423" s="117"/>
      <c r="AD423" s="117"/>
      <c r="AE423" s="117"/>
      <c r="AF423" s="117"/>
      <c r="AG423" s="117"/>
    </row>
    <row r="424" spans="21:33">
      <c r="U424" s="117"/>
      <c r="V424" s="117"/>
      <c r="W424" s="117"/>
      <c r="X424" s="117"/>
      <c r="Y424" s="117"/>
      <c r="Z424" s="117"/>
      <c r="AA424" s="117"/>
      <c r="AB424" s="117"/>
      <c r="AC424" s="117"/>
      <c r="AD424" s="117"/>
      <c r="AE424" s="117"/>
      <c r="AF424" s="117"/>
      <c r="AG424" s="117"/>
    </row>
    <row r="425" spans="21:33">
      <c r="U425" s="117"/>
      <c r="V425" s="117"/>
      <c r="W425" s="117"/>
      <c r="X425" s="117"/>
      <c r="Y425" s="117"/>
      <c r="Z425" s="117"/>
      <c r="AA425" s="117"/>
      <c r="AB425" s="117"/>
      <c r="AC425" s="117"/>
      <c r="AD425" s="117"/>
      <c r="AE425" s="117"/>
      <c r="AF425" s="117"/>
      <c r="AG425" s="117"/>
    </row>
    <row r="426" spans="21:33">
      <c r="U426" s="117"/>
      <c r="V426" s="117"/>
      <c r="W426" s="117"/>
      <c r="X426" s="117"/>
      <c r="Y426" s="117"/>
      <c r="Z426" s="117"/>
      <c r="AA426" s="117"/>
      <c r="AB426" s="117"/>
      <c r="AC426" s="117"/>
      <c r="AD426" s="117"/>
      <c r="AE426" s="117"/>
      <c r="AF426" s="117"/>
      <c r="AG426" s="117"/>
    </row>
    <row r="427" spans="21:33">
      <c r="U427" s="117"/>
      <c r="V427" s="117"/>
      <c r="W427" s="117"/>
      <c r="X427" s="117"/>
      <c r="Y427" s="117"/>
      <c r="Z427" s="117"/>
      <c r="AA427" s="117"/>
      <c r="AB427" s="117"/>
      <c r="AC427" s="117"/>
      <c r="AD427" s="117"/>
      <c r="AE427" s="117"/>
      <c r="AF427" s="117"/>
      <c r="AG427" s="117"/>
    </row>
    <row r="428" spans="21:33">
      <c r="U428" s="117"/>
      <c r="V428" s="117"/>
      <c r="W428" s="117"/>
      <c r="X428" s="117"/>
      <c r="Y428" s="117"/>
      <c r="Z428" s="117"/>
      <c r="AA428" s="117"/>
      <c r="AB428" s="117"/>
      <c r="AC428" s="117"/>
      <c r="AD428" s="117"/>
      <c r="AE428" s="117"/>
      <c r="AF428" s="117"/>
      <c r="AG428" s="117"/>
    </row>
    <row r="429" spans="21:33">
      <c r="U429" s="117"/>
      <c r="V429" s="117"/>
      <c r="W429" s="117"/>
      <c r="X429" s="117"/>
      <c r="Y429" s="117"/>
      <c r="Z429" s="117"/>
      <c r="AA429" s="117"/>
      <c r="AB429" s="117"/>
      <c r="AC429" s="117"/>
      <c r="AD429" s="117"/>
      <c r="AE429" s="117"/>
      <c r="AF429" s="117"/>
      <c r="AG429" s="117"/>
    </row>
    <row r="430" spans="21:33">
      <c r="U430" s="117"/>
      <c r="V430" s="117"/>
      <c r="W430" s="117"/>
      <c r="X430" s="117"/>
      <c r="Y430" s="117"/>
      <c r="Z430" s="117"/>
      <c r="AA430" s="117"/>
      <c r="AB430" s="117"/>
      <c r="AC430" s="117"/>
      <c r="AD430" s="117"/>
      <c r="AE430" s="117"/>
      <c r="AF430" s="117"/>
      <c r="AG430" s="117"/>
    </row>
    <row r="431" spans="21:33">
      <c r="U431" s="117"/>
      <c r="V431" s="117"/>
      <c r="W431" s="117"/>
      <c r="X431" s="117"/>
      <c r="Y431" s="117"/>
      <c r="Z431" s="117"/>
      <c r="AA431" s="117"/>
      <c r="AB431" s="117"/>
      <c r="AC431" s="117"/>
      <c r="AD431" s="117"/>
      <c r="AE431" s="117"/>
      <c r="AF431" s="117"/>
      <c r="AG431" s="117"/>
    </row>
    <row r="432" spans="21:33">
      <c r="U432" s="117"/>
      <c r="V432" s="117"/>
      <c r="W432" s="117"/>
      <c r="X432" s="117"/>
      <c r="Y432" s="117"/>
      <c r="Z432" s="117"/>
      <c r="AA432" s="117"/>
      <c r="AB432" s="117"/>
      <c r="AC432" s="117"/>
      <c r="AD432" s="117"/>
      <c r="AE432" s="117"/>
      <c r="AF432" s="117"/>
      <c r="AG432" s="117"/>
    </row>
    <row r="433" spans="21:33">
      <c r="U433" s="117"/>
      <c r="V433" s="117"/>
      <c r="W433" s="117"/>
      <c r="X433" s="117"/>
      <c r="Y433" s="117"/>
      <c r="Z433" s="117"/>
      <c r="AA433" s="117"/>
      <c r="AB433" s="117"/>
      <c r="AC433" s="117"/>
      <c r="AD433" s="117"/>
      <c r="AE433" s="117"/>
      <c r="AF433" s="117"/>
      <c r="AG433" s="117"/>
    </row>
    <row r="434" spans="21:33">
      <c r="U434" s="117"/>
      <c r="V434" s="117"/>
      <c r="W434" s="117"/>
      <c r="X434" s="117"/>
      <c r="Y434" s="117"/>
      <c r="Z434" s="117"/>
      <c r="AA434" s="117"/>
      <c r="AB434" s="117"/>
      <c r="AC434" s="117"/>
      <c r="AD434" s="117"/>
      <c r="AE434" s="117"/>
      <c r="AF434" s="117"/>
      <c r="AG434" s="117"/>
    </row>
    <row r="435" spans="21:33">
      <c r="U435" s="117"/>
      <c r="V435" s="117"/>
      <c r="W435" s="117"/>
      <c r="X435" s="117"/>
      <c r="Y435" s="117"/>
      <c r="Z435" s="117"/>
      <c r="AA435" s="117"/>
      <c r="AB435" s="117"/>
      <c r="AC435" s="117"/>
      <c r="AD435" s="117"/>
      <c r="AE435" s="117"/>
      <c r="AF435" s="117"/>
      <c r="AG435" s="117"/>
    </row>
    <row r="436" spans="21:33">
      <c r="U436" s="117"/>
      <c r="V436" s="117"/>
      <c r="W436" s="117"/>
      <c r="X436" s="117"/>
      <c r="Y436" s="117"/>
      <c r="Z436" s="117"/>
      <c r="AA436" s="117"/>
      <c r="AB436" s="117"/>
      <c r="AC436" s="117"/>
      <c r="AD436" s="117"/>
      <c r="AE436" s="117"/>
      <c r="AF436" s="117"/>
      <c r="AG436" s="117"/>
    </row>
    <row r="437" spans="21:33">
      <c r="U437" s="117"/>
      <c r="V437" s="117"/>
      <c r="W437" s="117"/>
      <c r="X437" s="117"/>
      <c r="Y437" s="117"/>
      <c r="Z437" s="117"/>
      <c r="AA437" s="117"/>
      <c r="AB437" s="117"/>
      <c r="AC437" s="117"/>
      <c r="AD437" s="117"/>
      <c r="AE437" s="117"/>
      <c r="AF437" s="117"/>
      <c r="AG437" s="117"/>
    </row>
    <row r="438" spans="21:33">
      <c r="U438" s="117"/>
      <c r="V438" s="117"/>
      <c r="W438" s="117"/>
      <c r="X438" s="117"/>
      <c r="Y438" s="117"/>
      <c r="Z438" s="117"/>
      <c r="AA438" s="117"/>
      <c r="AB438" s="117"/>
      <c r="AC438" s="117"/>
      <c r="AD438" s="117"/>
      <c r="AE438" s="117"/>
      <c r="AF438" s="117"/>
      <c r="AG438" s="117"/>
    </row>
    <row r="439" spans="21:33">
      <c r="U439" s="117"/>
      <c r="V439" s="117"/>
      <c r="W439" s="117"/>
      <c r="X439" s="117"/>
      <c r="Y439" s="117"/>
      <c r="Z439" s="117"/>
      <c r="AA439" s="117"/>
      <c r="AB439" s="117"/>
      <c r="AC439" s="117"/>
      <c r="AD439" s="117"/>
      <c r="AE439" s="117"/>
      <c r="AF439" s="117"/>
      <c r="AG439" s="117"/>
    </row>
    <row r="440" spans="21:33">
      <c r="U440" s="117"/>
      <c r="V440" s="117"/>
      <c r="W440" s="117"/>
      <c r="X440" s="117"/>
      <c r="Y440" s="117"/>
      <c r="Z440" s="117"/>
      <c r="AA440" s="117"/>
      <c r="AB440" s="117"/>
      <c r="AC440" s="117"/>
      <c r="AD440" s="117"/>
      <c r="AE440" s="117"/>
      <c r="AF440" s="117"/>
      <c r="AG440" s="117"/>
    </row>
    <row r="441" spans="21:33">
      <c r="U441" s="117"/>
      <c r="V441" s="117"/>
      <c r="W441" s="117"/>
      <c r="X441" s="117"/>
      <c r="Y441" s="117"/>
      <c r="Z441" s="117"/>
      <c r="AA441" s="117"/>
      <c r="AB441" s="117"/>
      <c r="AC441" s="117"/>
      <c r="AD441" s="117"/>
      <c r="AE441" s="117"/>
      <c r="AF441" s="117"/>
      <c r="AG441" s="117"/>
    </row>
    <row r="442" spans="21:33">
      <c r="U442" s="117"/>
      <c r="V442" s="117"/>
      <c r="W442" s="117"/>
      <c r="X442" s="117"/>
      <c r="Y442" s="117"/>
      <c r="Z442" s="117"/>
      <c r="AA442" s="117"/>
      <c r="AB442" s="117"/>
      <c r="AC442" s="117"/>
      <c r="AD442" s="117"/>
      <c r="AE442" s="117"/>
      <c r="AF442" s="117"/>
      <c r="AG442" s="117"/>
    </row>
    <row r="443" spans="21:33">
      <c r="U443" s="117"/>
      <c r="V443" s="117"/>
      <c r="W443" s="117"/>
      <c r="X443" s="117"/>
      <c r="Y443" s="117"/>
      <c r="Z443" s="117"/>
      <c r="AA443" s="117"/>
      <c r="AB443" s="117"/>
      <c r="AC443" s="117"/>
      <c r="AD443" s="117"/>
      <c r="AE443" s="117"/>
      <c r="AF443" s="117"/>
      <c r="AG443" s="117"/>
    </row>
    <row r="444" spans="21:33">
      <c r="U444" s="117"/>
      <c r="V444" s="117"/>
      <c r="W444" s="117"/>
      <c r="X444" s="117"/>
      <c r="Y444" s="117"/>
      <c r="Z444" s="117"/>
      <c r="AA444" s="117"/>
      <c r="AB444" s="117"/>
      <c r="AC444" s="117"/>
      <c r="AD444" s="117"/>
      <c r="AE444" s="117"/>
      <c r="AF444" s="117"/>
      <c r="AG444" s="117"/>
    </row>
    <row r="445" spans="21:33">
      <c r="U445" s="117"/>
      <c r="V445" s="117"/>
      <c r="W445" s="117"/>
      <c r="X445" s="117"/>
      <c r="Y445" s="117"/>
      <c r="Z445" s="117"/>
      <c r="AA445" s="117"/>
      <c r="AB445" s="117"/>
      <c r="AC445" s="117"/>
      <c r="AD445" s="117"/>
      <c r="AE445" s="117"/>
      <c r="AF445" s="117"/>
      <c r="AG445" s="117"/>
    </row>
    <row r="446" spans="21:33">
      <c r="U446" s="117"/>
      <c r="V446" s="117"/>
      <c r="W446" s="117"/>
      <c r="X446" s="117"/>
      <c r="Y446" s="117"/>
      <c r="Z446" s="117"/>
      <c r="AA446" s="117"/>
      <c r="AB446" s="117"/>
      <c r="AC446" s="117"/>
      <c r="AD446" s="117"/>
      <c r="AE446" s="117"/>
      <c r="AF446" s="117"/>
      <c r="AG446" s="117"/>
    </row>
    <row r="447" spans="21:33">
      <c r="U447" s="117"/>
      <c r="V447" s="117"/>
      <c r="W447" s="117"/>
      <c r="X447" s="117"/>
      <c r="Y447" s="117"/>
      <c r="Z447" s="117"/>
      <c r="AA447" s="117"/>
      <c r="AB447" s="117"/>
      <c r="AC447" s="117"/>
      <c r="AD447" s="117"/>
      <c r="AE447" s="117"/>
      <c r="AF447" s="117"/>
      <c r="AG447" s="117"/>
    </row>
    <row r="448" spans="21:33">
      <c r="U448" s="117"/>
      <c r="V448" s="117"/>
      <c r="W448" s="117"/>
      <c r="X448" s="117"/>
      <c r="Y448" s="117"/>
      <c r="Z448" s="117"/>
      <c r="AA448" s="117"/>
      <c r="AB448" s="117"/>
      <c r="AC448" s="117"/>
      <c r="AD448" s="117"/>
      <c r="AE448" s="117"/>
      <c r="AF448" s="117"/>
      <c r="AG448" s="117"/>
    </row>
    <row r="449" spans="21:33">
      <c r="U449" s="117"/>
      <c r="V449" s="117"/>
      <c r="W449" s="117"/>
      <c r="X449" s="117"/>
      <c r="Y449" s="117"/>
      <c r="Z449" s="117"/>
      <c r="AA449" s="117"/>
      <c r="AB449" s="117"/>
      <c r="AC449" s="117"/>
      <c r="AD449" s="117"/>
      <c r="AE449" s="117"/>
      <c r="AF449" s="117"/>
      <c r="AG449" s="117"/>
    </row>
    <row r="450" spans="21:33">
      <c r="U450" s="117"/>
      <c r="V450" s="117"/>
      <c r="W450" s="117"/>
      <c r="X450" s="117"/>
      <c r="Y450" s="117"/>
      <c r="Z450" s="117"/>
      <c r="AA450" s="117"/>
      <c r="AB450" s="117"/>
      <c r="AC450" s="117"/>
      <c r="AD450" s="117"/>
      <c r="AE450" s="117"/>
      <c r="AF450" s="117"/>
      <c r="AG450" s="117"/>
    </row>
    <row r="451" spans="21:33">
      <c r="U451" s="117"/>
      <c r="V451" s="117"/>
      <c r="W451" s="117"/>
      <c r="X451" s="117"/>
      <c r="Y451" s="117"/>
      <c r="Z451" s="117"/>
      <c r="AA451" s="117"/>
      <c r="AB451" s="117"/>
      <c r="AC451" s="117"/>
      <c r="AD451" s="117"/>
      <c r="AE451" s="117"/>
      <c r="AF451" s="117"/>
      <c r="AG451" s="117"/>
    </row>
    <row r="452" spans="21:33">
      <c r="U452" s="117"/>
      <c r="V452" s="117"/>
      <c r="W452" s="117"/>
      <c r="X452" s="117"/>
      <c r="Y452" s="117"/>
      <c r="Z452" s="117"/>
      <c r="AA452" s="117"/>
      <c r="AB452" s="117"/>
      <c r="AC452" s="117"/>
      <c r="AD452" s="117"/>
      <c r="AE452" s="117"/>
      <c r="AF452" s="117"/>
      <c r="AG452" s="117"/>
    </row>
    <row r="453" spans="21:33">
      <c r="U453" s="117"/>
      <c r="V453" s="117"/>
      <c r="W453" s="117"/>
      <c r="X453" s="117"/>
      <c r="Y453" s="117"/>
      <c r="Z453" s="117"/>
      <c r="AA453" s="117"/>
      <c r="AB453" s="117"/>
      <c r="AC453" s="117"/>
      <c r="AD453" s="117"/>
      <c r="AE453" s="117"/>
      <c r="AF453" s="117"/>
      <c r="AG453" s="117"/>
    </row>
    <row r="454" spans="21:33">
      <c r="U454" s="117"/>
      <c r="V454" s="117"/>
      <c r="W454" s="117"/>
      <c r="X454" s="117"/>
      <c r="Y454" s="117"/>
      <c r="Z454" s="117"/>
      <c r="AA454" s="117"/>
      <c r="AB454" s="117"/>
      <c r="AC454" s="117"/>
      <c r="AD454" s="117"/>
      <c r="AE454" s="117"/>
      <c r="AF454" s="117"/>
      <c r="AG454" s="117"/>
    </row>
    <row r="455" spans="21:33">
      <c r="U455" s="117"/>
      <c r="V455" s="117"/>
      <c r="W455" s="117"/>
      <c r="X455" s="117"/>
      <c r="Y455" s="117"/>
      <c r="Z455" s="117"/>
      <c r="AA455" s="117"/>
      <c r="AB455" s="117"/>
      <c r="AC455" s="117"/>
      <c r="AD455" s="117"/>
      <c r="AE455" s="117"/>
      <c r="AF455" s="117"/>
      <c r="AG455" s="117"/>
    </row>
    <row r="456" spans="21:33">
      <c r="U456" s="117"/>
      <c r="V456" s="117"/>
      <c r="W456" s="117"/>
      <c r="X456" s="117"/>
      <c r="Y456" s="117"/>
      <c r="Z456" s="117"/>
      <c r="AA456" s="117"/>
      <c r="AB456" s="117"/>
      <c r="AC456" s="117"/>
      <c r="AD456" s="117"/>
      <c r="AE456" s="117"/>
      <c r="AF456" s="117"/>
      <c r="AG456" s="117"/>
    </row>
    <row r="457" spans="21:33">
      <c r="U457" s="117"/>
      <c r="V457" s="117"/>
      <c r="W457" s="117"/>
      <c r="X457" s="117"/>
      <c r="Y457" s="117"/>
      <c r="Z457" s="117"/>
      <c r="AA457" s="117"/>
      <c r="AB457" s="117"/>
      <c r="AC457" s="117"/>
      <c r="AD457" s="117"/>
      <c r="AE457" s="117"/>
      <c r="AF457" s="117"/>
      <c r="AG457" s="117"/>
    </row>
    <row r="458" spans="21:33">
      <c r="U458" s="117"/>
      <c r="V458" s="117"/>
      <c r="W458" s="117"/>
      <c r="X458" s="117"/>
      <c r="Y458" s="117"/>
      <c r="Z458" s="117"/>
      <c r="AA458" s="117"/>
      <c r="AB458" s="117"/>
      <c r="AC458" s="117"/>
      <c r="AD458" s="117"/>
      <c r="AE458" s="117"/>
      <c r="AF458" s="117"/>
      <c r="AG458" s="117"/>
    </row>
    <row r="459" spans="21:33">
      <c r="U459" s="117"/>
      <c r="V459" s="117"/>
      <c r="W459" s="117"/>
      <c r="X459" s="117"/>
      <c r="Y459" s="117"/>
      <c r="Z459" s="117"/>
      <c r="AA459" s="117"/>
      <c r="AB459" s="117"/>
      <c r="AC459" s="117"/>
      <c r="AD459" s="117"/>
      <c r="AE459" s="117"/>
      <c r="AF459" s="117"/>
      <c r="AG459" s="117"/>
    </row>
    <row r="460" spans="21:33">
      <c r="U460" s="117"/>
      <c r="V460" s="117"/>
      <c r="W460" s="117"/>
      <c r="X460" s="117"/>
      <c r="Y460" s="117"/>
      <c r="Z460" s="117"/>
      <c r="AA460" s="117"/>
      <c r="AB460" s="117"/>
      <c r="AC460" s="117"/>
      <c r="AD460" s="117"/>
      <c r="AE460" s="117"/>
      <c r="AF460" s="117"/>
      <c r="AG460" s="117"/>
    </row>
    <row r="461" spans="21:33">
      <c r="U461" s="117"/>
      <c r="V461" s="117"/>
      <c r="W461" s="117"/>
      <c r="X461" s="117"/>
      <c r="Y461" s="117"/>
      <c r="Z461" s="117"/>
      <c r="AA461" s="117"/>
      <c r="AB461" s="117"/>
      <c r="AC461" s="117"/>
      <c r="AD461" s="117"/>
      <c r="AE461" s="117"/>
      <c r="AF461" s="117"/>
      <c r="AG461" s="117"/>
    </row>
    <row r="462" spans="21:33">
      <c r="U462" s="117"/>
      <c r="V462" s="117"/>
      <c r="W462" s="117"/>
      <c r="X462" s="117"/>
      <c r="Y462" s="117"/>
      <c r="Z462" s="117"/>
      <c r="AA462" s="117"/>
      <c r="AB462" s="117"/>
      <c r="AC462" s="117"/>
      <c r="AD462" s="117"/>
      <c r="AE462" s="117"/>
      <c r="AF462" s="117"/>
      <c r="AG462" s="117"/>
    </row>
    <row r="463" spans="21:33">
      <c r="U463" s="117"/>
      <c r="V463" s="117"/>
      <c r="W463" s="117"/>
      <c r="X463" s="117"/>
      <c r="Y463" s="117"/>
      <c r="Z463" s="117"/>
      <c r="AA463" s="117"/>
      <c r="AB463" s="117"/>
      <c r="AC463" s="117"/>
      <c r="AD463" s="117"/>
      <c r="AE463" s="117"/>
      <c r="AF463" s="117"/>
      <c r="AG463" s="117"/>
    </row>
    <row r="464" spans="21:33">
      <c r="U464" s="117"/>
      <c r="V464" s="117"/>
      <c r="W464" s="117"/>
      <c r="X464" s="117"/>
      <c r="Y464" s="117"/>
      <c r="Z464" s="117"/>
      <c r="AA464" s="117"/>
      <c r="AB464" s="117"/>
      <c r="AC464" s="117"/>
      <c r="AD464" s="117"/>
      <c r="AE464" s="117"/>
      <c r="AF464" s="117"/>
      <c r="AG464" s="117"/>
    </row>
    <row r="465" spans="21:33">
      <c r="U465" s="117"/>
      <c r="V465" s="117"/>
      <c r="W465" s="117"/>
      <c r="X465" s="117"/>
      <c r="Y465" s="117"/>
      <c r="Z465" s="117"/>
      <c r="AA465" s="117"/>
      <c r="AB465" s="117"/>
      <c r="AC465" s="117"/>
      <c r="AD465" s="117"/>
      <c r="AE465" s="117"/>
      <c r="AF465" s="117"/>
      <c r="AG465" s="117"/>
    </row>
    <row r="466" spans="21:33">
      <c r="U466" s="117"/>
      <c r="V466" s="117"/>
      <c r="W466" s="117"/>
      <c r="X466" s="117"/>
      <c r="Y466" s="117"/>
      <c r="Z466" s="117"/>
      <c r="AA466" s="117"/>
      <c r="AB466" s="117"/>
      <c r="AC466" s="117"/>
      <c r="AD466" s="117"/>
      <c r="AE466" s="117"/>
      <c r="AF466" s="117"/>
      <c r="AG466" s="117"/>
    </row>
    <row r="467" spans="21:33">
      <c r="U467" s="117"/>
      <c r="V467" s="117"/>
      <c r="W467" s="117"/>
      <c r="X467" s="117"/>
      <c r="Y467" s="117"/>
      <c r="Z467" s="117"/>
      <c r="AA467" s="117"/>
      <c r="AB467" s="117"/>
      <c r="AC467" s="117"/>
      <c r="AD467" s="117"/>
      <c r="AE467" s="117"/>
      <c r="AF467" s="117"/>
      <c r="AG467" s="117"/>
    </row>
    <row r="468" spans="21:33">
      <c r="U468" s="117"/>
      <c r="V468" s="117"/>
      <c r="W468" s="117"/>
      <c r="X468" s="117"/>
      <c r="Y468" s="117"/>
      <c r="Z468" s="117"/>
      <c r="AA468" s="117"/>
      <c r="AB468" s="117"/>
      <c r="AC468" s="117"/>
      <c r="AD468" s="117"/>
      <c r="AE468" s="117"/>
      <c r="AF468" s="117"/>
      <c r="AG468" s="117"/>
    </row>
    <row r="469" spans="21:33">
      <c r="U469" s="117"/>
      <c r="V469" s="117"/>
      <c r="W469" s="117"/>
      <c r="X469" s="117"/>
      <c r="Y469" s="117"/>
      <c r="Z469" s="117"/>
      <c r="AA469" s="117"/>
      <c r="AB469" s="117"/>
      <c r="AC469" s="117"/>
      <c r="AD469" s="117"/>
      <c r="AE469" s="117"/>
      <c r="AF469" s="117"/>
      <c r="AG469" s="117"/>
    </row>
    <row r="470" spans="21:33">
      <c r="U470" s="117"/>
      <c r="V470" s="117"/>
      <c r="W470" s="117"/>
      <c r="X470" s="117"/>
      <c r="Y470" s="117"/>
      <c r="Z470" s="117"/>
      <c r="AA470" s="117"/>
      <c r="AB470" s="117"/>
      <c r="AC470" s="117"/>
      <c r="AD470" s="117"/>
      <c r="AE470" s="117"/>
      <c r="AF470" s="117"/>
      <c r="AG470" s="117"/>
    </row>
    <row r="471" spans="21:33">
      <c r="U471" s="117"/>
      <c r="V471" s="117"/>
      <c r="W471" s="117"/>
      <c r="X471" s="117"/>
      <c r="Y471" s="117"/>
      <c r="Z471" s="117"/>
      <c r="AA471" s="117"/>
      <c r="AB471" s="117"/>
      <c r="AC471" s="117"/>
      <c r="AD471" s="117"/>
      <c r="AE471" s="117"/>
      <c r="AF471" s="117"/>
      <c r="AG471" s="117"/>
    </row>
    <row r="472" spans="21:33">
      <c r="U472" s="117"/>
      <c r="V472" s="117"/>
      <c r="W472" s="117"/>
      <c r="X472" s="117"/>
      <c r="Y472" s="117"/>
      <c r="Z472" s="117"/>
      <c r="AA472" s="117"/>
      <c r="AB472" s="117"/>
      <c r="AC472" s="117"/>
      <c r="AD472" s="117"/>
      <c r="AE472" s="117"/>
      <c r="AF472" s="117"/>
      <c r="AG472" s="117"/>
    </row>
    <row r="473" spans="21:33">
      <c r="U473" s="117"/>
      <c r="V473" s="117"/>
      <c r="W473" s="117"/>
      <c r="X473" s="117"/>
      <c r="Y473" s="117"/>
      <c r="Z473" s="117"/>
      <c r="AA473" s="117"/>
      <c r="AB473" s="117"/>
      <c r="AC473" s="117"/>
      <c r="AD473" s="117"/>
      <c r="AE473" s="117"/>
      <c r="AF473" s="117"/>
      <c r="AG473" s="117"/>
    </row>
    <row r="474" spans="21:33">
      <c r="U474" s="117"/>
      <c r="V474" s="117"/>
      <c r="W474" s="117"/>
      <c r="X474" s="117"/>
      <c r="Y474" s="117"/>
      <c r="Z474" s="117"/>
      <c r="AA474" s="117"/>
      <c r="AB474" s="117"/>
      <c r="AC474" s="117"/>
      <c r="AD474" s="117"/>
      <c r="AE474" s="117"/>
      <c r="AF474" s="117"/>
      <c r="AG474" s="117"/>
    </row>
    <row r="475" spans="21:33">
      <c r="U475" s="117"/>
      <c r="V475" s="117"/>
      <c r="W475" s="117"/>
      <c r="X475" s="117"/>
      <c r="Y475" s="117"/>
      <c r="Z475" s="117"/>
      <c r="AA475" s="117"/>
      <c r="AB475" s="117"/>
      <c r="AC475" s="117"/>
      <c r="AD475" s="117"/>
      <c r="AE475" s="117"/>
      <c r="AF475" s="117"/>
      <c r="AG475" s="117"/>
    </row>
    <row r="476" spans="21:33">
      <c r="U476" s="117"/>
      <c r="V476" s="117"/>
      <c r="W476" s="117"/>
      <c r="X476" s="117"/>
      <c r="Y476" s="117"/>
      <c r="Z476" s="117"/>
      <c r="AA476" s="117"/>
      <c r="AB476" s="117"/>
      <c r="AC476" s="117"/>
      <c r="AD476" s="117"/>
      <c r="AE476" s="117"/>
      <c r="AF476" s="117"/>
      <c r="AG476" s="117"/>
    </row>
    <row r="477" spans="21:33">
      <c r="U477" s="117"/>
      <c r="V477" s="117"/>
      <c r="W477" s="117"/>
      <c r="X477" s="117"/>
      <c r="Y477" s="117"/>
      <c r="Z477" s="117"/>
      <c r="AA477" s="117"/>
      <c r="AB477" s="117"/>
      <c r="AC477" s="117"/>
      <c r="AD477" s="117"/>
      <c r="AE477" s="117"/>
      <c r="AF477" s="117"/>
      <c r="AG477" s="117"/>
    </row>
    <row r="478" spans="21:33">
      <c r="U478" s="117"/>
      <c r="V478" s="117"/>
      <c r="W478" s="117"/>
      <c r="X478" s="117"/>
      <c r="Y478" s="117"/>
      <c r="Z478" s="117"/>
      <c r="AA478" s="117"/>
      <c r="AB478" s="117"/>
      <c r="AC478" s="117"/>
      <c r="AD478" s="117"/>
      <c r="AE478" s="117"/>
      <c r="AF478" s="117"/>
      <c r="AG478" s="117"/>
    </row>
    <row r="479" spans="21:33">
      <c r="U479" s="117"/>
      <c r="V479" s="117"/>
      <c r="W479" s="117"/>
      <c r="X479" s="117"/>
      <c r="Y479" s="117"/>
      <c r="Z479" s="117"/>
      <c r="AA479" s="117"/>
      <c r="AB479" s="117"/>
      <c r="AC479" s="117"/>
      <c r="AD479" s="117"/>
      <c r="AE479" s="117"/>
      <c r="AF479" s="117"/>
      <c r="AG479" s="117"/>
    </row>
    <row r="480" spans="21:33">
      <c r="U480" s="117"/>
      <c r="V480" s="117"/>
      <c r="W480" s="117"/>
      <c r="X480" s="117"/>
      <c r="Y480" s="117"/>
      <c r="Z480" s="117"/>
      <c r="AA480" s="117"/>
      <c r="AB480" s="117"/>
      <c r="AC480" s="117"/>
      <c r="AD480" s="117"/>
      <c r="AE480" s="117"/>
      <c r="AF480" s="117"/>
      <c r="AG480" s="117"/>
    </row>
    <row r="481" spans="21:33">
      <c r="U481" s="117"/>
      <c r="V481" s="117"/>
      <c r="W481" s="117"/>
      <c r="X481" s="117"/>
      <c r="Y481" s="117"/>
      <c r="Z481" s="117"/>
      <c r="AA481" s="117"/>
      <c r="AB481" s="117"/>
      <c r="AC481" s="117"/>
      <c r="AD481" s="117"/>
      <c r="AE481" s="117"/>
      <c r="AF481" s="117"/>
      <c r="AG481" s="117"/>
    </row>
    <row r="482" spans="21:33">
      <c r="U482" s="117"/>
      <c r="V482" s="117"/>
      <c r="W482" s="117"/>
      <c r="X482" s="117"/>
      <c r="Y482" s="117"/>
      <c r="Z482" s="117"/>
      <c r="AA482" s="117"/>
      <c r="AB482" s="117"/>
      <c r="AC482" s="117"/>
      <c r="AD482" s="117"/>
      <c r="AE482" s="117"/>
      <c r="AF482" s="117"/>
      <c r="AG482" s="117"/>
    </row>
    <row r="483" spans="21:33">
      <c r="U483" s="117"/>
      <c r="V483" s="117"/>
      <c r="W483" s="117"/>
      <c r="X483" s="117"/>
      <c r="Y483" s="117"/>
      <c r="Z483" s="117"/>
      <c r="AA483" s="117"/>
      <c r="AB483" s="117"/>
      <c r="AC483" s="117"/>
      <c r="AD483" s="117"/>
      <c r="AE483" s="117"/>
      <c r="AF483" s="117"/>
      <c r="AG483" s="117"/>
    </row>
    <row r="484" spans="21:33">
      <c r="U484" s="117"/>
      <c r="V484" s="117"/>
      <c r="W484" s="117"/>
      <c r="X484" s="117"/>
      <c r="Y484" s="117"/>
      <c r="Z484" s="117"/>
      <c r="AA484" s="117"/>
      <c r="AB484" s="117"/>
      <c r="AC484" s="117"/>
      <c r="AD484" s="117"/>
      <c r="AE484" s="117"/>
      <c r="AF484" s="117"/>
      <c r="AG484" s="117"/>
    </row>
    <row r="485" spans="21:33">
      <c r="U485" s="117"/>
      <c r="V485" s="117"/>
      <c r="W485" s="117"/>
      <c r="X485" s="117"/>
      <c r="Y485" s="117"/>
      <c r="Z485" s="117"/>
      <c r="AA485" s="117"/>
      <c r="AB485" s="117"/>
      <c r="AC485" s="117"/>
      <c r="AD485" s="117"/>
      <c r="AE485" s="117"/>
      <c r="AF485" s="117"/>
      <c r="AG485" s="117"/>
    </row>
    <row r="486" spans="21:33">
      <c r="U486" s="117"/>
      <c r="V486" s="117"/>
      <c r="W486" s="117"/>
      <c r="X486" s="117"/>
      <c r="Y486" s="117"/>
      <c r="Z486" s="117"/>
      <c r="AA486" s="117"/>
      <c r="AB486" s="117"/>
      <c r="AC486" s="117"/>
      <c r="AD486" s="117"/>
      <c r="AE486" s="117"/>
      <c r="AF486" s="117"/>
      <c r="AG486" s="117"/>
    </row>
    <row r="487" spans="21:33">
      <c r="U487" s="117"/>
      <c r="V487" s="117"/>
      <c r="W487" s="117"/>
      <c r="X487" s="117"/>
      <c r="Y487" s="117"/>
      <c r="Z487" s="117"/>
      <c r="AA487" s="117"/>
      <c r="AB487" s="117"/>
      <c r="AC487" s="117"/>
      <c r="AD487" s="117"/>
      <c r="AE487" s="117"/>
      <c r="AF487" s="117"/>
      <c r="AG487" s="117"/>
    </row>
    <row r="488" spans="21:33">
      <c r="U488" s="117"/>
      <c r="V488" s="117"/>
      <c r="W488" s="117"/>
      <c r="X488" s="117"/>
      <c r="Y488" s="117"/>
      <c r="Z488" s="117"/>
      <c r="AA488" s="117"/>
      <c r="AB488" s="117"/>
      <c r="AC488" s="117"/>
      <c r="AD488" s="117"/>
      <c r="AE488" s="117"/>
      <c r="AF488" s="117"/>
      <c r="AG488" s="117"/>
    </row>
    <row r="489" spans="21:33">
      <c r="U489" s="117"/>
      <c r="V489" s="117"/>
      <c r="W489" s="117"/>
      <c r="X489" s="117"/>
      <c r="Y489" s="117"/>
      <c r="Z489" s="117"/>
      <c r="AA489" s="117"/>
      <c r="AB489" s="117"/>
      <c r="AC489" s="117"/>
      <c r="AD489" s="117"/>
      <c r="AE489" s="117"/>
      <c r="AF489" s="117"/>
      <c r="AG489" s="117"/>
    </row>
    <row r="490" spans="21:33">
      <c r="U490" s="117"/>
      <c r="V490" s="117"/>
      <c r="W490" s="117"/>
      <c r="X490" s="117"/>
      <c r="Y490" s="117"/>
      <c r="Z490" s="117"/>
      <c r="AA490" s="117"/>
      <c r="AB490" s="117"/>
      <c r="AC490" s="117"/>
      <c r="AD490" s="117"/>
      <c r="AE490" s="117"/>
      <c r="AF490" s="117"/>
      <c r="AG490" s="117"/>
    </row>
    <row r="491" spans="21:33">
      <c r="U491" s="117"/>
      <c r="V491" s="117"/>
      <c r="W491" s="117"/>
      <c r="X491" s="117"/>
      <c r="Y491" s="117"/>
      <c r="Z491" s="117"/>
      <c r="AA491" s="117"/>
      <c r="AB491" s="117"/>
      <c r="AC491" s="117"/>
      <c r="AD491" s="117"/>
      <c r="AE491" s="117"/>
      <c r="AF491" s="117"/>
      <c r="AG491" s="117"/>
    </row>
    <row r="492" spans="21:33">
      <c r="U492" s="117"/>
      <c r="V492" s="117"/>
      <c r="W492" s="117"/>
      <c r="X492" s="117"/>
      <c r="Y492" s="117"/>
      <c r="Z492" s="117"/>
      <c r="AA492" s="117"/>
      <c r="AB492" s="117"/>
      <c r="AC492" s="117"/>
      <c r="AD492" s="117"/>
      <c r="AE492" s="117"/>
      <c r="AF492" s="117"/>
      <c r="AG492" s="117"/>
    </row>
    <row r="493" spans="21:33">
      <c r="U493" s="117"/>
      <c r="V493" s="117"/>
      <c r="W493" s="117"/>
      <c r="X493" s="117"/>
      <c r="Y493" s="117"/>
      <c r="Z493" s="117"/>
      <c r="AA493" s="117"/>
      <c r="AB493" s="117"/>
      <c r="AC493" s="117"/>
      <c r="AD493" s="117"/>
      <c r="AE493" s="117"/>
      <c r="AF493" s="117"/>
      <c r="AG493" s="117"/>
    </row>
    <row r="494" spans="21:33">
      <c r="U494" s="117"/>
      <c r="V494" s="117"/>
      <c r="W494" s="117"/>
      <c r="X494" s="117"/>
      <c r="Y494" s="117"/>
      <c r="Z494" s="117"/>
      <c r="AA494" s="117"/>
      <c r="AB494" s="117"/>
      <c r="AC494" s="117"/>
      <c r="AD494" s="117"/>
      <c r="AE494" s="117"/>
      <c r="AF494" s="117"/>
      <c r="AG494" s="117"/>
    </row>
    <row r="495" spans="21:33">
      <c r="U495" s="117"/>
      <c r="V495" s="117"/>
      <c r="W495" s="117"/>
      <c r="X495" s="117"/>
      <c r="Y495" s="117"/>
      <c r="Z495" s="117"/>
      <c r="AA495" s="117"/>
      <c r="AB495" s="117"/>
      <c r="AC495" s="117"/>
      <c r="AD495" s="117"/>
      <c r="AE495" s="117"/>
      <c r="AF495" s="117"/>
      <c r="AG495" s="117"/>
    </row>
    <row r="496" spans="21:33">
      <c r="U496" s="117"/>
      <c r="V496" s="117"/>
      <c r="W496" s="117"/>
      <c r="X496" s="117"/>
      <c r="Y496" s="117"/>
      <c r="Z496" s="117"/>
      <c r="AA496" s="117"/>
      <c r="AB496" s="117"/>
      <c r="AC496" s="117"/>
      <c r="AD496" s="117"/>
      <c r="AE496" s="117"/>
      <c r="AF496" s="117"/>
      <c r="AG496" s="117"/>
    </row>
    <row r="497" spans="21:33">
      <c r="U497" s="117"/>
      <c r="V497" s="117"/>
      <c r="W497" s="117"/>
      <c r="X497" s="117"/>
      <c r="Y497" s="117"/>
      <c r="Z497" s="117"/>
      <c r="AA497" s="117"/>
      <c r="AB497" s="117"/>
      <c r="AC497" s="117"/>
      <c r="AD497" s="117"/>
      <c r="AE497" s="117"/>
      <c r="AF497" s="117"/>
      <c r="AG497" s="117"/>
    </row>
    <row r="498" spans="21:33">
      <c r="U498" s="117"/>
      <c r="V498" s="117"/>
      <c r="W498" s="117"/>
      <c r="X498" s="117"/>
      <c r="Y498" s="117"/>
      <c r="Z498" s="117"/>
      <c r="AA498" s="117"/>
      <c r="AB498" s="117"/>
      <c r="AC498" s="117"/>
      <c r="AD498" s="117"/>
      <c r="AE498" s="117"/>
      <c r="AF498" s="117"/>
      <c r="AG498" s="117"/>
    </row>
    <row r="499" spans="21:33">
      <c r="U499" s="117"/>
      <c r="V499" s="117"/>
      <c r="W499" s="117"/>
      <c r="X499" s="117"/>
      <c r="Y499" s="117"/>
      <c r="Z499" s="117"/>
      <c r="AA499" s="117"/>
      <c r="AB499" s="117"/>
      <c r="AC499" s="117"/>
      <c r="AD499" s="117"/>
      <c r="AE499" s="117"/>
      <c r="AF499" s="117"/>
      <c r="AG499" s="117"/>
    </row>
    <row r="500" spans="21:33">
      <c r="U500" s="117"/>
      <c r="V500" s="117"/>
      <c r="W500" s="117"/>
      <c r="X500" s="117"/>
      <c r="Y500" s="117"/>
      <c r="Z500" s="117"/>
      <c r="AA500" s="117"/>
      <c r="AB500" s="117"/>
      <c r="AC500" s="117"/>
      <c r="AD500" s="117"/>
      <c r="AE500" s="117"/>
      <c r="AF500" s="117"/>
      <c r="AG500" s="117"/>
    </row>
    <row r="501" spans="21:33">
      <c r="U501" s="117"/>
      <c r="V501" s="117"/>
      <c r="W501" s="117"/>
      <c r="X501" s="117"/>
      <c r="Y501" s="117"/>
      <c r="Z501" s="117"/>
      <c r="AA501" s="117"/>
      <c r="AB501" s="117"/>
      <c r="AC501" s="117"/>
      <c r="AD501" s="117"/>
      <c r="AE501" s="117"/>
      <c r="AF501" s="117"/>
      <c r="AG501" s="117"/>
    </row>
    <row r="502" spans="21:33">
      <c r="U502" s="117"/>
      <c r="V502" s="117"/>
      <c r="W502" s="117"/>
      <c r="X502" s="117"/>
      <c r="Y502" s="117"/>
      <c r="Z502" s="117"/>
      <c r="AA502" s="117"/>
      <c r="AB502" s="117"/>
      <c r="AC502" s="117"/>
      <c r="AD502" s="117"/>
      <c r="AE502" s="117"/>
      <c r="AF502" s="117"/>
      <c r="AG502" s="117"/>
    </row>
    <row r="503" spans="21:33">
      <c r="U503" s="117"/>
      <c r="V503" s="117"/>
      <c r="W503" s="117"/>
      <c r="X503" s="117"/>
      <c r="Y503" s="117"/>
      <c r="Z503" s="117"/>
      <c r="AA503" s="117"/>
      <c r="AB503" s="117"/>
      <c r="AC503" s="117"/>
      <c r="AD503" s="117"/>
      <c r="AE503" s="117"/>
      <c r="AF503" s="117"/>
      <c r="AG503" s="117"/>
    </row>
    <row r="504" spans="21:33">
      <c r="U504" s="117"/>
      <c r="V504" s="117"/>
      <c r="W504" s="117"/>
      <c r="X504" s="117"/>
      <c r="Y504" s="117"/>
      <c r="Z504" s="117"/>
      <c r="AA504" s="117"/>
      <c r="AB504" s="117"/>
      <c r="AC504" s="117"/>
      <c r="AD504" s="117"/>
      <c r="AE504" s="117"/>
      <c r="AF504" s="117"/>
      <c r="AG504" s="117"/>
    </row>
    <row r="505" spans="21:33">
      <c r="U505" s="117"/>
      <c r="V505" s="117"/>
      <c r="W505" s="117"/>
      <c r="X505" s="117"/>
      <c r="Y505" s="117"/>
      <c r="Z505" s="117"/>
      <c r="AA505" s="117"/>
      <c r="AB505" s="117"/>
      <c r="AC505" s="117"/>
      <c r="AD505" s="117"/>
      <c r="AE505" s="117"/>
      <c r="AF505" s="117"/>
      <c r="AG505" s="117"/>
    </row>
    <row r="506" spans="21:33">
      <c r="U506" s="117"/>
      <c r="V506" s="117"/>
      <c r="W506" s="117"/>
      <c r="X506" s="117"/>
      <c r="Y506" s="117"/>
      <c r="Z506" s="117"/>
      <c r="AA506" s="117"/>
      <c r="AB506" s="117"/>
      <c r="AC506" s="117"/>
      <c r="AD506" s="117"/>
      <c r="AE506" s="117"/>
      <c r="AF506" s="117"/>
      <c r="AG506" s="117"/>
    </row>
    <row r="507" spans="21:33">
      <c r="U507" s="117"/>
      <c r="V507" s="117"/>
      <c r="W507" s="117"/>
      <c r="X507" s="117"/>
      <c r="Y507" s="117"/>
      <c r="Z507" s="117"/>
      <c r="AA507" s="117"/>
      <c r="AB507" s="117"/>
      <c r="AC507" s="117"/>
      <c r="AD507" s="117"/>
      <c r="AE507" s="117"/>
      <c r="AF507" s="117"/>
      <c r="AG507" s="117"/>
    </row>
    <row r="508" spans="21:33">
      <c r="U508" s="117"/>
      <c r="V508" s="117"/>
      <c r="W508" s="117"/>
      <c r="X508" s="117"/>
      <c r="Y508" s="117"/>
      <c r="Z508" s="117"/>
      <c r="AA508" s="117"/>
      <c r="AB508" s="117"/>
      <c r="AC508" s="117"/>
      <c r="AD508" s="117"/>
      <c r="AE508" s="117"/>
      <c r="AF508" s="117"/>
      <c r="AG508" s="117"/>
    </row>
    <row r="509" spans="21:33">
      <c r="U509" s="117"/>
      <c r="V509" s="117"/>
      <c r="W509" s="117"/>
      <c r="X509" s="117"/>
      <c r="Y509" s="117"/>
      <c r="Z509" s="117"/>
      <c r="AA509" s="117"/>
      <c r="AB509" s="117"/>
      <c r="AC509" s="117"/>
      <c r="AD509" s="117"/>
      <c r="AE509" s="117"/>
      <c r="AF509" s="117"/>
      <c r="AG509" s="117"/>
    </row>
    <row r="510" spans="21:33">
      <c r="U510" s="117"/>
      <c r="V510" s="117"/>
      <c r="W510" s="117"/>
      <c r="X510" s="117"/>
      <c r="Y510" s="117"/>
      <c r="Z510" s="117"/>
      <c r="AA510" s="117"/>
      <c r="AB510" s="117"/>
      <c r="AC510" s="117"/>
      <c r="AD510" s="117"/>
      <c r="AE510" s="117"/>
      <c r="AF510" s="117"/>
      <c r="AG510" s="117"/>
    </row>
    <row r="511" spans="21:33">
      <c r="U511" s="117"/>
      <c r="V511" s="117"/>
      <c r="W511" s="117"/>
      <c r="X511" s="117"/>
      <c r="Y511" s="117"/>
      <c r="Z511" s="117"/>
      <c r="AA511" s="117"/>
      <c r="AB511" s="117"/>
      <c r="AC511" s="117"/>
      <c r="AD511" s="117"/>
      <c r="AE511" s="117"/>
      <c r="AF511" s="117"/>
      <c r="AG511" s="117"/>
    </row>
    <row r="512" spans="21:33">
      <c r="U512" s="117"/>
      <c r="V512" s="117"/>
      <c r="W512" s="117"/>
      <c r="X512" s="117"/>
      <c r="Y512" s="117"/>
      <c r="Z512" s="117"/>
      <c r="AA512" s="117"/>
      <c r="AB512" s="117"/>
      <c r="AC512" s="117"/>
      <c r="AD512" s="117"/>
      <c r="AE512" s="117"/>
      <c r="AF512" s="117"/>
      <c r="AG512" s="117"/>
    </row>
    <row r="513" spans="21:33">
      <c r="U513" s="117"/>
      <c r="V513" s="117"/>
      <c r="W513" s="117"/>
      <c r="X513" s="117"/>
      <c r="Y513" s="117"/>
      <c r="Z513" s="117"/>
      <c r="AA513" s="117"/>
      <c r="AB513" s="117"/>
      <c r="AC513" s="117"/>
      <c r="AD513" s="117"/>
      <c r="AE513" s="117"/>
      <c r="AF513" s="117"/>
      <c r="AG513" s="117"/>
    </row>
    <row r="514" spans="21:33">
      <c r="U514" s="117"/>
      <c r="V514" s="117"/>
      <c r="W514" s="117"/>
      <c r="X514" s="117"/>
      <c r="Y514" s="117"/>
      <c r="Z514" s="117"/>
      <c r="AA514" s="117"/>
      <c r="AB514" s="117"/>
      <c r="AC514" s="117"/>
      <c r="AD514" s="117"/>
      <c r="AE514" s="117"/>
      <c r="AF514" s="117"/>
      <c r="AG514" s="117"/>
    </row>
    <row r="515" spans="21:33">
      <c r="U515" s="117"/>
      <c r="V515" s="117"/>
      <c r="W515" s="117"/>
      <c r="X515" s="117"/>
      <c r="Y515" s="117"/>
      <c r="Z515" s="117"/>
      <c r="AA515" s="117"/>
      <c r="AB515" s="117"/>
      <c r="AC515" s="117"/>
      <c r="AD515" s="117"/>
      <c r="AE515" s="117"/>
      <c r="AF515" s="117"/>
      <c r="AG515" s="117"/>
    </row>
    <row r="516" spans="21:33">
      <c r="U516" s="117"/>
      <c r="V516" s="117"/>
      <c r="W516" s="117"/>
      <c r="X516" s="117"/>
      <c r="Y516" s="117"/>
      <c r="Z516" s="117"/>
      <c r="AA516" s="117"/>
      <c r="AB516" s="117"/>
      <c r="AC516" s="117"/>
      <c r="AD516" s="117"/>
      <c r="AE516" s="117"/>
      <c r="AF516" s="117"/>
      <c r="AG516" s="117"/>
    </row>
    <row r="517" spans="21:33">
      <c r="U517" s="117"/>
      <c r="V517" s="117"/>
      <c r="W517" s="117"/>
      <c r="X517" s="117"/>
      <c r="Y517" s="117"/>
      <c r="Z517" s="117"/>
      <c r="AA517" s="117"/>
      <c r="AB517" s="117"/>
      <c r="AC517" s="117"/>
      <c r="AD517" s="117"/>
      <c r="AE517" s="117"/>
      <c r="AF517" s="117"/>
      <c r="AG517" s="117"/>
    </row>
    <row r="518" spans="21:33">
      <c r="U518" s="117"/>
      <c r="V518" s="117"/>
      <c r="W518" s="117"/>
      <c r="X518" s="117"/>
      <c r="Y518" s="117"/>
      <c r="Z518" s="117"/>
      <c r="AA518" s="117"/>
      <c r="AB518" s="117"/>
      <c r="AC518" s="117"/>
      <c r="AD518" s="117"/>
      <c r="AE518" s="117"/>
      <c r="AF518" s="117"/>
      <c r="AG518" s="117"/>
    </row>
    <row r="519" spans="21:33">
      <c r="U519" s="117"/>
      <c r="V519" s="117"/>
      <c r="W519" s="117"/>
      <c r="X519" s="117"/>
      <c r="Y519" s="117"/>
      <c r="Z519" s="117"/>
      <c r="AA519" s="117"/>
      <c r="AB519" s="117"/>
      <c r="AC519" s="117"/>
      <c r="AD519" s="117"/>
      <c r="AE519" s="117"/>
      <c r="AF519" s="117"/>
      <c r="AG519" s="117"/>
    </row>
    <row r="520" spans="21:33">
      <c r="U520" s="117"/>
      <c r="V520" s="117"/>
      <c r="W520" s="117"/>
      <c r="X520" s="117"/>
      <c r="Y520" s="117"/>
      <c r="Z520" s="117"/>
      <c r="AA520" s="117"/>
      <c r="AB520" s="117"/>
      <c r="AC520" s="117"/>
      <c r="AD520" s="117"/>
      <c r="AE520" s="117"/>
      <c r="AF520" s="117"/>
      <c r="AG520" s="117"/>
    </row>
    <row r="521" spans="21:33">
      <c r="U521" s="117"/>
      <c r="V521" s="117"/>
      <c r="W521" s="117"/>
      <c r="X521" s="117"/>
      <c r="Y521" s="117"/>
      <c r="Z521" s="117"/>
      <c r="AA521" s="117"/>
      <c r="AB521" s="117"/>
      <c r="AC521" s="117"/>
      <c r="AD521" s="117"/>
      <c r="AE521" s="117"/>
      <c r="AF521" s="117"/>
      <c r="AG521" s="117"/>
    </row>
    <row r="522" spans="21:33">
      <c r="U522" s="117"/>
      <c r="V522" s="117"/>
      <c r="W522" s="117"/>
      <c r="X522" s="117"/>
      <c r="Y522" s="117"/>
      <c r="Z522" s="117"/>
      <c r="AA522" s="117"/>
      <c r="AB522" s="117"/>
      <c r="AC522" s="117"/>
      <c r="AD522" s="117"/>
      <c r="AE522" s="117"/>
      <c r="AF522" s="117"/>
      <c r="AG522" s="117"/>
    </row>
    <row r="523" spans="21:33">
      <c r="U523" s="117"/>
      <c r="V523" s="117"/>
      <c r="W523" s="117"/>
      <c r="X523" s="117"/>
      <c r="Y523" s="117"/>
      <c r="Z523" s="117"/>
      <c r="AA523" s="117"/>
      <c r="AB523" s="117"/>
      <c r="AC523" s="117"/>
      <c r="AD523" s="117"/>
      <c r="AE523" s="117"/>
      <c r="AF523" s="117"/>
      <c r="AG523" s="117"/>
    </row>
    <row r="524" spans="21:33">
      <c r="U524" s="117"/>
      <c r="V524" s="117"/>
      <c r="W524" s="117"/>
      <c r="X524" s="117"/>
      <c r="Y524" s="117"/>
      <c r="Z524" s="117"/>
      <c r="AA524" s="117"/>
      <c r="AB524" s="117"/>
      <c r="AC524" s="117"/>
      <c r="AD524" s="117"/>
      <c r="AE524" s="117"/>
      <c r="AF524" s="117"/>
      <c r="AG524" s="117"/>
    </row>
    <row r="525" spans="21:33">
      <c r="U525" s="117"/>
      <c r="V525" s="117"/>
      <c r="W525" s="117"/>
      <c r="X525" s="117"/>
      <c r="Y525" s="117"/>
      <c r="Z525" s="117"/>
      <c r="AA525" s="117"/>
      <c r="AB525" s="117"/>
      <c r="AC525" s="117"/>
      <c r="AD525" s="117"/>
      <c r="AE525" s="117"/>
      <c r="AF525" s="117"/>
      <c r="AG525" s="117"/>
    </row>
    <row r="526" spans="21:33">
      <c r="U526" s="117"/>
      <c r="V526" s="117"/>
      <c r="W526" s="117"/>
      <c r="X526" s="117"/>
      <c r="Y526" s="117"/>
      <c r="Z526" s="117"/>
      <c r="AA526" s="117"/>
      <c r="AB526" s="117"/>
      <c r="AC526" s="117"/>
      <c r="AD526" s="117"/>
      <c r="AE526" s="117"/>
      <c r="AF526" s="117"/>
      <c r="AG526" s="117"/>
    </row>
    <row r="527" spans="21:33">
      <c r="U527" s="117"/>
      <c r="V527" s="117"/>
      <c r="W527" s="117"/>
      <c r="X527" s="117"/>
      <c r="Y527" s="117"/>
      <c r="Z527" s="117"/>
      <c r="AA527" s="117"/>
      <c r="AB527" s="117"/>
      <c r="AC527" s="117"/>
      <c r="AD527" s="117"/>
      <c r="AE527" s="117"/>
      <c r="AF527" s="117"/>
      <c r="AG527" s="117"/>
    </row>
    <row r="528" spans="21:33">
      <c r="U528" s="117"/>
      <c r="V528" s="117"/>
      <c r="W528" s="117"/>
      <c r="X528" s="117"/>
      <c r="Y528" s="117"/>
      <c r="Z528" s="117"/>
      <c r="AA528" s="117"/>
      <c r="AB528" s="117"/>
      <c r="AC528" s="117"/>
      <c r="AD528" s="117"/>
      <c r="AE528" s="117"/>
      <c r="AF528" s="117"/>
      <c r="AG528" s="117"/>
    </row>
    <row r="529" spans="21:33">
      <c r="U529" s="117"/>
      <c r="V529" s="117"/>
      <c r="W529" s="117"/>
      <c r="X529" s="117"/>
      <c r="Y529" s="117"/>
      <c r="Z529" s="117"/>
      <c r="AA529" s="117"/>
      <c r="AB529" s="117"/>
      <c r="AC529" s="117"/>
      <c r="AD529" s="117"/>
      <c r="AE529" s="117"/>
      <c r="AF529" s="117"/>
      <c r="AG529" s="117"/>
    </row>
    <row r="530" spans="21:33">
      <c r="U530" s="117"/>
      <c r="V530" s="117"/>
      <c r="W530" s="117"/>
      <c r="X530" s="117"/>
      <c r="Y530" s="117"/>
      <c r="Z530" s="117"/>
      <c r="AA530" s="117"/>
      <c r="AB530" s="117"/>
      <c r="AC530" s="117"/>
      <c r="AD530" s="117"/>
      <c r="AE530" s="117"/>
      <c r="AF530" s="117"/>
      <c r="AG530" s="117"/>
    </row>
    <row r="531" spans="21:33">
      <c r="U531" s="117"/>
      <c r="V531" s="117"/>
      <c r="W531" s="117"/>
      <c r="X531" s="117"/>
      <c r="Y531" s="117"/>
      <c r="Z531" s="117"/>
      <c r="AA531" s="117"/>
      <c r="AB531" s="117"/>
      <c r="AC531" s="117"/>
      <c r="AD531" s="117"/>
      <c r="AE531" s="117"/>
      <c r="AF531" s="117"/>
      <c r="AG531" s="117"/>
    </row>
    <row r="532" spans="21:33">
      <c r="U532" s="117"/>
      <c r="V532" s="117"/>
      <c r="W532" s="117"/>
      <c r="X532" s="117"/>
      <c r="Y532" s="117"/>
      <c r="Z532" s="117"/>
      <c r="AA532" s="117"/>
      <c r="AB532" s="117"/>
      <c r="AC532" s="117"/>
      <c r="AD532" s="117"/>
      <c r="AE532" s="117"/>
      <c r="AF532" s="117"/>
      <c r="AG532" s="117"/>
    </row>
    <row r="533" spans="21:33">
      <c r="U533" s="117"/>
      <c r="V533" s="117"/>
      <c r="W533" s="117"/>
      <c r="X533" s="117"/>
      <c r="Y533" s="117"/>
      <c r="Z533" s="117"/>
      <c r="AA533" s="117"/>
      <c r="AB533" s="117"/>
      <c r="AC533" s="117"/>
      <c r="AD533" s="117"/>
      <c r="AE533" s="117"/>
      <c r="AF533" s="117"/>
      <c r="AG533" s="117"/>
    </row>
    <row r="534" spans="21:33">
      <c r="U534" s="117"/>
      <c r="V534" s="117"/>
      <c r="W534" s="117"/>
      <c r="X534" s="117"/>
      <c r="Y534" s="117"/>
      <c r="Z534" s="117"/>
      <c r="AA534" s="117"/>
      <c r="AB534" s="117"/>
      <c r="AC534" s="117"/>
      <c r="AD534" s="117"/>
      <c r="AE534" s="117"/>
      <c r="AF534" s="117"/>
      <c r="AG534" s="117"/>
    </row>
    <row r="535" spans="21:33">
      <c r="U535" s="117"/>
      <c r="V535" s="117"/>
      <c r="W535" s="117"/>
      <c r="X535" s="117"/>
      <c r="Y535" s="117"/>
      <c r="Z535" s="117"/>
      <c r="AA535" s="117"/>
      <c r="AB535" s="117"/>
      <c r="AC535" s="117"/>
      <c r="AD535" s="117"/>
      <c r="AE535" s="117"/>
      <c r="AF535" s="117"/>
      <c r="AG535" s="117"/>
    </row>
    <row r="536" spans="21:33">
      <c r="U536" s="117"/>
      <c r="V536" s="117"/>
      <c r="W536" s="117"/>
      <c r="X536" s="117"/>
      <c r="Y536" s="117"/>
      <c r="Z536" s="117"/>
      <c r="AA536" s="117"/>
      <c r="AB536" s="117"/>
      <c r="AC536" s="117"/>
      <c r="AD536" s="117"/>
      <c r="AE536" s="117"/>
      <c r="AF536" s="117"/>
      <c r="AG536" s="117"/>
    </row>
    <row r="537" spans="21:33">
      <c r="U537" s="117"/>
      <c r="V537" s="117"/>
      <c r="W537" s="117"/>
      <c r="X537" s="117"/>
      <c r="Y537" s="117"/>
      <c r="Z537" s="117"/>
      <c r="AA537" s="117"/>
      <c r="AB537" s="117"/>
      <c r="AC537" s="117"/>
      <c r="AD537" s="117"/>
      <c r="AE537" s="117"/>
      <c r="AF537" s="117"/>
      <c r="AG537" s="117"/>
    </row>
    <row r="538" spans="21:33">
      <c r="U538" s="117"/>
      <c r="V538" s="117"/>
      <c r="W538" s="117"/>
      <c r="X538" s="117"/>
      <c r="Y538" s="117"/>
      <c r="Z538" s="117"/>
      <c r="AA538" s="117"/>
      <c r="AB538" s="117"/>
      <c r="AC538" s="117"/>
      <c r="AD538" s="117"/>
      <c r="AE538" s="117"/>
      <c r="AF538" s="117"/>
      <c r="AG538" s="117"/>
    </row>
    <row r="539" spans="21:33">
      <c r="U539" s="117"/>
      <c r="V539" s="117"/>
      <c r="W539" s="117"/>
      <c r="X539" s="117"/>
      <c r="Y539" s="117"/>
      <c r="Z539" s="117"/>
      <c r="AA539" s="117"/>
      <c r="AB539" s="117"/>
      <c r="AC539" s="117"/>
      <c r="AD539" s="117"/>
      <c r="AE539" s="117"/>
      <c r="AF539" s="117"/>
      <c r="AG539" s="117"/>
    </row>
    <row r="540" spans="21:33">
      <c r="U540" s="117"/>
      <c r="V540" s="117"/>
      <c r="W540" s="117"/>
      <c r="X540" s="117"/>
      <c r="Y540" s="117"/>
      <c r="Z540" s="117"/>
      <c r="AA540" s="117"/>
      <c r="AB540" s="117"/>
      <c r="AC540" s="117"/>
      <c r="AD540" s="117"/>
      <c r="AE540" s="117"/>
      <c r="AF540" s="117"/>
      <c r="AG540" s="117"/>
    </row>
    <row r="541" spans="21:33">
      <c r="U541" s="117"/>
      <c r="V541" s="117"/>
      <c r="W541" s="117"/>
      <c r="X541" s="117"/>
      <c r="Y541" s="117"/>
      <c r="Z541" s="117"/>
      <c r="AA541" s="117"/>
      <c r="AB541" s="117"/>
      <c r="AC541" s="117"/>
      <c r="AD541" s="117"/>
      <c r="AE541" s="117"/>
      <c r="AF541" s="117"/>
      <c r="AG541" s="117"/>
    </row>
    <row r="542" spans="21:33">
      <c r="U542" s="117"/>
      <c r="V542" s="117"/>
      <c r="W542" s="117"/>
      <c r="X542" s="117"/>
      <c r="Y542" s="117"/>
      <c r="Z542" s="117"/>
      <c r="AA542" s="117"/>
      <c r="AB542" s="117"/>
      <c r="AC542" s="117"/>
      <c r="AD542" s="117"/>
      <c r="AE542" s="117"/>
      <c r="AF542" s="117"/>
      <c r="AG542" s="117"/>
    </row>
    <row r="543" spans="21:33">
      <c r="U543" s="117"/>
      <c r="V543" s="117"/>
      <c r="W543" s="117"/>
      <c r="X543" s="117"/>
      <c r="Y543" s="117"/>
      <c r="Z543" s="117"/>
      <c r="AA543" s="117"/>
      <c r="AB543" s="117"/>
      <c r="AC543" s="117"/>
      <c r="AD543" s="117"/>
      <c r="AE543" s="117"/>
      <c r="AF543" s="117"/>
      <c r="AG543" s="117"/>
    </row>
    <row r="544" spans="21:33">
      <c r="U544" s="117"/>
      <c r="V544" s="117"/>
      <c r="W544" s="117"/>
      <c r="X544" s="117"/>
      <c r="Y544" s="117"/>
      <c r="Z544" s="117"/>
      <c r="AA544" s="117"/>
      <c r="AB544" s="117"/>
      <c r="AC544" s="117"/>
      <c r="AD544" s="117"/>
      <c r="AE544" s="117"/>
      <c r="AF544" s="117"/>
      <c r="AG544" s="117"/>
    </row>
    <row r="545" spans="21:33">
      <c r="U545" s="117"/>
      <c r="V545" s="117"/>
      <c r="W545" s="117"/>
      <c r="X545" s="117"/>
      <c r="Y545" s="117"/>
      <c r="Z545" s="117"/>
      <c r="AA545" s="117"/>
      <c r="AB545" s="117"/>
      <c r="AC545" s="117"/>
      <c r="AD545" s="117"/>
      <c r="AE545" s="117"/>
      <c r="AF545" s="117"/>
      <c r="AG545" s="117"/>
    </row>
    <row r="546" spans="21:33">
      <c r="U546" s="117"/>
      <c r="V546" s="117"/>
      <c r="W546" s="117"/>
      <c r="X546" s="117"/>
      <c r="Y546" s="117"/>
      <c r="Z546" s="117"/>
      <c r="AA546" s="117"/>
      <c r="AB546" s="117"/>
      <c r="AC546" s="117"/>
      <c r="AD546" s="117"/>
      <c r="AE546" s="117"/>
      <c r="AF546" s="117"/>
      <c r="AG546" s="117"/>
    </row>
    <row r="547" spans="21:33">
      <c r="U547" s="117"/>
      <c r="V547" s="117"/>
      <c r="W547" s="117"/>
      <c r="X547" s="117"/>
      <c r="Y547" s="117"/>
      <c r="Z547" s="117"/>
      <c r="AA547" s="117"/>
      <c r="AB547" s="117"/>
      <c r="AC547" s="117"/>
      <c r="AD547" s="117"/>
      <c r="AE547" s="117"/>
      <c r="AF547" s="117"/>
      <c r="AG547" s="117"/>
    </row>
    <row r="548" spans="21:33">
      <c r="U548" s="117"/>
      <c r="V548" s="117"/>
      <c r="W548" s="117"/>
      <c r="X548" s="117"/>
      <c r="Y548" s="117"/>
      <c r="Z548" s="117"/>
      <c r="AA548" s="117"/>
      <c r="AB548" s="117"/>
      <c r="AC548" s="117"/>
      <c r="AD548" s="117"/>
      <c r="AE548" s="117"/>
      <c r="AF548" s="117"/>
      <c r="AG548" s="117"/>
    </row>
    <row r="549" spans="21:33">
      <c r="U549" s="117"/>
      <c r="V549" s="117"/>
      <c r="W549" s="117"/>
      <c r="X549" s="117"/>
      <c r="Y549" s="117"/>
      <c r="Z549" s="117"/>
      <c r="AA549" s="117"/>
      <c r="AB549" s="117"/>
      <c r="AC549" s="117"/>
      <c r="AD549" s="117"/>
      <c r="AE549" s="117"/>
      <c r="AF549" s="117"/>
      <c r="AG549" s="117"/>
    </row>
    <row r="550" spans="21:33">
      <c r="U550" s="117"/>
      <c r="V550" s="117"/>
      <c r="W550" s="117"/>
      <c r="X550" s="117"/>
      <c r="Y550" s="117"/>
      <c r="Z550" s="117"/>
      <c r="AA550" s="117"/>
      <c r="AB550" s="117"/>
      <c r="AC550" s="117"/>
      <c r="AD550" s="117"/>
      <c r="AE550" s="117"/>
      <c r="AF550" s="117"/>
      <c r="AG550" s="117"/>
    </row>
    <row r="551" spans="21:33">
      <c r="U551" s="117"/>
      <c r="V551" s="117"/>
      <c r="W551" s="117"/>
      <c r="X551" s="117"/>
      <c r="Y551" s="117"/>
      <c r="Z551" s="117"/>
      <c r="AA551" s="117"/>
      <c r="AB551" s="117"/>
      <c r="AC551" s="117"/>
      <c r="AD551" s="117"/>
      <c r="AE551" s="117"/>
      <c r="AF551" s="117"/>
      <c r="AG551" s="117"/>
    </row>
    <row r="552" spans="21:33">
      <c r="U552" s="117"/>
      <c r="V552" s="117"/>
      <c r="W552" s="117"/>
      <c r="X552" s="117"/>
      <c r="Y552" s="117"/>
      <c r="Z552" s="117"/>
      <c r="AA552" s="117"/>
      <c r="AB552" s="117"/>
      <c r="AC552" s="117"/>
      <c r="AD552" s="117"/>
      <c r="AE552" s="117"/>
      <c r="AF552" s="117"/>
      <c r="AG552" s="117"/>
    </row>
    <row r="553" spans="21:33">
      <c r="U553" s="117"/>
      <c r="V553" s="117"/>
      <c r="W553" s="117"/>
      <c r="X553" s="117"/>
      <c r="Y553" s="117"/>
      <c r="Z553" s="117"/>
      <c r="AA553" s="117"/>
      <c r="AB553" s="117"/>
      <c r="AC553" s="117"/>
      <c r="AD553" s="117"/>
      <c r="AE553" s="117"/>
      <c r="AF553" s="117"/>
      <c r="AG553" s="117"/>
    </row>
    <row r="554" spans="21:33">
      <c r="U554" s="117"/>
      <c r="V554" s="117"/>
      <c r="W554" s="117"/>
      <c r="X554" s="117"/>
      <c r="Y554" s="117"/>
      <c r="Z554" s="117"/>
      <c r="AA554" s="117"/>
      <c r="AB554" s="117"/>
      <c r="AC554" s="117"/>
      <c r="AD554" s="117"/>
      <c r="AE554" s="117"/>
      <c r="AF554" s="117"/>
      <c r="AG554" s="117"/>
    </row>
    <row r="555" spans="21:33">
      <c r="U555" s="117"/>
      <c r="V555" s="117"/>
      <c r="W555" s="117"/>
      <c r="X555" s="117"/>
      <c r="Y555" s="117"/>
      <c r="Z555" s="117"/>
      <c r="AA555" s="117"/>
      <c r="AB555" s="117"/>
      <c r="AC555" s="117"/>
      <c r="AD555" s="117"/>
      <c r="AE555" s="117"/>
      <c r="AF555" s="117"/>
      <c r="AG555" s="117"/>
    </row>
    <row r="556" spans="21:33">
      <c r="U556" s="117"/>
      <c r="V556" s="117"/>
      <c r="W556" s="117"/>
      <c r="X556" s="117"/>
      <c r="Y556" s="117"/>
      <c r="Z556" s="117"/>
      <c r="AA556" s="117"/>
      <c r="AB556" s="117"/>
      <c r="AC556" s="117"/>
      <c r="AD556" s="117"/>
      <c r="AE556" s="117"/>
      <c r="AF556" s="117"/>
      <c r="AG556" s="117"/>
    </row>
    <row r="557" spans="21:33">
      <c r="U557" s="117"/>
      <c r="V557" s="117"/>
      <c r="W557" s="117"/>
      <c r="X557" s="117"/>
      <c r="Y557" s="117"/>
      <c r="Z557" s="117"/>
      <c r="AA557" s="117"/>
      <c r="AB557" s="117"/>
      <c r="AC557" s="117"/>
      <c r="AD557" s="117"/>
      <c r="AE557" s="117"/>
      <c r="AF557" s="117"/>
      <c r="AG557" s="117"/>
    </row>
    <row r="558" spans="21:33">
      <c r="U558" s="117"/>
      <c r="V558" s="117"/>
      <c r="W558" s="117"/>
      <c r="X558" s="117"/>
      <c r="Y558" s="117"/>
      <c r="Z558" s="117"/>
      <c r="AA558" s="117"/>
      <c r="AB558" s="117"/>
      <c r="AC558" s="117"/>
      <c r="AD558" s="117"/>
      <c r="AE558" s="117"/>
      <c r="AF558" s="117"/>
      <c r="AG558" s="117"/>
    </row>
    <row r="559" spans="21:33">
      <c r="U559" s="117"/>
      <c r="V559" s="117"/>
      <c r="W559" s="117"/>
      <c r="X559" s="117"/>
      <c r="Y559" s="117"/>
      <c r="Z559" s="117"/>
      <c r="AA559" s="117"/>
      <c r="AB559" s="117"/>
      <c r="AC559" s="117"/>
      <c r="AD559" s="117"/>
      <c r="AE559" s="117"/>
      <c r="AF559" s="117"/>
      <c r="AG559" s="117"/>
    </row>
    <row r="560" spans="21:33">
      <c r="U560" s="117"/>
      <c r="V560" s="117"/>
      <c r="W560" s="117"/>
      <c r="X560" s="117"/>
      <c r="Y560" s="117"/>
      <c r="Z560" s="117"/>
      <c r="AA560" s="117"/>
      <c r="AB560" s="117"/>
      <c r="AC560" s="117"/>
      <c r="AD560" s="117"/>
      <c r="AE560" s="117"/>
      <c r="AF560" s="117"/>
      <c r="AG560" s="117"/>
    </row>
    <row r="561" spans="21:33">
      <c r="U561" s="117"/>
      <c r="V561" s="117"/>
      <c r="W561" s="117"/>
      <c r="X561" s="117"/>
      <c r="Y561" s="117"/>
      <c r="Z561" s="117"/>
      <c r="AA561" s="117"/>
      <c r="AB561" s="117"/>
      <c r="AC561" s="117"/>
      <c r="AD561" s="117"/>
      <c r="AE561" s="117"/>
      <c r="AF561" s="117"/>
      <c r="AG561" s="117"/>
    </row>
    <row r="562" spans="21:33">
      <c r="U562" s="117"/>
      <c r="V562" s="117"/>
      <c r="W562" s="117"/>
      <c r="X562" s="117"/>
      <c r="Y562" s="117"/>
      <c r="Z562" s="117"/>
      <c r="AA562" s="117"/>
      <c r="AB562" s="117"/>
      <c r="AC562" s="117"/>
      <c r="AD562" s="117"/>
      <c r="AE562" s="117"/>
      <c r="AF562" s="117"/>
      <c r="AG562" s="117"/>
    </row>
    <row r="563" spans="21:33">
      <c r="U563" s="117"/>
      <c r="V563" s="117"/>
      <c r="W563" s="117"/>
      <c r="X563" s="117"/>
      <c r="Y563" s="117"/>
      <c r="Z563" s="117"/>
      <c r="AA563" s="117"/>
      <c r="AB563" s="117"/>
      <c r="AC563" s="117"/>
      <c r="AD563" s="117"/>
      <c r="AE563" s="117"/>
      <c r="AF563" s="117"/>
      <c r="AG563" s="117"/>
    </row>
    <row r="564" spans="21:33">
      <c r="U564" s="117"/>
      <c r="V564" s="117"/>
      <c r="W564" s="117"/>
      <c r="X564" s="117"/>
      <c r="Y564" s="117"/>
      <c r="Z564" s="117"/>
      <c r="AA564" s="117"/>
      <c r="AB564" s="117"/>
      <c r="AC564" s="117"/>
      <c r="AD564" s="117"/>
      <c r="AE564" s="117"/>
      <c r="AF564" s="117"/>
      <c r="AG564" s="117"/>
    </row>
    <row r="565" spans="21:33">
      <c r="U565" s="117"/>
      <c r="V565" s="117"/>
      <c r="W565" s="117"/>
      <c r="X565" s="117"/>
      <c r="Y565" s="117"/>
      <c r="Z565" s="117"/>
      <c r="AA565" s="117"/>
      <c r="AB565" s="117"/>
      <c r="AC565" s="117"/>
      <c r="AD565" s="117"/>
      <c r="AE565" s="117"/>
      <c r="AF565" s="117"/>
      <c r="AG565" s="117"/>
    </row>
    <row r="566" spans="21:33">
      <c r="U566" s="117"/>
      <c r="V566" s="117"/>
      <c r="W566" s="117"/>
      <c r="X566" s="117"/>
      <c r="Y566" s="117"/>
      <c r="Z566" s="117"/>
      <c r="AA566" s="117"/>
      <c r="AB566" s="117"/>
      <c r="AC566" s="117"/>
      <c r="AD566" s="117"/>
      <c r="AE566" s="117"/>
      <c r="AF566" s="117"/>
      <c r="AG566" s="117"/>
    </row>
    <row r="567" spans="21:33">
      <c r="U567" s="117"/>
      <c r="V567" s="117"/>
      <c r="W567" s="117"/>
      <c r="X567" s="117"/>
      <c r="Y567" s="117"/>
      <c r="Z567" s="117"/>
      <c r="AA567" s="117"/>
      <c r="AB567" s="117"/>
      <c r="AC567" s="117"/>
      <c r="AD567" s="117"/>
      <c r="AE567" s="117"/>
      <c r="AF567" s="117"/>
      <c r="AG567" s="117"/>
    </row>
    <row r="568" spans="21:33">
      <c r="U568" s="117"/>
      <c r="V568" s="117"/>
      <c r="W568" s="117"/>
      <c r="X568" s="117"/>
      <c r="Y568" s="117"/>
      <c r="Z568" s="117"/>
      <c r="AA568" s="117"/>
      <c r="AB568" s="117"/>
      <c r="AC568" s="117"/>
      <c r="AD568" s="117"/>
      <c r="AE568" s="117"/>
      <c r="AF568" s="117"/>
      <c r="AG568" s="117"/>
    </row>
    <row r="569" spans="21:33">
      <c r="U569" s="117"/>
      <c r="V569" s="117"/>
      <c r="W569" s="117"/>
      <c r="X569" s="117"/>
      <c r="Y569" s="117"/>
      <c r="Z569" s="117"/>
      <c r="AA569" s="117"/>
      <c r="AB569" s="117"/>
      <c r="AC569" s="117"/>
      <c r="AD569" s="117"/>
      <c r="AE569" s="117"/>
      <c r="AF569" s="117"/>
      <c r="AG569" s="117"/>
    </row>
    <row r="570" spans="21:33">
      <c r="U570" s="117"/>
      <c r="V570" s="117"/>
      <c r="W570" s="117"/>
      <c r="X570" s="117"/>
      <c r="Y570" s="117"/>
      <c r="Z570" s="117"/>
      <c r="AA570" s="117"/>
      <c r="AB570" s="117"/>
      <c r="AC570" s="117"/>
      <c r="AD570" s="117"/>
      <c r="AE570" s="117"/>
      <c r="AF570" s="117"/>
      <c r="AG570" s="117"/>
    </row>
    <row r="571" spans="21:33">
      <c r="U571" s="117"/>
      <c r="V571" s="117"/>
      <c r="W571" s="117"/>
      <c r="X571" s="117"/>
      <c r="Y571" s="117"/>
      <c r="Z571" s="117"/>
      <c r="AA571" s="117"/>
      <c r="AB571" s="117"/>
      <c r="AC571" s="117"/>
      <c r="AD571" s="117"/>
      <c r="AE571" s="117"/>
      <c r="AF571" s="117"/>
      <c r="AG571" s="117"/>
    </row>
    <row r="572" spans="21:33">
      <c r="U572" s="117"/>
      <c r="V572" s="117"/>
      <c r="W572" s="117"/>
      <c r="X572" s="117"/>
      <c r="Y572" s="117"/>
      <c r="Z572" s="117"/>
      <c r="AA572" s="117"/>
      <c r="AB572" s="117"/>
      <c r="AC572" s="117"/>
      <c r="AD572" s="117"/>
      <c r="AE572" s="117"/>
      <c r="AF572" s="117"/>
      <c r="AG572" s="117"/>
    </row>
    <row r="573" spans="21:33">
      <c r="U573" s="117"/>
      <c r="V573" s="117"/>
      <c r="W573" s="117"/>
      <c r="X573" s="117"/>
      <c r="Y573" s="117"/>
      <c r="Z573" s="117"/>
      <c r="AA573" s="117"/>
      <c r="AB573" s="117"/>
      <c r="AC573" s="117"/>
      <c r="AD573" s="117"/>
      <c r="AE573" s="117"/>
      <c r="AF573" s="117"/>
      <c r="AG573" s="117"/>
    </row>
    <row r="574" spans="21:33">
      <c r="U574" s="117"/>
      <c r="V574" s="117"/>
      <c r="W574" s="117"/>
      <c r="X574" s="117"/>
      <c r="Y574" s="117"/>
      <c r="Z574" s="117"/>
      <c r="AA574" s="117"/>
      <c r="AB574" s="117"/>
      <c r="AC574" s="117"/>
      <c r="AD574" s="117"/>
      <c r="AE574" s="117"/>
      <c r="AF574" s="117"/>
      <c r="AG574" s="117"/>
    </row>
    <row r="575" spans="21:33">
      <c r="U575" s="117"/>
      <c r="V575" s="117"/>
      <c r="W575" s="117"/>
      <c r="X575" s="117"/>
      <c r="Y575" s="117"/>
      <c r="Z575" s="117"/>
      <c r="AA575" s="117"/>
      <c r="AB575" s="117"/>
      <c r="AC575" s="117"/>
      <c r="AD575" s="117"/>
      <c r="AE575" s="117"/>
      <c r="AF575" s="117"/>
      <c r="AG575" s="117"/>
    </row>
    <row r="576" spans="21:33">
      <c r="U576" s="117"/>
      <c r="V576" s="117"/>
      <c r="W576" s="117"/>
      <c r="X576" s="117"/>
      <c r="Y576" s="117"/>
      <c r="Z576" s="117"/>
      <c r="AA576" s="117"/>
      <c r="AB576" s="117"/>
      <c r="AC576" s="117"/>
      <c r="AD576" s="117"/>
      <c r="AE576" s="117"/>
      <c r="AF576" s="117"/>
      <c r="AG576" s="117"/>
    </row>
    <row r="577" spans="21:33">
      <c r="U577" s="117"/>
      <c r="V577" s="117"/>
      <c r="W577" s="117"/>
      <c r="X577" s="117"/>
      <c r="Y577" s="117"/>
      <c r="Z577" s="117"/>
      <c r="AA577" s="117"/>
      <c r="AB577" s="117"/>
      <c r="AC577" s="117"/>
      <c r="AD577" s="117"/>
      <c r="AE577" s="117"/>
      <c r="AF577" s="117"/>
      <c r="AG577" s="117"/>
    </row>
    <row r="578" spans="21:33">
      <c r="U578" s="117"/>
      <c r="V578" s="117"/>
      <c r="W578" s="117"/>
      <c r="X578" s="117"/>
      <c r="Y578" s="117"/>
      <c r="Z578" s="117"/>
      <c r="AA578" s="117"/>
      <c r="AB578" s="117"/>
      <c r="AC578" s="117"/>
      <c r="AD578" s="117"/>
      <c r="AE578" s="117"/>
      <c r="AF578" s="117"/>
      <c r="AG578" s="117"/>
    </row>
    <row r="579" spans="21:33">
      <c r="U579" s="117"/>
      <c r="V579" s="117"/>
      <c r="W579" s="117"/>
      <c r="X579" s="117"/>
      <c r="Y579" s="117"/>
      <c r="Z579" s="117"/>
      <c r="AA579" s="117"/>
      <c r="AB579" s="117"/>
      <c r="AC579" s="117"/>
      <c r="AD579" s="117"/>
      <c r="AE579" s="117"/>
      <c r="AF579" s="117"/>
      <c r="AG579" s="117"/>
    </row>
    <row r="580" spans="21:33">
      <c r="U580" s="117"/>
      <c r="V580" s="117"/>
      <c r="W580" s="117"/>
      <c r="X580" s="117"/>
      <c r="Y580" s="117"/>
      <c r="Z580" s="117"/>
      <c r="AA580" s="117"/>
      <c r="AB580" s="117"/>
      <c r="AC580" s="117"/>
      <c r="AD580" s="117"/>
      <c r="AE580" s="117"/>
      <c r="AF580" s="117"/>
      <c r="AG580" s="117"/>
    </row>
    <row r="581" spans="21:33">
      <c r="U581" s="117"/>
      <c r="V581" s="117"/>
      <c r="W581" s="117"/>
      <c r="X581" s="117"/>
      <c r="Y581" s="117"/>
      <c r="Z581" s="117"/>
      <c r="AA581" s="117"/>
      <c r="AB581" s="117"/>
      <c r="AC581" s="117"/>
      <c r="AD581" s="117"/>
      <c r="AE581" s="117"/>
      <c r="AF581" s="117"/>
      <c r="AG581" s="117"/>
    </row>
    <row r="582" spans="21:33">
      <c r="U582" s="117"/>
      <c r="V582" s="117"/>
      <c r="W582" s="117"/>
      <c r="X582" s="117"/>
      <c r="Y582" s="117"/>
      <c r="Z582" s="117"/>
      <c r="AA582" s="117"/>
      <c r="AB582" s="117"/>
      <c r="AC582" s="117"/>
      <c r="AD582" s="117"/>
      <c r="AE582" s="117"/>
      <c r="AF582" s="117"/>
      <c r="AG582" s="117"/>
    </row>
    <row r="583" spans="21:33">
      <c r="U583" s="117"/>
      <c r="V583" s="117"/>
      <c r="W583" s="117"/>
      <c r="X583" s="117"/>
      <c r="Y583" s="117"/>
      <c r="Z583" s="117"/>
      <c r="AA583" s="117"/>
      <c r="AB583" s="117"/>
      <c r="AC583" s="117"/>
      <c r="AD583" s="117"/>
      <c r="AE583" s="117"/>
      <c r="AF583" s="117"/>
      <c r="AG583" s="117"/>
    </row>
    <row r="584" spans="21:33">
      <c r="U584" s="117"/>
      <c r="V584" s="117"/>
      <c r="W584" s="117"/>
      <c r="X584" s="117"/>
      <c r="Y584" s="117"/>
      <c r="Z584" s="117"/>
      <c r="AA584" s="117"/>
      <c r="AB584" s="117"/>
      <c r="AC584" s="117"/>
      <c r="AD584" s="117"/>
      <c r="AE584" s="117"/>
      <c r="AF584" s="117"/>
      <c r="AG584" s="117"/>
    </row>
    <row r="585" spans="21:33">
      <c r="U585" s="117"/>
      <c r="V585" s="117"/>
      <c r="W585" s="117"/>
      <c r="X585" s="117"/>
      <c r="Y585" s="117"/>
      <c r="Z585" s="117"/>
      <c r="AA585" s="117"/>
      <c r="AB585" s="117"/>
      <c r="AC585" s="117"/>
      <c r="AD585" s="117"/>
      <c r="AE585" s="117"/>
      <c r="AF585" s="117"/>
      <c r="AG585" s="117"/>
    </row>
    <row r="586" spans="21:33">
      <c r="U586" s="117"/>
      <c r="V586" s="117"/>
      <c r="W586" s="117"/>
      <c r="X586" s="117"/>
      <c r="Y586" s="117"/>
      <c r="Z586" s="117"/>
      <c r="AA586" s="117"/>
      <c r="AB586" s="117"/>
      <c r="AC586" s="117"/>
      <c r="AD586" s="117"/>
      <c r="AE586" s="117"/>
      <c r="AF586" s="117"/>
      <c r="AG586" s="117"/>
    </row>
    <row r="587" spans="21:33">
      <c r="U587" s="117"/>
      <c r="V587" s="117"/>
      <c r="W587" s="117"/>
      <c r="X587" s="117"/>
      <c r="Y587" s="117"/>
      <c r="Z587" s="117"/>
      <c r="AA587" s="117"/>
      <c r="AB587" s="117"/>
      <c r="AC587" s="117"/>
      <c r="AD587" s="117"/>
      <c r="AE587" s="117"/>
      <c r="AF587" s="117"/>
      <c r="AG587" s="117"/>
    </row>
    <row r="588" spans="21:33">
      <c r="U588" s="117"/>
      <c r="V588" s="117"/>
      <c r="W588" s="117"/>
      <c r="X588" s="117"/>
      <c r="Y588" s="117"/>
      <c r="Z588" s="117"/>
      <c r="AA588" s="117"/>
      <c r="AB588" s="117"/>
      <c r="AC588" s="117"/>
      <c r="AD588" s="117"/>
      <c r="AE588" s="117"/>
      <c r="AF588" s="117"/>
      <c r="AG588" s="117"/>
    </row>
    <row r="589" spans="21:33">
      <c r="U589" s="117"/>
      <c r="V589" s="117"/>
      <c r="W589" s="117"/>
      <c r="X589" s="117"/>
      <c r="Y589" s="117"/>
      <c r="Z589" s="117"/>
      <c r="AA589" s="117"/>
      <c r="AB589" s="117"/>
      <c r="AC589" s="117"/>
      <c r="AD589" s="117"/>
      <c r="AE589" s="117"/>
      <c r="AF589" s="117"/>
      <c r="AG589" s="117"/>
    </row>
    <row r="590" spans="21:33">
      <c r="U590" s="117"/>
      <c r="V590" s="117"/>
      <c r="W590" s="117"/>
      <c r="X590" s="117"/>
      <c r="Y590" s="117"/>
      <c r="Z590" s="117"/>
      <c r="AA590" s="117"/>
      <c r="AB590" s="117"/>
      <c r="AC590" s="117"/>
      <c r="AD590" s="117"/>
      <c r="AE590" s="117"/>
      <c r="AF590" s="117"/>
      <c r="AG590" s="117"/>
    </row>
    <row r="591" spans="21:33">
      <c r="U591" s="117"/>
      <c r="V591" s="117"/>
      <c r="W591" s="117"/>
      <c r="X591" s="117"/>
      <c r="Y591" s="117"/>
      <c r="Z591" s="117"/>
      <c r="AA591" s="117"/>
      <c r="AB591" s="117"/>
      <c r="AC591" s="117"/>
      <c r="AD591" s="117"/>
      <c r="AE591" s="117"/>
      <c r="AF591" s="117"/>
      <c r="AG591" s="117"/>
    </row>
    <row r="592" spans="21:33">
      <c r="U592" s="117"/>
      <c r="V592" s="117"/>
      <c r="W592" s="117"/>
      <c r="X592" s="117"/>
      <c r="Y592" s="117"/>
      <c r="Z592" s="117"/>
      <c r="AA592" s="117"/>
      <c r="AB592" s="117"/>
      <c r="AC592" s="117"/>
      <c r="AD592" s="117"/>
      <c r="AE592" s="117"/>
      <c r="AF592" s="117"/>
      <c r="AG592" s="117"/>
    </row>
    <row r="593" spans="21:33">
      <c r="U593" s="117"/>
      <c r="V593" s="117"/>
      <c r="W593" s="117"/>
      <c r="X593" s="117"/>
      <c r="Y593" s="117"/>
      <c r="Z593" s="117"/>
      <c r="AA593" s="117"/>
      <c r="AB593" s="117"/>
      <c r="AC593" s="117"/>
      <c r="AD593" s="117"/>
      <c r="AE593" s="117"/>
      <c r="AF593" s="117"/>
      <c r="AG593" s="117"/>
    </row>
    <row r="594" spans="21:33">
      <c r="U594" s="117"/>
      <c r="V594" s="117"/>
      <c r="W594" s="117"/>
      <c r="X594" s="117"/>
      <c r="Y594" s="117"/>
      <c r="Z594" s="117"/>
      <c r="AA594" s="117"/>
      <c r="AB594" s="117"/>
      <c r="AC594" s="117"/>
      <c r="AD594" s="117"/>
      <c r="AE594" s="117"/>
      <c r="AF594" s="117"/>
      <c r="AG594" s="117"/>
    </row>
    <row r="595" spans="21:33">
      <c r="U595" s="117"/>
      <c r="V595" s="117"/>
      <c r="W595" s="117"/>
      <c r="X595" s="117"/>
      <c r="Y595" s="117"/>
      <c r="Z595" s="117"/>
      <c r="AA595" s="117"/>
      <c r="AB595" s="117"/>
      <c r="AC595" s="117"/>
      <c r="AD595" s="117"/>
      <c r="AE595" s="117"/>
      <c r="AF595" s="117"/>
      <c r="AG595" s="117"/>
    </row>
    <row r="596" spans="21:33">
      <c r="U596" s="117"/>
      <c r="V596" s="117"/>
      <c r="W596" s="117"/>
      <c r="X596" s="117"/>
      <c r="Y596" s="117"/>
      <c r="Z596" s="117"/>
      <c r="AA596" s="117"/>
      <c r="AB596" s="117"/>
      <c r="AC596" s="117"/>
      <c r="AD596" s="117"/>
      <c r="AE596" s="117"/>
      <c r="AF596" s="117"/>
      <c r="AG596" s="117"/>
    </row>
    <row r="597" spans="21:33">
      <c r="U597" s="117"/>
      <c r="V597" s="117"/>
      <c r="W597" s="117"/>
      <c r="X597" s="117"/>
      <c r="Y597" s="117"/>
      <c r="Z597" s="117"/>
      <c r="AA597" s="117"/>
      <c r="AB597" s="117"/>
      <c r="AC597" s="117"/>
      <c r="AD597" s="117"/>
      <c r="AE597" s="117"/>
      <c r="AF597" s="117"/>
      <c r="AG597" s="117"/>
    </row>
    <row r="598" spans="21:33">
      <c r="U598" s="117"/>
      <c r="V598" s="117"/>
      <c r="W598" s="117"/>
      <c r="X598" s="117"/>
      <c r="Y598" s="117"/>
      <c r="Z598" s="117"/>
      <c r="AA598" s="117"/>
      <c r="AB598" s="117"/>
      <c r="AC598" s="117"/>
      <c r="AD598" s="117"/>
      <c r="AE598" s="117"/>
      <c r="AF598" s="117"/>
      <c r="AG598" s="117"/>
    </row>
    <row r="599" spans="21:33">
      <c r="U599" s="117"/>
      <c r="V599" s="117"/>
      <c r="W599" s="117"/>
      <c r="X599" s="117"/>
      <c r="Y599" s="117"/>
      <c r="Z599" s="117"/>
      <c r="AA599" s="117"/>
      <c r="AB599" s="117"/>
      <c r="AC599" s="117"/>
      <c r="AD599" s="117"/>
      <c r="AE599" s="117"/>
      <c r="AF599" s="117"/>
      <c r="AG599" s="117"/>
    </row>
    <row r="600" spans="21:33">
      <c r="U600" s="117"/>
      <c r="V600" s="117"/>
      <c r="W600" s="117"/>
      <c r="X600" s="117"/>
      <c r="Y600" s="117"/>
      <c r="Z600" s="117"/>
      <c r="AA600" s="117"/>
      <c r="AB600" s="117"/>
      <c r="AC600" s="117"/>
      <c r="AD600" s="117"/>
      <c r="AE600" s="117"/>
      <c r="AF600" s="117"/>
      <c r="AG600" s="117"/>
    </row>
    <row r="601" spans="21:33">
      <c r="U601" s="117"/>
      <c r="V601" s="117"/>
      <c r="W601" s="117"/>
      <c r="X601" s="117"/>
      <c r="Y601" s="117"/>
      <c r="Z601" s="117"/>
      <c r="AA601" s="117"/>
      <c r="AB601" s="117"/>
      <c r="AC601" s="117"/>
      <c r="AD601" s="117"/>
      <c r="AE601" s="117"/>
      <c r="AF601" s="117"/>
      <c r="AG601" s="117"/>
    </row>
    <row r="602" spans="21:33">
      <c r="U602" s="117"/>
      <c r="V602" s="117"/>
      <c r="W602" s="117"/>
      <c r="X602" s="117"/>
      <c r="Y602" s="117"/>
      <c r="Z602" s="117"/>
      <c r="AA602" s="117"/>
      <c r="AB602" s="117"/>
      <c r="AC602" s="117"/>
      <c r="AD602" s="117"/>
      <c r="AE602" s="117"/>
      <c r="AF602" s="117"/>
      <c r="AG602" s="117"/>
    </row>
    <row r="603" spans="21:33">
      <c r="U603" s="117"/>
      <c r="V603" s="117"/>
      <c r="W603" s="117"/>
      <c r="X603" s="117"/>
      <c r="Y603" s="117"/>
      <c r="Z603" s="117"/>
      <c r="AA603" s="117"/>
      <c r="AB603" s="117"/>
      <c r="AC603" s="117"/>
      <c r="AD603" s="117"/>
      <c r="AE603" s="117"/>
      <c r="AF603" s="117"/>
      <c r="AG603" s="117"/>
    </row>
    <row r="604" spans="21:33">
      <c r="U604" s="117"/>
      <c r="V604" s="117"/>
      <c r="W604" s="117"/>
      <c r="X604" s="117"/>
      <c r="Y604" s="117"/>
      <c r="Z604" s="117"/>
      <c r="AA604" s="117"/>
      <c r="AB604" s="117"/>
      <c r="AC604" s="117"/>
      <c r="AD604" s="117"/>
      <c r="AE604" s="117"/>
      <c r="AF604" s="117"/>
      <c r="AG604" s="117"/>
    </row>
    <row r="605" spans="21:33">
      <c r="U605" s="117"/>
      <c r="V605" s="117"/>
      <c r="W605" s="117"/>
      <c r="X605" s="117"/>
      <c r="Y605" s="117"/>
      <c r="Z605" s="117"/>
      <c r="AA605" s="117"/>
      <c r="AB605" s="117"/>
      <c r="AC605" s="117"/>
      <c r="AD605" s="117"/>
      <c r="AE605" s="117"/>
      <c r="AF605" s="117"/>
      <c r="AG605" s="117"/>
    </row>
    <row r="606" spans="21:33">
      <c r="U606" s="117"/>
      <c r="V606" s="117"/>
      <c r="W606" s="117"/>
      <c r="X606" s="117"/>
      <c r="Y606" s="117"/>
      <c r="Z606" s="117"/>
      <c r="AA606" s="117"/>
      <c r="AB606" s="117"/>
      <c r="AC606" s="117"/>
      <c r="AD606" s="117"/>
      <c r="AE606" s="117"/>
      <c r="AF606" s="117"/>
      <c r="AG606" s="117"/>
    </row>
    <row r="607" spans="21:33">
      <c r="U607" s="117"/>
      <c r="V607" s="117"/>
      <c r="W607" s="117"/>
      <c r="X607" s="117"/>
      <c r="Y607" s="117"/>
      <c r="Z607" s="117"/>
      <c r="AA607" s="117"/>
      <c r="AB607" s="117"/>
      <c r="AC607" s="117"/>
      <c r="AD607" s="117"/>
      <c r="AE607" s="117"/>
      <c r="AF607" s="117"/>
      <c r="AG607" s="117"/>
    </row>
    <row r="608" spans="21:33">
      <c r="U608" s="117"/>
      <c r="V608" s="117"/>
      <c r="W608" s="117"/>
      <c r="X608" s="117"/>
      <c r="Y608" s="117"/>
      <c r="Z608" s="117"/>
      <c r="AA608" s="117"/>
      <c r="AB608" s="117"/>
      <c r="AC608" s="117"/>
      <c r="AD608" s="117"/>
      <c r="AE608" s="117"/>
      <c r="AF608" s="117"/>
      <c r="AG608" s="117"/>
    </row>
    <row r="609" spans="21:33">
      <c r="U609" s="117"/>
      <c r="V609" s="117"/>
      <c r="W609" s="117"/>
      <c r="X609" s="117"/>
      <c r="Y609" s="117"/>
      <c r="Z609" s="117"/>
      <c r="AA609" s="117"/>
      <c r="AB609" s="117"/>
      <c r="AC609" s="117"/>
      <c r="AD609" s="117"/>
      <c r="AE609" s="117"/>
      <c r="AF609" s="117"/>
      <c r="AG609" s="117"/>
    </row>
    <row r="610" spans="21:33">
      <c r="U610" s="117"/>
      <c r="V610" s="117"/>
      <c r="W610" s="117"/>
      <c r="X610" s="117"/>
      <c r="Y610" s="117"/>
      <c r="Z610" s="117"/>
      <c r="AA610" s="117"/>
      <c r="AB610" s="117"/>
      <c r="AC610" s="117"/>
      <c r="AD610" s="117"/>
      <c r="AE610" s="117"/>
      <c r="AF610" s="117"/>
      <c r="AG610" s="117"/>
    </row>
    <row r="611" spans="21:33">
      <c r="U611" s="117"/>
      <c r="V611" s="117"/>
      <c r="W611" s="117"/>
      <c r="X611" s="117"/>
      <c r="Y611" s="117"/>
      <c r="Z611" s="117"/>
      <c r="AA611" s="117"/>
      <c r="AB611" s="117"/>
      <c r="AC611" s="117"/>
      <c r="AD611" s="117"/>
      <c r="AE611" s="117"/>
      <c r="AF611" s="117"/>
      <c r="AG611" s="117"/>
    </row>
    <row r="612" spans="21:33">
      <c r="U612" s="117"/>
      <c r="V612" s="117"/>
      <c r="W612" s="117"/>
      <c r="X612" s="117"/>
      <c r="Y612" s="117"/>
      <c r="Z612" s="117"/>
      <c r="AA612" s="117"/>
      <c r="AB612" s="117"/>
      <c r="AC612" s="117"/>
      <c r="AD612" s="117"/>
      <c r="AE612" s="117"/>
      <c r="AF612" s="117"/>
      <c r="AG612" s="117"/>
    </row>
    <row r="613" spans="21:33">
      <c r="U613" s="117"/>
      <c r="V613" s="117"/>
      <c r="W613" s="117"/>
      <c r="X613" s="117"/>
      <c r="Y613" s="117"/>
      <c r="Z613" s="117"/>
      <c r="AA613" s="117"/>
      <c r="AB613" s="117"/>
      <c r="AC613" s="117"/>
      <c r="AD613" s="117"/>
      <c r="AE613" s="117"/>
      <c r="AF613" s="117"/>
      <c r="AG613" s="117"/>
    </row>
    <row r="614" spans="21:33">
      <c r="U614" s="117"/>
      <c r="V614" s="117"/>
      <c r="W614" s="117"/>
      <c r="X614" s="117"/>
      <c r="Y614" s="117"/>
      <c r="Z614" s="117"/>
      <c r="AA614" s="117"/>
      <c r="AB614" s="117"/>
      <c r="AC614" s="117"/>
      <c r="AD614" s="117"/>
      <c r="AE614" s="117"/>
      <c r="AF614" s="117"/>
      <c r="AG614" s="117"/>
    </row>
    <row r="615" spans="21:33">
      <c r="U615" s="117"/>
      <c r="V615" s="117"/>
      <c r="W615" s="117"/>
      <c r="X615" s="117"/>
      <c r="Y615" s="117"/>
      <c r="Z615" s="117"/>
      <c r="AA615" s="117"/>
      <c r="AB615" s="117"/>
      <c r="AC615" s="117"/>
      <c r="AD615" s="117"/>
      <c r="AE615" s="117"/>
      <c r="AF615" s="117"/>
      <c r="AG615" s="117"/>
    </row>
    <row r="616" spans="21:33">
      <c r="U616" s="117"/>
      <c r="V616" s="117"/>
      <c r="W616" s="117"/>
      <c r="X616" s="117"/>
      <c r="Y616" s="117"/>
      <c r="Z616" s="117"/>
      <c r="AA616" s="117"/>
      <c r="AB616" s="117"/>
      <c r="AC616" s="117"/>
      <c r="AD616" s="117"/>
      <c r="AE616" s="117"/>
      <c r="AF616" s="117"/>
      <c r="AG616" s="117"/>
    </row>
    <row r="617" spans="21:33">
      <c r="U617" s="117"/>
      <c r="V617" s="117"/>
      <c r="W617" s="117"/>
      <c r="X617" s="117"/>
      <c r="Y617" s="117"/>
      <c r="Z617" s="117"/>
      <c r="AA617" s="117"/>
      <c r="AB617" s="117"/>
      <c r="AC617" s="117"/>
      <c r="AD617" s="117"/>
      <c r="AE617" s="117"/>
      <c r="AF617" s="117"/>
      <c r="AG617" s="117"/>
    </row>
    <row r="618" spans="21:33">
      <c r="U618" s="117"/>
      <c r="V618" s="117"/>
      <c r="W618" s="117"/>
      <c r="X618" s="117"/>
      <c r="Y618" s="117"/>
      <c r="Z618" s="117"/>
      <c r="AA618" s="117"/>
      <c r="AB618" s="117"/>
      <c r="AC618" s="117"/>
      <c r="AD618" s="117"/>
      <c r="AE618" s="117"/>
      <c r="AF618" s="117"/>
      <c r="AG618" s="117"/>
    </row>
    <row r="619" spans="21:33">
      <c r="U619" s="117"/>
      <c r="V619" s="117"/>
      <c r="W619" s="117"/>
      <c r="X619" s="117"/>
      <c r="Y619" s="117"/>
      <c r="Z619" s="117"/>
      <c r="AA619" s="117"/>
      <c r="AB619" s="117"/>
      <c r="AC619" s="117"/>
      <c r="AD619" s="117"/>
      <c r="AE619" s="117"/>
      <c r="AF619" s="117"/>
      <c r="AG619" s="117"/>
    </row>
    <row r="620" spans="21:33">
      <c r="U620" s="117"/>
      <c r="V620" s="117"/>
      <c r="W620" s="117"/>
      <c r="X620" s="117"/>
      <c r="Y620" s="117"/>
      <c r="Z620" s="117"/>
      <c r="AA620" s="117"/>
      <c r="AB620" s="117"/>
      <c r="AC620" s="117"/>
      <c r="AD620" s="117"/>
      <c r="AE620" s="117"/>
      <c r="AF620" s="117"/>
      <c r="AG620" s="117"/>
    </row>
    <row r="621" spans="21:33">
      <c r="U621" s="117"/>
      <c r="V621" s="117"/>
      <c r="W621" s="117"/>
      <c r="X621" s="117"/>
      <c r="Y621" s="117"/>
      <c r="Z621" s="117"/>
      <c r="AA621" s="117"/>
      <c r="AB621" s="117"/>
      <c r="AC621" s="117"/>
      <c r="AD621" s="117"/>
      <c r="AE621" s="117"/>
      <c r="AF621" s="117"/>
      <c r="AG621" s="117"/>
    </row>
    <row r="622" spans="21:33">
      <c r="U622" s="117"/>
      <c r="V622" s="117"/>
      <c r="W622" s="117"/>
      <c r="X622" s="117"/>
      <c r="Y622" s="117"/>
      <c r="Z622" s="117"/>
      <c r="AA622" s="117"/>
      <c r="AB622" s="117"/>
      <c r="AC622" s="117"/>
      <c r="AD622" s="117"/>
      <c r="AE622" s="117"/>
      <c r="AF622" s="117"/>
      <c r="AG622" s="117"/>
    </row>
    <row r="623" spans="21:33">
      <c r="U623" s="117"/>
      <c r="V623" s="117"/>
      <c r="W623" s="117"/>
      <c r="X623" s="117"/>
      <c r="Y623" s="117"/>
      <c r="Z623" s="117"/>
      <c r="AA623" s="117"/>
      <c r="AB623" s="117"/>
      <c r="AC623" s="117"/>
      <c r="AD623" s="117"/>
      <c r="AE623" s="117"/>
      <c r="AF623" s="117"/>
      <c r="AG623" s="117"/>
    </row>
    <row r="624" spans="21:33">
      <c r="U624" s="117"/>
      <c r="V624" s="117"/>
      <c r="W624" s="117"/>
      <c r="X624" s="117"/>
      <c r="Y624" s="117"/>
      <c r="Z624" s="117"/>
      <c r="AA624" s="117"/>
      <c r="AB624" s="117"/>
      <c r="AC624" s="117"/>
      <c r="AD624" s="117"/>
      <c r="AE624" s="117"/>
      <c r="AF624" s="117"/>
      <c r="AG624" s="117"/>
    </row>
    <row r="625" spans="21:33">
      <c r="U625" s="117"/>
      <c r="V625" s="117"/>
      <c r="W625" s="117"/>
      <c r="X625" s="117"/>
      <c r="Y625" s="117"/>
      <c r="Z625" s="117"/>
      <c r="AA625" s="117"/>
      <c r="AB625" s="117"/>
      <c r="AC625" s="117"/>
      <c r="AD625" s="117"/>
      <c r="AE625" s="117"/>
      <c r="AF625" s="117"/>
      <c r="AG625" s="117"/>
    </row>
    <row r="626" spans="21:33">
      <c r="U626" s="117"/>
      <c r="V626" s="117"/>
      <c r="W626" s="117"/>
      <c r="X626" s="117"/>
      <c r="Y626" s="117"/>
      <c r="Z626" s="117"/>
      <c r="AA626" s="117"/>
      <c r="AB626" s="117"/>
      <c r="AC626" s="117"/>
      <c r="AD626" s="117"/>
      <c r="AE626" s="117"/>
      <c r="AF626" s="117"/>
      <c r="AG626" s="117"/>
    </row>
    <row r="627" spans="21:33">
      <c r="U627" s="117"/>
      <c r="V627" s="117"/>
      <c r="W627" s="117"/>
      <c r="X627" s="117"/>
      <c r="Y627" s="117"/>
      <c r="Z627" s="117"/>
      <c r="AA627" s="117"/>
      <c r="AB627" s="117"/>
      <c r="AC627" s="117"/>
      <c r="AD627" s="117"/>
      <c r="AE627" s="117"/>
      <c r="AF627" s="117"/>
      <c r="AG627" s="117"/>
    </row>
    <row r="628" spans="21:33">
      <c r="U628" s="117"/>
      <c r="V628" s="117"/>
      <c r="W628" s="117"/>
      <c r="X628" s="117"/>
      <c r="Y628" s="117"/>
      <c r="Z628" s="117"/>
      <c r="AA628" s="117"/>
      <c r="AB628" s="117"/>
      <c r="AC628" s="117"/>
      <c r="AD628" s="117"/>
      <c r="AE628" s="117"/>
      <c r="AF628" s="117"/>
      <c r="AG628" s="117"/>
    </row>
    <row r="629" spans="21:33">
      <c r="U629" s="117"/>
      <c r="V629" s="117"/>
      <c r="W629" s="117"/>
      <c r="X629" s="117"/>
      <c r="Y629" s="117"/>
      <c r="Z629" s="117"/>
      <c r="AA629" s="117"/>
      <c r="AB629" s="117"/>
      <c r="AC629" s="117"/>
      <c r="AD629" s="117"/>
      <c r="AE629" s="117"/>
      <c r="AF629" s="117"/>
      <c r="AG629" s="117"/>
    </row>
    <row r="630" spans="21:33">
      <c r="U630" s="117"/>
      <c r="V630" s="117"/>
      <c r="W630" s="117"/>
      <c r="X630" s="117"/>
      <c r="Y630" s="117"/>
      <c r="Z630" s="117"/>
      <c r="AA630" s="117"/>
      <c r="AB630" s="117"/>
      <c r="AC630" s="117"/>
      <c r="AD630" s="117"/>
      <c r="AE630" s="117"/>
      <c r="AF630" s="117"/>
      <c r="AG630" s="117"/>
    </row>
    <row r="631" spans="21:33">
      <c r="U631" s="117"/>
      <c r="V631" s="117"/>
      <c r="W631" s="117"/>
      <c r="X631" s="117"/>
      <c r="Y631" s="117"/>
      <c r="Z631" s="117"/>
      <c r="AA631" s="117"/>
      <c r="AB631" s="117"/>
      <c r="AC631" s="117"/>
      <c r="AD631" s="117"/>
      <c r="AE631" s="117"/>
      <c r="AF631" s="117"/>
      <c r="AG631" s="117"/>
    </row>
    <row r="632" spans="21:33">
      <c r="U632" s="117"/>
      <c r="V632" s="117"/>
      <c r="W632" s="117"/>
      <c r="X632" s="117"/>
      <c r="Y632" s="117"/>
      <c r="Z632" s="117"/>
      <c r="AA632" s="117"/>
      <c r="AB632" s="117"/>
      <c r="AC632" s="117"/>
      <c r="AD632" s="117"/>
      <c r="AE632" s="117"/>
      <c r="AF632" s="117"/>
      <c r="AG632" s="117"/>
    </row>
    <row r="633" spans="21:33">
      <c r="U633" s="117"/>
      <c r="V633" s="117"/>
      <c r="W633" s="117"/>
      <c r="X633" s="117"/>
      <c r="Y633" s="117"/>
      <c r="Z633" s="117"/>
      <c r="AA633" s="117"/>
      <c r="AB633" s="117"/>
      <c r="AC633" s="117"/>
      <c r="AD633" s="117"/>
      <c r="AE633" s="117"/>
      <c r="AF633" s="117"/>
      <c r="AG633" s="117"/>
    </row>
    <row r="634" spans="21:33">
      <c r="U634" s="117"/>
      <c r="V634" s="117"/>
      <c r="W634" s="117"/>
      <c r="X634" s="117"/>
      <c r="Y634" s="117"/>
      <c r="Z634" s="117"/>
      <c r="AA634" s="117"/>
      <c r="AB634" s="117"/>
      <c r="AC634" s="117"/>
      <c r="AD634" s="117"/>
      <c r="AE634" s="117"/>
      <c r="AF634" s="117"/>
      <c r="AG634" s="117"/>
    </row>
    <row r="635" spans="21:33">
      <c r="U635" s="117"/>
      <c r="V635" s="117"/>
      <c r="W635" s="117"/>
      <c r="X635" s="117"/>
      <c r="Y635" s="117"/>
      <c r="Z635" s="117"/>
      <c r="AA635" s="117"/>
      <c r="AB635" s="117"/>
      <c r="AC635" s="117"/>
      <c r="AD635" s="117"/>
      <c r="AE635" s="117"/>
      <c r="AF635" s="117"/>
      <c r="AG635" s="117"/>
    </row>
    <row r="636" spans="21:33">
      <c r="U636" s="117"/>
      <c r="V636" s="117"/>
      <c r="W636" s="117"/>
      <c r="X636" s="117"/>
      <c r="Y636" s="117"/>
      <c r="Z636" s="117"/>
      <c r="AA636" s="117"/>
      <c r="AB636" s="117"/>
      <c r="AC636" s="117"/>
      <c r="AD636" s="117"/>
      <c r="AE636" s="117"/>
      <c r="AF636" s="117"/>
      <c r="AG636" s="117"/>
    </row>
    <row r="637" spans="21:33">
      <c r="U637" s="117"/>
      <c r="V637" s="117"/>
      <c r="W637" s="117"/>
      <c r="X637" s="117"/>
      <c r="Y637" s="117"/>
      <c r="Z637" s="117"/>
      <c r="AA637" s="117"/>
      <c r="AB637" s="117"/>
      <c r="AC637" s="117"/>
      <c r="AD637" s="117"/>
      <c r="AE637" s="117"/>
      <c r="AF637" s="117"/>
      <c r="AG637" s="117"/>
    </row>
    <row r="638" spans="21:33">
      <c r="U638" s="117"/>
      <c r="V638" s="117"/>
      <c r="W638" s="117"/>
      <c r="X638" s="117"/>
      <c r="Y638" s="117"/>
      <c r="Z638" s="117"/>
      <c r="AA638" s="117"/>
      <c r="AB638" s="117"/>
      <c r="AC638" s="117"/>
      <c r="AD638" s="117"/>
      <c r="AE638" s="117"/>
      <c r="AF638" s="117"/>
      <c r="AG638" s="117"/>
    </row>
    <row r="639" spans="21:33">
      <c r="U639" s="117"/>
      <c r="V639" s="117"/>
      <c r="W639" s="117"/>
      <c r="X639" s="117"/>
      <c r="Y639" s="117"/>
      <c r="Z639" s="117"/>
      <c r="AA639" s="117"/>
      <c r="AB639" s="117"/>
      <c r="AC639" s="117"/>
      <c r="AD639" s="117"/>
      <c r="AE639" s="117"/>
      <c r="AF639" s="117"/>
      <c r="AG639" s="117"/>
    </row>
    <row r="640" spans="21:33">
      <c r="U640" s="117"/>
      <c r="V640" s="117"/>
      <c r="W640" s="117"/>
      <c r="X640" s="117"/>
      <c r="Y640" s="117"/>
      <c r="Z640" s="117"/>
      <c r="AA640" s="117"/>
      <c r="AB640" s="117"/>
      <c r="AC640" s="117"/>
      <c r="AD640" s="117"/>
      <c r="AE640" s="117"/>
      <c r="AF640" s="117"/>
      <c r="AG640" s="117"/>
    </row>
    <row r="641" spans="21:33">
      <c r="U641" s="117"/>
      <c r="V641" s="117"/>
      <c r="W641" s="117"/>
      <c r="X641" s="117"/>
      <c r="Y641" s="117"/>
      <c r="Z641" s="117"/>
      <c r="AA641" s="117"/>
      <c r="AB641" s="117"/>
      <c r="AC641" s="117"/>
      <c r="AD641" s="117"/>
      <c r="AE641" s="117"/>
      <c r="AF641" s="117"/>
      <c r="AG641" s="117"/>
    </row>
    <row r="642" spans="21:33">
      <c r="U642" s="117"/>
      <c r="V642" s="117"/>
      <c r="W642" s="117"/>
      <c r="X642" s="117"/>
      <c r="Y642" s="117"/>
      <c r="Z642" s="117"/>
      <c r="AA642" s="117"/>
      <c r="AB642" s="117"/>
      <c r="AC642" s="117"/>
      <c r="AD642" s="117"/>
      <c r="AE642" s="117"/>
      <c r="AF642" s="117"/>
      <c r="AG642" s="117"/>
    </row>
    <row r="643" spans="21:33">
      <c r="U643" s="117"/>
      <c r="V643" s="117"/>
      <c r="W643" s="117"/>
      <c r="X643" s="117"/>
      <c r="Y643" s="117"/>
      <c r="Z643" s="117"/>
      <c r="AA643" s="117"/>
      <c r="AB643" s="117"/>
      <c r="AC643" s="117"/>
      <c r="AD643" s="117"/>
      <c r="AE643" s="117"/>
      <c r="AF643" s="117"/>
      <c r="AG643" s="117"/>
    </row>
    <row r="644" spans="21:33">
      <c r="U644" s="117"/>
      <c r="V644" s="117"/>
      <c r="W644" s="117"/>
      <c r="X644" s="117"/>
      <c r="Y644" s="117"/>
      <c r="Z644" s="117"/>
      <c r="AA644" s="117"/>
      <c r="AB644" s="117"/>
      <c r="AC644" s="117"/>
      <c r="AD644" s="117"/>
      <c r="AE644" s="117"/>
      <c r="AF644" s="117"/>
      <c r="AG644" s="117"/>
    </row>
    <row r="645" spans="21:33">
      <c r="U645" s="117"/>
      <c r="V645" s="117"/>
      <c r="W645" s="117"/>
      <c r="X645" s="117"/>
      <c r="Y645" s="117"/>
      <c r="Z645" s="117"/>
      <c r="AA645" s="117"/>
      <c r="AB645" s="117"/>
      <c r="AC645" s="117"/>
      <c r="AD645" s="117"/>
      <c r="AE645" s="117"/>
      <c r="AF645" s="117"/>
      <c r="AG645" s="117"/>
    </row>
    <row r="646" spans="21:33">
      <c r="U646" s="117"/>
      <c r="V646" s="117"/>
      <c r="W646" s="117"/>
      <c r="X646" s="117"/>
      <c r="Y646" s="117"/>
      <c r="Z646" s="117"/>
      <c r="AA646" s="117"/>
      <c r="AB646" s="117"/>
      <c r="AC646" s="117"/>
      <c r="AD646" s="117"/>
      <c r="AE646" s="117"/>
      <c r="AF646" s="117"/>
      <c r="AG646" s="117"/>
    </row>
    <row r="647" spans="21:33">
      <c r="U647" s="117"/>
      <c r="V647" s="117"/>
      <c r="W647" s="117"/>
      <c r="X647" s="117"/>
      <c r="Y647" s="117"/>
      <c r="Z647" s="117"/>
      <c r="AA647" s="117"/>
      <c r="AB647" s="117"/>
      <c r="AC647" s="117"/>
      <c r="AD647" s="117"/>
      <c r="AE647" s="117"/>
      <c r="AF647" s="117"/>
      <c r="AG647" s="117"/>
    </row>
    <row r="648" spans="21:33">
      <c r="U648" s="117"/>
      <c r="V648" s="117"/>
      <c r="W648" s="117"/>
      <c r="X648" s="117"/>
      <c r="Y648" s="117"/>
      <c r="Z648" s="117"/>
      <c r="AA648" s="117"/>
      <c r="AB648" s="117"/>
      <c r="AC648" s="117"/>
      <c r="AD648" s="117"/>
      <c r="AE648" s="117"/>
      <c r="AF648" s="117"/>
      <c r="AG648" s="117"/>
    </row>
    <row r="649" spans="21:33">
      <c r="U649" s="117"/>
      <c r="V649" s="117"/>
      <c r="W649" s="117"/>
      <c r="X649" s="117"/>
      <c r="Y649" s="117"/>
      <c r="Z649" s="117"/>
      <c r="AA649" s="117"/>
      <c r="AB649" s="117"/>
      <c r="AC649" s="117"/>
      <c r="AD649" s="117"/>
      <c r="AE649" s="117"/>
      <c r="AF649" s="117"/>
      <c r="AG649" s="117"/>
    </row>
    <row r="650" spans="21:33">
      <c r="U650" s="117"/>
      <c r="V650" s="117"/>
      <c r="W650" s="117"/>
      <c r="X650" s="117"/>
      <c r="Y650" s="117"/>
      <c r="Z650" s="117"/>
      <c r="AA650" s="117"/>
      <c r="AB650" s="117"/>
      <c r="AC650" s="117"/>
      <c r="AD650" s="117"/>
      <c r="AE650" s="117"/>
      <c r="AF650" s="117"/>
      <c r="AG650" s="117"/>
    </row>
    <row r="651" spans="21:33">
      <c r="U651" s="117"/>
      <c r="V651" s="117"/>
      <c r="W651" s="117"/>
      <c r="X651" s="117"/>
      <c r="Y651" s="117"/>
      <c r="Z651" s="117"/>
      <c r="AA651" s="117"/>
      <c r="AB651" s="117"/>
      <c r="AC651" s="117"/>
      <c r="AD651" s="117"/>
      <c r="AE651" s="117"/>
      <c r="AF651" s="117"/>
      <c r="AG651" s="117"/>
    </row>
    <row r="652" spans="21:33">
      <c r="U652" s="117"/>
      <c r="V652" s="117"/>
      <c r="W652" s="117"/>
      <c r="X652" s="117"/>
      <c r="Y652" s="117"/>
      <c r="Z652" s="117"/>
      <c r="AA652" s="117"/>
      <c r="AB652" s="117"/>
      <c r="AC652" s="117"/>
      <c r="AD652" s="117"/>
      <c r="AE652" s="117"/>
      <c r="AF652" s="117"/>
      <c r="AG652" s="117"/>
    </row>
    <row r="653" spans="21:33">
      <c r="U653" s="117"/>
      <c r="V653" s="117"/>
      <c r="W653" s="117"/>
      <c r="X653" s="117"/>
      <c r="Y653" s="117"/>
      <c r="Z653" s="117"/>
      <c r="AA653" s="117"/>
      <c r="AB653" s="117"/>
      <c r="AC653" s="117"/>
      <c r="AD653" s="117"/>
      <c r="AE653" s="117"/>
      <c r="AF653" s="117"/>
      <c r="AG653" s="117"/>
    </row>
    <row r="654" spans="21:33">
      <c r="U654" s="117"/>
      <c r="V654" s="117"/>
      <c r="W654" s="117"/>
      <c r="X654" s="117"/>
      <c r="Y654" s="117"/>
      <c r="Z654" s="117"/>
      <c r="AA654" s="117"/>
      <c r="AB654" s="117"/>
      <c r="AC654" s="117"/>
      <c r="AD654" s="117"/>
      <c r="AE654" s="117"/>
      <c r="AF654" s="117"/>
      <c r="AG654" s="117"/>
    </row>
    <row r="655" spans="21:33">
      <c r="U655" s="117"/>
      <c r="V655" s="117"/>
      <c r="W655" s="117"/>
      <c r="X655" s="117"/>
      <c r="Y655" s="117"/>
      <c r="Z655" s="117"/>
      <c r="AA655" s="117"/>
      <c r="AB655" s="117"/>
      <c r="AC655" s="117"/>
      <c r="AD655" s="117"/>
      <c r="AE655" s="117"/>
      <c r="AF655" s="117"/>
      <c r="AG655" s="117"/>
    </row>
    <row r="656" spans="21:33">
      <c r="U656" s="117"/>
      <c r="V656" s="117"/>
      <c r="W656" s="117"/>
      <c r="X656" s="117"/>
      <c r="Y656" s="117"/>
      <c r="Z656" s="117"/>
      <c r="AA656" s="117"/>
      <c r="AB656" s="117"/>
      <c r="AC656" s="117"/>
      <c r="AD656" s="117"/>
      <c r="AE656" s="117"/>
      <c r="AF656" s="117"/>
      <c r="AG656" s="117"/>
    </row>
    <row r="657" spans="21:33">
      <c r="U657" s="117"/>
      <c r="V657" s="117"/>
      <c r="W657" s="117"/>
      <c r="X657" s="117"/>
      <c r="Y657" s="117"/>
      <c r="Z657" s="117"/>
      <c r="AA657" s="117"/>
      <c r="AB657" s="117"/>
      <c r="AC657" s="117"/>
      <c r="AD657" s="117"/>
      <c r="AE657" s="117"/>
      <c r="AF657" s="117"/>
      <c r="AG657" s="117"/>
    </row>
    <row r="658" spans="21:33">
      <c r="U658" s="117"/>
      <c r="V658" s="117"/>
      <c r="W658" s="117"/>
      <c r="X658" s="117"/>
      <c r="Y658" s="117"/>
      <c r="Z658" s="117"/>
      <c r="AA658" s="117"/>
      <c r="AB658" s="117"/>
      <c r="AC658" s="117"/>
      <c r="AD658" s="117"/>
      <c r="AE658" s="117"/>
      <c r="AF658" s="117"/>
      <c r="AG658" s="117"/>
    </row>
    <row r="659" spans="21:33">
      <c r="U659" s="117"/>
      <c r="V659" s="117"/>
      <c r="W659" s="117"/>
      <c r="X659" s="117"/>
      <c r="Y659" s="117"/>
      <c r="Z659" s="117"/>
      <c r="AA659" s="117"/>
      <c r="AB659" s="117"/>
      <c r="AC659" s="117"/>
      <c r="AD659" s="117"/>
      <c r="AE659" s="117"/>
      <c r="AF659" s="117"/>
      <c r="AG659" s="117"/>
    </row>
    <row r="660" spans="21:33">
      <c r="U660" s="117"/>
      <c r="V660" s="117"/>
      <c r="W660" s="117"/>
      <c r="X660" s="117"/>
      <c r="Y660" s="117"/>
      <c r="Z660" s="117"/>
      <c r="AA660" s="117"/>
      <c r="AB660" s="117"/>
      <c r="AC660" s="117"/>
      <c r="AD660" s="117"/>
      <c r="AE660" s="117"/>
      <c r="AF660" s="117"/>
      <c r="AG660" s="117"/>
    </row>
    <row r="661" spans="21:33">
      <c r="U661" s="117"/>
      <c r="V661" s="117"/>
      <c r="W661" s="117"/>
      <c r="X661" s="117"/>
      <c r="Y661" s="117"/>
      <c r="Z661" s="117"/>
      <c r="AA661" s="117"/>
      <c r="AB661" s="117"/>
      <c r="AC661" s="117"/>
      <c r="AD661" s="117"/>
      <c r="AE661" s="117"/>
      <c r="AF661" s="117"/>
      <c r="AG661" s="117"/>
    </row>
    <row r="662" spans="21:33">
      <c r="U662" s="117"/>
      <c r="V662" s="117"/>
      <c r="W662" s="117"/>
      <c r="X662" s="117"/>
      <c r="Y662" s="117"/>
      <c r="Z662" s="117"/>
      <c r="AA662" s="117"/>
      <c r="AB662" s="117"/>
      <c r="AC662" s="117"/>
      <c r="AD662" s="117"/>
      <c r="AE662" s="117"/>
      <c r="AF662" s="117"/>
      <c r="AG662" s="117"/>
    </row>
    <row r="663" spans="21:33">
      <c r="U663" s="117"/>
      <c r="V663" s="117"/>
      <c r="W663" s="117"/>
      <c r="X663" s="117"/>
      <c r="Y663" s="117"/>
      <c r="Z663" s="117"/>
      <c r="AA663" s="117"/>
      <c r="AB663" s="117"/>
      <c r="AC663" s="117"/>
      <c r="AD663" s="117"/>
      <c r="AE663" s="117"/>
      <c r="AF663" s="117"/>
      <c r="AG663" s="117"/>
    </row>
    <row r="664" spans="21:33">
      <c r="U664" s="117"/>
      <c r="V664" s="117"/>
      <c r="W664" s="117"/>
      <c r="X664" s="117"/>
      <c r="Y664" s="117"/>
      <c r="Z664" s="117"/>
      <c r="AA664" s="117"/>
      <c r="AB664" s="117"/>
      <c r="AC664" s="117"/>
      <c r="AD664" s="117"/>
      <c r="AE664" s="117"/>
      <c r="AF664" s="117"/>
      <c r="AG664" s="117"/>
    </row>
    <row r="665" spans="21:33">
      <c r="U665" s="117"/>
      <c r="V665" s="117"/>
      <c r="W665" s="117"/>
      <c r="X665" s="117"/>
      <c r="Y665" s="117"/>
      <c r="Z665" s="117"/>
      <c r="AA665" s="117"/>
      <c r="AB665" s="117"/>
      <c r="AC665" s="117"/>
      <c r="AD665" s="117"/>
      <c r="AE665" s="117"/>
      <c r="AF665" s="117"/>
      <c r="AG665" s="117"/>
    </row>
    <row r="666" spans="21:33">
      <c r="U666" s="117"/>
      <c r="V666" s="117"/>
      <c r="W666" s="117"/>
      <c r="X666" s="117"/>
      <c r="Y666" s="117"/>
      <c r="Z666" s="117"/>
      <c r="AA666" s="117"/>
      <c r="AB666" s="117"/>
      <c r="AC666" s="117"/>
      <c r="AD666" s="117"/>
      <c r="AE666" s="117"/>
      <c r="AF666" s="117"/>
      <c r="AG666" s="117"/>
    </row>
    <row r="667" spans="21:33">
      <c r="U667" s="117"/>
      <c r="V667" s="117"/>
      <c r="W667" s="117"/>
      <c r="X667" s="117"/>
      <c r="Y667" s="117"/>
      <c r="Z667" s="117"/>
      <c r="AA667" s="117"/>
      <c r="AB667" s="117"/>
      <c r="AC667" s="117"/>
      <c r="AD667" s="117"/>
      <c r="AE667" s="117"/>
      <c r="AF667" s="117"/>
      <c r="AG667" s="117"/>
    </row>
    <row r="668" spans="21:33">
      <c r="U668" s="117"/>
      <c r="V668" s="117"/>
      <c r="W668" s="117"/>
      <c r="X668" s="117"/>
      <c r="Y668" s="117"/>
      <c r="Z668" s="117"/>
      <c r="AA668" s="117"/>
      <c r="AB668" s="117"/>
      <c r="AC668" s="117"/>
      <c r="AD668" s="117"/>
      <c r="AE668" s="117"/>
      <c r="AF668" s="117"/>
      <c r="AG668" s="117"/>
    </row>
    <row r="669" spans="21:33">
      <c r="U669" s="117"/>
      <c r="V669" s="117"/>
      <c r="W669" s="117"/>
      <c r="X669" s="117"/>
      <c r="Y669" s="117"/>
      <c r="Z669" s="117"/>
      <c r="AA669" s="117"/>
      <c r="AB669" s="117"/>
      <c r="AC669" s="117"/>
      <c r="AD669" s="117"/>
      <c r="AE669" s="117"/>
      <c r="AF669" s="117"/>
      <c r="AG669" s="117"/>
    </row>
    <row r="670" spans="21:33">
      <c r="U670" s="117"/>
      <c r="V670" s="117"/>
      <c r="W670" s="117"/>
      <c r="X670" s="117"/>
      <c r="Y670" s="117"/>
      <c r="Z670" s="117"/>
      <c r="AA670" s="117"/>
      <c r="AB670" s="117"/>
      <c r="AC670" s="117"/>
      <c r="AD670" s="117"/>
      <c r="AE670" s="117"/>
      <c r="AF670" s="117"/>
      <c r="AG670" s="117"/>
    </row>
    <row r="671" spans="21:33">
      <c r="U671" s="117"/>
      <c r="V671" s="117"/>
      <c r="W671" s="117"/>
      <c r="X671" s="117"/>
      <c r="Y671" s="117"/>
      <c r="Z671" s="117"/>
      <c r="AA671" s="117"/>
      <c r="AB671" s="117"/>
      <c r="AC671" s="117"/>
      <c r="AD671" s="117"/>
      <c r="AE671" s="117"/>
      <c r="AF671" s="117"/>
      <c r="AG671" s="117"/>
    </row>
    <row r="672" spans="21:33">
      <c r="U672" s="117"/>
      <c r="V672" s="117"/>
      <c r="W672" s="117"/>
      <c r="X672" s="117"/>
      <c r="Y672" s="117"/>
      <c r="Z672" s="117"/>
      <c r="AA672" s="117"/>
      <c r="AB672" s="117"/>
      <c r="AC672" s="117"/>
      <c r="AD672" s="117"/>
      <c r="AE672" s="117"/>
      <c r="AF672" s="117"/>
      <c r="AG672" s="117"/>
    </row>
    <row r="673" spans="21:33">
      <c r="U673" s="117"/>
      <c r="V673" s="117"/>
      <c r="W673" s="117"/>
      <c r="X673" s="117"/>
      <c r="Y673" s="117"/>
      <c r="Z673" s="117"/>
      <c r="AA673" s="117"/>
      <c r="AB673" s="117"/>
      <c r="AC673" s="117"/>
      <c r="AD673" s="117"/>
      <c r="AE673" s="117"/>
      <c r="AF673" s="117"/>
      <c r="AG673" s="117"/>
    </row>
    <row r="674" spans="21:33">
      <c r="U674" s="117"/>
      <c r="V674" s="117"/>
      <c r="W674" s="117"/>
      <c r="X674" s="117"/>
      <c r="Y674" s="117"/>
      <c r="Z674" s="117"/>
      <c r="AA674" s="117"/>
      <c r="AB674" s="117"/>
      <c r="AC674" s="117"/>
      <c r="AD674" s="117"/>
      <c r="AE674" s="117"/>
      <c r="AF674" s="117"/>
      <c r="AG674" s="117"/>
    </row>
    <row r="675" spans="21:33">
      <c r="U675" s="117"/>
      <c r="V675" s="117"/>
      <c r="W675" s="117"/>
      <c r="X675" s="117"/>
      <c r="Y675" s="117"/>
      <c r="Z675" s="117"/>
      <c r="AA675" s="117"/>
      <c r="AB675" s="117"/>
      <c r="AC675" s="117"/>
      <c r="AD675" s="117"/>
      <c r="AE675" s="117"/>
      <c r="AF675" s="117"/>
      <c r="AG675" s="117"/>
    </row>
    <row r="676" spans="21:33">
      <c r="U676" s="117"/>
      <c r="V676" s="117"/>
      <c r="W676" s="117"/>
      <c r="X676" s="117"/>
      <c r="Y676" s="117"/>
      <c r="Z676" s="117"/>
      <c r="AA676" s="117"/>
      <c r="AB676" s="117"/>
      <c r="AC676" s="117"/>
      <c r="AD676" s="117"/>
      <c r="AE676" s="117"/>
      <c r="AF676" s="117"/>
      <c r="AG676" s="117"/>
    </row>
    <row r="677" spans="21:33">
      <c r="U677" s="117"/>
      <c r="V677" s="117"/>
      <c r="W677" s="117"/>
      <c r="X677" s="117"/>
      <c r="Y677" s="117"/>
      <c r="Z677" s="117"/>
      <c r="AA677" s="117"/>
      <c r="AB677" s="117"/>
      <c r="AC677" s="117"/>
      <c r="AD677" s="117"/>
      <c r="AE677" s="117"/>
      <c r="AF677" s="117"/>
      <c r="AG677" s="117"/>
    </row>
    <row r="678" spans="21:33">
      <c r="U678" s="117"/>
      <c r="V678" s="117"/>
      <c r="W678" s="117"/>
      <c r="X678" s="117"/>
      <c r="Y678" s="117"/>
      <c r="Z678" s="117"/>
      <c r="AA678" s="117"/>
      <c r="AB678" s="117"/>
      <c r="AC678" s="117"/>
      <c r="AD678" s="117"/>
      <c r="AE678" s="117"/>
      <c r="AF678" s="117"/>
      <c r="AG678" s="117"/>
    </row>
    <row r="679" spans="21:33">
      <c r="U679" s="117"/>
      <c r="V679" s="117"/>
      <c r="W679" s="117"/>
      <c r="X679" s="117"/>
      <c r="Y679" s="117"/>
      <c r="Z679" s="117"/>
      <c r="AA679" s="117"/>
      <c r="AB679" s="117"/>
      <c r="AC679" s="117"/>
      <c r="AD679" s="117"/>
      <c r="AE679" s="117"/>
      <c r="AF679" s="117"/>
      <c r="AG679" s="117"/>
    </row>
    <row r="680" spans="21:33">
      <c r="U680" s="117"/>
      <c r="V680" s="117"/>
      <c r="W680" s="117"/>
      <c r="X680" s="117"/>
      <c r="Y680" s="117"/>
      <c r="Z680" s="117"/>
      <c r="AA680" s="117"/>
      <c r="AB680" s="117"/>
      <c r="AC680" s="117"/>
      <c r="AD680" s="117"/>
      <c r="AE680" s="117"/>
      <c r="AF680" s="117"/>
      <c r="AG680" s="117"/>
    </row>
    <row r="681" spans="21:33">
      <c r="U681" s="117"/>
      <c r="V681" s="117"/>
      <c r="W681" s="117"/>
      <c r="X681" s="117"/>
      <c r="Y681" s="117"/>
      <c r="Z681" s="117"/>
      <c r="AA681" s="117"/>
      <c r="AB681" s="117"/>
      <c r="AC681" s="117"/>
      <c r="AD681" s="117"/>
      <c r="AE681" s="117"/>
      <c r="AF681" s="117"/>
      <c r="AG681" s="117"/>
    </row>
    <row r="682" spans="21:33">
      <c r="U682" s="117"/>
      <c r="V682" s="117"/>
      <c r="W682" s="117"/>
      <c r="X682" s="117"/>
      <c r="Y682" s="117"/>
      <c r="Z682" s="117"/>
      <c r="AA682" s="117"/>
      <c r="AB682" s="117"/>
      <c r="AC682" s="117"/>
      <c r="AD682" s="117"/>
      <c r="AE682" s="117"/>
      <c r="AF682" s="117"/>
      <c r="AG682" s="117"/>
    </row>
    <row r="683" spans="21:33">
      <c r="U683" s="117"/>
      <c r="V683" s="117"/>
      <c r="W683" s="117"/>
      <c r="X683" s="117"/>
      <c r="Y683" s="117"/>
      <c r="Z683" s="117"/>
      <c r="AA683" s="117"/>
      <c r="AB683" s="117"/>
      <c r="AC683" s="117"/>
      <c r="AD683" s="117"/>
      <c r="AE683" s="117"/>
      <c r="AF683" s="117"/>
      <c r="AG683" s="117"/>
    </row>
    <row r="684" spans="21:33">
      <c r="U684" s="117"/>
      <c r="V684" s="117"/>
      <c r="W684" s="117"/>
      <c r="X684" s="117"/>
      <c r="Y684" s="117"/>
      <c r="Z684" s="117"/>
      <c r="AA684" s="117"/>
      <c r="AB684" s="117"/>
      <c r="AC684" s="117"/>
      <c r="AD684" s="117"/>
      <c r="AE684" s="117"/>
      <c r="AF684" s="117"/>
      <c r="AG684" s="117"/>
    </row>
    <row r="685" spans="21:33">
      <c r="U685" s="117"/>
      <c r="V685" s="117"/>
      <c r="W685" s="117"/>
      <c r="X685" s="117"/>
      <c r="Y685" s="117"/>
      <c r="Z685" s="117"/>
      <c r="AA685" s="117"/>
      <c r="AB685" s="117"/>
      <c r="AC685" s="117"/>
      <c r="AD685" s="117"/>
      <c r="AE685" s="117"/>
      <c r="AF685" s="117"/>
      <c r="AG685" s="117"/>
    </row>
    <row r="686" spans="21:33">
      <c r="U686" s="117"/>
      <c r="V686" s="117"/>
      <c r="W686" s="117"/>
      <c r="X686" s="117"/>
      <c r="Y686" s="117"/>
      <c r="Z686" s="117"/>
      <c r="AA686" s="117"/>
      <c r="AB686" s="117"/>
      <c r="AC686" s="117"/>
      <c r="AD686" s="117"/>
      <c r="AE686" s="117"/>
      <c r="AF686" s="117"/>
      <c r="AG686" s="117"/>
    </row>
    <row r="687" spans="21:33">
      <c r="U687" s="117"/>
      <c r="V687" s="117"/>
      <c r="W687" s="117"/>
      <c r="X687" s="117"/>
      <c r="Y687" s="117"/>
      <c r="Z687" s="117"/>
      <c r="AA687" s="117"/>
      <c r="AB687" s="117"/>
      <c r="AC687" s="117"/>
      <c r="AD687" s="117"/>
      <c r="AE687" s="117"/>
      <c r="AF687" s="117"/>
      <c r="AG687" s="117"/>
    </row>
    <row r="688" spans="21:33">
      <c r="U688" s="117"/>
      <c r="V688" s="117"/>
      <c r="W688" s="117"/>
      <c r="X688" s="117"/>
      <c r="Y688" s="117"/>
      <c r="Z688" s="117"/>
      <c r="AA688" s="117"/>
      <c r="AB688" s="117"/>
      <c r="AC688" s="117"/>
      <c r="AD688" s="117"/>
      <c r="AE688" s="117"/>
      <c r="AF688" s="117"/>
      <c r="AG688" s="117"/>
    </row>
    <row r="689" spans="21:33">
      <c r="U689" s="117"/>
      <c r="V689" s="117"/>
      <c r="W689" s="117"/>
      <c r="X689" s="117"/>
      <c r="Y689" s="117"/>
      <c r="Z689" s="117"/>
      <c r="AA689" s="117"/>
      <c r="AB689" s="117"/>
      <c r="AC689" s="117"/>
      <c r="AD689" s="117"/>
      <c r="AE689" s="117"/>
      <c r="AF689" s="117"/>
      <c r="AG689" s="117"/>
    </row>
    <row r="690" spans="21:33">
      <c r="U690" s="117"/>
      <c r="V690" s="117"/>
      <c r="W690" s="117"/>
      <c r="X690" s="117"/>
      <c r="Y690" s="117"/>
      <c r="Z690" s="117"/>
      <c r="AA690" s="117"/>
      <c r="AB690" s="117"/>
      <c r="AC690" s="117"/>
      <c r="AD690" s="117"/>
      <c r="AE690" s="117"/>
      <c r="AF690" s="117"/>
      <c r="AG690" s="117"/>
    </row>
    <row r="691" spans="21:33">
      <c r="U691" s="117"/>
      <c r="V691" s="117"/>
      <c r="W691" s="117"/>
      <c r="X691" s="117"/>
      <c r="Y691" s="117"/>
      <c r="Z691" s="117"/>
      <c r="AA691" s="117"/>
      <c r="AB691" s="117"/>
      <c r="AC691" s="117"/>
      <c r="AD691" s="117"/>
      <c r="AE691" s="117"/>
      <c r="AF691" s="117"/>
      <c r="AG691" s="117"/>
    </row>
    <row r="692" spans="21:33">
      <c r="U692" s="117"/>
      <c r="V692" s="117"/>
      <c r="W692" s="117"/>
      <c r="X692" s="117"/>
      <c r="Y692" s="117"/>
      <c r="Z692" s="117"/>
      <c r="AA692" s="117"/>
      <c r="AB692" s="117"/>
      <c r="AC692" s="117"/>
      <c r="AD692" s="117"/>
      <c r="AE692" s="117"/>
      <c r="AF692" s="117"/>
      <c r="AG692" s="117"/>
    </row>
    <row r="693" spans="21:33">
      <c r="U693" s="117"/>
      <c r="V693" s="117"/>
      <c r="W693" s="117"/>
      <c r="X693" s="117"/>
      <c r="Y693" s="117"/>
      <c r="Z693" s="117"/>
      <c r="AA693" s="117"/>
      <c r="AB693" s="117"/>
      <c r="AC693" s="117"/>
      <c r="AD693" s="117"/>
      <c r="AE693" s="117"/>
      <c r="AF693" s="117"/>
      <c r="AG693" s="117"/>
    </row>
    <row r="694" spans="21:33">
      <c r="U694" s="117"/>
      <c r="V694" s="117"/>
      <c r="W694" s="117"/>
      <c r="X694" s="117"/>
      <c r="Y694" s="117"/>
      <c r="Z694" s="117"/>
      <c r="AA694" s="117"/>
      <c r="AB694" s="117"/>
      <c r="AC694" s="117"/>
      <c r="AD694" s="117"/>
      <c r="AE694" s="117"/>
      <c r="AF694" s="117"/>
      <c r="AG694" s="117"/>
    </row>
    <row r="695" spans="21:33">
      <c r="U695" s="117"/>
      <c r="V695" s="117"/>
      <c r="W695" s="117"/>
      <c r="X695" s="117"/>
      <c r="Y695" s="117"/>
      <c r="Z695" s="117"/>
      <c r="AA695" s="117"/>
      <c r="AB695" s="117"/>
      <c r="AC695" s="117"/>
      <c r="AD695" s="117"/>
      <c r="AE695" s="117"/>
      <c r="AF695" s="117"/>
      <c r="AG695" s="117"/>
    </row>
    <row r="696" spans="21:33">
      <c r="U696" s="117"/>
      <c r="V696" s="117"/>
      <c r="W696" s="117"/>
      <c r="X696" s="117"/>
      <c r="Y696" s="117"/>
      <c r="Z696" s="117"/>
      <c r="AA696" s="117"/>
      <c r="AB696" s="117"/>
      <c r="AC696" s="117"/>
      <c r="AD696" s="117"/>
      <c r="AE696" s="117"/>
      <c r="AF696" s="117"/>
      <c r="AG696" s="117"/>
    </row>
    <row r="697" spans="21:33">
      <c r="U697" s="117"/>
      <c r="V697" s="117"/>
      <c r="W697" s="117"/>
      <c r="X697" s="117"/>
      <c r="Y697" s="117"/>
      <c r="Z697" s="117"/>
      <c r="AA697" s="117"/>
      <c r="AB697" s="117"/>
      <c r="AC697" s="117"/>
      <c r="AD697" s="117"/>
      <c r="AE697" s="117"/>
      <c r="AF697" s="117"/>
      <c r="AG697" s="117"/>
    </row>
    <row r="698" spans="21:33">
      <c r="U698" s="117"/>
      <c r="V698" s="117"/>
      <c r="W698" s="117"/>
      <c r="X698" s="117"/>
      <c r="Y698" s="117"/>
      <c r="Z698" s="117"/>
      <c r="AA698" s="117"/>
      <c r="AB698" s="117"/>
      <c r="AC698" s="117"/>
      <c r="AD698" s="117"/>
      <c r="AE698" s="117"/>
      <c r="AF698" s="117"/>
      <c r="AG698" s="117"/>
    </row>
    <row r="699" spans="21:33">
      <c r="U699" s="117"/>
      <c r="V699" s="117"/>
      <c r="W699" s="117"/>
      <c r="X699" s="117"/>
      <c r="Y699" s="117"/>
      <c r="Z699" s="117"/>
      <c r="AA699" s="117"/>
      <c r="AB699" s="117"/>
      <c r="AC699" s="117"/>
      <c r="AD699" s="117"/>
      <c r="AE699" s="117"/>
      <c r="AF699" s="117"/>
      <c r="AG699" s="117"/>
    </row>
    <row r="700" spans="21:33">
      <c r="U700" s="117"/>
      <c r="V700" s="117"/>
      <c r="W700" s="117"/>
      <c r="X700" s="117"/>
      <c r="Y700" s="117"/>
      <c r="Z700" s="117"/>
      <c r="AA700" s="117"/>
      <c r="AB700" s="117"/>
      <c r="AC700" s="117"/>
      <c r="AD700" s="117"/>
      <c r="AE700" s="117"/>
      <c r="AF700" s="117"/>
      <c r="AG700" s="117"/>
    </row>
    <row r="701" spans="21:33">
      <c r="U701" s="117"/>
      <c r="V701" s="117"/>
      <c r="W701" s="117"/>
      <c r="X701" s="117"/>
      <c r="Y701" s="117"/>
      <c r="Z701" s="117"/>
      <c r="AA701" s="117"/>
      <c r="AB701" s="117"/>
      <c r="AC701" s="117"/>
      <c r="AD701" s="117"/>
      <c r="AE701" s="117"/>
      <c r="AF701" s="117"/>
      <c r="AG701" s="117"/>
    </row>
    <row r="702" spans="21:33">
      <c r="U702" s="117"/>
      <c r="V702" s="117"/>
      <c r="W702" s="117"/>
      <c r="X702" s="117"/>
      <c r="Y702" s="117"/>
      <c r="Z702" s="117"/>
      <c r="AA702" s="117"/>
      <c r="AB702" s="117"/>
      <c r="AC702" s="117"/>
      <c r="AD702" s="117"/>
      <c r="AE702" s="117"/>
      <c r="AF702" s="117"/>
      <c r="AG702" s="117"/>
    </row>
    <row r="703" spans="21:33">
      <c r="U703" s="117"/>
      <c r="V703" s="117"/>
      <c r="W703" s="117"/>
      <c r="X703" s="117"/>
      <c r="Y703" s="117"/>
      <c r="Z703" s="117"/>
      <c r="AA703" s="117"/>
      <c r="AB703" s="117"/>
      <c r="AC703" s="117"/>
      <c r="AD703" s="117"/>
      <c r="AE703" s="117"/>
      <c r="AF703" s="117"/>
      <c r="AG703" s="117"/>
    </row>
    <row r="704" spans="21:33">
      <c r="U704" s="117"/>
      <c r="V704" s="117"/>
      <c r="W704" s="117"/>
      <c r="X704" s="117"/>
      <c r="Y704" s="117"/>
      <c r="Z704" s="117"/>
      <c r="AA704" s="117"/>
      <c r="AB704" s="117"/>
      <c r="AC704" s="117"/>
      <c r="AD704" s="117"/>
      <c r="AE704" s="117"/>
      <c r="AF704" s="117"/>
      <c r="AG704" s="117"/>
    </row>
    <row r="705" spans="21:33">
      <c r="U705" s="117"/>
      <c r="V705" s="117"/>
      <c r="W705" s="117"/>
      <c r="X705" s="117"/>
      <c r="Y705" s="117"/>
      <c r="Z705" s="117"/>
      <c r="AA705" s="117"/>
      <c r="AB705" s="117"/>
      <c r="AC705" s="117"/>
      <c r="AD705" s="117"/>
      <c r="AE705" s="117"/>
      <c r="AF705" s="117"/>
      <c r="AG705" s="117"/>
    </row>
    <row r="706" spans="21:33">
      <c r="U706" s="117"/>
      <c r="V706" s="117"/>
      <c r="W706" s="117"/>
      <c r="X706" s="117"/>
      <c r="Y706" s="117"/>
      <c r="Z706" s="117"/>
      <c r="AA706" s="117"/>
      <c r="AB706" s="117"/>
      <c r="AC706" s="117"/>
      <c r="AD706" s="117"/>
      <c r="AE706" s="117"/>
      <c r="AF706" s="117"/>
      <c r="AG706" s="117"/>
    </row>
    <row r="707" spans="21:33">
      <c r="U707" s="117"/>
      <c r="V707" s="117"/>
      <c r="W707" s="117"/>
      <c r="X707" s="117"/>
      <c r="Y707" s="117"/>
      <c r="Z707" s="117"/>
      <c r="AA707" s="117"/>
      <c r="AB707" s="117"/>
      <c r="AC707" s="117"/>
      <c r="AD707" s="117"/>
      <c r="AE707" s="117"/>
      <c r="AF707" s="117"/>
      <c r="AG707" s="117"/>
    </row>
    <row r="708" spans="21:33">
      <c r="U708" s="117"/>
      <c r="V708" s="117"/>
      <c r="W708" s="117"/>
      <c r="X708" s="117"/>
      <c r="Y708" s="117"/>
      <c r="Z708" s="117"/>
      <c r="AA708" s="117"/>
      <c r="AB708" s="117"/>
      <c r="AC708" s="117"/>
      <c r="AD708" s="117"/>
      <c r="AE708" s="117"/>
      <c r="AF708" s="117"/>
      <c r="AG708" s="117"/>
    </row>
    <row r="709" spans="21:33">
      <c r="U709" s="117"/>
      <c r="V709" s="117"/>
      <c r="W709" s="117"/>
      <c r="X709" s="117"/>
      <c r="Y709" s="117"/>
      <c r="Z709" s="117"/>
      <c r="AA709" s="117"/>
      <c r="AB709" s="117"/>
      <c r="AC709" s="117"/>
      <c r="AD709" s="117"/>
      <c r="AE709" s="117"/>
      <c r="AF709" s="117"/>
      <c r="AG709" s="117"/>
    </row>
    <row r="710" spans="21:33">
      <c r="U710" s="117"/>
      <c r="V710" s="117"/>
      <c r="W710" s="117"/>
      <c r="X710" s="117"/>
      <c r="Y710" s="117"/>
      <c r="Z710" s="117"/>
      <c r="AA710" s="117"/>
      <c r="AB710" s="117"/>
      <c r="AC710" s="117"/>
      <c r="AD710" s="117"/>
      <c r="AE710" s="117"/>
      <c r="AF710" s="117"/>
      <c r="AG710" s="117"/>
    </row>
    <row r="711" spans="21:33">
      <c r="U711" s="117"/>
      <c r="V711" s="117"/>
      <c r="W711" s="117"/>
      <c r="X711" s="117"/>
      <c r="Y711" s="117"/>
      <c r="Z711" s="117"/>
      <c r="AA711" s="117"/>
      <c r="AB711" s="117"/>
      <c r="AC711" s="117"/>
      <c r="AD711" s="117"/>
      <c r="AE711" s="117"/>
      <c r="AF711" s="117"/>
      <c r="AG711" s="117"/>
    </row>
    <row r="712" spans="21:33">
      <c r="U712" s="117"/>
      <c r="V712" s="117"/>
      <c r="W712" s="117"/>
      <c r="X712" s="117"/>
      <c r="Y712" s="117"/>
      <c r="Z712" s="117"/>
      <c r="AA712" s="117"/>
      <c r="AB712" s="117"/>
      <c r="AC712" s="117"/>
      <c r="AD712" s="117"/>
      <c r="AE712" s="117"/>
      <c r="AF712" s="117"/>
      <c r="AG712" s="117"/>
    </row>
    <row r="713" spans="21:33">
      <c r="U713" s="117"/>
      <c r="V713" s="117"/>
      <c r="W713" s="117"/>
      <c r="X713" s="117"/>
      <c r="Y713" s="117"/>
      <c r="Z713" s="117"/>
      <c r="AA713" s="117"/>
      <c r="AB713" s="117"/>
      <c r="AC713" s="117"/>
      <c r="AD713" s="117"/>
      <c r="AE713" s="117"/>
      <c r="AF713" s="117"/>
      <c r="AG713" s="117"/>
    </row>
    <row r="714" spans="21:33">
      <c r="U714" s="117"/>
      <c r="V714" s="117"/>
      <c r="W714" s="117"/>
      <c r="X714" s="117"/>
      <c r="Y714" s="117"/>
      <c r="Z714" s="117"/>
      <c r="AA714" s="117"/>
      <c r="AB714" s="117"/>
      <c r="AC714" s="117"/>
      <c r="AD714" s="117"/>
      <c r="AE714" s="117"/>
      <c r="AF714" s="117"/>
      <c r="AG714" s="117"/>
    </row>
    <row r="715" spans="21:33">
      <c r="U715" s="117"/>
      <c r="V715" s="117"/>
      <c r="W715" s="117"/>
      <c r="X715" s="117"/>
      <c r="Y715" s="117"/>
      <c r="Z715" s="117"/>
      <c r="AA715" s="117"/>
      <c r="AB715" s="117"/>
      <c r="AC715" s="117"/>
      <c r="AD715" s="117"/>
      <c r="AE715" s="117"/>
      <c r="AF715" s="117"/>
      <c r="AG715" s="117"/>
    </row>
    <row r="716" spans="21:33">
      <c r="U716" s="117"/>
      <c r="V716" s="117"/>
      <c r="W716" s="117"/>
      <c r="X716" s="117"/>
      <c r="Y716" s="117"/>
      <c r="Z716" s="117"/>
      <c r="AA716" s="117"/>
      <c r="AB716" s="117"/>
      <c r="AC716" s="117"/>
      <c r="AD716" s="117"/>
      <c r="AE716" s="117"/>
      <c r="AF716" s="117"/>
      <c r="AG716" s="117"/>
    </row>
    <row r="717" spans="21:33">
      <c r="U717" s="117"/>
      <c r="V717" s="117"/>
      <c r="W717" s="117"/>
      <c r="X717" s="117"/>
      <c r="Y717" s="117"/>
      <c r="Z717" s="117"/>
      <c r="AA717" s="117"/>
      <c r="AB717" s="117"/>
      <c r="AC717" s="117"/>
      <c r="AD717" s="117"/>
      <c r="AE717" s="117"/>
      <c r="AF717" s="117"/>
      <c r="AG717" s="117"/>
    </row>
    <row r="718" spans="21:33">
      <c r="U718" s="117"/>
      <c r="V718" s="117"/>
      <c r="W718" s="117"/>
      <c r="X718" s="117"/>
      <c r="Y718" s="117"/>
      <c r="Z718" s="117"/>
      <c r="AA718" s="117"/>
      <c r="AB718" s="117"/>
      <c r="AC718" s="117"/>
      <c r="AD718" s="117"/>
      <c r="AE718" s="117"/>
      <c r="AF718" s="117"/>
      <c r="AG718" s="117"/>
    </row>
    <row r="719" spans="21:33">
      <c r="U719" s="117"/>
      <c r="V719" s="117"/>
      <c r="W719" s="117"/>
      <c r="X719" s="117"/>
      <c r="Y719" s="117"/>
      <c r="Z719" s="117"/>
      <c r="AA719" s="117"/>
      <c r="AB719" s="117"/>
      <c r="AC719" s="117"/>
      <c r="AD719" s="117"/>
      <c r="AE719" s="117"/>
      <c r="AF719" s="117"/>
      <c r="AG719" s="117"/>
    </row>
    <row r="720" spans="21:33">
      <c r="U720" s="117"/>
      <c r="V720" s="117"/>
      <c r="W720" s="117"/>
      <c r="X720" s="117"/>
      <c r="Y720" s="117"/>
      <c r="Z720" s="117"/>
      <c r="AA720" s="117"/>
      <c r="AB720" s="117"/>
      <c r="AC720" s="117"/>
      <c r="AD720" s="117"/>
      <c r="AE720" s="117"/>
      <c r="AF720" s="117"/>
      <c r="AG720" s="117"/>
    </row>
    <row r="721" spans="21:33">
      <c r="U721" s="117"/>
      <c r="V721" s="117"/>
      <c r="W721" s="117"/>
      <c r="X721" s="117"/>
      <c r="Y721" s="117"/>
      <c r="Z721" s="117"/>
      <c r="AA721" s="117"/>
      <c r="AB721" s="117"/>
      <c r="AC721" s="117"/>
      <c r="AD721" s="117"/>
      <c r="AE721" s="117"/>
      <c r="AF721" s="117"/>
      <c r="AG721" s="117"/>
    </row>
    <row r="722" spans="21:33">
      <c r="U722" s="117"/>
      <c r="V722" s="117"/>
      <c r="W722" s="117"/>
      <c r="X722" s="117"/>
      <c r="Y722" s="117"/>
      <c r="Z722" s="117"/>
      <c r="AA722" s="117"/>
      <c r="AB722" s="117"/>
      <c r="AC722" s="117"/>
      <c r="AD722" s="117"/>
      <c r="AE722" s="117"/>
      <c r="AF722" s="117"/>
      <c r="AG722" s="117"/>
    </row>
    <row r="723" spans="21:33">
      <c r="U723" s="117"/>
      <c r="V723" s="117"/>
      <c r="W723" s="117"/>
      <c r="X723" s="117"/>
      <c r="Y723" s="117"/>
      <c r="Z723" s="117"/>
      <c r="AA723" s="117"/>
      <c r="AB723" s="117"/>
      <c r="AC723" s="117"/>
      <c r="AD723" s="117"/>
      <c r="AE723" s="117"/>
      <c r="AF723" s="117"/>
      <c r="AG723" s="117"/>
    </row>
    <row r="724" spans="21:33">
      <c r="U724" s="117"/>
      <c r="V724" s="117"/>
      <c r="W724" s="117"/>
      <c r="X724" s="117"/>
      <c r="Y724" s="117"/>
      <c r="Z724" s="117"/>
      <c r="AA724" s="117"/>
      <c r="AB724" s="117"/>
      <c r="AC724" s="117"/>
      <c r="AD724" s="117"/>
      <c r="AE724" s="117"/>
      <c r="AF724" s="117"/>
      <c r="AG724" s="117"/>
    </row>
    <row r="725" spans="21:33">
      <c r="U725" s="117"/>
      <c r="V725" s="117"/>
      <c r="W725" s="117"/>
      <c r="X725" s="117"/>
      <c r="Y725" s="117"/>
      <c r="Z725" s="117"/>
      <c r="AA725" s="117"/>
      <c r="AB725" s="117"/>
      <c r="AC725" s="117"/>
      <c r="AD725" s="117"/>
      <c r="AE725" s="117"/>
      <c r="AF725" s="117"/>
      <c r="AG725" s="117"/>
    </row>
    <row r="726" spans="21:33">
      <c r="U726" s="117"/>
      <c r="V726" s="117"/>
      <c r="W726" s="117"/>
      <c r="X726" s="117"/>
      <c r="Y726" s="117"/>
      <c r="Z726" s="117"/>
      <c r="AA726" s="117"/>
      <c r="AB726" s="117"/>
      <c r="AC726" s="117"/>
      <c r="AD726" s="117"/>
      <c r="AE726" s="117"/>
      <c r="AF726" s="117"/>
      <c r="AG726" s="117"/>
    </row>
    <row r="727" spans="21:33">
      <c r="U727" s="117"/>
      <c r="V727" s="117"/>
      <c r="W727" s="117"/>
      <c r="X727" s="117"/>
      <c r="Y727" s="117"/>
      <c r="Z727" s="117"/>
      <c r="AA727" s="117"/>
      <c r="AB727" s="117"/>
      <c r="AC727" s="117"/>
      <c r="AD727" s="117"/>
      <c r="AE727" s="117"/>
      <c r="AF727" s="117"/>
      <c r="AG727" s="117"/>
    </row>
    <row r="728" spans="21:33">
      <c r="U728" s="117"/>
      <c r="V728" s="117"/>
      <c r="W728" s="117"/>
      <c r="X728" s="117"/>
      <c r="Y728" s="117"/>
      <c r="Z728" s="117"/>
      <c r="AA728" s="117"/>
      <c r="AB728" s="117"/>
      <c r="AC728" s="117"/>
      <c r="AD728" s="117"/>
      <c r="AE728" s="117"/>
      <c r="AF728" s="117"/>
      <c r="AG728" s="117"/>
    </row>
    <row r="729" spans="21:33">
      <c r="U729" s="117"/>
      <c r="V729" s="117"/>
      <c r="W729" s="117"/>
      <c r="X729" s="117"/>
      <c r="Y729" s="117"/>
      <c r="Z729" s="117"/>
      <c r="AA729" s="117"/>
      <c r="AB729" s="117"/>
      <c r="AC729" s="117"/>
      <c r="AD729" s="117"/>
      <c r="AE729" s="117"/>
      <c r="AF729" s="117"/>
      <c r="AG729" s="117"/>
    </row>
    <row r="730" spans="21:33">
      <c r="U730" s="117"/>
      <c r="V730" s="117"/>
      <c r="W730" s="117"/>
      <c r="X730" s="117"/>
      <c r="Y730" s="117"/>
      <c r="Z730" s="117"/>
      <c r="AA730" s="117"/>
      <c r="AB730" s="117"/>
      <c r="AC730" s="117"/>
      <c r="AD730" s="117"/>
      <c r="AE730" s="117"/>
      <c r="AF730" s="117"/>
      <c r="AG730" s="117"/>
    </row>
    <row r="731" spans="21:33">
      <c r="U731" s="117"/>
      <c r="V731" s="117"/>
      <c r="W731" s="117"/>
      <c r="X731" s="117"/>
      <c r="Y731" s="117"/>
      <c r="Z731" s="117"/>
      <c r="AA731" s="117"/>
      <c r="AB731" s="117"/>
      <c r="AC731" s="117"/>
      <c r="AD731" s="117"/>
      <c r="AE731" s="117"/>
      <c r="AF731" s="117"/>
      <c r="AG731" s="117"/>
    </row>
    <row r="732" spans="21:33">
      <c r="U732" s="117"/>
      <c r="V732" s="117"/>
      <c r="W732" s="117"/>
      <c r="X732" s="117"/>
      <c r="Y732" s="117"/>
      <c r="Z732" s="117"/>
      <c r="AA732" s="117"/>
      <c r="AB732" s="117"/>
      <c r="AC732" s="117"/>
      <c r="AD732" s="117"/>
      <c r="AE732" s="117"/>
      <c r="AF732" s="117"/>
      <c r="AG732" s="117"/>
    </row>
    <row r="733" spans="21:33">
      <c r="U733" s="117"/>
      <c r="V733" s="117"/>
      <c r="W733" s="117"/>
      <c r="X733" s="117"/>
      <c r="Y733" s="117"/>
      <c r="Z733" s="117"/>
      <c r="AA733" s="117"/>
      <c r="AB733" s="117"/>
      <c r="AC733" s="117"/>
      <c r="AD733" s="117"/>
      <c r="AE733" s="117"/>
      <c r="AF733" s="117"/>
      <c r="AG733" s="117"/>
    </row>
    <row r="734" spans="21:33">
      <c r="U734" s="117"/>
      <c r="V734" s="117"/>
      <c r="W734" s="117"/>
      <c r="X734" s="117"/>
      <c r="Y734" s="117"/>
      <c r="Z734" s="117"/>
      <c r="AA734" s="117"/>
      <c r="AB734" s="117"/>
      <c r="AC734" s="117"/>
      <c r="AD734" s="117"/>
      <c r="AE734" s="117"/>
      <c r="AF734" s="117"/>
      <c r="AG734" s="117"/>
    </row>
    <row r="735" spans="21:33">
      <c r="U735" s="117"/>
      <c r="V735" s="117"/>
      <c r="W735" s="117"/>
      <c r="X735" s="117"/>
      <c r="Y735" s="117"/>
      <c r="Z735" s="117"/>
      <c r="AA735" s="117"/>
      <c r="AB735" s="117"/>
      <c r="AC735" s="117"/>
      <c r="AD735" s="117"/>
      <c r="AE735" s="117"/>
      <c r="AF735" s="117"/>
      <c r="AG735" s="117"/>
    </row>
    <row r="736" spans="21:33">
      <c r="U736" s="117"/>
      <c r="V736" s="117"/>
      <c r="W736" s="117"/>
      <c r="X736" s="117"/>
      <c r="Y736" s="117"/>
      <c r="Z736" s="117"/>
      <c r="AA736" s="117"/>
      <c r="AB736" s="117"/>
      <c r="AC736" s="117"/>
      <c r="AD736" s="117"/>
      <c r="AE736" s="117"/>
      <c r="AF736" s="117"/>
      <c r="AG736" s="117"/>
    </row>
    <row r="737" spans="21:33">
      <c r="U737" s="117"/>
      <c r="V737" s="117"/>
      <c r="W737" s="117"/>
      <c r="X737" s="117"/>
      <c r="Y737" s="117"/>
      <c r="Z737" s="117"/>
      <c r="AA737" s="117"/>
      <c r="AB737" s="117"/>
      <c r="AC737" s="117"/>
      <c r="AD737" s="117"/>
      <c r="AE737" s="117"/>
      <c r="AF737" s="117"/>
      <c r="AG737" s="117"/>
    </row>
    <row r="738" spans="21:33">
      <c r="U738" s="117"/>
      <c r="V738" s="117"/>
      <c r="W738" s="117"/>
      <c r="X738" s="117"/>
      <c r="Y738" s="117"/>
      <c r="Z738" s="117"/>
      <c r="AA738" s="117"/>
      <c r="AB738" s="117"/>
      <c r="AC738" s="117"/>
      <c r="AD738" s="117"/>
      <c r="AE738" s="117"/>
      <c r="AF738" s="117"/>
      <c r="AG738" s="117"/>
    </row>
    <row r="739" spans="21:33">
      <c r="U739" s="117"/>
      <c r="V739" s="117"/>
      <c r="W739" s="117"/>
      <c r="X739" s="117"/>
      <c r="Y739" s="117"/>
      <c r="Z739" s="117"/>
      <c r="AA739" s="117"/>
      <c r="AB739" s="117"/>
      <c r="AC739" s="117"/>
      <c r="AD739" s="117"/>
      <c r="AE739" s="117"/>
      <c r="AF739" s="117"/>
      <c r="AG739" s="117"/>
    </row>
    <row r="740" spans="21:33">
      <c r="U740" s="117"/>
      <c r="V740" s="117"/>
      <c r="W740" s="117"/>
      <c r="X740" s="117"/>
      <c r="Y740" s="117"/>
      <c r="Z740" s="117"/>
      <c r="AA740" s="117"/>
      <c r="AB740" s="117"/>
      <c r="AC740" s="117"/>
      <c r="AD740" s="117"/>
      <c r="AE740" s="117"/>
      <c r="AF740" s="117"/>
      <c r="AG740" s="117"/>
    </row>
    <row r="741" spans="21:33">
      <c r="U741" s="117"/>
      <c r="V741" s="117"/>
      <c r="W741" s="117"/>
      <c r="X741" s="117"/>
      <c r="Y741" s="117"/>
      <c r="Z741" s="117"/>
      <c r="AA741" s="117"/>
      <c r="AB741" s="117"/>
      <c r="AC741" s="117"/>
      <c r="AD741" s="117"/>
      <c r="AE741" s="117"/>
      <c r="AF741" s="117"/>
      <c r="AG741" s="117"/>
    </row>
    <row r="742" spans="21:33">
      <c r="U742" s="117"/>
      <c r="V742" s="117"/>
      <c r="W742" s="117"/>
      <c r="X742" s="117"/>
      <c r="Y742" s="117"/>
      <c r="Z742" s="117"/>
      <c r="AA742" s="117"/>
      <c r="AB742" s="117"/>
      <c r="AC742" s="117"/>
      <c r="AD742" s="117"/>
      <c r="AE742" s="117"/>
      <c r="AF742" s="117"/>
      <c r="AG742" s="117"/>
    </row>
    <row r="743" spans="21:33">
      <c r="U743" s="117"/>
      <c r="V743" s="117"/>
      <c r="W743" s="117"/>
      <c r="X743" s="117"/>
      <c r="Y743" s="117"/>
      <c r="Z743" s="117"/>
      <c r="AA743" s="117"/>
      <c r="AB743" s="117"/>
      <c r="AC743" s="117"/>
      <c r="AD743" s="117"/>
      <c r="AE743" s="117"/>
      <c r="AF743" s="117"/>
      <c r="AG743" s="117"/>
    </row>
    <row r="744" spans="21:33">
      <c r="U744" s="117"/>
      <c r="V744" s="117"/>
      <c r="W744" s="117"/>
      <c r="X744" s="117"/>
      <c r="Y744" s="117"/>
      <c r="Z744" s="117"/>
      <c r="AA744" s="117"/>
      <c r="AB744" s="117"/>
      <c r="AC744" s="117"/>
      <c r="AD744" s="117"/>
      <c r="AE744" s="117"/>
      <c r="AF744" s="117"/>
      <c r="AG744" s="117"/>
    </row>
    <row r="745" spans="21:33">
      <c r="U745" s="117"/>
      <c r="V745" s="117"/>
      <c r="W745" s="117"/>
      <c r="X745" s="117"/>
      <c r="Y745" s="117"/>
      <c r="Z745" s="117"/>
      <c r="AA745" s="117"/>
      <c r="AB745" s="117"/>
      <c r="AC745" s="117"/>
      <c r="AD745" s="117"/>
      <c r="AE745" s="117"/>
      <c r="AF745" s="117"/>
      <c r="AG745" s="117"/>
    </row>
    <row r="746" spans="21:33">
      <c r="U746" s="117"/>
      <c r="V746" s="117"/>
      <c r="W746" s="117"/>
      <c r="X746" s="117"/>
      <c r="Y746" s="117"/>
      <c r="Z746" s="117"/>
      <c r="AA746" s="117"/>
      <c r="AB746" s="117"/>
      <c r="AC746" s="117"/>
      <c r="AD746" s="117"/>
      <c r="AE746" s="117"/>
      <c r="AF746" s="117"/>
      <c r="AG746" s="117"/>
    </row>
    <row r="747" spans="21:33">
      <c r="U747" s="117"/>
      <c r="V747" s="117"/>
      <c r="W747" s="117"/>
      <c r="X747" s="117"/>
      <c r="Y747" s="117"/>
      <c r="Z747" s="117"/>
      <c r="AA747" s="117"/>
      <c r="AB747" s="117"/>
      <c r="AC747" s="117"/>
      <c r="AD747" s="117"/>
      <c r="AE747" s="117"/>
      <c r="AF747" s="117"/>
      <c r="AG747" s="117"/>
    </row>
    <row r="748" spans="21:33">
      <c r="U748" s="117"/>
      <c r="V748" s="117"/>
      <c r="W748" s="117"/>
      <c r="X748" s="117"/>
      <c r="Y748" s="117"/>
      <c r="Z748" s="117"/>
      <c r="AA748" s="117"/>
      <c r="AB748" s="117"/>
      <c r="AC748" s="117"/>
      <c r="AD748" s="117"/>
      <c r="AE748" s="117"/>
      <c r="AF748" s="117"/>
      <c r="AG748" s="117"/>
    </row>
    <row r="749" spans="21:33">
      <c r="U749" s="117"/>
      <c r="V749" s="117"/>
      <c r="W749" s="117"/>
      <c r="X749" s="117"/>
      <c r="Y749" s="117"/>
      <c r="Z749" s="117"/>
      <c r="AA749" s="117"/>
      <c r="AB749" s="117"/>
      <c r="AC749" s="117"/>
      <c r="AD749" s="117"/>
      <c r="AE749" s="117"/>
      <c r="AF749" s="117"/>
      <c r="AG749" s="117"/>
    </row>
    <row r="750" spans="21:33">
      <c r="U750" s="117"/>
      <c r="V750" s="117"/>
      <c r="W750" s="117"/>
      <c r="X750" s="117"/>
      <c r="Y750" s="117"/>
      <c r="Z750" s="117"/>
      <c r="AA750" s="117"/>
      <c r="AB750" s="117"/>
      <c r="AC750" s="117"/>
      <c r="AD750" s="117"/>
      <c r="AE750" s="117"/>
      <c r="AF750" s="117"/>
      <c r="AG750" s="117"/>
    </row>
    <row r="751" spans="21:33">
      <c r="U751" s="117"/>
      <c r="V751" s="117"/>
      <c r="W751" s="117"/>
      <c r="X751" s="117"/>
      <c r="Y751" s="117"/>
      <c r="Z751" s="117"/>
      <c r="AA751" s="117"/>
      <c r="AB751" s="117"/>
      <c r="AC751" s="117"/>
      <c r="AD751" s="117"/>
      <c r="AE751" s="117"/>
      <c r="AF751" s="117"/>
      <c r="AG751" s="117"/>
    </row>
    <row r="752" spans="21:33">
      <c r="U752" s="117"/>
      <c r="V752" s="117"/>
      <c r="W752" s="117"/>
      <c r="X752" s="117"/>
      <c r="Y752" s="117"/>
      <c r="Z752" s="117"/>
      <c r="AA752" s="117"/>
      <c r="AB752" s="117"/>
      <c r="AC752" s="117"/>
      <c r="AD752" s="117"/>
      <c r="AE752" s="117"/>
      <c r="AF752" s="117"/>
      <c r="AG752" s="117"/>
    </row>
    <row r="753" spans="21:33">
      <c r="U753" s="117"/>
      <c r="V753" s="117"/>
      <c r="W753" s="117"/>
      <c r="X753" s="117"/>
      <c r="Y753" s="117"/>
      <c r="Z753" s="117"/>
      <c r="AA753" s="117"/>
      <c r="AB753" s="117"/>
      <c r="AC753" s="117"/>
      <c r="AD753" s="117"/>
      <c r="AE753" s="117"/>
      <c r="AF753" s="117"/>
      <c r="AG753" s="117"/>
    </row>
    <row r="754" spans="21:33">
      <c r="U754" s="117"/>
      <c r="V754" s="117"/>
      <c r="W754" s="117"/>
      <c r="X754" s="117"/>
      <c r="Y754" s="117"/>
      <c r="Z754" s="117"/>
      <c r="AA754" s="117"/>
      <c r="AB754" s="117"/>
      <c r="AC754" s="117"/>
      <c r="AD754" s="117"/>
      <c r="AE754" s="117"/>
      <c r="AF754" s="117"/>
      <c r="AG754" s="117"/>
    </row>
    <row r="755" spans="21:33">
      <c r="U755" s="117"/>
      <c r="V755" s="117"/>
      <c r="W755" s="117"/>
      <c r="X755" s="117"/>
      <c r="Y755" s="117"/>
      <c r="Z755" s="117"/>
      <c r="AA755" s="117"/>
      <c r="AB755" s="117"/>
      <c r="AC755" s="117"/>
      <c r="AD755" s="117"/>
      <c r="AE755" s="117"/>
      <c r="AF755" s="117"/>
      <c r="AG755" s="117"/>
    </row>
  </sheetData>
  <customSheetViews>
    <customSheetView guid="{8CA1AA3C-D3A6-493D-93EE-74DE1406A5FE}" scale="87" colorId="22" showGridLines="0" showRuler="0" topLeftCell="A95">
      <selection activeCell="B102" sqref="B102"/>
      <rowBreaks count="1" manualBreakCount="1">
        <brk id="70" max="5" man="1"/>
      </rowBreaks>
      <colBreaks count="1" manualBreakCount="1">
        <brk id="16" min="1" max="39" man="1"/>
      </colBreaks>
      <pageMargins left="0.7" right="0.7" top="0.75" bottom="0.75" header="0.3" footer="0.3"/>
      <pageSetup scale="65" orientation="portrait"/>
      <headerFooter alignWithMargins="0">
        <oddFooter>&amp;L&amp;Z&amp;F&amp;R&amp;D</oddFooter>
      </headerFooter>
    </customSheetView>
  </customSheetViews>
  <phoneticPr fontId="0" type="noConversion"/>
  <conditionalFormatting sqref="C132:C133">
    <cfRule type="cellIs" dxfId="2" priority="11" operator="lessThan">
      <formula>0</formula>
    </cfRule>
    <cfRule type="cellIs" dxfId="1" priority="12" operator="greaterThan">
      <formula>0</formula>
    </cfRule>
  </conditionalFormatting>
  <conditionalFormatting sqref="C153">
    <cfRule type="containsText" dxfId="0" priority="1" operator="containsText" text="Not Equal">
      <formula>NOT(ISERROR(SEARCH("Not Equal",C153)))</formula>
    </cfRule>
  </conditionalFormatting>
  <pageMargins left="0.75" right="0.75" top="1" bottom="1" header="0.5" footer="0.5"/>
  <pageSetup scale="35" orientation="portrait"/>
  <headerFooter alignWithMargins="0">
    <oddFooter>&amp;L&amp;Z&amp;F&amp;R&amp;D</oddFooter>
  </headerFooter>
  <rowBreaks count="1" manualBreakCount="1">
    <brk id="70" max="7" man="1"/>
  </rowBreaks>
  <colBreaks count="1" manualBreakCount="1">
    <brk id="16" min="1" max="39" man="1"/>
  </colBreaks>
  <ignoredErrors>
    <ignoredError sqref="A89 A123:A124 A20:A21 A151:A152 A135:A139 A146:A147 A141:A144 A119:A121 A12:A18 A7:A8 A99:A117 A32:A37 A10" numberStoredAsText="1"/>
    <ignoredError sqref="E102 C17 F68:F74 G68:G74 D68:D73 D105:E105 F44:F50 G44:G50 D44:D50 D102:D104 F102:F105 D74 E104 D106:F106" evalError="1"/>
  </ignoredErrors>
  <legacyDrawing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promptTitle="Select">
          <x14:formula1>
            <xm:f>VLOOKUP!$A$6:$A$34</xm:f>
          </x14:formula1>
          <xm:sqref>D7:F7</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499984740745262"/>
  </sheetPr>
  <dimension ref="A1:BB183"/>
  <sheetViews>
    <sheetView showGridLines="0" zoomScale="80" zoomScaleNormal="80" zoomScalePageLayoutView="80" workbookViewId="0">
      <selection sqref="A1:D1"/>
    </sheetView>
  </sheetViews>
  <sheetFormatPr defaultColWidth="8.85546875" defaultRowHeight="21"/>
  <cols>
    <col min="1" max="1" width="54.7109375" style="20" customWidth="1"/>
    <col min="2" max="2" width="27.42578125" style="20" customWidth="1"/>
    <col min="3" max="3" width="24.7109375" style="20" customWidth="1"/>
    <col min="4" max="4" width="26" style="20" bestFit="1" customWidth="1"/>
    <col min="5" max="5" width="23.42578125" style="20" customWidth="1"/>
    <col min="6" max="6" width="21.85546875" style="20" customWidth="1"/>
    <col min="7" max="7" width="16.28515625" style="20" customWidth="1"/>
    <col min="8" max="8" width="13.42578125" style="20" bestFit="1" customWidth="1"/>
    <col min="9" max="9" width="14.28515625" style="20" customWidth="1"/>
    <col min="10" max="10" width="13.42578125" style="20" bestFit="1" customWidth="1"/>
    <col min="11" max="11" width="17.85546875" style="20" bestFit="1" customWidth="1"/>
    <col min="12" max="12" width="13.7109375" style="20" customWidth="1"/>
    <col min="13" max="13" width="13.42578125" style="20" bestFit="1" customWidth="1"/>
    <col min="14" max="14" width="12.140625" style="20" bestFit="1" customWidth="1"/>
    <col min="15" max="15" width="13.28515625" style="20" customWidth="1"/>
    <col min="16" max="16" width="9.140625" style="20" bestFit="1" customWidth="1"/>
    <col min="17" max="17" width="12.140625" style="20" bestFit="1" customWidth="1"/>
    <col min="18" max="18" width="13.42578125" style="20" customWidth="1"/>
    <col min="19" max="19" width="11.7109375" style="20" bestFit="1" customWidth="1"/>
    <col min="20" max="20" width="21.42578125" style="20" customWidth="1"/>
    <col min="21" max="21" width="8.85546875" style="20"/>
    <col min="22" max="22" width="12.140625" style="20" bestFit="1" customWidth="1"/>
    <col min="23" max="23" width="13.85546875" style="20" customWidth="1"/>
    <col min="24" max="24" width="9.28515625" style="20" bestFit="1" customWidth="1"/>
    <col min="25" max="25" width="2.42578125" style="20" customWidth="1"/>
    <col min="26" max="26" width="12.140625" style="20" bestFit="1" customWidth="1"/>
    <col min="27" max="27" width="15.28515625" style="20" customWidth="1"/>
    <col min="28" max="28" width="11.85546875" style="20" bestFit="1" customWidth="1"/>
    <col min="29" max="29" width="6.28515625" style="20" customWidth="1"/>
    <col min="30" max="30" width="64.85546875" style="20" customWidth="1"/>
    <col min="31" max="31" width="13.42578125" style="20" customWidth="1"/>
    <col min="32" max="32" width="14.7109375" style="20" customWidth="1"/>
    <col min="33" max="33" width="18" style="20" customWidth="1"/>
    <col min="34" max="34" width="4.7109375" style="20" customWidth="1"/>
    <col min="35" max="35" width="21.42578125" style="20" customWidth="1"/>
    <col min="36" max="39" width="8.85546875" style="20"/>
    <col min="40" max="40" width="35.140625" style="20" customWidth="1"/>
    <col min="41" max="41" width="19.140625" style="20" customWidth="1"/>
    <col min="42" max="42" width="2.7109375" style="20" customWidth="1"/>
    <col min="43" max="44" width="20.140625" style="20" customWidth="1"/>
    <col min="45" max="16384" width="8.85546875" style="20"/>
  </cols>
  <sheetData>
    <row r="1" spans="1:10" ht="25.35" customHeight="1">
      <c r="A1" s="1293" t="s">
        <v>23</v>
      </c>
      <c r="B1" s="1293"/>
      <c r="C1" s="1293"/>
      <c r="D1" s="1293"/>
      <c r="E1" s="18"/>
      <c r="F1" s="19"/>
    </row>
    <row r="2" spans="1:10" ht="33.6" customHeight="1" thickBot="1">
      <c r="A2" s="1300" t="s">
        <v>24</v>
      </c>
      <c r="B2" s="1300"/>
      <c r="C2" s="1300"/>
      <c r="D2" s="1300"/>
      <c r="E2" s="19"/>
    </row>
    <row r="3" spans="1:10" ht="25.35" customHeight="1" thickBot="1">
      <c r="A3" s="85"/>
      <c r="B3" s="86" t="s">
        <v>25</v>
      </c>
      <c r="C3" s="87"/>
      <c r="D3" s="96"/>
      <c r="E3" s="95"/>
      <c r="F3" s="25"/>
    </row>
    <row r="4" spans="1:10" ht="25.35" customHeight="1" thickBot="1">
      <c r="A4" s="85">
        <v>1</v>
      </c>
      <c r="B4" s="66">
        <v>2</v>
      </c>
      <c r="C4" s="66">
        <v>3</v>
      </c>
      <c r="D4" s="66">
        <v>4</v>
      </c>
      <c r="E4" s="74"/>
      <c r="F4" s="25"/>
    </row>
    <row r="5" spans="1:10" ht="44.1" customHeight="1">
      <c r="A5" s="1030" t="s">
        <v>26</v>
      </c>
      <c r="B5" s="1268" t="s">
        <v>27</v>
      </c>
      <c r="C5" s="1269"/>
      <c r="D5" s="1270"/>
      <c r="E5" s="748"/>
      <c r="F5" s="22"/>
    </row>
    <row r="6" spans="1:10" ht="89.1" customHeight="1" thickBot="1">
      <c r="A6" s="534" t="s">
        <v>28</v>
      </c>
      <c r="B6" s="84" t="s">
        <v>29</v>
      </c>
      <c r="C6" s="100" t="s">
        <v>30</v>
      </c>
      <c r="D6" s="99" t="s">
        <v>31</v>
      </c>
      <c r="E6" s="25"/>
      <c r="F6" s="22"/>
    </row>
    <row r="7" spans="1:10" ht="25.35" customHeight="1">
      <c r="A7" s="533" t="s">
        <v>32</v>
      </c>
      <c r="B7" s="945">
        <v>36765050</v>
      </c>
      <c r="C7" s="946">
        <v>6486585</v>
      </c>
      <c r="D7" s="106">
        <f t="shared" ref="D7:D34" si="0">SUM(B7:C7)</f>
        <v>43251635</v>
      </c>
      <c r="E7" s="567"/>
      <c r="F7" s="568"/>
      <c r="G7" s="61"/>
      <c r="I7" s="61"/>
      <c r="J7" s="61"/>
    </row>
    <row r="8" spans="1:10" ht="25.35" customHeight="1">
      <c r="A8" s="510" t="s">
        <v>33</v>
      </c>
      <c r="B8" s="947">
        <v>75384957</v>
      </c>
      <c r="C8" s="948">
        <v>12890508</v>
      </c>
      <c r="D8" s="97">
        <f t="shared" si="0"/>
        <v>88275465</v>
      </c>
      <c r="E8" s="538"/>
      <c r="F8" s="61"/>
      <c r="G8" s="61"/>
      <c r="I8" s="61"/>
      <c r="J8" s="61"/>
    </row>
    <row r="9" spans="1:10" ht="25.35" customHeight="1">
      <c r="A9" s="510" t="s">
        <v>34</v>
      </c>
      <c r="B9" s="947">
        <v>21530519</v>
      </c>
      <c r="C9" s="948">
        <v>3554423</v>
      </c>
      <c r="D9" s="97">
        <f t="shared" si="0"/>
        <v>25084942</v>
      </c>
      <c r="E9" s="538"/>
      <c r="F9" s="61"/>
      <c r="G9" s="61"/>
      <c r="I9" s="61"/>
      <c r="J9" s="61"/>
    </row>
    <row r="10" spans="1:10" ht="25.35" customHeight="1">
      <c r="A10" s="510" t="s">
        <v>35</v>
      </c>
      <c r="B10" s="947">
        <v>9982201</v>
      </c>
      <c r="C10" s="948">
        <v>2160479</v>
      </c>
      <c r="D10" s="97">
        <f t="shared" si="0"/>
        <v>12142680</v>
      </c>
      <c r="E10" s="538"/>
      <c r="F10" s="61"/>
      <c r="G10" s="61"/>
      <c r="I10" s="61"/>
      <c r="J10" s="61"/>
    </row>
    <row r="11" spans="1:10" ht="25.35" customHeight="1">
      <c r="A11" s="510" t="s">
        <v>36</v>
      </c>
      <c r="B11" s="947">
        <v>42144321</v>
      </c>
      <c r="C11" s="948">
        <v>7961966</v>
      </c>
      <c r="D11" s="97">
        <f t="shared" si="0"/>
        <v>50106287</v>
      </c>
      <c r="E11" s="538"/>
      <c r="F11" s="61"/>
      <c r="G11" s="61"/>
      <c r="I11" s="61"/>
      <c r="J11" s="61"/>
    </row>
    <row r="12" spans="1:10" ht="25.35" customHeight="1">
      <c r="A12" s="510" t="s">
        <v>37</v>
      </c>
      <c r="B12" s="947">
        <v>28016332</v>
      </c>
      <c r="C12" s="948">
        <v>4812670</v>
      </c>
      <c r="D12" s="97">
        <f t="shared" si="0"/>
        <v>32829002</v>
      </c>
      <c r="E12" s="538"/>
      <c r="F12" s="61"/>
      <c r="G12" s="61"/>
      <c r="I12" s="61"/>
      <c r="J12" s="61"/>
    </row>
    <row r="13" spans="1:10" ht="25.35" customHeight="1">
      <c r="A13" s="510" t="s">
        <v>38</v>
      </c>
      <c r="B13" s="947">
        <v>65037229</v>
      </c>
      <c r="C13" s="948">
        <v>11842730</v>
      </c>
      <c r="D13" s="97">
        <f t="shared" si="0"/>
        <v>76879959</v>
      </c>
      <c r="E13" s="538"/>
      <c r="F13" s="61"/>
      <c r="G13" s="61"/>
      <c r="I13" s="61"/>
      <c r="J13" s="61"/>
    </row>
    <row r="14" spans="1:10" ht="25.35" customHeight="1">
      <c r="A14" s="510" t="s">
        <v>39</v>
      </c>
      <c r="B14" s="947">
        <v>6807155</v>
      </c>
      <c r="C14" s="948">
        <v>973576</v>
      </c>
      <c r="D14" s="97">
        <f t="shared" si="0"/>
        <v>7780731</v>
      </c>
      <c r="E14" s="538"/>
      <c r="F14" s="61"/>
      <c r="G14" s="61"/>
      <c r="I14" s="61"/>
      <c r="J14" s="61"/>
    </row>
    <row r="15" spans="1:10" ht="25.35" customHeight="1">
      <c r="A15" s="510" t="s">
        <v>40</v>
      </c>
      <c r="B15" s="947">
        <v>19590630</v>
      </c>
      <c r="C15" s="948">
        <v>3252591</v>
      </c>
      <c r="D15" s="97">
        <f t="shared" si="0"/>
        <v>22843221</v>
      </c>
      <c r="E15" s="538"/>
      <c r="F15" s="61"/>
      <c r="G15" s="61"/>
      <c r="I15" s="61"/>
      <c r="J15" s="61"/>
    </row>
    <row r="16" spans="1:10" ht="25.35" customHeight="1">
      <c r="A16" s="510" t="s">
        <v>41</v>
      </c>
      <c r="B16" s="947">
        <v>59651362</v>
      </c>
      <c r="C16" s="948">
        <v>8124748</v>
      </c>
      <c r="D16" s="97">
        <f t="shared" si="0"/>
        <v>67776110</v>
      </c>
      <c r="E16" s="538"/>
      <c r="F16" s="61"/>
      <c r="G16" s="61"/>
      <c r="I16" s="61"/>
      <c r="J16" s="61"/>
    </row>
    <row r="17" spans="1:10" ht="25.35" customHeight="1">
      <c r="A17" s="510" t="s">
        <v>42</v>
      </c>
      <c r="B17" s="947">
        <v>42895178</v>
      </c>
      <c r="C17" s="948">
        <v>7040265</v>
      </c>
      <c r="D17" s="97">
        <f t="shared" si="0"/>
        <v>49935443</v>
      </c>
      <c r="E17" s="538"/>
      <c r="F17" s="61"/>
      <c r="G17" s="61"/>
      <c r="I17" s="61"/>
      <c r="J17" s="61"/>
    </row>
    <row r="18" spans="1:10" ht="25.35" customHeight="1">
      <c r="A18" s="510" t="s">
        <v>43</v>
      </c>
      <c r="B18" s="947">
        <v>11832297</v>
      </c>
      <c r="C18" s="948">
        <v>2067574</v>
      </c>
      <c r="D18" s="97">
        <f t="shared" si="0"/>
        <v>13899871</v>
      </c>
      <c r="E18" s="538"/>
      <c r="F18" s="61"/>
      <c r="G18" s="61"/>
      <c r="I18" s="61"/>
      <c r="J18" s="61"/>
    </row>
    <row r="19" spans="1:10" ht="25.35" customHeight="1">
      <c r="A19" s="510" t="s">
        <v>44</v>
      </c>
      <c r="B19" s="947">
        <v>12791621</v>
      </c>
      <c r="C19" s="948">
        <v>1968738</v>
      </c>
      <c r="D19" s="97">
        <f t="shared" si="0"/>
        <v>14760359</v>
      </c>
      <c r="E19" s="538"/>
      <c r="F19" s="61"/>
      <c r="G19" s="61"/>
      <c r="I19" s="61"/>
      <c r="J19" s="61"/>
    </row>
    <row r="20" spans="1:10" ht="25.35" customHeight="1">
      <c r="A20" s="510" t="s">
        <v>45</v>
      </c>
      <c r="B20" s="947">
        <v>25710815</v>
      </c>
      <c r="C20" s="948">
        <v>3309960</v>
      </c>
      <c r="D20" s="97">
        <f t="shared" si="0"/>
        <v>29020775</v>
      </c>
      <c r="E20" s="538"/>
      <c r="F20" s="61"/>
      <c r="G20" s="61"/>
      <c r="I20" s="61"/>
      <c r="J20" s="61"/>
    </row>
    <row r="21" spans="1:10" ht="25.35" customHeight="1">
      <c r="A21" s="510" t="s">
        <v>46</v>
      </c>
      <c r="B21" s="947">
        <v>147691199</v>
      </c>
      <c r="C21" s="948">
        <v>26669758</v>
      </c>
      <c r="D21" s="97">
        <f t="shared" si="0"/>
        <v>174360957</v>
      </c>
      <c r="E21" s="538"/>
      <c r="F21" s="61"/>
      <c r="G21" s="61"/>
      <c r="I21" s="61"/>
      <c r="J21" s="61"/>
    </row>
    <row r="22" spans="1:10" ht="25.35" customHeight="1">
      <c r="A22" s="510" t="s">
        <v>47</v>
      </c>
      <c r="B22" s="947">
        <v>6813236</v>
      </c>
      <c r="C22" s="948">
        <v>1079289</v>
      </c>
      <c r="D22" s="97">
        <f t="shared" si="0"/>
        <v>7892525</v>
      </c>
      <c r="E22" s="538"/>
      <c r="F22" s="61"/>
      <c r="G22" s="61"/>
      <c r="I22" s="61"/>
      <c r="J22" s="61"/>
    </row>
    <row r="23" spans="1:10" ht="25.35" customHeight="1">
      <c r="A23" s="510" t="s">
        <v>48</v>
      </c>
      <c r="B23" s="947">
        <v>17020168</v>
      </c>
      <c r="C23" s="948">
        <v>2939956</v>
      </c>
      <c r="D23" s="97">
        <f t="shared" si="0"/>
        <v>19960124</v>
      </c>
      <c r="E23" s="538"/>
      <c r="F23" s="61"/>
      <c r="G23" s="61"/>
      <c r="I23" s="61"/>
      <c r="J23" s="61"/>
    </row>
    <row r="24" spans="1:10" ht="25.35" customHeight="1">
      <c r="A24" s="510" t="s">
        <v>49</v>
      </c>
      <c r="B24" s="947">
        <v>55213723</v>
      </c>
      <c r="C24" s="948">
        <v>8401389</v>
      </c>
      <c r="D24" s="97">
        <f t="shared" si="0"/>
        <v>63615112</v>
      </c>
      <c r="E24" s="538"/>
      <c r="F24" s="61"/>
      <c r="G24" s="61"/>
      <c r="I24" s="61"/>
      <c r="J24" s="61"/>
    </row>
    <row r="25" spans="1:10" ht="25.35" customHeight="1">
      <c r="A25" s="510" t="s">
        <v>50</v>
      </c>
      <c r="B25" s="947">
        <v>27125617</v>
      </c>
      <c r="C25" s="948">
        <v>3883985</v>
      </c>
      <c r="D25" s="97">
        <f t="shared" si="0"/>
        <v>31009602</v>
      </c>
      <c r="E25" s="538"/>
      <c r="F25" s="61"/>
      <c r="G25" s="61"/>
      <c r="I25" s="61"/>
      <c r="J25" s="61"/>
    </row>
    <row r="26" spans="1:10" ht="25.35" customHeight="1">
      <c r="A26" s="510" t="s">
        <v>51</v>
      </c>
      <c r="B26" s="947">
        <v>31234315</v>
      </c>
      <c r="C26" s="948">
        <v>5220154</v>
      </c>
      <c r="D26" s="97">
        <f t="shared" si="0"/>
        <v>36454469</v>
      </c>
      <c r="E26" s="538"/>
      <c r="F26" s="61"/>
      <c r="G26" s="61"/>
      <c r="I26" s="61"/>
      <c r="J26" s="61"/>
    </row>
    <row r="27" spans="1:10" ht="25.35" customHeight="1">
      <c r="A27" s="510" t="s">
        <v>52</v>
      </c>
      <c r="B27" s="947">
        <v>28330501</v>
      </c>
      <c r="C27" s="948">
        <v>3889855</v>
      </c>
      <c r="D27" s="97">
        <f t="shared" si="0"/>
        <v>32220356</v>
      </c>
      <c r="E27" s="538"/>
      <c r="F27" s="61"/>
      <c r="G27" s="61"/>
      <c r="I27" s="61"/>
      <c r="J27" s="61"/>
    </row>
    <row r="28" spans="1:10" ht="25.35" customHeight="1">
      <c r="A28" s="510" t="s">
        <v>53</v>
      </c>
      <c r="B28" s="947">
        <v>21036787</v>
      </c>
      <c r="C28" s="948">
        <v>2650056</v>
      </c>
      <c r="D28" s="97">
        <f t="shared" si="0"/>
        <v>23686843</v>
      </c>
      <c r="E28" s="538"/>
      <c r="F28" s="61"/>
      <c r="G28" s="61"/>
      <c r="I28" s="61"/>
      <c r="J28" s="61"/>
    </row>
    <row r="29" spans="1:10" ht="25.35" customHeight="1">
      <c r="A29" s="510" t="s">
        <v>54</v>
      </c>
      <c r="B29" s="947">
        <v>62444891</v>
      </c>
      <c r="C29" s="948">
        <v>10481424</v>
      </c>
      <c r="D29" s="97">
        <f t="shared" si="0"/>
        <v>72926315</v>
      </c>
      <c r="E29" s="538"/>
      <c r="F29" s="61"/>
      <c r="G29" s="61"/>
      <c r="I29" s="61"/>
      <c r="J29" s="61"/>
    </row>
    <row r="30" spans="1:10" ht="25.35" customHeight="1">
      <c r="A30" s="510" t="s">
        <v>55</v>
      </c>
      <c r="B30" s="947">
        <v>38181714</v>
      </c>
      <c r="C30" s="948">
        <v>4901725</v>
      </c>
      <c r="D30" s="97">
        <f t="shared" si="0"/>
        <v>43083439</v>
      </c>
      <c r="E30" s="538"/>
      <c r="F30" s="61"/>
      <c r="G30" s="61"/>
      <c r="I30" s="61"/>
      <c r="J30" s="61"/>
    </row>
    <row r="31" spans="1:10" ht="25.35" customHeight="1">
      <c r="A31" s="510" t="s">
        <v>56</v>
      </c>
      <c r="B31" s="947">
        <v>38750262</v>
      </c>
      <c r="C31" s="948">
        <v>5395543</v>
      </c>
      <c r="D31" s="97">
        <f t="shared" si="0"/>
        <v>44145805</v>
      </c>
      <c r="E31" s="538"/>
      <c r="F31" s="61"/>
      <c r="G31" s="61"/>
      <c r="I31" s="61"/>
      <c r="J31" s="61"/>
    </row>
    <row r="32" spans="1:10" ht="25.35" customHeight="1">
      <c r="A32" s="510" t="s">
        <v>57</v>
      </c>
      <c r="B32" s="947">
        <v>14425503</v>
      </c>
      <c r="C32" s="948">
        <v>2422780</v>
      </c>
      <c r="D32" s="97">
        <f t="shared" si="0"/>
        <v>16848283</v>
      </c>
      <c r="E32" s="538"/>
      <c r="F32" s="61"/>
      <c r="G32" s="61"/>
      <c r="I32" s="61" t="s">
        <v>58</v>
      </c>
      <c r="J32" s="61"/>
    </row>
    <row r="33" spans="1:21" ht="25.35" customHeight="1">
      <c r="A33" s="510" t="s">
        <v>59</v>
      </c>
      <c r="B33" s="947">
        <v>29039963</v>
      </c>
      <c r="C33" s="948">
        <v>4811587</v>
      </c>
      <c r="D33" s="97">
        <f t="shared" si="0"/>
        <v>33851550</v>
      </c>
      <c r="E33" s="538"/>
      <c r="F33" s="61"/>
      <c r="G33" s="61"/>
      <c r="I33" s="538"/>
      <c r="J33" s="61"/>
      <c r="K33" s="538"/>
    </row>
    <row r="34" spans="1:21" ht="25.35" customHeight="1">
      <c r="A34" s="511" t="s">
        <v>60</v>
      </c>
      <c r="B34" s="947">
        <v>77776442</v>
      </c>
      <c r="C34" s="948">
        <v>9052905</v>
      </c>
      <c r="D34" s="98">
        <f t="shared" si="0"/>
        <v>86829347</v>
      </c>
      <c r="E34" s="538"/>
      <c r="F34" s="61"/>
      <c r="G34" s="61"/>
      <c r="I34" s="538"/>
      <c r="J34" s="61"/>
      <c r="K34" s="538"/>
    </row>
    <row r="35" spans="1:21" ht="25.35" customHeight="1" thickBot="1">
      <c r="A35" s="512" t="s">
        <v>61</v>
      </c>
      <c r="B35" s="563">
        <f>SUM(B7:B34)</f>
        <v>1053223988</v>
      </c>
      <c r="C35" s="564">
        <f>SUM(C7:C34)</f>
        <v>168247219</v>
      </c>
      <c r="D35" s="527">
        <f>SUM(D7:D34)</f>
        <v>1221471207</v>
      </c>
      <c r="E35" s="565"/>
      <c r="F35" s="62"/>
      <c r="G35" s="61"/>
      <c r="H35" s="61"/>
      <c r="I35" s="538"/>
      <c r="J35" s="61"/>
      <c r="K35" s="538"/>
      <c r="L35" s="539"/>
    </row>
    <row r="36" spans="1:21" ht="19.350000000000001" customHeight="1">
      <c r="A36" s="1292" t="s">
        <v>62</v>
      </c>
      <c r="B36" s="1292"/>
      <c r="C36" s="1292"/>
      <c r="D36" s="1292"/>
      <c r="E36" s="623"/>
      <c r="F36" s="24"/>
      <c r="K36" s="538"/>
    </row>
    <row r="37" spans="1:21" ht="44.45" customHeight="1">
      <c r="A37" s="1291" t="s">
        <v>63</v>
      </c>
      <c r="B37" s="1291"/>
      <c r="C37" s="1291"/>
      <c r="D37" s="1291"/>
      <c r="E37" s="622"/>
      <c r="F37" s="24"/>
      <c r="K37" s="538"/>
    </row>
    <row r="38" spans="1:21" ht="26.45" customHeight="1">
      <c r="A38" s="1031"/>
      <c r="B38" s="1031"/>
      <c r="C38" s="1031"/>
      <c r="D38" s="1031"/>
      <c r="E38" s="622"/>
      <c r="F38" s="24"/>
      <c r="K38" s="538"/>
    </row>
    <row r="39" spans="1:21" ht="36.6" customHeight="1" thickBot="1">
      <c r="A39" s="614" t="s">
        <v>24</v>
      </c>
      <c r="B39" s="615"/>
      <c r="C39" s="615"/>
      <c r="D39" s="27"/>
      <c r="E39" s="19"/>
      <c r="F39" s="19"/>
      <c r="G39" s="24"/>
      <c r="H39" s="24"/>
      <c r="I39" s="24"/>
      <c r="J39" s="24"/>
      <c r="K39" s="216"/>
      <c r="L39" s="24"/>
      <c r="M39" s="24"/>
      <c r="N39" s="24"/>
      <c r="O39" s="24"/>
      <c r="P39" s="24"/>
      <c r="Q39" s="24"/>
      <c r="R39" s="24"/>
      <c r="S39" s="24"/>
      <c r="T39" s="24"/>
      <c r="U39" s="24"/>
    </row>
    <row r="40" spans="1:21" ht="24" customHeight="1" thickBot="1">
      <c r="A40" s="1029" t="s">
        <v>64</v>
      </c>
      <c r="B40" s="1279" t="str">
        <f>B3</f>
        <v>Date Updated:   05.12.20    BY:  EN</v>
      </c>
      <c r="C40" s="1280"/>
      <c r="D40" s="1280"/>
      <c r="E40" s="1281"/>
      <c r="F40" s="20" t="s">
        <v>18</v>
      </c>
      <c r="I40" s="24"/>
      <c r="J40" s="24"/>
      <c r="K40" s="216"/>
      <c r="M40" s="24"/>
      <c r="N40" s="24"/>
    </row>
    <row r="41" spans="1:21" ht="22.35" customHeight="1" thickBot="1">
      <c r="A41" s="58">
        <v>1</v>
      </c>
      <c r="B41" s="66">
        <v>2</v>
      </c>
      <c r="C41" s="66">
        <v>3</v>
      </c>
      <c r="D41" s="66">
        <v>4</v>
      </c>
      <c r="E41" s="66">
        <v>5</v>
      </c>
      <c r="I41" s="24"/>
      <c r="J41" s="24"/>
      <c r="K41" s="24"/>
      <c r="M41" s="24"/>
      <c r="N41" s="24"/>
    </row>
    <row r="42" spans="1:21" ht="24.6" customHeight="1" thickBot="1">
      <c r="A42" s="50" t="s">
        <v>28</v>
      </c>
      <c r="B42" s="63" t="s">
        <v>65</v>
      </c>
      <c r="C42" s="64" t="s">
        <v>66</v>
      </c>
      <c r="D42" s="65" t="s">
        <v>67</v>
      </c>
      <c r="E42" s="513" t="s">
        <v>68</v>
      </c>
      <c r="G42" s="25"/>
    </row>
    <row r="43" spans="1:21" ht="42">
      <c r="A43" s="796" t="str">
        <f>A10</f>
        <v>Chipola College</v>
      </c>
      <c r="B43" s="797" t="s">
        <v>69</v>
      </c>
      <c r="C43" s="949">
        <v>200000</v>
      </c>
      <c r="D43" s="949"/>
      <c r="E43" s="950">
        <f t="shared" ref="E43:E60" si="1">C43+D43</f>
        <v>200000</v>
      </c>
    </row>
    <row r="44" spans="1:21" ht="42">
      <c r="A44" s="798" t="str">
        <f>A11</f>
        <v>Daytona State College</v>
      </c>
      <c r="B44" s="951" t="s">
        <v>70</v>
      </c>
      <c r="C44" s="949">
        <v>500000</v>
      </c>
      <c r="D44" s="949"/>
      <c r="E44" s="950">
        <f t="shared" si="1"/>
        <v>500000</v>
      </c>
      <c r="H44" s="24"/>
    </row>
    <row r="45" spans="1:21" ht="43.35" customHeight="1">
      <c r="A45" s="618" t="s">
        <v>36</v>
      </c>
      <c r="B45" s="951" t="s">
        <v>71</v>
      </c>
      <c r="C45" s="949"/>
      <c r="D45" s="949">
        <v>895000</v>
      </c>
      <c r="E45" s="950">
        <f t="shared" si="1"/>
        <v>895000</v>
      </c>
      <c r="H45" s="24"/>
    </row>
    <row r="46" spans="1:21" ht="58.5" customHeight="1">
      <c r="A46" s="618" t="s">
        <v>40</v>
      </c>
      <c r="B46" s="951" t="s">
        <v>72</v>
      </c>
      <c r="C46" s="949"/>
      <c r="D46" s="949">
        <v>739173</v>
      </c>
      <c r="E46" s="950"/>
      <c r="H46" s="24"/>
    </row>
    <row r="47" spans="1:21" ht="62.45" customHeight="1">
      <c r="A47" s="618" t="s">
        <v>41</v>
      </c>
      <c r="B47" s="951" t="s">
        <v>73</v>
      </c>
      <c r="C47" s="949">
        <v>2262500</v>
      </c>
      <c r="D47" s="949"/>
      <c r="E47" s="950">
        <f t="shared" si="1"/>
        <v>2262500</v>
      </c>
      <c r="H47" s="24"/>
    </row>
    <row r="48" spans="1:21" ht="28.5" customHeight="1">
      <c r="A48" s="618" t="s">
        <v>41</v>
      </c>
      <c r="B48" s="761" t="s">
        <v>74</v>
      </c>
      <c r="C48" s="762">
        <v>650000</v>
      </c>
      <c r="D48" s="949">
        <v>300000</v>
      </c>
      <c r="E48" s="950">
        <f t="shared" si="1"/>
        <v>950000</v>
      </c>
      <c r="H48" s="24"/>
    </row>
    <row r="49" spans="1:8" ht="41.25" customHeight="1">
      <c r="A49" s="618" t="s">
        <v>45</v>
      </c>
      <c r="B49" s="951" t="s">
        <v>75</v>
      </c>
      <c r="C49" s="949"/>
      <c r="D49" s="949">
        <v>3810000</v>
      </c>
      <c r="E49" s="950">
        <f t="shared" si="1"/>
        <v>3810000</v>
      </c>
      <c r="H49" s="24"/>
    </row>
    <row r="50" spans="1:8" ht="42.75" customHeight="1">
      <c r="A50" s="618" t="s">
        <v>45</v>
      </c>
      <c r="B50" s="951" t="s">
        <v>76</v>
      </c>
      <c r="C50" s="949"/>
      <c r="D50" s="949">
        <v>410000</v>
      </c>
      <c r="E50" s="950">
        <f t="shared" si="1"/>
        <v>410000</v>
      </c>
      <c r="H50" s="24"/>
    </row>
    <row r="51" spans="1:8" ht="36" customHeight="1">
      <c r="A51" s="618" t="s">
        <v>48</v>
      </c>
      <c r="B51" s="951" t="s">
        <v>77</v>
      </c>
      <c r="C51" s="949"/>
      <c r="D51" s="949">
        <v>600000</v>
      </c>
      <c r="E51" s="950">
        <f t="shared" si="1"/>
        <v>600000</v>
      </c>
      <c r="H51" s="24"/>
    </row>
    <row r="52" spans="1:8">
      <c r="A52" s="618" t="str">
        <f>A25</f>
        <v>Pasco-Hernando State College</v>
      </c>
      <c r="B52" s="951" t="s">
        <v>78</v>
      </c>
      <c r="C52" s="949">
        <v>2306271</v>
      </c>
      <c r="D52" s="949"/>
      <c r="E52" s="950">
        <f>C52+D52</f>
        <v>2306271</v>
      </c>
      <c r="H52" s="24"/>
    </row>
    <row r="53" spans="1:8" ht="42">
      <c r="A53" s="619" t="s">
        <v>51</v>
      </c>
      <c r="B53" s="761" t="s">
        <v>79</v>
      </c>
      <c r="C53" s="762">
        <v>0</v>
      </c>
      <c r="D53" s="762">
        <v>500000</v>
      </c>
      <c r="E53" s="950">
        <f>C53+D53</f>
        <v>500000</v>
      </c>
      <c r="H53" s="24"/>
    </row>
    <row r="54" spans="1:8" ht="42">
      <c r="A54" s="750" t="s">
        <v>54</v>
      </c>
      <c r="B54" s="951" t="s">
        <v>80</v>
      </c>
      <c r="C54" s="949">
        <v>560375</v>
      </c>
      <c r="D54" s="949"/>
      <c r="E54" s="950">
        <f t="shared" si="1"/>
        <v>560375</v>
      </c>
      <c r="H54" s="24"/>
    </row>
    <row r="55" spans="1:8" ht="42">
      <c r="A55" s="750" t="s">
        <v>54</v>
      </c>
      <c r="B55" s="951" t="s">
        <v>81</v>
      </c>
      <c r="C55" s="949"/>
      <c r="D55" s="949">
        <v>2000000</v>
      </c>
      <c r="E55" s="950">
        <f t="shared" si="1"/>
        <v>2000000</v>
      </c>
      <c r="H55" s="24"/>
    </row>
    <row r="56" spans="1:8" ht="42">
      <c r="A56" s="750" t="s">
        <v>54</v>
      </c>
      <c r="B56" s="951" t="s">
        <v>82</v>
      </c>
      <c r="C56" s="949"/>
      <c r="D56" s="949">
        <v>725000</v>
      </c>
      <c r="E56" s="950">
        <f t="shared" si="1"/>
        <v>725000</v>
      </c>
      <c r="H56" s="24"/>
    </row>
    <row r="57" spans="1:8" ht="62.45" customHeight="1">
      <c r="A57" s="750" t="str">
        <f>A32</f>
        <v>South Florida State College</v>
      </c>
      <c r="B57" s="951" t="s">
        <v>83</v>
      </c>
      <c r="C57" s="949">
        <v>126525</v>
      </c>
      <c r="D57" s="949"/>
      <c r="E57" s="950">
        <f t="shared" si="1"/>
        <v>126525</v>
      </c>
      <c r="H57" s="24"/>
    </row>
    <row r="58" spans="1:8" ht="62.45" customHeight="1">
      <c r="A58" s="750" t="s">
        <v>57</v>
      </c>
      <c r="B58" s="761" t="s">
        <v>84</v>
      </c>
      <c r="C58" s="762"/>
      <c r="D58" s="762">
        <v>500000</v>
      </c>
      <c r="E58" s="950">
        <f t="shared" si="1"/>
        <v>500000</v>
      </c>
      <c r="H58" s="24"/>
    </row>
    <row r="59" spans="1:8" ht="86.25" customHeight="1" thickBot="1">
      <c r="A59" s="750" t="s">
        <v>85</v>
      </c>
      <c r="B59" s="952" t="s">
        <v>86</v>
      </c>
      <c r="C59" s="953"/>
      <c r="D59" s="953">
        <v>100000</v>
      </c>
      <c r="E59" s="950">
        <f t="shared" si="1"/>
        <v>100000</v>
      </c>
      <c r="H59" s="24"/>
    </row>
    <row r="60" spans="1:8" ht="86.25" customHeight="1" thickBot="1">
      <c r="A60" s="750" t="s">
        <v>85</v>
      </c>
      <c r="B60" s="751" t="s">
        <v>87</v>
      </c>
      <c r="C60" s="752"/>
      <c r="D60" s="752">
        <v>650000</v>
      </c>
      <c r="E60" s="950">
        <f t="shared" si="1"/>
        <v>650000</v>
      </c>
      <c r="H60" s="24"/>
    </row>
    <row r="61" spans="1:8" ht="24.6" customHeight="1" thickBot="1">
      <c r="A61" s="88" t="s">
        <v>68</v>
      </c>
      <c r="B61" s="509"/>
      <c r="C61" s="561">
        <f>SUM(C43:C60)</f>
        <v>6605671</v>
      </c>
      <c r="D61" s="561">
        <f>SUM(D43:D60)</f>
        <v>11229173</v>
      </c>
      <c r="E61" s="562">
        <f>SUM(E43:E60)</f>
        <v>17095671</v>
      </c>
      <c r="H61" s="24"/>
    </row>
    <row r="62" spans="1:8" ht="25.35" customHeight="1">
      <c r="A62" s="20" t="s">
        <v>88</v>
      </c>
      <c r="H62" s="24"/>
    </row>
    <row r="63" spans="1:8" ht="25.35" customHeight="1">
      <c r="D63" s="61"/>
      <c r="H63" s="24"/>
    </row>
    <row r="64" spans="1:8" ht="30.6" customHeight="1" thickBot="1">
      <c r="A64" s="614" t="s">
        <v>24</v>
      </c>
      <c r="B64" s="615"/>
      <c r="C64" s="615"/>
      <c r="D64" s="27"/>
      <c r="E64" s="19"/>
      <c r="H64" s="24"/>
    </row>
    <row r="65" spans="1:13" ht="41.1" customHeight="1" thickBot="1">
      <c r="A65" s="58" t="s">
        <v>89</v>
      </c>
      <c r="B65" s="514" t="str">
        <f>B3</f>
        <v>Date Updated:   05.12.20    BY:  EN</v>
      </c>
      <c r="C65" s="55" t="s">
        <v>18</v>
      </c>
      <c r="D65" s="55"/>
      <c r="F65" s="24"/>
      <c r="G65" s="24"/>
      <c r="H65" s="24"/>
    </row>
    <row r="66" spans="1:13" ht="45" customHeight="1" thickBot="1">
      <c r="A66" s="1284" t="s">
        <v>90</v>
      </c>
      <c r="B66" s="1285"/>
      <c r="C66" s="515"/>
      <c r="H66" s="24"/>
    </row>
    <row r="67" spans="1:13" ht="37.35" customHeight="1" thickBot="1">
      <c r="A67" s="471" t="s">
        <v>28</v>
      </c>
      <c r="B67" s="598" t="s">
        <v>61</v>
      </c>
      <c r="C67" s="25"/>
      <c r="D67" s="28"/>
      <c r="H67" s="24"/>
    </row>
    <row r="68" spans="1:13" ht="25.35" customHeight="1">
      <c r="A68" s="535" t="str">
        <f>A11</f>
        <v>Daytona State College</v>
      </c>
      <c r="B68" s="799">
        <v>70000</v>
      </c>
      <c r="C68" s="516"/>
      <c r="H68" s="24"/>
    </row>
    <row r="69" spans="1:13" ht="25.35" customHeight="1" thickBot="1">
      <c r="A69" s="537" t="str">
        <f>A33</f>
        <v>Tallahassee Community College</v>
      </c>
      <c r="B69" s="616">
        <v>25000</v>
      </c>
      <c r="C69" s="516"/>
      <c r="H69" s="24"/>
    </row>
    <row r="70" spans="1:13" ht="25.35" customHeight="1" thickBot="1">
      <c r="A70" s="501" t="s">
        <v>61</v>
      </c>
      <c r="B70" s="617">
        <f>SUM(B68:B69)</f>
        <v>95000</v>
      </c>
      <c r="C70" s="517"/>
    </row>
    <row r="71" spans="1:13" ht="24.6" customHeight="1">
      <c r="A71" s="625"/>
      <c r="B71" s="624"/>
      <c r="C71" s="624"/>
      <c r="D71" s="24"/>
      <c r="E71" s="24"/>
      <c r="F71" s="24"/>
      <c r="G71" s="19"/>
      <c r="H71" s="24"/>
    </row>
    <row r="72" spans="1:13" ht="32.1" customHeight="1" thickBot="1">
      <c r="A72" s="614" t="s">
        <v>91</v>
      </c>
      <c r="B72" s="615"/>
      <c r="C72" s="615"/>
      <c r="D72" s="27"/>
      <c r="E72" s="19"/>
      <c r="F72" s="24"/>
      <c r="G72" s="19"/>
      <c r="H72" s="24"/>
    </row>
    <row r="73" spans="1:13" ht="44.45" customHeight="1" thickBot="1">
      <c r="A73" s="47" t="s">
        <v>92</v>
      </c>
      <c r="B73" s="1288" t="str">
        <f>B3</f>
        <v>Date Updated:   05.12.20    BY:  EN</v>
      </c>
      <c r="C73" s="1289"/>
      <c r="D73" s="1289"/>
      <c r="E73" s="1290"/>
      <c r="F73" s="21"/>
      <c r="G73" s="55"/>
      <c r="H73" s="24"/>
    </row>
    <row r="74" spans="1:13" ht="87.6" customHeight="1" thickBot="1">
      <c r="A74" s="50" t="s">
        <v>28</v>
      </c>
      <c r="B74" s="30" t="s">
        <v>93</v>
      </c>
      <c r="C74" s="49" t="s">
        <v>94</v>
      </c>
      <c r="D74" s="31" t="s">
        <v>95</v>
      </c>
      <c r="E74" s="32" t="s">
        <v>96</v>
      </c>
      <c r="F74" s="30" t="s">
        <v>97</v>
      </c>
      <c r="G74" s="25"/>
      <c r="H74" s="24"/>
    </row>
    <row r="75" spans="1:13" ht="25.35" customHeight="1">
      <c r="A75" s="800" t="str">
        <f t="shared" ref="A75:A102" si="2">A7</f>
        <v>Eastern Florida State College</v>
      </c>
      <c r="B75" s="540">
        <v>23224448.407448482</v>
      </c>
      <c r="C75" s="540">
        <f t="shared" ref="C75:C102" si="3">B75*0.05</f>
        <v>1161222.4203724242</v>
      </c>
      <c r="D75" s="541">
        <f t="shared" ref="D75:D102" si="4">IF(C75&gt;500000,0,1)</f>
        <v>0</v>
      </c>
      <c r="E75" s="541">
        <f t="shared" ref="E75:E102" si="5">IF(D75&lt;1,0,B75*0.02)</f>
        <v>0</v>
      </c>
      <c r="F75" s="540">
        <f>C75+E75</f>
        <v>1161222.4203724242</v>
      </c>
      <c r="H75" s="24"/>
      <c r="I75" s="24"/>
      <c r="J75" s="24"/>
      <c r="K75" s="24"/>
      <c r="L75" s="24"/>
      <c r="M75" s="24"/>
    </row>
    <row r="76" spans="1:13" ht="25.35" customHeight="1">
      <c r="A76" s="801" t="str">
        <f t="shared" si="2"/>
        <v>Broward College</v>
      </c>
      <c r="B76" s="23">
        <v>70272836.461247981</v>
      </c>
      <c r="C76" s="23">
        <f t="shared" si="3"/>
        <v>3513641.8230623994</v>
      </c>
      <c r="D76" s="23">
        <f t="shared" si="4"/>
        <v>0</v>
      </c>
      <c r="E76" s="23">
        <f t="shared" si="5"/>
        <v>0</v>
      </c>
      <c r="F76" s="23">
        <f t="shared" ref="F76:F102" si="6">C76+E76</f>
        <v>3513641.8230623994</v>
      </c>
    </row>
    <row r="77" spans="1:13" ht="25.35" customHeight="1">
      <c r="A77" s="801" t="str">
        <f t="shared" si="2"/>
        <v>College of Central Florida</v>
      </c>
      <c r="B77" s="23">
        <v>12313166.481699754</v>
      </c>
      <c r="C77" s="23">
        <f t="shared" si="3"/>
        <v>615658.32408498775</v>
      </c>
      <c r="D77" s="23">
        <f t="shared" si="4"/>
        <v>0</v>
      </c>
      <c r="E77" s="23">
        <f t="shared" si="5"/>
        <v>0</v>
      </c>
      <c r="F77" s="23">
        <f t="shared" si="6"/>
        <v>615658.32408498775</v>
      </c>
    </row>
    <row r="78" spans="1:13" ht="25.35" customHeight="1">
      <c r="A78" s="802" t="str">
        <f t="shared" si="2"/>
        <v>Chipola College</v>
      </c>
      <c r="B78" s="498">
        <v>2663519.7037898265</v>
      </c>
      <c r="C78" s="498">
        <f t="shared" si="3"/>
        <v>133175.98518949133</v>
      </c>
      <c r="D78" s="498">
        <f t="shared" si="4"/>
        <v>1</v>
      </c>
      <c r="E78" s="498">
        <f t="shared" si="5"/>
        <v>53270.394075796532</v>
      </c>
      <c r="F78" s="498">
        <f t="shared" si="6"/>
        <v>186446.37926528786</v>
      </c>
    </row>
    <row r="79" spans="1:13" ht="25.35" customHeight="1">
      <c r="A79" s="801" t="str">
        <f t="shared" si="2"/>
        <v>Daytona State College</v>
      </c>
      <c r="B79" s="23">
        <v>24538498.469820593</v>
      </c>
      <c r="C79" s="23">
        <f t="shared" si="3"/>
        <v>1226924.9234910298</v>
      </c>
      <c r="D79" s="23">
        <f t="shared" si="4"/>
        <v>0</v>
      </c>
      <c r="E79" s="23">
        <f t="shared" si="5"/>
        <v>0</v>
      </c>
      <c r="F79" s="23">
        <f t="shared" si="6"/>
        <v>1226924.9234910298</v>
      </c>
    </row>
    <row r="80" spans="1:13" ht="25.35" customHeight="1">
      <c r="A80" s="801" t="str">
        <f t="shared" si="2"/>
        <v>Florida SouthWestern State College</v>
      </c>
      <c r="B80" s="23">
        <v>24592027.689819604</v>
      </c>
      <c r="C80" s="23">
        <f t="shared" si="3"/>
        <v>1229601.3844909803</v>
      </c>
      <c r="D80" s="23">
        <f t="shared" si="4"/>
        <v>0</v>
      </c>
      <c r="E80" s="23">
        <f t="shared" si="5"/>
        <v>0</v>
      </c>
      <c r="F80" s="23">
        <f t="shared" si="6"/>
        <v>1229601.3844909803</v>
      </c>
    </row>
    <row r="81" spans="1:6" ht="25.35" customHeight="1">
      <c r="A81" s="801" t="str">
        <f t="shared" si="2"/>
        <v>Florida State College at Jacksonville</v>
      </c>
      <c r="B81" s="23">
        <v>45156013.07934691</v>
      </c>
      <c r="C81" s="23">
        <f t="shared" si="3"/>
        <v>2257800.6539673456</v>
      </c>
      <c r="D81" s="23">
        <f t="shared" si="4"/>
        <v>0</v>
      </c>
      <c r="E81" s="23">
        <f t="shared" si="5"/>
        <v>0</v>
      </c>
      <c r="F81" s="23">
        <f t="shared" si="6"/>
        <v>2257800.6539673456</v>
      </c>
    </row>
    <row r="82" spans="1:6" ht="25.35" customHeight="1">
      <c r="A82" s="802" t="str">
        <f t="shared" si="2"/>
        <v>College of the Florida Keys</v>
      </c>
      <c r="B82" s="498">
        <v>2203529.7962808553</v>
      </c>
      <c r="C82" s="498">
        <f t="shared" si="3"/>
        <v>110176.48981404277</v>
      </c>
      <c r="D82" s="498">
        <f t="shared" si="4"/>
        <v>1</v>
      </c>
      <c r="E82" s="498">
        <f t="shared" si="5"/>
        <v>44070.595925617105</v>
      </c>
      <c r="F82" s="498">
        <f t="shared" si="6"/>
        <v>154247.08573965987</v>
      </c>
    </row>
    <row r="83" spans="1:6" ht="25.35" customHeight="1">
      <c r="A83" s="802" t="str">
        <f t="shared" si="2"/>
        <v>Gulf Coast State College</v>
      </c>
      <c r="B83" s="498">
        <v>6954156.5450355513</v>
      </c>
      <c r="C83" s="498">
        <f t="shared" si="3"/>
        <v>347707.82725177758</v>
      </c>
      <c r="D83" s="498">
        <f t="shared" si="4"/>
        <v>1</v>
      </c>
      <c r="E83" s="498">
        <f t="shared" si="5"/>
        <v>139083.13090071102</v>
      </c>
      <c r="F83" s="498">
        <f t="shared" si="6"/>
        <v>486790.95815248857</v>
      </c>
    </row>
    <row r="84" spans="1:6" ht="25.35" customHeight="1">
      <c r="A84" s="801" t="str">
        <f t="shared" si="2"/>
        <v>Hillsborough Community College</v>
      </c>
      <c r="B84" s="23">
        <v>47540709.824054465</v>
      </c>
      <c r="C84" s="23">
        <f>B84*0.05</f>
        <v>2377035.4912027232</v>
      </c>
      <c r="D84" s="23">
        <f t="shared" si="4"/>
        <v>0</v>
      </c>
      <c r="E84" s="23">
        <f t="shared" si="5"/>
        <v>0</v>
      </c>
      <c r="F84" s="23">
        <f t="shared" si="6"/>
        <v>2377035.4912027232</v>
      </c>
    </row>
    <row r="85" spans="1:6" ht="25.35" customHeight="1">
      <c r="A85" s="801" t="str">
        <f t="shared" si="2"/>
        <v>Indian River State College</v>
      </c>
      <c r="B85" s="23">
        <v>24242494.442085002</v>
      </c>
      <c r="C85" s="23">
        <f t="shared" si="3"/>
        <v>1212124.7221042502</v>
      </c>
      <c r="D85" s="23">
        <f t="shared" si="4"/>
        <v>0</v>
      </c>
      <c r="E85" s="23">
        <f t="shared" si="5"/>
        <v>0</v>
      </c>
      <c r="F85" s="23">
        <f t="shared" si="6"/>
        <v>1212124.7221042502</v>
      </c>
    </row>
    <row r="86" spans="1:6" ht="25.35" customHeight="1">
      <c r="A86" s="802" t="str">
        <f t="shared" si="2"/>
        <v>Florida Gateway College</v>
      </c>
      <c r="B86" s="498">
        <v>4859307.7938997103</v>
      </c>
      <c r="C86" s="498">
        <f t="shared" si="3"/>
        <v>242965.38969498553</v>
      </c>
      <c r="D86" s="498">
        <f t="shared" si="4"/>
        <v>1</v>
      </c>
      <c r="E86" s="498">
        <f t="shared" si="5"/>
        <v>97186.155877994213</v>
      </c>
      <c r="F86" s="498">
        <f t="shared" si="6"/>
        <v>340151.54557297972</v>
      </c>
    </row>
    <row r="87" spans="1:6" ht="25.35" customHeight="1">
      <c r="A87" s="802" t="str">
        <f t="shared" si="2"/>
        <v>Lake-Sumter State College</v>
      </c>
      <c r="B87" s="498">
        <v>6791501.9557775417</v>
      </c>
      <c r="C87" s="498">
        <f t="shared" si="3"/>
        <v>339575.09778887709</v>
      </c>
      <c r="D87" s="498">
        <f t="shared" si="4"/>
        <v>1</v>
      </c>
      <c r="E87" s="498">
        <f t="shared" si="5"/>
        <v>135830.03911555084</v>
      </c>
      <c r="F87" s="498">
        <f t="shared" si="6"/>
        <v>475405.1369044279</v>
      </c>
    </row>
    <row r="88" spans="1:6" ht="25.35" customHeight="1">
      <c r="A88" s="801" t="str">
        <f t="shared" si="2"/>
        <v>State College of Florida, Manatee-Sarasota</v>
      </c>
      <c r="B88" s="23">
        <v>16516954.992965296</v>
      </c>
      <c r="C88" s="23">
        <f t="shared" si="3"/>
        <v>825847.74964826484</v>
      </c>
      <c r="D88" s="23">
        <f t="shared" si="4"/>
        <v>0</v>
      </c>
      <c r="E88" s="23">
        <f t="shared" si="5"/>
        <v>0</v>
      </c>
      <c r="F88" s="23">
        <f t="shared" si="6"/>
        <v>825847.74964826484</v>
      </c>
    </row>
    <row r="89" spans="1:6" ht="25.35" customHeight="1">
      <c r="A89" s="801" t="str">
        <f t="shared" si="2"/>
        <v>Miami Dade College</v>
      </c>
      <c r="B89" s="23">
        <v>120652140.55017342</v>
      </c>
      <c r="C89" s="23">
        <f t="shared" si="3"/>
        <v>6032607.0275086714</v>
      </c>
      <c r="D89" s="23">
        <f t="shared" si="4"/>
        <v>0</v>
      </c>
      <c r="E89" s="23">
        <f t="shared" si="5"/>
        <v>0</v>
      </c>
      <c r="F89" s="23">
        <f t="shared" si="6"/>
        <v>6032607.0275086714</v>
      </c>
    </row>
    <row r="90" spans="1:6" ht="25.35" customHeight="1">
      <c r="A90" s="802" t="str">
        <f t="shared" si="2"/>
        <v>North Florida College</v>
      </c>
      <c r="B90" s="498">
        <v>1691913.5854346601</v>
      </c>
      <c r="C90" s="498">
        <f t="shared" si="3"/>
        <v>84595.67927173301</v>
      </c>
      <c r="D90" s="498">
        <f t="shared" si="4"/>
        <v>1</v>
      </c>
      <c r="E90" s="498">
        <f t="shared" si="5"/>
        <v>33838.271708693203</v>
      </c>
      <c r="F90" s="498">
        <f t="shared" si="6"/>
        <v>118433.95098042622</v>
      </c>
    </row>
    <row r="91" spans="1:6" ht="25.35" customHeight="1">
      <c r="A91" s="802" t="str">
        <f t="shared" si="2"/>
        <v>Northwest Florida State College</v>
      </c>
      <c r="B91" s="498">
        <v>8584895.4577445295</v>
      </c>
      <c r="C91" s="498">
        <f t="shared" si="3"/>
        <v>429244.77288722649</v>
      </c>
      <c r="D91" s="498">
        <f t="shared" si="4"/>
        <v>1</v>
      </c>
      <c r="E91" s="498">
        <f t="shared" si="5"/>
        <v>171697.9091548906</v>
      </c>
      <c r="F91" s="498">
        <f t="shared" si="6"/>
        <v>600942.68204211711</v>
      </c>
    </row>
    <row r="92" spans="1:6" ht="25.35" customHeight="1">
      <c r="A92" s="801" t="str">
        <f t="shared" si="2"/>
        <v>Palm Beach State College</v>
      </c>
      <c r="B92" s="23">
        <v>50211339.131195702</v>
      </c>
      <c r="C92" s="23">
        <f t="shared" si="3"/>
        <v>2510566.9565597852</v>
      </c>
      <c r="D92" s="23">
        <f t="shared" si="4"/>
        <v>0</v>
      </c>
      <c r="E92" s="23">
        <f t="shared" si="5"/>
        <v>0</v>
      </c>
      <c r="F92" s="23">
        <f t="shared" si="6"/>
        <v>2510566.9565597852</v>
      </c>
    </row>
    <row r="93" spans="1:6" ht="25.35" customHeight="1">
      <c r="A93" s="801" t="str">
        <f t="shared" si="2"/>
        <v>Pasco-Hernando State College</v>
      </c>
      <c r="B93" s="23">
        <v>16211927.858347042</v>
      </c>
      <c r="C93" s="23">
        <f t="shared" si="3"/>
        <v>810596.39291735215</v>
      </c>
      <c r="D93" s="23">
        <f t="shared" si="4"/>
        <v>0</v>
      </c>
      <c r="E93" s="23">
        <f t="shared" si="5"/>
        <v>0</v>
      </c>
      <c r="F93" s="23">
        <f t="shared" si="6"/>
        <v>810596.39291735215</v>
      </c>
    </row>
    <row r="94" spans="1:6" ht="25.35" customHeight="1">
      <c r="A94" s="801" t="str">
        <f t="shared" si="2"/>
        <v>Pensacola State College</v>
      </c>
      <c r="B94" s="23">
        <v>16251343.59084237</v>
      </c>
      <c r="C94" s="23">
        <f t="shared" si="3"/>
        <v>812567.17954211857</v>
      </c>
      <c r="D94" s="23">
        <f t="shared" si="4"/>
        <v>0</v>
      </c>
      <c r="E94" s="23">
        <f t="shared" si="5"/>
        <v>0</v>
      </c>
      <c r="F94" s="23">
        <f t="shared" si="6"/>
        <v>812567.17954211857</v>
      </c>
    </row>
    <row r="95" spans="1:6" ht="25.35" customHeight="1">
      <c r="A95" s="801" t="str">
        <f t="shared" si="2"/>
        <v>Polk State College</v>
      </c>
      <c r="B95" s="23">
        <v>16058152.504004071</v>
      </c>
      <c r="C95" s="23">
        <f t="shared" si="3"/>
        <v>802907.62520020362</v>
      </c>
      <c r="D95" s="23">
        <f t="shared" si="4"/>
        <v>0</v>
      </c>
      <c r="E95" s="23">
        <f t="shared" si="5"/>
        <v>0</v>
      </c>
      <c r="F95" s="23">
        <f t="shared" si="6"/>
        <v>802907.62520020362</v>
      </c>
    </row>
    <row r="96" spans="1:6" ht="25.35" customHeight="1">
      <c r="A96" s="802" t="str">
        <f t="shared" si="2"/>
        <v>St. Johns River State College</v>
      </c>
      <c r="B96" s="498">
        <v>9101700.6579665709</v>
      </c>
      <c r="C96" s="498">
        <f t="shared" si="3"/>
        <v>455085.03289832856</v>
      </c>
      <c r="D96" s="498">
        <f t="shared" si="4"/>
        <v>1</v>
      </c>
      <c r="E96" s="498">
        <f t="shared" si="5"/>
        <v>182034.01315933143</v>
      </c>
      <c r="F96" s="498">
        <f t="shared" si="6"/>
        <v>637119.04605766002</v>
      </c>
    </row>
    <row r="97" spans="1:37" ht="25.35" customHeight="1">
      <c r="A97" s="801" t="str">
        <f t="shared" si="2"/>
        <v>St. Petersburg College</v>
      </c>
      <c r="B97" s="23">
        <v>47375217.671815209</v>
      </c>
      <c r="C97" s="23">
        <f t="shared" si="3"/>
        <v>2368760.8835907606</v>
      </c>
      <c r="D97" s="23">
        <f t="shared" si="4"/>
        <v>0</v>
      </c>
      <c r="E97" s="23">
        <f t="shared" si="5"/>
        <v>0</v>
      </c>
      <c r="F97" s="23">
        <f t="shared" si="6"/>
        <v>2368760.8835907606</v>
      </c>
    </row>
    <row r="98" spans="1:37" ht="25.35" customHeight="1">
      <c r="A98" s="801" t="str">
        <f t="shared" si="2"/>
        <v>Santa Fe College</v>
      </c>
      <c r="B98" s="23">
        <v>28280391.706595223</v>
      </c>
      <c r="C98" s="23">
        <f t="shared" si="3"/>
        <v>1414019.5853297613</v>
      </c>
      <c r="D98" s="23">
        <f t="shared" si="4"/>
        <v>0</v>
      </c>
      <c r="E98" s="23">
        <f t="shared" si="5"/>
        <v>0</v>
      </c>
      <c r="F98" s="23">
        <f t="shared" si="6"/>
        <v>1414019.5853297613</v>
      </c>
    </row>
    <row r="99" spans="1:37" ht="25.35" customHeight="1">
      <c r="A99" s="801" t="str">
        <f t="shared" si="2"/>
        <v>Seminole State College of Florida</v>
      </c>
      <c r="B99" s="23">
        <v>29669508.7338145</v>
      </c>
      <c r="C99" s="23">
        <f t="shared" si="3"/>
        <v>1483475.4366907252</v>
      </c>
      <c r="D99" s="23">
        <f t="shared" si="4"/>
        <v>0</v>
      </c>
      <c r="E99" s="23">
        <f t="shared" si="5"/>
        <v>0</v>
      </c>
      <c r="F99" s="23">
        <f t="shared" si="6"/>
        <v>1483475.4366907252</v>
      </c>
    </row>
    <row r="100" spans="1:37" ht="25.35" customHeight="1">
      <c r="A100" s="802" t="str">
        <f t="shared" si="2"/>
        <v>South Florida State College</v>
      </c>
      <c r="B100" s="498">
        <v>3718995.6687454302</v>
      </c>
      <c r="C100" s="498">
        <f t="shared" si="3"/>
        <v>185949.78343727152</v>
      </c>
      <c r="D100" s="498">
        <f t="shared" si="4"/>
        <v>1</v>
      </c>
      <c r="E100" s="498">
        <f t="shared" si="5"/>
        <v>74379.913374908603</v>
      </c>
      <c r="F100" s="498">
        <f t="shared" si="6"/>
        <v>260329.6968121801</v>
      </c>
    </row>
    <row r="101" spans="1:37" ht="25.35" customHeight="1">
      <c r="A101" s="801" t="str">
        <f t="shared" si="2"/>
        <v>Tallahassee Community College</v>
      </c>
      <c r="B101" s="23">
        <v>23556516.276137553</v>
      </c>
      <c r="C101" s="33">
        <f t="shared" si="3"/>
        <v>1177825.8138068777</v>
      </c>
      <c r="D101" s="33">
        <f t="shared" si="4"/>
        <v>0</v>
      </c>
      <c r="E101" s="33">
        <f t="shared" si="5"/>
        <v>0</v>
      </c>
      <c r="F101" s="33">
        <f t="shared" si="6"/>
        <v>1177825.8138068777</v>
      </c>
    </row>
    <row r="102" spans="1:37" ht="25.35" customHeight="1" thickBot="1">
      <c r="A102" s="801" t="str">
        <f t="shared" si="2"/>
        <v>Valencia College</v>
      </c>
      <c r="B102" s="626">
        <v>90904467.902276173</v>
      </c>
      <c r="C102" s="34">
        <f t="shared" si="3"/>
        <v>4545223.395113809</v>
      </c>
      <c r="D102" s="34">
        <f t="shared" si="4"/>
        <v>0</v>
      </c>
      <c r="E102" s="34">
        <f t="shared" si="5"/>
        <v>0</v>
      </c>
      <c r="F102" s="34">
        <f t="shared" si="6"/>
        <v>4545223.395113809</v>
      </c>
    </row>
    <row r="103" spans="1:37" ht="25.35" customHeight="1" thickBot="1">
      <c r="A103" s="88" t="s">
        <v>61</v>
      </c>
      <c r="B103" s="542">
        <f>SUM(B75:B102)</f>
        <v>774137676.93836403</v>
      </c>
      <c r="C103" s="542">
        <f>SUM(C75:C102)</f>
        <v>38706883.846918203</v>
      </c>
      <c r="D103" s="89">
        <f>SUM(D75:D102)</f>
        <v>9</v>
      </c>
      <c r="E103" s="542">
        <f>SUM(E75:E102)</f>
        <v>931390.42329349357</v>
      </c>
      <c r="F103" s="543">
        <f>SUM(C75:E102)</f>
        <v>39638283.270211697</v>
      </c>
    </row>
    <row r="104" spans="1:37" ht="25.35" customHeight="1">
      <c r="A104" s="101"/>
      <c r="E104" s="24"/>
      <c r="F104" s="24"/>
      <c r="G104" s="24"/>
    </row>
    <row r="105" spans="1:37" ht="25.35" customHeight="1">
      <c r="A105" s="102" t="s">
        <v>98</v>
      </c>
      <c r="E105" s="24"/>
      <c r="F105" s="24"/>
      <c r="G105" s="24"/>
    </row>
    <row r="106" spans="1:37" ht="25.35" customHeight="1">
      <c r="A106" s="1301" t="s">
        <v>99</v>
      </c>
      <c r="B106" s="1301"/>
      <c r="C106" s="1301"/>
      <c r="D106" s="1301"/>
      <c r="E106" s="1301"/>
      <c r="F106" s="1301"/>
      <c r="G106" s="1301"/>
      <c r="H106" s="1301"/>
      <c r="I106" s="1301"/>
      <c r="J106" s="1301"/>
      <c r="K106" s="1301"/>
      <c r="L106" s="1301"/>
      <c r="M106" s="1301"/>
      <c r="N106" s="1301"/>
      <c r="O106" s="1301"/>
      <c r="P106" s="1301"/>
      <c r="Q106" s="1301"/>
      <c r="R106" s="1301"/>
    </row>
    <row r="107" spans="1:37" ht="20.100000000000001" customHeight="1">
      <c r="A107" s="1299" t="s">
        <v>100</v>
      </c>
      <c r="B107" s="1299"/>
      <c r="C107" s="1299"/>
      <c r="D107" s="1299"/>
      <c r="E107" s="1299"/>
      <c r="F107" s="1299"/>
      <c r="G107" s="1299"/>
      <c r="H107" s="1299"/>
      <c r="I107" s="1299"/>
      <c r="J107" s="1299"/>
      <c r="K107" s="1299"/>
      <c r="L107" s="1299"/>
      <c r="M107" s="1299"/>
      <c r="N107" s="1299"/>
      <c r="O107" s="1299"/>
      <c r="P107" s="1299"/>
      <c r="Q107" s="1299"/>
      <c r="R107" s="1299"/>
      <c r="S107" s="621"/>
    </row>
    <row r="108" spans="1:37" ht="20.100000000000001" customHeight="1">
      <c r="A108" s="600" t="s">
        <v>101</v>
      </c>
      <c r="B108" s="600"/>
      <c r="C108" s="600"/>
      <c r="D108" s="600"/>
      <c r="E108" s="600"/>
      <c r="F108" s="600"/>
      <c r="G108" s="600"/>
      <c r="H108" s="600"/>
      <c r="I108" s="600"/>
      <c r="J108" s="600"/>
      <c r="K108" s="600"/>
      <c r="L108" s="600"/>
      <c r="M108" s="600"/>
      <c r="N108" s="600"/>
      <c r="O108" s="600"/>
      <c r="P108" s="600"/>
      <c r="Q108" s="600"/>
      <c r="R108" s="600"/>
    </row>
    <row r="109" spans="1:37" ht="20.100000000000001" customHeight="1">
      <c r="A109" s="1299" t="s">
        <v>102</v>
      </c>
      <c r="B109" s="1299"/>
      <c r="C109" s="1299"/>
      <c r="D109" s="1299"/>
      <c r="E109" s="1299"/>
      <c r="F109" s="1299"/>
      <c r="G109" s="1299"/>
      <c r="H109" s="1299"/>
      <c r="I109" s="1299"/>
      <c r="J109" s="1299"/>
      <c r="K109" s="1299"/>
      <c r="L109" s="1299"/>
      <c r="M109" s="1299"/>
      <c r="N109" s="1299"/>
      <c r="O109" s="1299"/>
      <c r="P109" s="1299"/>
      <c r="Q109" s="1299"/>
      <c r="R109" s="1299"/>
    </row>
    <row r="110" spans="1:37" ht="20.100000000000001" customHeight="1">
      <c r="A110" s="1299"/>
      <c r="B110" s="1299"/>
      <c r="C110" s="1299"/>
      <c r="D110" s="1299"/>
      <c r="E110" s="1299"/>
      <c r="F110" s="1299"/>
      <c r="G110" s="1299"/>
    </row>
    <row r="111" spans="1:37" ht="32.450000000000003" customHeight="1" thickBot="1">
      <c r="E111" s="613"/>
      <c r="F111" s="613"/>
      <c r="G111" s="613"/>
      <c r="H111" s="27"/>
      <c r="I111" s="27"/>
      <c r="J111" s="27"/>
      <c r="K111" s="27"/>
    </row>
    <row r="112" spans="1:37" ht="43.35" customHeight="1" thickBot="1">
      <c r="A112" s="60" t="s">
        <v>103</v>
      </c>
      <c r="B112" s="1294" t="s">
        <v>104</v>
      </c>
      <c r="C112" s="1295"/>
      <c r="D112" s="1296"/>
      <c r="E112" s="1297" t="s">
        <v>105</v>
      </c>
      <c r="F112" s="1297"/>
      <c r="G112" s="1297"/>
      <c r="H112" s="1297"/>
      <c r="I112" s="1297"/>
      <c r="J112" s="1297"/>
      <c r="K112" s="1297"/>
      <c r="L112" s="1297"/>
      <c r="M112" s="1297"/>
      <c r="N112" s="1297"/>
      <c r="O112" s="1297"/>
      <c r="P112" s="1297"/>
      <c r="Q112" s="1297"/>
      <c r="R112" s="1297"/>
      <c r="S112" s="1298"/>
      <c r="T112" s="1032"/>
      <c r="U112" s="1032"/>
      <c r="AC112" s="22"/>
      <c r="AD112" s="37"/>
      <c r="AK112" s="506"/>
    </row>
    <row r="113" spans="1:54" ht="39" customHeight="1" thickBot="1">
      <c r="A113" s="59">
        <v>1</v>
      </c>
      <c r="B113" s="57">
        <v>2</v>
      </c>
      <c r="C113" s="1027">
        <v>3</v>
      </c>
      <c r="D113" s="1028">
        <v>4</v>
      </c>
      <c r="E113" s="1027">
        <v>5</v>
      </c>
      <c r="F113" s="1027">
        <v>6</v>
      </c>
      <c r="G113" s="1027">
        <v>7</v>
      </c>
      <c r="H113" s="1027">
        <v>8</v>
      </c>
      <c r="I113" s="1027">
        <v>9</v>
      </c>
      <c r="J113" s="1027">
        <v>10</v>
      </c>
      <c r="K113" s="1027">
        <v>11</v>
      </c>
      <c r="L113" s="1027">
        <v>12</v>
      </c>
      <c r="M113" s="1027">
        <v>13</v>
      </c>
      <c r="N113" s="1027">
        <v>14</v>
      </c>
      <c r="O113" s="1027">
        <v>15</v>
      </c>
      <c r="P113" s="1027">
        <v>16</v>
      </c>
      <c r="Q113" s="1027">
        <v>17</v>
      </c>
      <c r="R113" s="1027">
        <v>18</v>
      </c>
      <c r="S113" s="1028">
        <v>19</v>
      </c>
      <c r="T113" s="1282" t="s">
        <v>106</v>
      </c>
      <c r="U113" s="38"/>
      <c r="V113" s="57">
        <v>20</v>
      </c>
      <c r="W113" s="1027">
        <v>21</v>
      </c>
      <c r="X113" s="1027">
        <v>22</v>
      </c>
      <c r="Y113" s="81"/>
      <c r="Z113" s="1027">
        <v>23</v>
      </c>
      <c r="AA113" s="1027">
        <v>24</v>
      </c>
      <c r="AB113" s="1028">
        <v>25</v>
      </c>
      <c r="AC113" s="40"/>
      <c r="AD113" s="37"/>
    </row>
    <row r="114" spans="1:54" ht="29.45" customHeight="1" thickBot="1">
      <c r="A114" s="72" t="s">
        <v>107</v>
      </c>
      <c r="B114" s="1250" t="s">
        <v>108</v>
      </c>
      <c r="C114" s="1251"/>
      <c r="D114" s="1252"/>
      <c r="E114" s="39"/>
      <c r="F114" s="1254" t="s">
        <v>109</v>
      </c>
      <c r="G114" s="1254"/>
      <c r="H114" s="1254"/>
      <c r="I114" s="1254"/>
      <c r="J114" s="1254"/>
      <c r="K114" s="1254"/>
      <c r="L114" s="1254"/>
      <c r="M114" s="1254"/>
      <c r="N114" s="1254"/>
      <c r="O114" s="1254"/>
      <c r="P114" s="1254"/>
      <c r="Q114" s="1255" t="s">
        <v>110</v>
      </c>
      <c r="R114" s="1256"/>
      <c r="S114" s="1257"/>
      <c r="T114" s="1283"/>
      <c r="U114" s="41"/>
      <c r="V114" s="42"/>
      <c r="W114" s="43"/>
      <c r="X114" s="44"/>
      <c r="Y114" s="82"/>
      <c r="Z114" s="1260"/>
      <c r="AA114" s="1261"/>
      <c r="AB114" s="1262"/>
      <c r="AC114" s="22"/>
      <c r="AD114" s="749" t="s">
        <v>111</v>
      </c>
      <c r="AF114" s="36"/>
      <c r="AG114" s="37"/>
    </row>
    <row r="115" spans="1:54" ht="66" customHeight="1" thickBot="1">
      <c r="A115" s="45"/>
      <c r="B115" s="1263" t="s">
        <v>112</v>
      </c>
      <c r="C115" s="1264"/>
      <c r="D115" s="1265"/>
      <c r="E115" s="1263" t="s">
        <v>113</v>
      </c>
      <c r="F115" s="1264"/>
      <c r="G115" s="1265"/>
      <c r="H115" s="1263" t="s">
        <v>114</v>
      </c>
      <c r="I115" s="1264"/>
      <c r="J115" s="1265"/>
      <c r="K115" s="1274" t="s">
        <v>115</v>
      </c>
      <c r="L115" s="1274"/>
      <c r="M115" s="1274"/>
      <c r="N115" s="1275" t="s">
        <v>116</v>
      </c>
      <c r="O115" s="1276"/>
      <c r="P115" s="1277"/>
      <c r="Q115" s="1275" t="s">
        <v>117</v>
      </c>
      <c r="R115" s="1276"/>
      <c r="S115" s="1277"/>
      <c r="T115" s="1258" t="s">
        <v>118</v>
      </c>
      <c r="U115" s="26"/>
      <c r="V115" s="1271" t="s">
        <v>119</v>
      </c>
      <c r="W115" s="1272"/>
      <c r="X115" s="1278"/>
      <c r="Y115" s="75"/>
      <c r="Z115" s="1271" t="s">
        <v>120</v>
      </c>
      <c r="AA115" s="1272"/>
      <c r="AB115" s="1273"/>
      <c r="AC115" s="27"/>
      <c r="AD115" s="56" t="s">
        <v>121</v>
      </c>
      <c r="AF115" s="22"/>
      <c r="AG115" s="24"/>
      <c r="AI115" s="1266" t="s">
        <v>122</v>
      </c>
      <c r="AJ115" s="1266"/>
      <c r="AK115" s="1266"/>
      <c r="AL115" s="1266"/>
      <c r="AM115" s="1266"/>
      <c r="AN115" s="1266"/>
      <c r="AO115" s="1266"/>
      <c r="AP115" s="27"/>
      <c r="AS115" s="27"/>
      <c r="AT115" s="27"/>
    </row>
    <row r="116" spans="1:54" ht="87" customHeight="1" thickBot="1">
      <c r="A116" s="50" t="s">
        <v>28</v>
      </c>
      <c r="B116" s="763" t="s">
        <v>123</v>
      </c>
      <c r="C116" s="504"/>
      <c r="D116" s="724" t="s">
        <v>68</v>
      </c>
      <c r="E116" s="79" t="s">
        <v>123</v>
      </c>
      <c r="F116" s="71" t="s">
        <v>124</v>
      </c>
      <c r="G116" s="74" t="s">
        <v>68</v>
      </c>
      <c r="H116" s="52" t="s">
        <v>123</v>
      </c>
      <c r="I116" s="70" t="s">
        <v>124</v>
      </c>
      <c r="J116" s="78" t="s">
        <v>68</v>
      </c>
      <c r="K116" s="764" t="s">
        <v>123</v>
      </c>
      <c r="L116" s="69" t="s">
        <v>124</v>
      </c>
      <c r="M116" s="765" t="s">
        <v>68</v>
      </c>
      <c r="N116" s="77" t="s">
        <v>123</v>
      </c>
      <c r="O116" s="69" t="s">
        <v>124</v>
      </c>
      <c r="P116" s="693" t="s">
        <v>68</v>
      </c>
      <c r="Q116" s="77" t="s">
        <v>123</v>
      </c>
      <c r="R116" s="71" t="s">
        <v>124</v>
      </c>
      <c r="S116" s="78" t="s">
        <v>68</v>
      </c>
      <c r="T116" s="1259"/>
      <c r="V116" s="46" t="s">
        <v>123</v>
      </c>
      <c r="W116" s="73" t="s">
        <v>124</v>
      </c>
      <c r="X116" s="954" t="s">
        <v>68</v>
      </c>
      <c r="Y116" s="76"/>
      <c r="Z116" s="46" t="s">
        <v>123</v>
      </c>
      <c r="AA116" s="51" t="s">
        <v>124</v>
      </c>
      <c r="AB116" s="105" t="s">
        <v>68</v>
      </c>
      <c r="AD116" s="50" t="s">
        <v>28</v>
      </c>
      <c r="AE116" s="47" t="s">
        <v>125</v>
      </c>
      <c r="AF116" s="29" t="s">
        <v>126</v>
      </c>
      <c r="AG116" s="29" t="s">
        <v>127</v>
      </c>
      <c r="AP116" s="27"/>
      <c r="AR116" s="48"/>
      <c r="AS116" s="48"/>
      <c r="AT116" s="48"/>
      <c r="AU116" s="27"/>
      <c r="AY116" s="27"/>
      <c r="AZ116" s="27"/>
      <c r="BA116" s="27"/>
      <c r="BB116" s="27"/>
    </row>
    <row r="117" spans="1:54" ht="24.6" customHeight="1">
      <c r="A117" s="500" t="str">
        <f t="shared" ref="A117:A144" si="7">A7</f>
        <v>Eastern Florida State College</v>
      </c>
      <c r="B117" s="601">
        <v>930</v>
      </c>
      <c r="C117" s="80"/>
      <c r="D117" s="518">
        <f t="shared" ref="D117:D144" si="8">B117+C117</f>
        <v>930</v>
      </c>
      <c r="E117" s="601">
        <v>5290.7982870319538</v>
      </c>
      <c r="F117" s="602">
        <v>173.93214011200175</v>
      </c>
      <c r="G117" s="518">
        <f t="shared" ref="G117:G144" si="9">E117+F117</f>
        <v>5464.7304271439552</v>
      </c>
      <c r="H117" s="603">
        <v>1828.4963095180665</v>
      </c>
      <c r="I117" s="604">
        <v>40.421631530705767</v>
      </c>
      <c r="J117" s="518">
        <f>H117+I117</f>
        <v>1868.9179410487723</v>
      </c>
      <c r="K117" s="605">
        <v>222.82472324723247</v>
      </c>
      <c r="L117" s="606">
        <v>20.175276752767527</v>
      </c>
      <c r="M117" s="68">
        <f t="shared" ref="M117:M144" si="10">K117+L117</f>
        <v>243</v>
      </c>
      <c r="N117" s="605">
        <v>0</v>
      </c>
      <c r="O117" s="606">
        <v>0</v>
      </c>
      <c r="P117" s="68">
        <f t="shared" ref="P117:P144" si="11">N117+O117</f>
        <v>0</v>
      </c>
      <c r="Q117" s="605">
        <v>277.54537121906503</v>
      </c>
      <c r="R117" s="607">
        <v>20.581118240146655</v>
      </c>
      <c r="S117" s="518">
        <f t="shared" ref="S117:S144" si="12">Q117+R117</f>
        <v>298.12648945921171</v>
      </c>
      <c r="T117" s="68">
        <f t="shared" ref="T117:T144" si="13">D117+G117+J117+M117+P117+S117</f>
        <v>8804.7748576519389</v>
      </c>
      <c r="V117" s="803">
        <f>X117-W117</f>
        <v>0</v>
      </c>
      <c r="W117" s="608">
        <v>0</v>
      </c>
      <c r="X117" s="609">
        <v>0</v>
      </c>
      <c r="Y117" s="103"/>
      <c r="Z117" s="523">
        <f>AB117-AA117</f>
        <v>0</v>
      </c>
      <c r="AA117" s="610">
        <v>0</v>
      </c>
      <c r="AB117" s="804">
        <f t="shared" ref="AB117:AB144" si="14">AG117</f>
        <v>0</v>
      </c>
      <c r="AD117" s="500" t="str">
        <f t="shared" ref="AD117:AD144" si="15">A117</f>
        <v>Eastern Florida State College</v>
      </c>
      <c r="AE117" s="611">
        <v>0</v>
      </c>
      <c r="AF117" s="611">
        <v>0</v>
      </c>
      <c r="AG117" s="525">
        <f t="shared" ref="AG117:AG144" si="16">AE117+AF117</f>
        <v>0</v>
      </c>
      <c r="AI117" s="1253" t="s">
        <v>128</v>
      </c>
      <c r="AJ117" s="1253"/>
      <c r="AK117" s="1253"/>
      <c r="AL117" s="1253"/>
      <c r="AM117" s="1253"/>
      <c r="AN117" s="1253"/>
      <c r="AO117" s="54">
        <f>X145+AB145</f>
        <v>4104</v>
      </c>
      <c r="AP117" s="27"/>
      <c r="AR117" s="48"/>
      <c r="AS117" s="48"/>
      <c r="AT117" s="48"/>
      <c r="AU117" s="27"/>
      <c r="AY117" s="27"/>
      <c r="AZ117" s="27"/>
      <c r="BA117" s="27"/>
      <c r="BB117" s="27"/>
    </row>
    <row r="118" spans="1:54" ht="25.35" customHeight="1">
      <c r="A118" s="805" t="str">
        <f t="shared" si="7"/>
        <v>Broward College</v>
      </c>
      <c r="B118" s="786">
        <v>1355</v>
      </c>
      <c r="C118" s="955"/>
      <c r="D118" s="956">
        <f t="shared" si="8"/>
        <v>1355</v>
      </c>
      <c r="E118" s="786">
        <v>14269.83640985328</v>
      </c>
      <c r="F118" s="957">
        <v>559.19645162585994</v>
      </c>
      <c r="G118" s="956">
        <f t="shared" si="9"/>
        <v>14829.03286147914</v>
      </c>
      <c r="H118" s="958">
        <v>6847.3775077336741</v>
      </c>
      <c r="I118" s="959">
        <v>276.1475206557634</v>
      </c>
      <c r="J118" s="956">
        <f t="shared" ref="J118:J144" si="17">H118+I118</f>
        <v>7123.5250283894375</v>
      </c>
      <c r="K118" s="960">
        <v>1269.7992949185509</v>
      </c>
      <c r="L118" s="787">
        <v>127.20070508144907</v>
      </c>
      <c r="M118" s="961">
        <f t="shared" si="10"/>
        <v>1397</v>
      </c>
      <c r="N118" s="960">
        <v>26.666666666666668</v>
      </c>
      <c r="O118" s="787">
        <v>1.3333333333333333</v>
      </c>
      <c r="P118" s="961">
        <f t="shared" si="11"/>
        <v>28</v>
      </c>
      <c r="Q118" s="960">
        <v>227.98004900245013</v>
      </c>
      <c r="R118" s="962">
        <v>3.4581729086454325</v>
      </c>
      <c r="S118" s="956">
        <f t="shared" si="12"/>
        <v>231.43822191109555</v>
      </c>
      <c r="T118" s="961">
        <f t="shared" si="13"/>
        <v>24963.996111779674</v>
      </c>
      <c r="V118" s="803">
        <f t="shared" ref="V118:V144" si="18">X118-W118</f>
        <v>0</v>
      </c>
      <c r="W118" s="962">
        <v>0</v>
      </c>
      <c r="X118" s="963">
        <v>0</v>
      </c>
      <c r="Y118" s="103"/>
      <c r="Z118" s="964">
        <f t="shared" ref="Z118:Z144" si="19">AB118-AA118</f>
        <v>0</v>
      </c>
      <c r="AA118" s="965">
        <v>0</v>
      </c>
      <c r="AB118" s="804">
        <f t="shared" si="14"/>
        <v>0</v>
      </c>
      <c r="AD118" s="505" t="str">
        <f t="shared" si="15"/>
        <v>Broward College</v>
      </c>
      <c r="AE118" s="966">
        <v>0</v>
      </c>
      <c r="AF118" s="966">
        <v>0</v>
      </c>
      <c r="AG118" s="956">
        <f t="shared" si="16"/>
        <v>0</v>
      </c>
      <c r="AI118" s="1253" t="s">
        <v>129</v>
      </c>
      <c r="AJ118" s="1253"/>
      <c r="AK118" s="1253"/>
      <c r="AL118" s="1253"/>
      <c r="AM118" s="1253"/>
      <c r="AN118" s="1253"/>
      <c r="AO118" s="612">
        <v>30668.251186342499</v>
      </c>
      <c r="AP118" s="27"/>
      <c r="AR118" s="526"/>
      <c r="AS118" s="526"/>
      <c r="AT118" s="526"/>
      <c r="AU118" s="526"/>
      <c r="AV118" s="526"/>
      <c r="AW118" s="526"/>
      <c r="AX118" s="526"/>
      <c r="AY118" s="27"/>
      <c r="AZ118" s="27"/>
      <c r="BA118" s="27"/>
      <c r="BB118" s="27"/>
    </row>
    <row r="119" spans="1:54" ht="25.35" customHeight="1">
      <c r="A119" s="967" t="str">
        <f t="shared" si="7"/>
        <v>College of Central Florida</v>
      </c>
      <c r="B119" s="786">
        <v>320</v>
      </c>
      <c r="C119" s="955"/>
      <c r="D119" s="956">
        <f t="shared" si="8"/>
        <v>320</v>
      </c>
      <c r="E119" s="786">
        <v>2362.9394848712177</v>
      </c>
      <c r="F119" s="957">
        <v>95.230370092523145</v>
      </c>
      <c r="G119" s="956">
        <f t="shared" si="9"/>
        <v>2458.1698549637408</v>
      </c>
      <c r="H119" s="958">
        <v>1203.8334495853678</v>
      </c>
      <c r="I119" s="959">
        <v>36.859257537006904</v>
      </c>
      <c r="J119" s="956">
        <f t="shared" si="17"/>
        <v>1240.6927071223747</v>
      </c>
      <c r="K119" s="960">
        <v>96.116863905325445</v>
      </c>
      <c r="L119" s="787">
        <v>18.883136094674558</v>
      </c>
      <c r="M119" s="961">
        <f t="shared" si="10"/>
        <v>115</v>
      </c>
      <c r="N119" s="960">
        <v>0</v>
      </c>
      <c r="O119" s="787">
        <v>0</v>
      </c>
      <c r="P119" s="961">
        <f t="shared" si="11"/>
        <v>0</v>
      </c>
      <c r="Q119" s="960">
        <v>161.72009864364981</v>
      </c>
      <c r="R119" s="962">
        <v>2.0961775585696669</v>
      </c>
      <c r="S119" s="956">
        <f t="shared" si="12"/>
        <v>163.81627620221948</v>
      </c>
      <c r="T119" s="961">
        <f t="shared" si="13"/>
        <v>4297.6788382883351</v>
      </c>
      <c r="V119" s="803">
        <f t="shared" si="18"/>
        <v>0</v>
      </c>
      <c r="W119" s="962">
        <v>0</v>
      </c>
      <c r="X119" s="963">
        <v>0</v>
      </c>
      <c r="Y119" s="103"/>
      <c r="Z119" s="964">
        <f t="shared" si="19"/>
        <v>2.3505154639175245</v>
      </c>
      <c r="AA119" s="965">
        <v>21.649484536082475</v>
      </c>
      <c r="AB119" s="804">
        <f t="shared" si="14"/>
        <v>24</v>
      </c>
      <c r="AD119" s="967" t="str">
        <f t="shared" si="15"/>
        <v>College of Central Florida</v>
      </c>
      <c r="AE119" s="966">
        <v>13</v>
      </c>
      <c r="AF119" s="966">
        <v>11</v>
      </c>
      <c r="AG119" s="956">
        <f t="shared" si="16"/>
        <v>24</v>
      </c>
      <c r="AI119" s="1253" t="s">
        <v>130</v>
      </c>
      <c r="AJ119" s="1253"/>
      <c r="AK119" s="1253"/>
      <c r="AL119" s="1253"/>
      <c r="AM119" s="1253"/>
      <c r="AN119" s="1253"/>
      <c r="AO119" s="736">
        <v>5278</v>
      </c>
      <c r="AP119" s="27"/>
      <c r="AR119" s="27"/>
      <c r="AS119" s="27"/>
      <c r="AT119" s="27"/>
      <c r="AU119" s="27"/>
      <c r="AV119" s="27"/>
      <c r="AW119" s="27"/>
      <c r="AX119" s="27"/>
      <c r="AY119" s="27"/>
      <c r="AZ119" s="27"/>
      <c r="BA119" s="27"/>
      <c r="BB119" s="27"/>
    </row>
    <row r="120" spans="1:54" ht="25.35" customHeight="1">
      <c r="A120" s="967" t="str">
        <f t="shared" si="7"/>
        <v>Chipola College</v>
      </c>
      <c r="B120" s="786">
        <v>145</v>
      </c>
      <c r="C120" s="955"/>
      <c r="D120" s="956">
        <f t="shared" si="8"/>
        <v>145</v>
      </c>
      <c r="E120" s="786">
        <v>590.0962009151857</v>
      </c>
      <c r="F120" s="957">
        <v>49.088645312333718</v>
      </c>
      <c r="G120" s="956">
        <f t="shared" si="9"/>
        <v>639.18484622751942</v>
      </c>
      <c r="H120" s="958">
        <v>195.64</v>
      </c>
      <c r="I120" s="959">
        <v>7.2087500000000011</v>
      </c>
      <c r="J120" s="956">
        <f t="shared" si="17"/>
        <v>202.84875</v>
      </c>
      <c r="K120" s="960">
        <v>3.7546012269938656</v>
      </c>
      <c r="L120" s="787">
        <v>2.2453987730061344</v>
      </c>
      <c r="M120" s="961">
        <f t="shared" si="10"/>
        <v>6</v>
      </c>
      <c r="N120" s="960">
        <v>0</v>
      </c>
      <c r="O120" s="787">
        <v>0</v>
      </c>
      <c r="P120" s="961">
        <f t="shared" si="11"/>
        <v>0</v>
      </c>
      <c r="Q120" s="960">
        <v>131.75575715282625</v>
      </c>
      <c r="R120" s="962">
        <v>1.5896720167480809</v>
      </c>
      <c r="S120" s="956">
        <f t="shared" si="12"/>
        <v>133.34542916957432</v>
      </c>
      <c r="T120" s="961">
        <f t="shared" si="13"/>
        <v>1126.3790253970938</v>
      </c>
      <c r="V120" s="803">
        <f t="shared" si="18"/>
        <v>0</v>
      </c>
      <c r="W120" s="962">
        <v>0</v>
      </c>
      <c r="X120" s="963">
        <v>0</v>
      </c>
      <c r="Y120" s="103"/>
      <c r="Z120" s="964">
        <f t="shared" si="19"/>
        <v>0</v>
      </c>
      <c r="AA120" s="965">
        <v>0</v>
      </c>
      <c r="AB120" s="804">
        <f t="shared" si="14"/>
        <v>0</v>
      </c>
      <c r="AD120" s="967" t="str">
        <f t="shared" si="15"/>
        <v>Chipola College</v>
      </c>
      <c r="AE120" s="966">
        <v>0</v>
      </c>
      <c r="AF120" s="966">
        <v>0</v>
      </c>
      <c r="AG120" s="956">
        <f t="shared" si="16"/>
        <v>0</v>
      </c>
      <c r="AI120" s="48" t="s">
        <v>68</v>
      </c>
      <c r="AJ120" s="48"/>
      <c r="AK120" s="48"/>
      <c r="AL120" s="48"/>
      <c r="AM120" s="48"/>
      <c r="AN120" s="48"/>
      <c r="AO120" s="53">
        <f>SUM(AO117:AO119)</f>
        <v>40050.251186342502</v>
      </c>
      <c r="AP120" s="27"/>
      <c r="AR120" s="526"/>
      <c r="AS120" s="526"/>
      <c r="AT120" s="526"/>
      <c r="AU120" s="526"/>
      <c r="AV120" s="526"/>
      <c r="AW120" s="526"/>
      <c r="AX120" s="526"/>
    </row>
    <row r="121" spans="1:54" ht="25.35" customHeight="1">
      <c r="A121" s="967" t="str">
        <f t="shared" si="7"/>
        <v>Daytona State College</v>
      </c>
      <c r="B121" s="786">
        <v>963</v>
      </c>
      <c r="C121" s="955"/>
      <c r="D121" s="956">
        <f t="shared" si="8"/>
        <v>963</v>
      </c>
      <c r="E121" s="786">
        <v>4792.3432679105081</v>
      </c>
      <c r="F121" s="957">
        <v>220.61675147403278</v>
      </c>
      <c r="G121" s="956">
        <f t="shared" si="9"/>
        <v>5012.9600193845408</v>
      </c>
      <c r="H121" s="958">
        <v>2190.0295475530934</v>
      </c>
      <c r="I121" s="959">
        <v>79.981532779316723</v>
      </c>
      <c r="J121" s="956">
        <f t="shared" si="17"/>
        <v>2270.0110803324101</v>
      </c>
      <c r="K121" s="960">
        <v>137.52691432903714</v>
      </c>
      <c r="L121" s="787">
        <v>9.4730856709628508</v>
      </c>
      <c r="M121" s="961">
        <f t="shared" si="10"/>
        <v>147</v>
      </c>
      <c r="N121" s="960">
        <v>0.9</v>
      </c>
      <c r="O121" s="787">
        <v>0.1</v>
      </c>
      <c r="P121" s="961">
        <f t="shared" si="11"/>
        <v>1</v>
      </c>
      <c r="Q121" s="960">
        <v>671.56733485806546</v>
      </c>
      <c r="R121" s="962">
        <v>28.090945782322081</v>
      </c>
      <c r="S121" s="956">
        <f t="shared" si="12"/>
        <v>699.6582806403876</v>
      </c>
      <c r="T121" s="961">
        <f t="shared" si="13"/>
        <v>9093.629380357339</v>
      </c>
      <c r="V121" s="803">
        <f t="shared" si="18"/>
        <v>2</v>
      </c>
      <c r="W121" s="962">
        <v>0</v>
      </c>
      <c r="X121" s="963">
        <v>2</v>
      </c>
      <c r="Y121" s="103"/>
      <c r="Z121" s="964">
        <f t="shared" si="19"/>
        <v>341.56963087248323</v>
      </c>
      <c r="AA121" s="965">
        <v>0.43036912751677858</v>
      </c>
      <c r="AB121" s="804">
        <f t="shared" si="14"/>
        <v>342</v>
      </c>
      <c r="AD121" s="967" t="str">
        <f t="shared" si="15"/>
        <v>Daytona State College</v>
      </c>
      <c r="AE121" s="966">
        <v>296</v>
      </c>
      <c r="AF121" s="966">
        <v>46</v>
      </c>
      <c r="AG121" s="956">
        <f t="shared" si="16"/>
        <v>342</v>
      </c>
      <c r="AP121" s="27"/>
      <c r="AS121" s="48"/>
      <c r="AT121" s="27"/>
      <c r="AU121" s="27"/>
      <c r="AV121" s="27"/>
      <c r="AW121" s="27"/>
    </row>
    <row r="122" spans="1:54" ht="25.35" customHeight="1">
      <c r="A122" s="967" t="str">
        <f t="shared" si="7"/>
        <v>Florida SouthWestern State College</v>
      </c>
      <c r="B122" s="786">
        <v>570</v>
      </c>
      <c r="C122" s="955"/>
      <c r="D122" s="956">
        <f t="shared" si="8"/>
        <v>570</v>
      </c>
      <c r="E122" s="786">
        <v>7304.2565737051791</v>
      </c>
      <c r="F122" s="957">
        <v>248.1695219123506</v>
      </c>
      <c r="G122" s="956">
        <f t="shared" si="9"/>
        <v>7552.4260956175294</v>
      </c>
      <c r="H122" s="958">
        <v>711.21318272805263</v>
      </c>
      <c r="I122" s="959">
        <v>9.1221046611381187</v>
      </c>
      <c r="J122" s="956">
        <f t="shared" si="17"/>
        <v>720.33528738919074</v>
      </c>
      <c r="K122" s="960">
        <v>226.81737193763919</v>
      </c>
      <c r="L122" s="787">
        <v>22.182628062360799</v>
      </c>
      <c r="M122" s="961">
        <f t="shared" si="10"/>
        <v>249</v>
      </c>
      <c r="N122" s="960">
        <v>0</v>
      </c>
      <c r="O122" s="787">
        <v>0</v>
      </c>
      <c r="P122" s="961">
        <f t="shared" si="11"/>
        <v>0</v>
      </c>
      <c r="Q122" s="960">
        <v>20.63716814159292</v>
      </c>
      <c r="R122" s="962">
        <v>1.3628318584070795</v>
      </c>
      <c r="S122" s="956">
        <f t="shared" si="12"/>
        <v>22</v>
      </c>
      <c r="T122" s="961">
        <f t="shared" si="13"/>
        <v>9113.7613830067203</v>
      </c>
      <c r="V122" s="803">
        <f t="shared" si="18"/>
        <v>0</v>
      </c>
      <c r="W122" s="962">
        <v>0</v>
      </c>
      <c r="X122" s="963">
        <v>0</v>
      </c>
      <c r="Y122" s="103"/>
      <c r="Z122" s="964">
        <f t="shared" si="19"/>
        <v>0</v>
      </c>
      <c r="AA122" s="965">
        <v>0</v>
      </c>
      <c r="AB122" s="804">
        <f t="shared" si="14"/>
        <v>0</v>
      </c>
      <c r="AD122" s="967" t="str">
        <f t="shared" si="15"/>
        <v>Florida SouthWestern State College</v>
      </c>
      <c r="AE122" s="966">
        <v>0</v>
      </c>
      <c r="AF122" s="966">
        <v>0</v>
      </c>
      <c r="AG122" s="956">
        <f t="shared" si="16"/>
        <v>0</v>
      </c>
      <c r="AI122" s="48" t="s">
        <v>131</v>
      </c>
      <c r="AJ122" s="27"/>
      <c r="AK122" s="27"/>
      <c r="AL122" s="27"/>
      <c r="AM122" s="27"/>
      <c r="AN122" s="27"/>
      <c r="AO122" s="612">
        <v>318592</v>
      </c>
      <c r="AR122" s="48"/>
      <c r="AS122" s="48"/>
      <c r="AT122" s="27"/>
      <c r="AU122" s="27"/>
      <c r="AV122" s="27"/>
      <c r="AW122" s="27"/>
    </row>
    <row r="123" spans="1:54" ht="25.35" customHeight="1">
      <c r="A123" s="967" t="str">
        <f t="shared" si="7"/>
        <v>Florida State College at Jacksonville</v>
      </c>
      <c r="B123" s="786">
        <v>1759</v>
      </c>
      <c r="C123" s="955"/>
      <c r="D123" s="956">
        <f t="shared" si="8"/>
        <v>1759</v>
      </c>
      <c r="E123" s="786">
        <v>8335.500169887875</v>
      </c>
      <c r="F123" s="957">
        <v>393.77638758419442</v>
      </c>
      <c r="G123" s="956">
        <f t="shared" si="9"/>
        <v>8729.2765574720688</v>
      </c>
      <c r="H123" s="958">
        <v>3313.2681772466426</v>
      </c>
      <c r="I123" s="959">
        <v>119.5461160740697</v>
      </c>
      <c r="J123" s="956">
        <f t="shared" si="17"/>
        <v>3432.8142933207123</v>
      </c>
      <c r="K123" s="960">
        <v>665.89666408068274</v>
      </c>
      <c r="L123" s="787">
        <v>50.103335919317303</v>
      </c>
      <c r="M123" s="961">
        <f t="shared" si="10"/>
        <v>716</v>
      </c>
      <c r="N123" s="960">
        <v>10</v>
      </c>
      <c r="O123" s="787">
        <v>0</v>
      </c>
      <c r="P123" s="961">
        <f t="shared" si="11"/>
        <v>10</v>
      </c>
      <c r="Q123" s="960">
        <v>716.37087453448055</v>
      </c>
      <c r="R123" s="962">
        <v>47.155515602927956</v>
      </c>
      <c r="S123" s="956">
        <f t="shared" si="12"/>
        <v>763.5263901374085</v>
      </c>
      <c r="T123" s="961">
        <f t="shared" si="13"/>
        <v>15410.617240930191</v>
      </c>
      <c r="V123" s="803">
        <f t="shared" si="18"/>
        <v>0</v>
      </c>
      <c r="W123" s="962">
        <v>0</v>
      </c>
      <c r="X123" s="963">
        <v>0</v>
      </c>
      <c r="Y123" s="103"/>
      <c r="Z123" s="964">
        <f t="shared" si="19"/>
        <v>271.53061224489795</v>
      </c>
      <c r="AA123" s="965">
        <v>143.46938775510208</v>
      </c>
      <c r="AB123" s="804">
        <f t="shared" si="14"/>
        <v>415</v>
      </c>
      <c r="AD123" s="967" t="str">
        <f t="shared" si="15"/>
        <v>Florida State College at Jacksonville</v>
      </c>
      <c r="AE123" s="966">
        <v>381</v>
      </c>
      <c r="AF123" s="966">
        <v>34</v>
      </c>
      <c r="AG123" s="956">
        <f t="shared" si="16"/>
        <v>415</v>
      </c>
      <c r="AM123" s="27"/>
      <c r="AN123" s="27"/>
      <c r="AO123" s="737">
        <f>AO120</f>
        <v>40050.251186342502</v>
      </c>
      <c r="AP123" s="27"/>
      <c r="AQ123" s="48"/>
      <c r="AR123" s="48"/>
      <c r="AS123" s="48"/>
      <c r="AT123" s="27"/>
      <c r="AU123" s="27"/>
      <c r="AV123" s="27"/>
      <c r="AW123" s="27"/>
    </row>
    <row r="124" spans="1:54" ht="25.35" customHeight="1">
      <c r="A124" s="967" t="str">
        <f t="shared" si="7"/>
        <v>College of the Florida Keys</v>
      </c>
      <c r="B124" s="786">
        <v>15</v>
      </c>
      <c r="C124" s="955"/>
      <c r="D124" s="956">
        <f t="shared" si="8"/>
        <v>15</v>
      </c>
      <c r="E124" s="786">
        <v>354.13731343283581</v>
      </c>
      <c r="F124" s="957">
        <v>36.944776119402981</v>
      </c>
      <c r="G124" s="956">
        <f t="shared" si="9"/>
        <v>391.08208955223881</v>
      </c>
      <c r="H124" s="958">
        <v>164.60991167811579</v>
      </c>
      <c r="I124" s="959">
        <v>23.277232580961726</v>
      </c>
      <c r="J124" s="956">
        <f t="shared" si="17"/>
        <v>187.88714425907753</v>
      </c>
      <c r="K124" s="960">
        <v>12.596153846153847</v>
      </c>
      <c r="L124" s="787">
        <v>2.4038461538461542</v>
      </c>
      <c r="M124" s="961">
        <f t="shared" si="10"/>
        <v>15</v>
      </c>
      <c r="N124" s="960">
        <v>0</v>
      </c>
      <c r="O124" s="787">
        <v>0</v>
      </c>
      <c r="P124" s="961">
        <f t="shared" si="11"/>
        <v>0</v>
      </c>
      <c r="Q124" s="960">
        <v>66.891233766233768</v>
      </c>
      <c r="R124" s="962">
        <v>0.10876623376623377</v>
      </c>
      <c r="S124" s="956">
        <f t="shared" si="12"/>
        <v>67</v>
      </c>
      <c r="T124" s="961">
        <f t="shared" si="13"/>
        <v>675.96923381131637</v>
      </c>
      <c r="V124" s="803">
        <f t="shared" si="18"/>
        <v>0</v>
      </c>
      <c r="W124" s="962">
        <v>0</v>
      </c>
      <c r="X124" s="963">
        <v>0</v>
      </c>
      <c r="Y124" s="103"/>
      <c r="Z124" s="964">
        <f t="shared" si="19"/>
        <v>0</v>
      </c>
      <c r="AA124" s="965">
        <v>0</v>
      </c>
      <c r="AB124" s="804">
        <f t="shared" si="14"/>
        <v>0</v>
      </c>
      <c r="AD124" s="967" t="str">
        <f t="shared" si="15"/>
        <v>College of the Florida Keys</v>
      </c>
      <c r="AE124" s="966">
        <v>0</v>
      </c>
      <c r="AF124" s="966">
        <v>0</v>
      </c>
      <c r="AG124" s="956">
        <f t="shared" si="16"/>
        <v>0</v>
      </c>
      <c r="AI124" s="1249" t="s">
        <v>132</v>
      </c>
      <c r="AJ124" s="1249"/>
      <c r="AK124" s="1249"/>
      <c r="AL124" s="1249"/>
      <c r="AM124" s="1249"/>
      <c r="AN124" s="1249"/>
      <c r="AO124" s="507">
        <f>AO122-AO123</f>
        <v>278541.7488136575</v>
      </c>
      <c r="AP124" s="27"/>
      <c r="AQ124" s="27"/>
      <c r="AR124" s="27"/>
      <c r="AS124" s="27"/>
      <c r="AT124" s="27"/>
      <c r="AU124" s="27"/>
    </row>
    <row r="125" spans="1:54" ht="25.35" customHeight="1">
      <c r="A125" s="967" t="str">
        <f t="shared" si="7"/>
        <v>Gulf Coast State College</v>
      </c>
      <c r="B125" s="786">
        <v>115</v>
      </c>
      <c r="C125" s="955"/>
      <c r="D125" s="956">
        <f t="shared" si="8"/>
        <v>115</v>
      </c>
      <c r="E125" s="786">
        <v>1901.9235923803101</v>
      </c>
      <c r="F125" s="957">
        <v>89.674140256237351</v>
      </c>
      <c r="G125" s="956">
        <f t="shared" si="9"/>
        <v>1991.5977326365473</v>
      </c>
      <c r="H125" s="958">
        <v>548.75971612031094</v>
      </c>
      <c r="I125" s="959">
        <v>21.143967556606963</v>
      </c>
      <c r="J125" s="956">
        <f t="shared" si="17"/>
        <v>569.90368367691792</v>
      </c>
      <c r="K125" s="960">
        <v>38.741035856573703</v>
      </c>
      <c r="L125" s="787">
        <v>5.2589641434262946</v>
      </c>
      <c r="M125" s="961">
        <f t="shared" si="10"/>
        <v>44</v>
      </c>
      <c r="N125" s="960">
        <v>9.5402298850574709</v>
      </c>
      <c r="O125" s="787">
        <v>0.45977011494252878</v>
      </c>
      <c r="P125" s="961">
        <f t="shared" si="11"/>
        <v>10</v>
      </c>
      <c r="Q125" s="960">
        <v>124.31814671814672</v>
      </c>
      <c r="R125" s="962">
        <v>4.6818532818532823</v>
      </c>
      <c r="S125" s="956">
        <f t="shared" si="12"/>
        <v>129</v>
      </c>
      <c r="T125" s="961">
        <f t="shared" si="13"/>
        <v>2859.5014163134651</v>
      </c>
      <c r="V125" s="803">
        <f t="shared" si="18"/>
        <v>0</v>
      </c>
      <c r="W125" s="962">
        <v>0</v>
      </c>
      <c r="X125" s="963">
        <v>0</v>
      </c>
      <c r="Y125" s="103"/>
      <c r="Z125" s="964">
        <f t="shared" si="19"/>
        <v>0</v>
      </c>
      <c r="AA125" s="965">
        <v>0</v>
      </c>
      <c r="AB125" s="804">
        <f t="shared" si="14"/>
        <v>0</v>
      </c>
      <c r="AD125" s="967" t="str">
        <f t="shared" si="15"/>
        <v>Gulf Coast State College</v>
      </c>
      <c r="AE125" s="966">
        <v>0</v>
      </c>
      <c r="AF125" s="966">
        <v>0</v>
      </c>
      <c r="AG125" s="956">
        <f t="shared" si="16"/>
        <v>0</v>
      </c>
      <c r="AP125" s="27"/>
      <c r="AQ125" s="27"/>
      <c r="AR125" s="27"/>
      <c r="AS125" s="27"/>
      <c r="AT125" s="27"/>
      <c r="AU125" s="27"/>
    </row>
    <row r="126" spans="1:54" ht="25.35" customHeight="1">
      <c r="A126" s="967" t="str">
        <f t="shared" si="7"/>
        <v>Hillsborough Community College</v>
      </c>
      <c r="B126" s="786">
        <v>0</v>
      </c>
      <c r="C126" s="955"/>
      <c r="D126" s="956">
        <f t="shared" si="8"/>
        <v>0</v>
      </c>
      <c r="E126" s="786">
        <v>10476.807057369864</v>
      </c>
      <c r="F126" s="957">
        <v>399.87323457996297</v>
      </c>
      <c r="G126" s="956">
        <f t="shared" si="9"/>
        <v>10876.680291949828</v>
      </c>
      <c r="H126" s="958">
        <v>4638.9252361836343</v>
      </c>
      <c r="I126" s="959">
        <v>150.17620959222481</v>
      </c>
      <c r="J126" s="956">
        <f t="shared" si="17"/>
        <v>4789.1014457758592</v>
      </c>
      <c r="K126" s="960">
        <v>997.84313725490199</v>
      </c>
      <c r="L126" s="787">
        <v>52.156862745098046</v>
      </c>
      <c r="M126" s="961">
        <f t="shared" si="10"/>
        <v>1050</v>
      </c>
      <c r="N126" s="960">
        <v>45.862197392923647</v>
      </c>
      <c r="O126" s="787">
        <v>1.1378026070763501</v>
      </c>
      <c r="P126" s="961">
        <f t="shared" si="11"/>
        <v>47</v>
      </c>
      <c r="Q126" s="960">
        <v>410.89604438012543</v>
      </c>
      <c r="R126" s="962">
        <v>4.1039556198745775</v>
      </c>
      <c r="S126" s="956">
        <f t="shared" si="12"/>
        <v>415</v>
      </c>
      <c r="T126" s="961">
        <f t="shared" si="13"/>
        <v>17177.781737725687</v>
      </c>
      <c r="V126" s="803">
        <f t="shared" si="18"/>
        <v>0</v>
      </c>
      <c r="W126" s="962">
        <v>0</v>
      </c>
      <c r="X126" s="963">
        <v>0</v>
      </c>
      <c r="Y126" s="103"/>
      <c r="Z126" s="964">
        <f t="shared" si="19"/>
        <v>9.6204690831556476</v>
      </c>
      <c r="AA126" s="965">
        <v>38.379530916844352</v>
      </c>
      <c r="AB126" s="804">
        <f t="shared" si="14"/>
        <v>48</v>
      </c>
      <c r="AD126" s="967" t="str">
        <f t="shared" si="15"/>
        <v>Hillsborough Community College</v>
      </c>
      <c r="AE126" s="966">
        <v>37</v>
      </c>
      <c r="AF126" s="966">
        <v>11</v>
      </c>
      <c r="AG126" s="956">
        <f t="shared" si="16"/>
        <v>48</v>
      </c>
      <c r="AI126" s="1249" t="s">
        <v>133</v>
      </c>
      <c r="AJ126" s="1249"/>
      <c r="AK126" s="1249"/>
      <c r="AL126" s="1249"/>
      <c r="AM126" s="1249"/>
      <c r="AN126" s="1249"/>
      <c r="AO126" s="508">
        <f>AO120+AO124</f>
        <v>318592</v>
      </c>
      <c r="AP126" s="27"/>
      <c r="AQ126" s="27"/>
      <c r="AR126" s="27"/>
      <c r="AS126" s="27"/>
      <c r="AT126" s="27"/>
      <c r="AU126" s="27"/>
    </row>
    <row r="127" spans="1:54" ht="25.35" customHeight="1">
      <c r="A127" s="967" t="str">
        <f t="shared" si="7"/>
        <v>Indian River State College</v>
      </c>
      <c r="B127" s="786">
        <v>1503</v>
      </c>
      <c r="C127" s="955"/>
      <c r="D127" s="956">
        <f t="shared" si="8"/>
        <v>1503</v>
      </c>
      <c r="E127" s="786">
        <v>4525.5469333372375</v>
      </c>
      <c r="F127" s="957">
        <v>108.06992781739119</v>
      </c>
      <c r="G127" s="956">
        <f t="shared" si="9"/>
        <v>4633.6168611546291</v>
      </c>
      <c r="H127" s="958">
        <v>2144.0788788292198</v>
      </c>
      <c r="I127" s="959">
        <v>38.00103352763653</v>
      </c>
      <c r="J127" s="956">
        <f t="shared" si="17"/>
        <v>2182.0799123568563</v>
      </c>
      <c r="K127" s="960">
        <v>78.364532019704427</v>
      </c>
      <c r="L127" s="787">
        <v>3.6354679802955667</v>
      </c>
      <c r="M127" s="961">
        <f t="shared" si="10"/>
        <v>82</v>
      </c>
      <c r="N127" s="960">
        <v>0</v>
      </c>
      <c r="O127" s="787">
        <v>0</v>
      </c>
      <c r="P127" s="961">
        <f t="shared" si="11"/>
        <v>0</v>
      </c>
      <c r="Q127" s="960">
        <v>637.43503353610981</v>
      </c>
      <c r="R127" s="962">
        <v>7.05350179379192</v>
      </c>
      <c r="S127" s="956">
        <f t="shared" si="12"/>
        <v>644.48853532990177</v>
      </c>
      <c r="T127" s="961">
        <f t="shared" si="13"/>
        <v>9045.1853088413864</v>
      </c>
      <c r="V127" s="803">
        <f t="shared" si="18"/>
        <v>0</v>
      </c>
      <c r="W127" s="962">
        <v>0</v>
      </c>
      <c r="X127" s="963">
        <v>0</v>
      </c>
      <c r="Y127" s="103"/>
      <c r="Z127" s="964">
        <f t="shared" si="19"/>
        <v>692.12294043092527</v>
      </c>
      <c r="AA127" s="965">
        <v>40.877059569074767</v>
      </c>
      <c r="AB127" s="804">
        <f t="shared" si="14"/>
        <v>733</v>
      </c>
      <c r="AD127" s="967" t="str">
        <f t="shared" si="15"/>
        <v>Indian River State College</v>
      </c>
      <c r="AE127" s="966">
        <v>686</v>
      </c>
      <c r="AF127" s="966">
        <v>47</v>
      </c>
      <c r="AG127" s="956">
        <f t="shared" si="16"/>
        <v>733</v>
      </c>
      <c r="AM127" s="27"/>
      <c r="AN127" s="27"/>
      <c r="AO127" s="27"/>
      <c r="AP127" s="27"/>
      <c r="AQ127" s="27"/>
      <c r="AR127" s="27"/>
      <c r="AS127" s="27"/>
      <c r="AT127" s="27"/>
      <c r="AU127" s="27"/>
    </row>
    <row r="128" spans="1:54" ht="25.35" customHeight="1">
      <c r="A128" s="967" t="str">
        <f t="shared" si="7"/>
        <v>Florida Gateway College</v>
      </c>
      <c r="B128" s="786">
        <v>92</v>
      </c>
      <c r="C128" s="955"/>
      <c r="D128" s="956">
        <f t="shared" si="8"/>
        <v>92</v>
      </c>
      <c r="E128" s="786">
        <v>1025.5254883277751</v>
      </c>
      <c r="F128" s="957">
        <v>7.7122439256788944</v>
      </c>
      <c r="G128" s="956">
        <f t="shared" si="9"/>
        <v>1033.2377322534539</v>
      </c>
      <c r="H128" s="958">
        <v>452.61887372669611</v>
      </c>
      <c r="I128" s="959">
        <v>4.7147799346530848</v>
      </c>
      <c r="J128" s="956">
        <f t="shared" si="17"/>
        <v>457.33365366134922</v>
      </c>
      <c r="K128" s="960">
        <v>59.637457044673539</v>
      </c>
      <c r="L128" s="787">
        <v>1.3625429553264605</v>
      </c>
      <c r="M128" s="961">
        <f t="shared" si="10"/>
        <v>61</v>
      </c>
      <c r="N128" s="960">
        <v>13.770491803278688</v>
      </c>
      <c r="O128" s="787">
        <v>1.2295081967213115</v>
      </c>
      <c r="P128" s="961">
        <f t="shared" si="11"/>
        <v>15</v>
      </c>
      <c r="Q128" s="960">
        <v>276.34362366776918</v>
      </c>
      <c r="R128" s="962">
        <v>1.560088202866593</v>
      </c>
      <c r="S128" s="956">
        <f t="shared" si="12"/>
        <v>277.90371187063579</v>
      </c>
      <c r="T128" s="961">
        <f t="shared" si="13"/>
        <v>1936.4750977854389</v>
      </c>
      <c r="V128" s="803">
        <f t="shared" si="18"/>
        <v>0</v>
      </c>
      <c r="W128" s="962">
        <v>0</v>
      </c>
      <c r="X128" s="963">
        <v>0</v>
      </c>
      <c r="Y128" s="103"/>
      <c r="Z128" s="964">
        <f t="shared" si="19"/>
        <v>0</v>
      </c>
      <c r="AA128" s="965">
        <v>0</v>
      </c>
      <c r="AB128" s="804">
        <f t="shared" si="14"/>
        <v>0</v>
      </c>
      <c r="AD128" s="967" t="str">
        <f t="shared" si="15"/>
        <v>Florida Gateway College</v>
      </c>
      <c r="AE128" s="966">
        <v>0</v>
      </c>
      <c r="AF128" s="966">
        <v>0</v>
      </c>
      <c r="AG128" s="956">
        <f t="shared" si="16"/>
        <v>0</v>
      </c>
    </row>
    <row r="129" spans="1:33" ht="25.35" customHeight="1">
      <c r="A129" s="967" t="str">
        <f t="shared" si="7"/>
        <v>Lake-Sumter State College</v>
      </c>
      <c r="B129" s="786">
        <v>109</v>
      </c>
      <c r="C129" s="955"/>
      <c r="D129" s="956">
        <f t="shared" si="8"/>
        <v>109</v>
      </c>
      <c r="E129" s="786">
        <v>1980.6283659024461</v>
      </c>
      <c r="F129" s="957">
        <v>19.302777350361591</v>
      </c>
      <c r="G129" s="956">
        <f t="shared" si="9"/>
        <v>1999.9311432528077</v>
      </c>
      <c r="H129" s="958">
        <v>431.06784660766965</v>
      </c>
      <c r="I129" s="959">
        <v>3.2763028515240906</v>
      </c>
      <c r="J129" s="956">
        <f t="shared" si="17"/>
        <v>434.34414945919372</v>
      </c>
      <c r="K129" s="960">
        <v>71.495915985997669</v>
      </c>
      <c r="L129" s="787">
        <v>0.50408401400233371</v>
      </c>
      <c r="M129" s="961">
        <f t="shared" si="10"/>
        <v>72</v>
      </c>
      <c r="N129" s="960">
        <v>0</v>
      </c>
      <c r="O129" s="787">
        <v>0</v>
      </c>
      <c r="P129" s="961">
        <f t="shared" si="11"/>
        <v>0</v>
      </c>
      <c r="Q129" s="960">
        <v>0</v>
      </c>
      <c r="R129" s="962">
        <v>0</v>
      </c>
      <c r="S129" s="956">
        <f t="shared" si="12"/>
        <v>0</v>
      </c>
      <c r="T129" s="961">
        <f t="shared" si="13"/>
        <v>2615.2752927120014</v>
      </c>
      <c r="V129" s="803">
        <f t="shared" si="18"/>
        <v>0</v>
      </c>
      <c r="W129" s="962">
        <v>0</v>
      </c>
      <c r="X129" s="963">
        <v>0</v>
      </c>
      <c r="Y129" s="103"/>
      <c r="Z129" s="964">
        <f t="shared" si="19"/>
        <v>0</v>
      </c>
      <c r="AA129" s="965">
        <v>0</v>
      </c>
      <c r="AB129" s="804">
        <f t="shared" si="14"/>
        <v>0</v>
      </c>
      <c r="AD129" s="967" t="str">
        <f t="shared" si="15"/>
        <v>Lake-Sumter State College</v>
      </c>
      <c r="AE129" s="966">
        <v>0</v>
      </c>
      <c r="AF129" s="966">
        <v>0</v>
      </c>
      <c r="AG129" s="956">
        <f t="shared" si="16"/>
        <v>0</v>
      </c>
    </row>
    <row r="130" spans="1:33" ht="25.35" customHeight="1">
      <c r="A130" s="967" t="str">
        <f t="shared" si="7"/>
        <v>State College of Florida, Manatee-Sarasota</v>
      </c>
      <c r="B130" s="786">
        <v>400</v>
      </c>
      <c r="C130" s="955"/>
      <c r="D130" s="956">
        <f t="shared" si="8"/>
        <v>400</v>
      </c>
      <c r="E130" s="786">
        <v>4459.5623584423174</v>
      </c>
      <c r="F130" s="957">
        <v>199.21998977131582</v>
      </c>
      <c r="G130" s="956">
        <f t="shared" si="9"/>
        <v>4658.7823482136337</v>
      </c>
      <c r="H130" s="958">
        <v>605.55952591544315</v>
      </c>
      <c r="I130" s="959">
        <v>17.663541482398728</v>
      </c>
      <c r="J130" s="956">
        <f t="shared" si="17"/>
        <v>623.22306739784187</v>
      </c>
      <c r="K130" s="960">
        <v>175.62858633281169</v>
      </c>
      <c r="L130" s="787">
        <v>14.371413667188316</v>
      </c>
      <c r="M130" s="961">
        <f t="shared" si="10"/>
        <v>190</v>
      </c>
      <c r="N130" s="960">
        <v>31</v>
      </c>
      <c r="O130" s="787">
        <v>0</v>
      </c>
      <c r="P130" s="961">
        <f t="shared" si="11"/>
        <v>31</v>
      </c>
      <c r="Q130" s="960">
        <v>0</v>
      </c>
      <c r="R130" s="962">
        <v>0</v>
      </c>
      <c r="S130" s="956">
        <f t="shared" si="12"/>
        <v>0</v>
      </c>
      <c r="T130" s="961">
        <f t="shared" si="13"/>
        <v>5903.0054156114757</v>
      </c>
      <c r="V130" s="803">
        <f t="shared" si="18"/>
        <v>0</v>
      </c>
      <c r="W130" s="962">
        <v>0</v>
      </c>
      <c r="X130" s="963">
        <v>0</v>
      </c>
      <c r="Y130" s="103"/>
      <c r="Z130" s="964">
        <f t="shared" si="19"/>
        <v>0</v>
      </c>
      <c r="AA130" s="965">
        <v>0</v>
      </c>
      <c r="AB130" s="804">
        <f t="shared" si="14"/>
        <v>0</v>
      </c>
      <c r="AD130" s="967" t="str">
        <f t="shared" si="15"/>
        <v>State College of Florida, Manatee-Sarasota</v>
      </c>
      <c r="AE130" s="966">
        <v>0</v>
      </c>
      <c r="AF130" s="966">
        <v>0</v>
      </c>
      <c r="AG130" s="956">
        <f t="shared" si="16"/>
        <v>0</v>
      </c>
    </row>
    <row r="131" spans="1:33" ht="25.35" customHeight="1">
      <c r="A131" s="967" t="str">
        <f t="shared" si="7"/>
        <v>Miami Dade College</v>
      </c>
      <c r="B131" s="786">
        <v>2236</v>
      </c>
      <c r="C131" s="955"/>
      <c r="D131" s="956">
        <f t="shared" si="8"/>
        <v>2236</v>
      </c>
      <c r="E131" s="786">
        <v>31674.269676187603</v>
      </c>
      <c r="F131" s="957">
        <v>1456.6036040562378</v>
      </c>
      <c r="G131" s="956">
        <f t="shared" si="9"/>
        <v>33130.873280243839</v>
      </c>
      <c r="H131" s="958">
        <v>3767.9565910298247</v>
      </c>
      <c r="I131" s="959">
        <v>186.66494649768535</v>
      </c>
      <c r="J131" s="956">
        <f t="shared" si="17"/>
        <v>3954.6215375275101</v>
      </c>
      <c r="K131" s="960">
        <v>2059.6728989332046</v>
      </c>
      <c r="L131" s="787">
        <v>130.32710106679551</v>
      </c>
      <c r="M131" s="961">
        <f t="shared" si="10"/>
        <v>2190</v>
      </c>
      <c r="N131" s="960">
        <v>15</v>
      </c>
      <c r="O131" s="787">
        <v>0</v>
      </c>
      <c r="P131" s="961">
        <f t="shared" si="11"/>
        <v>15</v>
      </c>
      <c r="Q131" s="960">
        <v>555.97626895187875</v>
      </c>
      <c r="R131" s="962">
        <v>4.0237310481212925</v>
      </c>
      <c r="S131" s="956">
        <f t="shared" si="12"/>
        <v>560</v>
      </c>
      <c r="T131" s="961">
        <f t="shared" si="13"/>
        <v>42086.494817771352</v>
      </c>
      <c r="V131" s="803">
        <f t="shared" si="18"/>
        <v>0</v>
      </c>
      <c r="W131" s="962">
        <v>0</v>
      </c>
      <c r="X131" s="963">
        <v>0</v>
      </c>
      <c r="Y131" s="103"/>
      <c r="Z131" s="964">
        <f t="shared" si="19"/>
        <v>3.3756363375639467</v>
      </c>
      <c r="AA131" s="965">
        <v>1173.6243636624361</v>
      </c>
      <c r="AB131" s="804">
        <f t="shared" si="14"/>
        <v>1177</v>
      </c>
      <c r="AD131" s="967" t="str">
        <f t="shared" si="15"/>
        <v>Miami Dade College</v>
      </c>
      <c r="AE131" s="966">
        <v>1166</v>
      </c>
      <c r="AF131" s="966">
        <v>11</v>
      </c>
      <c r="AG131" s="956">
        <f t="shared" si="16"/>
        <v>1177</v>
      </c>
    </row>
    <row r="132" spans="1:33" ht="25.35" customHeight="1">
      <c r="A132" s="967" t="str">
        <f t="shared" si="7"/>
        <v>North Florida College</v>
      </c>
      <c r="B132" s="786">
        <v>26</v>
      </c>
      <c r="C132" s="955"/>
      <c r="D132" s="956">
        <f t="shared" si="8"/>
        <v>26</v>
      </c>
      <c r="E132" s="786">
        <v>348.27563451776643</v>
      </c>
      <c r="F132" s="957">
        <v>11.201015228426396</v>
      </c>
      <c r="G132" s="956">
        <f t="shared" si="9"/>
        <v>359.47664974619283</v>
      </c>
      <c r="H132" s="958">
        <v>128.56666666666666</v>
      </c>
      <c r="I132" s="959">
        <v>12.25</v>
      </c>
      <c r="J132" s="956">
        <f t="shared" si="17"/>
        <v>140.81666666666666</v>
      </c>
      <c r="K132" s="960">
        <v>9.6296296296296298</v>
      </c>
      <c r="L132" s="787">
        <v>0.37037037037037035</v>
      </c>
      <c r="M132" s="961">
        <f t="shared" si="10"/>
        <v>10</v>
      </c>
      <c r="N132" s="960">
        <v>0</v>
      </c>
      <c r="O132" s="787">
        <v>0</v>
      </c>
      <c r="P132" s="961">
        <f t="shared" si="11"/>
        <v>0</v>
      </c>
      <c r="Q132" s="960">
        <v>78.927536231884062</v>
      </c>
      <c r="R132" s="962">
        <v>10.956521739130437</v>
      </c>
      <c r="S132" s="956">
        <f t="shared" si="12"/>
        <v>89.884057971014499</v>
      </c>
      <c r="T132" s="961">
        <f t="shared" si="13"/>
        <v>626.17737438387394</v>
      </c>
      <c r="V132" s="803">
        <f t="shared" si="18"/>
        <v>0</v>
      </c>
      <c r="W132" s="962">
        <v>0</v>
      </c>
      <c r="X132" s="963">
        <v>0</v>
      </c>
      <c r="Y132" s="103"/>
      <c r="Z132" s="964">
        <f t="shared" si="19"/>
        <v>0</v>
      </c>
      <c r="AA132" s="965">
        <v>0</v>
      </c>
      <c r="AB132" s="804">
        <f t="shared" si="14"/>
        <v>0</v>
      </c>
      <c r="AD132" s="967" t="str">
        <f t="shared" si="15"/>
        <v>North Florida College</v>
      </c>
      <c r="AE132" s="966">
        <v>0</v>
      </c>
      <c r="AF132" s="966">
        <v>0</v>
      </c>
      <c r="AG132" s="956">
        <f t="shared" si="16"/>
        <v>0</v>
      </c>
    </row>
    <row r="133" spans="1:33" ht="25.35" customHeight="1">
      <c r="A133" s="967" t="str">
        <f t="shared" si="7"/>
        <v>Northwest Florida State College</v>
      </c>
      <c r="B133" s="786">
        <v>336</v>
      </c>
      <c r="C133" s="955"/>
      <c r="D133" s="956">
        <f t="shared" si="8"/>
        <v>336</v>
      </c>
      <c r="E133" s="786">
        <v>1967.8901678472437</v>
      </c>
      <c r="F133" s="957">
        <v>78.623344625808457</v>
      </c>
      <c r="G133" s="956">
        <f t="shared" si="9"/>
        <v>2046.5135124730521</v>
      </c>
      <c r="H133" s="958">
        <v>508.26255038475631</v>
      </c>
      <c r="I133" s="959">
        <v>21.525467204104068</v>
      </c>
      <c r="J133" s="956">
        <f t="shared" si="17"/>
        <v>529.78801758886038</v>
      </c>
      <c r="K133" s="960">
        <v>68.19101123595506</v>
      </c>
      <c r="L133" s="787">
        <v>1.8089887640449438</v>
      </c>
      <c r="M133" s="961">
        <f t="shared" si="10"/>
        <v>70</v>
      </c>
      <c r="N133" s="960">
        <v>0</v>
      </c>
      <c r="O133" s="787">
        <v>0</v>
      </c>
      <c r="P133" s="961">
        <f t="shared" si="11"/>
        <v>0</v>
      </c>
      <c r="Q133" s="960">
        <v>175.37383177570092</v>
      </c>
      <c r="R133" s="962">
        <v>4.6261682242990663</v>
      </c>
      <c r="S133" s="956">
        <f t="shared" si="12"/>
        <v>180</v>
      </c>
      <c r="T133" s="961">
        <f t="shared" si="13"/>
        <v>3162.3015300619127</v>
      </c>
      <c r="V133" s="803">
        <f t="shared" si="18"/>
        <v>0</v>
      </c>
      <c r="W133" s="962">
        <v>0</v>
      </c>
      <c r="X133" s="963">
        <v>0</v>
      </c>
      <c r="Y133" s="103"/>
      <c r="Z133" s="964">
        <f t="shared" si="19"/>
        <v>102.68975903614458</v>
      </c>
      <c r="AA133" s="965">
        <v>0.31024096385542171</v>
      </c>
      <c r="AB133" s="804">
        <f t="shared" si="14"/>
        <v>103</v>
      </c>
      <c r="AD133" s="967" t="str">
        <f t="shared" si="15"/>
        <v>Northwest Florida State College</v>
      </c>
      <c r="AE133" s="966">
        <v>73</v>
      </c>
      <c r="AF133" s="966">
        <v>30</v>
      </c>
      <c r="AG133" s="956">
        <f t="shared" si="16"/>
        <v>103</v>
      </c>
    </row>
    <row r="134" spans="1:33" ht="25.35" customHeight="1">
      <c r="A134" s="967" t="str">
        <f t="shared" si="7"/>
        <v>Palm Beach State College</v>
      </c>
      <c r="B134" s="786">
        <v>888</v>
      </c>
      <c r="C134" s="955"/>
      <c r="D134" s="956">
        <f t="shared" si="8"/>
        <v>888</v>
      </c>
      <c r="E134" s="786">
        <v>14732.47114337568</v>
      </c>
      <c r="F134" s="957">
        <v>456.85386569872958</v>
      </c>
      <c r="G134" s="956">
        <f t="shared" si="9"/>
        <v>15189.32500907441</v>
      </c>
      <c r="H134" s="958">
        <v>1496.445898047303</v>
      </c>
      <c r="I134" s="959">
        <v>28.848102081587932</v>
      </c>
      <c r="J134" s="956">
        <f t="shared" si="17"/>
        <v>1525.294000128891</v>
      </c>
      <c r="K134" s="960">
        <v>666.68337730870712</v>
      </c>
      <c r="L134" s="787">
        <v>36.316622691292871</v>
      </c>
      <c r="M134" s="961">
        <f t="shared" si="10"/>
        <v>703</v>
      </c>
      <c r="N134" s="960">
        <v>25.69047619047619</v>
      </c>
      <c r="O134" s="787">
        <v>0.30952380952380953</v>
      </c>
      <c r="P134" s="961">
        <f t="shared" si="11"/>
        <v>26</v>
      </c>
      <c r="Q134" s="960">
        <v>948.98940111133982</v>
      </c>
      <c r="R134" s="962">
        <v>11.144679975303561</v>
      </c>
      <c r="S134" s="956">
        <f t="shared" si="12"/>
        <v>960.13408108664339</v>
      </c>
      <c r="T134" s="961">
        <f t="shared" si="13"/>
        <v>19291.753090289942</v>
      </c>
      <c r="V134" s="803">
        <f t="shared" si="18"/>
        <v>0</v>
      </c>
      <c r="W134" s="962">
        <v>0</v>
      </c>
      <c r="X134" s="963">
        <v>0</v>
      </c>
      <c r="Y134" s="103"/>
      <c r="Z134" s="964">
        <f t="shared" si="19"/>
        <v>0</v>
      </c>
      <c r="AA134" s="965">
        <v>0</v>
      </c>
      <c r="AB134" s="804">
        <f t="shared" si="14"/>
        <v>0</v>
      </c>
      <c r="AD134" s="967" t="str">
        <f t="shared" si="15"/>
        <v>Palm Beach State College</v>
      </c>
      <c r="AE134" s="966">
        <v>0</v>
      </c>
      <c r="AF134" s="966">
        <v>0</v>
      </c>
      <c r="AG134" s="956">
        <f t="shared" si="16"/>
        <v>0</v>
      </c>
    </row>
    <row r="135" spans="1:33" ht="25.35" customHeight="1">
      <c r="A135" s="967" t="str">
        <f t="shared" si="7"/>
        <v>Pasco-Hernando State College</v>
      </c>
      <c r="B135" s="786">
        <v>390</v>
      </c>
      <c r="C135" s="955"/>
      <c r="D135" s="956">
        <f t="shared" si="8"/>
        <v>390</v>
      </c>
      <c r="E135" s="786">
        <v>3680.7213885132887</v>
      </c>
      <c r="F135" s="957">
        <v>31.38855762197149</v>
      </c>
      <c r="G135" s="956">
        <f t="shared" si="9"/>
        <v>3712.1099461352601</v>
      </c>
      <c r="H135" s="958">
        <v>1924.8296397539784</v>
      </c>
      <c r="I135" s="959">
        <v>15.899150639461096</v>
      </c>
      <c r="J135" s="956">
        <f t="shared" si="17"/>
        <v>1940.7287903934396</v>
      </c>
      <c r="K135" s="960">
        <v>184.91704180064309</v>
      </c>
      <c r="L135" s="787">
        <v>3.0829581993569128</v>
      </c>
      <c r="M135" s="961">
        <f t="shared" si="10"/>
        <v>188</v>
      </c>
      <c r="N135" s="960">
        <v>18</v>
      </c>
      <c r="O135" s="787">
        <v>0</v>
      </c>
      <c r="P135" s="961">
        <f t="shared" si="11"/>
        <v>18</v>
      </c>
      <c r="Q135" s="960">
        <v>313.40689238210399</v>
      </c>
      <c r="R135" s="962">
        <v>2.7001209189842799</v>
      </c>
      <c r="S135" s="956">
        <f t="shared" si="12"/>
        <v>316.10701330108827</v>
      </c>
      <c r="T135" s="961">
        <f t="shared" si="13"/>
        <v>6564.9457498297879</v>
      </c>
      <c r="V135" s="803">
        <f t="shared" si="18"/>
        <v>0</v>
      </c>
      <c r="W135" s="962">
        <v>0</v>
      </c>
      <c r="X135" s="963">
        <v>0</v>
      </c>
      <c r="Y135" s="103"/>
      <c r="Z135" s="964">
        <f t="shared" si="19"/>
        <v>0</v>
      </c>
      <c r="AA135" s="965">
        <v>0</v>
      </c>
      <c r="AB135" s="804">
        <f t="shared" si="14"/>
        <v>0</v>
      </c>
      <c r="AD135" s="967" t="str">
        <f t="shared" si="15"/>
        <v>Pasco-Hernando State College</v>
      </c>
      <c r="AE135" s="966">
        <v>0</v>
      </c>
      <c r="AF135" s="966">
        <v>0</v>
      </c>
      <c r="AG135" s="956">
        <f t="shared" si="16"/>
        <v>0</v>
      </c>
    </row>
    <row r="136" spans="1:33" ht="25.35" customHeight="1">
      <c r="A136" s="967" t="str">
        <f t="shared" si="7"/>
        <v>Pensacola State College</v>
      </c>
      <c r="B136" s="786">
        <v>422</v>
      </c>
      <c r="C136" s="955"/>
      <c r="D136" s="956">
        <f t="shared" si="8"/>
        <v>422</v>
      </c>
      <c r="E136" s="786">
        <v>3524.8131800310875</v>
      </c>
      <c r="F136" s="957">
        <v>61.928933894120874</v>
      </c>
      <c r="G136" s="956">
        <f t="shared" si="9"/>
        <v>3586.7421139252083</v>
      </c>
      <c r="H136" s="958">
        <v>1582.5362337011034</v>
      </c>
      <c r="I136" s="959">
        <v>22.18699849548646</v>
      </c>
      <c r="J136" s="956">
        <f t="shared" si="17"/>
        <v>1604.7232321965898</v>
      </c>
      <c r="K136" s="960">
        <v>205.48005260850505</v>
      </c>
      <c r="L136" s="787">
        <v>12.519947391494958</v>
      </c>
      <c r="M136" s="961">
        <f t="shared" si="10"/>
        <v>218</v>
      </c>
      <c r="N136" s="960">
        <v>0</v>
      </c>
      <c r="O136" s="787">
        <v>0</v>
      </c>
      <c r="P136" s="961">
        <f t="shared" si="11"/>
        <v>0</v>
      </c>
      <c r="Q136" s="960">
        <v>383.92893530310749</v>
      </c>
      <c r="R136" s="962">
        <v>7.0710646968925106</v>
      </c>
      <c r="S136" s="956">
        <f t="shared" si="12"/>
        <v>391</v>
      </c>
      <c r="T136" s="961">
        <f t="shared" si="13"/>
        <v>6222.4653461217986</v>
      </c>
      <c r="V136" s="803">
        <f t="shared" si="18"/>
        <v>0</v>
      </c>
      <c r="W136" s="962">
        <v>0</v>
      </c>
      <c r="X136" s="963">
        <v>0</v>
      </c>
      <c r="Y136" s="103"/>
      <c r="Z136" s="964">
        <f t="shared" si="19"/>
        <v>129.36313939867239</v>
      </c>
      <c r="AA136" s="965">
        <v>1.6368606013276061</v>
      </c>
      <c r="AB136" s="804">
        <f t="shared" si="14"/>
        <v>131</v>
      </c>
      <c r="AD136" s="967" t="str">
        <f t="shared" si="15"/>
        <v>Pensacola State College</v>
      </c>
      <c r="AE136" s="966">
        <v>115</v>
      </c>
      <c r="AF136" s="966">
        <v>16</v>
      </c>
      <c r="AG136" s="956">
        <f t="shared" si="16"/>
        <v>131</v>
      </c>
    </row>
    <row r="137" spans="1:33" ht="25.35" customHeight="1">
      <c r="A137" s="967" t="str">
        <f t="shared" si="7"/>
        <v>Polk State College</v>
      </c>
      <c r="B137" s="786">
        <v>763</v>
      </c>
      <c r="C137" s="955"/>
      <c r="D137" s="956">
        <f t="shared" si="8"/>
        <v>763</v>
      </c>
      <c r="E137" s="786">
        <v>3319.0016593061546</v>
      </c>
      <c r="F137" s="957">
        <v>67.043473821254437</v>
      </c>
      <c r="G137" s="956">
        <f t="shared" si="9"/>
        <v>3386.0451331274089</v>
      </c>
      <c r="H137" s="958">
        <v>1470.4128142741281</v>
      </c>
      <c r="I137" s="959">
        <v>25.515440763615945</v>
      </c>
      <c r="J137" s="956">
        <f t="shared" si="17"/>
        <v>1495.9282550377441</v>
      </c>
      <c r="K137" s="960">
        <v>146.72363636363636</v>
      </c>
      <c r="L137" s="787">
        <v>10.276363636363637</v>
      </c>
      <c r="M137" s="961">
        <f t="shared" si="10"/>
        <v>157</v>
      </c>
      <c r="N137" s="960">
        <v>71.48571428571428</v>
      </c>
      <c r="O137" s="787">
        <v>0.51428571428571423</v>
      </c>
      <c r="P137" s="961">
        <f t="shared" si="11"/>
        <v>72</v>
      </c>
      <c r="Q137" s="960">
        <v>89.495515695067269</v>
      </c>
      <c r="R137" s="962">
        <v>0.50448430493273544</v>
      </c>
      <c r="S137" s="956">
        <f t="shared" si="12"/>
        <v>90</v>
      </c>
      <c r="T137" s="961">
        <f t="shared" si="13"/>
        <v>5963.9733881651528</v>
      </c>
      <c r="V137" s="803">
        <f t="shared" si="18"/>
        <v>0</v>
      </c>
      <c r="W137" s="962">
        <v>0</v>
      </c>
      <c r="X137" s="963">
        <v>0</v>
      </c>
      <c r="Y137" s="103"/>
      <c r="Z137" s="964">
        <f t="shared" si="19"/>
        <v>0</v>
      </c>
      <c r="AA137" s="965">
        <v>0</v>
      </c>
      <c r="AB137" s="804">
        <f t="shared" si="14"/>
        <v>0</v>
      </c>
      <c r="AD137" s="967" t="str">
        <f t="shared" si="15"/>
        <v>Polk State College</v>
      </c>
      <c r="AE137" s="966">
        <v>0</v>
      </c>
      <c r="AF137" s="966">
        <v>0</v>
      </c>
      <c r="AG137" s="956">
        <f t="shared" si="16"/>
        <v>0</v>
      </c>
    </row>
    <row r="138" spans="1:33" ht="25.35" customHeight="1">
      <c r="A138" s="967" t="str">
        <f t="shared" si="7"/>
        <v>St. Johns River State College</v>
      </c>
      <c r="B138" s="786">
        <v>234</v>
      </c>
      <c r="C138" s="955"/>
      <c r="D138" s="956">
        <f t="shared" si="8"/>
        <v>234</v>
      </c>
      <c r="E138" s="786">
        <v>2265.1023769936573</v>
      </c>
      <c r="F138" s="957">
        <v>41.315044029804795</v>
      </c>
      <c r="G138" s="956">
        <f t="shared" si="9"/>
        <v>2306.4174210234623</v>
      </c>
      <c r="H138" s="958">
        <v>805.7500572213321</v>
      </c>
      <c r="I138" s="959">
        <v>7.2885099565117892</v>
      </c>
      <c r="J138" s="956">
        <f t="shared" si="17"/>
        <v>813.0385671778439</v>
      </c>
      <c r="K138" s="960">
        <v>49.028571428571432</v>
      </c>
      <c r="L138" s="787">
        <v>1.9714285714285711</v>
      </c>
      <c r="M138" s="961">
        <f t="shared" si="10"/>
        <v>51</v>
      </c>
      <c r="N138" s="960">
        <v>33</v>
      </c>
      <c r="O138" s="787">
        <v>0</v>
      </c>
      <c r="P138" s="961">
        <f t="shared" si="11"/>
        <v>33</v>
      </c>
      <c r="Q138" s="960">
        <v>119.99011532125206</v>
      </c>
      <c r="R138" s="962">
        <v>0.40197693574958815</v>
      </c>
      <c r="S138" s="956">
        <f t="shared" si="12"/>
        <v>120.39209225700165</v>
      </c>
      <c r="T138" s="961">
        <f t="shared" si="13"/>
        <v>3557.8480804583078</v>
      </c>
      <c r="V138" s="803">
        <f t="shared" si="18"/>
        <v>0</v>
      </c>
      <c r="W138" s="962">
        <v>0</v>
      </c>
      <c r="X138" s="963">
        <v>0</v>
      </c>
      <c r="Y138" s="103"/>
      <c r="Z138" s="964">
        <f t="shared" si="19"/>
        <v>39</v>
      </c>
      <c r="AA138" s="965">
        <v>0</v>
      </c>
      <c r="AB138" s="804">
        <f t="shared" si="14"/>
        <v>39</v>
      </c>
      <c r="AD138" s="967" t="str">
        <f t="shared" si="15"/>
        <v>St. Johns River State College</v>
      </c>
      <c r="AE138" s="966">
        <v>27</v>
      </c>
      <c r="AF138" s="966">
        <v>12</v>
      </c>
      <c r="AG138" s="956">
        <f t="shared" si="16"/>
        <v>39</v>
      </c>
    </row>
    <row r="139" spans="1:33" ht="25.35" customHeight="1">
      <c r="A139" s="967" t="str">
        <f t="shared" si="7"/>
        <v>St. Petersburg College</v>
      </c>
      <c r="B139" s="786">
        <v>2674</v>
      </c>
      <c r="C139" s="955"/>
      <c r="D139" s="956">
        <f t="shared" si="8"/>
        <v>2674</v>
      </c>
      <c r="E139" s="786">
        <v>8483.8041489612842</v>
      </c>
      <c r="F139" s="957">
        <v>296.67419145420212</v>
      </c>
      <c r="G139" s="956">
        <f t="shared" si="9"/>
        <v>8780.4783404154859</v>
      </c>
      <c r="H139" s="958">
        <v>4626.2707326683394</v>
      </c>
      <c r="I139" s="959">
        <v>144.84038074697744</v>
      </c>
      <c r="J139" s="956">
        <f t="shared" si="17"/>
        <v>4771.111113415317</v>
      </c>
      <c r="K139" s="960">
        <v>535.62335381913954</v>
      </c>
      <c r="L139" s="787">
        <v>39.376646180860405</v>
      </c>
      <c r="M139" s="961">
        <f t="shared" si="10"/>
        <v>575</v>
      </c>
      <c r="N139" s="960">
        <v>0</v>
      </c>
      <c r="O139" s="787">
        <v>0</v>
      </c>
      <c r="P139" s="961">
        <f t="shared" si="11"/>
        <v>0</v>
      </c>
      <c r="Q139" s="960">
        <v>209.4336569579288</v>
      </c>
      <c r="R139" s="962">
        <v>5.566343042071197</v>
      </c>
      <c r="S139" s="956">
        <f t="shared" si="12"/>
        <v>215</v>
      </c>
      <c r="T139" s="961">
        <f t="shared" si="13"/>
        <v>17015.589453830802</v>
      </c>
      <c r="V139" s="803">
        <f t="shared" si="18"/>
        <v>0</v>
      </c>
      <c r="W139" s="962">
        <v>0</v>
      </c>
      <c r="X139" s="963">
        <v>0</v>
      </c>
      <c r="Y139" s="103"/>
      <c r="Z139" s="964">
        <f t="shared" si="19"/>
        <v>0</v>
      </c>
      <c r="AA139" s="965">
        <v>0</v>
      </c>
      <c r="AB139" s="804">
        <f t="shared" si="14"/>
        <v>0</v>
      </c>
      <c r="AD139" s="967" t="str">
        <f t="shared" si="15"/>
        <v>St. Petersburg College</v>
      </c>
      <c r="AE139" s="966">
        <v>0</v>
      </c>
      <c r="AF139" s="966">
        <v>0</v>
      </c>
      <c r="AG139" s="956">
        <f t="shared" si="16"/>
        <v>0</v>
      </c>
    </row>
    <row r="140" spans="1:33" ht="25.35" customHeight="1">
      <c r="A140" s="967" t="str">
        <f t="shared" si="7"/>
        <v>Santa Fe College</v>
      </c>
      <c r="B140" s="786">
        <v>486</v>
      </c>
      <c r="C140" s="955"/>
      <c r="D140" s="956">
        <f t="shared" si="8"/>
        <v>486</v>
      </c>
      <c r="E140" s="786">
        <v>5804.7431676136366</v>
      </c>
      <c r="F140" s="957">
        <v>457.92680397727275</v>
      </c>
      <c r="G140" s="956">
        <f t="shared" si="9"/>
        <v>6262.669971590909</v>
      </c>
      <c r="H140" s="958">
        <v>2240.1424979758808</v>
      </c>
      <c r="I140" s="959">
        <v>108.19333532194145</v>
      </c>
      <c r="J140" s="956">
        <f t="shared" si="17"/>
        <v>2348.3358332978223</v>
      </c>
      <c r="K140" s="960">
        <v>278.95358877495954</v>
      </c>
      <c r="L140" s="787">
        <v>64.046411225040472</v>
      </c>
      <c r="M140" s="961">
        <f t="shared" si="10"/>
        <v>343</v>
      </c>
      <c r="N140" s="960">
        <v>3.967741935483871</v>
      </c>
      <c r="O140" s="787">
        <v>3.2258064516129031E-2</v>
      </c>
      <c r="P140" s="961">
        <f t="shared" si="11"/>
        <v>4</v>
      </c>
      <c r="Q140" s="960">
        <v>239.2729549248748</v>
      </c>
      <c r="R140" s="962">
        <v>1.8180300500834725</v>
      </c>
      <c r="S140" s="956">
        <f t="shared" si="12"/>
        <v>241.09098497495827</v>
      </c>
      <c r="T140" s="961">
        <f t="shared" si="13"/>
        <v>9685.09678986369</v>
      </c>
      <c r="V140" s="803">
        <f t="shared" si="18"/>
        <v>0</v>
      </c>
      <c r="W140" s="962">
        <v>0</v>
      </c>
      <c r="X140" s="963">
        <v>0</v>
      </c>
      <c r="Y140" s="103"/>
      <c r="Z140" s="964">
        <f t="shared" si="19"/>
        <v>28.018761726078793</v>
      </c>
      <c r="AA140" s="965">
        <v>85.981238273921207</v>
      </c>
      <c r="AB140" s="804">
        <f t="shared" si="14"/>
        <v>114</v>
      </c>
      <c r="AD140" s="967" t="str">
        <f t="shared" si="15"/>
        <v>Santa Fe College</v>
      </c>
      <c r="AE140" s="966">
        <v>108</v>
      </c>
      <c r="AF140" s="966">
        <v>6</v>
      </c>
      <c r="AG140" s="956">
        <f t="shared" si="16"/>
        <v>114</v>
      </c>
    </row>
    <row r="141" spans="1:33" ht="25.35" customHeight="1">
      <c r="A141" s="967" t="str">
        <f t="shared" si="7"/>
        <v>Seminole State College of Florida</v>
      </c>
      <c r="B141" s="786">
        <v>1015</v>
      </c>
      <c r="C141" s="955"/>
      <c r="D141" s="956">
        <f t="shared" si="8"/>
        <v>1015</v>
      </c>
      <c r="E141" s="786">
        <v>6337.2604254709549</v>
      </c>
      <c r="F141" s="957">
        <v>185.26225915049065</v>
      </c>
      <c r="G141" s="956">
        <f t="shared" si="9"/>
        <v>6522.5226846214455</v>
      </c>
      <c r="H141" s="958">
        <v>2678.9311205909898</v>
      </c>
      <c r="I141" s="959">
        <v>109.27933270904866</v>
      </c>
      <c r="J141" s="956">
        <f t="shared" si="17"/>
        <v>2788.2104533000384</v>
      </c>
      <c r="K141" s="960">
        <v>248.41753653444675</v>
      </c>
      <c r="L141" s="787">
        <v>19.582463465553232</v>
      </c>
      <c r="M141" s="961">
        <f t="shared" si="10"/>
        <v>268</v>
      </c>
      <c r="N141" s="960">
        <v>74.664179104477611</v>
      </c>
      <c r="O141" s="787">
        <v>0.33582089552238809</v>
      </c>
      <c r="P141" s="961">
        <f t="shared" si="11"/>
        <v>75</v>
      </c>
      <c r="Q141" s="960">
        <v>230.0651828298887</v>
      </c>
      <c r="R141" s="962">
        <v>21.734499205087442</v>
      </c>
      <c r="S141" s="956">
        <f t="shared" si="12"/>
        <v>251.79968203497614</v>
      </c>
      <c r="T141" s="961">
        <f t="shared" si="13"/>
        <v>10920.532819956461</v>
      </c>
      <c r="V141" s="803">
        <f t="shared" si="18"/>
        <v>0</v>
      </c>
      <c r="W141" s="962">
        <v>0</v>
      </c>
      <c r="X141" s="963">
        <v>0</v>
      </c>
      <c r="Y141" s="103"/>
      <c r="Z141" s="964">
        <f t="shared" si="19"/>
        <v>219.64157948025644</v>
      </c>
      <c r="AA141" s="965">
        <v>336.35842051974356</v>
      </c>
      <c r="AB141" s="804">
        <f t="shared" si="14"/>
        <v>556</v>
      </c>
      <c r="AD141" s="967" t="str">
        <f t="shared" si="15"/>
        <v>Seminole State College of Florida</v>
      </c>
      <c r="AE141" s="966">
        <v>392</v>
      </c>
      <c r="AF141" s="966">
        <v>164</v>
      </c>
      <c r="AG141" s="956">
        <f t="shared" si="16"/>
        <v>556</v>
      </c>
    </row>
    <row r="142" spans="1:33" ht="25.35" customHeight="1">
      <c r="A142" s="967" t="str">
        <f t="shared" si="7"/>
        <v>South Florida State College</v>
      </c>
      <c r="B142" s="786">
        <v>100</v>
      </c>
      <c r="C142" s="955"/>
      <c r="D142" s="956">
        <f t="shared" si="8"/>
        <v>100</v>
      </c>
      <c r="E142" s="786">
        <v>1163.626854447255</v>
      </c>
      <c r="F142" s="957">
        <v>12.319340944828058</v>
      </c>
      <c r="G142" s="956">
        <f t="shared" si="9"/>
        <v>1175.9461953920832</v>
      </c>
      <c r="H142" s="958">
        <v>2</v>
      </c>
      <c r="I142" s="959">
        <v>0</v>
      </c>
      <c r="J142" s="956">
        <f t="shared" si="17"/>
        <v>2</v>
      </c>
      <c r="K142" s="960">
        <v>18.811258278145694</v>
      </c>
      <c r="L142" s="787">
        <v>0.18874172185430466</v>
      </c>
      <c r="M142" s="961">
        <f t="shared" si="10"/>
        <v>19</v>
      </c>
      <c r="N142" s="960">
        <v>0</v>
      </c>
      <c r="O142" s="787">
        <v>0</v>
      </c>
      <c r="P142" s="961">
        <f t="shared" si="11"/>
        <v>0</v>
      </c>
      <c r="Q142" s="960">
        <v>257.01820425794506</v>
      </c>
      <c r="R142" s="962">
        <v>2.0610922554767046</v>
      </c>
      <c r="S142" s="956">
        <f t="shared" si="12"/>
        <v>259.07929651342175</v>
      </c>
      <c r="T142" s="961">
        <f t="shared" si="13"/>
        <v>1556.0254919055049</v>
      </c>
      <c r="V142" s="803">
        <f t="shared" si="18"/>
        <v>0</v>
      </c>
      <c r="W142" s="962">
        <v>0</v>
      </c>
      <c r="X142" s="963">
        <v>0</v>
      </c>
      <c r="Y142" s="103"/>
      <c r="Z142" s="964">
        <f t="shared" si="19"/>
        <v>153.06122448979588</v>
      </c>
      <c r="AA142" s="965">
        <v>221.93877551020412</v>
      </c>
      <c r="AB142" s="804">
        <f t="shared" si="14"/>
        <v>375</v>
      </c>
      <c r="AD142" s="967" t="str">
        <f t="shared" si="15"/>
        <v>South Florida State College</v>
      </c>
      <c r="AE142" s="966">
        <v>369</v>
      </c>
      <c r="AF142" s="966">
        <v>6</v>
      </c>
      <c r="AG142" s="956">
        <f t="shared" si="16"/>
        <v>375</v>
      </c>
    </row>
    <row r="143" spans="1:33" ht="25.35" customHeight="1">
      <c r="A143" s="967" t="str">
        <f t="shared" si="7"/>
        <v>Tallahassee Community College</v>
      </c>
      <c r="B143" s="786">
        <v>31</v>
      </c>
      <c r="C143" s="955"/>
      <c r="D143" s="956">
        <f t="shared" si="8"/>
        <v>31</v>
      </c>
      <c r="E143" s="786">
        <v>6692.5241580075199</v>
      </c>
      <c r="F143" s="957">
        <v>341.76687017345245</v>
      </c>
      <c r="G143" s="956">
        <f t="shared" si="9"/>
        <v>7034.2910281809727</v>
      </c>
      <c r="H143" s="958">
        <v>1113.4765727086055</v>
      </c>
      <c r="I143" s="959">
        <v>42.224379316781778</v>
      </c>
      <c r="J143" s="956">
        <f t="shared" si="17"/>
        <v>1155.7009520253873</v>
      </c>
      <c r="K143" s="960">
        <v>183.22280471821756</v>
      </c>
      <c r="L143" s="787">
        <v>29.777195281782436</v>
      </c>
      <c r="M143" s="961">
        <f t="shared" si="10"/>
        <v>213</v>
      </c>
      <c r="N143" s="960">
        <v>0</v>
      </c>
      <c r="O143" s="787">
        <v>0</v>
      </c>
      <c r="P143" s="961">
        <f t="shared" si="11"/>
        <v>0</v>
      </c>
      <c r="Q143" s="960">
        <v>296.48324572930358</v>
      </c>
      <c r="R143" s="962">
        <v>8.5167542706964525</v>
      </c>
      <c r="S143" s="956">
        <f t="shared" si="12"/>
        <v>305</v>
      </c>
      <c r="T143" s="961">
        <f t="shared" si="13"/>
        <v>8738.9919802063596</v>
      </c>
      <c r="V143" s="803">
        <f t="shared" si="18"/>
        <v>0</v>
      </c>
      <c r="W143" s="962">
        <v>0</v>
      </c>
      <c r="X143" s="963">
        <v>0</v>
      </c>
      <c r="Y143" s="103"/>
      <c r="Z143" s="964">
        <f t="shared" si="19"/>
        <v>7.4399999999999977</v>
      </c>
      <c r="AA143" s="965">
        <v>37.56</v>
      </c>
      <c r="AB143" s="804">
        <f t="shared" si="14"/>
        <v>45</v>
      </c>
      <c r="AD143" s="967" t="str">
        <f t="shared" si="15"/>
        <v>Tallahassee Community College</v>
      </c>
      <c r="AE143" s="966">
        <v>44</v>
      </c>
      <c r="AF143" s="966">
        <v>1</v>
      </c>
      <c r="AG143" s="956">
        <f t="shared" si="16"/>
        <v>45</v>
      </c>
    </row>
    <row r="144" spans="1:33" ht="25.35" customHeight="1" thickBot="1">
      <c r="A144" s="968" t="str">
        <f t="shared" si="7"/>
        <v>Valencia College</v>
      </c>
      <c r="B144" s="725">
        <v>807</v>
      </c>
      <c r="C144" s="766"/>
      <c r="D144" s="726">
        <f t="shared" si="8"/>
        <v>807</v>
      </c>
      <c r="E144" s="725">
        <v>18626.945240301869</v>
      </c>
      <c r="F144" s="767">
        <v>1169.3726731100226</v>
      </c>
      <c r="G144" s="726">
        <f t="shared" si="9"/>
        <v>19796.317913411891</v>
      </c>
      <c r="H144" s="969">
        <v>7621.2700190019514</v>
      </c>
      <c r="I144" s="970">
        <v>431.93462818665267</v>
      </c>
      <c r="J144" s="971">
        <f t="shared" si="17"/>
        <v>8053.2046471886042</v>
      </c>
      <c r="K144" s="806">
        <v>1035.1461734066115</v>
      </c>
      <c r="L144" s="807">
        <v>113.85382659338859</v>
      </c>
      <c r="M144" s="972">
        <f t="shared" si="10"/>
        <v>1149</v>
      </c>
      <c r="N144" s="806">
        <v>70.262337662337657</v>
      </c>
      <c r="O144" s="807">
        <v>0.73766233766233769</v>
      </c>
      <c r="P144" s="972">
        <f t="shared" si="11"/>
        <v>71</v>
      </c>
      <c r="Q144" s="806">
        <v>241.48490945674044</v>
      </c>
      <c r="R144" s="973">
        <v>7.5150905432595572</v>
      </c>
      <c r="S144" s="726">
        <f t="shared" si="12"/>
        <v>249</v>
      </c>
      <c r="T144" s="972">
        <f t="shared" si="13"/>
        <v>30125.522560600497</v>
      </c>
      <c r="V144" s="803">
        <f t="shared" si="18"/>
        <v>0</v>
      </c>
      <c r="W144" s="608">
        <v>0</v>
      </c>
      <c r="X144" s="609">
        <v>0</v>
      </c>
      <c r="Y144" s="103"/>
      <c r="Z144" s="808">
        <f t="shared" si="19"/>
        <v>0</v>
      </c>
      <c r="AA144" s="974">
        <v>0</v>
      </c>
      <c r="AB144" s="804">
        <f t="shared" si="14"/>
        <v>0</v>
      </c>
      <c r="AD144" s="968" t="str">
        <f t="shared" si="15"/>
        <v>Valencia College</v>
      </c>
      <c r="AE144" s="768">
        <v>0</v>
      </c>
      <c r="AF144" s="768">
        <v>0</v>
      </c>
      <c r="AG144" s="726">
        <f t="shared" si="16"/>
        <v>0</v>
      </c>
    </row>
    <row r="145" spans="1:48" ht="25.35" customHeight="1" thickBot="1">
      <c r="A145" s="501" t="s">
        <v>61</v>
      </c>
      <c r="B145" s="502">
        <f t="shared" ref="B145" si="20">SUM(B117:B144)</f>
        <v>18684</v>
      </c>
      <c r="C145" s="90"/>
      <c r="D145" s="519">
        <f t="shared" ref="D145:T145" si="21">SUM(D117:D144)</f>
        <v>18684</v>
      </c>
      <c r="E145" s="502">
        <f t="shared" si="21"/>
        <v>176291.35072494295</v>
      </c>
      <c r="F145" s="503">
        <f t="shared" si="21"/>
        <v>7269.087335720269</v>
      </c>
      <c r="G145" s="519">
        <f t="shared" si="21"/>
        <v>183560.43806066326</v>
      </c>
      <c r="H145" s="530">
        <f t="shared" si="21"/>
        <v>55242.329557450837</v>
      </c>
      <c r="I145" s="503">
        <f t="shared" si="21"/>
        <v>1984.1906526838611</v>
      </c>
      <c r="J145" s="519">
        <f t="shared" si="21"/>
        <v>57226.520210134717</v>
      </c>
      <c r="K145" s="530">
        <f t="shared" si="21"/>
        <v>9747.5441868266498</v>
      </c>
      <c r="L145" s="532">
        <f t="shared" si="21"/>
        <v>793.4558131733487</v>
      </c>
      <c r="M145" s="520">
        <f t="shared" si="21"/>
        <v>10541</v>
      </c>
      <c r="N145" s="530">
        <f t="shared" si="21"/>
        <v>449.81003492641605</v>
      </c>
      <c r="O145" s="532">
        <f t="shared" si="21"/>
        <v>6.1899650735839016</v>
      </c>
      <c r="P145" s="520">
        <f t="shared" si="21"/>
        <v>456</v>
      </c>
      <c r="Q145" s="529">
        <f t="shared" si="21"/>
        <v>7863.3073865495307</v>
      </c>
      <c r="R145" s="531">
        <f t="shared" si="21"/>
        <v>210.48315631000787</v>
      </c>
      <c r="S145" s="521">
        <f t="shared" si="21"/>
        <v>8073.7905428595377</v>
      </c>
      <c r="T145" s="91">
        <f t="shared" si="21"/>
        <v>278541.7488136575</v>
      </c>
      <c r="U145" s="92"/>
      <c r="V145" s="522">
        <f t="shared" ref="V145:AB145" si="22">SUM(V117:V144)</f>
        <v>2</v>
      </c>
      <c r="W145" s="530">
        <f t="shared" si="22"/>
        <v>0</v>
      </c>
      <c r="X145" s="528">
        <f t="shared" si="22"/>
        <v>2</v>
      </c>
      <c r="Y145" s="93"/>
      <c r="Z145" s="522">
        <f t="shared" si="22"/>
        <v>1999.7842685638916</v>
      </c>
      <c r="AA145" s="529">
        <f t="shared" si="22"/>
        <v>2102.2157314361084</v>
      </c>
      <c r="AB145" s="524">
        <f t="shared" si="22"/>
        <v>4102</v>
      </c>
      <c r="AC145" s="92"/>
      <c r="AD145" s="501" t="s">
        <v>61</v>
      </c>
      <c r="AE145" s="528">
        <f>SUM(AE117:AE144)</f>
        <v>3707</v>
      </c>
      <c r="AF145" s="528">
        <f>SUM(AF117:AF144)</f>
        <v>395</v>
      </c>
      <c r="AG145" s="519">
        <f>SUM(AG117:AG144)</f>
        <v>4102</v>
      </c>
      <c r="AH145" s="92"/>
      <c r="AI145" s="92"/>
      <c r="AJ145" s="92"/>
      <c r="AK145" s="92"/>
      <c r="AL145" s="92"/>
      <c r="AM145" s="92"/>
      <c r="AN145" s="92"/>
      <c r="AO145" s="92"/>
      <c r="AP145" s="92"/>
      <c r="AQ145" s="92"/>
      <c r="AR145" s="92"/>
    </row>
    <row r="146" spans="1:48" ht="14.1" customHeight="1">
      <c r="A146" s="494"/>
      <c r="B146" s="495"/>
      <c r="C146" s="495"/>
      <c r="D146" s="495"/>
      <c r="E146" s="495"/>
      <c r="F146" s="495"/>
      <c r="G146" s="495"/>
      <c r="H146" s="495"/>
      <c r="I146" s="495"/>
      <c r="J146" s="495"/>
      <c r="K146" s="495"/>
      <c r="L146" s="495"/>
      <c r="M146" s="495"/>
      <c r="N146" s="495"/>
      <c r="O146" s="495"/>
      <c r="P146" s="495"/>
      <c r="Q146" s="495"/>
      <c r="R146" s="495"/>
      <c r="S146" s="495"/>
      <c r="T146" s="495"/>
      <c r="U146" s="499"/>
      <c r="V146" s="497"/>
      <c r="W146" s="497"/>
      <c r="X146" s="497"/>
      <c r="Y146" s="497"/>
      <c r="Z146" s="497"/>
      <c r="AA146" s="497"/>
      <c r="AB146" s="497"/>
      <c r="AC146" s="499"/>
      <c r="AD146" s="494"/>
      <c r="AE146" s="94"/>
      <c r="AF146" s="94"/>
      <c r="AG146" s="94"/>
      <c r="AH146" s="496"/>
      <c r="AI146" s="496"/>
      <c r="AJ146" s="496"/>
      <c r="AK146" s="496"/>
      <c r="AL146" s="496"/>
      <c r="AM146" s="496"/>
      <c r="AN146" s="496"/>
      <c r="AO146" s="496"/>
      <c r="AP146" s="496"/>
      <c r="AQ146" s="496"/>
      <c r="AR146" s="496"/>
      <c r="AS146" s="27"/>
      <c r="AT146" s="27"/>
      <c r="AU146" s="27"/>
      <c r="AV146" s="27"/>
    </row>
    <row r="147" spans="1:48">
      <c r="A147" s="20" t="s">
        <v>134</v>
      </c>
      <c r="B147" s="37"/>
      <c r="C147" s="37"/>
      <c r="D147" s="37"/>
      <c r="E147" s="37"/>
      <c r="F147" s="37"/>
      <c r="G147" s="37"/>
      <c r="H147" s="37"/>
      <c r="I147" s="37"/>
      <c r="J147" s="37"/>
      <c r="K147" s="37"/>
      <c r="L147" s="37"/>
      <c r="M147" s="37"/>
      <c r="N147" s="37"/>
      <c r="O147" s="37"/>
      <c r="P147" s="37"/>
      <c r="Q147" s="37"/>
      <c r="R147" s="37"/>
      <c r="S147" s="37"/>
      <c r="T147" s="37"/>
      <c r="U147" s="19"/>
      <c r="V147" s="67"/>
      <c r="W147" s="67"/>
      <c r="X147" s="67"/>
      <c r="Y147" s="67"/>
      <c r="Z147" s="67"/>
      <c r="AA147" s="67"/>
      <c r="AB147" s="67"/>
      <c r="AC147" s="24"/>
    </row>
    <row r="148" spans="1:48">
      <c r="A148" s="20" t="s">
        <v>135</v>
      </c>
      <c r="E148" s="37"/>
      <c r="F148" s="37"/>
      <c r="G148" s="37"/>
      <c r="H148" s="37"/>
      <c r="I148" s="37"/>
      <c r="J148" s="37"/>
      <c r="K148" s="37"/>
      <c r="L148" s="37"/>
      <c r="M148" s="37"/>
      <c r="N148" s="37"/>
      <c r="O148" s="37"/>
      <c r="P148" s="37"/>
      <c r="Q148" s="37"/>
      <c r="R148" s="37"/>
      <c r="S148" s="37"/>
      <c r="T148" s="37"/>
      <c r="U148" s="19"/>
      <c r="V148" s="67"/>
      <c r="W148" s="67"/>
      <c r="X148" s="67"/>
      <c r="Y148" s="67"/>
      <c r="Z148" s="83"/>
      <c r="AA148" s="67"/>
      <c r="AB148" s="67"/>
      <c r="AC148" s="24"/>
    </row>
    <row r="149" spans="1:48">
      <c r="A149" s="1287" t="s">
        <v>136</v>
      </c>
      <c r="B149" s="1287"/>
      <c r="C149" s="1287"/>
      <c r="D149" s="1287"/>
      <c r="E149" s="104"/>
    </row>
    <row r="150" spans="1:48">
      <c r="A150" s="1286" t="s">
        <v>137</v>
      </c>
      <c r="B150" s="1286"/>
      <c r="C150" s="1286"/>
      <c r="D150" s="1286"/>
    </row>
    <row r="151" spans="1:48">
      <c r="A151" s="1267" t="s">
        <v>138</v>
      </c>
      <c r="B151" s="1267"/>
      <c r="C151" s="1267"/>
      <c r="D151" s="1267"/>
      <c r="E151" s="1267"/>
    </row>
    <row r="153" spans="1:48" ht="54.6" customHeight="1"/>
    <row r="183" spans="1:6">
      <c r="A183" s="37"/>
      <c r="B183" s="24"/>
      <c r="C183" s="24"/>
      <c r="D183" s="24"/>
      <c r="E183" s="24"/>
      <c r="F183" s="37"/>
    </row>
  </sheetData>
  <sheetProtection algorithmName="SHA-512" hashValue="x5cg7ayig4Sk3fG+k3T1mT1WkAFuL/Etd6p+eLx7wyLdvKMl4GV9zjNr2yGujR1zeaw+egGS2GWyQ6njao5IbA==" saltValue="dGjH84/XQfiohce61Q11cw==" spinCount="100000" sheet="1" selectLockedCells="1" selectUnlockedCells="1"/>
  <mergeCells count="37">
    <mergeCell ref="A36:D36"/>
    <mergeCell ref="A1:D1"/>
    <mergeCell ref="B112:D112"/>
    <mergeCell ref="E112:S112"/>
    <mergeCell ref="A110:G110"/>
    <mergeCell ref="A2:D2"/>
    <mergeCell ref="A107:R107"/>
    <mergeCell ref="A106:R106"/>
    <mergeCell ref="A109:R109"/>
    <mergeCell ref="A151:E151"/>
    <mergeCell ref="B5:D5"/>
    <mergeCell ref="Z115:AB115"/>
    <mergeCell ref="E115:G115"/>
    <mergeCell ref="H115:J115"/>
    <mergeCell ref="K115:M115"/>
    <mergeCell ref="N115:P115"/>
    <mergeCell ref="Q115:S115"/>
    <mergeCell ref="V115:X115"/>
    <mergeCell ref="B40:E40"/>
    <mergeCell ref="T113:T114"/>
    <mergeCell ref="A66:B66"/>
    <mergeCell ref="A150:D150"/>
    <mergeCell ref="A149:D149"/>
    <mergeCell ref="B73:E73"/>
    <mergeCell ref="A37:D37"/>
    <mergeCell ref="AI124:AN124"/>
    <mergeCell ref="AI126:AN126"/>
    <mergeCell ref="B114:D114"/>
    <mergeCell ref="AI119:AN119"/>
    <mergeCell ref="F114:P114"/>
    <mergeCell ref="Q114:S114"/>
    <mergeCell ref="T115:T116"/>
    <mergeCell ref="AI117:AN117"/>
    <mergeCell ref="AI118:AN118"/>
    <mergeCell ref="Z114:AB114"/>
    <mergeCell ref="B115:D115"/>
    <mergeCell ref="AI115:AO115"/>
  </mergeCells>
  <printOptions horizontalCentered="1"/>
  <pageMargins left="0.95" right="0.7" top="0.75" bottom="0.75" header="0.3" footer="0.3"/>
  <pageSetup scale="21" fitToWidth="0" orientation="landscape"/>
  <rowBreaks count="2" manualBreakCount="2">
    <brk id="64" max="32" man="1"/>
    <brk id="104" max="32" man="1"/>
  </rowBreaks>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79998168889431442"/>
    <pageSetUpPr fitToPage="1"/>
  </sheetPr>
  <dimension ref="B1:J91"/>
  <sheetViews>
    <sheetView showGridLines="0" topLeftCell="B1" zoomScale="80" zoomScaleNormal="80" zoomScaleSheetLayoutView="90" zoomScalePageLayoutView="80" workbookViewId="0">
      <selection activeCell="B1" sqref="B1"/>
    </sheetView>
  </sheetViews>
  <sheetFormatPr defaultColWidth="9.140625" defaultRowHeight="21"/>
  <cols>
    <col min="1" max="1" width="9.140625" style="37"/>
    <col min="2" max="2" width="21.28515625" style="37" customWidth="1"/>
    <col min="3" max="3" width="75.140625" style="37" customWidth="1"/>
    <col min="4" max="4" width="40.28515625" style="37" customWidth="1"/>
    <col min="5" max="5" width="24" style="37" customWidth="1"/>
    <col min="6" max="6" width="3" style="37" customWidth="1"/>
    <col min="7" max="9" width="9.140625" style="37"/>
    <col min="10" max="10" width="16.7109375" style="37" customWidth="1"/>
    <col min="11" max="16384" width="9.140625" style="37"/>
  </cols>
  <sheetData>
    <row r="1" spans="2:7" ht="26.25">
      <c r="B1" s="1193" t="s">
        <v>233</v>
      </c>
      <c r="C1" s="1193"/>
      <c r="D1" s="1193"/>
      <c r="E1" s="1193"/>
      <c r="F1" s="1194"/>
      <c r="G1" s="375"/>
    </row>
    <row r="2" spans="2:7" ht="26.25">
      <c r="B2" s="1195" t="s">
        <v>19</v>
      </c>
      <c r="C2" s="1195"/>
      <c r="D2" s="1195"/>
      <c r="E2" s="1195"/>
      <c r="F2" s="1195"/>
      <c r="G2" s="1079"/>
    </row>
    <row r="3" spans="2:7" ht="26.25">
      <c r="B3" s="1195" t="s">
        <v>234</v>
      </c>
      <c r="C3" s="1195"/>
      <c r="D3" s="1195"/>
      <c r="E3" s="1195"/>
      <c r="F3" s="1195"/>
      <c r="G3" s="1079"/>
    </row>
    <row r="4" spans="2:7" ht="26.25">
      <c r="B4" s="1195" t="s">
        <v>235</v>
      </c>
      <c r="C4" s="1195"/>
      <c r="D4" s="1195"/>
      <c r="E4" s="1195"/>
      <c r="F4" s="1195"/>
      <c r="G4" s="1079"/>
    </row>
    <row r="5" spans="2:7" ht="26.25">
      <c r="B5" s="1193" t="s">
        <v>236</v>
      </c>
      <c r="C5" s="1193"/>
      <c r="D5" s="1193"/>
      <c r="E5" s="1193"/>
      <c r="F5" s="1193"/>
      <c r="G5" s="1080"/>
    </row>
    <row r="6" spans="2:7" ht="25.35" customHeight="1">
      <c r="B6" s="1080"/>
      <c r="C6" s="1080"/>
      <c r="D6" s="1080"/>
      <c r="E6" s="1080"/>
      <c r="F6" s="1080"/>
      <c r="G6" s="1080"/>
    </row>
    <row r="7" spans="2:7" ht="25.35" customHeight="1">
      <c r="B7" s="375"/>
      <c r="C7" s="375"/>
      <c r="D7" s="441"/>
      <c r="E7" s="441"/>
      <c r="F7" s="441"/>
      <c r="G7" s="441"/>
    </row>
    <row r="8" spans="2:7" ht="25.35" customHeight="1">
      <c r="B8" s="443" t="s">
        <v>237</v>
      </c>
      <c r="C8" s="1078" t="str">
        <f>'CHECK SHEET'!D7</f>
        <v>Pasco-Hernando State College</v>
      </c>
      <c r="D8" s="1078"/>
      <c r="E8" s="1078"/>
      <c r="F8" s="440"/>
      <c r="G8" s="440"/>
    </row>
    <row r="9" spans="2:7" ht="25.35" customHeight="1">
      <c r="D9" s="155"/>
      <c r="E9" s="155"/>
      <c r="F9" s="155"/>
      <c r="G9" s="155"/>
    </row>
    <row r="10" spans="2:7" ht="41.45" customHeight="1">
      <c r="E10" s="738" t="s">
        <v>238</v>
      </c>
    </row>
    <row r="11" spans="2:7" ht="25.35" customHeight="1">
      <c r="B11" s="118" t="s">
        <v>239</v>
      </c>
      <c r="C11" s="118"/>
      <c r="D11" s="118"/>
      <c r="E11" s="206"/>
    </row>
    <row r="12" spans="2:7" ht="25.35" customHeight="1">
      <c r="B12" s="118"/>
      <c r="C12" s="118"/>
      <c r="D12" s="118"/>
    </row>
    <row r="13" spans="2:7" ht="25.35" customHeight="1">
      <c r="B13" s="37" t="s">
        <v>240</v>
      </c>
      <c r="D13" s="118"/>
      <c r="E13" s="595">
        <v>5500000</v>
      </c>
    </row>
    <row r="14" spans="2:7" ht="25.35" customHeight="1">
      <c r="B14" s="37" t="s">
        <v>241</v>
      </c>
      <c r="C14" s="24"/>
      <c r="D14" s="118"/>
      <c r="E14" s="739">
        <v>20648405.960000001</v>
      </c>
    </row>
    <row r="15" spans="2:7" ht="25.35" customHeight="1">
      <c r="B15" s="118"/>
      <c r="C15" s="118"/>
      <c r="D15" s="118"/>
      <c r="E15" s="207"/>
    </row>
    <row r="16" spans="2:7" ht="25.35" customHeight="1">
      <c r="B16" s="24" t="s">
        <v>242</v>
      </c>
      <c r="C16" s="35"/>
      <c r="D16" s="35"/>
      <c r="E16" s="740">
        <f>+E14+E13</f>
        <v>26148405.960000001</v>
      </c>
    </row>
    <row r="17" spans="2:7" ht="25.35" customHeight="1">
      <c r="B17" s="118"/>
      <c r="C17" s="118"/>
      <c r="D17" s="118"/>
      <c r="E17" s="208"/>
    </row>
    <row r="18" spans="2:7" ht="25.35" customHeight="1">
      <c r="B18" s="37" t="s">
        <v>243</v>
      </c>
      <c r="D18" s="118"/>
      <c r="E18" s="220">
        <f>+'EXHIBIT D'!G143-SUM(+'EXHIBIT D'!G132+'EXHIBIT D'!G133+'EXHIBIT D'!G134+'EXHIBIT D'!G135)</f>
        <v>53120413</v>
      </c>
      <c r="G18" s="209"/>
    </row>
    <row r="19" spans="2:7" ht="25.35" customHeight="1">
      <c r="B19" s="37" t="s">
        <v>244</v>
      </c>
      <c r="D19" s="118"/>
      <c r="E19" s="740">
        <f>+'EXHIBIT D'!G132+'EXHIBIT D'!G133+'EXHIBIT D'!G134+'EXHIBIT D'!G135</f>
        <v>10500</v>
      </c>
    </row>
    <row r="20" spans="2:7" ht="25.35" customHeight="1">
      <c r="B20" s="118"/>
      <c r="C20" s="118"/>
      <c r="D20" s="118"/>
      <c r="E20" s="215"/>
    </row>
    <row r="21" spans="2:7" ht="25.35" customHeight="1">
      <c r="B21" s="37" t="s">
        <v>245</v>
      </c>
      <c r="C21" s="118"/>
      <c r="D21" s="118"/>
      <c r="E21" s="741">
        <f>+E19+E18</f>
        <v>53130913</v>
      </c>
    </row>
    <row r="22" spans="2:7" ht="25.35" customHeight="1">
      <c r="B22" s="118"/>
      <c r="C22" s="118"/>
      <c r="D22" s="118"/>
      <c r="E22" s="215"/>
    </row>
    <row r="23" spans="2:7" ht="25.35" customHeight="1">
      <c r="B23" s="118" t="s">
        <v>246</v>
      </c>
      <c r="C23" s="118"/>
      <c r="D23" s="118"/>
      <c r="E23" s="741">
        <f>+E21+E16</f>
        <v>79279318.960000008</v>
      </c>
    </row>
    <row r="24" spans="2:7" ht="25.35" customHeight="1">
      <c r="B24" s="118"/>
      <c r="C24" s="118"/>
      <c r="D24" s="118"/>
      <c r="E24" s="215"/>
    </row>
    <row r="25" spans="2:7" ht="25.35" customHeight="1">
      <c r="B25" s="37" t="s">
        <v>247</v>
      </c>
      <c r="D25" s="118"/>
      <c r="E25" s="221">
        <f>'EXHIBIT D'!G255-SUM(+'EXHIBIT D'!G229+'EXHIBIT D'!G230+'EXHIBIT D'!G231+'EXHIBIT D'!G232+'EXHIBIT D'!G233)</f>
        <v>53130913</v>
      </c>
    </row>
    <row r="26" spans="2:7" ht="25.35" customHeight="1">
      <c r="B26" s="37" t="s">
        <v>248</v>
      </c>
      <c r="D26" s="118"/>
      <c r="E26" s="740">
        <f>'EXHIBIT D'!G229+'EXHIBIT D'!G230+'EXHIBIT D'!G231+'EXHIBIT D'!G232+'EXHIBIT D'!G233</f>
        <v>0</v>
      </c>
    </row>
    <row r="27" spans="2:7" ht="25.35" customHeight="1">
      <c r="B27" s="118"/>
      <c r="C27" s="118"/>
      <c r="D27" s="118"/>
      <c r="E27" s="215"/>
    </row>
    <row r="28" spans="2:7" ht="25.35" customHeight="1">
      <c r="B28" s="118" t="s">
        <v>249</v>
      </c>
      <c r="C28" s="118"/>
      <c r="D28" s="118"/>
      <c r="E28" s="742">
        <f>+E26+E25</f>
        <v>53130913</v>
      </c>
    </row>
    <row r="29" spans="2:7" ht="25.35" customHeight="1">
      <c r="B29" s="118"/>
      <c r="C29" s="118"/>
      <c r="D29" s="118"/>
      <c r="E29" s="210"/>
    </row>
    <row r="30" spans="2:7" ht="25.35" customHeight="1">
      <c r="B30" s="118" t="s">
        <v>250</v>
      </c>
      <c r="C30" s="118"/>
      <c r="D30" s="118"/>
      <c r="E30" s="210"/>
    </row>
    <row r="31" spans="2:7" ht="25.35" customHeight="1">
      <c r="B31" s="118"/>
      <c r="C31" s="118"/>
      <c r="D31" s="118"/>
      <c r="E31" s="210"/>
    </row>
    <row r="32" spans="2:7" ht="25.35" customHeight="1">
      <c r="B32" s="37" t="s">
        <v>251</v>
      </c>
      <c r="C32" s="118"/>
      <c r="D32" s="211">
        <f>+E23-E28</f>
        <v>26148405.960000008</v>
      </c>
      <c r="E32" s="210"/>
    </row>
    <row r="33" spans="2:10" ht="25.35" customHeight="1">
      <c r="B33" s="24" t="s">
        <v>252</v>
      </c>
      <c r="D33" s="743">
        <f>+'EXHIBIT D'!G187</f>
        <v>408208</v>
      </c>
      <c r="E33" s="210"/>
      <c r="J33" s="155"/>
    </row>
    <row r="34" spans="2:10" ht="25.35" customHeight="1">
      <c r="B34" s="118"/>
      <c r="C34" s="118"/>
      <c r="D34" s="118"/>
      <c r="E34" s="210"/>
      <c r="J34" s="212"/>
    </row>
    <row r="35" spans="2:10" ht="25.35" customHeight="1">
      <c r="B35" s="37" t="s">
        <v>253</v>
      </c>
      <c r="C35" s="118"/>
      <c r="D35" s="118"/>
      <c r="E35" s="213">
        <f>+D32+D33</f>
        <v>26556613.960000008</v>
      </c>
      <c r="J35" s="155"/>
    </row>
    <row r="36" spans="2:10" ht="25.35" customHeight="1">
      <c r="B36" s="37" t="s">
        <v>254</v>
      </c>
      <c r="D36" s="118"/>
      <c r="E36" s="741">
        <f>-'EXHIBIT D'!G271</f>
        <v>21056613.960000001</v>
      </c>
      <c r="J36" s="214"/>
    </row>
    <row r="37" spans="2:10" ht="25.35" customHeight="1">
      <c r="D37" s="118"/>
      <c r="E37" s="213"/>
      <c r="J37" s="155"/>
    </row>
    <row r="38" spans="2:10" ht="25.35" customHeight="1">
      <c r="B38" s="118" t="s">
        <v>255</v>
      </c>
      <c r="C38" s="118"/>
      <c r="D38" s="118"/>
      <c r="E38" s="740">
        <f>+E35-E36</f>
        <v>5500000.0000000075</v>
      </c>
      <c r="J38" s="155"/>
    </row>
    <row r="39" spans="2:10" ht="25.35" customHeight="1">
      <c r="B39" s="118"/>
      <c r="C39" s="118"/>
      <c r="D39" s="118"/>
      <c r="E39" s="215"/>
    </row>
    <row r="40" spans="2:10" ht="25.35" customHeight="1">
      <c r="B40" s="24" t="s">
        <v>256</v>
      </c>
      <c r="C40" s="24"/>
      <c r="D40" s="35"/>
      <c r="E40" s="742">
        <f>'EXHIBIT D'!G260+'EXHIBIT D'!G261+'EXHIBIT D'!G262+'EXHIBIT D'!G263+'EXHIBIT D'!G264+'EXHIBIT D'!G265+'EXHIBIT D'!G266+'EXHIBIT D'!G267</f>
        <v>5500000</v>
      </c>
    </row>
    <row r="41" spans="2:10" ht="25.35" customHeight="1">
      <c r="B41" s="24" t="s">
        <v>257</v>
      </c>
      <c r="D41" s="35"/>
      <c r="E41" s="216"/>
    </row>
    <row r="42" spans="2:10" ht="25.35" customHeight="1">
      <c r="D42" s="118"/>
      <c r="E42" s="217"/>
    </row>
    <row r="43" spans="2:10" ht="25.35" customHeight="1">
      <c r="B43" s="118" t="s">
        <v>258</v>
      </c>
      <c r="C43" s="118"/>
      <c r="D43" s="118"/>
      <c r="E43" s="217"/>
    </row>
    <row r="44" spans="2:10" ht="25.35" customHeight="1">
      <c r="B44" s="118" t="s">
        <v>259</v>
      </c>
      <c r="C44" s="118"/>
      <c r="D44" s="118"/>
      <c r="E44" s="744">
        <f>+E40/E23</f>
        <v>6.9374965276568515E-2</v>
      </c>
    </row>
    <row r="45" spans="2:10" ht="25.35" customHeight="1">
      <c r="B45" s="118"/>
      <c r="C45" s="118"/>
      <c r="D45" s="118"/>
      <c r="E45" s="217"/>
    </row>
    <row r="46" spans="2:10" ht="25.35" customHeight="1">
      <c r="B46" s="118" t="s">
        <v>260</v>
      </c>
      <c r="C46" s="118"/>
      <c r="D46" s="118"/>
      <c r="E46" s="217"/>
    </row>
    <row r="47" spans="2:10" ht="25.35" customHeight="1">
      <c r="B47" s="118"/>
      <c r="C47" s="118"/>
      <c r="D47" s="118"/>
      <c r="E47" s="217"/>
    </row>
    <row r="48" spans="2:10" ht="25.35" customHeight="1">
      <c r="B48" s="118"/>
      <c r="C48" s="118"/>
      <c r="D48" s="118"/>
      <c r="E48" s="217"/>
    </row>
    <row r="49" spans="2:5" ht="25.35" customHeight="1">
      <c r="B49" s="118"/>
      <c r="C49" s="118"/>
      <c r="D49" s="118"/>
      <c r="E49" s="217"/>
    </row>
    <row r="50" spans="2:5" ht="25.35" customHeight="1">
      <c r="B50" s="745"/>
      <c r="C50" s="745"/>
      <c r="D50" s="118"/>
      <c r="E50" s="746"/>
    </row>
    <row r="51" spans="2:5" ht="25.35" customHeight="1">
      <c r="B51" s="118" t="s">
        <v>261</v>
      </c>
      <c r="C51" s="118"/>
      <c r="E51" s="218" t="s">
        <v>262</v>
      </c>
    </row>
    <row r="52" spans="2:5" ht="15.75" customHeight="1">
      <c r="E52" s="219"/>
    </row>
    <row r="53" spans="2:5" ht="15.75" customHeight="1">
      <c r="E53" s="219"/>
    </row>
    <row r="54" spans="2:5" ht="15.75" customHeight="1"/>
    <row r="55" spans="2:5" ht="15.75" customHeight="1"/>
    <row r="56" spans="2:5" ht="15.75" customHeight="1"/>
    <row r="57" spans="2:5" ht="15.75" customHeight="1"/>
    <row r="58" spans="2:5" ht="15.75" customHeight="1"/>
    <row r="59" spans="2:5" ht="15.75" customHeight="1"/>
    <row r="60" spans="2:5" ht="15.75" customHeight="1"/>
    <row r="61" spans="2:5" ht="15.75" customHeight="1"/>
    <row r="62" spans="2:5" ht="15.75" customHeight="1"/>
    <row r="63" spans="2:5" ht="15.75" customHeight="1"/>
    <row r="64" spans="2:5"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8" customHeight="1"/>
    <row r="87" ht="18" customHeight="1"/>
    <row r="88" ht="18" customHeight="1"/>
    <row r="89" ht="18" customHeight="1"/>
    <row r="90" ht="18" customHeight="1"/>
    <row r="91" ht="18" customHeight="1"/>
  </sheetData>
  <protectedRanges>
    <protectedRange sqref="J34" name="Range1_1"/>
    <protectedRange sqref="E13:E14" name="Range1_2"/>
  </protectedRanges>
  <customSheetViews>
    <customSheetView guid="{8CA1AA3C-D3A6-493D-93EE-74DE1406A5FE}" showGridLines="0" showRuler="0" topLeftCell="A13">
      <selection activeCell="F26" sqref="F26"/>
      <pageMargins left="0.7" right="0.7" top="0.75" bottom="0.75" header="0.3" footer="0.3"/>
      <printOptions horizontalCentered="1"/>
      <pageSetup scale="70" orientation="portrait"/>
      <headerFooter alignWithMargins="0">
        <oddFooter>&amp;L&amp;Z&amp;F&amp;R&amp;D</oddFooter>
      </headerFooter>
    </customSheetView>
  </customSheetViews>
  <phoneticPr fontId="0" type="noConversion"/>
  <printOptions horizontalCentered="1"/>
  <pageMargins left="0.75" right="0.75" top="1" bottom="1" header="0.5" footer="0.5"/>
  <pageSetup scale="50" orientation="portrait"/>
  <headerFooter alignWithMargins="0">
    <oddFooter>&amp;L&amp;Z&amp;F&amp;R&amp;D</oddFooter>
  </headerFooter>
  <ignoredErrors>
    <ignoredError sqref="E44 E37:E38 E22:E23 E35:E36 E18:E21 D32" evalError="1"/>
  </ignoredError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79998168889431442"/>
    <pageSetUpPr fitToPage="1"/>
  </sheetPr>
  <dimension ref="A1:R86"/>
  <sheetViews>
    <sheetView showGridLines="0" zoomScale="70" zoomScaleNormal="70" zoomScalePageLayoutView="70" workbookViewId="0">
      <selection activeCell="A2" sqref="A2"/>
    </sheetView>
  </sheetViews>
  <sheetFormatPr defaultColWidth="9.140625" defaultRowHeight="12.75"/>
  <cols>
    <col min="1" max="1" width="98.28515625" style="225" customWidth="1"/>
    <col min="2" max="2" width="18" style="225" customWidth="1"/>
    <col min="3" max="3" width="16.42578125" style="225" customWidth="1"/>
    <col min="4" max="4" width="15.28515625" style="225" customWidth="1"/>
    <col min="5" max="5" width="22.42578125" style="225" customWidth="1"/>
    <col min="6" max="6" width="20.7109375" style="225" customWidth="1"/>
    <col min="7" max="7" width="18.7109375" style="225" customWidth="1"/>
    <col min="8" max="8" width="20.28515625" style="225" bestFit="1" customWidth="1"/>
    <col min="9" max="9" width="20.28515625" style="225" customWidth="1"/>
    <col min="10" max="10" width="2" style="225" customWidth="1"/>
    <col min="11" max="11" width="21" style="225" bestFit="1" customWidth="1"/>
    <col min="12" max="12" width="19.140625" style="225" customWidth="1"/>
    <col min="13" max="13" width="5.7109375" style="225" customWidth="1"/>
    <col min="14" max="16384" width="9.140625" style="225"/>
  </cols>
  <sheetData>
    <row r="1" spans="1:18" s="375" customFormat="1" ht="23.1" customHeight="1">
      <c r="I1" s="1077" t="s">
        <v>263</v>
      </c>
      <c r="L1" s="1077"/>
      <c r="M1" s="1077"/>
      <c r="N1" s="1077"/>
      <c r="O1" s="1077"/>
      <c r="P1" s="1077"/>
      <c r="Q1" s="1077"/>
      <c r="R1" s="1077"/>
    </row>
    <row r="2" spans="1:18" s="375" customFormat="1" ht="20.100000000000001" customHeight="1"/>
    <row r="3" spans="1:18" s="375" customFormat="1" ht="20.100000000000001" customHeight="1">
      <c r="A3" s="1195" t="s">
        <v>19</v>
      </c>
      <c r="B3" s="1195"/>
      <c r="C3" s="1195"/>
      <c r="D3" s="1195"/>
      <c r="E3" s="1195"/>
      <c r="F3" s="1195"/>
      <c r="G3" s="1195"/>
      <c r="H3" s="1195"/>
      <c r="I3" s="1079"/>
      <c r="J3" s="374"/>
      <c r="K3" s="374"/>
    </row>
    <row r="4" spans="1:18" s="375" customFormat="1" ht="20.100000000000001" customHeight="1">
      <c r="A4" s="1195" t="s">
        <v>234</v>
      </c>
      <c r="B4" s="1195"/>
      <c r="C4" s="1195"/>
      <c r="D4" s="1195"/>
      <c r="E4" s="1195"/>
      <c r="F4" s="1195"/>
      <c r="G4" s="1195"/>
      <c r="H4" s="1195"/>
      <c r="I4" s="1079"/>
    </row>
    <row r="5" spans="1:18" s="375" customFormat="1" ht="24" customHeight="1">
      <c r="A5" s="1195" t="s">
        <v>264</v>
      </c>
      <c r="B5" s="1195"/>
      <c r="C5" s="1195"/>
      <c r="D5" s="1195"/>
      <c r="E5" s="1195"/>
      <c r="F5" s="1195"/>
      <c r="G5" s="1195"/>
      <c r="H5" s="1195"/>
      <c r="I5" s="1079"/>
    </row>
    <row r="6" spans="1:18" s="375" customFormat="1" ht="24" customHeight="1">
      <c r="A6" s="1195" t="s">
        <v>265</v>
      </c>
      <c r="B6" s="1195"/>
      <c r="C6" s="1195"/>
      <c r="D6" s="1195"/>
      <c r="E6" s="1195"/>
      <c r="F6" s="1195"/>
      <c r="G6" s="1195"/>
      <c r="H6" s="1195"/>
      <c r="I6" s="1079"/>
    </row>
    <row r="7" spans="1:18" s="375" customFormat="1" ht="20.100000000000001" customHeight="1">
      <c r="A7" s="1193"/>
      <c r="B7" s="1193"/>
      <c r="C7" s="1193"/>
      <c r="D7" s="1193"/>
      <c r="E7" s="1193"/>
      <c r="F7" s="1193"/>
      <c r="G7" s="1193"/>
      <c r="H7" s="1193"/>
      <c r="I7" s="1080"/>
    </row>
    <row r="8" spans="1:18" s="375" customFormat="1" ht="25.35" customHeight="1" thickBot="1">
      <c r="A8" s="1193"/>
      <c r="B8" s="1194"/>
      <c r="C8" s="1193" t="s">
        <v>237</v>
      </c>
      <c r="D8" s="1198" t="str">
        <f>'CHECK SHEET'!D7</f>
        <v>Pasco-Hernando State College</v>
      </c>
      <c r="E8" s="1198"/>
      <c r="F8" s="1198"/>
      <c r="G8" s="1198"/>
      <c r="H8" s="1198"/>
    </row>
    <row r="9" spans="1:18" s="37" customFormat="1" ht="20.100000000000001" customHeight="1"/>
    <row r="10" spans="1:18" s="37" customFormat="1" ht="20.100000000000001" customHeight="1">
      <c r="B10" s="118"/>
      <c r="C10" s="118"/>
      <c r="D10" s="118"/>
      <c r="E10" s="1196"/>
      <c r="F10" s="1197"/>
      <c r="G10" s="1197"/>
    </row>
    <row r="11" spans="1:18" s="37" customFormat="1" ht="20.100000000000001" customHeight="1">
      <c r="B11" s="1081" t="s">
        <v>266</v>
      </c>
      <c r="C11" s="1081"/>
      <c r="D11" s="1073"/>
      <c r="E11" s="1073"/>
    </row>
    <row r="12" spans="1:18" s="37" customFormat="1" ht="20.100000000000001" customHeight="1" thickBot="1">
      <c r="B12" s="1082" t="s">
        <v>267</v>
      </c>
      <c r="C12" s="1082"/>
      <c r="D12" s="1082"/>
      <c r="E12" s="1082"/>
      <c r="J12" s="118"/>
    </row>
    <row r="13" spans="1:18" s="37" customFormat="1" ht="105.75" customHeight="1" thickBot="1">
      <c r="A13" s="444" t="s">
        <v>268</v>
      </c>
      <c r="B13" s="396" t="s">
        <v>269</v>
      </c>
      <c r="C13" s="1091" t="s">
        <v>270</v>
      </c>
      <c r="D13" s="396" t="s">
        <v>271</v>
      </c>
      <c r="E13" s="396" t="s">
        <v>272</v>
      </c>
      <c r="F13" s="1090" t="s">
        <v>273</v>
      </c>
      <c r="G13" s="396" t="s">
        <v>61</v>
      </c>
      <c r="H13" s="1091" t="s">
        <v>274</v>
      </c>
      <c r="I13" s="24"/>
      <c r="J13" s="35"/>
      <c r="K13" s="24"/>
    </row>
    <row r="14" spans="1:18" s="37" customFormat="1" ht="20.100000000000001" customHeight="1">
      <c r="A14" s="445" t="s">
        <v>275</v>
      </c>
      <c r="B14" s="835">
        <v>91.79</v>
      </c>
      <c r="C14" s="835">
        <v>4.59</v>
      </c>
      <c r="D14" s="835">
        <v>9.18</v>
      </c>
      <c r="E14" s="835">
        <v>15.93</v>
      </c>
      <c r="F14" s="835">
        <v>4.59</v>
      </c>
      <c r="G14" s="836">
        <f>SUM(B14:F14)</f>
        <v>126.08000000000001</v>
      </c>
      <c r="H14" s="483">
        <f>G14*30</f>
        <v>3782.4000000000005</v>
      </c>
      <c r="I14" s="24"/>
    </row>
    <row r="15" spans="1:18" s="37" customFormat="1" ht="20.100000000000001" customHeight="1">
      <c r="A15" s="118" t="s">
        <v>276</v>
      </c>
      <c r="B15" s="835">
        <v>76.569999999999993</v>
      </c>
      <c r="C15" s="835">
        <v>3.83</v>
      </c>
      <c r="D15" s="835">
        <v>7.66</v>
      </c>
      <c r="E15" s="835">
        <v>13.29</v>
      </c>
      <c r="F15" s="835">
        <v>3.83</v>
      </c>
      <c r="G15" s="836">
        <f>SUM(B15:F15)</f>
        <v>105.17999999999999</v>
      </c>
      <c r="H15" s="446">
        <f>G15*30</f>
        <v>3155.3999999999996</v>
      </c>
      <c r="I15" s="24"/>
    </row>
    <row r="16" spans="1:18" s="37" customFormat="1" ht="20.100000000000001" customHeight="1" thickBot="1">
      <c r="A16" s="35" t="s">
        <v>117</v>
      </c>
      <c r="B16" s="835">
        <v>73.400000000000006</v>
      </c>
      <c r="C16" s="835">
        <v>7.34</v>
      </c>
      <c r="D16" s="412"/>
      <c r="E16" s="835">
        <v>3.67</v>
      </c>
      <c r="F16" s="835">
        <v>3.67</v>
      </c>
      <c r="G16" s="447">
        <f>SUM(B16:F16)</f>
        <v>88.080000000000013</v>
      </c>
      <c r="H16" s="984">
        <f>G16*30</f>
        <v>2642.4000000000005</v>
      </c>
    </row>
    <row r="17" spans="1:11" s="37" customFormat="1" ht="20.100000000000001" customHeight="1" thickBot="1">
      <c r="A17" s="448"/>
      <c r="B17" s="476"/>
      <c r="C17" s="694"/>
      <c r="D17" s="694"/>
      <c r="E17" s="694"/>
      <c r="F17" s="694"/>
      <c r="G17" s="482"/>
      <c r="H17" s="449"/>
    </row>
    <row r="18" spans="1:11" s="37" customFormat="1" ht="65.099999999999994" customHeight="1" thickBot="1">
      <c r="A18" s="475" t="s">
        <v>268</v>
      </c>
      <c r="B18" s="460" t="s">
        <v>277</v>
      </c>
      <c r="C18" s="487"/>
      <c r="D18" s="487"/>
      <c r="E18" s="487"/>
      <c r="F18" s="487"/>
      <c r="G18" s="481" t="s">
        <v>61</v>
      </c>
      <c r="H18" s="1091" t="s">
        <v>278</v>
      </c>
    </row>
    <row r="19" spans="1:11" s="37" customFormat="1" ht="20.100000000000001" customHeight="1">
      <c r="A19" s="118" t="s">
        <v>279</v>
      </c>
      <c r="B19" s="835">
        <v>0</v>
      </c>
      <c r="C19" s="484"/>
      <c r="D19" s="484"/>
      <c r="E19" s="484"/>
      <c r="F19" s="484"/>
      <c r="G19" s="836">
        <f>B19</f>
        <v>0</v>
      </c>
      <c r="H19" s="784">
        <f>G19*3</f>
        <v>0</v>
      </c>
    </row>
    <row r="20" spans="1:11" s="37" customFormat="1" ht="20.100000000000001" customHeight="1" thickBot="1">
      <c r="A20" s="118" t="s">
        <v>280</v>
      </c>
      <c r="B20" s="769">
        <v>0</v>
      </c>
      <c r="C20" s="485"/>
      <c r="D20" s="485"/>
      <c r="E20" s="485"/>
      <c r="F20" s="485"/>
      <c r="G20" s="450">
        <f>B20</f>
        <v>0</v>
      </c>
      <c r="H20" s="727">
        <f>G20*3</f>
        <v>0</v>
      </c>
    </row>
    <row r="21" spans="1:11" s="37" customFormat="1" ht="20.100000000000001" customHeight="1" thickBot="1">
      <c r="A21" s="451"/>
      <c r="B21" s="476"/>
      <c r="C21" s="448"/>
      <c r="D21" s="448"/>
      <c r="E21" s="448"/>
      <c r="F21" s="448"/>
      <c r="G21" s="482"/>
      <c r="H21" s="449"/>
    </row>
    <row r="22" spans="1:11" s="37" customFormat="1" ht="20.100000000000001" customHeight="1">
      <c r="A22" s="118" t="s">
        <v>281</v>
      </c>
      <c r="B22" s="571">
        <v>0</v>
      </c>
      <c r="C22" s="695"/>
      <c r="D22" s="695"/>
      <c r="E22" s="695"/>
      <c r="F22" s="695"/>
      <c r="G22" s="452">
        <f>B22</f>
        <v>0</v>
      </c>
      <c r="H22" s="480">
        <f>G22*2</f>
        <v>0</v>
      </c>
    </row>
    <row r="23" spans="1:11" s="37" customFormat="1" ht="20.100000000000001" customHeight="1" thickBot="1">
      <c r="A23" s="118" t="s">
        <v>282</v>
      </c>
      <c r="B23" s="985">
        <v>0</v>
      </c>
      <c r="C23" s="485"/>
      <c r="D23" s="485"/>
      <c r="E23" s="485"/>
      <c r="F23" s="485"/>
      <c r="G23" s="986">
        <f>B23</f>
        <v>0</v>
      </c>
      <c r="H23" s="984">
        <f>G23*2</f>
        <v>0</v>
      </c>
      <c r="J23" s="453"/>
      <c r="K23" s="453"/>
    </row>
    <row r="24" spans="1:11" s="37" customFormat="1" ht="25.35" customHeight="1">
      <c r="B24" s="453"/>
      <c r="C24" s="454"/>
      <c r="D24" s="454"/>
      <c r="E24" s="454"/>
      <c r="F24" s="454"/>
      <c r="G24" s="453"/>
      <c r="H24" s="453"/>
      <c r="I24" s="453"/>
      <c r="J24" s="453"/>
      <c r="K24" s="453"/>
    </row>
    <row r="25" spans="1:11" s="37" customFormat="1" ht="13.5" customHeight="1">
      <c r="A25" s="118"/>
      <c r="B25" s="453"/>
      <c r="C25" s="453"/>
      <c r="D25" s="453"/>
      <c r="E25" s="453"/>
      <c r="F25" s="453"/>
      <c r="G25" s="453"/>
      <c r="H25" s="453"/>
      <c r="I25" s="453"/>
      <c r="J25" s="453"/>
      <c r="K25" s="453"/>
    </row>
    <row r="26" spans="1:11" s="37" customFormat="1" ht="20.100000000000001" customHeight="1">
      <c r="B26" s="1073" t="s">
        <v>283</v>
      </c>
      <c r="C26" s="1073"/>
      <c r="D26" s="1073"/>
      <c r="E26" s="1073"/>
      <c r="F26" s="453"/>
      <c r="G26" s="453"/>
      <c r="H26" s="453"/>
      <c r="I26" s="453"/>
      <c r="J26" s="453"/>
      <c r="K26" s="453"/>
    </row>
    <row r="27" spans="1:11" s="37" customFormat="1" ht="20.100000000000001" customHeight="1" thickBot="1">
      <c r="A27" s="445"/>
      <c r="B27" s="1073" t="s">
        <v>267</v>
      </c>
      <c r="C27" s="1073"/>
      <c r="D27" s="1073"/>
      <c r="E27" s="1073"/>
      <c r="F27" s="453"/>
      <c r="G27" s="453"/>
      <c r="H27" s="453"/>
      <c r="I27" s="453"/>
    </row>
    <row r="28" spans="1:11" s="37" customFormat="1" ht="108" customHeight="1" thickBot="1">
      <c r="A28" s="444" t="s">
        <v>268</v>
      </c>
      <c r="B28" s="455" t="s">
        <v>269</v>
      </c>
      <c r="C28" s="396" t="s">
        <v>284</v>
      </c>
      <c r="D28" s="396" t="s">
        <v>270</v>
      </c>
      <c r="E28" s="396" t="s">
        <v>271</v>
      </c>
      <c r="F28" s="396" t="s">
        <v>272</v>
      </c>
      <c r="G28" s="1090" t="s">
        <v>273</v>
      </c>
      <c r="H28" s="396" t="s">
        <v>61</v>
      </c>
      <c r="I28" s="1091" t="s">
        <v>274</v>
      </c>
      <c r="J28" s="118"/>
      <c r="K28" s="118"/>
    </row>
    <row r="29" spans="1:11" s="37" customFormat="1" ht="20.100000000000001" customHeight="1">
      <c r="A29" s="445" t="str">
        <f t="shared" ref="A29:B31" si="0">A14</f>
        <v>UPPER LEVEL - BACCALAUREATE</v>
      </c>
      <c r="B29" s="456">
        <f t="shared" si="0"/>
        <v>91.79</v>
      </c>
      <c r="C29" s="987">
        <v>275.37</v>
      </c>
      <c r="D29" s="987">
        <v>18.36</v>
      </c>
      <c r="E29" s="696">
        <f>D14</f>
        <v>9.18</v>
      </c>
      <c r="F29" s="987">
        <v>63.71</v>
      </c>
      <c r="G29" s="987">
        <v>18.36</v>
      </c>
      <c r="H29" s="457">
        <f>SUM(B29:G29)</f>
        <v>476.77000000000004</v>
      </c>
      <c r="I29" s="477">
        <f>H29*30</f>
        <v>14303.1</v>
      </c>
      <c r="J29" s="24"/>
    </row>
    <row r="30" spans="1:11" s="37" customFormat="1" ht="20.100000000000001" customHeight="1">
      <c r="A30" s="118" t="str">
        <f t="shared" si="0"/>
        <v>LOWER LEVEL - CREDIT (A &amp; P, PSV, DEVELOPMENTAL EDUCATION AND EPI)</v>
      </c>
      <c r="B30" s="988">
        <f t="shared" si="0"/>
        <v>76.569999999999993</v>
      </c>
      <c r="C30" s="987">
        <v>232.49</v>
      </c>
      <c r="D30" s="987">
        <v>15.45</v>
      </c>
      <c r="E30" s="989">
        <f>D15</f>
        <v>7.66</v>
      </c>
      <c r="F30" s="987">
        <v>53.43</v>
      </c>
      <c r="G30" s="987">
        <v>15.45</v>
      </c>
      <c r="H30" s="836">
        <f>SUM(B30:G30)</f>
        <v>401.05</v>
      </c>
      <c r="I30" s="446">
        <f>H30*30</f>
        <v>12031.5</v>
      </c>
    </row>
    <row r="31" spans="1:11" s="37" customFormat="1" ht="20.100000000000001" customHeight="1" thickBot="1">
      <c r="A31" s="118" t="str">
        <f t="shared" si="0"/>
        <v>CAREER CERTIFICATE AND APPLIED TECHNOLOGY DIPLOMA</v>
      </c>
      <c r="B31" s="536">
        <f t="shared" si="0"/>
        <v>73.400000000000006</v>
      </c>
      <c r="C31" s="987">
        <v>220.19</v>
      </c>
      <c r="D31" s="987">
        <v>29.36</v>
      </c>
      <c r="E31" s="412"/>
      <c r="F31" s="987">
        <v>14.68</v>
      </c>
      <c r="G31" s="987">
        <v>14.68</v>
      </c>
      <c r="H31" s="447">
        <f>SUM(B31:G31)</f>
        <v>352.31000000000006</v>
      </c>
      <c r="I31" s="984">
        <f>H31*30</f>
        <v>10569.300000000001</v>
      </c>
    </row>
    <row r="32" spans="1:11" s="37" customFormat="1" ht="20.100000000000001" customHeight="1" thickBot="1">
      <c r="A32" s="451"/>
      <c r="B32" s="448"/>
      <c r="C32" s="448"/>
      <c r="D32" s="448"/>
      <c r="E32" s="448"/>
      <c r="F32" s="448"/>
      <c r="G32" s="448"/>
      <c r="H32" s="448"/>
      <c r="I32" s="458"/>
    </row>
    <row r="33" spans="1:11" s="37" customFormat="1" ht="65.099999999999994" customHeight="1" thickBot="1">
      <c r="A33" s="459" t="s">
        <v>268</v>
      </c>
      <c r="B33" s="460" t="s">
        <v>277</v>
      </c>
      <c r="C33" s="486"/>
      <c r="D33" s="486"/>
      <c r="E33" s="486"/>
      <c r="F33" s="486"/>
      <c r="G33" s="486"/>
      <c r="H33" s="396" t="s">
        <v>61</v>
      </c>
      <c r="I33" s="1091" t="s">
        <v>278</v>
      </c>
      <c r="J33" s="24"/>
      <c r="K33" s="24"/>
    </row>
    <row r="34" spans="1:11" s="37" customFormat="1" ht="20.100000000000001" customHeight="1">
      <c r="A34" s="35" t="str">
        <f>A19</f>
        <v>VOCATIONAL PREPARATORY (PER TERM)</v>
      </c>
      <c r="B34" s="461">
        <f>B19</f>
        <v>0</v>
      </c>
      <c r="C34" s="484"/>
      <c r="D34" s="484"/>
      <c r="E34" s="484"/>
      <c r="F34" s="484"/>
      <c r="G34" s="484"/>
      <c r="H34" s="837">
        <f>B34</f>
        <v>0</v>
      </c>
      <c r="I34" s="478">
        <f>H34*3</f>
        <v>0</v>
      </c>
      <c r="J34" s="462"/>
      <c r="K34" s="462"/>
    </row>
    <row r="35" spans="1:11" s="37" customFormat="1" ht="20.100000000000001" customHeight="1" thickBot="1">
      <c r="A35" s="35" t="str">
        <f>A20</f>
        <v>ADULT GENERAL EDUCATION AND SECONDARY (PER TERM)</v>
      </c>
      <c r="B35" s="990">
        <f>B20</f>
        <v>0</v>
      </c>
      <c r="C35" s="485"/>
      <c r="D35" s="485"/>
      <c r="E35" s="485"/>
      <c r="F35" s="485"/>
      <c r="G35" s="485"/>
      <c r="H35" s="463">
        <f>B35</f>
        <v>0</v>
      </c>
      <c r="I35" s="991">
        <f>H35*3</f>
        <v>0</v>
      </c>
      <c r="J35" s="24"/>
      <c r="K35" s="24"/>
    </row>
    <row r="36" spans="1:11" s="37" customFormat="1" ht="20.100000000000001" customHeight="1" thickBot="1">
      <c r="A36" s="451"/>
      <c r="B36" s="574"/>
      <c r="C36" s="448"/>
      <c r="D36" s="448"/>
      <c r="E36" s="448"/>
      <c r="F36" s="448"/>
      <c r="G36" s="448"/>
      <c r="H36" s="574"/>
      <c r="I36" s="575"/>
      <c r="J36" s="24"/>
      <c r="K36" s="24"/>
    </row>
    <row r="37" spans="1:11" s="37" customFormat="1" ht="20.100000000000001" customHeight="1">
      <c r="A37" s="35" t="str">
        <f>A22</f>
        <v>VOCATIONAL PREPARATORY (PER HALF YEAR)</v>
      </c>
      <c r="B37" s="461">
        <f>B22</f>
        <v>0</v>
      </c>
      <c r="C37" s="695"/>
      <c r="D37" s="695"/>
      <c r="E37" s="695"/>
      <c r="F37" s="695"/>
      <c r="G37" s="695"/>
      <c r="H37" s="457">
        <f>B37</f>
        <v>0</v>
      </c>
      <c r="I37" s="477">
        <f>H37*2</f>
        <v>0</v>
      </c>
      <c r="J37" s="24"/>
      <c r="K37" s="24"/>
    </row>
    <row r="38" spans="1:11" s="37" customFormat="1" ht="20.100000000000001" customHeight="1" thickBot="1">
      <c r="A38" s="35" t="str">
        <f>A23</f>
        <v>ADULT GENERAL EDUCATION AND SECONDARY (PER HALF YEAR)</v>
      </c>
      <c r="B38" s="990">
        <f>B23</f>
        <v>0</v>
      </c>
      <c r="C38" s="485"/>
      <c r="D38" s="485"/>
      <c r="E38" s="485"/>
      <c r="F38" s="485"/>
      <c r="G38" s="485"/>
      <c r="H38" s="992">
        <f>B38</f>
        <v>0</v>
      </c>
      <c r="I38" s="479">
        <f>H38*2</f>
        <v>0</v>
      </c>
      <c r="J38" s="24"/>
      <c r="K38" s="24"/>
    </row>
    <row r="39" spans="1:11" s="37" customFormat="1" ht="20.100000000000001" customHeight="1">
      <c r="A39" s="35"/>
      <c r="B39" s="464" t="s">
        <v>285</v>
      </c>
      <c r="C39" s="24"/>
      <c r="D39" s="24"/>
      <c r="E39" s="24"/>
      <c r="F39" s="24"/>
      <c r="G39" s="24"/>
      <c r="H39" s="24"/>
      <c r="I39" s="24"/>
      <c r="J39" s="24"/>
      <c r="K39" s="24"/>
    </row>
    <row r="40" spans="1:11" ht="35.450000000000003" customHeight="1">
      <c r="A40" s="228"/>
      <c r="B40" s="1199" t="s">
        <v>286</v>
      </c>
      <c r="C40" s="1199"/>
      <c r="D40" s="1199"/>
      <c r="E40" s="1199"/>
      <c r="F40" s="1199"/>
      <c r="G40" s="1199"/>
      <c r="H40" s="1199"/>
      <c r="I40" s="1199"/>
      <c r="J40" s="222"/>
    </row>
    <row r="41" spans="1:11" ht="20.25" customHeight="1">
      <c r="A41" s="224"/>
      <c r="B41" s="224"/>
      <c r="C41" s="224"/>
      <c r="D41" s="224"/>
      <c r="E41" s="224"/>
      <c r="F41" s="224"/>
      <c r="G41" s="224"/>
      <c r="H41" s="224"/>
      <c r="I41" s="224"/>
    </row>
    <row r="42" spans="1:11" ht="20.25" customHeight="1">
      <c r="A42" s="224"/>
      <c r="B42" s="224"/>
      <c r="C42" s="224"/>
      <c r="D42" s="224"/>
      <c r="E42" s="224"/>
      <c r="F42" s="224"/>
      <c r="G42" s="224"/>
      <c r="H42" s="224"/>
      <c r="I42" s="224"/>
    </row>
    <row r="43" spans="1:11" ht="20.25" customHeight="1">
      <c r="A43" s="224"/>
      <c r="B43" s="224"/>
      <c r="C43" s="224"/>
      <c r="D43" s="224"/>
      <c r="E43" s="224"/>
      <c r="F43" s="224"/>
      <c r="G43" s="224"/>
      <c r="H43" s="224"/>
      <c r="I43" s="224"/>
    </row>
    <row r="44" spans="1:11" ht="20.25" customHeight="1">
      <c r="A44" s="224"/>
      <c r="B44" s="224"/>
      <c r="C44" s="224"/>
      <c r="D44" s="224"/>
      <c r="E44" s="224"/>
      <c r="F44" s="224"/>
      <c r="G44" s="224"/>
      <c r="H44" s="224"/>
      <c r="I44" s="224"/>
    </row>
    <row r="45" spans="1:11" ht="20.25" customHeight="1">
      <c r="A45" s="224"/>
      <c r="B45" s="224"/>
      <c r="C45" s="224"/>
      <c r="D45" s="224"/>
      <c r="E45" s="224"/>
      <c r="F45" s="224"/>
      <c r="G45" s="224"/>
      <c r="H45" s="224"/>
      <c r="I45" s="224"/>
    </row>
    <row r="46" spans="1:11" ht="20.25" customHeight="1">
      <c r="A46" s="224"/>
      <c r="B46" s="224"/>
      <c r="C46" s="224"/>
      <c r="D46" s="224"/>
      <c r="E46" s="224"/>
      <c r="F46" s="224"/>
      <c r="G46" s="224"/>
      <c r="H46" s="224"/>
      <c r="I46" s="224"/>
    </row>
    <row r="47" spans="1:11" ht="20.25" customHeight="1">
      <c r="A47" s="224"/>
      <c r="B47" s="224"/>
      <c r="C47" s="224"/>
      <c r="D47" s="224"/>
      <c r="E47" s="224"/>
      <c r="F47" s="224"/>
      <c r="G47" s="224"/>
      <c r="H47" s="224"/>
      <c r="I47" s="224"/>
    </row>
    <row r="48" spans="1:11" ht="20.25" customHeight="1">
      <c r="A48" s="224"/>
      <c r="B48" s="224"/>
      <c r="C48" s="224"/>
      <c r="D48" s="224"/>
      <c r="E48" s="224"/>
      <c r="F48" s="224"/>
      <c r="G48" s="224"/>
      <c r="H48" s="224"/>
      <c r="I48" s="224"/>
    </row>
    <row r="49" spans="1:9" ht="20.25" customHeight="1">
      <c r="A49" s="224"/>
      <c r="B49" s="224"/>
      <c r="C49" s="224"/>
      <c r="D49" s="224"/>
      <c r="E49" s="224"/>
      <c r="F49" s="224"/>
      <c r="G49" s="224"/>
      <c r="H49" s="224"/>
      <c r="I49" s="224"/>
    </row>
    <row r="50" spans="1:9" ht="20.25" customHeight="1">
      <c r="A50" s="224"/>
      <c r="B50" s="224"/>
      <c r="C50" s="224"/>
      <c r="D50" s="224"/>
      <c r="E50" s="224"/>
      <c r="F50" s="224"/>
      <c r="G50" s="224"/>
      <c r="H50" s="224"/>
      <c r="I50" s="224"/>
    </row>
    <row r="51" spans="1:9" ht="20.25" customHeight="1">
      <c r="A51" s="224"/>
      <c r="B51" s="224"/>
      <c r="C51" s="224"/>
      <c r="D51" s="224"/>
      <c r="E51" s="224"/>
      <c r="F51" s="224"/>
      <c r="G51" s="224"/>
      <c r="H51" s="224"/>
      <c r="I51" s="224"/>
    </row>
    <row r="52" spans="1:9" ht="20.25" customHeight="1">
      <c r="A52" s="224"/>
      <c r="B52" s="224"/>
      <c r="C52" s="224"/>
      <c r="D52" s="224"/>
      <c r="E52" s="224"/>
      <c r="F52" s="224"/>
      <c r="G52" s="224"/>
      <c r="H52" s="224"/>
      <c r="I52" s="224"/>
    </row>
    <row r="53" spans="1:9" ht="20.25" customHeight="1">
      <c r="B53" s="224"/>
      <c r="C53" s="224"/>
      <c r="D53" s="224"/>
      <c r="E53" s="224"/>
      <c r="F53" s="224"/>
      <c r="G53" s="224"/>
      <c r="H53" s="224"/>
      <c r="I53" s="224"/>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customSheetViews>
    <customSheetView guid="{8CA1AA3C-D3A6-493D-93EE-74DE1406A5FE}" showGridLines="0" showRuler="0">
      <selection sqref="A1:H1"/>
      <pageMargins left="0.7" right="0.7" top="0.75" bottom="0.75" header="0.3" footer="0.3"/>
      <pageSetup scale="65" orientation="landscape"/>
      <headerFooter alignWithMargins="0">
        <oddFooter>&amp;L&amp;Z&amp;F&amp;R&amp;D</oddFooter>
      </headerFooter>
    </customSheetView>
  </customSheetViews>
  <phoneticPr fontId="0" type="noConversion"/>
  <pageMargins left="0.75" right="0.75" top="1" bottom="1" header="0.5" footer="0.5"/>
  <pageSetup scale="44" orientation="landscape"/>
  <headerFooter alignWithMargins="0">
    <oddFooter>&amp;L&amp;Z&amp;F&amp;R&amp;D</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79998168889431442"/>
  </sheetPr>
  <dimension ref="A1:L147"/>
  <sheetViews>
    <sheetView showGridLines="0" zoomScale="70" zoomScaleNormal="70" zoomScaleSheetLayoutView="50" zoomScalePageLayoutView="70" workbookViewId="0">
      <selection activeCell="A2" sqref="A2"/>
    </sheetView>
  </sheetViews>
  <sheetFormatPr defaultColWidth="9.140625" defaultRowHeight="21"/>
  <cols>
    <col min="1" max="1" width="43.7109375" style="37" customWidth="1"/>
    <col min="2" max="2" width="77.28515625" style="37" customWidth="1"/>
    <col min="3" max="3" width="18.7109375" style="37" customWidth="1"/>
    <col min="4" max="4" width="23.28515625" style="37" customWidth="1"/>
    <col min="5" max="5" width="29" style="37" customWidth="1"/>
    <col min="6" max="6" width="19.7109375" style="37" customWidth="1"/>
    <col min="7" max="8" width="20.42578125" style="37" customWidth="1"/>
    <col min="9" max="9" width="5.140625" style="37" customWidth="1"/>
    <col min="10" max="16384" width="9.140625" style="37"/>
  </cols>
  <sheetData>
    <row r="1" spans="1:10" ht="23.1" customHeight="1">
      <c r="H1" s="223" t="s">
        <v>741</v>
      </c>
    </row>
    <row r="2" spans="1:10" ht="20.100000000000001" customHeight="1">
      <c r="A2" s="1201" t="s">
        <v>19</v>
      </c>
      <c r="B2" s="1201"/>
      <c r="C2" s="1201"/>
      <c r="D2" s="1201"/>
      <c r="E2" s="1201"/>
      <c r="F2" s="1201"/>
      <c r="G2" s="1201"/>
      <c r="H2" s="1088"/>
      <c r="I2" s="227"/>
    </row>
    <row r="3" spans="1:10" ht="20.100000000000001" customHeight="1">
      <c r="A3" s="1201" t="s">
        <v>742</v>
      </c>
      <c r="B3" s="1201"/>
      <c r="C3" s="1201"/>
      <c r="D3" s="1201"/>
      <c r="E3" s="1201"/>
      <c r="F3" s="1201"/>
      <c r="G3" s="1201"/>
      <c r="H3" s="1088"/>
    </row>
    <row r="4" spans="1:10" ht="20.100000000000001" customHeight="1">
      <c r="A4" s="429"/>
      <c r="B4" s="429"/>
      <c r="C4" s="429"/>
      <c r="D4" s="429"/>
      <c r="E4" s="429"/>
      <c r="F4" s="429"/>
      <c r="G4" s="429"/>
      <c r="H4" s="376"/>
    </row>
    <row r="5" spans="1:10" ht="27.6" customHeight="1" thickBot="1">
      <c r="A5" s="1201" t="s">
        <v>289</v>
      </c>
      <c r="B5" s="1202" t="str">
        <f>'CHECK SHEET'!D7</f>
        <v>Pasco-Hernando State College</v>
      </c>
      <c r="C5" s="1202"/>
      <c r="D5" s="1202"/>
      <c r="E5" s="1202"/>
      <c r="F5" s="1202"/>
      <c r="G5" s="429"/>
      <c r="H5" s="1200"/>
    </row>
    <row r="6" spans="1:10" ht="20.100000000000001" customHeight="1">
      <c r="A6" s="426"/>
      <c r="B6" s="426"/>
      <c r="C6" s="426"/>
      <c r="D6" s="426"/>
      <c r="E6" s="426"/>
      <c r="F6" s="426"/>
      <c r="G6" s="1200"/>
      <c r="H6" s="1200"/>
    </row>
    <row r="7" spans="1:10" ht="20.100000000000001" customHeight="1">
      <c r="A7" s="1081" t="s">
        <v>743</v>
      </c>
      <c r="B7" s="1081"/>
      <c r="C7" s="1081"/>
      <c r="D7" s="1081"/>
      <c r="E7" s="1081"/>
      <c r="F7" s="1081"/>
      <c r="G7" s="1081"/>
      <c r="H7" s="1081"/>
    </row>
    <row r="8" spans="1:10" ht="20.100000000000001" customHeight="1" thickBot="1">
      <c r="C8" s="35"/>
    </row>
    <row r="9" spans="1:10" ht="85.5" customHeight="1" thickBot="1">
      <c r="A9" s="377" t="s">
        <v>316</v>
      </c>
      <c r="B9" s="377" t="s">
        <v>292</v>
      </c>
      <c r="C9" s="385" t="s">
        <v>744</v>
      </c>
      <c r="D9" s="385" t="s">
        <v>745</v>
      </c>
      <c r="E9" s="385" t="s">
        <v>746</v>
      </c>
      <c r="F9" s="385" t="s">
        <v>106</v>
      </c>
      <c r="G9" s="385" t="s">
        <v>747</v>
      </c>
      <c r="H9" s="386" t="s">
        <v>748</v>
      </c>
      <c r="I9" s="416"/>
      <c r="J9" s="155"/>
    </row>
    <row r="10" spans="1:10" ht="20.100000000000001" customHeight="1">
      <c r="A10" s="697" t="s">
        <v>269</v>
      </c>
      <c r="B10" s="698" t="s">
        <v>296</v>
      </c>
      <c r="C10" s="699">
        <v>40101</v>
      </c>
      <c r="D10" s="838">
        <v>11520</v>
      </c>
      <c r="E10" s="700">
        <v>0</v>
      </c>
      <c r="F10" s="701">
        <f t="shared" ref="F10:F15" si="0">+D10-E10</f>
        <v>11520</v>
      </c>
      <c r="G10" s="701">
        <f>'EXHIBIT B'!B14</f>
        <v>91.79</v>
      </c>
      <c r="H10" s="702">
        <f>ROUND(+F10*G10,0)</f>
        <v>1057421</v>
      </c>
      <c r="I10" s="155"/>
      <c r="J10" s="155"/>
    </row>
    <row r="11" spans="1:10" ht="20.100000000000001" customHeight="1">
      <c r="A11" s="839" t="s">
        <v>269</v>
      </c>
      <c r="B11" s="839" t="s">
        <v>175</v>
      </c>
      <c r="C11" s="840" t="s">
        <v>297</v>
      </c>
      <c r="D11" s="838">
        <v>137760</v>
      </c>
      <c r="E11" s="838">
        <v>29010</v>
      </c>
      <c r="F11" s="841">
        <f t="shared" si="0"/>
        <v>108750</v>
      </c>
      <c r="G11" s="841">
        <f>+'EXHIBIT B'!B15</f>
        <v>76.569999999999993</v>
      </c>
      <c r="H11" s="842">
        <f t="shared" ref="H11:H15" si="1">ROUND(+F11*G11,0)</f>
        <v>8326988</v>
      </c>
      <c r="I11" s="155"/>
      <c r="J11" s="155"/>
    </row>
    <row r="12" spans="1:10" ht="20.100000000000001" customHeight="1">
      <c r="A12" s="839" t="s">
        <v>269</v>
      </c>
      <c r="B12" s="839" t="s">
        <v>176</v>
      </c>
      <c r="C12" s="840" t="s">
        <v>298</v>
      </c>
      <c r="D12" s="838">
        <v>63030</v>
      </c>
      <c r="E12" s="838">
        <v>4860</v>
      </c>
      <c r="F12" s="841">
        <f t="shared" si="0"/>
        <v>58170</v>
      </c>
      <c r="G12" s="841">
        <f>+'EXHIBIT B'!B15</f>
        <v>76.569999999999993</v>
      </c>
      <c r="H12" s="842">
        <f t="shared" si="1"/>
        <v>4454077</v>
      </c>
      <c r="I12" s="155"/>
      <c r="J12" s="155"/>
    </row>
    <row r="13" spans="1:10" ht="20.100000000000001" customHeight="1">
      <c r="A13" s="839" t="s">
        <v>269</v>
      </c>
      <c r="B13" s="839" t="s">
        <v>117</v>
      </c>
      <c r="C13" s="840" t="s">
        <v>299</v>
      </c>
      <c r="D13" s="843">
        <v>9420</v>
      </c>
      <c r="E13" s="843">
        <v>90</v>
      </c>
      <c r="F13" s="841">
        <f t="shared" si="0"/>
        <v>9330</v>
      </c>
      <c r="G13" s="841">
        <f>+'EXHIBIT B'!B16</f>
        <v>73.400000000000006</v>
      </c>
      <c r="H13" s="842">
        <f t="shared" si="1"/>
        <v>684822</v>
      </c>
      <c r="I13" s="155"/>
      <c r="J13" s="155"/>
    </row>
    <row r="14" spans="1:10" ht="20.100000000000001" customHeight="1">
      <c r="A14" s="839" t="s">
        <v>269</v>
      </c>
      <c r="B14" s="839" t="s">
        <v>177</v>
      </c>
      <c r="C14" s="840" t="s">
        <v>300</v>
      </c>
      <c r="D14" s="838">
        <v>5640</v>
      </c>
      <c r="E14" s="838">
        <v>0</v>
      </c>
      <c r="F14" s="841">
        <f t="shared" si="0"/>
        <v>5640</v>
      </c>
      <c r="G14" s="841">
        <f>+'EXHIBIT B'!B15</f>
        <v>76.569999999999993</v>
      </c>
      <c r="H14" s="842">
        <f t="shared" si="1"/>
        <v>431855</v>
      </c>
      <c r="I14" s="155"/>
      <c r="J14" s="155"/>
    </row>
    <row r="15" spans="1:10" ht="20.100000000000001" customHeight="1" thickBot="1">
      <c r="A15" s="844" t="s">
        <v>269</v>
      </c>
      <c r="B15" s="844" t="s">
        <v>178</v>
      </c>
      <c r="C15" s="845">
        <v>40160</v>
      </c>
      <c r="D15" s="846">
        <v>540</v>
      </c>
      <c r="E15" s="846">
        <v>0</v>
      </c>
      <c r="F15" s="847">
        <f t="shared" si="0"/>
        <v>540</v>
      </c>
      <c r="G15" s="847">
        <f>+'EXHIBIT B'!B15</f>
        <v>76.569999999999993</v>
      </c>
      <c r="H15" s="848">
        <f t="shared" si="1"/>
        <v>41348</v>
      </c>
      <c r="I15" s="155"/>
      <c r="J15" s="155"/>
    </row>
    <row r="16" spans="1:10" ht="24.95" customHeight="1" thickBot="1">
      <c r="A16" s="387"/>
      <c r="B16" s="387"/>
      <c r="C16" s="387"/>
      <c r="D16" s="388"/>
      <c r="E16" s="388"/>
      <c r="F16" s="389"/>
      <c r="G16" s="389"/>
      <c r="H16" s="390"/>
      <c r="I16" s="155"/>
      <c r="J16" s="155"/>
    </row>
    <row r="17" spans="1:10" ht="24.95" customHeight="1" thickBot="1">
      <c r="A17" s="391"/>
      <c r="B17" s="392" t="s">
        <v>301</v>
      </c>
      <c r="C17" s="392"/>
      <c r="D17" s="393">
        <f>SUM(D10:D15)</f>
        <v>227910</v>
      </c>
      <c r="E17" s="393">
        <f>SUM(E10:E15)</f>
        <v>33960</v>
      </c>
      <c r="F17" s="394">
        <f>SUM(F10:F15)</f>
        <v>193950</v>
      </c>
      <c r="G17" s="394"/>
      <c r="H17" s="395">
        <f>SUM(H10:H15)</f>
        <v>14996511</v>
      </c>
      <c r="I17" s="155"/>
      <c r="J17" s="155"/>
    </row>
    <row r="18" spans="1:10" ht="88.35" customHeight="1" thickBot="1">
      <c r="A18" s="396" t="s">
        <v>749</v>
      </c>
      <c r="B18" s="377" t="s">
        <v>292</v>
      </c>
      <c r="C18" s="385" t="s">
        <v>744</v>
      </c>
      <c r="D18" s="396" t="s">
        <v>750</v>
      </c>
      <c r="E18" s="385" t="s">
        <v>747</v>
      </c>
      <c r="F18" s="386" t="s">
        <v>748</v>
      </c>
    </row>
    <row r="19" spans="1:10" ht="24.95" customHeight="1">
      <c r="A19" s="849" t="s">
        <v>284</v>
      </c>
      <c r="B19" s="849" t="s">
        <v>296</v>
      </c>
      <c r="C19" s="850">
        <v>40301</v>
      </c>
      <c r="D19" s="572">
        <v>0</v>
      </c>
      <c r="E19" s="851">
        <f>'EXHIBIT B'!C29</f>
        <v>275.37</v>
      </c>
      <c r="F19" s="852">
        <f t="shared" ref="F19:F24" si="2">ROUND(+D19*E19,0)</f>
        <v>0</v>
      </c>
      <c r="G19" s="397"/>
      <c r="H19" s="397"/>
    </row>
    <row r="20" spans="1:10" ht="20.100000000000001" customHeight="1">
      <c r="A20" s="993" t="s">
        <v>284</v>
      </c>
      <c r="B20" s="993" t="s">
        <v>175</v>
      </c>
      <c r="C20" s="994" t="s">
        <v>303</v>
      </c>
      <c r="D20" s="995">
        <v>1140</v>
      </c>
      <c r="E20" s="996">
        <f>+'EXHIBIT B'!C30</f>
        <v>232.49</v>
      </c>
      <c r="F20" s="997">
        <f t="shared" si="2"/>
        <v>265039</v>
      </c>
      <c r="G20" s="398"/>
      <c r="H20" s="398"/>
    </row>
    <row r="21" spans="1:10" ht="20.100000000000001" customHeight="1">
      <c r="A21" s="993" t="s">
        <v>284</v>
      </c>
      <c r="B21" s="993" t="s">
        <v>176</v>
      </c>
      <c r="C21" s="994" t="s">
        <v>304</v>
      </c>
      <c r="D21" s="995">
        <v>600</v>
      </c>
      <c r="E21" s="996">
        <f>+'EXHIBIT B'!C30</f>
        <v>232.49</v>
      </c>
      <c r="F21" s="997">
        <f t="shared" si="2"/>
        <v>139494</v>
      </c>
      <c r="G21" s="398"/>
      <c r="H21" s="398"/>
    </row>
    <row r="22" spans="1:10" ht="20.100000000000001" customHeight="1">
      <c r="A22" s="993" t="s">
        <v>284</v>
      </c>
      <c r="B22" s="993" t="s">
        <v>117</v>
      </c>
      <c r="C22" s="994" t="s">
        <v>305</v>
      </c>
      <c r="D22" s="995">
        <v>180</v>
      </c>
      <c r="E22" s="996">
        <f>+'EXHIBIT B'!C31</f>
        <v>220.19</v>
      </c>
      <c r="F22" s="997">
        <f t="shared" si="2"/>
        <v>39634</v>
      </c>
      <c r="G22" s="398"/>
      <c r="H22" s="398"/>
    </row>
    <row r="23" spans="1:10" ht="20.100000000000001" customHeight="1">
      <c r="A23" s="993" t="s">
        <v>284</v>
      </c>
      <c r="B23" s="993" t="s">
        <v>177</v>
      </c>
      <c r="C23" s="994" t="s">
        <v>306</v>
      </c>
      <c r="D23" s="995">
        <v>210</v>
      </c>
      <c r="E23" s="996">
        <f>+'EXHIBIT B'!C30</f>
        <v>232.49</v>
      </c>
      <c r="F23" s="997">
        <f t="shared" si="2"/>
        <v>48823</v>
      </c>
      <c r="G23" s="398"/>
      <c r="H23" s="398"/>
    </row>
    <row r="24" spans="1:10" ht="20.100000000000001" customHeight="1" thickBot="1">
      <c r="A24" s="770" t="s">
        <v>284</v>
      </c>
      <c r="B24" s="770" t="s">
        <v>178</v>
      </c>
      <c r="C24" s="771">
        <v>40360</v>
      </c>
      <c r="D24" s="573">
        <v>0</v>
      </c>
      <c r="E24" s="772">
        <f>+'EXHIBIT B'!C30</f>
        <v>232.49</v>
      </c>
      <c r="F24" s="773">
        <f t="shared" si="2"/>
        <v>0</v>
      </c>
      <c r="G24" s="398"/>
      <c r="H24" s="398"/>
    </row>
    <row r="25" spans="1:10" ht="20.100000000000001" customHeight="1" thickBot="1">
      <c r="A25" s="399"/>
      <c r="B25" s="399"/>
      <c r="C25" s="399"/>
      <c r="D25" s="399"/>
      <c r="E25" s="400"/>
      <c r="F25" s="401"/>
      <c r="G25" s="61"/>
      <c r="H25" s="61"/>
    </row>
    <row r="26" spans="1:10" ht="20.100000000000001" customHeight="1" thickBot="1">
      <c r="A26" s="998"/>
      <c r="B26" s="998" t="s">
        <v>301</v>
      </c>
      <c r="C26" s="998"/>
      <c r="D26" s="999">
        <f>SUM(D19:D24)</f>
        <v>2130</v>
      </c>
      <c r="E26" s="1000"/>
      <c r="F26" s="1001">
        <f>SUM(F19:F24)</f>
        <v>492990</v>
      </c>
      <c r="G26" s="402"/>
      <c r="H26" s="402"/>
    </row>
    <row r="27" spans="1:10" ht="20.100000000000001" customHeight="1" thickBot="1">
      <c r="A27" s="403" t="s">
        <v>751</v>
      </c>
      <c r="B27" s="403"/>
      <c r="C27" s="403"/>
      <c r="D27" s="403"/>
      <c r="E27" s="403"/>
      <c r="F27" s="404"/>
      <c r="G27" s="703"/>
      <c r="H27" s="405">
        <f>H17+F26</f>
        <v>15489501</v>
      </c>
    </row>
    <row r="28" spans="1:10" ht="24.95" customHeight="1">
      <c r="I28" s="217"/>
    </row>
    <row r="29" spans="1:10" ht="24.95" customHeight="1">
      <c r="A29" s="1081" t="s">
        <v>752</v>
      </c>
      <c r="B29" s="1081"/>
      <c r="C29" s="1081"/>
      <c r="D29" s="1081"/>
      <c r="E29" s="1081"/>
      <c r="F29" s="1081"/>
      <c r="G29" s="1081"/>
      <c r="H29" s="1081"/>
      <c r="I29" s="217"/>
    </row>
    <row r="30" spans="1:10" ht="24.95" customHeight="1" thickBot="1">
      <c r="A30" s="20"/>
      <c r="B30" s="20"/>
      <c r="C30" s="20"/>
      <c r="D30" s="20"/>
      <c r="E30" s="20"/>
      <c r="F30" s="20"/>
      <c r="G30" s="20"/>
      <c r="H30" s="20"/>
      <c r="I30" s="217"/>
    </row>
    <row r="31" spans="1:10" ht="88.35" customHeight="1" thickBot="1">
      <c r="A31" s="396" t="s">
        <v>753</v>
      </c>
      <c r="B31" s="406" t="s">
        <v>292</v>
      </c>
      <c r="C31" s="396" t="s">
        <v>744</v>
      </c>
      <c r="D31" s="396" t="s">
        <v>754</v>
      </c>
      <c r="E31" s="396" t="s">
        <v>755</v>
      </c>
      <c r="F31" s="396" t="s">
        <v>106</v>
      </c>
      <c r="G31" s="396" t="s">
        <v>756</v>
      </c>
      <c r="H31" s="1091" t="s">
        <v>748</v>
      </c>
      <c r="I31" s="217"/>
    </row>
    <row r="32" spans="1:10" ht="20.100000000000001" customHeight="1">
      <c r="A32" s="704" t="s">
        <v>757</v>
      </c>
      <c r="B32" s="704" t="s">
        <v>322</v>
      </c>
      <c r="C32" s="705" t="s">
        <v>323</v>
      </c>
      <c r="D32" s="706">
        <v>0</v>
      </c>
      <c r="E32" s="706">
        <v>0</v>
      </c>
      <c r="F32" s="707">
        <f>D32-E32</f>
        <v>0</v>
      </c>
      <c r="G32" s="707">
        <f>'EXHIBIT B'!B19</f>
        <v>0</v>
      </c>
      <c r="H32" s="708">
        <f>ROUND(+F32*G32,0)</f>
        <v>0</v>
      </c>
    </row>
    <row r="33" spans="1:12" ht="20.100000000000001" customHeight="1">
      <c r="A33" s="993" t="s">
        <v>757</v>
      </c>
      <c r="B33" s="993" t="s">
        <v>324</v>
      </c>
      <c r="C33" s="994" t="s">
        <v>325</v>
      </c>
      <c r="D33" s="1002">
        <v>0</v>
      </c>
      <c r="E33" s="1002">
        <v>0</v>
      </c>
      <c r="F33" s="996">
        <f>D33-E33</f>
        <v>0</v>
      </c>
      <c r="G33" s="996">
        <f>'EXHIBIT B'!B20</f>
        <v>0</v>
      </c>
      <c r="H33" s="997">
        <f>ROUND(+F33*G33,0)</f>
        <v>0</v>
      </c>
    </row>
    <row r="34" spans="1:12" ht="20.100000000000001" customHeight="1">
      <c r="A34" s="993" t="s">
        <v>758</v>
      </c>
      <c r="B34" s="993" t="s">
        <v>322</v>
      </c>
      <c r="C34" s="994">
        <v>40180</v>
      </c>
      <c r="D34" s="1002">
        <v>0</v>
      </c>
      <c r="E34" s="1002">
        <v>0</v>
      </c>
      <c r="F34" s="996">
        <f>D34-E34</f>
        <v>0</v>
      </c>
      <c r="G34" s="996">
        <f>'EXHIBIT B'!B22</f>
        <v>0</v>
      </c>
      <c r="H34" s="997">
        <f>ROUND(+F34*G34,0)</f>
        <v>0</v>
      </c>
    </row>
    <row r="35" spans="1:12" ht="20.100000000000001" customHeight="1" thickBot="1">
      <c r="A35" s="1003" t="s">
        <v>758</v>
      </c>
      <c r="B35" s="1003" t="s">
        <v>324</v>
      </c>
      <c r="C35" s="1004">
        <v>40190</v>
      </c>
      <c r="D35" s="1005">
        <v>0</v>
      </c>
      <c r="E35" s="1005">
        <v>0</v>
      </c>
      <c r="F35" s="1006">
        <f>D35-E35</f>
        <v>0</v>
      </c>
      <c r="G35" s="1006">
        <f>'EXHIBIT B'!B23</f>
        <v>0</v>
      </c>
      <c r="H35" s="1007">
        <f>ROUND(+F35*G35,0)</f>
        <v>0</v>
      </c>
    </row>
    <row r="36" spans="1:12" ht="20.100000000000001" customHeight="1" thickBot="1">
      <c r="A36" s="407"/>
      <c r="B36" s="381" t="s">
        <v>759</v>
      </c>
      <c r="C36" s="381"/>
      <c r="D36" s="408">
        <f>SUM(D32:D35)</f>
        <v>0</v>
      </c>
      <c r="E36" s="408">
        <f>SUM(E32:E35)</f>
        <v>0</v>
      </c>
      <c r="F36" s="409">
        <f>D36-E36</f>
        <v>0</v>
      </c>
      <c r="G36" s="409"/>
      <c r="H36" s="410">
        <f>SUM(H32:H35)</f>
        <v>0</v>
      </c>
    </row>
    <row r="37" spans="1:12" ht="24.95" customHeight="1" thickBot="1">
      <c r="A37" s="411"/>
      <c r="B37" s="412"/>
      <c r="C37" s="412"/>
      <c r="D37" s="412"/>
      <c r="E37" s="412"/>
      <c r="F37" s="412"/>
      <c r="G37" s="25"/>
      <c r="H37" s="25"/>
    </row>
    <row r="38" spans="1:12" ht="88.35" customHeight="1" thickBot="1">
      <c r="A38" s="413" t="s">
        <v>760</v>
      </c>
      <c r="B38" s="414" t="s">
        <v>292</v>
      </c>
      <c r="C38" s="396" t="s">
        <v>744</v>
      </c>
      <c r="D38" s="415" t="s">
        <v>754</v>
      </c>
      <c r="E38" s="415" t="s">
        <v>756</v>
      </c>
      <c r="F38" s="396" t="s">
        <v>748</v>
      </c>
      <c r="G38" s="416"/>
      <c r="H38" s="416"/>
    </row>
    <row r="39" spans="1:12" ht="20.100000000000001" customHeight="1">
      <c r="A39" s="704" t="s">
        <v>757</v>
      </c>
      <c r="B39" s="704" t="s">
        <v>322</v>
      </c>
      <c r="C39" s="705">
        <v>40380</v>
      </c>
      <c r="D39" s="706">
        <v>0</v>
      </c>
      <c r="E39" s="707">
        <f>'EXHIBIT B'!B34</f>
        <v>0</v>
      </c>
      <c r="F39" s="708">
        <f>D39*E39</f>
        <v>0</v>
      </c>
      <c r="G39" s="155"/>
      <c r="H39" s="155"/>
    </row>
    <row r="40" spans="1:12" ht="20.100000000000001" customHeight="1">
      <c r="A40" s="993" t="s">
        <v>757</v>
      </c>
      <c r="B40" s="993" t="s">
        <v>324</v>
      </c>
      <c r="C40" s="994">
        <v>40390</v>
      </c>
      <c r="D40" s="1002">
        <v>0</v>
      </c>
      <c r="E40" s="996">
        <f>'EXHIBIT B'!B35</f>
        <v>0</v>
      </c>
      <c r="F40" s="997">
        <f>D40*E40</f>
        <v>0</v>
      </c>
      <c r="G40" s="25"/>
      <c r="H40" s="25"/>
    </row>
    <row r="41" spans="1:12" ht="20.100000000000001" customHeight="1">
      <c r="A41" s="993" t="s">
        <v>758</v>
      </c>
      <c r="B41" s="993" t="s">
        <v>322</v>
      </c>
      <c r="C41" s="994" t="s">
        <v>329</v>
      </c>
      <c r="D41" s="1002">
        <v>0</v>
      </c>
      <c r="E41" s="996">
        <f>'EXHIBIT B'!B37</f>
        <v>0</v>
      </c>
      <c r="F41" s="997">
        <f>D41*E41</f>
        <v>0</v>
      </c>
      <c r="G41" s="25"/>
      <c r="H41" s="25"/>
    </row>
    <row r="42" spans="1:12" ht="20.100000000000001" customHeight="1" thickBot="1">
      <c r="A42" s="1003" t="s">
        <v>758</v>
      </c>
      <c r="B42" s="1003" t="s">
        <v>324</v>
      </c>
      <c r="C42" s="1004" t="s">
        <v>330</v>
      </c>
      <c r="D42" s="1005">
        <v>0</v>
      </c>
      <c r="E42" s="1006">
        <f>'EXHIBIT B'!B38</f>
        <v>0</v>
      </c>
      <c r="F42" s="1007">
        <f>D42*E42</f>
        <v>0</v>
      </c>
      <c r="G42" s="25"/>
      <c r="H42" s="25"/>
    </row>
    <row r="43" spans="1:12" ht="20.100000000000001" customHeight="1" thickBot="1">
      <c r="A43" s="417"/>
      <c r="B43" s="418" t="s">
        <v>301</v>
      </c>
      <c r="C43" s="418"/>
      <c r="D43" s="419">
        <f>SUM(D39:D42)</f>
        <v>0</v>
      </c>
      <c r="E43" s="420"/>
      <c r="F43" s="421">
        <f>SUM(F39:F42)</f>
        <v>0</v>
      </c>
      <c r="G43" s="155"/>
      <c r="H43" s="155"/>
    </row>
    <row r="44" spans="1:12" ht="20.100000000000001" customHeight="1" thickBot="1">
      <c r="A44" s="422" t="s">
        <v>761</v>
      </c>
      <c r="B44" s="423"/>
      <c r="C44" s="423"/>
      <c r="D44" s="423"/>
      <c r="E44" s="423"/>
      <c r="F44" s="423"/>
      <c r="G44" s="424"/>
      <c r="H44" s="709">
        <f>H36+F43</f>
        <v>0</v>
      </c>
      <c r="K44" s="19"/>
      <c r="L44" s="19"/>
    </row>
    <row r="45" spans="1:12" ht="20.100000000000001" customHeight="1" thickBot="1">
      <c r="A45" s="399"/>
      <c r="B45" s="399"/>
      <c r="C45" s="399"/>
      <c r="D45" s="399"/>
      <c r="E45" s="399"/>
      <c r="F45" s="399"/>
      <c r="G45" s="399"/>
      <c r="H45" s="400"/>
      <c r="K45" s="19"/>
      <c r="L45" s="19"/>
    </row>
    <row r="46" spans="1:12" ht="20.100000000000001" customHeight="1" thickBot="1">
      <c r="A46" s="418" t="s">
        <v>762</v>
      </c>
      <c r="B46" s="423"/>
      <c r="C46" s="403"/>
      <c r="D46" s="403"/>
      <c r="E46" s="403"/>
      <c r="F46" s="403"/>
      <c r="G46" s="425"/>
      <c r="H46" s="442">
        <f>H27+H44</f>
        <v>15489501</v>
      </c>
      <c r="K46" s="19"/>
      <c r="L46" s="19"/>
    </row>
    <row r="47" spans="1:12" ht="24.75" customHeight="1">
      <c r="A47" s="1092"/>
      <c r="B47" s="1092"/>
      <c r="C47" s="1092"/>
      <c r="D47" s="1092"/>
      <c r="E47" s="1092"/>
      <c r="F47" s="1092"/>
      <c r="G47" s="427"/>
      <c r="H47" s="427"/>
      <c r="K47" s="19"/>
      <c r="L47" s="19"/>
    </row>
    <row r="48" spans="1:12" ht="24.95" customHeight="1">
      <c r="A48" s="691" t="s">
        <v>763</v>
      </c>
      <c r="B48" s="20"/>
      <c r="C48" s="20"/>
      <c r="D48" s="20"/>
      <c r="E48" s="20"/>
      <c r="F48" s="20"/>
      <c r="G48" s="20"/>
      <c r="H48" s="373" t="s">
        <v>741</v>
      </c>
    </row>
    <row r="49" spans="1:10" ht="24.95" customHeight="1">
      <c r="A49" s="691"/>
      <c r="B49" s="20"/>
      <c r="C49" s="20"/>
      <c r="D49" s="20"/>
      <c r="E49" s="20"/>
      <c r="F49" s="20"/>
      <c r="G49" s="20"/>
    </row>
    <row r="50" spans="1:10" ht="43.35" customHeight="1" thickBot="1">
      <c r="A50" s="1203" t="s">
        <v>764</v>
      </c>
      <c r="B50" s="1203"/>
      <c r="C50" s="20"/>
      <c r="D50" s="20"/>
      <c r="E50" s="20"/>
      <c r="F50" s="20"/>
      <c r="G50" s="20"/>
      <c r="H50" s="20"/>
    </row>
    <row r="51" spans="1:10" ht="44.45" customHeight="1" thickBot="1">
      <c r="A51" s="377" t="s">
        <v>765</v>
      </c>
      <c r="B51" s="377" t="s">
        <v>766</v>
      </c>
      <c r="C51" s="1204" t="s">
        <v>767</v>
      </c>
      <c r="D51" s="1205"/>
      <c r="E51" s="1204" t="s">
        <v>768</v>
      </c>
      <c r="F51" s="1205"/>
      <c r="G51" s="20"/>
      <c r="H51" s="20"/>
    </row>
    <row r="52" spans="1:10" ht="24.95" customHeight="1" thickBot="1">
      <c r="A52" s="378"/>
      <c r="B52" s="379"/>
      <c r="C52" s="710"/>
      <c r="D52" s="711"/>
      <c r="E52" s="710"/>
      <c r="F52" s="711"/>
    </row>
    <row r="53" spans="1:10" ht="24.95" customHeight="1" thickBot="1">
      <c r="A53" s="384" t="s">
        <v>192</v>
      </c>
      <c r="B53" s="380"/>
      <c r="C53" s="712"/>
      <c r="D53" s="713"/>
      <c r="E53" s="712"/>
      <c r="F53" s="713"/>
    </row>
    <row r="54" spans="1:10" ht="24.95" customHeight="1">
      <c r="A54" s="853"/>
      <c r="B54" s="1008">
        <v>0</v>
      </c>
      <c r="C54" s="1085"/>
      <c r="D54" s="1085"/>
      <c r="E54" s="1085"/>
      <c r="F54" s="1085"/>
    </row>
    <row r="55" spans="1:10" ht="24.95" customHeight="1">
      <c r="A55" s="1009"/>
      <c r="B55" s="1002">
        <v>0</v>
      </c>
      <c r="C55" s="1085"/>
      <c r="D55" s="1085"/>
      <c r="E55" s="1085"/>
      <c r="F55" s="1085"/>
      <c r="J55" s="115"/>
    </row>
    <row r="56" spans="1:10" ht="24.95" customHeight="1">
      <c r="A56" s="1009"/>
      <c r="B56" s="1002">
        <v>0</v>
      </c>
      <c r="C56" s="1085"/>
      <c r="D56" s="1085"/>
      <c r="E56" s="1085"/>
      <c r="F56" s="1085"/>
      <c r="I56" s="155"/>
    </row>
    <row r="57" spans="1:10" ht="24.95" customHeight="1">
      <c r="A57" s="1009"/>
      <c r="B57" s="1002">
        <v>0</v>
      </c>
      <c r="C57" s="1085"/>
      <c r="D57" s="1085"/>
      <c r="E57" s="1085"/>
      <c r="F57" s="1085"/>
      <c r="I57" s="155"/>
    </row>
    <row r="58" spans="1:10" ht="24.95" customHeight="1">
      <c r="A58" s="1009"/>
      <c r="B58" s="1002">
        <v>0</v>
      </c>
      <c r="C58" s="1085"/>
      <c r="D58" s="1085"/>
      <c r="E58" s="1085"/>
      <c r="F58" s="1085"/>
      <c r="I58" s="155"/>
    </row>
    <row r="59" spans="1:10" ht="24.95" customHeight="1" thickBot="1">
      <c r="A59" s="774"/>
      <c r="B59" s="775">
        <v>0</v>
      </c>
      <c r="C59" s="1086"/>
      <c r="D59" s="1086"/>
      <c r="E59" s="1086"/>
      <c r="F59" s="1086"/>
      <c r="I59" s="155"/>
      <c r="J59" s="117"/>
    </row>
    <row r="60" spans="1:10" ht="24.95" customHeight="1" thickBot="1">
      <c r="A60" s="381" t="s">
        <v>769</v>
      </c>
      <c r="B60" s="382">
        <f>SUM(B54:B59)</f>
        <v>0</v>
      </c>
      <c r="C60" s="1089"/>
      <c r="D60" s="1089"/>
      <c r="E60" s="1089"/>
      <c r="F60" s="1089"/>
      <c r="I60" s="428"/>
    </row>
    <row r="61" spans="1:10" ht="24.95" customHeight="1" thickBot="1">
      <c r="A61" s="383"/>
      <c r="B61" s="383"/>
      <c r="C61" s="714"/>
      <c r="D61" s="715"/>
      <c r="E61" s="714"/>
      <c r="F61" s="715"/>
      <c r="I61" s="155"/>
    </row>
    <row r="62" spans="1:10" ht="24.95" customHeight="1" thickBot="1">
      <c r="A62" s="384" t="s">
        <v>189</v>
      </c>
      <c r="B62" s="380"/>
      <c r="C62" s="712"/>
      <c r="D62" s="713"/>
      <c r="E62" s="712"/>
      <c r="F62" s="713"/>
      <c r="I62" s="155"/>
    </row>
    <row r="63" spans="1:10" ht="24.95" customHeight="1">
      <c r="A63" s="853" t="s">
        <v>770</v>
      </c>
      <c r="B63" s="854">
        <v>7000</v>
      </c>
      <c r="C63" s="1206" t="s">
        <v>771</v>
      </c>
      <c r="D63" s="1206"/>
      <c r="E63" s="1206" t="s">
        <v>772</v>
      </c>
      <c r="F63" s="1206"/>
      <c r="I63" s="155"/>
    </row>
    <row r="64" spans="1:10" ht="24.95" customHeight="1">
      <c r="A64" s="1009" t="s">
        <v>773</v>
      </c>
      <c r="B64" s="995">
        <v>3500</v>
      </c>
      <c r="C64" s="1207" t="s">
        <v>771</v>
      </c>
      <c r="D64" s="1207"/>
      <c r="E64" s="1207" t="s">
        <v>772</v>
      </c>
      <c r="F64" s="1207"/>
      <c r="I64" s="155"/>
    </row>
    <row r="65" spans="1:9" ht="24.95" customHeight="1">
      <c r="A65" s="1009"/>
      <c r="B65" s="1002">
        <v>0</v>
      </c>
      <c r="C65" s="1085"/>
      <c r="D65" s="1085"/>
      <c r="E65" s="1085"/>
      <c r="F65" s="1085"/>
      <c r="I65" s="155"/>
    </row>
    <row r="66" spans="1:9" ht="24.95" customHeight="1">
      <c r="A66" s="1009"/>
      <c r="B66" s="1002">
        <v>0</v>
      </c>
      <c r="C66" s="1085"/>
      <c r="D66" s="1085"/>
      <c r="E66" s="1085"/>
      <c r="F66" s="1085"/>
      <c r="I66" s="155"/>
    </row>
    <row r="67" spans="1:9" ht="24.95" customHeight="1">
      <c r="A67" s="1009"/>
      <c r="B67" s="1002">
        <v>0</v>
      </c>
      <c r="C67" s="1085"/>
      <c r="D67" s="1085"/>
      <c r="E67" s="1085"/>
      <c r="F67" s="1085"/>
    </row>
    <row r="68" spans="1:9" ht="24.95" customHeight="1" thickBot="1">
      <c r="A68" s="774"/>
      <c r="B68" s="775">
        <v>0</v>
      </c>
      <c r="C68" s="1086"/>
      <c r="D68" s="1086"/>
      <c r="E68" s="1086"/>
      <c r="F68" s="1086"/>
    </row>
    <row r="69" spans="1:9" ht="24.95" customHeight="1" thickBot="1">
      <c r="A69" s="381" t="s">
        <v>774</v>
      </c>
      <c r="B69" s="382">
        <f>SUM(B63:B68)</f>
        <v>10500</v>
      </c>
      <c r="C69" s="1087"/>
      <c r="D69" s="1087"/>
      <c r="E69" s="1087"/>
      <c r="F69" s="1087"/>
    </row>
    <row r="70" spans="1:9" ht="24.95" customHeight="1" thickBot="1">
      <c r="A70" s="381" t="s">
        <v>775</v>
      </c>
      <c r="B70" s="382">
        <f>+B69+B60</f>
        <v>10500</v>
      </c>
      <c r="C70" s="1087"/>
      <c r="D70" s="1087"/>
      <c r="E70" s="1084"/>
      <c r="F70" s="1084"/>
    </row>
    <row r="71" spans="1:9" ht="24.95" customHeight="1"/>
    <row r="72" spans="1:9" ht="20.100000000000001" customHeight="1"/>
    <row r="73" spans="1:9" ht="20.100000000000001" customHeight="1"/>
    <row r="74" spans="1:9" ht="20.100000000000001" customHeight="1"/>
    <row r="75" spans="1:9" ht="20.100000000000001" customHeight="1"/>
    <row r="76" spans="1:9" ht="20.100000000000001" customHeight="1"/>
    <row r="77" spans="1:9" ht="20.100000000000001" customHeight="1"/>
    <row r="78" spans="1:9" ht="20.100000000000001" customHeight="1"/>
    <row r="79" spans="1:9" ht="20.100000000000001" customHeight="1"/>
    <row r="80" spans="1:9" ht="20.100000000000001" customHeight="1"/>
    <row r="81" ht="20.100000000000001" customHeight="1"/>
    <row r="82" ht="20.100000000000001" customHeight="1"/>
    <row r="83" ht="20.100000000000001" customHeight="1"/>
    <row r="84" ht="20.25" customHeight="1"/>
    <row r="85" ht="20.25" customHeight="1"/>
    <row r="86" ht="20.25" customHeight="1"/>
    <row r="87" ht="20.25" customHeight="1"/>
    <row r="88" ht="20.25" customHeight="1"/>
    <row r="89" ht="20.25"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sheetData>
  <protectedRanges>
    <protectedRange sqref="G36 E33:E35 D10:E15" name="Range1"/>
    <protectedRange sqref="D19" name="Range1_1_1"/>
  </protectedRanges>
  <customSheetViews>
    <customSheetView guid="{8CA1AA3C-D3A6-493D-93EE-74DE1406A5FE}" showGridLines="0" showRuler="0" topLeftCell="H24">
      <selection activeCell="O27" sqref="O27"/>
      <rowBreaks count="1" manualBreakCount="1">
        <brk id="46" max="8" man="1"/>
      </rowBreaks>
      <colBreaks count="2" manualBreakCount="2">
        <brk id="27" max="72" man="1"/>
        <brk id="40" max="72" man="1"/>
      </colBreaks>
      <pageMargins left="0.7" right="0.7" top="0.75" bottom="0.75" header="0.3" footer="0.3"/>
      <pageSetup scale="69" orientation="landscape"/>
      <headerFooter alignWithMargins="0">
        <oddFooter>&amp;L&amp;Z&amp;F&amp;R&amp;D</oddFooter>
      </headerFooter>
    </customSheetView>
  </customSheetViews>
  <phoneticPr fontId="0" type="noConversion"/>
  <pageMargins left="0.75" right="0.75" top="1" bottom="1" header="0.5" footer="0.5"/>
  <pageSetup scale="48" orientation="landscape"/>
  <headerFooter alignWithMargins="0">
    <oddFooter>&amp;L&amp;Z&amp;F&amp;R&amp;D</oddFooter>
  </headerFooter>
  <rowBreaks count="2" manualBreakCount="2">
    <brk id="27" max="16383" man="1"/>
    <brk id="46" max="8" man="1"/>
  </rowBreaks>
  <colBreaks count="2" manualBreakCount="2">
    <brk id="27" max="72" man="1"/>
    <brk id="40" max="72" man="1"/>
  </colBreaks>
  <ignoredErrors>
    <ignoredError sqref="C11:C14 C33 E20:E21 C20:C24 E23:E24 C32 C41:C42 C36" numberStoredAsText="1"/>
    <ignoredError sqref="G13" formula="1"/>
    <ignoredError sqref="E22" numberStoredAsText="1" formula="1"/>
  </ignoredError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U143"/>
  <sheetViews>
    <sheetView showGridLines="0" zoomScale="60" zoomScaleNormal="60" zoomScaleSheetLayoutView="70" zoomScalePageLayoutView="60" workbookViewId="0"/>
  </sheetViews>
  <sheetFormatPr defaultColWidth="9.140625" defaultRowHeight="12.75"/>
  <cols>
    <col min="1" max="1" width="31.28515625" style="225" customWidth="1"/>
    <col min="2" max="2" width="100.42578125" style="225" customWidth="1"/>
    <col min="3" max="3" width="18.7109375" style="225" customWidth="1"/>
    <col min="4" max="4" width="25.7109375" style="225" customWidth="1"/>
    <col min="5" max="5" width="21.42578125" style="225" customWidth="1"/>
    <col min="6" max="6" width="6.85546875" style="225" customWidth="1"/>
    <col min="7" max="7" width="9.140625" style="225"/>
    <col min="8" max="8" width="59" style="225" customWidth="1"/>
    <col min="9" max="9" width="13.7109375" style="225" customWidth="1"/>
    <col min="10" max="10" width="12.7109375" style="225" bestFit="1" customWidth="1"/>
    <col min="11" max="11" width="14" style="225" customWidth="1"/>
    <col min="12" max="28" width="12.7109375" style="225" customWidth="1"/>
    <col min="29" max="29" width="11" style="225" customWidth="1"/>
    <col min="30" max="30" width="12.7109375" style="225" customWidth="1"/>
    <col min="31" max="31" width="12.42578125" style="225" customWidth="1"/>
    <col min="32" max="32" width="11.42578125" style="225" customWidth="1"/>
    <col min="33" max="33" width="2.28515625" style="225" customWidth="1"/>
    <col min="34" max="34" width="20.140625" style="225" customWidth="1"/>
    <col min="35" max="35" width="6" style="558" customWidth="1"/>
    <col min="36" max="36" width="14.42578125" style="225" customWidth="1"/>
    <col min="37" max="37" width="13.7109375" style="225" customWidth="1"/>
    <col min="38" max="38" width="2.140625" style="225" customWidth="1"/>
    <col min="39" max="40" width="9.140625" style="225"/>
    <col min="41" max="41" width="11.28515625" style="225" customWidth="1"/>
    <col min="42" max="42" width="11.42578125" style="225" customWidth="1"/>
    <col min="43" max="43" width="11" style="225" customWidth="1"/>
    <col min="44" max="44" width="11.140625" style="225" customWidth="1"/>
    <col min="45" max="16384" width="9.140625" style="225"/>
  </cols>
  <sheetData>
    <row r="1" spans="1:47" s="37" customFormat="1" ht="24" customHeight="1">
      <c r="A1" s="375"/>
      <c r="B1" s="375"/>
      <c r="C1" s="375"/>
      <c r="D1" s="375"/>
      <c r="E1" s="1077" t="s">
        <v>287</v>
      </c>
      <c r="F1" s="375"/>
      <c r="AI1" s="24"/>
    </row>
    <row r="2" spans="1:47" s="37" customFormat="1" ht="24" customHeight="1">
      <c r="A2" s="1194"/>
      <c r="B2" s="1194"/>
      <c r="C2" s="1194"/>
      <c r="D2" s="1194"/>
      <c r="E2" s="1194"/>
      <c r="F2" s="375"/>
      <c r="AI2" s="24"/>
    </row>
    <row r="3" spans="1:47" s="37" customFormat="1" ht="24" customHeight="1">
      <c r="A3" s="1195" t="s">
        <v>19</v>
      </c>
      <c r="B3" s="1195"/>
      <c r="C3" s="1195"/>
      <c r="D3" s="1195"/>
      <c r="E3" s="1195"/>
      <c r="F3" s="375"/>
    </row>
    <row r="4" spans="1:47" s="37" customFormat="1" ht="23.45" customHeight="1">
      <c r="A4" s="1195" t="s">
        <v>288</v>
      </c>
      <c r="B4" s="1195"/>
      <c r="C4" s="1195"/>
      <c r="D4" s="1195"/>
      <c r="E4" s="1195"/>
      <c r="F4" s="375"/>
    </row>
    <row r="5" spans="1:47" s="37" customFormat="1" ht="23.1" customHeight="1">
      <c r="A5" s="1193"/>
      <c r="B5" s="1193"/>
      <c r="C5" s="1193"/>
      <c r="D5" s="1193"/>
      <c r="E5" s="1193"/>
      <c r="F5" s="375"/>
    </row>
    <row r="6" spans="1:47" s="37" customFormat="1" ht="24.95" customHeight="1">
      <c r="A6" s="1194"/>
      <c r="B6" s="1194"/>
      <c r="C6" s="1194"/>
      <c r="D6" s="1194"/>
      <c r="E6" s="1194"/>
      <c r="F6" s="375"/>
    </row>
    <row r="7" spans="1:47" s="37" customFormat="1" ht="24.95" customHeight="1" thickBot="1">
      <c r="A7" s="1077" t="s">
        <v>289</v>
      </c>
      <c r="B7" s="1083" t="str">
        <f>'CHECK SHEET'!D7</f>
        <v>Pasco-Hernando State College</v>
      </c>
      <c r="C7" s="1083"/>
      <c r="D7" s="1083"/>
      <c r="E7" s="1083"/>
      <c r="F7" s="1083"/>
    </row>
    <row r="8" spans="1:47" s="37" customFormat="1" ht="24.95" customHeight="1">
      <c r="A8" s="1102"/>
      <c r="B8" s="1102"/>
      <c r="C8" s="1102"/>
      <c r="D8" s="1102"/>
      <c r="E8" s="1102"/>
    </row>
    <row r="9" spans="1:47" s="37" customFormat="1" ht="24.95" customHeight="1">
      <c r="A9" s="224"/>
      <c r="B9" s="544"/>
      <c r="C9" s="544"/>
      <c r="D9" s="544"/>
      <c r="E9" s="544"/>
    </row>
    <row r="10" spans="1:47" s="37" customFormat="1" ht="42.6" customHeight="1">
      <c r="A10" s="1208" t="s">
        <v>290</v>
      </c>
      <c r="B10" s="1208"/>
      <c r="C10" s="1208"/>
      <c r="D10" s="1208"/>
      <c r="E10" s="1208"/>
    </row>
    <row r="11" spans="1:47" ht="24.95" customHeight="1" thickBot="1">
      <c r="A11" s="545"/>
      <c r="B11" s="545"/>
      <c r="C11" s="545"/>
      <c r="D11" s="545"/>
      <c r="E11" s="545"/>
      <c r="AI11" s="225"/>
      <c r="AT11" s="224"/>
      <c r="AU11" s="224"/>
    </row>
    <row r="12" spans="1:47" s="692" customFormat="1" ht="78" customHeight="1" thickBot="1">
      <c r="A12" s="546" t="s">
        <v>291</v>
      </c>
      <c r="B12" s="546" t="s">
        <v>292</v>
      </c>
      <c r="C12" s="547" t="s">
        <v>293</v>
      </c>
      <c r="D12" s="547" t="s">
        <v>294</v>
      </c>
      <c r="E12" s="547" t="s">
        <v>295</v>
      </c>
    </row>
    <row r="13" spans="1:47" ht="24" customHeight="1">
      <c r="A13" s="548" t="s">
        <v>269</v>
      </c>
      <c r="B13" s="548" t="s">
        <v>296</v>
      </c>
      <c r="C13" s="549">
        <v>40101</v>
      </c>
      <c r="D13" s="716">
        <v>0</v>
      </c>
      <c r="E13" s="716">
        <v>0</v>
      </c>
      <c r="AI13" s="225"/>
    </row>
    <row r="14" spans="1:47" ht="24.95" customHeight="1">
      <c r="A14" s="1010" t="s">
        <v>269</v>
      </c>
      <c r="B14" s="1010" t="s">
        <v>175</v>
      </c>
      <c r="C14" s="1011" t="s">
        <v>297</v>
      </c>
      <c r="D14" s="576">
        <v>0</v>
      </c>
      <c r="E14" s="576">
        <v>0</v>
      </c>
      <c r="AI14" s="225"/>
    </row>
    <row r="15" spans="1:47" ht="24.95" customHeight="1">
      <c r="A15" s="1010" t="s">
        <v>269</v>
      </c>
      <c r="B15" s="1010" t="s">
        <v>176</v>
      </c>
      <c r="C15" s="1011" t="s">
        <v>298</v>
      </c>
      <c r="D15" s="576">
        <v>0</v>
      </c>
      <c r="E15" s="576">
        <v>0</v>
      </c>
      <c r="AI15" s="225"/>
    </row>
    <row r="16" spans="1:47" ht="24.95" customHeight="1">
      <c r="A16" s="1010" t="s">
        <v>269</v>
      </c>
      <c r="B16" s="1010" t="s">
        <v>117</v>
      </c>
      <c r="C16" s="1011" t="s">
        <v>299</v>
      </c>
      <c r="D16" s="576">
        <v>0</v>
      </c>
      <c r="E16" s="576">
        <v>0</v>
      </c>
      <c r="AI16" s="225"/>
    </row>
    <row r="17" spans="1:46" ht="24.95" customHeight="1">
      <c r="A17" s="1010" t="s">
        <v>269</v>
      </c>
      <c r="B17" s="1010" t="s">
        <v>177</v>
      </c>
      <c r="C17" s="1011" t="s">
        <v>300</v>
      </c>
      <c r="D17" s="577">
        <v>0</v>
      </c>
      <c r="E17" s="577">
        <v>0</v>
      </c>
      <c r="AI17" s="225"/>
    </row>
    <row r="18" spans="1:46" ht="24.95" customHeight="1" thickBot="1">
      <c r="A18" s="1010" t="s">
        <v>269</v>
      </c>
      <c r="B18" s="1010" t="s">
        <v>178</v>
      </c>
      <c r="C18" s="1011">
        <v>40160</v>
      </c>
      <c r="D18" s="578">
        <v>0</v>
      </c>
      <c r="E18" s="578">
        <v>0</v>
      </c>
      <c r="AI18" s="225"/>
    </row>
    <row r="19" spans="1:46" ht="24.95" customHeight="1" thickBot="1">
      <c r="A19" s="550"/>
      <c r="B19" s="632"/>
      <c r="C19" s="633"/>
      <c r="D19" s="550"/>
      <c r="E19" s="634"/>
      <c r="AI19" s="225"/>
    </row>
    <row r="20" spans="1:46" ht="24.95" customHeight="1" thickBot="1">
      <c r="A20" s="1012"/>
      <c r="B20" s="1013" t="s">
        <v>301</v>
      </c>
      <c r="C20" s="1013"/>
      <c r="D20" s="1013"/>
      <c r="E20" s="1014">
        <f>SUM(E13:E18)</f>
        <v>0</v>
      </c>
      <c r="AI20" s="225"/>
    </row>
    <row r="21" spans="1:46" ht="78" customHeight="1" thickBot="1">
      <c r="A21" s="546" t="s">
        <v>291</v>
      </c>
      <c r="B21" s="546" t="s">
        <v>292</v>
      </c>
      <c r="C21" s="547" t="s">
        <v>293</v>
      </c>
      <c r="D21" s="547" t="s">
        <v>302</v>
      </c>
      <c r="E21" s="547" t="s">
        <v>295</v>
      </c>
      <c r="AI21" s="225"/>
    </row>
    <row r="22" spans="1:46" s="222" customFormat="1" ht="24.95" customHeight="1">
      <c r="A22" s="717" t="s">
        <v>284</v>
      </c>
      <c r="B22" s="635" t="s">
        <v>296</v>
      </c>
      <c r="C22" s="636">
        <v>40301</v>
      </c>
      <c r="D22" s="716">
        <v>0</v>
      </c>
      <c r="E22" s="716">
        <v>0</v>
      </c>
    </row>
    <row r="23" spans="1:46" s="222" customFormat="1" ht="24.95" customHeight="1">
      <c r="A23" s="1010" t="s">
        <v>284</v>
      </c>
      <c r="B23" s="776" t="s">
        <v>175</v>
      </c>
      <c r="C23" s="1015" t="s">
        <v>303</v>
      </c>
      <c r="D23" s="1016">
        <v>0</v>
      </c>
      <c r="E23" s="1016">
        <v>0</v>
      </c>
    </row>
    <row r="24" spans="1:46" s="222" customFormat="1" ht="24.95" customHeight="1">
      <c r="A24" s="1010" t="s">
        <v>284</v>
      </c>
      <c r="B24" s="776" t="s">
        <v>176</v>
      </c>
      <c r="C24" s="1015" t="s">
        <v>304</v>
      </c>
      <c r="D24" s="1016">
        <v>0</v>
      </c>
      <c r="E24" s="1016">
        <v>0</v>
      </c>
    </row>
    <row r="25" spans="1:46" s="222" customFormat="1" ht="24.95" customHeight="1">
      <c r="A25" s="1010" t="s">
        <v>284</v>
      </c>
      <c r="B25" s="776" t="s">
        <v>117</v>
      </c>
      <c r="C25" s="1015" t="s">
        <v>305</v>
      </c>
      <c r="D25" s="1016">
        <v>0</v>
      </c>
      <c r="E25" s="1016">
        <v>0</v>
      </c>
    </row>
    <row r="26" spans="1:46" s="222" customFormat="1" ht="24.95" customHeight="1">
      <c r="A26" s="1010" t="s">
        <v>284</v>
      </c>
      <c r="B26" s="776" t="s">
        <v>177</v>
      </c>
      <c r="C26" s="1015" t="s">
        <v>306</v>
      </c>
      <c r="D26" s="1016">
        <v>0</v>
      </c>
      <c r="E26" s="1016">
        <v>0</v>
      </c>
    </row>
    <row r="27" spans="1:46" s="222" customFormat="1" ht="24.95" customHeight="1" thickBot="1">
      <c r="A27" s="488" t="s">
        <v>284</v>
      </c>
      <c r="B27" s="635" t="s">
        <v>178</v>
      </c>
      <c r="C27" s="551">
        <v>40360</v>
      </c>
      <c r="D27" s="578">
        <v>0</v>
      </c>
      <c r="E27" s="579">
        <v>0</v>
      </c>
    </row>
    <row r="28" spans="1:46" ht="24.95" customHeight="1" thickBot="1">
      <c r="A28" s="637"/>
      <c r="B28" s="638"/>
      <c r="C28" s="637"/>
      <c r="D28" s="552"/>
      <c r="E28" s="639"/>
      <c r="AI28" s="225"/>
    </row>
    <row r="29" spans="1:46" ht="24.95" customHeight="1" thickBot="1">
      <c r="A29" s="718"/>
      <c r="B29" s="640" t="s">
        <v>301</v>
      </c>
      <c r="C29" s="553"/>
      <c r="D29" s="553"/>
      <c r="E29" s="641">
        <f>SUM(E22:E27)</f>
        <v>0</v>
      </c>
      <c r="AI29" s="225"/>
      <c r="AT29" s="554"/>
    </row>
    <row r="30" spans="1:46" ht="24.95" customHeight="1" thickBot="1">
      <c r="A30" s="553" t="s">
        <v>307</v>
      </c>
      <c r="B30" s="555"/>
      <c r="C30" s="556"/>
      <c r="D30" s="556"/>
      <c r="E30" s="557">
        <f>E20+E29</f>
        <v>0</v>
      </c>
      <c r="AI30" s="225"/>
    </row>
    <row r="31" spans="1:46" ht="24.95" customHeight="1">
      <c r="A31" s="544"/>
      <c r="B31" s="545"/>
      <c r="C31" s="545"/>
      <c r="D31" s="545"/>
      <c r="E31" s="545"/>
      <c r="AI31" s="225"/>
    </row>
    <row r="32" spans="1:46" ht="24.95" customHeight="1" thickBot="1">
      <c r="A32" s="620" t="s">
        <v>308</v>
      </c>
      <c r="B32" s="545"/>
      <c r="C32" s="545"/>
      <c r="D32" s="545"/>
      <c r="E32" s="545"/>
      <c r="AI32" s="225"/>
    </row>
    <row r="33" spans="1:46" ht="24.95" customHeight="1">
      <c r="A33" s="1093"/>
      <c r="B33" s="1094"/>
      <c r="C33" s="1094"/>
      <c r="D33" s="1094"/>
      <c r="E33" s="1095"/>
      <c r="AI33" s="225"/>
    </row>
    <row r="34" spans="1:46" ht="24.95" customHeight="1">
      <c r="A34" s="1096"/>
      <c r="B34" s="1097"/>
      <c r="C34" s="1097"/>
      <c r="D34" s="1097"/>
      <c r="E34" s="1098"/>
      <c r="AI34" s="225"/>
    </row>
    <row r="35" spans="1:46" s="554" customFormat="1" ht="24.95" customHeight="1">
      <c r="A35" s="1096"/>
      <c r="B35" s="1097"/>
      <c r="C35" s="1097"/>
      <c r="D35" s="1097"/>
      <c r="E35" s="1098"/>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row>
    <row r="36" spans="1:46" ht="24.95" customHeight="1">
      <c r="A36" s="1096"/>
      <c r="B36" s="1097"/>
      <c r="C36" s="1097"/>
      <c r="D36" s="1097"/>
      <c r="E36" s="1098"/>
      <c r="AI36" s="225"/>
    </row>
    <row r="37" spans="1:46" ht="24.95" customHeight="1" thickBot="1">
      <c r="A37" s="1099"/>
      <c r="B37" s="1100"/>
      <c r="C37" s="1100"/>
      <c r="D37" s="1100"/>
      <c r="E37" s="1101"/>
      <c r="AI37" s="225"/>
    </row>
    <row r="38" spans="1:46" ht="20.25" customHeight="1">
      <c r="A38" s="224"/>
      <c r="B38" s="224"/>
      <c r="C38" s="224"/>
      <c r="D38" s="224"/>
      <c r="E38" s="224"/>
      <c r="AI38" s="225"/>
    </row>
    <row r="39" spans="1:46" ht="20.25" customHeight="1">
      <c r="AI39" s="225"/>
    </row>
    <row r="40" spans="1:46" ht="20.25" customHeight="1">
      <c r="AI40" s="225"/>
    </row>
    <row r="41" spans="1:46" ht="20.25" customHeight="1">
      <c r="AI41" s="225"/>
    </row>
    <row r="42" spans="1:46" ht="20.25" customHeight="1">
      <c r="AI42" s="225"/>
    </row>
    <row r="43" spans="1:46" ht="20.25" customHeight="1"/>
    <row r="44" spans="1:46" ht="20.25" customHeight="1"/>
    <row r="45" spans="1:46" ht="20.25" customHeight="1"/>
    <row r="46" spans="1:46" ht="20.25" customHeight="1"/>
    <row r="47" spans="1:46" ht="20.25" customHeight="1"/>
    <row r="48" spans="1:46" ht="20.25" customHeight="1"/>
    <row r="49" spans="34:35" ht="20.25" customHeight="1"/>
    <row r="50" spans="34:35" ht="20.25" customHeight="1"/>
    <row r="51" spans="34:35" ht="20.25" customHeight="1"/>
    <row r="52" spans="34:35" ht="20.25" customHeight="1"/>
    <row r="53" spans="34:35" ht="20.25" customHeight="1"/>
    <row r="54" spans="34:35" ht="20.25" customHeight="1"/>
    <row r="55" spans="34:35" ht="20.25" customHeight="1"/>
    <row r="56" spans="34:35" ht="20.25" customHeight="1"/>
    <row r="57" spans="34:35" ht="20.25" customHeight="1"/>
    <row r="58" spans="34:35" ht="20.25" customHeight="1"/>
    <row r="59" spans="34:35" ht="20.25" customHeight="1">
      <c r="AH59" s="559"/>
      <c r="AI59" s="560"/>
    </row>
    <row r="60" spans="34:35" ht="20.25" customHeight="1">
      <c r="AH60" s="559"/>
      <c r="AI60" s="560"/>
    </row>
    <row r="61" spans="34:35" ht="20.25" customHeight="1">
      <c r="AH61" s="559"/>
    </row>
    <row r="62" spans="34:35" ht="20.25" customHeight="1"/>
    <row r="63" spans="34:35" ht="20.25" customHeight="1">
      <c r="AH63" s="559"/>
      <c r="AI63" s="560"/>
    </row>
    <row r="64" spans="34:35" ht="20.25" customHeight="1">
      <c r="AH64" s="559"/>
      <c r="AI64" s="560"/>
    </row>
    <row r="65" spans="1:35" ht="20.25" customHeight="1">
      <c r="A65" s="224"/>
      <c r="B65" s="224"/>
      <c r="C65" s="224"/>
      <c r="D65" s="224"/>
      <c r="E65" s="224"/>
      <c r="AH65" s="559"/>
      <c r="AI65" s="560"/>
    </row>
    <row r="66" spans="1:35" ht="20.25" customHeight="1">
      <c r="A66" s="224"/>
      <c r="B66" s="224"/>
      <c r="C66" s="224"/>
      <c r="D66" s="224"/>
      <c r="E66" s="224"/>
    </row>
    <row r="67" spans="1:35" ht="20.25" customHeight="1">
      <c r="A67" s="224"/>
      <c r="B67" s="224"/>
      <c r="C67" s="224"/>
      <c r="D67" s="224"/>
      <c r="E67" s="224"/>
      <c r="AH67" s="559"/>
    </row>
    <row r="68" spans="1:35" ht="20.25" customHeight="1">
      <c r="A68" s="224"/>
      <c r="B68" s="224"/>
      <c r="C68" s="224"/>
      <c r="D68" s="224"/>
      <c r="E68" s="224"/>
      <c r="AH68" s="559"/>
      <c r="AI68" s="560"/>
    </row>
    <row r="69" spans="1:35" ht="20.25" customHeight="1">
      <c r="AH69" s="559"/>
      <c r="AI69" s="560"/>
    </row>
    <row r="70" spans="1:35" ht="20.25" customHeight="1">
      <c r="AH70" s="559"/>
    </row>
    <row r="71" spans="1:35" ht="20.25" customHeight="1">
      <c r="AH71" s="559"/>
    </row>
    <row r="72" spans="1:35" ht="20.25" customHeight="1">
      <c r="AH72" s="559"/>
    </row>
    <row r="73" spans="1:35" ht="20.25" customHeight="1">
      <c r="AH73" s="559"/>
      <c r="AI73" s="560"/>
    </row>
    <row r="74" spans="1:35" ht="20.25" customHeight="1"/>
    <row r="75" spans="1:35" ht="20.25" customHeight="1">
      <c r="AH75" s="559"/>
    </row>
    <row r="76" spans="1:35" ht="20.25" customHeight="1">
      <c r="AH76" s="559"/>
      <c r="AI76" s="560"/>
    </row>
    <row r="77" spans="1:35" ht="20.25" customHeight="1">
      <c r="AH77" s="559"/>
      <c r="AI77" s="560"/>
    </row>
    <row r="78" spans="1:35" ht="20.25" customHeight="1">
      <c r="AH78" s="559"/>
      <c r="AI78" s="560"/>
    </row>
    <row r="79" spans="1:35" ht="20.25" customHeight="1">
      <c r="AH79" s="559"/>
      <c r="AI79" s="560"/>
    </row>
    <row r="80" spans="1:35" ht="20.25" customHeight="1">
      <c r="AH80" s="559"/>
    </row>
    <row r="81" spans="3:35" ht="20.25" customHeight="1">
      <c r="AH81" s="559"/>
      <c r="AI81" s="560"/>
    </row>
    <row r="82" spans="3:35" ht="20.25" customHeight="1">
      <c r="AH82" s="559"/>
      <c r="AI82" s="560"/>
    </row>
    <row r="83" spans="3:35" ht="20.25" customHeight="1">
      <c r="AH83" s="559"/>
      <c r="AI83" s="560"/>
    </row>
    <row r="84" spans="3:35" ht="20.25" customHeight="1"/>
    <row r="85" spans="3:35" ht="20.25" customHeight="1">
      <c r="AH85" s="559"/>
      <c r="AI85" s="560"/>
    </row>
    <row r="86" spans="3:35" ht="18" customHeight="1">
      <c r="AH86" s="559"/>
      <c r="AI86" s="560"/>
    </row>
    <row r="87" spans="3:35" ht="18" customHeight="1"/>
    <row r="88" spans="3:35" ht="18" customHeight="1"/>
    <row r="89" spans="3:35" ht="18" customHeight="1"/>
    <row r="90" spans="3:35" ht="18" customHeight="1"/>
    <row r="91" spans="3:35" ht="18" customHeight="1"/>
    <row r="92" spans="3:35" ht="18" customHeight="1"/>
    <row r="93" spans="3:35" ht="18" customHeight="1"/>
    <row r="94" spans="3:35" ht="18" customHeight="1">
      <c r="C94" s="225">
        <f>SUM(C89:C93)</f>
        <v>0</v>
      </c>
    </row>
    <row r="95" spans="3:35" ht="18" customHeight="1"/>
    <row r="96" spans="3:35"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sheetData>
  <phoneticPr fontId="0" type="noConversion"/>
  <printOptions horizontalCentered="1"/>
  <pageMargins left="0.5" right="0.5" top="0.5" bottom="0.5" header="0.5" footer="0.25"/>
  <pageSetup scale="52" orientation="landscape"/>
  <headerFooter alignWithMargins="0">
    <oddFooter>&amp;L&amp;Z&amp;F</oddFooter>
  </headerFooter>
  <ignoredErrors>
    <ignoredError sqref="C23:C27 C14:C16 C17:C18" numberStoredAsText="1"/>
  </ignoredError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3" tint="0.79998168889431442"/>
  </sheetPr>
  <dimension ref="A1:L277"/>
  <sheetViews>
    <sheetView showGridLines="0" zoomScale="70" zoomScaleNormal="70" zoomScaleSheetLayoutView="70" zoomScalePageLayoutView="70" workbookViewId="0"/>
  </sheetViews>
  <sheetFormatPr defaultColWidth="9.140625" defaultRowHeight="18.75"/>
  <cols>
    <col min="1" max="1" width="57" style="222" customWidth="1"/>
    <col min="2" max="2" width="1.42578125" style="222" customWidth="1"/>
    <col min="3" max="3" width="21.28515625" style="222" customWidth="1"/>
    <col min="4" max="4" width="9.140625" style="222"/>
    <col min="5" max="5" width="49.42578125" style="222" customWidth="1"/>
    <col min="6" max="6" width="17" style="222" customWidth="1"/>
    <col min="7" max="7" width="25.42578125" style="222" customWidth="1"/>
    <col min="8" max="8" width="1.85546875" style="222" customWidth="1"/>
    <col min="9" max="9" width="11.7109375" style="222" bestFit="1" customWidth="1"/>
    <col min="10" max="10" width="15.42578125" style="222" bestFit="1" customWidth="1"/>
    <col min="11" max="16384" width="9.140625" style="222"/>
  </cols>
  <sheetData>
    <row r="1" spans="1:8" ht="26.25">
      <c r="G1" s="439"/>
    </row>
    <row r="2" spans="1:8" ht="30" customHeight="1" thickBot="1">
      <c r="A2" s="1209" t="s">
        <v>237</v>
      </c>
      <c r="B2" s="1198" t="str">
        <f>'CHECK SHEET'!D7</f>
        <v>Pasco-Hernando State College</v>
      </c>
      <c r="C2" s="1198"/>
      <c r="D2" s="1198"/>
      <c r="E2" s="1198"/>
      <c r="F2" s="1198"/>
      <c r="G2" s="1210"/>
    </row>
    <row r="3" spans="1:8" ht="23.1" customHeight="1">
      <c r="A3" s="1195" t="s">
        <v>309</v>
      </c>
      <c r="B3" s="1195"/>
      <c r="C3" s="1195"/>
      <c r="D3" s="1195"/>
      <c r="E3" s="1195"/>
      <c r="F3" s="1195"/>
      <c r="G3" s="1195"/>
    </row>
    <row r="4" spans="1:8" ht="23.45" customHeight="1">
      <c r="A4" s="1195" t="s">
        <v>310</v>
      </c>
      <c r="B4" s="1195"/>
      <c r="C4" s="1195"/>
      <c r="D4" s="1195"/>
      <c r="E4" s="1195"/>
      <c r="F4" s="1195"/>
      <c r="G4" s="1195"/>
    </row>
    <row r="5" spans="1:8" ht="23.45" customHeight="1">
      <c r="A5" s="1195" t="s">
        <v>311</v>
      </c>
      <c r="B5" s="1195"/>
      <c r="C5" s="1195"/>
      <c r="D5" s="1195"/>
      <c r="E5" s="1195"/>
      <c r="F5" s="1195"/>
      <c r="G5" s="1195"/>
    </row>
    <row r="6" spans="1:8" ht="20.100000000000001" customHeight="1">
      <c r="A6" s="1211"/>
      <c r="B6" s="1211"/>
      <c r="C6" s="1211"/>
      <c r="D6" s="1211"/>
      <c r="E6" s="1211"/>
      <c r="F6" s="1211"/>
      <c r="G6" s="1211"/>
    </row>
    <row r="7" spans="1:8" ht="38.450000000000003" customHeight="1">
      <c r="A7" s="1212" t="s">
        <v>312</v>
      </c>
      <c r="B7" s="1212"/>
      <c r="C7" s="1212"/>
      <c r="D7" s="1212"/>
      <c r="E7" s="1212"/>
      <c r="F7" s="1212"/>
      <c r="G7" s="1212"/>
      <c r="H7" s="232"/>
    </row>
    <row r="8" spans="1:8" ht="20.100000000000001" customHeight="1">
      <c r="A8" s="231"/>
      <c r="B8" s="231"/>
      <c r="C8" s="231"/>
      <c r="D8" s="231"/>
      <c r="E8" s="231"/>
      <c r="F8" s="231"/>
      <c r="G8" s="231"/>
      <c r="H8" s="685"/>
    </row>
    <row r="9" spans="1:8" ht="76.349999999999994" customHeight="1">
      <c r="A9" s="665" t="s">
        <v>313</v>
      </c>
      <c r="B9" s="666" t="s">
        <v>314</v>
      </c>
      <c r="C9" s="666"/>
      <c r="D9" s="666"/>
      <c r="E9" s="666"/>
      <c r="F9" s="667" t="s">
        <v>293</v>
      </c>
      <c r="G9" s="668" t="s">
        <v>315</v>
      </c>
      <c r="H9" s="226"/>
    </row>
    <row r="10" spans="1:8" ht="20.100000000000001" customHeight="1">
      <c r="A10" s="686" t="s">
        <v>316</v>
      </c>
      <c r="B10" s="687"/>
      <c r="C10" s="687"/>
      <c r="D10" s="687"/>
      <c r="E10" s="687"/>
      <c r="F10" s="688"/>
      <c r="G10" s="689"/>
      <c r="H10" s="226"/>
    </row>
    <row r="11" spans="1:8" ht="20.100000000000001" customHeight="1">
      <c r="A11" s="645"/>
      <c r="B11" s="233"/>
      <c r="C11" s="233"/>
      <c r="D11" s="233"/>
      <c r="E11" s="233"/>
      <c r="F11" s="234"/>
      <c r="G11" s="235"/>
      <c r="H11" s="226"/>
    </row>
    <row r="12" spans="1:8" ht="20.100000000000001" customHeight="1">
      <c r="A12" s="646" t="s">
        <v>269</v>
      </c>
      <c r="B12" s="236"/>
      <c r="C12" s="236" t="s">
        <v>296</v>
      </c>
      <c r="D12" s="236"/>
      <c r="E12" s="236"/>
      <c r="F12" s="237">
        <v>40101</v>
      </c>
      <c r="G12" s="238">
        <f>+'EXHIBIT C'!H10+'EXHIBIT C(2)'!E13</f>
        <v>1057421</v>
      </c>
      <c r="H12" s="226"/>
    </row>
    <row r="13" spans="1:8" ht="20.100000000000001" customHeight="1">
      <c r="A13" s="645" t="s">
        <v>269</v>
      </c>
      <c r="B13" s="233"/>
      <c r="C13" s="226" t="s">
        <v>175</v>
      </c>
      <c r="D13" s="233"/>
      <c r="E13" s="233"/>
      <c r="F13" s="239" t="s">
        <v>297</v>
      </c>
      <c r="G13" s="238">
        <f>+'EXHIBIT C'!H11+'EXHIBIT C(2)'!E14</f>
        <v>8326988</v>
      </c>
      <c r="H13" s="226"/>
    </row>
    <row r="14" spans="1:8" ht="20.100000000000001" customHeight="1">
      <c r="A14" s="645" t="s">
        <v>269</v>
      </c>
      <c r="B14" s="233"/>
      <c r="C14" s="233" t="s">
        <v>176</v>
      </c>
      <c r="D14" s="233"/>
      <c r="E14" s="233"/>
      <c r="F14" s="239" t="s">
        <v>298</v>
      </c>
      <c r="G14" s="669">
        <f>+'EXHIBIT C'!H12+'EXHIBIT C(2)'!E15</f>
        <v>4454077</v>
      </c>
      <c r="H14" s="226"/>
    </row>
    <row r="15" spans="1:8" ht="20.100000000000001" customHeight="1">
      <c r="A15" s="645" t="s">
        <v>269</v>
      </c>
      <c r="B15" s="233"/>
      <c r="C15" s="240" t="s">
        <v>317</v>
      </c>
      <c r="D15" s="233"/>
      <c r="E15" s="233"/>
      <c r="F15" s="239" t="s">
        <v>299</v>
      </c>
      <c r="G15" s="669">
        <f>+'EXHIBIT C'!H13+'EXHIBIT C(2)'!E16</f>
        <v>684822</v>
      </c>
      <c r="H15" s="226"/>
    </row>
    <row r="16" spans="1:8" ht="20.100000000000001" customHeight="1">
      <c r="A16" s="645" t="s">
        <v>269</v>
      </c>
      <c r="B16" s="233"/>
      <c r="C16" s="240" t="s">
        <v>318</v>
      </c>
      <c r="D16" s="233"/>
      <c r="E16" s="233"/>
      <c r="F16" s="239" t="s">
        <v>300</v>
      </c>
      <c r="G16" s="670">
        <f>+'EXHIBIT C'!H14+'EXHIBIT C(2)'!E17</f>
        <v>431855</v>
      </c>
      <c r="H16" s="226"/>
    </row>
    <row r="17" spans="1:8" ht="20.100000000000001" customHeight="1">
      <c r="A17" s="645" t="s">
        <v>269</v>
      </c>
      <c r="B17" s="233"/>
      <c r="C17" s="226" t="s">
        <v>178</v>
      </c>
      <c r="D17" s="233"/>
      <c r="E17" s="233"/>
      <c r="F17" s="242">
        <v>40160</v>
      </c>
      <c r="G17" s="670">
        <f>+'EXHIBIT C'!H15+'EXHIBIT C(2)'!E18</f>
        <v>41348</v>
      </c>
      <c r="H17" s="226"/>
    </row>
    <row r="18" spans="1:8" ht="20.100000000000001" customHeight="1">
      <c r="A18" s="645"/>
      <c r="B18" s="233"/>
      <c r="C18" s="233"/>
      <c r="D18" s="233"/>
      <c r="E18" s="233"/>
      <c r="F18" s="239"/>
      <c r="G18" s="241"/>
      <c r="H18" s="226"/>
    </row>
    <row r="19" spans="1:8" ht="20.100000000000001" customHeight="1">
      <c r="A19" s="647" t="s">
        <v>319</v>
      </c>
      <c r="B19" s="233"/>
      <c r="C19" s="233"/>
      <c r="D19" s="233"/>
      <c r="E19" s="233"/>
      <c r="F19" s="239"/>
      <c r="G19" s="855">
        <f>SUM(G12:G17)</f>
        <v>14996511</v>
      </c>
      <c r="H19" s="226"/>
    </row>
    <row r="20" spans="1:8" ht="20.100000000000001" customHeight="1">
      <c r="A20" s="645"/>
      <c r="B20" s="233"/>
      <c r="C20" s="233"/>
      <c r="D20" s="233"/>
      <c r="E20" s="233"/>
      <c r="F20" s="239"/>
      <c r="G20" s="243"/>
      <c r="H20" s="226"/>
    </row>
    <row r="21" spans="1:8" ht="20.100000000000001" customHeight="1">
      <c r="A21" s="646" t="s">
        <v>284</v>
      </c>
      <c r="B21" s="236"/>
      <c r="C21" s="236" t="s">
        <v>296</v>
      </c>
      <c r="D21" s="236"/>
      <c r="E21" s="236"/>
      <c r="F21" s="237">
        <v>40301</v>
      </c>
      <c r="G21" s="244">
        <f>+'EXHIBIT C'!F19+'EXHIBIT C(2)'!E22</f>
        <v>0</v>
      </c>
      <c r="H21" s="682"/>
    </row>
    <row r="22" spans="1:8" ht="20.100000000000001" customHeight="1">
      <c r="A22" s="646" t="s">
        <v>284</v>
      </c>
      <c r="B22" s="233"/>
      <c r="C22" s="226" t="s">
        <v>175</v>
      </c>
      <c r="D22" s="233"/>
      <c r="E22" s="233"/>
      <c r="F22" s="239" t="s">
        <v>303</v>
      </c>
      <c r="G22" s="244">
        <f>+'EXHIBIT C'!F20+'EXHIBIT C(2)'!E23</f>
        <v>265039</v>
      </c>
      <c r="H22" s="226"/>
    </row>
    <row r="23" spans="1:8" ht="20.100000000000001" customHeight="1">
      <c r="A23" s="646" t="s">
        <v>284</v>
      </c>
      <c r="B23" s="233"/>
      <c r="C23" s="233" t="s">
        <v>176</v>
      </c>
      <c r="D23" s="233"/>
      <c r="E23" s="233"/>
      <c r="F23" s="239" t="s">
        <v>304</v>
      </c>
      <c r="G23" s="249">
        <f>+'EXHIBIT C'!F21+'EXHIBIT C(2)'!E24</f>
        <v>139494</v>
      </c>
      <c r="H23" s="226"/>
    </row>
    <row r="24" spans="1:8" ht="20.100000000000001" customHeight="1">
      <c r="A24" s="646" t="s">
        <v>284</v>
      </c>
      <c r="B24" s="233"/>
      <c r="C24" s="240" t="s">
        <v>317</v>
      </c>
      <c r="D24" s="233"/>
      <c r="E24" s="233"/>
      <c r="F24" s="239" t="s">
        <v>305</v>
      </c>
      <c r="G24" s="249">
        <f>+'EXHIBIT C'!F22+'EXHIBIT C(2)'!E25</f>
        <v>39634</v>
      </c>
      <c r="H24" s="226"/>
    </row>
    <row r="25" spans="1:8" ht="20.100000000000001" customHeight="1">
      <c r="A25" s="646" t="s">
        <v>284</v>
      </c>
      <c r="B25" s="233"/>
      <c r="C25" s="240" t="s">
        <v>318</v>
      </c>
      <c r="D25" s="233"/>
      <c r="E25" s="233"/>
      <c r="F25" s="239" t="s">
        <v>306</v>
      </c>
      <c r="G25" s="249">
        <f>+'EXHIBIT C'!F23+'EXHIBIT C(2)'!E26</f>
        <v>48823</v>
      </c>
      <c r="H25" s="226"/>
    </row>
    <row r="26" spans="1:8" ht="20.100000000000001" customHeight="1">
      <c r="A26" s="646" t="s">
        <v>284</v>
      </c>
      <c r="B26" s="233"/>
      <c r="C26" s="226" t="s">
        <v>178</v>
      </c>
      <c r="D26" s="233"/>
      <c r="E26" s="233"/>
      <c r="F26" s="242">
        <v>40360</v>
      </c>
      <c r="G26" s="249">
        <f>+'EXHIBIT C'!F24+'EXHIBIT C(2)'!E27</f>
        <v>0</v>
      </c>
      <c r="H26" s="226"/>
    </row>
    <row r="27" spans="1:8" ht="20.100000000000001" customHeight="1">
      <c r="A27" s="645"/>
      <c r="B27" s="233"/>
      <c r="C27" s="233"/>
      <c r="D27" s="233"/>
      <c r="E27" s="233"/>
      <c r="F27" s="239"/>
      <c r="G27" s="245"/>
      <c r="H27" s="226"/>
    </row>
    <row r="28" spans="1:8" ht="20.100000000000001" customHeight="1">
      <c r="A28" s="647" t="s">
        <v>320</v>
      </c>
      <c r="B28" s="233"/>
      <c r="C28" s="233"/>
      <c r="D28" s="233"/>
      <c r="E28" s="233"/>
      <c r="F28" s="239"/>
      <c r="G28" s="856">
        <f>SUM(G21:G26)</f>
        <v>492990</v>
      </c>
      <c r="H28" s="226"/>
    </row>
    <row r="29" spans="1:8" ht="20.100000000000001" customHeight="1">
      <c r="A29" s="645"/>
      <c r="B29" s="233"/>
      <c r="C29" s="233"/>
      <c r="D29" s="233"/>
      <c r="E29" s="233"/>
      <c r="F29" s="239"/>
      <c r="G29" s="246"/>
      <c r="H29" s="226"/>
    </row>
    <row r="30" spans="1:8" ht="20.100000000000001" customHeight="1">
      <c r="A30" s="645" t="s">
        <v>321</v>
      </c>
      <c r="B30" s="233"/>
      <c r="C30" s="1110" t="s">
        <v>322</v>
      </c>
      <c r="D30" s="1110"/>
      <c r="E30" s="1110"/>
      <c r="F30" s="239" t="s">
        <v>323</v>
      </c>
      <c r="G30" s="247">
        <f>'EXHIBIT C'!H32</f>
        <v>0</v>
      </c>
      <c r="H30" s="226"/>
    </row>
    <row r="31" spans="1:8" ht="20.100000000000001" customHeight="1">
      <c r="A31" s="645" t="s">
        <v>321</v>
      </c>
      <c r="B31" s="233"/>
      <c r="C31" s="226" t="s">
        <v>324</v>
      </c>
      <c r="D31" s="233"/>
      <c r="E31" s="233"/>
      <c r="F31" s="239" t="s">
        <v>325</v>
      </c>
      <c r="G31" s="247">
        <f>'EXHIBIT C'!H33</f>
        <v>0</v>
      </c>
      <c r="H31" s="226"/>
    </row>
    <row r="32" spans="1:8" ht="20.100000000000001" customHeight="1">
      <c r="A32" s="645" t="s">
        <v>326</v>
      </c>
      <c r="B32" s="233"/>
      <c r="C32" s="233" t="s">
        <v>322</v>
      </c>
      <c r="D32" s="233"/>
      <c r="E32" s="233"/>
      <c r="F32" s="239" t="s">
        <v>323</v>
      </c>
      <c r="G32" s="247">
        <f>'EXHIBIT C'!H34</f>
        <v>0</v>
      </c>
      <c r="H32" s="226"/>
    </row>
    <row r="33" spans="1:8" ht="20.100000000000001" customHeight="1">
      <c r="A33" s="645" t="s">
        <v>326</v>
      </c>
      <c r="B33" s="233"/>
      <c r="C33" s="226" t="s">
        <v>324</v>
      </c>
      <c r="D33" s="233"/>
      <c r="E33" s="233"/>
      <c r="F33" s="239" t="s">
        <v>325</v>
      </c>
      <c r="G33" s="247">
        <f>'EXHIBIT C'!H35</f>
        <v>0</v>
      </c>
      <c r="H33" s="226"/>
    </row>
    <row r="34" spans="1:8" ht="20.100000000000001" customHeight="1">
      <c r="A34" s="645"/>
      <c r="B34" s="233"/>
      <c r="C34" s="233"/>
      <c r="D34" s="233"/>
      <c r="E34" s="233"/>
      <c r="F34" s="239"/>
      <c r="G34" s="248"/>
      <c r="H34" s="226"/>
    </row>
    <row r="35" spans="1:8" ht="20.100000000000001" customHeight="1">
      <c r="A35" s="647" t="s">
        <v>327</v>
      </c>
      <c r="B35" s="233"/>
      <c r="C35" s="233"/>
      <c r="D35" s="233"/>
      <c r="E35" s="233"/>
      <c r="F35" s="239"/>
      <c r="G35" s="856">
        <f>SUM(G30:G33)</f>
        <v>0</v>
      </c>
      <c r="H35" s="226"/>
    </row>
    <row r="36" spans="1:8" ht="20.100000000000001" customHeight="1">
      <c r="A36" s="645"/>
      <c r="B36" s="233"/>
      <c r="C36" s="233"/>
      <c r="D36" s="233"/>
      <c r="E36" s="233"/>
      <c r="F36" s="239"/>
      <c r="G36" s="245"/>
      <c r="H36" s="226"/>
    </row>
    <row r="37" spans="1:8" ht="20.100000000000001" customHeight="1">
      <c r="A37" s="645" t="s">
        <v>328</v>
      </c>
      <c r="B37" s="233"/>
      <c r="C37" s="233" t="s">
        <v>322</v>
      </c>
      <c r="D37" s="233"/>
      <c r="E37" s="233"/>
      <c r="F37" s="239" t="s">
        <v>329</v>
      </c>
      <c r="G37" s="249">
        <f>'EXHIBIT C'!F39</f>
        <v>0</v>
      </c>
      <c r="H37" s="226"/>
    </row>
    <row r="38" spans="1:8" ht="20.100000000000001" customHeight="1">
      <c r="A38" s="645" t="s">
        <v>328</v>
      </c>
      <c r="B38" s="233"/>
      <c r="C38" s="1111" t="s">
        <v>324</v>
      </c>
      <c r="D38" s="1111"/>
      <c r="E38" s="1111"/>
      <c r="F38" s="239" t="s">
        <v>330</v>
      </c>
      <c r="G38" s="249">
        <f>'EXHIBIT C'!F40</f>
        <v>0</v>
      </c>
      <c r="H38" s="226"/>
    </row>
    <row r="39" spans="1:8" ht="20.100000000000001" customHeight="1">
      <c r="A39" s="645" t="s">
        <v>331</v>
      </c>
      <c r="B39" s="233"/>
      <c r="C39" s="233" t="s">
        <v>322</v>
      </c>
      <c r="D39" s="233"/>
      <c r="E39" s="233"/>
      <c r="F39" s="239" t="s">
        <v>329</v>
      </c>
      <c r="G39" s="249">
        <f>'EXHIBIT C'!F41</f>
        <v>0</v>
      </c>
      <c r="H39" s="226"/>
    </row>
    <row r="40" spans="1:8" ht="20.100000000000001" customHeight="1">
      <c r="A40" s="645" t="s">
        <v>331</v>
      </c>
      <c r="B40" s="233"/>
      <c r="C40" s="1111" t="s">
        <v>324</v>
      </c>
      <c r="D40" s="1111"/>
      <c r="E40" s="1111"/>
      <c r="F40" s="239" t="s">
        <v>330</v>
      </c>
      <c r="G40" s="249">
        <f>'EXHIBIT C'!F42</f>
        <v>0</v>
      </c>
      <c r="H40" s="226"/>
    </row>
    <row r="41" spans="1:8" ht="20.100000000000001" customHeight="1">
      <c r="A41" s="645"/>
      <c r="B41" s="233"/>
      <c r="C41" s="233"/>
      <c r="D41" s="233"/>
      <c r="E41" s="233"/>
      <c r="F41" s="239"/>
      <c r="G41" s="245"/>
      <c r="H41" s="226"/>
    </row>
    <row r="42" spans="1:8" ht="20.100000000000001" customHeight="1">
      <c r="A42" s="647" t="s">
        <v>332</v>
      </c>
      <c r="B42" s="233"/>
      <c r="C42" s="233"/>
      <c r="D42" s="233"/>
      <c r="E42" s="233"/>
      <c r="F42" s="239"/>
      <c r="G42" s="856">
        <f>SUM(G37:G41)</f>
        <v>0</v>
      </c>
      <c r="H42" s="226"/>
    </row>
    <row r="43" spans="1:8" ht="20.100000000000001" customHeight="1">
      <c r="A43" s="645"/>
      <c r="B43" s="233"/>
      <c r="C43" s="233"/>
      <c r="D43" s="233"/>
      <c r="E43" s="233"/>
      <c r="F43" s="239"/>
      <c r="G43" s="246"/>
      <c r="H43" s="226"/>
    </row>
    <row r="44" spans="1:8" ht="20.100000000000001" customHeight="1">
      <c r="A44" s="647" t="s">
        <v>333</v>
      </c>
      <c r="B44" s="233"/>
      <c r="C44" s="233"/>
      <c r="D44" s="233"/>
      <c r="E44" s="233"/>
      <c r="F44" s="239"/>
      <c r="G44" s="857">
        <f>G19+G28+G35+G42</f>
        <v>15489501</v>
      </c>
      <c r="H44" s="226"/>
    </row>
    <row r="45" spans="1:8" ht="20.100000000000001" customHeight="1">
      <c r="A45" s="645"/>
      <c r="B45" s="233"/>
      <c r="C45" s="233"/>
      <c r="D45" s="233"/>
      <c r="E45" s="233"/>
      <c r="F45" s="239"/>
      <c r="G45" s="245"/>
      <c r="H45" s="226"/>
    </row>
    <row r="46" spans="1:8" ht="20.100000000000001" customHeight="1">
      <c r="A46" s="645" t="s">
        <v>334</v>
      </c>
      <c r="B46" s="233"/>
      <c r="C46" s="233"/>
      <c r="D46" s="233"/>
      <c r="E46" s="233"/>
      <c r="F46" s="239" t="s">
        <v>335</v>
      </c>
      <c r="G46" s="580">
        <v>200</v>
      </c>
      <c r="H46" s="226"/>
    </row>
    <row r="47" spans="1:8" ht="20.100000000000001" customHeight="1">
      <c r="A47" s="645" t="s">
        <v>336</v>
      </c>
      <c r="B47" s="250"/>
      <c r="C47" s="250"/>
      <c r="D47" s="250"/>
      <c r="E47" s="250"/>
      <c r="F47" s="251" t="s">
        <v>337</v>
      </c>
      <c r="G47" s="580">
        <v>60000</v>
      </c>
      <c r="H47" s="682"/>
    </row>
    <row r="48" spans="1:8" ht="20.100000000000001" customHeight="1">
      <c r="A48" s="645" t="s">
        <v>338</v>
      </c>
      <c r="B48" s="226"/>
      <c r="C48" s="250"/>
      <c r="D48" s="250"/>
      <c r="E48" s="250"/>
      <c r="F48" s="251" t="s">
        <v>339</v>
      </c>
      <c r="G48" s="580">
        <v>0</v>
      </c>
      <c r="H48" s="682"/>
    </row>
    <row r="49" spans="1:8" ht="20.100000000000001" customHeight="1">
      <c r="A49" s="645" t="s">
        <v>340</v>
      </c>
      <c r="B49" s="233"/>
      <c r="C49" s="233"/>
      <c r="D49" s="233"/>
      <c r="E49" s="233"/>
      <c r="F49" s="252" t="s">
        <v>341</v>
      </c>
      <c r="G49" s="580">
        <v>0</v>
      </c>
      <c r="H49" s="226"/>
    </row>
    <row r="50" spans="1:8" ht="20.100000000000001" customHeight="1">
      <c r="A50" s="645" t="s">
        <v>342</v>
      </c>
      <c r="B50" s="233"/>
      <c r="C50" s="233"/>
      <c r="D50" s="233"/>
      <c r="E50" s="233"/>
      <c r="F50" s="252" t="s">
        <v>343</v>
      </c>
      <c r="G50" s="580">
        <f>1409500-900000</f>
        <v>509500</v>
      </c>
      <c r="H50" s="226"/>
    </row>
    <row r="51" spans="1:8" ht="20.100000000000001" customHeight="1">
      <c r="A51" s="645" t="s">
        <v>344</v>
      </c>
      <c r="B51" s="233"/>
      <c r="C51" s="233"/>
      <c r="D51" s="233"/>
      <c r="E51" s="233"/>
      <c r="F51" s="237">
        <v>40450</v>
      </c>
      <c r="G51" s="580">
        <v>900000</v>
      </c>
      <c r="H51" s="226"/>
    </row>
    <row r="52" spans="1:8" ht="20.100000000000001" customHeight="1">
      <c r="A52" s="645" t="s">
        <v>345</v>
      </c>
      <c r="B52" s="233"/>
      <c r="C52" s="233"/>
      <c r="D52" s="233"/>
      <c r="E52" s="233"/>
      <c r="F52" s="252" t="s">
        <v>346</v>
      </c>
      <c r="G52" s="580">
        <v>150000</v>
      </c>
      <c r="H52" s="226"/>
    </row>
    <row r="53" spans="1:8" ht="20.100000000000001" customHeight="1">
      <c r="A53" s="646" t="s">
        <v>347</v>
      </c>
      <c r="B53" s="236"/>
      <c r="C53" s="236"/>
      <c r="D53" s="236"/>
      <c r="E53" s="236"/>
      <c r="F53" s="251" t="s">
        <v>348</v>
      </c>
      <c r="G53" s="580">
        <v>1000</v>
      </c>
      <c r="H53" s="226"/>
    </row>
    <row r="54" spans="1:8" ht="20.100000000000001" customHeight="1">
      <c r="A54" s="646" t="s">
        <v>349</v>
      </c>
      <c r="B54" s="236"/>
      <c r="C54" s="236"/>
      <c r="D54" s="236"/>
      <c r="E54" s="236"/>
      <c r="F54" s="252" t="s">
        <v>350</v>
      </c>
      <c r="G54" s="580">
        <v>52000</v>
      </c>
      <c r="H54" s="226"/>
    </row>
    <row r="55" spans="1:8" ht="20.100000000000001" customHeight="1">
      <c r="A55" s="646" t="s">
        <v>351</v>
      </c>
      <c r="B55" s="236"/>
      <c r="C55" s="236"/>
      <c r="D55" s="236"/>
      <c r="E55" s="236"/>
      <c r="F55" s="251" t="s">
        <v>352</v>
      </c>
      <c r="G55" s="580">
        <v>0</v>
      </c>
      <c r="H55" s="226"/>
    </row>
    <row r="56" spans="1:8" ht="20.100000000000001" customHeight="1">
      <c r="A56" s="646" t="s">
        <v>353</v>
      </c>
      <c r="B56" s="236"/>
      <c r="C56" s="236"/>
      <c r="D56" s="236"/>
      <c r="E56" s="236"/>
      <c r="F56" s="252" t="s">
        <v>354</v>
      </c>
      <c r="G56" s="580">
        <v>25000</v>
      </c>
      <c r="H56" s="226"/>
    </row>
    <row r="57" spans="1:8" ht="20.100000000000001" customHeight="1">
      <c r="A57" s="646" t="s">
        <v>355</v>
      </c>
      <c r="B57" s="236"/>
      <c r="C57" s="236"/>
      <c r="D57" s="236"/>
      <c r="E57" s="236"/>
      <c r="F57" s="252" t="s">
        <v>356</v>
      </c>
      <c r="G57" s="580">
        <v>0</v>
      </c>
      <c r="H57" s="226"/>
    </row>
    <row r="58" spans="1:8" ht="20.100000000000001" customHeight="1">
      <c r="A58" s="646" t="s">
        <v>357</v>
      </c>
      <c r="B58" s="236"/>
      <c r="C58" s="236"/>
      <c r="D58" s="236"/>
      <c r="E58" s="236"/>
      <c r="F58" s="253" t="s">
        <v>358</v>
      </c>
      <c r="G58" s="580">
        <v>774732</v>
      </c>
      <c r="H58" s="226"/>
    </row>
    <row r="59" spans="1:8" ht="20.100000000000001" customHeight="1">
      <c r="A59" s="646" t="s">
        <v>359</v>
      </c>
      <c r="B59" s="236"/>
      <c r="C59" s="236"/>
      <c r="D59" s="236"/>
      <c r="E59" s="236"/>
      <c r="F59" s="252" t="s">
        <v>360</v>
      </c>
      <c r="G59" s="580">
        <v>999220</v>
      </c>
      <c r="H59" s="226"/>
    </row>
    <row r="60" spans="1:8" ht="20.100000000000001" customHeight="1">
      <c r="A60" s="646" t="s">
        <v>361</v>
      </c>
      <c r="B60" s="236"/>
      <c r="C60" s="236"/>
      <c r="D60" s="236"/>
      <c r="E60" s="236"/>
      <c r="F60" s="251" t="s">
        <v>362</v>
      </c>
      <c r="G60" s="580">
        <v>0</v>
      </c>
      <c r="H60" s="226"/>
    </row>
    <row r="61" spans="1:8" ht="20.100000000000001" customHeight="1">
      <c r="A61" s="646" t="s">
        <v>363</v>
      </c>
      <c r="B61" s="236"/>
      <c r="C61" s="236"/>
      <c r="D61" s="236"/>
      <c r="E61" s="236"/>
      <c r="F61" s="251" t="s">
        <v>364</v>
      </c>
      <c r="G61" s="580">
        <v>0</v>
      </c>
      <c r="H61" s="226"/>
    </row>
    <row r="62" spans="1:8" ht="20.100000000000001" customHeight="1">
      <c r="A62" s="645"/>
      <c r="B62" s="233"/>
      <c r="C62" s="233"/>
      <c r="D62" s="233"/>
      <c r="E62" s="233"/>
      <c r="F62" s="239"/>
      <c r="G62" s="858"/>
      <c r="H62" s="226"/>
    </row>
    <row r="63" spans="1:8" ht="20.100000000000001" customHeight="1">
      <c r="A63" s="647" t="s">
        <v>365</v>
      </c>
      <c r="B63" s="233"/>
      <c r="C63" s="233"/>
      <c r="D63" s="233"/>
      <c r="E63" s="233"/>
      <c r="F63" s="239"/>
      <c r="G63" s="859">
        <f>SUM(G44:G61)</f>
        <v>18961153</v>
      </c>
      <c r="H63" s="226"/>
    </row>
    <row r="64" spans="1:8" ht="20.100000000000001" customHeight="1">
      <c r="A64" s="645"/>
      <c r="B64" s="233"/>
      <c r="C64" s="233"/>
      <c r="D64" s="233"/>
      <c r="E64" s="233"/>
      <c r="F64" s="239"/>
      <c r="G64" s="245"/>
      <c r="H64" s="226"/>
    </row>
    <row r="65" spans="1:8" ht="20.100000000000001" customHeight="1">
      <c r="A65" s="1103" t="s">
        <v>366</v>
      </c>
      <c r="B65" s="1104"/>
      <c r="C65" s="1104"/>
      <c r="D65" s="1104"/>
      <c r="E65" s="1104"/>
      <c r="F65" s="1105"/>
      <c r="G65" s="1017"/>
      <c r="H65" s="226"/>
    </row>
    <row r="66" spans="1:8" ht="20.100000000000001" customHeight="1">
      <c r="A66" s="645"/>
      <c r="B66" s="233"/>
      <c r="C66" s="233"/>
      <c r="D66" s="233"/>
      <c r="E66" s="233"/>
      <c r="F66" s="239"/>
      <c r="G66" s="245"/>
      <c r="H66" s="226"/>
    </row>
    <row r="67" spans="1:8" ht="20.100000000000001" customHeight="1">
      <c r="A67" s="645" t="s">
        <v>367</v>
      </c>
      <c r="B67" s="233"/>
      <c r="C67" s="233"/>
      <c r="D67" s="233"/>
      <c r="E67" s="233"/>
      <c r="F67" s="239" t="s">
        <v>368</v>
      </c>
      <c r="G67" s="580">
        <v>0</v>
      </c>
      <c r="H67" s="226"/>
    </row>
    <row r="68" spans="1:8" ht="20.100000000000001" customHeight="1">
      <c r="A68" s="645" t="s">
        <v>369</v>
      </c>
      <c r="B68" s="233"/>
      <c r="C68" s="233"/>
      <c r="D68" s="233"/>
      <c r="E68" s="233"/>
      <c r="F68" s="239" t="s">
        <v>370</v>
      </c>
      <c r="G68" s="580">
        <v>1381657</v>
      </c>
      <c r="H68" s="226"/>
    </row>
    <row r="69" spans="1:8" ht="20.100000000000001" customHeight="1">
      <c r="A69" s="645" t="s">
        <v>371</v>
      </c>
      <c r="B69" s="233"/>
      <c r="C69" s="233"/>
      <c r="D69" s="233"/>
      <c r="E69" s="233"/>
      <c r="F69" s="239" t="s">
        <v>372</v>
      </c>
      <c r="G69" s="580">
        <v>0</v>
      </c>
      <c r="H69" s="226"/>
    </row>
    <row r="70" spans="1:8" ht="20.100000000000001" customHeight="1">
      <c r="A70" s="645"/>
      <c r="B70" s="233"/>
      <c r="C70" s="233"/>
      <c r="D70" s="233"/>
      <c r="E70" s="233"/>
      <c r="F70" s="239"/>
      <c r="G70" s="858"/>
      <c r="H70" s="226"/>
    </row>
    <row r="71" spans="1:8" ht="20.100000000000001" customHeight="1">
      <c r="A71" s="647" t="s">
        <v>373</v>
      </c>
      <c r="B71" s="233"/>
      <c r="C71" s="233"/>
      <c r="D71" s="233"/>
      <c r="E71" s="233"/>
      <c r="F71" s="239"/>
      <c r="G71" s="283">
        <f>SUM(G67:G69)</f>
        <v>1381657</v>
      </c>
      <c r="H71" s="226"/>
    </row>
    <row r="72" spans="1:8" ht="20.100000000000001" customHeight="1">
      <c r="A72" s="860"/>
      <c r="B72" s="728"/>
      <c r="C72" s="728"/>
      <c r="D72" s="728"/>
      <c r="E72" s="728"/>
      <c r="F72" s="729"/>
      <c r="G72" s="1018"/>
      <c r="H72" s="226"/>
    </row>
    <row r="73" spans="1:8" ht="20.100000000000001" customHeight="1">
      <c r="A73" s="1103" t="s">
        <v>374</v>
      </c>
      <c r="B73" s="1104"/>
      <c r="C73" s="1104"/>
      <c r="D73" s="1104"/>
      <c r="E73" s="1104"/>
      <c r="F73" s="1105"/>
      <c r="G73" s="1019"/>
      <c r="H73" s="226"/>
    </row>
    <row r="74" spans="1:8" ht="20.100000000000001" customHeight="1">
      <c r="A74" s="645"/>
      <c r="B74" s="233"/>
      <c r="C74" s="233"/>
      <c r="D74" s="233"/>
      <c r="E74" s="233"/>
      <c r="F74" s="239"/>
      <c r="G74" s="254"/>
      <c r="H74" s="226"/>
    </row>
    <row r="75" spans="1:8" ht="20.100000000000001" customHeight="1">
      <c r="A75" s="645" t="s">
        <v>375</v>
      </c>
      <c r="B75" s="233"/>
      <c r="C75" s="233"/>
      <c r="D75" s="233"/>
      <c r="E75" s="233"/>
      <c r="F75" s="239" t="s">
        <v>376</v>
      </c>
      <c r="G75" s="671">
        <f>'CHECK SHEET'!D102</f>
        <v>27125617</v>
      </c>
      <c r="H75" s="226"/>
    </row>
    <row r="76" spans="1:8" ht="20.100000000000001" customHeight="1">
      <c r="A76" s="645" t="s">
        <v>377</v>
      </c>
      <c r="B76" s="233"/>
      <c r="C76" s="233"/>
      <c r="D76" s="233"/>
      <c r="E76" s="233"/>
      <c r="F76" s="242">
        <v>42130</v>
      </c>
      <c r="G76" s="672">
        <v>0</v>
      </c>
      <c r="H76" s="226"/>
    </row>
    <row r="77" spans="1:8" ht="20.100000000000001" customHeight="1">
      <c r="A77" s="648" t="s">
        <v>378</v>
      </c>
      <c r="B77" s="649"/>
      <c r="C77" s="649"/>
      <c r="D77" s="649"/>
      <c r="E77" s="649"/>
      <c r="F77" s="255" t="s">
        <v>379</v>
      </c>
      <c r="G77" s="673">
        <v>838684</v>
      </c>
      <c r="H77" s="226"/>
    </row>
    <row r="78" spans="1:8" ht="20.100000000000001" customHeight="1">
      <c r="A78" s="648" t="s">
        <v>380</v>
      </c>
      <c r="B78" s="649"/>
      <c r="C78" s="649"/>
      <c r="D78" s="649"/>
      <c r="E78" s="649"/>
      <c r="F78" s="255" t="s">
        <v>381</v>
      </c>
      <c r="G78" s="672">
        <v>0</v>
      </c>
      <c r="H78" s="226"/>
    </row>
    <row r="79" spans="1:8" ht="20.100000000000001" customHeight="1">
      <c r="A79" s="645" t="s">
        <v>382</v>
      </c>
      <c r="B79" s="233"/>
      <c r="C79" s="233"/>
      <c r="D79" s="233"/>
      <c r="E79" s="233"/>
      <c r="F79" s="239" t="s">
        <v>383</v>
      </c>
      <c r="G79" s="672">
        <v>4500</v>
      </c>
      <c r="H79" s="226"/>
    </row>
    <row r="80" spans="1:8" ht="20.100000000000001" customHeight="1">
      <c r="A80" s="645" t="s">
        <v>384</v>
      </c>
      <c r="B80" s="233"/>
      <c r="C80" s="233"/>
      <c r="D80" s="233"/>
      <c r="E80" s="233"/>
      <c r="F80" s="239" t="s">
        <v>385</v>
      </c>
      <c r="G80" s="672">
        <v>407317</v>
      </c>
      <c r="H80" s="226"/>
    </row>
    <row r="81" spans="1:10" ht="20.100000000000001" customHeight="1">
      <c r="A81" s="645" t="s">
        <v>386</v>
      </c>
      <c r="B81" s="233"/>
      <c r="C81" s="233"/>
      <c r="D81" s="233"/>
      <c r="E81" s="233"/>
      <c r="F81" s="239" t="s">
        <v>387</v>
      </c>
      <c r="G81" s="671">
        <f>'CHECK SHEET'!D104</f>
        <v>3883985</v>
      </c>
      <c r="H81" s="226"/>
    </row>
    <row r="82" spans="1:10" ht="20.100000000000001" customHeight="1">
      <c r="A82" s="650" t="s">
        <v>388</v>
      </c>
      <c r="B82" s="651"/>
      <c r="C82" s="651"/>
      <c r="D82" s="651"/>
      <c r="E82" s="651"/>
      <c r="F82" s="254" t="s">
        <v>389</v>
      </c>
      <c r="G82" s="672">
        <v>0</v>
      </c>
      <c r="H82" s="226"/>
    </row>
    <row r="83" spans="1:10" ht="20.100000000000001" customHeight="1">
      <c r="A83" s="645" t="s">
        <v>390</v>
      </c>
      <c r="B83" s="233"/>
      <c r="C83" s="233"/>
      <c r="D83" s="233"/>
      <c r="E83" s="233"/>
      <c r="F83" s="239" t="s">
        <v>391</v>
      </c>
      <c r="G83" s="672">
        <v>5000</v>
      </c>
      <c r="H83" s="226"/>
    </row>
    <row r="84" spans="1:10" ht="20.100000000000001" customHeight="1">
      <c r="A84" s="645"/>
      <c r="B84" s="233"/>
      <c r="C84" s="233"/>
      <c r="D84" s="233"/>
      <c r="E84" s="233"/>
      <c r="F84" s="239"/>
      <c r="G84" s="861"/>
      <c r="H84" s="226"/>
    </row>
    <row r="85" spans="1:10" ht="20.100000000000001" customHeight="1">
      <c r="A85" s="647" t="s">
        <v>392</v>
      </c>
      <c r="B85" s="233"/>
      <c r="C85" s="233"/>
      <c r="D85" s="233"/>
      <c r="E85" s="233"/>
      <c r="F85" s="239"/>
      <c r="G85" s="284">
        <f>SUM(G75:G83)</f>
        <v>32265103</v>
      </c>
      <c r="H85" s="226"/>
    </row>
    <row r="86" spans="1:10" ht="20.100000000000001" customHeight="1">
      <c r="A86" s="860"/>
      <c r="B86" s="728"/>
      <c r="C86" s="728"/>
      <c r="D86" s="728"/>
      <c r="E86" s="728"/>
      <c r="F86" s="729"/>
      <c r="G86" s="1018"/>
      <c r="H86" s="226"/>
    </row>
    <row r="87" spans="1:10" ht="20.100000000000001" customHeight="1">
      <c r="A87" s="1112" t="s">
        <v>393</v>
      </c>
      <c r="B87" s="1113"/>
      <c r="C87" s="1113"/>
      <c r="D87" s="1113"/>
      <c r="E87" s="1113"/>
      <c r="F87" s="1114"/>
      <c r="G87" s="1019"/>
      <c r="H87" s="226"/>
    </row>
    <row r="88" spans="1:10" ht="20.100000000000001" customHeight="1">
      <c r="A88" s="645"/>
      <c r="B88" s="233"/>
      <c r="C88" s="233"/>
      <c r="D88" s="233"/>
      <c r="E88" s="233"/>
      <c r="F88" s="239"/>
      <c r="G88" s="254"/>
      <c r="H88" s="226"/>
    </row>
    <row r="89" spans="1:10" ht="20.100000000000001" customHeight="1">
      <c r="A89" s="645" t="s">
        <v>394</v>
      </c>
      <c r="B89" s="233"/>
      <c r="C89" s="233"/>
      <c r="D89" s="233"/>
      <c r="E89" s="233"/>
      <c r="F89" s="239" t="s">
        <v>395</v>
      </c>
      <c r="G89" s="627">
        <v>0</v>
      </c>
      <c r="H89" s="226"/>
    </row>
    <row r="90" spans="1:10" ht="20.100000000000001" customHeight="1">
      <c r="A90" s="646" t="s">
        <v>396</v>
      </c>
      <c r="B90" s="236"/>
      <c r="C90" s="236"/>
      <c r="D90" s="236"/>
      <c r="E90" s="236"/>
      <c r="F90" s="237">
        <v>43518</v>
      </c>
      <c r="G90" s="674">
        <v>0</v>
      </c>
      <c r="H90" s="226"/>
      <c r="J90" s="256"/>
    </row>
    <row r="91" spans="1:10" ht="20.100000000000001" customHeight="1">
      <c r="A91" s="646" t="s">
        <v>397</v>
      </c>
      <c r="B91" s="236"/>
      <c r="C91" s="236"/>
      <c r="D91" s="236"/>
      <c r="E91" s="236"/>
      <c r="F91" s="237">
        <v>43519</v>
      </c>
      <c r="G91" s="674">
        <v>0</v>
      </c>
      <c r="H91" s="226"/>
    </row>
    <row r="92" spans="1:10" ht="20.100000000000001" customHeight="1">
      <c r="A92" s="646" t="s">
        <v>8</v>
      </c>
      <c r="B92" s="236"/>
      <c r="C92" s="236"/>
      <c r="D92" s="236"/>
      <c r="E92" s="236"/>
      <c r="F92" s="237" t="s">
        <v>10</v>
      </c>
      <c r="G92" s="674">
        <v>0</v>
      </c>
      <c r="H92" s="226"/>
    </row>
    <row r="93" spans="1:10" ht="20.100000000000001" customHeight="1">
      <c r="A93" s="646" t="s">
        <v>12</v>
      </c>
      <c r="B93" s="236"/>
      <c r="C93" s="236"/>
      <c r="D93" s="236"/>
      <c r="E93" s="236"/>
      <c r="F93" s="237" t="s">
        <v>13</v>
      </c>
      <c r="G93" s="674">
        <v>0</v>
      </c>
      <c r="H93" s="226"/>
    </row>
    <row r="94" spans="1:10" ht="20.100000000000001" customHeight="1">
      <c r="A94" s="645" t="s">
        <v>398</v>
      </c>
      <c r="B94" s="233"/>
      <c r="C94" s="233"/>
      <c r="D94" s="233"/>
      <c r="E94" s="233"/>
      <c r="F94" s="239" t="s">
        <v>399</v>
      </c>
      <c r="G94" s="580">
        <v>60000</v>
      </c>
      <c r="H94" s="226"/>
    </row>
    <row r="95" spans="1:10" ht="20.100000000000001" customHeight="1">
      <c r="A95" s="777"/>
      <c r="B95" s="730"/>
      <c r="C95" s="730"/>
      <c r="D95" s="730"/>
      <c r="E95" s="730"/>
      <c r="F95" s="747"/>
      <c r="G95" s="861"/>
      <c r="H95" s="226"/>
    </row>
    <row r="96" spans="1:10" ht="20.100000000000001" customHeight="1">
      <c r="A96" s="647" t="s">
        <v>400</v>
      </c>
      <c r="B96" s="233"/>
      <c r="C96" s="233"/>
      <c r="D96" s="233"/>
      <c r="E96" s="233"/>
      <c r="F96" s="257"/>
      <c r="G96" s="862">
        <f>SUM(G89:G94)</f>
        <v>60000</v>
      </c>
      <c r="H96" s="226"/>
    </row>
    <row r="97" spans="1:8" ht="20.100000000000001" customHeight="1">
      <c r="A97" s="645"/>
      <c r="B97" s="233"/>
      <c r="C97" s="233"/>
      <c r="D97" s="233"/>
      <c r="E97" s="233"/>
      <c r="F97" s="239"/>
      <c r="G97" s="258"/>
      <c r="H97" s="226"/>
    </row>
    <row r="98" spans="1:8" ht="20.100000000000001" customHeight="1">
      <c r="A98" s="1115" t="s">
        <v>401</v>
      </c>
      <c r="B98" s="1116"/>
      <c r="C98" s="1116"/>
      <c r="D98" s="1116"/>
      <c r="E98" s="1116"/>
      <c r="F98" s="1117"/>
      <c r="G98" s="1020"/>
      <c r="H98" s="226"/>
    </row>
    <row r="99" spans="1:8" ht="20.100000000000001" customHeight="1">
      <c r="A99" s="645"/>
      <c r="B99" s="233"/>
      <c r="C99" s="233"/>
      <c r="D99" s="233"/>
      <c r="E99" s="233"/>
      <c r="F99" s="239"/>
      <c r="G99" s="258"/>
      <c r="H99" s="226"/>
    </row>
    <row r="100" spans="1:8" ht="20.100000000000001" customHeight="1">
      <c r="A100" s="645" t="s">
        <v>402</v>
      </c>
      <c r="B100" s="233"/>
      <c r="C100" s="233"/>
      <c r="D100" s="233"/>
      <c r="E100" s="233"/>
      <c r="F100" s="239" t="s">
        <v>403</v>
      </c>
      <c r="G100" s="583">
        <v>0</v>
      </c>
      <c r="H100" s="226"/>
    </row>
    <row r="101" spans="1:8" ht="20.100000000000001" customHeight="1">
      <c r="A101" s="645" t="s">
        <v>404</v>
      </c>
      <c r="B101" s="233"/>
      <c r="C101" s="233"/>
      <c r="D101" s="233"/>
      <c r="E101" s="233"/>
      <c r="F101" s="239" t="s">
        <v>405</v>
      </c>
      <c r="G101" s="581">
        <v>33000</v>
      </c>
      <c r="H101" s="226"/>
    </row>
    <row r="102" spans="1:8" ht="20.100000000000001" customHeight="1">
      <c r="A102" s="646" t="s">
        <v>406</v>
      </c>
      <c r="B102" s="236"/>
      <c r="C102" s="236"/>
      <c r="D102" s="236"/>
      <c r="E102" s="236"/>
      <c r="F102" s="259">
        <v>44400</v>
      </c>
      <c r="G102" s="582">
        <v>0</v>
      </c>
      <c r="H102" s="226"/>
    </row>
    <row r="103" spans="1:8" ht="20.100000000000001" customHeight="1">
      <c r="A103" s="645" t="s">
        <v>407</v>
      </c>
      <c r="B103" s="233"/>
      <c r="C103" s="233"/>
      <c r="D103" s="233"/>
      <c r="E103" s="233"/>
      <c r="F103" s="239" t="s">
        <v>408</v>
      </c>
      <c r="G103" s="581">
        <v>0</v>
      </c>
      <c r="H103" s="226"/>
    </row>
    <row r="104" spans="1:8" ht="20.100000000000001" customHeight="1">
      <c r="A104" s="645"/>
      <c r="B104" s="233"/>
      <c r="C104" s="233"/>
      <c r="D104" s="233"/>
      <c r="E104" s="233"/>
      <c r="F104" s="239"/>
      <c r="G104" s="863"/>
      <c r="H104" s="226"/>
    </row>
    <row r="105" spans="1:8" ht="20.100000000000001" customHeight="1">
      <c r="A105" s="647" t="s">
        <v>409</v>
      </c>
      <c r="B105" s="233"/>
      <c r="C105" s="233"/>
      <c r="D105" s="233"/>
      <c r="E105" s="233"/>
      <c r="F105" s="239"/>
      <c r="G105" s="862">
        <f>SUM(G100:G103)</f>
        <v>33000</v>
      </c>
      <c r="H105" s="226"/>
    </row>
    <row r="106" spans="1:8" ht="20.100000000000001" customHeight="1">
      <c r="A106" s="645"/>
      <c r="B106" s="233"/>
      <c r="C106" s="233"/>
      <c r="D106" s="233"/>
      <c r="E106" s="233"/>
      <c r="F106" s="239"/>
      <c r="G106" s="258"/>
      <c r="H106" s="226"/>
    </row>
    <row r="107" spans="1:8" ht="20.100000000000001" customHeight="1">
      <c r="A107" s="1103" t="s">
        <v>410</v>
      </c>
      <c r="B107" s="1104"/>
      <c r="C107" s="1104"/>
      <c r="D107" s="1104"/>
      <c r="E107" s="1104"/>
      <c r="F107" s="1105"/>
      <c r="G107" s="864"/>
      <c r="H107" s="226"/>
    </row>
    <row r="108" spans="1:8" ht="20.100000000000001" customHeight="1">
      <c r="A108" s="645"/>
      <c r="B108" s="233"/>
      <c r="C108" s="233"/>
      <c r="D108" s="233"/>
      <c r="E108" s="233"/>
      <c r="F108" s="239"/>
      <c r="G108" s="258"/>
      <c r="H108" s="226"/>
    </row>
    <row r="109" spans="1:8" ht="20.100000000000001" customHeight="1">
      <c r="A109" s="645" t="s">
        <v>411</v>
      </c>
      <c r="B109" s="233"/>
      <c r="C109" s="233"/>
      <c r="D109" s="233"/>
      <c r="E109" s="233"/>
      <c r="F109" s="239" t="s">
        <v>412</v>
      </c>
      <c r="G109" s="583">
        <v>0</v>
      </c>
      <c r="H109" s="226"/>
    </row>
    <row r="110" spans="1:8" ht="20.100000000000001" customHeight="1">
      <c r="A110" s="645" t="s">
        <v>413</v>
      </c>
      <c r="B110" s="233"/>
      <c r="C110" s="233"/>
      <c r="D110" s="233"/>
      <c r="E110" s="233"/>
      <c r="F110" s="239" t="s">
        <v>414</v>
      </c>
      <c r="G110" s="628">
        <v>200000</v>
      </c>
      <c r="H110" s="226"/>
    </row>
    <row r="111" spans="1:8" ht="20.100000000000001" customHeight="1">
      <c r="A111" s="645" t="s">
        <v>415</v>
      </c>
      <c r="B111" s="233"/>
      <c r="C111" s="233"/>
      <c r="D111" s="233"/>
      <c r="E111" s="233"/>
      <c r="F111" s="239" t="s">
        <v>416</v>
      </c>
      <c r="G111" s="628">
        <v>12000</v>
      </c>
      <c r="H111" s="226"/>
    </row>
    <row r="112" spans="1:8" ht="20.100000000000001" customHeight="1">
      <c r="A112" s="645" t="s">
        <v>417</v>
      </c>
      <c r="B112" s="233"/>
      <c r="C112" s="233"/>
      <c r="D112" s="233"/>
      <c r="E112" s="233"/>
      <c r="F112" s="239" t="s">
        <v>418</v>
      </c>
      <c r="G112" s="628">
        <v>0</v>
      </c>
      <c r="H112" s="226"/>
    </row>
    <row r="113" spans="1:8" ht="20.100000000000001" customHeight="1">
      <c r="A113" s="645" t="s">
        <v>419</v>
      </c>
      <c r="B113" s="233"/>
      <c r="C113" s="233"/>
      <c r="D113" s="233"/>
      <c r="E113" s="233"/>
      <c r="F113" s="239" t="s">
        <v>420</v>
      </c>
      <c r="G113" s="628">
        <v>0</v>
      </c>
      <c r="H113" s="226"/>
    </row>
    <row r="114" spans="1:8" ht="20.100000000000001" customHeight="1">
      <c r="A114" s="645"/>
      <c r="B114" s="233"/>
      <c r="C114" s="233"/>
      <c r="D114" s="233"/>
      <c r="E114" s="233"/>
      <c r="F114" s="239"/>
      <c r="G114" s="863"/>
      <c r="H114" s="226"/>
    </row>
    <row r="115" spans="1:8" ht="20.100000000000001" customHeight="1">
      <c r="A115" s="865" t="s">
        <v>421</v>
      </c>
      <c r="B115" s="866"/>
      <c r="C115" s="866"/>
      <c r="D115" s="866"/>
      <c r="E115" s="866"/>
      <c r="F115" s="867"/>
      <c r="G115" s="862">
        <f>SUM(G109:G113)</f>
        <v>212000</v>
      </c>
      <c r="H115" s="226"/>
    </row>
    <row r="116" spans="1:8" ht="20.100000000000001" customHeight="1">
      <c r="A116" s="645"/>
      <c r="B116" s="233"/>
      <c r="C116" s="233"/>
      <c r="D116" s="233"/>
      <c r="E116" s="233"/>
      <c r="F116" s="652"/>
      <c r="G116" s="653"/>
      <c r="H116" s="226"/>
    </row>
    <row r="117" spans="1:8" ht="20.100000000000001" customHeight="1">
      <c r="A117" s="868" t="s">
        <v>422</v>
      </c>
      <c r="B117" s="731"/>
      <c r="C117" s="731"/>
      <c r="D117" s="731"/>
      <c r="E117" s="731"/>
      <c r="F117" s="732" t="s">
        <v>423</v>
      </c>
      <c r="G117" s="869">
        <v>0</v>
      </c>
      <c r="H117" s="226"/>
    </row>
    <row r="118" spans="1:8" ht="20.100000000000001" customHeight="1">
      <c r="A118" s="654"/>
      <c r="B118" s="226"/>
      <c r="C118" s="226"/>
      <c r="D118" s="226"/>
      <c r="E118" s="226"/>
      <c r="F118" s="260"/>
      <c r="G118" s="261"/>
      <c r="H118" s="226"/>
    </row>
    <row r="119" spans="1:8" ht="20.100000000000001" customHeight="1">
      <c r="A119" s="647" t="s">
        <v>424</v>
      </c>
      <c r="B119" s="226"/>
      <c r="C119" s="233"/>
      <c r="D119" s="233"/>
      <c r="E119" s="226"/>
      <c r="F119" s="260"/>
      <c r="G119" s="862">
        <f>G117</f>
        <v>0</v>
      </c>
      <c r="H119" s="226"/>
    </row>
    <row r="120" spans="1:8" ht="20.100000000000001" customHeight="1">
      <c r="A120" s="654"/>
      <c r="B120" s="226"/>
      <c r="C120" s="226"/>
      <c r="D120" s="226"/>
      <c r="E120" s="226"/>
      <c r="F120" s="260"/>
      <c r="G120" s="258"/>
      <c r="H120" s="226"/>
    </row>
    <row r="121" spans="1:8" ht="20.100000000000001" customHeight="1">
      <c r="A121" s="1115" t="s">
        <v>425</v>
      </c>
      <c r="B121" s="1116"/>
      <c r="C121" s="1116"/>
      <c r="D121" s="1116"/>
      <c r="E121" s="1116"/>
      <c r="F121" s="1117"/>
      <c r="G121" s="1020"/>
      <c r="H121" s="226"/>
    </row>
    <row r="122" spans="1:8" ht="20.100000000000001" customHeight="1">
      <c r="A122" s="645"/>
      <c r="B122" s="233"/>
      <c r="C122" s="233"/>
      <c r="D122" s="233"/>
      <c r="E122" s="233"/>
      <c r="F122" s="239"/>
      <c r="G122" s="258"/>
      <c r="H122" s="226"/>
    </row>
    <row r="123" spans="1:8" ht="20.100000000000001" customHeight="1">
      <c r="A123" s="645" t="s">
        <v>426</v>
      </c>
      <c r="B123" s="233"/>
      <c r="C123" s="233"/>
      <c r="D123" s="233"/>
      <c r="E123" s="233"/>
      <c r="F123" s="239" t="s">
        <v>427</v>
      </c>
      <c r="G123" s="627">
        <v>68000</v>
      </c>
      <c r="H123" s="226"/>
    </row>
    <row r="124" spans="1:8" ht="20.100000000000001" customHeight="1">
      <c r="A124" s="645" t="s">
        <v>428</v>
      </c>
      <c r="B124" s="233"/>
      <c r="C124" s="233"/>
      <c r="D124" s="233"/>
      <c r="E124" s="233"/>
      <c r="F124" s="239" t="s">
        <v>429</v>
      </c>
      <c r="G124" s="628">
        <v>0</v>
      </c>
      <c r="H124" s="226"/>
    </row>
    <row r="125" spans="1:8" ht="20.100000000000001" customHeight="1">
      <c r="A125" s="645" t="s">
        <v>430</v>
      </c>
      <c r="B125" s="233"/>
      <c r="C125" s="233"/>
      <c r="D125" s="233"/>
      <c r="E125" s="233"/>
      <c r="F125" s="239" t="s">
        <v>431</v>
      </c>
      <c r="G125" s="628">
        <v>1500</v>
      </c>
      <c r="H125" s="226"/>
    </row>
    <row r="126" spans="1:8" ht="20.100000000000001" customHeight="1">
      <c r="A126" s="645" t="s">
        <v>432</v>
      </c>
      <c r="B126" s="233"/>
      <c r="C126" s="233"/>
      <c r="D126" s="233"/>
      <c r="E126" s="233"/>
      <c r="F126" s="239" t="s">
        <v>433</v>
      </c>
      <c r="G126" s="628">
        <v>128000</v>
      </c>
      <c r="H126" s="226"/>
    </row>
    <row r="127" spans="1:8" ht="20.100000000000001" customHeight="1">
      <c r="A127" s="645"/>
      <c r="B127" s="233"/>
      <c r="C127" s="233"/>
      <c r="D127" s="233"/>
      <c r="E127" s="233"/>
      <c r="F127" s="239"/>
      <c r="G127" s="863"/>
      <c r="H127" s="226"/>
    </row>
    <row r="128" spans="1:8" ht="20.100000000000001" customHeight="1">
      <c r="A128" s="647" t="s">
        <v>434</v>
      </c>
      <c r="B128" s="233"/>
      <c r="C128" s="233"/>
      <c r="D128" s="233"/>
      <c r="E128" s="233"/>
      <c r="F128" s="239"/>
      <c r="G128" s="862">
        <f>SUM(G123:G126)</f>
        <v>197500</v>
      </c>
      <c r="H128" s="226"/>
    </row>
    <row r="129" spans="1:8" ht="20.100000000000001" customHeight="1">
      <c r="A129" s="645"/>
      <c r="B129" s="233"/>
      <c r="C129" s="233"/>
      <c r="D129" s="233"/>
      <c r="E129" s="233"/>
      <c r="F129" s="239"/>
      <c r="G129" s="258"/>
      <c r="H129" s="226"/>
    </row>
    <row r="130" spans="1:8" ht="20.100000000000001" customHeight="1">
      <c r="A130" s="1103" t="s">
        <v>435</v>
      </c>
      <c r="B130" s="1104"/>
      <c r="C130" s="1104"/>
      <c r="D130" s="1104"/>
      <c r="E130" s="1104"/>
      <c r="F130" s="1105"/>
      <c r="G130" s="864"/>
      <c r="H130" s="226"/>
    </row>
    <row r="131" spans="1:8" ht="20.100000000000001" customHeight="1">
      <c r="A131" s="645"/>
      <c r="B131" s="233"/>
      <c r="C131" s="233"/>
      <c r="D131" s="233"/>
      <c r="E131" s="233"/>
      <c r="F131" s="239"/>
      <c r="G131" s="258"/>
      <c r="H131" s="226"/>
    </row>
    <row r="132" spans="1:8" ht="20.100000000000001" customHeight="1">
      <c r="A132" s="645" t="s">
        <v>436</v>
      </c>
      <c r="B132" s="233"/>
      <c r="C132" s="233"/>
      <c r="D132" s="655"/>
      <c r="E132" s="656"/>
      <c r="F132" s="255" t="s">
        <v>437</v>
      </c>
      <c r="G132" s="583">
        <v>0</v>
      </c>
      <c r="H132" s="226"/>
    </row>
    <row r="133" spans="1:8" ht="20.100000000000001" customHeight="1">
      <c r="A133" s="645" t="s">
        <v>438</v>
      </c>
      <c r="B133" s="233"/>
      <c r="C133" s="233"/>
      <c r="D133" s="655"/>
      <c r="E133" s="656"/>
      <c r="F133" s="255" t="s">
        <v>439</v>
      </c>
      <c r="G133" s="581">
        <v>0</v>
      </c>
      <c r="H133" s="226"/>
    </row>
    <row r="134" spans="1:8" ht="20.100000000000001" customHeight="1">
      <c r="A134" s="646" t="s">
        <v>440</v>
      </c>
      <c r="B134" s="236"/>
      <c r="C134" s="236"/>
      <c r="D134" s="657"/>
      <c r="E134" s="250"/>
      <c r="F134" s="262">
        <v>49230</v>
      </c>
      <c r="G134" s="629">
        <v>10500</v>
      </c>
      <c r="H134" s="226"/>
    </row>
    <row r="135" spans="1:8" ht="20.100000000000001" customHeight="1">
      <c r="A135" s="646" t="s">
        <v>441</v>
      </c>
      <c r="B135" s="236"/>
      <c r="C135" s="236"/>
      <c r="D135" s="657"/>
      <c r="E135" s="250"/>
      <c r="F135" s="262">
        <v>49240</v>
      </c>
      <c r="G135" s="581">
        <v>0</v>
      </c>
      <c r="H135" s="226"/>
    </row>
    <row r="136" spans="1:8" ht="20.100000000000001" customHeight="1">
      <c r="A136" s="645" t="s">
        <v>442</v>
      </c>
      <c r="B136" s="233"/>
      <c r="C136" s="233"/>
      <c r="D136" s="233"/>
      <c r="E136" s="233"/>
      <c r="F136" s="239" t="s">
        <v>443</v>
      </c>
      <c r="G136" s="581">
        <v>10000</v>
      </c>
      <c r="H136" s="226"/>
    </row>
    <row r="137" spans="1:8" ht="20.100000000000001" customHeight="1">
      <c r="A137" s="645" t="s">
        <v>444</v>
      </c>
      <c r="B137" s="233"/>
      <c r="C137" s="233"/>
      <c r="D137" s="233"/>
      <c r="E137" s="233"/>
      <c r="F137" s="242">
        <v>49520</v>
      </c>
      <c r="G137" s="581">
        <v>0</v>
      </c>
      <c r="H137" s="226"/>
    </row>
    <row r="138" spans="1:8" ht="20.100000000000001" customHeight="1">
      <c r="A138" s="645" t="s">
        <v>445</v>
      </c>
      <c r="B138" s="233"/>
      <c r="C138" s="233"/>
      <c r="D138" s="233"/>
      <c r="E138" s="233"/>
      <c r="F138" s="239" t="s">
        <v>446</v>
      </c>
      <c r="G138" s="581">
        <v>0</v>
      </c>
      <c r="H138" s="226"/>
    </row>
    <row r="139" spans="1:8" ht="20.100000000000001" customHeight="1">
      <c r="A139" s="645" t="s">
        <v>447</v>
      </c>
      <c r="B139" s="233"/>
      <c r="C139" s="233"/>
      <c r="D139" s="233"/>
      <c r="E139" s="233"/>
      <c r="F139" s="239" t="s">
        <v>448</v>
      </c>
      <c r="G139" s="581">
        <v>0</v>
      </c>
      <c r="H139" s="226"/>
    </row>
    <row r="140" spans="1:8" ht="20.100000000000001" customHeight="1">
      <c r="A140" s="645"/>
      <c r="B140" s="233"/>
      <c r="C140" s="233"/>
      <c r="D140" s="233"/>
      <c r="E140" s="233"/>
      <c r="F140" s="239"/>
      <c r="G140" s="863"/>
      <c r="H140" s="226"/>
    </row>
    <row r="141" spans="1:8" ht="20.100000000000001" customHeight="1">
      <c r="A141" s="647" t="s">
        <v>449</v>
      </c>
      <c r="B141" s="233"/>
      <c r="C141" s="233"/>
      <c r="D141" s="233"/>
      <c r="E141" s="233"/>
      <c r="F141" s="239"/>
      <c r="G141" s="862">
        <f>SUM(G132:G139)</f>
        <v>20500</v>
      </c>
      <c r="H141" s="226"/>
    </row>
    <row r="142" spans="1:8" ht="20.100000000000001" customHeight="1">
      <c r="A142" s="645"/>
      <c r="B142" s="233"/>
      <c r="C142" s="233"/>
      <c r="D142" s="233"/>
      <c r="E142" s="233"/>
      <c r="F142" s="239"/>
      <c r="G142" s="258"/>
      <c r="H142" s="226"/>
    </row>
    <row r="143" spans="1:8" ht="20.100000000000001" customHeight="1" thickBot="1">
      <c r="A143" s="677" t="s">
        <v>450</v>
      </c>
      <c r="B143" s="678"/>
      <c r="C143" s="678"/>
      <c r="D143" s="678"/>
      <c r="E143" s="678"/>
      <c r="F143" s="679"/>
      <c r="G143" s="681">
        <f>G63+G71+G85+G96+G105+G115+G119+G128+G141</f>
        <v>53130913</v>
      </c>
      <c r="H143" s="226"/>
    </row>
    <row r="144" spans="1:8" ht="20.100000000000001" customHeight="1" thickTop="1">
      <c r="A144" s="860"/>
      <c r="B144" s="728"/>
      <c r="C144" s="728"/>
      <c r="D144" s="728"/>
      <c r="E144" s="728"/>
      <c r="F144" s="792"/>
      <c r="G144" s="793"/>
      <c r="H144" s="226"/>
    </row>
    <row r="145" spans="1:8" ht="20.100000000000001" customHeight="1">
      <c r="A145" s="1103" t="s">
        <v>451</v>
      </c>
      <c r="B145" s="1104"/>
      <c r="C145" s="1104"/>
      <c r="D145" s="1104"/>
      <c r="E145" s="1104"/>
      <c r="F145" s="1105"/>
      <c r="G145" s="1021"/>
      <c r="H145" s="226"/>
    </row>
    <row r="146" spans="1:8" ht="20.100000000000001" customHeight="1">
      <c r="A146" s="645"/>
      <c r="B146" s="233"/>
      <c r="C146" s="233"/>
      <c r="D146" s="233"/>
      <c r="E146" s="233"/>
      <c r="F146" s="239"/>
      <c r="G146" s="263"/>
      <c r="H146" s="226"/>
    </row>
    <row r="147" spans="1:8" ht="20.100000000000001" customHeight="1">
      <c r="A147" s="645" t="s">
        <v>452</v>
      </c>
      <c r="B147" s="233"/>
      <c r="C147" s="233"/>
      <c r="D147" s="233"/>
      <c r="E147" s="233"/>
      <c r="F147" s="239" t="s">
        <v>453</v>
      </c>
      <c r="G147" s="584">
        <v>840910</v>
      </c>
      <c r="H147" s="226"/>
    </row>
    <row r="148" spans="1:8" ht="20.100000000000001" customHeight="1">
      <c r="A148" s="645" t="s">
        <v>454</v>
      </c>
      <c r="B148" s="226"/>
      <c r="C148" s="226"/>
      <c r="D148" s="226"/>
      <c r="E148" s="226"/>
      <c r="F148" s="239" t="s">
        <v>455</v>
      </c>
      <c r="G148" s="585">
        <v>1267652</v>
      </c>
      <c r="H148" s="226"/>
    </row>
    <row r="149" spans="1:8" ht="20.100000000000001" customHeight="1">
      <c r="A149" s="645" t="s">
        <v>456</v>
      </c>
      <c r="B149" s="226"/>
      <c r="C149" s="226"/>
      <c r="D149" s="226"/>
      <c r="E149" s="226"/>
      <c r="F149" s="239" t="s">
        <v>457</v>
      </c>
      <c r="G149" s="585">
        <v>671298</v>
      </c>
      <c r="H149" s="226"/>
    </row>
    <row r="150" spans="1:8" ht="20.100000000000001" customHeight="1">
      <c r="A150" s="645" t="s">
        <v>458</v>
      </c>
      <c r="B150" s="226"/>
      <c r="C150" s="226"/>
      <c r="D150" s="226"/>
      <c r="E150" s="226"/>
      <c r="F150" s="239" t="s">
        <v>459</v>
      </c>
      <c r="G150" s="585">
        <v>0</v>
      </c>
      <c r="H150" s="226"/>
    </row>
    <row r="151" spans="1:8" ht="20.100000000000001" customHeight="1">
      <c r="A151" s="645" t="s">
        <v>460</v>
      </c>
      <c r="B151" s="226"/>
      <c r="C151" s="226"/>
      <c r="D151" s="226"/>
      <c r="E151" s="226"/>
      <c r="F151" s="239" t="s">
        <v>461</v>
      </c>
      <c r="G151" s="585">
        <v>0</v>
      </c>
      <c r="H151" s="226"/>
    </row>
    <row r="152" spans="1:8" ht="20.100000000000001" customHeight="1">
      <c r="A152" s="645" t="s">
        <v>462</v>
      </c>
      <c r="B152" s="233"/>
      <c r="C152" s="233"/>
      <c r="D152" s="233"/>
      <c r="E152" s="233"/>
      <c r="F152" s="239" t="s">
        <v>463</v>
      </c>
      <c r="G152" s="585">
        <v>11014666</v>
      </c>
      <c r="H152" s="226"/>
    </row>
    <row r="153" spans="1:8" ht="20.100000000000001" customHeight="1">
      <c r="A153" s="645" t="s">
        <v>464</v>
      </c>
      <c r="B153" s="233"/>
      <c r="C153" s="233"/>
      <c r="D153" s="233"/>
      <c r="E153" s="233"/>
      <c r="F153" s="239" t="s">
        <v>465</v>
      </c>
      <c r="G153" s="585">
        <v>1473263</v>
      </c>
      <c r="H153" s="226"/>
    </row>
    <row r="154" spans="1:8" ht="20.100000000000001" customHeight="1">
      <c r="A154" s="645" t="s">
        <v>466</v>
      </c>
      <c r="B154" s="233"/>
      <c r="C154" s="233"/>
      <c r="D154" s="233"/>
      <c r="E154" s="233"/>
      <c r="F154" s="239" t="s">
        <v>467</v>
      </c>
      <c r="G154" s="585">
        <v>5000</v>
      </c>
      <c r="H154" s="226"/>
    </row>
    <row r="155" spans="1:8" ht="20.100000000000001" customHeight="1">
      <c r="A155" s="645" t="s">
        <v>468</v>
      </c>
      <c r="B155" s="233"/>
      <c r="C155" s="233"/>
      <c r="D155" s="233"/>
      <c r="E155" s="233"/>
      <c r="F155" s="239" t="s">
        <v>469</v>
      </c>
      <c r="G155" s="585">
        <v>625292</v>
      </c>
      <c r="H155" s="226"/>
    </row>
    <row r="156" spans="1:8" ht="20.100000000000001" customHeight="1">
      <c r="A156" s="645" t="s">
        <v>470</v>
      </c>
      <c r="B156" s="233"/>
      <c r="C156" s="233"/>
      <c r="D156" s="233"/>
      <c r="E156" s="233"/>
      <c r="F156" s="239" t="s">
        <v>471</v>
      </c>
      <c r="G156" s="585">
        <v>0</v>
      </c>
      <c r="H156" s="226"/>
    </row>
    <row r="157" spans="1:8" ht="20.100000000000001" customHeight="1">
      <c r="A157" s="645" t="s">
        <v>472</v>
      </c>
      <c r="B157" s="233"/>
      <c r="C157" s="233"/>
      <c r="D157" s="233"/>
      <c r="E157" s="233"/>
      <c r="F157" s="242">
        <v>52500</v>
      </c>
      <c r="G157" s="585">
        <v>0</v>
      </c>
      <c r="H157" s="226"/>
    </row>
    <row r="158" spans="1:8" ht="20.100000000000001" customHeight="1">
      <c r="A158" s="645" t="s">
        <v>473</v>
      </c>
      <c r="B158" s="233"/>
      <c r="C158" s="233"/>
      <c r="D158" s="233"/>
      <c r="E158" s="233"/>
      <c r="F158" s="239" t="s">
        <v>474</v>
      </c>
      <c r="G158" s="585">
        <v>0</v>
      </c>
      <c r="H158" s="226"/>
    </row>
    <row r="159" spans="1:8" ht="20.100000000000001" customHeight="1">
      <c r="A159" s="645" t="s">
        <v>475</v>
      </c>
      <c r="B159" s="233"/>
      <c r="C159" s="233"/>
      <c r="D159" s="233"/>
      <c r="E159" s="233"/>
      <c r="F159" s="239" t="s">
        <v>476</v>
      </c>
      <c r="G159" s="585">
        <v>0</v>
      </c>
      <c r="H159" s="226"/>
    </row>
    <row r="160" spans="1:8" ht="20.100000000000001" customHeight="1">
      <c r="A160" s="645" t="s">
        <v>477</v>
      </c>
      <c r="B160" s="233"/>
      <c r="C160" s="233"/>
      <c r="D160" s="233"/>
      <c r="E160" s="233"/>
      <c r="F160" s="239" t="s">
        <v>478</v>
      </c>
      <c r="G160" s="585">
        <v>0</v>
      </c>
      <c r="H160" s="226"/>
    </row>
    <row r="161" spans="1:8" ht="20.100000000000001" customHeight="1">
      <c r="A161" s="645" t="s">
        <v>479</v>
      </c>
      <c r="B161" s="233"/>
      <c r="C161" s="233"/>
      <c r="D161" s="233"/>
      <c r="E161" s="233"/>
      <c r="F161" s="239" t="s">
        <v>480</v>
      </c>
      <c r="G161" s="585">
        <v>0</v>
      </c>
      <c r="H161" s="226"/>
    </row>
    <row r="162" spans="1:8" ht="20.100000000000001" customHeight="1">
      <c r="A162" s="645" t="s">
        <v>481</v>
      </c>
      <c r="B162" s="233"/>
      <c r="C162" s="233"/>
      <c r="D162" s="233"/>
      <c r="E162" s="233"/>
      <c r="F162" s="239" t="s">
        <v>482</v>
      </c>
      <c r="G162" s="585">
        <v>5080624</v>
      </c>
      <c r="H162" s="226"/>
    </row>
    <row r="163" spans="1:8" ht="20.100000000000001" customHeight="1">
      <c r="A163" s="645" t="s">
        <v>483</v>
      </c>
      <c r="B163" s="233"/>
      <c r="C163" s="233"/>
      <c r="D163" s="233"/>
      <c r="E163" s="233"/>
      <c r="F163" s="239" t="s">
        <v>484</v>
      </c>
      <c r="G163" s="585">
        <v>293415</v>
      </c>
      <c r="H163" s="226"/>
    </row>
    <row r="164" spans="1:8" ht="20.100000000000001" customHeight="1">
      <c r="A164" s="645" t="s">
        <v>485</v>
      </c>
      <c r="B164" s="233"/>
      <c r="C164" s="233"/>
      <c r="D164" s="233"/>
      <c r="E164" s="233"/>
      <c r="F164" s="239" t="s">
        <v>486</v>
      </c>
      <c r="G164" s="585">
        <v>0</v>
      </c>
      <c r="H164" s="226"/>
    </row>
    <row r="165" spans="1:8" ht="20.100000000000001" customHeight="1">
      <c r="A165" s="645" t="s">
        <v>487</v>
      </c>
      <c r="B165" s="233"/>
      <c r="C165" s="233"/>
      <c r="D165" s="233"/>
      <c r="E165" s="233"/>
      <c r="F165" s="239" t="s">
        <v>488</v>
      </c>
      <c r="G165" s="585">
        <v>0</v>
      </c>
      <c r="H165" s="226"/>
    </row>
    <row r="166" spans="1:8" ht="20.100000000000001" customHeight="1">
      <c r="A166" s="645" t="s">
        <v>489</v>
      </c>
      <c r="B166" s="233"/>
      <c r="C166" s="233"/>
      <c r="D166" s="233"/>
      <c r="E166" s="233"/>
      <c r="F166" s="239" t="s">
        <v>490</v>
      </c>
      <c r="G166" s="585">
        <v>97488</v>
      </c>
      <c r="H166" s="226"/>
    </row>
    <row r="167" spans="1:8" ht="20.100000000000001" customHeight="1">
      <c r="A167" s="645" t="s">
        <v>491</v>
      </c>
      <c r="B167" s="233"/>
      <c r="C167" s="233"/>
      <c r="D167" s="233"/>
      <c r="E167" s="233"/>
      <c r="F167" s="239" t="s">
        <v>492</v>
      </c>
      <c r="G167" s="585">
        <v>4232926</v>
      </c>
      <c r="H167" s="226"/>
    </row>
    <row r="168" spans="1:8" ht="20.100000000000001" customHeight="1">
      <c r="A168" s="645" t="s">
        <v>493</v>
      </c>
      <c r="B168" s="233"/>
      <c r="C168" s="233"/>
      <c r="D168" s="233"/>
      <c r="E168" s="233"/>
      <c r="F168" s="239" t="s">
        <v>494</v>
      </c>
      <c r="G168" s="585">
        <v>51300</v>
      </c>
      <c r="H168" s="226"/>
    </row>
    <row r="169" spans="1:8" ht="20.100000000000001" customHeight="1">
      <c r="A169" s="645" t="s">
        <v>495</v>
      </c>
      <c r="B169" s="233"/>
      <c r="C169" s="233"/>
      <c r="D169" s="233"/>
      <c r="E169" s="233"/>
      <c r="F169" s="239" t="s">
        <v>496</v>
      </c>
      <c r="G169" s="585">
        <v>152690</v>
      </c>
      <c r="H169" s="226"/>
    </row>
    <row r="170" spans="1:8" ht="20.100000000000001" customHeight="1">
      <c r="A170" s="645" t="s">
        <v>497</v>
      </c>
      <c r="B170" s="233"/>
      <c r="C170" s="233"/>
      <c r="D170" s="233"/>
      <c r="E170" s="233"/>
      <c r="F170" s="239" t="s">
        <v>498</v>
      </c>
      <c r="G170" s="585">
        <v>0</v>
      </c>
      <c r="H170" s="226"/>
    </row>
    <row r="171" spans="1:8" ht="20.100000000000001" customHeight="1">
      <c r="A171" s="645" t="s">
        <v>499</v>
      </c>
      <c r="B171" s="233"/>
      <c r="C171" s="233"/>
      <c r="D171" s="233"/>
      <c r="E171" s="233"/>
      <c r="F171" s="239" t="s">
        <v>500</v>
      </c>
      <c r="G171" s="585">
        <v>0</v>
      </c>
      <c r="H171" s="226"/>
    </row>
    <row r="172" spans="1:8" ht="20.100000000000001" customHeight="1">
      <c r="A172" s="645" t="s">
        <v>501</v>
      </c>
      <c r="B172" s="233"/>
      <c r="C172" s="233"/>
      <c r="D172" s="233"/>
      <c r="E172" s="233"/>
      <c r="F172" s="242">
        <v>56001</v>
      </c>
      <c r="G172" s="585">
        <v>2653219</v>
      </c>
      <c r="H172" s="226"/>
    </row>
    <row r="173" spans="1:8" ht="20.100000000000001" customHeight="1">
      <c r="A173" s="645" t="s">
        <v>502</v>
      </c>
      <c r="B173" s="233"/>
      <c r="C173" s="233"/>
      <c r="D173" s="233"/>
      <c r="E173" s="233"/>
      <c r="F173" s="242">
        <v>56002</v>
      </c>
      <c r="G173" s="585">
        <v>0</v>
      </c>
      <c r="H173" s="226"/>
    </row>
    <row r="174" spans="1:8" ht="20.100000000000001" customHeight="1">
      <c r="A174" s="645" t="s">
        <v>503</v>
      </c>
      <c r="B174" s="233"/>
      <c r="C174" s="233"/>
      <c r="D174" s="233"/>
      <c r="E174" s="233"/>
      <c r="F174" s="242">
        <v>56003</v>
      </c>
      <c r="G174" s="585">
        <v>19500</v>
      </c>
      <c r="H174" s="226"/>
    </row>
    <row r="175" spans="1:8" ht="20.100000000000001" customHeight="1">
      <c r="A175" s="645" t="s">
        <v>504</v>
      </c>
      <c r="B175" s="233"/>
      <c r="C175" s="233"/>
      <c r="D175" s="233"/>
      <c r="E175" s="233"/>
      <c r="F175" s="264" t="s">
        <v>505</v>
      </c>
      <c r="G175" s="585">
        <v>0</v>
      </c>
      <c r="H175" s="226"/>
    </row>
    <row r="176" spans="1:8" ht="20.100000000000001" customHeight="1">
      <c r="A176" s="645" t="s">
        <v>506</v>
      </c>
      <c r="B176" s="233"/>
      <c r="C176" s="233"/>
      <c r="D176" s="233"/>
      <c r="E176" s="233"/>
      <c r="F176" s="239" t="s">
        <v>507</v>
      </c>
      <c r="G176" s="585">
        <v>5000</v>
      </c>
      <c r="H176" s="226"/>
    </row>
    <row r="177" spans="1:8" ht="20.100000000000001" customHeight="1">
      <c r="A177" s="654" t="s">
        <v>508</v>
      </c>
      <c r="B177" s="226"/>
      <c r="C177" s="226"/>
      <c r="D177" s="226"/>
      <c r="E177" s="226"/>
      <c r="F177" s="260" t="s">
        <v>509</v>
      </c>
      <c r="G177" s="585">
        <v>4000</v>
      </c>
      <c r="H177" s="226"/>
    </row>
    <row r="178" spans="1:8" ht="20.100000000000001" customHeight="1">
      <c r="A178" s="645" t="s">
        <v>510</v>
      </c>
      <c r="B178" s="233"/>
      <c r="C178" s="233"/>
      <c r="D178" s="233"/>
      <c r="E178" s="233"/>
      <c r="F178" s="239" t="s">
        <v>511</v>
      </c>
      <c r="G178" s="585">
        <v>96238</v>
      </c>
      <c r="H178" s="226"/>
    </row>
    <row r="179" spans="1:8" ht="20.100000000000001" customHeight="1">
      <c r="A179" s="645" t="s">
        <v>512</v>
      </c>
      <c r="B179" s="233"/>
      <c r="C179" s="233"/>
      <c r="D179" s="233"/>
      <c r="E179" s="233"/>
      <c r="F179" s="239" t="s">
        <v>513</v>
      </c>
      <c r="G179" s="585">
        <v>0</v>
      </c>
      <c r="H179" s="226"/>
    </row>
    <row r="180" spans="1:8" ht="20.100000000000001" customHeight="1">
      <c r="A180" s="645" t="s">
        <v>514</v>
      </c>
      <c r="B180" s="233"/>
      <c r="C180" s="233"/>
      <c r="D180" s="233"/>
      <c r="E180" s="233"/>
      <c r="F180" s="239" t="s">
        <v>515</v>
      </c>
      <c r="G180" s="585">
        <v>0</v>
      </c>
      <c r="H180" s="226"/>
    </row>
    <row r="181" spans="1:8" ht="20.100000000000001" customHeight="1">
      <c r="A181" s="645" t="s">
        <v>516</v>
      </c>
      <c r="B181" s="233"/>
      <c r="C181" s="233"/>
      <c r="D181" s="233"/>
      <c r="E181" s="233"/>
      <c r="F181" s="239" t="s">
        <v>517</v>
      </c>
      <c r="G181" s="585">
        <v>0</v>
      </c>
      <c r="H181" s="226"/>
    </row>
    <row r="182" spans="1:8" ht="20.100000000000001" customHeight="1">
      <c r="A182" s="645" t="s">
        <v>518</v>
      </c>
      <c r="B182" s="233"/>
      <c r="C182" s="233"/>
      <c r="D182" s="233"/>
      <c r="E182" s="233"/>
      <c r="F182" s="239" t="s">
        <v>519</v>
      </c>
      <c r="G182" s="585">
        <v>180019</v>
      </c>
      <c r="H182" s="226"/>
    </row>
    <row r="183" spans="1:8" ht="20.100000000000001" customHeight="1">
      <c r="A183" s="645" t="s">
        <v>520</v>
      </c>
      <c r="B183" s="233"/>
      <c r="C183" s="233"/>
      <c r="D183" s="233"/>
      <c r="E183" s="233"/>
      <c r="F183" s="239" t="s">
        <v>521</v>
      </c>
      <c r="G183" s="585">
        <v>0</v>
      </c>
      <c r="H183" s="226"/>
    </row>
    <row r="184" spans="1:8" ht="20.100000000000001" customHeight="1">
      <c r="A184" s="645" t="s">
        <v>522</v>
      </c>
      <c r="B184" s="233"/>
      <c r="C184" s="233"/>
      <c r="D184" s="233"/>
      <c r="E184" s="233"/>
      <c r="F184" s="239" t="s">
        <v>523</v>
      </c>
      <c r="G184" s="585">
        <v>156725</v>
      </c>
      <c r="H184" s="226"/>
    </row>
    <row r="185" spans="1:8" ht="20.100000000000001" customHeight="1">
      <c r="A185" s="645" t="s">
        <v>524</v>
      </c>
      <c r="B185" s="233"/>
      <c r="C185" s="233"/>
      <c r="D185" s="233"/>
      <c r="E185" s="233"/>
      <c r="F185" s="239" t="s">
        <v>525</v>
      </c>
      <c r="G185" s="585">
        <v>2005780</v>
      </c>
      <c r="H185" s="226"/>
    </row>
    <row r="186" spans="1:8" ht="20.100000000000001" customHeight="1">
      <c r="A186" s="645" t="s">
        <v>526</v>
      </c>
      <c r="B186" s="233"/>
      <c r="C186" s="233"/>
      <c r="D186" s="233"/>
      <c r="E186" s="233"/>
      <c r="F186" s="239" t="s">
        <v>527</v>
      </c>
      <c r="G186" s="585">
        <v>2817041</v>
      </c>
      <c r="H186" s="226"/>
    </row>
    <row r="187" spans="1:8" ht="20.100000000000001" customHeight="1">
      <c r="A187" s="645" t="s">
        <v>528</v>
      </c>
      <c r="B187" s="233"/>
      <c r="C187" s="233"/>
      <c r="D187" s="233"/>
      <c r="E187" s="233"/>
      <c r="F187" s="239" t="s">
        <v>529</v>
      </c>
      <c r="G187" s="585">
        <v>408208</v>
      </c>
      <c r="H187" s="226"/>
    </row>
    <row r="188" spans="1:8" ht="20.100000000000001" customHeight="1">
      <c r="A188" s="645" t="s">
        <v>530</v>
      </c>
      <c r="B188" s="233"/>
      <c r="C188" s="233"/>
      <c r="D188" s="233"/>
      <c r="E188" s="233"/>
      <c r="F188" s="239" t="s">
        <v>531</v>
      </c>
      <c r="G188" s="585">
        <v>0</v>
      </c>
      <c r="H188" s="226"/>
    </row>
    <row r="189" spans="1:8" ht="20.100000000000001" customHeight="1">
      <c r="A189" s="645" t="s">
        <v>532</v>
      </c>
      <c r="B189" s="233"/>
      <c r="C189" s="233"/>
      <c r="D189" s="233"/>
      <c r="E189" s="233"/>
      <c r="F189" s="239" t="s">
        <v>533</v>
      </c>
      <c r="G189" s="585">
        <v>102000</v>
      </c>
      <c r="H189" s="226"/>
    </row>
    <row r="190" spans="1:8" ht="20.100000000000001" customHeight="1">
      <c r="A190" s="645" t="s">
        <v>534</v>
      </c>
      <c r="B190" s="233"/>
      <c r="C190" s="233"/>
      <c r="D190" s="233"/>
      <c r="E190" s="233"/>
      <c r="F190" s="265">
        <v>59600</v>
      </c>
      <c r="G190" s="585">
        <v>0</v>
      </c>
      <c r="H190" s="226"/>
    </row>
    <row r="191" spans="1:8" ht="20.100000000000001" customHeight="1">
      <c r="A191" s="645" t="s">
        <v>535</v>
      </c>
      <c r="B191" s="233"/>
      <c r="C191" s="233"/>
      <c r="D191" s="233"/>
      <c r="E191" s="233"/>
      <c r="F191" s="239" t="s">
        <v>536</v>
      </c>
      <c r="G191" s="585">
        <v>4284955</v>
      </c>
      <c r="H191" s="226"/>
    </row>
    <row r="192" spans="1:8" ht="20.100000000000001" customHeight="1">
      <c r="A192" s="645" t="s">
        <v>537</v>
      </c>
      <c r="B192" s="233"/>
      <c r="C192" s="233"/>
      <c r="D192" s="233"/>
      <c r="E192" s="233"/>
      <c r="F192" s="239" t="s">
        <v>538</v>
      </c>
      <c r="G192" s="585">
        <v>120000</v>
      </c>
      <c r="H192" s="226"/>
    </row>
    <row r="193" spans="1:8" ht="20.100000000000001" customHeight="1">
      <c r="A193" s="645" t="s">
        <v>539</v>
      </c>
      <c r="B193" s="233"/>
      <c r="C193" s="233"/>
      <c r="D193" s="233"/>
      <c r="E193" s="233"/>
      <c r="F193" s="239" t="s">
        <v>540</v>
      </c>
      <c r="G193" s="585">
        <v>20000</v>
      </c>
      <c r="H193" s="226"/>
    </row>
    <row r="194" spans="1:8" ht="20.100000000000001" customHeight="1">
      <c r="A194" s="645"/>
      <c r="B194" s="233"/>
      <c r="C194" s="233"/>
      <c r="D194" s="233"/>
      <c r="E194" s="233"/>
      <c r="F194" s="239"/>
      <c r="G194" s="870"/>
      <c r="H194" s="226"/>
    </row>
    <row r="195" spans="1:8" ht="20.100000000000001" customHeight="1">
      <c r="A195" s="661" t="s">
        <v>541</v>
      </c>
      <c r="B195" s="662"/>
      <c r="C195" s="662"/>
      <c r="D195" s="662"/>
      <c r="E195" s="662"/>
      <c r="F195" s="675"/>
      <c r="G195" s="676">
        <f>SUM(G147:G193)</f>
        <v>38679209</v>
      </c>
      <c r="H195" s="226"/>
    </row>
    <row r="196" spans="1:8" ht="20.100000000000001" customHeight="1">
      <c r="A196" s="658"/>
      <c r="B196" s="266"/>
      <c r="C196" s="266"/>
      <c r="D196" s="266"/>
      <c r="E196" s="266"/>
      <c r="F196" s="285"/>
      <c r="G196" s="267"/>
      <c r="H196" s="226"/>
    </row>
    <row r="197" spans="1:8" ht="20.100000000000001" customHeight="1">
      <c r="A197" s="871" t="s">
        <v>542</v>
      </c>
      <c r="B197" s="778"/>
      <c r="C197" s="778"/>
      <c r="D197" s="778"/>
      <c r="E197" s="778"/>
      <c r="F197" s="1017"/>
      <c r="G197" s="872"/>
      <c r="H197" s="226"/>
    </row>
    <row r="198" spans="1:8" ht="20.100000000000001" customHeight="1">
      <c r="A198" s="645"/>
      <c r="B198" s="233"/>
      <c r="C198" s="233"/>
      <c r="D198" s="233"/>
      <c r="E198" s="233"/>
      <c r="F198" s="239"/>
      <c r="G198" s="263"/>
      <c r="H198" s="226"/>
    </row>
    <row r="199" spans="1:8" ht="20.100000000000001" customHeight="1">
      <c r="A199" s="645" t="s">
        <v>543</v>
      </c>
      <c r="B199" s="233"/>
      <c r="C199" s="233"/>
      <c r="D199" s="233"/>
      <c r="E199" s="233"/>
      <c r="F199" s="239" t="s">
        <v>544</v>
      </c>
      <c r="G199" s="584">
        <v>389556</v>
      </c>
      <c r="H199" s="226"/>
    </row>
    <row r="200" spans="1:8" ht="20.100000000000001" customHeight="1">
      <c r="A200" s="645" t="s">
        <v>545</v>
      </c>
      <c r="B200" s="233"/>
      <c r="C200" s="233"/>
      <c r="D200" s="233"/>
      <c r="E200" s="233"/>
      <c r="F200" s="239" t="s">
        <v>546</v>
      </c>
      <c r="G200" s="585">
        <v>91870</v>
      </c>
      <c r="H200" s="226"/>
    </row>
    <row r="201" spans="1:8" ht="20.100000000000001" customHeight="1">
      <c r="A201" s="645" t="s">
        <v>547</v>
      </c>
      <c r="B201" s="233"/>
      <c r="C201" s="233"/>
      <c r="D201" s="233"/>
      <c r="E201" s="233"/>
      <c r="F201" s="239" t="s">
        <v>548</v>
      </c>
      <c r="G201" s="585">
        <v>207801</v>
      </c>
      <c r="H201" s="226"/>
    </row>
    <row r="202" spans="1:8" ht="20.100000000000001" customHeight="1">
      <c r="A202" s="645" t="s">
        <v>549</v>
      </c>
      <c r="B202" s="233"/>
      <c r="C202" s="233"/>
      <c r="D202" s="233"/>
      <c r="E202" s="233"/>
      <c r="F202" s="239" t="s">
        <v>550</v>
      </c>
      <c r="G202" s="585">
        <f>121978+78000</f>
        <v>199978</v>
      </c>
      <c r="H202" s="226"/>
    </row>
    <row r="203" spans="1:8" ht="20.100000000000001" customHeight="1">
      <c r="A203" s="645" t="s">
        <v>551</v>
      </c>
      <c r="B203" s="233"/>
      <c r="C203" s="233"/>
      <c r="D203" s="233"/>
      <c r="E203" s="233"/>
      <c r="F203" s="239" t="s">
        <v>552</v>
      </c>
      <c r="G203" s="585">
        <v>833803</v>
      </c>
      <c r="H203" s="226"/>
    </row>
    <row r="204" spans="1:8" ht="20.100000000000001" customHeight="1">
      <c r="A204" s="645" t="s">
        <v>553</v>
      </c>
      <c r="B204" s="233"/>
      <c r="C204" s="233"/>
      <c r="D204" s="233"/>
      <c r="E204" s="233"/>
      <c r="F204" s="239" t="s">
        <v>554</v>
      </c>
      <c r="G204" s="585">
        <f>137397-78000</f>
        <v>59397</v>
      </c>
      <c r="H204" s="226"/>
    </row>
    <row r="205" spans="1:8" ht="20.100000000000001" customHeight="1">
      <c r="A205" s="645" t="s">
        <v>555</v>
      </c>
      <c r="B205" s="233"/>
      <c r="C205" s="233"/>
      <c r="D205" s="233"/>
      <c r="E205" s="233"/>
      <c r="F205" s="239" t="s">
        <v>556</v>
      </c>
      <c r="G205" s="585">
        <v>1220351</v>
      </c>
      <c r="H205" s="226"/>
    </row>
    <row r="206" spans="1:8" ht="20.100000000000001" customHeight="1">
      <c r="A206" s="645" t="s">
        <v>557</v>
      </c>
      <c r="B206" s="233"/>
      <c r="C206" s="233"/>
      <c r="D206" s="233"/>
      <c r="E206" s="233"/>
      <c r="F206" s="239" t="s">
        <v>558</v>
      </c>
      <c r="G206" s="585">
        <v>0</v>
      </c>
      <c r="H206" s="226"/>
    </row>
    <row r="207" spans="1:8" ht="20.100000000000001" customHeight="1">
      <c r="A207" s="645" t="s">
        <v>559</v>
      </c>
      <c r="B207" s="233"/>
      <c r="C207" s="233"/>
      <c r="D207" s="233"/>
      <c r="E207" s="233"/>
      <c r="F207" s="239" t="s">
        <v>560</v>
      </c>
      <c r="G207" s="585">
        <v>0</v>
      </c>
      <c r="H207" s="226"/>
    </row>
    <row r="208" spans="1:8" ht="20.100000000000001" customHeight="1">
      <c r="A208" s="645" t="s">
        <v>561</v>
      </c>
      <c r="B208" s="233"/>
      <c r="C208" s="233"/>
      <c r="D208" s="233"/>
      <c r="E208" s="233"/>
      <c r="F208" s="239" t="s">
        <v>562</v>
      </c>
      <c r="G208" s="585">
        <v>123932</v>
      </c>
      <c r="H208" s="226"/>
    </row>
    <row r="209" spans="1:8" ht="20.100000000000001" customHeight="1">
      <c r="A209" s="645" t="s">
        <v>563</v>
      </c>
      <c r="B209" s="233"/>
      <c r="C209" s="233"/>
      <c r="D209" s="233"/>
      <c r="E209" s="233"/>
      <c r="F209" s="239" t="s">
        <v>564</v>
      </c>
      <c r="G209" s="585">
        <v>1366046</v>
      </c>
      <c r="H209" s="226"/>
    </row>
    <row r="210" spans="1:8" ht="20.100000000000001" customHeight="1">
      <c r="A210" s="645" t="s">
        <v>565</v>
      </c>
      <c r="B210" s="233"/>
      <c r="C210" s="233"/>
      <c r="D210" s="233"/>
      <c r="E210" s="233"/>
      <c r="F210" s="239" t="s">
        <v>566</v>
      </c>
      <c r="G210" s="585">
        <v>95384</v>
      </c>
      <c r="H210" s="226"/>
    </row>
    <row r="211" spans="1:8" ht="20.100000000000001" customHeight="1">
      <c r="A211" s="645" t="s">
        <v>567</v>
      </c>
      <c r="B211" s="233"/>
      <c r="C211" s="233"/>
      <c r="D211" s="233"/>
      <c r="E211" s="233"/>
      <c r="F211" s="239" t="s">
        <v>568</v>
      </c>
      <c r="G211" s="585">
        <v>21670</v>
      </c>
      <c r="H211" s="226"/>
    </row>
    <row r="212" spans="1:8" ht="20.100000000000001" customHeight="1">
      <c r="A212" s="645" t="s">
        <v>569</v>
      </c>
      <c r="B212" s="226"/>
      <c r="C212" s="226"/>
      <c r="D212" s="226"/>
      <c r="E212" s="226"/>
      <c r="F212" s="239" t="s">
        <v>570</v>
      </c>
      <c r="G212" s="585">
        <v>4600</v>
      </c>
      <c r="H212" s="226"/>
    </row>
    <row r="213" spans="1:8" ht="20.100000000000001" customHeight="1">
      <c r="A213" s="645" t="s">
        <v>571</v>
      </c>
      <c r="B213" s="226"/>
      <c r="C213" s="226"/>
      <c r="D213" s="226"/>
      <c r="E213" s="226"/>
      <c r="F213" s="242">
        <v>64007</v>
      </c>
      <c r="G213" s="585">
        <v>0</v>
      </c>
      <c r="H213" s="226"/>
    </row>
    <row r="214" spans="1:8" ht="20.100000000000001" customHeight="1">
      <c r="A214" s="645" t="s">
        <v>572</v>
      </c>
      <c r="B214" s="233"/>
      <c r="C214" s="233"/>
      <c r="D214" s="233"/>
      <c r="E214" s="233"/>
      <c r="F214" s="239" t="s">
        <v>573</v>
      </c>
      <c r="G214" s="585">
        <v>5672807</v>
      </c>
      <c r="H214" s="226"/>
    </row>
    <row r="215" spans="1:8" ht="20.100000000000001" customHeight="1">
      <c r="A215" s="645" t="s">
        <v>574</v>
      </c>
      <c r="B215" s="233"/>
      <c r="C215" s="233"/>
      <c r="D215" s="233"/>
      <c r="E215" s="233"/>
      <c r="F215" s="239" t="s">
        <v>575</v>
      </c>
      <c r="G215" s="585">
        <v>0</v>
      </c>
      <c r="H215" s="226"/>
    </row>
    <row r="216" spans="1:8" ht="20.100000000000001" customHeight="1">
      <c r="A216" s="645" t="s">
        <v>576</v>
      </c>
      <c r="B216" s="233"/>
      <c r="C216" s="233"/>
      <c r="D216" s="233"/>
      <c r="E216" s="233"/>
      <c r="F216" s="239" t="s">
        <v>577</v>
      </c>
      <c r="G216" s="585">
        <v>0</v>
      </c>
      <c r="H216" s="226"/>
    </row>
    <row r="217" spans="1:8" ht="20.100000000000001" customHeight="1">
      <c r="A217" s="645" t="s">
        <v>578</v>
      </c>
      <c r="B217" s="233"/>
      <c r="C217" s="233"/>
      <c r="D217" s="233"/>
      <c r="E217" s="233"/>
      <c r="F217" s="239" t="s">
        <v>579</v>
      </c>
      <c r="G217" s="585">
        <v>332530</v>
      </c>
      <c r="H217" s="226"/>
    </row>
    <row r="218" spans="1:8" ht="20.100000000000001" customHeight="1">
      <c r="A218" s="645" t="s">
        <v>580</v>
      </c>
      <c r="B218" s="233"/>
      <c r="C218" s="233"/>
      <c r="D218" s="233"/>
      <c r="E218" s="233"/>
      <c r="F218" s="239" t="s">
        <v>581</v>
      </c>
      <c r="G218" s="585">
        <v>663705</v>
      </c>
      <c r="H218" s="226"/>
    </row>
    <row r="219" spans="1:8" ht="20.100000000000001" customHeight="1">
      <c r="A219" s="645" t="s">
        <v>582</v>
      </c>
      <c r="B219" s="226"/>
      <c r="C219" s="226"/>
      <c r="D219" s="226"/>
      <c r="E219" s="226"/>
      <c r="F219" s="260" t="s">
        <v>583</v>
      </c>
      <c r="G219" s="585">
        <v>1080213</v>
      </c>
      <c r="H219" s="226"/>
    </row>
    <row r="220" spans="1:8" ht="20.100000000000001" customHeight="1">
      <c r="A220" s="645" t="s">
        <v>584</v>
      </c>
      <c r="B220" s="233"/>
      <c r="C220" s="233"/>
      <c r="D220" s="233"/>
      <c r="E220" s="233"/>
      <c r="F220" s="239" t="s">
        <v>585</v>
      </c>
      <c r="G220" s="585">
        <v>149057</v>
      </c>
      <c r="H220" s="226"/>
    </row>
    <row r="221" spans="1:8" ht="20.100000000000001" customHeight="1">
      <c r="A221" s="645" t="s">
        <v>586</v>
      </c>
      <c r="B221" s="233"/>
      <c r="C221" s="233"/>
      <c r="D221" s="233"/>
      <c r="E221" s="233"/>
      <c r="F221" s="239" t="s">
        <v>587</v>
      </c>
      <c r="G221" s="585">
        <v>457745</v>
      </c>
      <c r="H221" s="226"/>
    </row>
    <row r="222" spans="1:8" ht="20.100000000000001" customHeight="1">
      <c r="A222" s="646" t="s">
        <v>588</v>
      </c>
      <c r="B222" s="236"/>
      <c r="C222" s="236"/>
      <c r="D222" s="236"/>
      <c r="E222" s="236"/>
      <c r="F222" s="252" t="s">
        <v>589</v>
      </c>
      <c r="G222" s="585">
        <v>276047</v>
      </c>
      <c r="H222" s="226"/>
    </row>
    <row r="223" spans="1:8" ht="20.100000000000001" customHeight="1">
      <c r="A223" s="645" t="s">
        <v>590</v>
      </c>
      <c r="B223" s="233"/>
      <c r="C223" s="233"/>
      <c r="D223" s="233"/>
      <c r="E223" s="233"/>
      <c r="F223" s="257" t="s">
        <v>591</v>
      </c>
      <c r="G223" s="585">
        <v>0</v>
      </c>
      <c r="H223" s="226"/>
    </row>
    <row r="224" spans="1:8" ht="20.100000000000001" customHeight="1">
      <c r="A224" s="645" t="s">
        <v>592</v>
      </c>
      <c r="B224" s="233"/>
      <c r="C224" s="233"/>
      <c r="D224" s="233"/>
      <c r="E224" s="233"/>
      <c r="F224" s="239" t="s">
        <v>593</v>
      </c>
      <c r="G224" s="585">
        <v>0</v>
      </c>
      <c r="H224" s="226"/>
    </row>
    <row r="225" spans="1:9" ht="20.100000000000001" customHeight="1">
      <c r="A225" s="645" t="s">
        <v>594</v>
      </c>
      <c r="B225" s="233"/>
      <c r="C225" s="233"/>
      <c r="D225" s="233"/>
      <c r="E225" s="233"/>
      <c r="F225" s="239" t="s">
        <v>595</v>
      </c>
      <c r="G225" s="585">
        <v>0</v>
      </c>
      <c r="H225" s="226"/>
    </row>
    <row r="226" spans="1:9" ht="20.100000000000001" customHeight="1">
      <c r="A226" s="645" t="s">
        <v>596</v>
      </c>
      <c r="B226" s="233"/>
      <c r="C226" s="233"/>
      <c r="D226" s="233"/>
      <c r="E226" s="233"/>
      <c r="F226" s="239" t="s">
        <v>597</v>
      </c>
      <c r="G226" s="585">
        <v>259528</v>
      </c>
      <c r="H226" s="226"/>
    </row>
    <row r="227" spans="1:9" ht="20.100000000000001" customHeight="1">
      <c r="A227" s="645" t="s">
        <v>598</v>
      </c>
      <c r="B227" s="233"/>
      <c r="C227" s="233"/>
      <c r="D227" s="233"/>
      <c r="E227" s="233"/>
      <c r="F227" s="239" t="s">
        <v>599</v>
      </c>
      <c r="G227" s="585">
        <v>0</v>
      </c>
      <c r="H227" s="226"/>
    </row>
    <row r="228" spans="1:9" ht="20.100000000000001" customHeight="1">
      <c r="A228" s="645" t="s">
        <v>600</v>
      </c>
      <c r="B228" s="233"/>
      <c r="C228" s="233"/>
      <c r="D228" s="233"/>
      <c r="E228" s="233"/>
      <c r="F228" s="239" t="s">
        <v>601</v>
      </c>
      <c r="G228" s="585">
        <v>0</v>
      </c>
      <c r="H228" s="226"/>
    </row>
    <row r="229" spans="1:9" ht="20.100000000000001" customHeight="1">
      <c r="A229" s="659" t="s">
        <v>602</v>
      </c>
      <c r="B229" s="233"/>
      <c r="C229" s="233"/>
      <c r="D229" s="268"/>
      <c r="E229" s="233"/>
      <c r="F229" s="269" t="s">
        <v>603</v>
      </c>
      <c r="G229" s="585">
        <v>0</v>
      </c>
      <c r="H229" s="226"/>
    </row>
    <row r="230" spans="1:9" ht="20.100000000000001" customHeight="1">
      <c r="A230" s="659" t="s">
        <v>604</v>
      </c>
      <c r="B230" s="270"/>
      <c r="C230" s="270"/>
      <c r="D230" s="271"/>
      <c r="E230" s="270"/>
      <c r="F230" s="272" t="s">
        <v>605</v>
      </c>
      <c r="G230" s="585">
        <v>0</v>
      </c>
      <c r="H230" s="226"/>
    </row>
    <row r="231" spans="1:9" ht="20.100000000000001" customHeight="1">
      <c r="A231" s="659" t="s">
        <v>606</v>
      </c>
      <c r="B231" s="270"/>
      <c r="C231" s="270"/>
      <c r="D231" s="271"/>
      <c r="E231" s="270"/>
      <c r="F231" s="272" t="s">
        <v>607</v>
      </c>
      <c r="G231" s="585">
        <v>0</v>
      </c>
      <c r="H231" s="226"/>
    </row>
    <row r="232" spans="1:9" ht="20.100000000000001" customHeight="1">
      <c r="A232" s="659" t="s">
        <v>608</v>
      </c>
      <c r="B232" s="270"/>
      <c r="C232" s="270"/>
      <c r="D232" s="271"/>
      <c r="E232" s="270"/>
      <c r="F232" s="273" t="s">
        <v>609</v>
      </c>
      <c r="G232" s="585">
        <v>0</v>
      </c>
      <c r="H232" s="226"/>
    </row>
    <row r="233" spans="1:9" ht="20.100000000000001" customHeight="1">
      <c r="A233" s="659" t="s">
        <v>610</v>
      </c>
      <c r="B233" s="270"/>
      <c r="C233" s="270"/>
      <c r="D233" s="271"/>
      <c r="E233" s="270"/>
      <c r="F233" s="274">
        <v>69270</v>
      </c>
      <c r="G233" s="585">
        <v>0</v>
      </c>
      <c r="H233" s="226"/>
    </row>
    <row r="234" spans="1:9" ht="20.100000000000001" customHeight="1">
      <c r="A234" s="645" t="s">
        <v>611</v>
      </c>
      <c r="B234" s="233"/>
      <c r="C234" s="233"/>
      <c r="D234" s="233"/>
      <c r="E234" s="233"/>
      <c r="F234" s="239" t="s">
        <v>612</v>
      </c>
      <c r="G234" s="585">
        <v>416435</v>
      </c>
      <c r="H234" s="226"/>
      <c r="I234" s="275"/>
    </row>
    <row r="235" spans="1:9" ht="20.100000000000001" customHeight="1">
      <c r="A235" s="645" t="s">
        <v>613</v>
      </c>
      <c r="B235" s="233"/>
      <c r="C235" s="233"/>
      <c r="D235" s="233"/>
      <c r="E235" s="233"/>
      <c r="F235" s="239" t="s">
        <v>614</v>
      </c>
      <c r="G235" s="585">
        <v>0</v>
      </c>
      <c r="H235" s="226"/>
    </row>
    <row r="236" spans="1:9" ht="20.100000000000001" customHeight="1">
      <c r="A236" s="645" t="s">
        <v>615</v>
      </c>
      <c r="B236" s="233"/>
      <c r="C236" s="233"/>
      <c r="D236" s="233"/>
      <c r="E236" s="233"/>
      <c r="F236" s="239" t="s">
        <v>616</v>
      </c>
      <c r="G236" s="794">
        <v>50000</v>
      </c>
      <c r="H236" s="226"/>
    </row>
    <row r="237" spans="1:9" ht="20.100000000000001" customHeight="1">
      <c r="A237" s="645"/>
      <c r="B237" s="233"/>
      <c r="C237" s="233"/>
      <c r="D237" s="233"/>
      <c r="E237" s="233"/>
      <c r="F237" s="239"/>
      <c r="G237" s="276"/>
      <c r="H237" s="226"/>
    </row>
    <row r="238" spans="1:9" ht="20.100000000000001" customHeight="1">
      <c r="A238" s="868" t="s">
        <v>617</v>
      </c>
      <c r="B238" s="728"/>
      <c r="C238" s="728"/>
      <c r="D238" s="728"/>
      <c r="E238" s="728"/>
      <c r="F238" s="729"/>
      <c r="G238" s="795">
        <f>SUM(G199:G236)</f>
        <v>13972455</v>
      </c>
      <c r="H238" s="226"/>
    </row>
    <row r="239" spans="1:9" ht="20.100000000000001" customHeight="1">
      <c r="A239" s="658"/>
      <c r="B239" s="266"/>
      <c r="C239" s="266"/>
      <c r="D239" s="266"/>
      <c r="E239" s="266"/>
      <c r="F239" s="733"/>
      <c r="G239" s="734"/>
      <c r="H239" s="226"/>
    </row>
    <row r="240" spans="1:9" ht="20.100000000000001" customHeight="1">
      <c r="A240" s="1103" t="s">
        <v>208</v>
      </c>
      <c r="B240" s="1104"/>
      <c r="C240" s="1104"/>
      <c r="D240" s="1104"/>
      <c r="E240" s="1104"/>
      <c r="F240" s="1105"/>
      <c r="G240" s="873"/>
      <c r="H240" s="226"/>
    </row>
    <row r="241" spans="1:10" ht="20.100000000000001" customHeight="1">
      <c r="A241" s="645"/>
      <c r="B241" s="233"/>
      <c r="C241" s="233"/>
      <c r="D241" s="233"/>
      <c r="E241" s="233"/>
      <c r="F241" s="239"/>
      <c r="G241" s="276"/>
      <c r="H241" s="226"/>
    </row>
    <row r="242" spans="1:10" ht="20.100000000000001" customHeight="1">
      <c r="A242" s="646" t="s">
        <v>618</v>
      </c>
      <c r="B242" s="236"/>
      <c r="C242" s="236"/>
      <c r="D242" s="236"/>
      <c r="E242" s="236"/>
      <c r="F242" s="252" t="s">
        <v>619</v>
      </c>
      <c r="G242" s="586">
        <v>0</v>
      </c>
      <c r="H242" s="226"/>
    </row>
    <row r="243" spans="1:10" ht="20.100000000000001" customHeight="1">
      <c r="A243" s="646" t="s">
        <v>620</v>
      </c>
      <c r="B243" s="236"/>
      <c r="C243" s="236"/>
      <c r="D243" s="236"/>
      <c r="E243" s="236"/>
      <c r="F243" s="252" t="s">
        <v>621</v>
      </c>
      <c r="G243" s="587">
        <v>266160</v>
      </c>
      <c r="H243" s="226"/>
    </row>
    <row r="244" spans="1:10" ht="20.100000000000001" customHeight="1">
      <c r="A244" s="645" t="s">
        <v>622</v>
      </c>
      <c r="B244" s="233"/>
      <c r="C244" s="233"/>
      <c r="D244" s="233"/>
      <c r="E244" s="233"/>
      <c r="F244" s="239" t="s">
        <v>623</v>
      </c>
      <c r="G244" s="587">
        <v>183089</v>
      </c>
      <c r="H244" s="226"/>
    </row>
    <row r="245" spans="1:10" ht="20.100000000000001" customHeight="1">
      <c r="A245" s="646" t="s">
        <v>624</v>
      </c>
      <c r="B245" s="236"/>
      <c r="C245" s="236"/>
      <c r="D245" s="236"/>
      <c r="E245" s="236"/>
      <c r="F245" s="252" t="s">
        <v>625</v>
      </c>
      <c r="G245" s="587">
        <v>0</v>
      </c>
      <c r="H245" s="682"/>
      <c r="I245" s="229"/>
    </row>
    <row r="246" spans="1:10" ht="20.100000000000001" customHeight="1">
      <c r="A246" s="646" t="s">
        <v>626</v>
      </c>
      <c r="B246" s="236"/>
      <c r="C246" s="236"/>
      <c r="D246" s="236"/>
      <c r="E246" s="236"/>
      <c r="F246" s="259">
        <v>73050</v>
      </c>
      <c r="G246" s="587">
        <v>0</v>
      </c>
      <c r="H246" s="682"/>
      <c r="I246" s="229"/>
    </row>
    <row r="247" spans="1:10" ht="20.100000000000001" customHeight="1">
      <c r="A247" s="646" t="s">
        <v>627</v>
      </c>
      <c r="B247" s="236"/>
      <c r="C247" s="236"/>
      <c r="D247" s="236"/>
      <c r="E247" s="236"/>
      <c r="F247" s="252" t="s">
        <v>628</v>
      </c>
      <c r="G247" s="587">
        <v>0</v>
      </c>
      <c r="H247" s="682"/>
      <c r="I247" s="229"/>
    </row>
    <row r="248" spans="1:10" ht="20.100000000000001" customHeight="1">
      <c r="A248" s="646" t="s">
        <v>629</v>
      </c>
      <c r="B248" s="236"/>
      <c r="C248" s="236"/>
      <c r="D248" s="236"/>
      <c r="E248" s="236"/>
      <c r="F248" s="252" t="s">
        <v>630</v>
      </c>
      <c r="G248" s="587">
        <v>0</v>
      </c>
      <c r="H248" s="682"/>
      <c r="I248" s="229"/>
      <c r="J248" s="229"/>
    </row>
    <row r="249" spans="1:10" s="229" customFormat="1" ht="20.100000000000001" customHeight="1">
      <c r="A249" s="646" t="s">
        <v>631</v>
      </c>
      <c r="B249" s="236"/>
      <c r="C249" s="236"/>
      <c r="D249" s="236"/>
      <c r="E249" s="236"/>
      <c r="F249" s="252" t="s">
        <v>632</v>
      </c>
      <c r="G249" s="587">
        <v>0</v>
      </c>
      <c r="H249" s="682"/>
    </row>
    <row r="250" spans="1:10" ht="20.100000000000001" customHeight="1">
      <c r="A250" s="646" t="s">
        <v>633</v>
      </c>
      <c r="B250" s="236"/>
      <c r="C250" s="236"/>
      <c r="D250" s="236"/>
      <c r="E250" s="236"/>
      <c r="F250" s="252" t="s">
        <v>634</v>
      </c>
      <c r="G250" s="587">
        <v>0</v>
      </c>
      <c r="H250" s="682"/>
      <c r="I250" s="229"/>
      <c r="J250" s="229"/>
    </row>
    <row r="251" spans="1:10" ht="20.100000000000001" customHeight="1">
      <c r="A251" s="646" t="s">
        <v>635</v>
      </c>
      <c r="B251" s="236"/>
      <c r="C251" s="236"/>
      <c r="D251" s="236"/>
      <c r="E251" s="236"/>
      <c r="F251" s="252" t="s">
        <v>636</v>
      </c>
      <c r="G251" s="587">
        <v>30000</v>
      </c>
      <c r="H251" s="682"/>
      <c r="I251" s="229"/>
    </row>
    <row r="252" spans="1:10" ht="20.100000000000001" customHeight="1">
      <c r="A252" s="646"/>
      <c r="B252" s="236"/>
      <c r="C252" s="236"/>
      <c r="D252" s="236"/>
      <c r="E252" s="236"/>
      <c r="F252" s="252"/>
      <c r="G252" s="874"/>
      <c r="H252" s="682"/>
      <c r="I252" s="229"/>
    </row>
    <row r="253" spans="1:10" ht="20.100000000000001" customHeight="1">
      <c r="A253" s="868" t="s">
        <v>637</v>
      </c>
      <c r="B253" s="728"/>
      <c r="C253" s="728"/>
      <c r="D253" s="728"/>
      <c r="E253" s="728"/>
      <c r="F253" s="729"/>
      <c r="G253" s="795">
        <f>SUM(G242:G251)</f>
        <v>479249</v>
      </c>
      <c r="H253" s="226"/>
    </row>
    <row r="254" spans="1:10" ht="20.100000000000001" customHeight="1">
      <c r="A254" s="658"/>
      <c r="B254" s="266"/>
      <c r="C254" s="266"/>
      <c r="D254" s="266"/>
      <c r="E254" s="266"/>
      <c r="F254" s="266"/>
      <c r="G254" s="735"/>
      <c r="H254" s="226"/>
    </row>
    <row r="255" spans="1:10" ht="20.100000000000001" customHeight="1" thickBot="1">
      <c r="A255" s="677" t="s">
        <v>638</v>
      </c>
      <c r="B255" s="678"/>
      <c r="C255" s="678"/>
      <c r="D255" s="678"/>
      <c r="E255" s="678"/>
      <c r="F255" s="679"/>
      <c r="G255" s="680">
        <f>SUM(G195+G238+G253)</f>
        <v>53130913</v>
      </c>
      <c r="H255" s="226"/>
    </row>
    <row r="256" spans="1:10" ht="20.100000000000001" customHeight="1" thickTop="1">
      <c r="A256" s="1022"/>
      <c r="B256" s="1023"/>
      <c r="C256" s="1023"/>
      <c r="D256" s="1023"/>
      <c r="E256" s="1023"/>
      <c r="F256" s="1024"/>
      <c r="G256" s="1025"/>
      <c r="H256" s="226"/>
    </row>
    <row r="257" spans="1:8" ht="20.100000000000001" customHeight="1">
      <c r="A257" s="1106"/>
      <c r="B257" s="1107"/>
      <c r="C257" s="1107"/>
      <c r="D257" s="1107"/>
      <c r="E257" s="1107"/>
      <c r="F257" s="1108"/>
      <c r="G257" s="875"/>
      <c r="H257" s="226"/>
    </row>
    <row r="258" spans="1:8" ht="20.100000000000001" customHeight="1">
      <c r="A258" s="645"/>
      <c r="B258" s="233"/>
      <c r="C258" s="233"/>
      <c r="D258" s="233"/>
      <c r="E258" s="233"/>
      <c r="F258" s="239"/>
      <c r="G258" s="276"/>
      <c r="H258" s="226"/>
    </row>
    <row r="259" spans="1:8" ht="20.100000000000001" customHeight="1">
      <c r="A259" s="645" t="s">
        <v>639</v>
      </c>
      <c r="B259" s="233"/>
      <c r="C259" s="233"/>
      <c r="D259" s="233"/>
      <c r="E259" s="233"/>
      <c r="F259" s="277">
        <v>30100</v>
      </c>
      <c r="G259" s="584">
        <v>150000</v>
      </c>
      <c r="H259" s="226"/>
    </row>
    <row r="260" spans="1:8" ht="20.100000000000001" customHeight="1">
      <c r="A260" s="645" t="s">
        <v>640</v>
      </c>
      <c r="B260" s="233"/>
      <c r="C260" s="233"/>
      <c r="D260" s="233"/>
      <c r="E260" s="233"/>
      <c r="F260" s="277">
        <v>30200</v>
      </c>
      <c r="G260" s="585">
        <v>0</v>
      </c>
      <c r="H260" s="226"/>
    </row>
    <row r="261" spans="1:8" ht="20.100000000000001" customHeight="1">
      <c r="A261" s="645" t="s">
        <v>641</v>
      </c>
      <c r="B261" s="233"/>
      <c r="C261" s="233"/>
      <c r="D261" s="233"/>
      <c r="E261" s="233"/>
      <c r="F261" s="277">
        <v>30300</v>
      </c>
      <c r="G261" s="585">
        <v>0</v>
      </c>
      <c r="H261" s="226"/>
    </row>
    <row r="262" spans="1:8" ht="20.100000000000001" customHeight="1">
      <c r="A262" s="645" t="s">
        <v>642</v>
      </c>
      <c r="B262" s="233"/>
      <c r="C262" s="233"/>
      <c r="D262" s="233"/>
      <c r="E262" s="233"/>
      <c r="F262" s="277">
        <v>30400</v>
      </c>
      <c r="G262" s="585">
        <v>0</v>
      </c>
      <c r="H262" s="226"/>
    </row>
    <row r="263" spans="1:8" ht="20.100000000000001" customHeight="1">
      <c r="A263" s="645" t="s">
        <v>643</v>
      </c>
      <c r="B263" s="233"/>
      <c r="C263" s="233"/>
      <c r="D263" s="233"/>
      <c r="E263" s="233"/>
      <c r="F263" s="277">
        <v>30500</v>
      </c>
      <c r="G263" s="585">
        <v>0</v>
      </c>
      <c r="H263" s="226"/>
    </row>
    <row r="264" spans="1:8" ht="20.100000000000001" customHeight="1">
      <c r="A264" s="645" t="s">
        <v>644</v>
      </c>
      <c r="B264" s="233"/>
      <c r="C264" s="233"/>
      <c r="D264" s="233"/>
      <c r="E264" s="233"/>
      <c r="F264" s="277">
        <v>30600</v>
      </c>
      <c r="G264" s="585">
        <v>0</v>
      </c>
      <c r="H264" s="226"/>
    </row>
    <row r="265" spans="1:8" ht="20.100000000000001" customHeight="1">
      <c r="A265" s="645" t="s">
        <v>645</v>
      </c>
      <c r="B265" s="233"/>
      <c r="C265" s="233"/>
      <c r="D265" s="233"/>
      <c r="E265" s="233"/>
      <c r="F265" s="277">
        <v>30700</v>
      </c>
      <c r="G265" s="585">
        <v>0</v>
      </c>
      <c r="H265" s="226"/>
    </row>
    <row r="266" spans="1:8" ht="20.100000000000001" customHeight="1">
      <c r="A266" s="645" t="s">
        <v>646</v>
      </c>
      <c r="B266" s="233"/>
      <c r="C266" s="233"/>
      <c r="D266" s="233"/>
      <c r="E266" s="233"/>
      <c r="F266" s="277">
        <v>30900</v>
      </c>
      <c r="G266" s="585">
        <v>0</v>
      </c>
      <c r="H266" s="226"/>
    </row>
    <row r="267" spans="1:8" ht="20.100000000000001" customHeight="1">
      <c r="A267" s="645" t="s">
        <v>647</v>
      </c>
      <c r="B267" s="233"/>
      <c r="C267" s="233"/>
      <c r="D267" s="233"/>
      <c r="E267" s="233"/>
      <c r="F267" s="277">
        <v>31100</v>
      </c>
      <c r="G267" s="788">
        <v>5500000</v>
      </c>
      <c r="H267" s="226"/>
    </row>
    <row r="268" spans="1:8" ht="20.100000000000001" customHeight="1">
      <c r="A268" s="645"/>
      <c r="B268" s="233"/>
      <c r="C268" s="233"/>
      <c r="D268" s="233"/>
      <c r="E268" s="233"/>
      <c r="F268" s="277"/>
      <c r="G268" s="876"/>
      <c r="H268" s="226"/>
    </row>
    <row r="269" spans="1:8" ht="20.100000000000001" customHeight="1">
      <c r="A269" s="647" t="s">
        <v>648</v>
      </c>
      <c r="B269" s="233"/>
      <c r="C269" s="233"/>
      <c r="D269" s="233"/>
      <c r="E269" s="233"/>
      <c r="F269" s="277"/>
      <c r="G269" s="1026">
        <f>SUM(G259:G267)</f>
        <v>5650000</v>
      </c>
      <c r="H269" s="226"/>
    </row>
    <row r="270" spans="1:8" ht="20.100000000000001" customHeight="1">
      <c r="A270" s="647"/>
      <c r="B270" s="233"/>
      <c r="C270" s="233"/>
      <c r="D270" s="233"/>
      <c r="E270" s="233"/>
      <c r="F270" s="277"/>
      <c r="G270" s="276"/>
      <c r="H270" s="226"/>
    </row>
    <row r="271" spans="1:8" ht="20.100000000000001" customHeight="1" thickBot="1">
      <c r="A271" s="660" t="s">
        <v>649</v>
      </c>
      <c r="B271" s="226"/>
      <c r="C271" s="226"/>
      <c r="D271" s="226"/>
      <c r="E271" s="226"/>
      <c r="F271" s="260">
        <v>30800</v>
      </c>
      <c r="G271" s="588">
        <f>-20648405.96-410928+2720</f>
        <v>-21056613.960000001</v>
      </c>
      <c r="H271" s="683"/>
    </row>
    <row r="272" spans="1:8" ht="20.100000000000001" customHeight="1">
      <c r="A272" s="654"/>
      <c r="B272" s="226"/>
      <c r="C272" s="226"/>
      <c r="D272" s="226"/>
      <c r="E272" s="226"/>
      <c r="F272" s="260"/>
      <c r="G272" s="276"/>
      <c r="H272" s="226"/>
    </row>
    <row r="273" spans="1:12" ht="20.100000000000001" customHeight="1">
      <c r="A273" s="661" t="s">
        <v>650</v>
      </c>
      <c r="B273" s="662"/>
      <c r="C273" s="662"/>
      <c r="D273" s="662"/>
      <c r="E273" s="662"/>
      <c r="F273" s="663"/>
      <c r="G273" s="664">
        <f>G269+G271</f>
        <v>-15406613.960000001</v>
      </c>
      <c r="H273" s="684"/>
    </row>
    <row r="274" spans="1:12">
      <c r="A274" s="278"/>
      <c r="B274" s="278"/>
      <c r="C274" s="278"/>
      <c r="D274" s="278"/>
      <c r="E274" s="278"/>
      <c r="F274" s="279"/>
      <c r="G274" s="280"/>
      <c r="H274" s="281"/>
      <c r="I274" s="281"/>
      <c r="J274" s="281"/>
      <c r="K274" s="281"/>
      <c r="L274" s="281"/>
    </row>
    <row r="275" spans="1:12" s="229" customFormat="1" ht="13.5" customHeight="1">
      <c r="A275" s="1109"/>
      <c r="B275" s="1109"/>
      <c r="C275" s="1109"/>
      <c r="D275" s="1109"/>
      <c r="E275" s="1109"/>
      <c r="F275" s="1109"/>
      <c r="G275" s="1109"/>
      <c r="H275" s="1109"/>
      <c r="I275" s="282"/>
      <c r="J275" s="282"/>
      <c r="K275" s="282"/>
      <c r="L275" s="282"/>
    </row>
    <row r="276" spans="1:12" s="229" customFormat="1">
      <c r="A276" s="1109"/>
      <c r="B276" s="1109"/>
      <c r="C276" s="1109"/>
      <c r="D276" s="1109"/>
      <c r="E276" s="1109"/>
      <c r="F276" s="1109"/>
      <c r="G276" s="1109"/>
      <c r="H276" s="1109"/>
      <c r="I276" s="282"/>
      <c r="J276" s="282"/>
      <c r="K276" s="282"/>
      <c r="L276" s="282"/>
    </row>
    <row r="277" spans="1:12" s="229" customFormat="1">
      <c r="A277" s="1109"/>
      <c r="B277" s="1109"/>
      <c r="C277" s="1109"/>
      <c r="D277" s="1109"/>
      <c r="E277" s="1109"/>
      <c r="F277" s="1109"/>
      <c r="G277" s="1109"/>
      <c r="H277" s="1109"/>
    </row>
  </sheetData>
  <customSheetViews>
    <customSheetView guid="{8CA1AA3C-D3A6-493D-93EE-74DE1406A5FE}" showGridLines="0" printArea="1" showRuler="0" topLeftCell="A121">
      <selection activeCell="G123" sqref="G123"/>
      <rowBreaks count="2" manualBreakCount="2">
        <brk id="64" max="7" man="1"/>
        <brk id="124" max="7" man="1"/>
      </rowBreaks>
      <pageMargins left="0.7" right="0.7" top="0.75" bottom="0.75" header="0.3" footer="0.3"/>
      <printOptions horizontalCentered="1"/>
      <pageSetup scale="66" orientation="portrait"/>
      <headerFooter alignWithMargins="0">
        <oddFooter>&amp;L&amp;Z&amp;F&amp;R&amp;D</oddFooter>
      </headerFooter>
    </customSheetView>
  </customSheetViews>
  <phoneticPr fontId="0" type="noConversion"/>
  <printOptions horizontalCentered="1"/>
  <pageMargins left="0" right="0" top="1" bottom="1" header="0.5" footer="0.5"/>
  <pageSetup scale="48" orientation="portrait"/>
  <headerFooter alignWithMargins="0">
    <oddFooter>&amp;L&amp;Z&amp;F&amp;R&amp;D</oddFooter>
  </headerFooter>
  <rowBreaks count="5" manualBreakCount="5">
    <brk id="64" max="6" man="1"/>
    <brk id="117" max="16383" man="1"/>
    <brk id="144" max="16383" man="1"/>
    <brk id="196" max="16383" man="1"/>
    <brk id="239" max="16383" man="1"/>
  </rowBreaks>
  <ignoredErrors>
    <ignoredError sqref="A252:A256 F132:F139 F123:F126 F117 F109:F113 F11:F17 F191:F193 F21:F33 A237:H237 A272:A278 F158:F171 F147:F156 A264:A268 B247:H250 B238:F238 H238 B254:H256 B253:F253 H253 F45:F64 A270 F175:F189 A261:A262 B239:H239 F37:F40 A258:A259 B272:H278 B271:F271 A239:A241 F66:F72 F74:F86 F94:F97 F99:F103 B241:H241 G240:H240 B258:H258 G257:H257 B199:F236 H199:H236 B268:H270 B242:F245 H242:H245 B259:F267 H259:H267 F88:F91 B252:H252 B251:F251 H251" numberStoredAsText="1"/>
    <ignoredError sqref="G85 G75 G81 G143" evalError="1"/>
  </ignoredErrors>
  <legacy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3F7F3E12E26E14E9C8A1FBE12D5945A" ma:contentTypeVersion="9" ma:contentTypeDescription="Create a new document." ma:contentTypeScope="" ma:versionID="b3960c9534e5bf237e95cec36cf77399">
  <xsd:schema xmlns:xsd="http://www.w3.org/2001/XMLSchema" xmlns:xs="http://www.w3.org/2001/XMLSchema" xmlns:p="http://schemas.microsoft.com/office/2006/metadata/properties" xmlns:ns2="ee822479-6e51-4d14-b6b0-2c589e913e66" targetNamespace="http://schemas.microsoft.com/office/2006/metadata/properties" ma:root="true" ma:fieldsID="add0b46c6907e4cfe91ddb7c761b463e" ns2:_="">
    <xsd:import namespace="ee822479-6e51-4d14-b6b0-2c589e913e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822479-6e51-4d14-b6b0-2c589e913e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4EB99F0-3281-401A-A88B-34022978AF39}">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ee822479-6e51-4d14-b6b0-2c589e913e66"/>
    <ds:schemaRef ds:uri="http://www.w3.org/XML/1998/namespace"/>
  </ds:schemaRefs>
</ds:datastoreItem>
</file>

<file path=customXml/itemProps2.xml><?xml version="1.0" encoding="utf-8"?>
<ds:datastoreItem xmlns:ds="http://schemas.openxmlformats.org/officeDocument/2006/customXml" ds:itemID="{607E62AE-8BBF-4974-A169-CC882E00DD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822479-6e51-4d14-b6b0-2c589e913e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6A80541-7138-4A3D-B60A-65E3AF5727E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21</vt:i4>
      </vt:variant>
    </vt:vector>
  </HeadingPairs>
  <TitlesOfParts>
    <vt:vector size="35" baseType="lpstr">
      <vt:lpstr>SUMMARY OF CHANGES</vt:lpstr>
      <vt:lpstr>OPB WORKBOOK INSTRUCTIONS</vt:lpstr>
      <vt:lpstr>CHECK SHEET</vt:lpstr>
      <vt:lpstr>VLOOKUP</vt:lpstr>
      <vt:lpstr>EXHIBIT A</vt:lpstr>
      <vt:lpstr>EXHIBIT B</vt:lpstr>
      <vt:lpstr>EXHIBIT C</vt:lpstr>
      <vt:lpstr>EXHIBIT C(2)</vt:lpstr>
      <vt:lpstr>EXHIBIT D</vt:lpstr>
      <vt:lpstr>EXHIBIT E</vt:lpstr>
      <vt:lpstr>EXHIBIT F</vt:lpstr>
      <vt:lpstr>EXHIBIT G</vt:lpstr>
      <vt:lpstr>FEE AUDIT - TUITION AND FEES</vt:lpstr>
      <vt:lpstr>DISCRETIONARY FEE PERCENTAGES</vt:lpstr>
      <vt:lpstr>_11.</vt:lpstr>
      <vt:lpstr>_2.</vt:lpstr>
      <vt:lpstr>_2005_2006_OPERATING_BUDGET_REVIEW_CHECKSHEET</vt:lpstr>
      <vt:lpstr>_3.</vt:lpstr>
      <vt:lpstr>_4.</vt:lpstr>
      <vt:lpstr>_7.___EXHIBIT_D__verify_that_state_appropriations_required_to_be_budgeted_in_Fund_1_are_accurate.</vt:lpstr>
      <vt:lpstr>_8.__EXHIBIT_D__verify_that_amounts_budgeted_for_contingencies_does_not_exceed_2__of_total_fund</vt:lpstr>
      <vt:lpstr>VLOOKUP!BROWARD_COLLEGE</vt:lpstr>
      <vt:lpstr>'CHECK SHEET'!Print_Area</vt:lpstr>
      <vt:lpstr>'DISCRETIONARY FEE PERCENTAGES'!Print_Area</vt:lpstr>
      <vt:lpstr>'EXHIBIT A'!Print_Area</vt:lpstr>
      <vt:lpstr>'EXHIBIT C'!Print_Area</vt:lpstr>
      <vt:lpstr>'EXHIBIT C(2)'!Print_Area</vt:lpstr>
      <vt:lpstr>'EXHIBIT D'!Print_Area</vt:lpstr>
      <vt:lpstr>'EXHIBIT E'!Print_Area</vt:lpstr>
      <vt:lpstr>'EXHIBIT G'!Print_Area</vt:lpstr>
      <vt:lpstr>'FEE AUDIT - TUITION AND FEES'!Print_Area</vt:lpstr>
      <vt:lpstr>'SUMMARY OF CHANGES'!Print_Area</vt:lpstr>
      <vt:lpstr>VLOOKUP!Print_Area</vt:lpstr>
      <vt:lpstr>'EXHIBIT D'!Print_Titles</vt:lpstr>
      <vt:lpstr>'EXHIBIT G'!Print_Titles</vt:lpstr>
    </vt:vector>
  </TitlesOfParts>
  <Manager/>
  <Company>Florida Department of Edcuation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FLDOE</dc:creator>
  <cp:keywords/>
  <dc:description/>
  <cp:lastModifiedBy>Sisley, Dottie</cp:lastModifiedBy>
  <cp:revision/>
  <dcterms:created xsi:type="dcterms:W3CDTF">2005-03-22T15:46:43Z</dcterms:created>
  <dcterms:modified xsi:type="dcterms:W3CDTF">2020-08-19T20:09:28Z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y fmtid="{D5CDD505-2E9C-101B-9397-08002B2CF9AE}" pid="5" name="ContentTypeId">
    <vt:lpwstr>0x01010043F7F3E12E26E14E9C8A1FBE12D5945A</vt:lpwstr>
  </property>
</Properties>
</file>