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20-21\Administrative Costs\"/>
    </mc:Choice>
  </mc:AlternateContent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I37" i="32" l="1"/>
  <c r="I38" i="32" l="1"/>
  <c r="I39" i="32" s="1"/>
  <c r="J16" i="33" l="1"/>
  <c r="E34" i="32"/>
  <c r="J34" i="32" s="1"/>
  <c r="K16" i="33" s="1"/>
  <c r="E33" i="32" l="1"/>
  <c r="J33" i="32" s="1"/>
  <c r="K17" i="33" s="1"/>
  <c r="J17" i="33"/>
  <c r="J34" i="33" l="1"/>
  <c r="E32" i="32"/>
  <c r="J32" i="32" s="1"/>
  <c r="K34" i="33" s="1"/>
  <c r="E31" i="32" l="1"/>
  <c r="J31" i="32" s="1"/>
  <c r="K22" i="33" s="1"/>
  <c r="J22" i="33"/>
  <c r="J12" i="33" l="1"/>
  <c r="E30" i="32"/>
  <c r="J30" i="32" s="1"/>
  <c r="K12" i="33" s="1"/>
  <c r="E29" i="32" l="1"/>
  <c r="J29" i="32" s="1"/>
  <c r="K26" i="33" s="1"/>
  <c r="J26" i="33"/>
  <c r="J30" i="33" l="1"/>
  <c r="E28" i="32"/>
  <c r="J28" i="32" s="1"/>
  <c r="K30" i="33" s="1"/>
  <c r="J15" i="33" l="1"/>
  <c r="E27" i="32"/>
  <c r="J27" i="32" s="1"/>
  <c r="K15" i="33" s="1"/>
  <c r="E26" i="32" l="1"/>
  <c r="J26" i="32" s="1"/>
  <c r="K14" i="33" s="1"/>
  <c r="J14" i="33"/>
  <c r="J11" i="33" l="1"/>
  <c r="E25" i="32"/>
  <c r="J25" i="32" s="1"/>
  <c r="K11" i="33" s="1"/>
  <c r="E24" i="32" l="1"/>
  <c r="J24" i="32" s="1"/>
  <c r="K13" i="33" s="1"/>
  <c r="J13" i="33"/>
  <c r="J29" i="33" l="1"/>
  <c r="E22" i="32"/>
  <c r="J22" i="32" s="1"/>
  <c r="K29" i="33" s="1"/>
  <c r="J33" i="33" l="1"/>
  <c r="E23" i="32"/>
  <c r="J23" i="32" s="1"/>
  <c r="K33" i="33" s="1"/>
  <c r="E21" i="32" l="1"/>
  <c r="J21" i="32" s="1"/>
  <c r="K21" i="33" s="1"/>
  <c r="J21" i="33"/>
  <c r="J23" i="33" l="1"/>
  <c r="E20" i="32"/>
  <c r="J20" i="32" s="1"/>
  <c r="K23" i="33" s="1"/>
  <c r="E19" i="32" l="1"/>
  <c r="J19" i="32" s="1"/>
  <c r="K31" i="33" s="1"/>
  <c r="J31" i="33"/>
  <c r="J35" i="33" l="1"/>
  <c r="E18" i="32"/>
  <c r="J18" i="32" s="1"/>
  <c r="K35" i="33" s="1"/>
  <c r="E17" i="32" l="1"/>
  <c r="J17" i="32" s="1"/>
  <c r="K8" i="33" s="1"/>
  <c r="J8" i="33"/>
  <c r="J24" i="33" l="1"/>
  <c r="E16" i="32"/>
  <c r="J16" i="32" s="1"/>
  <c r="K24" i="33" s="1"/>
  <c r="E15" i="32" l="1"/>
  <c r="J15" i="32" s="1"/>
  <c r="K18" i="33" s="1"/>
  <c r="J18" i="33"/>
  <c r="J25" i="33" l="1"/>
  <c r="E14" i="32"/>
  <c r="J14" i="32" s="1"/>
  <c r="K25" i="33" s="1"/>
  <c r="J10" i="33" l="1"/>
  <c r="E13" i="32"/>
  <c r="J13" i="32" s="1"/>
  <c r="K10" i="33" s="1"/>
  <c r="E12" i="32" l="1"/>
  <c r="J12" i="32" s="1"/>
  <c r="K20" i="33" s="1"/>
  <c r="J20" i="33"/>
  <c r="J32" i="33" l="1"/>
  <c r="E11" i="32"/>
  <c r="J11" i="32" s="1"/>
  <c r="K32" i="33" s="1"/>
  <c r="E10" i="32" l="1"/>
  <c r="J10" i="32" s="1"/>
  <c r="K28" i="33" s="1"/>
  <c r="J28" i="33"/>
  <c r="J7" i="33" l="1"/>
  <c r="E9" i="32"/>
  <c r="J9" i="32" s="1"/>
  <c r="K7" i="33" s="1"/>
  <c r="E8" i="32" l="1"/>
  <c r="J8" i="32" s="1"/>
  <c r="K27" i="33" s="1"/>
  <c r="J27" i="33"/>
  <c r="H83" i="1"/>
  <c r="G77" i="1"/>
  <c r="J9" i="33" l="1"/>
  <c r="E7" i="32"/>
  <c r="J7" i="32" s="1"/>
  <c r="K9" i="33" s="1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35" i="32" l="1"/>
  <c r="F13" i="33" l="1"/>
  <c r="F26" i="33"/>
  <c r="F14" i="33"/>
  <c r="F29" i="33"/>
  <c r="F10" i="33"/>
  <c r="F28" i="33"/>
  <c r="F23" i="33"/>
  <c r="F30" i="33"/>
  <c r="F8" i="33"/>
  <c r="F20" i="33"/>
  <c r="F25" i="33"/>
  <c r="F17" i="33"/>
  <c r="F15" i="33"/>
  <c r="F22" i="33"/>
  <c r="F32" i="33"/>
  <c r="F19" i="33"/>
  <c r="F35" i="33"/>
  <c r="F16" i="33"/>
  <c r="F21" i="33"/>
  <c r="F34" i="33"/>
  <c r="F7" i="33"/>
  <c r="F24" i="33"/>
  <c r="F12" i="33"/>
  <c r="F31" i="33"/>
  <c r="F11" i="33"/>
  <c r="F9" i="33" l="1"/>
  <c r="F38" i="32" l="1"/>
  <c r="F37" i="32"/>
  <c r="F39" i="32" l="1"/>
  <c r="G34" i="32"/>
  <c r="G11" i="33" s="1"/>
  <c r="G33" i="32"/>
  <c r="G15" i="33" s="1"/>
  <c r="G32" i="32"/>
  <c r="G31" i="33" s="1"/>
  <c r="G31" i="32"/>
  <c r="G17" i="33" s="1"/>
  <c r="G30" i="32"/>
  <c r="G12" i="33" s="1"/>
  <c r="G29" i="32"/>
  <c r="G25" i="33" s="1"/>
  <c r="G27" i="32"/>
  <c r="G20" i="33" s="1"/>
  <c r="G26" i="32"/>
  <c r="G24" i="33" s="1"/>
  <c r="G25" i="32"/>
  <c r="G8" i="33" s="1"/>
  <c r="G24" i="32"/>
  <c r="G7" i="33" s="1"/>
  <c r="G23" i="32"/>
  <c r="G30" i="33" s="1"/>
  <c r="G22" i="32"/>
  <c r="G34" i="33" s="1"/>
  <c r="G21" i="32"/>
  <c r="G23" i="33" s="1"/>
  <c r="G20" i="32"/>
  <c r="G21" i="33" s="1"/>
  <c r="G17" i="32"/>
  <c r="G10" i="33" s="1"/>
  <c r="G16" i="32"/>
  <c r="G16" i="33" s="1"/>
  <c r="G15" i="32"/>
  <c r="G29" i="33" s="1"/>
  <c r="G14" i="32"/>
  <c r="G35" i="33" s="1"/>
  <c r="G13" i="32"/>
  <c r="G14" i="33" s="1"/>
  <c r="G12" i="32"/>
  <c r="G19" i="33" s="1"/>
  <c r="G11" i="32"/>
  <c r="G26" i="33" s="1"/>
  <c r="G8" i="32"/>
  <c r="G22" i="33" s="1"/>
  <c r="G7" i="32"/>
  <c r="G9" i="33" s="1"/>
  <c r="F35" i="32"/>
  <c r="Y76" i="36" l="1"/>
  <c r="Y75" i="36"/>
  <c r="Y74" i="36"/>
  <c r="Y73" i="36"/>
  <c r="Y72" i="36"/>
  <c r="Y71" i="36"/>
  <c r="Y70" i="36"/>
  <c r="Y69" i="36"/>
  <c r="Y68" i="36"/>
  <c r="Y67" i="36"/>
  <c r="Y66" i="36"/>
  <c r="Y65" i="36"/>
  <c r="Y64" i="36"/>
  <c r="Y63" i="36"/>
  <c r="Y62" i="36"/>
  <c r="Y61" i="36"/>
  <c r="Y60" i="36"/>
  <c r="Y59" i="36"/>
  <c r="Y58" i="36"/>
  <c r="Y57" i="36"/>
  <c r="Y56" i="36"/>
  <c r="Y55" i="36"/>
  <c r="Y54" i="36"/>
  <c r="Y53" i="36"/>
  <c r="Y52" i="36"/>
  <c r="Y51" i="36"/>
  <c r="Y50" i="36"/>
  <c r="Y49" i="36"/>
  <c r="Y48" i="36"/>
  <c r="Y47" i="36"/>
  <c r="Y46" i="36"/>
  <c r="Y45" i="36"/>
  <c r="Y44" i="36"/>
  <c r="Y43" i="36"/>
  <c r="Y42" i="36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11" i="36"/>
  <c r="Y10" i="36"/>
  <c r="G58" i="36" l="1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Z58" i="36"/>
  <c r="AA58" i="36"/>
  <c r="AB58" i="36"/>
  <c r="AC58" i="36"/>
  <c r="AD58" i="36"/>
  <c r="AE58" i="36"/>
  <c r="AF58" i="36"/>
  <c r="AG58" i="36"/>
  <c r="AH58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Z59" i="36"/>
  <c r="AA59" i="36"/>
  <c r="AB59" i="36"/>
  <c r="AC59" i="36"/>
  <c r="AD59" i="36"/>
  <c r="AE59" i="36"/>
  <c r="AF59" i="36"/>
  <c r="AG59" i="36"/>
  <c r="AH59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Z60" i="36"/>
  <c r="AA60" i="36"/>
  <c r="AB60" i="36"/>
  <c r="AC60" i="36"/>
  <c r="AD60" i="36"/>
  <c r="AE60" i="36"/>
  <c r="AF60" i="36"/>
  <c r="AG60" i="36"/>
  <c r="AH60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Z61" i="36"/>
  <c r="AA61" i="36"/>
  <c r="AB61" i="36"/>
  <c r="AC61" i="36"/>
  <c r="AD61" i="36"/>
  <c r="AE61" i="36"/>
  <c r="AF61" i="36"/>
  <c r="AG61" i="36"/>
  <c r="AH61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Z62" i="36"/>
  <c r="AA62" i="36"/>
  <c r="AB62" i="36"/>
  <c r="AC62" i="36"/>
  <c r="AD62" i="36"/>
  <c r="AE62" i="36"/>
  <c r="AF62" i="36"/>
  <c r="AG62" i="36"/>
  <c r="AH62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Z63" i="36"/>
  <c r="AA63" i="36"/>
  <c r="AB63" i="36"/>
  <c r="AC63" i="36"/>
  <c r="AD63" i="36"/>
  <c r="AE63" i="36"/>
  <c r="AF63" i="36"/>
  <c r="AG63" i="36"/>
  <c r="AH63" i="36"/>
  <c r="G64" i="36"/>
  <c r="H64" i="36"/>
  <c r="I64" i="36"/>
  <c r="J64" i="36"/>
  <c r="K64" i="36"/>
  <c r="L64" i="36"/>
  <c r="M64" i="36"/>
  <c r="N64" i="36"/>
  <c r="O64" i="36"/>
  <c r="P64" i="36"/>
  <c r="Q64" i="36"/>
  <c r="R64" i="36"/>
  <c r="S64" i="36"/>
  <c r="T64" i="36"/>
  <c r="U64" i="36"/>
  <c r="V64" i="36"/>
  <c r="W64" i="36"/>
  <c r="X64" i="36"/>
  <c r="Z64" i="36"/>
  <c r="AA64" i="36"/>
  <c r="AB64" i="36"/>
  <c r="AC64" i="36"/>
  <c r="AD64" i="36"/>
  <c r="AE64" i="36"/>
  <c r="AF64" i="36"/>
  <c r="AG64" i="36"/>
  <c r="AH64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Z65" i="36"/>
  <c r="AA65" i="36"/>
  <c r="AB65" i="36"/>
  <c r="AC65" i="36"/>
  <c r="AD65" i="36"/>
  <c r="AE65" i="36"/>
  <c r="AF65" i="36"/>
  <c r="AG65" i="36"/>
  <c r="AH65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Z66" i="36"/>
  <c r="AA66" i="36"/>
  <c r="AB66" i="36"/>
  <c r="AC66" i="36"/>
  <c r="AD66" i="36"/>
  <c r="AE66" i="36"/>
  <c r="AF66" i="36"/>
  <c r="AG66" i="36"/>
  <c r="AH66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Z67" i="36"/>
  <c r="AA67" i="36"/>
  <c r="AB67" i="36"/>
  <c r="AC67" i="36"/>
  <c r="AD67" i="36"/>
  <c r="AE67" i="36"/>
  <c r="AF67" i="36"/>
  <c r="AG67" i="36"/>
  <c r="AH67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Z68" i="36"/>
  <c r="AA68" i="36"/>
  <c r="AB68" i="36"/>
  <c r="AC68" i="36"/>
  <c r="AD68" i="36"/>
  <c r="AE68" i="36"/>
  <c r="AF68" i="36"/>
  <c r="AG68" i="36"/>
  <c r="AH68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Z69" i="36"/>
  <c r="AA69" i="36"/>
  <c r="AB69" i="36"/>
  <c r="AC69" i="36"/>
  <c r="AD69" i="36"/>
  <c r="AE69" i="36"/>
  <c r="AF69" i="36"/>
  <c r="AG69" i="36"/>
  <c r="AH69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Z70" i="36"/>
  <c r="AA70" i="36"/>
  <c r="AB70" i="36"/>
  <c r="AC70" i="36"/>
  <c r="AD70" i="36"/>
  <c r="AE70" i="36"/>
  <c r="AF70" i="36"/>
  <c r="AG70" i="36"/>
  <c r="AH70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Z71" i="36"/>
  <c r="AA71" i="36"/>
  <c r="AB71" i="36"/>
  <c r="AC71" i="36"/>
  <c r="AD71" i="36"/>
  <c r="AE71" i="36"/>
  <c r="AF71" i="36"/>
  <c r="AG71" i="36"/>
  <c r="AH71" i="36"/>
  <c r="G72" i="36"/>
  <c r="H72" i="36"/>
  <c r="I72" i="36"/>
  <c r="J72" i="36"/>
  <c r="K72" i="36"/>
  <c r="L72" i="36"/>
  <c r="M72" i="36"/>
  <c r="N72" i="36"/>
  <c r="O72" i="36"/>
  <c r="P72" i="36"/>
  <c r="Q72" i="36"/>
  <c r="R72" i="36"/>
  <c r="S72" i="36"/>
  <c r="T72" i="36"/>
  <c r="U72" i="36"/>
  <c r="V72" i="36"/>
  <c r="W72" i="36"/>
  <c r="X72" i="36"/>
  <c r="Z72" i="36"/>
  <c r="AA72" i="36"/>
  <c r="AB72" i="36"/>
  <c r="AC72" i="36"/>
  <c r="AD72" i="36"/>
  <c r="AE72" i="36"/>
  <c r="AF72" i="36"/>
  <c r="AG72" i="36"/>
  <c r="AH72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Z73" i="36"/>
  <c r="AA73" i="36"/>
  <c r="AB73" i="36"/>
  <c r="AC73" i="36"/>
  <c r="AD73" i="36"/>
  <c r="AE73" i="36"/>
  <c r="AF73" i="36"/>
  <c r="AG73" i="36"/>
  <c r="AH73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Z74" i="36"/>
  <c r="AA74" i="36"/>
  <c r="AB74" i="36"/>
  <c r="AC74" i="36"/>
  <c r="AD74" i="36"/>
  <c r="AE74" i="36"/>
  <c r="AF74" i="36"/>
  <c r="AG74" i="36"/>
  <c r="AH74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Z75" i="36"/>
  <c r="AA75" i="36"/>
  <c r="AB75" i="36"/>
  <c r="AC75" i="36"/>
  <c r="AD75" i="36"/>
  <c r="AE75" i="36"/>
  <c r="AF75" i="36"/>
  <c r="AG75" i="36"/>
  <c r="AH75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Z76" i="36"/>
  <c r="AA76" i="36"/>
  <c r="AB76" i="36"/>
  <c r="AC76" i="36"/>
  <c r="AD76" i="36"/>
  <c r="AE76" i="36"/>
  <c r="AF76" i="36"/>
  <c r="AG76" i="36"/>
  <c r="AH76" i="36"/>
  <c r="G82" i="36"/>
  <c r="H82" i="36"/>
  <c r="K82" i="36"/>
  <c r="M82" i="36"/>
  <c r="N82" i="36"/>
  <c r="P82" i="36"/>
  <c r="Q82" i="36"/>
  <c r="U82" i="36"/>
  <c r="V82" i="36"/>
  <c r="Z82" i="36"/>
  <c r="AA82" i="36"/>
  <c r="AC82" i="36"/>
  <c r="AD82" i="36"/>
  <c r="AG82" i="36"/>
  <c r="AH82" i="36"/>
  <c r="G83" i="36"/>
  <c r="H83" i="36"/>
  <c r="I83" i="36"/>
  <c r="J83" i="36"/>
  <c r="K83" i="36"/>
  <c r="L83" i="36"/>
  <c r="M83" i="36"/>
  <c r="N83" i="36"/>
  <c r="O83" i="36"/>
  <c r="P83" i="36"/>
  <c r="Q83" i="36"/>
  <c r="R83" i="36"/>
  <c r="S83" i="36"/>
  <c r="T83" i="36"/>
  <c r="U83" i="36"/>
  <c r="V83" i="36"/>
  <c r="W83" i="36"/>
  <c r="X83" i="36"/>
  <c r="Y83" i="36"/>
  <c r="Z83" i="36"/>
  <c r="AA83" i="36"/>
  <c r="AB83" i="36"/>
  <c r="AC83" i="36"/>
  <c r="AD83" i="36"/>
  <c r="AE83" i="36"/>
  <c r="AF83" i="36"/>
  <c r="AG83" i="36"/>
  <c r="AH83" i="36"/>
  <c r="G84" i="36"/>
  <c r="H84" i="36"/>
  <c r="I84" i="36"/>
  <c r="J84" i="36"/>
  <c r="K84" i="36"/>
  <c r="L84" i="36"/>
  <c r="M84" i="36"/>
  <c r="N84" i="36"/>
  <c r="O84" i="36"/>
  <c r="P84" i="36"/>
  <c r="Q84" i="36"/>
  <c r="R84" i="36"/>
  <c r="S84" i="36"/>
  <c r="T84" i="36"/>
  <c r="U84" i="36"/>
  <c r="V84" i="36"/>
  <c r="W84" i="36"/>
  <c r="X84" i="36"/>
  <c r="Y84" i="36"/>
  <c r="Z84" i="36"/>
  <c r="AA84" i="36"/>
  <c r="AB84" i="36"/>
  <c r="AC84" i="36"/>
  <c r="AD84" i="36"/>
  <c r="AE84" i="36"/>
  <c r="AF84" i="36"/>
  <c r="AG84" i="36"/>
  <c r="AH84" i="36"/>
  <c r="G85" i="36"/>
  <c r="H85" i="36"/>
  <c r="I85" i="36"/>
  <c r="J85" i="36"/>
  <c r="K85" i="36"/>
  <c r="L85" i="36"/>
  <c r="M85" i="36"/>
  <c r="N85" i="36"/>
  <c r="O85" i="36"/>
  <c r="P85" i="36"/>
  <c r="Q85" i="36"/>
  <c r="R85" i="36"/>
  <c r="S85" i="36"/>
  <c r="T85" i="36"/>
  <c r="U85" i="36"/>
  <c r="V85" i="36"/>
  <c r="W85" i="36"/>
  <c r="X85" i="36"/>
  <c r="Y85" i="36"/>
  <c r="Z85" i="36"/>
  <c r="AA85" i="36"/>
  <c r="AB85" i="36"/>
  <c r="AC85" i="36"/>
  <c r="AD85" i="36"/>
  <c r="AE85" i="36"/>
  <c r="AF85" i="36"/>
  <c r="AG85" i="36"/>
  <c r="AH8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Z25" i="36"/>
  <c r="AA25" i="36"/>
  <c r="AB25" i="36"/>
  <c r="AC25" i="36"/>
  <c r="AD25" i="36"/>
  <c r="AE25" i="36"/>
  <c r="AF25" i="36"/>
  <c r="AG25" i="36"/>
  <c r="AH25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Z26" i="36"/>
  <c r="AA26" i="36"/>
  <c r="AB26" i="36"/>
  <c r="AC26" i="36"/>
  <c r="AD26" i="36"/>
  <c r="AE26" i="36"/>
  <c r="AF26" i="36"/>
  <c r="AG26" i="36"/>
  <c r="AH26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Z27" i="36"/>
  <c r="AA27" i="36"/>
  <c r="AB27" i="36"/>
  <c r="AC27" i="36"/>
  <c r="AD27" i="36"/>
  <c r="AE27" i="36"/>
  <c r="AF27" i="36"/>
  <c r="AG27" i="36"/>
  <c r="AH27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Z28" i="36"/>
  <c r="AA28" i="36"/>
  <c r="AB28" i="36"/>
  <c r="AC28" i="36"/>
  <c r="AD28" i="36"/>
  <c r="AE28" i="36"/>
  <c r="AF28" i="36"/>
  <c r="AG28" i="36"/>
  <c r="AH28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Z29" i="36"/>
  <c r="AA29" i="36"/>
  <c r="AB29" i="36"/>
  <c r="AC29" i="36"/>
  <c r="AD29" i="36"/>
  <c r="AE29" i="36"/>
  <c r="AF29" i="36"/>
  <c r="AG29" i="36"/>
  <c r="AH29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Z30" i="36"/>
  <c r="AA30" i="36"/>
  <c r="AB30" i="36"/>
  <c r="AC30" i="36"/>
  <c r="AD30" i="36"/>
  <c r="AE30" i="36"/>
  <c r="AF30" i="36"/>
  <c r="AG30" i="36"/>
  <c r="AH30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Z31" i="36"/>
  <c r="AA31" i="36"/>
  <c r="AB31" i="36"/>
  <c r="AC31" i="36"/>
  <c r="AD31" i="36"/>
  <c r="AE31" i="36"/>
  <c r="AF31" i="36"/>
  <c r="AG31" i="36"/>
  <c r="AH31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Z32" i="36"/>
  <c r="AA32" i="36"/>
  <c r="AB32" i="36"/>
  <c r="AC32" i="36"/>
  <c r="AD32" i="36"/>
  <c r="AE32" i="36"/>
  <c r="AF32" i="36"/>
  <c r="AG32" i="36"/>
  <c r="AH32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Z33" i="36"/>
  <c r="AA33" i="36"/>
  <c r="AB33" i="36"/>
  <c r="AC33" i="36"/>
  <c r="AD33" i="36"/>
  <c r="AE33" i="36"/>
  <c r="AF33" i="36"/>
  <c r="AG33" i="36"/>
  <c r="AH33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Z34" i="36"/>
  <c r="AA34" i="36"/>
  <c r="AB34" i="36"/>
  <c r="AC34" i="36"/>
  <c r="AD34" i="36"/>
  <c r="AE34" i="36"/>
  <c r="AF34" i="36"/>
  <c r="AG34" i="36"/>
  <c r="AH34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Z35" i="36"/>
  <c r="AA35" i="36"/>
  <c r="AB35" i="36"/>
  <c r="AC35" i="36"/>
  <c r="AD35" i="36"/>
  <c r="AE35" i="36"/>
  <c r="AF35" i="36"/>
  <c r="AG35" i="36"/>
  <c r="AH35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Z36" i="36"/>
  <c r="AA36" i="36"/>
  <c r="AB36" i="36"/>
  <c r="AC36" i="36"/>
  <c r="AD36" i="36"/>
  <c r="AE36" i="36"/>
  <c r="AF36" i="36"/>
  <c r="AG36" i="36"/>
  <c r="AH36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Z37" i="36"/>
  <c r="AA37" i="36"/>
  <c r="AB37" i="36"/>
  <c r="AC37" i="36"/>
  <c r="AD37" i="36"/>
  <c r="AE37" i="36"/>
  <c r="AF37" i="36"/>
  <c r="AG37" i="36"/>
  <c r="AH37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Z38" i="36"/>
  <c r="AA38" i="36"/>
  <c r="AB38" i="36"/>
  <c r="AC38" i="36"/>
  <c r="AD38" i="36"/>
  <c r="AE38" i="36"/>
  <c r="AF38" i="36"/>
  <c r="AG38" i="36"/>
  <c r="AH38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Z39" i="36"/>
  <c r="AA39" i="36"/>
  <c r="AB39" i="36"/>
  <c r="AC39" i="36"/>
  <c r="AD39" i="36"/>
  <c r="AE39" i="36"/>
  <c r="AF39" i="36"/>
  <c r="AG39" i="36"/>
  <c r="AH39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Z40" i="36"/>
  <c r="AA40" i="36"/>
  <c r="AB40" i="36"/>
  <c r="AC40" i="36"/>
  <c r="AD40" i="36"/>
  <c r="AE40" i="36"/>
  <c r="AF40" i="36"/>
  <c r="AG40" i="36"/>
  <c r="AH40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Z41" i="36"/>
  <c r="AA41" i="36"/>
  <c r="AB41" i="36"/>
  <c r="AC41" i="36"/>
  <c r="AD41" i="36"/>
  <c r="AE41" i="36"/>
  <c r="AF41" i="36"/>
  <c r="AG41" i="36"/>
  <c r="AH41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Z42" i="36"/>
  <c r="AA42" i="36"/>
  <c r="AB42" i="36"/>
  <c r="AC42" i="36"/>
  <c r="AD42" i="36"/>
  <c r="AE42" i="36"/>
  <c r="AF42" i="36"/>
  <c r="AG42" i="36"/>
  <c r="AH42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Z43" i="36"/>
  <c r="AA43" i="36"/>
  <c r="AB43" i="36"/>
  <c r="AC43" i="36"/>
  <c r="AD43" i="36"/>
  <c r="AE43" i="36"/>
  <c r="AF43" i="36"/>
  <c r="AG43" i="36"/>
  <c r="AH43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Z44" i="36"/>
  <c r="AA44" i="36"/>
  <c r="AB44" i="36"/>
  <c r="AC44" i="36"/>
  <c r="AD44" i="36"/>
  <c r="AE44" i="36"/>
  <c r="AF44" i="36"/>
  <c r="AG44" i="36"/>
  <c r="AH44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Z45" i="36"/>
  <c r="AA45" i="36"/>
  <c r="AB45" i="36"/>
  <c r="AC45" i="36"/>
  <c r="AD45" i="36"/>
  <c r="AE45" i="36"/>
  <c r="AF45" i="36"/>
  <c r="AG45" i="36"/>
  <c r="AH45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Z46" i="36"/>
  <c r="AA46" i="36"/>
  <c r="AB46" i="36"/>
  <c r="AC46" i="36"/>
  <c r="AD46" i="36"/>
  <c r="AE46" i="36"/>
  <c r="AF46" i="36"/>
  <c r="AG46" i="36"/>
  <c r="AH46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Z47" i="36"/>
  <c r="AA47" i="36"/>
  <c r="AB47" i="36"/>
  <c r="AC47" i="36"/>
  <c r="AD47" i="36"/>
  <c r="AE47" i="36"/>
  <c r="AF47" i="36"/>
  <c r="AG47" i="36"/>
  <c r="AH47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Z48" i="36"/>
  <c r="AA48" i="36"/>
  <c r="AB48" i="36"/>
  <c r="AC48" i="36"/>
  <c r="AD48" i="36"/>
  <c r="AE48" i="36"/>
  <c r="AF48" i="36"/>
  <c r="AG48" i="36"/>
  <c r="AH48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Z49" i="36"/>
  <c r="AA49" i="36"/>
  <c r="AB49" i="36"/>
  <c r="AC49" i="36"/>
  <c r="AD49" i="36"/>
  <c r="AE49" i="36"/>
  <c r="AF49" i="36"/>
  <c r="AG49" i="36"/>
  <c r="AH49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Z50" i="36"/>
  <c r="AA50" i="36"/>
  <c r="AB50" i="36"/>
  <c r="AC50" i="36"/>
  <c r="AD50" i="36"/>
  <c r="AE50" i="36"/>
  <c r="AF50" i="36"/>
  <c r="AG50" i="36"/>
  <c r="AH50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Z51" i="36"/>
  <c r="AA51" i="36"/>
  <c r="AB51" i="36"/>
  <c r="AC51" i="36"/>
  <c r="AD51" i="36"/>
  <c r="AE51" i="36"/>
  <c r="AF51" i="36"/>
  <c r="AG51" i="36"/>
  <c r="AH51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Z52" i="36"/>
  <c r="AA52" i="36"/>
  <c r="AB52" i="36"/>
  <c r="AC52" i="36"/>
  <c r="AD52" i="36"/>
  <c r="AE52" i="36"/>
  <c r="AF52" i="36"/>
  <c r="AG52" i="36"/>
  <c r="AH52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Z20" i="36"/>
  <c r="AA20" i="36"/>
  <c r="AB20" i="36"/>
  <c r="AC20" i="36"/>
  <c r="AD20" i="36"/>
  <c r="AE20" i="36"/>
  <c r="AF20" i="36"/>
  <c r="AG20" i="36"/>
  <c r="AH20" i="36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M29" i="36"/>
  <c r="AK27" i="36"/>
  <c r="AM25" i="36"/>
  <c r="AK20" i="36"/>
  <c r="AM20" i="36"/>
  <c r="AK25" i="36"/>
  <c r="AL20" i="36"/>
  <c r="AH86" i="36"/>
  <c r="AH87" i="36"/>
  <c r="AH88" i="36"/>
  <c r="AH89" i="36"/>
  <c r="AH90" i="36"/>
  <c r="AH91" i="36"/>
  <c r="AH92" i="36"/>
  <c r="AH93" i="36"/>
  <c r="AH94" i="36"/>
  <c r="AH95" i="36"/>
  <c r="AH96" i="36"/>
  <c r="AH97" i="36"/>
  <c r="AH98" i="36"/>
  <c r="AH99" i="36"/>
  <c r="AH100" i="36"/>
  <c r="AH101" i="36"/>
  <c r="AH102" i="36"/>
  <c r="AH103" i="36"/>
  <c r="AH104" i="36"/>
  <c r="AH105" i="36"/>
  <c r="AH106" i="36"/>
  <c r="AH107" i="36"/>
  <c r="AH108" i="36"/>
  <c r="AH109" i="36"/>
  <c r="AH110" i="36"/>
  <c r="AH111" i="36"/>
  <c r="AH112" i="36"/>
  <c r="AH113" i="36"/>
  <c r="AH114" i="36"/>
  <c r="AH115" i="36"/>
  <c r="AH116" i="36"/>
  <c r="AH117" i="36"/>
  <c r="AH118" i="36"/>
  <c r="AH119" i="36"/>
  <c r="AH120" i="36"/>
  <c r="AH121" i="36"/>
  <c r="AH122" i="36"/>
  <c r="AH123" i="36"/>
  <c r="AH124" i="36"/>
  <c r="AH125" i="36"/>
  <c r="AH126" i="36"/>
  <c r="AH127" i="36"/>
  <c r="AH128" i="36"/>
  <c r="AH129" i="36"/>
  <c r="AH130" i="36"/>
  <c r="AH131" i="36"/>
  <c r="AH132" i="36"/>
  <c r="AH133" i="36"/>
  <c r="AH134" i="36"/>
  <c r="AH135" i="36"/>
  <c r="AH136" i="36"/>
  <c r="AH137" i="36"/>
  <c r="AH138" i="36"/>
  <c r="AH139" i="36"/>
  <c r="AH140" i="36"/>
  <c r="AH141" i="36"/>
  <c r="AH142" i="36"/>
  <c r="AH143" i="36"/>
  <c r="AH144" i="36"/>
  <c r="AH145" i="36"/>
  <c r="AH146" i="36"/>
  <c r="AH147" i="36"/>
  <c r="AH148" i="36"/>
  <c r="AH149" i="36"/>
  <c r="AH150" i="36"/>
  <c r="AG86" i="36"/>
  <c r="AG87" i="36"/>
  <c r="AG88" i="36"/>
  <c r="AG89" i="36"/>
  <c r="AG90" i="36"/>
  <c r="AG91" i="36"/>
  <c r="AG92" i="36"/>
  <c r="AG93" i="36"/>
  <c r="AG94" i="36"/>
  <c r="AG95" i="36"/>
  <c r="AG96" i="36"/>
  <c r="AG97" i="36"/>
  <c r="AG98" i="36"/>
  <c r="AG99" i="36"/>
  <c r="AG100" i="36"/>
  <c r="AG101" i="36"/>
  <c r="AG102" i="36"/>
  <c r="AG103" i="36"/>
  <c r="AG104" i="36"/>
  <c r="AG105" i="36"/>
  <c r="AG106" i="36"/>
  <c r="AG107" i="36"/>
  <c r="AG108" i="36"/>
  <c r="AG109" i="36"/>
  <c r="AG110" i="36"/>
  <c r="AG111" i="36"/>
  <c r="AG112" i="36"/>
  <c r="AG113" i="36"/>
  <c r="AG114" i="36"/>
  <c r="AG115" i="36"/>
  <c r="AG116" i="36"/>
  <c r="AG117" i="36"/>
  <c r="AG118" i="36"/>
  <c r="AG119" i="36"/>
  <c r="AG120" i="36"/>
  <c r="AG121" i="36"/>
  <c r="AG122" i="36"/>
  <c r="AG123" i="36"/>
  <c r="AG124" i="36"/>
  <c r="AG125" i="36"/>
  <c r="AG126" i="36"/>
  <c r="AG127" i="36"/>
  <c r="AG128" i="36"/>
  <c r="AG129" i="36"/>
  <c r="AG130" i="36"/>
  <c r="AG131" i="36"/>
  <c r="AG132" i="36"/>
  <c r="AG133" i="36"/>
  <c r="AG134" i="36"/>
  <c r="AG135" i="36"/>
  <c r="AG136" i="36"/>
  <c r="AG137" i="36"/>
  <c r="AG138" i="36"/>
  <c r="AG139" i="36"/>
  <c r="AG140" i="36"/>
  <c r="AG141" i="36"/>
  <c r="AG142" i="36"/>
  <c r="AG143" i="36"/>
  <c r="AG144" i="36"/>
  <c r="AG145" i="36"/>
  <c r="AG146" i="36"/>
  <c r="AG147" i="36"/>
  <c r="AG148" i="36"/>
  <c r="AG149" i="36"/>
  <c r="AG150" i="36"/>
  <c r="AF86" i="36"/>
  <c r="AF87" i="36"/>
  <c r="AF88" i="36"/>
  <c r="AF89" i="36"/>
  <c r="AF90" i="36"/>
  <c r="AF91" i="36"/>
  <c r="AF92" i="36"/>
  <c r="AF93" i="36"/>
  <c r="AF94" i="36"/>
  <c r="AF95" i="36"/>
  <c r="AF96" i="36"/>
  <c r="AF97" i="36"/>
  <c r="AF98" i="36"/>
  <c r="AF99" i="36"/>
  <c r="AF100" i="36"/>
  <c r="AF101" i="36"/>
  <c r="AF102" i="36"/>
  <c r="AF103" i="36"/>
  <c r="AF104" i="36"/>
  <c r="AF105" i="36"/>
  <c r="AF106" i="36"/>
  <c r="AF107" i="36"/>
  <c r="AF108" i="36"/>
  <c r="AF109" i="36"/>
  <c r="AF110" i="36"/>
  <c r="AF111" i="36"/>
  <c r="AF112" i="36"/>
  <c r="AF113" i="36"/>
  <c r="AF114" i="36"/>
  <c r="AF115" i="36"/>
  <c r="AF116" i="36"/>
  <c r="AF117" i="36"/>
  <c r="AF118" i="36"/>
  <c r="AF119" i="36"/>
  <c r="AF120" i="36"/>
  <c r="AF121" i="36"/>
  <c r="AF122" i="36"/>
  <c r="AF123" i="36"/>
  <c r="AF124" i="36"/>
  <c r="AF125" i="36"/>
  <c r="AF126" i="36"/>
  <c r="AF127" i="36"/>
  <c r="AF128" i="36"/>
  <c r="AF129" i="36"/>
  <c r="AF130" i="36"/>
  <c r="AF131" i="36"/>
  <c r="AF132" i="36"/>
  <c r="AF133" i="36"/>
  <c r="AF134" i="36"/>
  <c r="AF135" i="36"/>
  <c r="AF136" i="36"/>
  <c r="AF137" i="36"/>
  <c r="AF138" i="36"/>
  <c r="AF139" i="36"/>
  <c r="AF140" i="36"/>
  <c r="AF141" i="36"/>
  <c r="AF142" i="36"/>
  <c r="AF143" i="36"/>
  <c r="AF144" i="36"/>
  <c r="AF145" i="36"/>
  <c r="AF146" i="36"/>
  <c r="AF147" i="36"/>
  <c r="AF148" i="36"/>
  <c r="AF149" i="36"/>
  <c r="AE86" i="36"/>
  <c r="AE87" i="36"/>
  <c r="AE88" i="36"/>
  <c r="AE89" i="36"/>
  <c r="AE90" i="36"/>
  <c r="AE91" i="36"/>
  <c r="AE92" i="36"/>
  <c r="AE93" i="36"/>
  <c r="AE94" i="36"/>
  <c r="AE95" i="36"/>
  <c r="AE96" i="36"/>
  <c r="AE97" i="36"/>
  <c r="AE98" i="36"/>
  <c r="AE99" i="36"/>
  <c r="AE100" i="36"/>
  <c r="AE101" i="36"/>
  <c r="AE102" i="36"/>
  <c r="AE103" i="36"/>
  <c r="AE104" i="36"/>
  <c r="AE105" i="36"/>
  <c r="AE106" i="36"/>
  <c r="AE107" i="36"/>
  <c r="AE108" i="36"/>
  <c r="AE109" i="36"/>
  <c r="AE110" i="36"/>
  <c r="AE111" i="36"/>
  <c r="AE112" i="36"/>
  <c r="AE113" i="36"/>
  <c r="AE114" i="36"/>
  <c r="AE115" i="36"/>
  <c r="AE116" i="36"/>
  <c r="AE117" i="36"/>
  <c r="AE118" i="36"/>
  <c r="AE119" i="36"/>
  <c r="AE120" i="36"/>
  <c r="AE121" i="36"/>
  <c r="AE122" i="36"/>
  <c r="AE123" i="36"/>
  <c r="AE124" i="36"/>
  <c r="AE125" i="36"/>
  <c r="AE126" i="36"/>
  <c r="AE127" i="36"/>
  <c r="AE128" i="36"/>
  <c r="AE129" i="36"/>
  <c r="AE130" i="36"/>
  <c r="AE131" i="36"/>
  <c r="AE132" i="36"/>
  <c r="AE133" i="36"/>
  <c r="AE134" i="36"/>
  <c r="AE135" i="36"/>
  <c r="AE136" i="36"/>
  <c r="AE137" i="36"/>
  <c r="AE138" i="36"/>
  <c r="AE139" i="36"/>
  <c r="AE140" i="36"/>
  <c r="AE141" i="36"/>
  <c r="AE142" i="36"/>
  <c r="AE143" i="36"/>
  <c r="AE144" i="36"/>
  <c r="AE145" i="36"/>
  <c r="AE146" i="36"/>
  <c r="AE147" i="36"/>
  <c r="AE148" i="36"/>
  <c r="AE149" i="36"/>
  <c r="AD86" i="36"/>
  <c r="AD87" i="36"/>
  <c r="AD88" i="36"/>
  <c r="AD89" i="36"/>
  <c r="AD90" i="36"/>
  <c r="AD91" i="36"/>
  <c r="AD92" i="36"/>
  <c r="AD93" i="36"/>
  <c r="AD94" i="36"/>
  <c r="AD95" i="36"/>
  <c r="AD96" i="36"/>
  <c r="AD97" i="36"/>
  <c r="AD98" i="36"/>
  <c r="AD99" i="36"/>
  <c r="AD100" i="36"/>
  <c r="AD101" i="36"/>
  <c r="AD102" i="36"/>
  <c r="AD103" i="36"/>
  <c r="AD104" i="36"/>
  <c r="AD105" i="36"/>
  <c r="AD106" i="36"/>
  <c r="AD107" i="36"/>
  <c r="AD108" i="36"/>
  <c r="AD109" i="36"/>
  <c r="AD110" i="36"/>
  <c r="AD111" i="36"/>
  <c r="AD112" i="36"/>
  <c r="AD113" i="36"/>
  <c r="AD114" i="36"/>
  <c r="AD115" i="36"/>
  <c r="AD116" i="36"/>
  <c r="AD117" i="36"/>
  <c r="AD118" i="36"/>
  <c r="AD119" i="36"/>
  <c r="AD120" i="36"/>
  <c r="AD121" i="36"/>
  <c r="AD122" i="36"/>
  <c r="AD123" i="36"/>
  <c r="AD124" i="36"/>
  <c r="AD125" i="36"/>
  <c r="AD126" i="36"/>
  <c r="AD127" i="36"/>
  <c r="AD128" i="36"/>
  <c r="AD129" i="36"/>
  <c r="AD130" i="36"/>
  <c r="AD131" i="36"/>
  <c r="AD132" i="36"/>
  <c r="AD133" i="36"/>
  <c r="AD134" i="36"/>
  <c r="AD135" i="36"/>
  <c r="AD136" i="36"/>
  <c r="AD137" i="36"/>
  <c r="AD138" i="36"/>
  <c r="AD139" i="36"/>
  <c r="AD140" i="36"/>
  <c r="AD141" i="36"/>
  <c r="AD142" i="36"/>
  <c r="AD143" i="36"/>
  <c r="AD144" i="36"/>
  <c r="AD145" i="36"/>
  <c r="AD146" i="36"/>
  <c r="AD147" i="36"/>
  <c r="AD148" i="36"/>
  <c r="AD149" i="36"/>
  <c r="AD150" i="36"/>
  <c r="AC86" i="36"/>
  <c r="AC87" i="36"/>
  <c r="AC88" i="36"/>
  <c r="AC89" i="36"/>
  <c r="AC90" i="36"/>
  <c r="AC91" i="36"/>
  <c r="AC92" i="36"/>
  <c r="AC93" i="36"/>
  <c r="AC94" i="36"/>
  <c r="AC95" i="36"/>
  <c r="AC96" i="36"/>
  <c r="AC97" i="36"/>
  <c r="AC98" i="36"/>
  <c r="AC99" i="36"/>
  <c r="AC100" i="36"/>
  <c r="AC101" i="36"/>
  <c r="AC102" i="36"/>
  <c r="AC103" i="36"/>
  <c r="AC104" i="36"/>
  <c r="AC105" i="36"/>
  <c r="AC106" i="36"/>
  <c r="AC107" i="36"/>
  <c r="AC108" i="36"/>
  <c r="AC109" i="36"/>
  <c r="AC110" i="36"/>
  <c r="AC111" i="36"/>
  <c r="AC112" i="36"/>
  <c r="AC113" i="36"/>
  <c r="AC114" i="36"/>
  <c r="AC115" i="36"/>
  <c r="AC116" i="36"/>
  <c r="AC117" i="36"/>
  <c r="AC118" i="36"/>
  <c r="AC119" i="36"/>
  <c r="AC120" i="36"/>
  <c r="AC121" i="36"/>
  <c r="AC122" i="36"/>
  <c r="AC123" i="36"/>
  <c r="AC124" i="36"/>
  <c r="AC125" i="36"/>
  <c r="AC126" i="36"/>
  <c r="AC127" i="36"/>
  <c r="AC128" i="36"/>
  <c r="AC129" i="36"/>
  <c r="AC130" i="36"/>
  <c r="AC131" i="36"/>
  <c r="AC132" i="36"/>
  <c r="AC133" i="36"/>
  <c r="AC134" i="36"/>
  <c r="AC135" i="36"/>
  <c r="AC136" i="36"/>
  <c r="AC137" i="36"/>
  <c r="AC138" i="36"/>
  <c r="AC139" i="36"/>
  <c r="AC140" i="36"/>
  <c r="AC141" i="36"/>
  <c r="AC142" i="36"/>
  <c r="AC143" i="36"/>
  <c r="AC144" i="36"/>
  <c r="AC145" i="36"/>
  <c r="AC146" i="36"/>
  <c r="AC147" i="36"/>
  <c r="AC148" i="36"/>
  <c r="AC149" i="36"/>
  <c r="AC150" i="36"/>
  <c r="AB86" i="36"/>
  <c r="AB87" i="36"/>
  <c r="AB88" i="36"/>
  <c r="AB89" i="36"/>
  <c r="AB90" i="36"/>
  <c r="AB91" i="36"/>
  <c r="AB92" i="36"/>
  <c r="AB93" i="36"/>
  <c r="AB94" i="36"/>
  <c r="AB95" i="36"/>
  <c r="AB96" i="36"/>
  <c r="AB97" i="36"/>
  <c r="AB98" i="36"/>
  <c r="AB99" i="36"/>
  <c r="AB100" i="36"/>
  <c r="AB101" i="36"/>
  <c r="AB102" i="36"/>
  <c r="AB103" i="36"/>
  <c r="AB104" i="36"/>
  <c r="AB105" i="36"/>
  <c r="AB106" i="36"/>
  <c r="AB107" i="36"/>
  <c r="AB108" i="36"/>
  <c r="AB109" i="36"/>
  <c r="AB110" i="36"/>
  <c r="AB111" i="36"/>
  <c r="AB112" i="36"/>
  <c r="AB113" i="36"/>
  <c r="AB114" i="36"/>
  <c r="AB115" i="36"/>
  <c r="AB117" i="36"/>
  <c r="AB118" i="36"/>
  <c r="AB119" i="36"/>
  <c r="AB120" i="36"/>
  <c r="AB121" i="36"/>
  <c r="AB122" i="36"/>
  <c r="AB123" i="36"/>
  <c r="AB124" i="36"/>
  <c r="AB125" i="36"/>
  <c r="AB126" i="36"/>
  <c r="AB127" i="36"/>
  <c r="AB128" i="36"/>
  <c r="AB129" i="36"/>
  <c r="AB130" i="36"/>
  <c r="AB131" i="36"/>
  <c r="AB132" i="36"/>
  <c r="AB133" i="36"/>
  <c r="AB134" i="36"/>
  <c r="AB135" i="36"/>
  <c r="AB136" i="36"/>
  <c r="AB137" i="36"/>
  <c r="AB138" i="36"/>
  <c r="AB139" i="36"/>
  <c r="AB140" i="36"/>
  <c r="AB141" i="36"/>
  <c r="AB142" i="36"/>
  <c r="AB143" i="36"/>
  <c r="AB145" i="36"/>
  <c r="AB146" i="36"/>
  <c r="AB147" i="36"/>
  <c r="AB148" i="36"/>
  <c r="AB149" i="36"/>
  <c r="AA86" i="36"/>
  <c r="AA87" i="36"/>
  <c r="AA88" i="36"/>
  <c r="AA89" i="36"/>
  <c r="AA90" i="36"/>
  <c r="AA91" i="36"/>
  <c r="AA92" i="36"/>
  <c r="AA93" i="36"/>
  <c r="AA94" i="36"/>
  <c r="AA95" i="36"/>
  <c r="AA96" i="36"/>
  <c r="AA97" i="36"/>
  <c r="AA98" i="36"/>
  <c r="AA99" i="36"/>
  <c r="AA100" i="36"/>
  <c r="AA101" i="36"/>
  <c r="AA102" i="36"/>
  <c r="AA103" i="36"/>
  <c r="AA104" i="36"/>
  <c r="AA105" i="36"/>
  <c r="AA106" i="36"/>
  <c r="AA107" i="36"/>
  <c r="AA108" i="36"/>
  <c r="AA109" i="36"/>
  <c r="AA110" i="36"/>
  <c r="AA111" i="36"/>
  <c r="AA112" i="36"/>
  <c r="AA113" i="36"/>
  <c r="AA114" i="36"/>
  <c r="AA115" i="36"/>
  <c r="AA116" i="36"/>
  <c r="AA117" i="36"/>
  <c r="AA118" i="36"/>
  <c r="AA119" i="36"/>
  <c r="AA120" i="36"/>
  <c r="AA121" i="36"/>
  <c r="AA122" i="36"/>
  <c r="AA123" i="36"/>
  <c r="AA124" i="36"/>
  <c r="AA125" i="36"/>
  <c r="AA126" i="36"/>
  <c r="AA127" i="36"/>
  <c r="AA128" i="36"/>
  <c r="AA129" i="36"/>
  <c r="AA130" i="36"/>
  <c r="AA131" i="36"/>
  <c r="AA132" i="36"/>
  <c r="AA133" i="36"/>
  <c r="AA134" i="36"/>
  <c r="AA135" i="36"/>
  <c r="AA136" i="36"/>
  <c r="AA137" i="36"/>
  <c r="AA138" i="36"/>
  <c r="AA139" i="36"/>
  <c r="AA140" i="36"/>
  <c r="AA141" i="36"/>
  <c r="AA142" i="36"/>
  <c r="AA143" i="36"/>
  <c r="AA144" i="36"/>
  <c r="AA145" i="36"/>
  <c r="AA146" i="36"/>
  <c r="AA147" i="36"/>
  <c r="AA148" i="36"/>
  <c r="AA149" i="36"/>
  <c r="AA150" i="36"/>
  <c r="Z86" i="36"/>
  <c r="Z87" i="36"/>
  <c r="Z88" i="36"/>
  <c r="Z89" i="36"/>
  <c r="Z90" i="36"/>
  <c r="Z91" i="36"/>
  <c r="Z92" i="36"/>
  <c r="Z93" i="36"/>
  <c r="Z94" i="36"/>
  <c r="Z95" i="36"/>
  <c r="Z96" i="36"/>
  <c r="Z97" i="36"/>
  <c r="Z98" i="36"/>
  <c r="Z99" i="36"/>
  <c r="Z100" i="36"/>
  <c r="Z101" i="36"/>
  <c r="Z102" i="36"/>
  <c r="Z103" i="36"/>
  <c r="Z104" i="36"/>
  <c r="Z105" i="36"/>
  <c r="Z106" i="36"/>
  <c r="Z107" i="36"/>
  <c r="Z108" i="36"/>
  <c r="Z109" i="36"/>
  <c r="Z110" i="36"/>
  <c r="Z111" i="36"/>
  <c r="Z112" i="36"/>
  <c r="Z113" i="36"/>
  <c r="Z114" i="36"/>
  <c r="Z115" i="36"/>
  <c r="Z116" i="36"/>
  <c r="Z117" i="36"/>
  <c r="Z118" i="36"/>
  <c r="Z119" i="36"/>
  <c r="Z120" i="36"/>
  <c r="Z121" i="36"/>
  <c r="Z122" i="36"/>
  <c r="Z123" i="36"/>
  <c r="Z124" i="36"/>
  <c r="Z125" i="36"/>
  <c r="Z126" i="36"/>
  <c r="Z127" i="36"/>
  <c r="Z128" i="36"/>
  <c r="Z129" i="36"/>
  <c r="Z130" i="36"/>
  <c r="Z131" i="36"/>
  <c r="Z132" i="36"/>
  <c r="Z133" i="36"/>
  <c r="Z134" i="36"/>
  <c r="Z135" i="36"/>
  <c r="Z136" i="36"/>
  <c r="Z137" i="36"/>
  <c r="Z138" i="36"/>
  <c r="Z139" i="36"/>
  <c r="Z140" i="36"/>
  <c r="Z141" i="36"/>
  <c r="Z142" i="36"/>
  <c r="Z143" i="36"/>
  <c r="Z144" i="36"/>
  <c r="Z145" i="36"/>
  <c r="Z146" i="36"/>
  <c r="Z147" i="36"/>
  <c r="Z148" i="36"/>
  <c r="Z149" i="36"/>
  <c r="Z150" i="36"/>
  <c r="Y86" i="36"/>
  <c r="Y87" i="36"/>
  <c r="Y88" i="36"/>
  <c r="Y89" i="36"/>
  <c r="Y90" i="36"/>
  <c r="Y91" i="36"/>
  <c r="Y92" i="36"/>
  <c r="Y93" i="36"/>
  <c r="Y94" i="36"/>
  <c r="Y95" i="36"/>
  <c r="Y96" i="36"/>
  <c r="Y97" i="36"/>
  <c r="Y98" i="36"/>
  <c r="Y99" i="36"/>
  <c r="Y100" i="36"/>
  <c r="Y101" i="36"/>
  <c r="Y102" i="36"/>
  <c r="Y103" i="36"/>
  <c r="Y104" i="36"/>
  <c r="Y105" i="36"/>
  <c r="Y106" i="36"/>
  <c r="Y107" i="36"/>
  <c r="Y108" i="36"/>
  <c r="Y109" i="36"/>
  <c r="Y110" i="36"/>
  <c r="Y111" i="36"/>
  <c r="Y112" i="36"/>
  <c r="Y113" i="36"/>
  <c r="Y114" i="36"/>
  <c r="Y115" i="36"/>
  <c r="Y117" i="36"/>
  <c r="Y118" i="36"/>
  <c r="Y119" i="36"/>
  <c r="Y120" i="36"/>
  <c r="Y121" i="36"/>
  <c r="Y122" i="36"/>
  <c r="Y123" i="36"/>
  <c r="Y124" i="36"/>
  <c r="Y125" i="36"/>
  <c r="Y126" i="36"/>
  <c r="Y127" i="36"/>
  <c r="Y128" i="36"/>
  <c r="Y129" i="36"/>
  <c r="Y130" i="36"/>
  <c r="Y131" i="36"/>
  <c r="Y132" i="36"/>
  <c r="Y133" i="36"/>
  <c r="Y134" i="36"/>
  <c r="Y135" i="36"/>
  <c r="Y136" i="36"/>
  <c r="Y137" i="36"/>
  <c r="Y138" i="36"/>
  <c r="Y139" i="36"/>
  <c r="Y140" i="36"/>
  <c r="Y141" i="36"/>
  <c r="Y142" i="36"/>
  <c r="Y143" i="36"/>
  <c r="Y145" i="36"/>
  <c r="Y146" i="36"/>
  <c r="Y147" i="36"/>
  <c r="Y148" i="36"/>
  <c r="Y149" i="36"/>
  <c r="X86" i="36"/>
  <c r="X87" i="36"/>
  <c r="X88" i="36"/>
  <c r="X89" i="36"/>
  <c r="X90" i="36"/>
  <c r="X91" i="36"/>
  <c r="X92" i="36"/>
  <c r="X93" i="36"/>
  <c r="X94" i="36"/>
  <c r="X95" i="36"/>
  <c r="X96" i="36"/>
  <c r="X97" i="36"/>
  <c r="X98" i="36"/>
  <c r="X99" i="36"/>
  <c r="X100" i="36"/>
  <c r="X101" i="36"/>
  <c r="X102" i="36"/>
  <c r="X103" i="36"/>
  <c r="X104" i="36"/>
  <c r="X105" i="36"/>
  <c r="X106" i="36"/>
  <c r="X107" i="36"/>
  <c r="X108" i="36"/>
  <c r="X109" i="36"/>
  <c r="X110" i="36"/>
  <c r="X111" i="36"/>
  <c r="X112" i="36"/>
  <c r="X113" i="36"/>
  <c r="X114" i="36"/>
  <c r="X115" i="36"/>
  <c r="X117" i="36"/>
  <c r="X118" i="36"/>
  <c r="X119" i="36"/>
  <c r="X120" i="36"/>
  <c r="X121" i="36"/>
  <c r="X122" i="36"/>
  <c r="X123" i="36"/>
  <c r="X124" i="36"/>
  <c r="X125" i="36"/>
  <c r="X126" i="36"/>
  <c r="X127" i="36"/>
  <c r="X128" i="36"/>
  <c r="X129" i="36"/>
  <c r="X130" i="36"/>
  <c r="X131" i="36"/>
  <c r="X132" i="36"/>
  <c r="X133" i="36"/>
  <c r="X134" i="36"/>
  <c r="X135" i="36"/>
  <c r="X136" i="36"/>
  <c r="X137" i="36"/>
  <c r="X138" i="36"/>
  <c r="X139" i="36"/>
  <c r="X140" i="36"/>
  <c r="X141" i="36"/>
  <c r="X142" i="36"/>
  <c r="X143" i="36"/>
  <c r="X144" i="36"/>
  <c r="X145" i="36"/>
  <c r="X146" i="36"/>
  <c r="X147" i="36"/>
  <c r="X148" i="36"/>
  <c r="X149" i="36"/>
  <c r="W86" i="36"/>
  <c r="W87" i="36"/>
  <c r="W88" i="36"/>
  <c r="W89" i="36"/>
  <c r="W90" i="36"/>
  <c r="W91" i="36"/>
  <c r="W92" i="36"/>
  <c r="W93" i="36"/>
  <c r="W94" i="36"/>
  <c r="W95" i="36"/>
  <c r="W96" i="36"/>
  <c r="W97" i="36"/>
  <c r="W98" i="36"/>
  <c r="W99" i="36"/>
  <c r="W100" i="36"/>
  <c r="W101" i="36"/>
  <c r="W102" i="36"/>
  <c r="W103" i="36"/>
  <c r="W104" i="36"/>
  <c r="W105" i="36"/>
  <c r="W106" i="36"/>
  <c r="W107" i="36"/>
  <c r="W108" i="36"/>
  <c r="W109" i="36"/>
  <c r="W110" i="36"/>
  <c r="W111" i="36"/>
  <c r="W112" i="36"/>
  <c r="W113" i="36"/>
  <c r="W114" i="36"/>
  <c r="W115" i="36"/>
  <c r="W116" i="36"/>
  <c r="W117" i="36"/>
  <c r="W118" i="36"/>
  <c r="W119" i="36"/>
  <c r="W120" i="36"/>
  <c r="W121" i="36"/>
  <c r="W122" i="36"/>
  <c r="W123" i="36"/>
  <c r="W124" i="36"/>
  <c r="W125" i="36"/>
  <c r="W126" i="36"/>
  <c r="W127" i="36"/>
  <c r="W128" i="36"/>
  <c r="W129" i="36"/>
  <c r="W130" i="36"/>
  <c r="W131" i="36"/>
  <c r="W132" i="36"/>
  <c r="W133" i="36"/>
  <c r="W134" i="36"/>
  <c r="W135" i="36"/>
  <c r="W136" i="36"/>
  <c r="W137" i="36"/>
  <c r="W138" i="36"/>
  <c r="W139" i="36"/>
  <c r="W140" i="36"/>
  <c r="W141" i="36"/>
  <c r="W142" i="36"/>
  <c r="W143" i="36"/>
  <c r="W144" i="36"/>
  <c r="W145" i="36"/>
  <c r="W146" i="36"/>
  <c r="W147" i="36"/>
  <c r="W148" i="36"/>
  <c r="W149" i="36"/>
  <c r="V86" i="36"/>
  <c r="V87" i="36"/>
  <c r="V88" i="36"/>
  <c r="V89" i="36"/>
  <c r="V90" i="36"/>
  <c r="V91" i="36"/>
  <c r="V92" i="36"/>
  <c r="V93" i="36"/>
  <c r="V94" i="36"/>
  <c r="V95" i="36"/>
  <c r="V96" i="36"/>
  <c r="V97" i="36"/>
  <c r="V98" i="36"/>
  <c r="V99" i="36"/>
  <c r="V100" i="36"/>
  <c r="V101" i="36"/>
  <c r="V102" i="36"/>
  <c r="V103" i="36"/>
  <c r="V104" i="36"/>
  <c r="V105" i="36"/>
  <c r="V106" i="36"/>
  <c r="V107" i="36"/>
  <c r="V108" i="36"/>
  <c r="V109" i="36"/>
  <c r="V110" i="36"/>
  <c r="V111" i="36"/>
  <c r="V112" i="36"/>
  <c r="V113" i="36"/>
  <c r="V114" i="36"/>
  <c r="V115" i="36"/>
  <c r="V116" i="36"/>
  <c r="V117" i="36"/>
  <c r="V118" i="36"/>
  <c r="V119" i="36"/>
  <c r="V120" i="36"/>
  <c r="V121" i="36"/>
  <c r="V122" i="36"/>
  <c r="V123" i="36"/>
  <c r="V124" i="36"/>
  <c r="V125" i="36"/>
  <c r="V126" i="36"/>
  <c r="V127" i="36"/>
  <c r="V128" i="36"/>
  <c r="V129" i="36"/>
  <c r="V130" i="36"/>
  <c r="V131" i="36"/>
  <c r="V132" i="36"/>
  <c r="V133" i="36"/>
  <c r="V134" i="36"/>
  <c r="V135" i="36"/>
  <c r="V136" i="36"/>
  <c r="V137" i="36"/>
  <c r="V138" i="36"/>
  <c r="V139" i="36"/>
  <c r="V140" i="36"/>
  <c r="V141" i="36"/>
  <c r="V142" i="36"/>
  <c r="V143" i="36"/>
  <c r="V144" i="36"/>
  <c r="V145" i="36"/>
  <c r="V146" i="36"/>
  <c r="V147" i="36"/>
  <c r="V148" i="36"/>
  <c r="V149" i="36"/>
  <c r="V150" i="36"/>
  <c r="U86" i="36"/>
  <c r="U87" i="36"/>
  <c r="U88" i="36"/>
  <c r="U89" i="36"/>
  <c r="U90" i="36"/>
  <c r="U91" i="36"/>
  <c r="U92" i="36"/>
  <c r="U93" i="36"/>
  <c r="U94" i="36"/>
  <c r="U95" i="36"/>
  <c r="U96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09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2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5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8" i="36"/>
  <c r="U149" i="36"/>
  <c r="U150" i="36"/>
  <c r="T86" i="36"/>
  <c r="T87" i="36"/>
  <c r="T88" i="36"/>
  <c r="T89" i="36"/>
  <c r="T90" i="36"/>
  <c r="T91" i="36"/>
  <c r="T92" i="36"/>
  <c r="T93" i="36"/>
  <c r="T94" i="36"/>
  <c r="T95" i="36"/>
  <c r="T96" i="36"/>
  <c r="T97" i="36"/>
  <c r="T98" i="36"/>
  <c r="T99" i="36"/>
  <c r="T100" i="36"/>
  <c r="T101" i="36"/>
  <c r="T102" i="36"/>
  <c r="T103" i="36"/>
  <c r="T104" i="36"/>
  <c r="T105" i="36"/>
  <c r="T106" i="36"/>
  <c r="T107" i="36"/>
  <c r="T108" i="36"/>
  <c r="T109" i="36"/>
  <c r="T110" i="36"/>
  <c r="T111" i="36"/>
  <c r="T112" i="36"/>
  <c r="T113" i="36"/>
  <c r="T114" i="36"/>
  <c r="T115" i="36"/>
  <c r="T116" i="36"/>
  <c r="T117" i="36"/>
  <c r="T118" i="36"/>
  <c r="T119" i="36"/>
  <c r="T120" i="36"/>
  <c r="T121" i="36"/>
  <c r="T122" i="36"/>
  <c r="T123" i="36"/>
  <c r="T124" i="36"/>
  <c r="T125" i="36"/>
  <c r="T126" i="36"/>
  <c r="T127" i="36"/>
  <c r="T128" i="36"/>
  <c r="T129" i="36"/>
  <c r="T130" i="36"/>
  <c r="T131" i="36"/>
  <c r="T132" i="36"/>
  <c r="T133" i="36"/>
  <c r="T134" i="36"/>
  <c r="T135" i="36"/>
  <c r="T136" i="36"/>
  <c r="T137" i="36"/>
  <c r="T138" i="36"/>
  <c r="T139" i="36"/>
  <c r="T140" i="36"/>
  <c r="T141" i="36"/>
  <c r="T142" i="36"/>
  <c r="T143" i="36"/>
  <c r="T144" i="36"/>
  <c r="T145" i="36"/>
  <c r="T146" i="36"/>
  <c r="T147" i="36"/>
  <c r="T148" i="36"/>
  <c r="T149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107" i="36"/>
  <c r="S108" i="36"/>
  <c r="S109" i="36"/>
  <c r="S110" i="36"/>
  <c r="S111" i="36"/>
  <c r="S112" i="36"/>
  <c r="S113" i="36"/>
  <c r="S114" i="36"/>
  <c r="S115" i="36"/>
  <c r="S116" i="36"/>
  <c r="S117" i="36"/>
  <c r="S118" i="36"/>
  <c r="S119" i="36"/>
  <c r="S120" i="36"/>
  <c r="S121" i="36"/>
  <c r="S122" i="36"/>
  <c r="S123" i="36"/>
  <c r="S124" i="36"/>
  <c r="S125" i="36"/>
  <c r="S126" i="36"/>
  <c r="S127" i="36"/>
  <c r="S128" i="36"/>
  <c r="S129" i="36"/>
  <c r="S130" i="36"/>
  <c r="S131" i="36"/>
  <c r="S132" i="36"/>
  <c r="S133" i="36"/>
  <c r="S134" i="36"/>
  <c r="S135" i="36"/>
  <c r="S136" i="36"/>
  <c r="S137" i="36"/>
  <c r="S138" i="36"/>
  <c r="S139" i="36"/>
  <c r="S140" i="36"/>
  <c r="S141" i="36"/>
  <c r="S142" i="36"/>
  <c r="S143" i="36"/>
  <c r="S144" i="36"/>
  <c r="S145" i="36"/>
  <c r="S146" i="36"/>
  <c r="S147" i="36"/>
  <c r="S148" i="36"/>
  <c r="S149" i="36"/>
  <c r="R86" i="36"/>
  <c r="R87" i="36"/>
  <c r="R88" i="36"/>
  <c r="R89" i="36"/>
  <c r="R90" i="36"/>
  <c r="R91" i="36"/>
  <c r="R92" i="36"/>
  <c r="R93" i="36"/>
  <c r="R94" i="36"/>
  <c r="R95" i="36"/>
  <c r="R96" i="36"/>
  <c r="R97" i="36"/>
  <c r="R98" i="36"/>
  <c r="R99" i="36"/>
  <c r="R100" i="36"/>
  <c r="R101" i="36"/>
  <c r="R102" i="36"/>
  <c r="R103" i="36"/>
  <c r="R104" i="36"/>
  <c r="R105" i="36"/>
  <c r="R106" i="36"/>
  <c r="R107" i="36"/>
  <c r="R108" i="36"/>
  <c r="R109" i="36"/>
  <c r="R110" i="36"/>
  <c r="R111" i="36"/>
  <c r="R112" i="36"/>
  <c r="R113" i="36"/>
  <c r="R114" i="36"/>
  <c r="R115" i="36"/>
  <c r="R116" i="36"/>
  <c r="R117" i="36"/>
  <c r="R118" i="36"/>
  <c r="R119" i="36"/>
  <c r="R120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R139" i="36"/>
  <c r="R140" i="36"/>
  <c r="R141" i="36"/>
  <c r="R142" i="36"/>
  <c r="R143" i="36"/>
  <c r="R144" i="36"/>
  <c r="R145" i="36"/>
  <c r="R146" i="36"/>
  <c r="R147" i="36"/>
  <c r="R148" i="36"/>
  <c r="R149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7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P86" i="36"/>
  <c r="P87" i="36"/>
  <c r="P88" i="36"/>
  <c r="P89" i="36"/>
  <c r="P90" i="36"/>
  <c r="P91" i="36"/>
  <c r="P92" i="36"/>
  <c r="P93" i="36"/>
  <c r="P94" i="36"/>
  <c r="P95" i="36"/>
  <c r="P96" i="36"/>
  <c r="P97" i="36"/>
  <c r="P98" i="36"/>
  <c r="P99" i="36"/>
  <c r="P100" i="36"/>
  <c r="P101" i="36"/>
  <c r="P102" i="36"/>
  <c r="P103" i="36"/>
  <c r="P104" i="36"/>
  <c r="P105" i="36"/>
  <c r="P106" i="36"/>
  <c r="P107" i="36"/>
  <c r="P108" i="36"/>
  <c r="P109" i="36"/>
  <c r="P110" i="36"/>
  <c r="P111" i="36"/>
  <c r="P112" i="36"/>
  <c r="P113" i="36"/>
  <c r="P114" i="36"/>
  <c r="P115" i="36"/>
  <c r="P116" i="36"/>
  <c r="P117" i="36"/>
  <c r="P118" i="36"/>
  <c r="P119" i="36"/>
  <c r="P120" i="36"/>
  <c r="P121" i="36"/>
  <c r="P122" i="36"/>
  <c r="P123" i="36"/>
  <c r="P124" i="36"/>
  <c r="P125" i="36"/>
  <c r="P126" i="36"/>
  <c r="P127" i="36"/>
  <c r="P128" i="36"/>
  <c r="P129" i="36"/>
  <c r="P130" i="36"/>
  <c r="P131" i="36"/>
  <c r="P132" i="36"/>
  <c r="P133" i="36"/>
  <c r="P134" i="36"/>
  <c r="P135" i="36"/>
  <c r="P136" i="36"/>
  <c r="P137" i="36"/>
  <c r="P138" i="36"/>
  <c r="P139" i="36"/>
  <c r="P140" i="36"/>
  <c r="P141" i="36"/>
  <c r="P142" i="36"/>
  <c r="P143" i="36"/>
  <c r="P144" i="36"/>
  <c r="P145" i="36"/>
  <c r="P146" i="36"/>
  <c r="P147" i="36"/>
  <c r="P148" i="36"/>
  <c r="P149" i="36"/>
  <c r="P150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N86" i="36"/>
  <c r="N87" i="36"/>
  <c r="N88" i="36"/>
  <c r="N89" i="36"/>
  <c r="N90" i="36"/>
  <c r="N91" i="36"/>
  <c r="N92" i="36"/>
  <c r="N93" i="36"/>
  <c r="N94" i="36"/>
  <c r="N95" i="36"/>
  <c r="N96" i="36"/>
  <c r="N97" i="36"/>
  <c r="N98" i="36"/>
  <c r="N99" i="36"/>
  <c r="N100" i="36"/>
  <c r="N101" i="36"/>
  <c r="N102" i="36"/>
  <c r="N103" i="36"/>
  <c r="N104" i="36"/>
  <c r="N105" i="36"/>
  <c r="N106" i="36"/>
  <c r="N107" i="36"/>
  <c r="N108" i="36"/>
  <c r="N109" i="36"/>
  <c r="N110" i="36"/>
  <c r="N111" i="36"/>
  <c r="N112" i="36"/>
  <c r="N113" i="36"/>
  <c r="N114" i="36"/>
  <c r="N115" i="36"/>
  <c r="N116" i="36"/>
  <c r="N117" i="36"/>
  <c r="N118" i="36"/>
  <c r="N119" i="36"/>
  <c r="N120" i="36"/>
  <c r="N121" i="36"/>
  <c r="N122" i="36"/>
  <c r="N123" i="36"/>
  <c r="N124" i="36"/>
  <c r="N125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46" i="36"/>
  <c r="N147" i="36"/>
  <c r="N148" i="36"/>
  <c r="N149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7" i="36"/>
  <c r="K128" i="36"/>
  <c r="K129" i="36"/>
  <c r="K130" i="36"/>
  <c r="K131" i="36"/>
  <c r="K132" i="36"/>
  <c r="K133" i="36"/>
  <c r="K134" i="36"/>
  <c r="K135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8" i="36"/>
  <c r="K149" i="36"/>
  <c r="K150" i="36"/>
  <c r="J86" i="36"/>
  <c r="J87" i="36"/>
  <c r="J88" i="36"/>
  <c r="J89" i="36"/>
  <c r="J90" i="36"/>
  <c r="J91" i="36"/>
  <c r="J93" i="36"/>
  <c r="J94" i="36"/>
  <c r="J95" i="36"/>
  <c r="J96" i="36"/>
  <c r="J97" i="36"/>
  <c r="J98" i="36"/>
  <c r="J100" i="36"/>
  <c r="J101" i="36"/>
  <c r="J102" i="36"/>
  <c r="J103" i="36"/>
  <c r="J105" i="36"/>
  <c r="J106" i="36"/>
  <c r="J107" i="36"/>
  <c r="J108" i="36"/>
  <c r="J109" i="36"/>
  <c r="J110" i="36"/>
  <c r="J111" i="36"/>
  <c r="J112" i="36"/>
  <c r="J113" i="36"/>
  <c r="J114" i="36"/>
  <c r="J115" i="36"/>
  <c r="J118" i="36"/>
  <c r="J119" i="36"/>
  <c r="J120" i="36"/>
  <c r="J122" i="36"/>
  <c r="J123" i="36"/>
  <c r="J124" i="36"/>
  <c r="J125" i="36"/>
  <c r="J126" i="36"/>
  <c r="J132" i="36"/>
  <c r="J134" i="36"/>
  <c r="J135" i="36"/>
  <c r="J138" i="36"/>
  <c r="J139" i="36"/>
  <c r="J141" i="36"/>
  <c r="J142" i="36"/>
  <c r="J143" i="36"/>
  <c r="J147" i="36"/>
  <c r="J148" i="36"/>
  <c r="J149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X11" i="36"/>
  <c r="X12" i="36"/>
  <c r="X13" i="36"/>
  <c r="X14" i="36"/>
  <c r="X15" i="36"/>
  <c r="X16" i="36"/>
  <c r="X17" i="36"/>
  <c r="X18" i="36"/>
  <c r="X19" i="36"/>
  <c r="X21" i="36"/>
  <c r="X22" i="36"/>
  <c r="X23" i="36"/>
  <c r="X24" i="36"/>
  <c r="X53" i="36"/>
  <c r="X54" i="36"/>
  <c r="X55" i="36"/>
  <c r="X56" i="36"/>
  <c r="X57" i="36"/>
  <c r="AH11" i="36"/>
  <c r="AH12" i="36"/>
  <c r="AH13" i="36"/>
  <c r="AH14" i="36"/>
  <c r="AH15" i="36"/>
  <c r="AH16" i="36"/>
  <c r="AH17" i="36"/>
  <c r="AH18" i="36"/>
  <c r="AH19" i="36"/>
  <c r="AH21" i="36"/>
  <c r="AH22" i="36"/>
  <c r="AH23" i="36"/>
  <c r="AH24" i="36"/>
  <c r="AH53" i="36"/>
  <c r="AH54" i="36"/>
  <c r="AH55" i="36"/>
  <c r="AH56" i="36"/>
  <c r="AH57" i="36"/>
  <c r="AH10" i="36"/>
  <c r="AG11" i="36"/>
  <c r="AG12" i="36"/>
  <c r="AG13" i="36"/>
  <c r="AG14" i="36"/>
  <c r="AG15" i="36"/>
  <c r="AG16" i="36"/>
  <c r="AG17" i="36"/>
  <c r="AG18" i="36"/>
  <c r="AG19" i="36"/>
  <c r="AG21" i="36"/>
  <c r="AG22" i="36"/>
  <c r="AG23" i="36"/>
  <c r="AG24" i="36"/>
  <c r="AG53" i="36"/>
  <c r="AG54" i="36"/>
  <c r="AG55" i="36"/>
  <c r="AG56" i="36"/>
  <c r="AG57" i="36"/>
  <c r="AG10" i="36"/>
  <c r="AF11" i="36"/>
  <c r="AF12" i="36"/>
  <c r="AF13" i="36"/>
  <c r="AF14" i="36"/>
  <c r="AF15" i="36"/>
  <c r="AF16" i="36"/>
  <c r="AF17" i="36"/>
  <c r="AF18" i="36"/>
  <c r="AF19" i="36"/>
  <c r="AF21" i="36"/>
  <c r="AF22" i="36"/>
  <c r="AF23" i="36"/>
  <c r="AF24" i="36"/>
  <c r="AF53" i="36"/>
  <c r="AF54" i="36"/>
  <c r="AF55" i="36"/>
  <c r="AF56" i="36"/>
  <c r="AF57" i="36"/>
  <c r="AF10" i="36"/>
  <c r="AE11" i="36"/>
  <c r="AE12" i="36"/>
  <c r="AE13" i="36"/>
  <c r="AE14" i="36"/>
  <c r="AE15" i="36"/>
  <c r="AE16" i="36"/>
  <c r="AE17" i="36"/>
  <c r="AE18" i="36"/>
  <c r="AE19" i="36"/>
  <c r="AE21" i="36"/>
  <c r="AE22" i="36"/>
  <c r="AE23" i="36"/>
  <c r="AE24" i="36"/>
  <c r="AE53" i="36"/>
  <c r="AE54" i="36"/>
  <c r="AE55" i="36"/>
  <c r="AE56" i="36"/>
  <c r="AE57" i="36"/>
  <c r="AE10" i="36"/>
  <c r="AD11" i="36"/>
  <c r="AD12" i="36"/>
  <c r="AD13" i="36"/>
  <c r="AD14" i="36"/>
  <c r="AD15" i="36"/>
  <c r="AD16" i="36"/>
  <c r="AD17" i="36"/>
  <c r="AD18" i="36"/>
  <c r="AD19" i="36"/>
  <c r="AD21" i="36"/>
  <c r="AD22" i="36"/>
  <c r="AD23" i="36"/>
  <c r="AD24" i="36"/>
  <c r="AD53" i="36"/>
  <c r="AD54" i="36"/>
  <c r="AD55" i="36"/>
  <c r="AD56" i="36"/>
  <c r="AD57" i="36"/>
  <c r="AD10" i="36"/>
  <c r="AC11" i="36"/>
  <c r="AC12" i="36"/>
  <c r="AC13" i="36"/>
  <c r="AC14" i="36"/>
  <c r="AC15" i="36"/>
  <c r="AC16" i="36"/>
  <c r="AC17" i="36"/>
  <c r="AC18" i="36"/>
  <c r="AC19" i="36"/>
  <c r="AC21" i="36"/>
  <c r="AC22" i="36"/>
  <c r="AC23" i="36"/>
  <c r="AC24" i="36"/>
  <c r="AC53" i="36"/>
  <c r="AC54" i="36"/>
  <c r="AC55" i="36"/>
  <c r="AC56" i="36"/>
  <c r="AC57" i="36"/>
  <c r="AC10" i="36"/>
  <c r="AB11" i="36"/>
  <c r="AB12" i="36"/>
  <c r="AB13" i="36"/>
  <c r="AB14" i="36"/>
  <c r="AB15" i="36"/>
  <c r="AB16" i="36"/>
  <c r="AB17" i="36"/>
  <c r="AB18" i="36"/>
  <c r="AB19" i="36"/>
  <c r="AB21" i="36"/>
  <c r="AB22" i="36"/>
  <c r="AB23" i="36"/>
  <c r="AB24" i="36"/>
  <c r="AB53" i="36"/>
  <c r="AB54" i="36"/>
  <c r="AB55" i="36"/>
  <c r="AB56" i="36"/>
  <c r="AB57" i="36"/>
  <c r="AB10" i="36"/>
  <c r="AA11" i="36"/>
  <c r="AA12" i="36"/>
  <c r="AA13" i="36"/>
  <c r="AA14" i="36"/>
  <c r="AA15" i="36"/>
  <c r="AA16" i="36"/>
  <c r="AA17" i="36"/>
  <c r="AA18" i="36"/>
  <c r="AA19" i="36"/>
  <c r="AA21" i="36"/>
  <c r="AA22" i="36"/>
  <c r="AA23" i="36"/>
  <c r="AA24" i="36"/>
  <c r="AA53" i="36"/>
  <c r="AA54" i="36"/>
  <c r="AA55" i="36"/>
  <c r="AA56" i="36"/>
  <c r="AA57" i="36"/>
  <c r="AA10" i="36"/>
  <c r="Z11" i="36"/>
  <c r="Z12" i="36"/>
  <c r="Z13" i="36"/>
  <c r="Z14" i="36"/>
  <c r="Z15" i="36"/>
  <c r="Z16" i="36"/>
  <c r="Z17" i="36"/>
  <c r="Z18" i="36"/>
  <c r="Z19" i="36"/>
  <c r="Z21" i="36"/>
  <c r="Z22" i="36"/>
  <c r="Z23" i="36"/>
  <c r="Z24" i="36"/>
  <c r="Z53" i="36"/>
  <c r="Z54" i="36"/>
  <c r="Z55" i="36"/>
  <c r="Z56" i="36"/>
  <c r="Z57" i="36"/>
  <c r="Z10" i="36"/>
  <c r="X10" i="36"/>
  <c r="W11" i="36"/>
  <c r="W12" i="36"/>
  <c r="W13" i="36"/>
  <c r="W14" i="36"/>
  <c r="W15" i="36"/>
  <c r="W16" i="36"/>
  <c r="W17" i="36"/>
  <c r="W18" i="36"/>
  <c r="W19" i="36"/>
  <c r="W21" i="36"/>
  <c r="W22" i="36"/>
  <c r="W23" i="36"/>
  <c r="W24" i="36"/>
  <c r="W53" i="36"/>
  <c r="W54" i="36"/>
  <c r="W55" i="36"/>
  <c r="W56" i="36"/>
  <c r="W57" i="36"/>
  <c r="W10" i="36"/>
  <c r="V11" i="36"/>
  <c r="V12" i="36"/>
  <c r="V13" i="36"/>
  <c r="V14" i="36"/>
  <c r="V15" i="36"/>
  <c r="V16" i="36"/>
  <c r="V17" i="36"/>
  <c r="V18" i="36"/>
  <c r="V19" i="36"/>
  <c r="V21" i="36"/>
  <c r="V22" i="36"/>
  <c r="V23" i="36"/>
  <c r="V24" i="36"/>
  <c r="V53" i="36"/>
  <c r="V54" i="36"/>
  <c r="V55" i="36"/>
  <c r="V56" i="36"/>
  <c r="V57" i="36"/>
  <c r="V10" i="36"/>
  <c r="U11" i="36"/>
  <c r="U12" i="36"/>
  <c r="U13" i="36"/>
  <c r="U14" i="36"/>
  <c r="U15" i="36"/>
  <c r="U16" i="36"/>
  <c r="U17" i="36"/>
  <c r="U18" i="36"/>
  <c r="U19" i="36"/>
  <c r="U21" i="36"/>
  <c r="U22" i="36"/>
  <c r="U23" i="36"/>
  <c r="U24" i="36"/>
  <c r="U53" i="36"/>
  <c r="U54" i="36"/>
  <c r="U55" i="36"/>
  <c r="U56" i="36"/>
  <c r="U57" i="36"/>
  <c r="U10" i="36"/>
  <c r="T11" i="36"/>
  <c r="T12" i="36"/>
  <c r="T13" i="36"/>
  <c r="T14" i="36"/>
  <c r="T15" i="36"/>
  <c r="T16" i="36"/>
  <c r="T17" i="36"/>
  <c r="T18" i="36"/>
  <c r="T19" i="36"/>
  <c r="T21" i="36"/>
  <c r="T22" i="36"/>
  <c r="T23" i="36"/>
  <c r="T24" i="36"/>
  <c r="T53" i="36"/>
  <c r="T54" i="36"/>
  <c r="T55" i="36"/>
  <c r="T56" i="36"/>
  <c r="T57" i="36"/>
  <c r="T10" i="36"/>
  <c r="S11" i="36"/>
  <c r="S12" i="36"/>
  <c r="S13" i="36"/>
  <c r="S14" i="36"/>
  <c r="S15" i="36"/>
  <c r="S16" i="36"/>
  <c r="S17" i="36"/>
  <c r="S18" i="36"/>
  <c r="S19" i="36"/>
  <c r="S21" i="36"/>
  <c r="S22" i="36"/>
  <c r="S23" i="36"/>
  <c r="S24" i="36"/>
  <c r="S53" i="36"/>
  <c r="S54" i="36"/>
  <c r="S55" i="36"/>
  <c r="S56" i="36"/>
  <c r="S57" i="36"/>
  <c r="S10" i="36"/>
  <c r="R11" i="36"/>
  <c r="R12" i="36"/>
  <c r="R13" i="36"/>
  <c r="R14" i="36"/>
  <c r="R15" i="36"/>
  <c r="R16" i="36"/>
  <c r="R17" i="36"/>
  <c r="R18" i="36"/>
  <c r="R19" i="36"/>
  <c r="R21" i="36"/>
  <c r="R22" i="36"/>
  <c r="R23" i="36"/>
  <c r="R24" i="36"/>
  <c r="R53" i="36"/>
  <c r="R54" i="36"/>
  <c r="R55" i="36"/>
  <c r="R56" i="36"/>
  <c r="R57" i="36"/>
  <c r="R10" i="36"/>
  <c r="Q11" i="36"/>
  <c r="Q12" i="36"/>
  <c r="Q13" i="36"/>
  <c r="Q14" i="36"/>
  <c r="Q15" i="36"/>
  <c r="Q16" i="36"/>
  <c r="Q17" i="36"/>
  <c r="Q18" i="36"/>
  <c r="Q19" i="36"/>
  <c r="Q21" i="36"/>
  <c r="Q22" i="36"/>
  <c r="Q23" i="36"/>
  <c r="Q24" i="36"/>
  <c r="Q53" i="36"/>
  <c r="Q54" i="36"/>
  <c r="Q55" i="36"/>
  <c r="Q56" i="36"/>
  <c r="Q57" i="36"/>
  <c r="Q10" i="36"/>
  <c r="P11" i="36"/>
  <c r="P12" i="36"/>
  <c r="P13" i="36"/>
  <c r="P14" i="36"/>
  <c r="P15" i="36"/>
  <c r="P16" i="36"/>
  <c r="P17" i="36"/>
  <c r="P18" i="36"/>
  <c r="P19" i="36"/>
  <c r="P21" i="36"/>
  <c r="P22" i="36"/>
  <c r="P23" i="36"/>
  <c r="P24" i="36"/>
  <c r="P53" i="36"/>
  <c r="P54" i="36"/>
  <c r="P55" i="36"/>
  <c r="P56" i="36"/>
  <c r="P57" i="36"/>
  <c r="P10" i="36"/>
  <c r="O11" i="36"/>
  <c r="O12" i="36"/>
  <c r="O13" i="36"/>
  <c r="O14" i="36"/>
  <c r="O15" i="36"/>
  <c r="O16" i="36"/>
  <c r="O17" i="36"/>
  <c r="O18" i="36"/>
  <c r="O19" i="36"/>
  <c r="O21" i="36"/>
  <c r="O22" i="36"/>
  <c r="O23" i="36"/>
  <c r="O24" i="36"/>
  <c r="O53" i="36"/>
  <c r="O54" i="36"/>
  <c r="O55" i="36"/>
  <c r="O56" i="36"/>
  <c r="O57" i="36"/>
  <c r="O10" i="36"/>
  <c r="N11" i="36"/>
  <c r="N12" i="36"/>
  <c r="N13" i="36"/>
  <c r="N14" i="36"/>
  <c r="N15" i="36"/>
  <c r="N16" i="36"/>
  <c r="N17" i="36"/>
  <c r="N18" i="36"/>
  <c r="N19" i="36"/>
  <c r="N21" i="36"/>
  <c r="N22" i="36"/>
  <c r="N23" i="36"/>
  <c r="N24" i="36"/>
  <c r="N53" i="36"/>
  <c r="N54" i="36"/>
  <c r="N55" i="36"/>
  <c r="N56" i="36"/>
  <c r="N57" i="36"/>
  <c r="N10" i="36"/>
  <c r="M11" i="36"/>
  <c r="M12" i="36"/>
  <c r="M13" i="36"/>
  <c r="M14" i="36"/>
  <c r="M15" i="36"/>
  <c r="M16" i="36"/>
  <c r="M17" i="36"/>
  <c r="M18" i="36"/>
  <c r="M19" i="36"/>
  <c r="M21" i="36"/>
  <c r="M22" i="36"/>
  <c r="M23" i="36"/>
  <c r="M24" i="36"/>
  <c r="M53" i="36"/>
  <c r="M54" i="36"/>
  <c r="M55" i="36"/>
  <c r="M56" i="36"/>
  <c r="M57" i="36"/>
  <c r="M10" i="36"/>
  <c r="L11" i="36"/>
  <c r="L12" i="36"/>
  <c r="L13" i="36"/>
  <c r="L14" i="36"/>
  <c r="L15" i="36"/>
  <c r="L16" i="36"/>
  <c r="L17" i="36"/>
  <c r="L18" i="36"/>
  <c r="L19" i="36"/>
  <c r="L21" i="36"/>
  <c r="L22" i="36"/>
  <c r="L23" i="36"/>
  <c r="L24" i="36"/>
  <c r="L53" i="36"/>
  <c r="L54" i="36"/>
  <c r="L55" i="36"/>
  <c r="L56" i="36"/>
  <c r="L57" i="36"/>
  <c r="L10" i="36"/>
  <c r="K11" i="36"/>
  <c r="K12" i="36"/>
  <c r="K13" i="36"/>
  <c r="K14" i="36"/>
  <c r="K15" i="36"/>
  <c r="K16" i="36"/>
  <c r="K17" i="36"/>
  <c r="K18" i="36"/>
  <c r="K19" i="36"/>
  <c r="K21" i="36"/>
  <c r="K22" i="36"/>
  <c r="K23" i="36"/>
  <c r="K24" i="36"/>
  <c r="K53" i="36"/>
  <c r="K54" i="36"/>
  <c r="K55" i="36"/>
  <c r="K56" i="36"/>
  <c r="K57" i="36"/>
  <c r="K10" i="36"/>
  <c r="J11" i="36"/>
  <c r="J12" i="36"/>
  <c r="J13" i="36"/>
  <c r="J14" i="36"/>
  <c r="J15" i="36"/>
  <c r="J16" i="36"/>
  <c r="J17" i="36"/>
  <c r="J18" i="36"/>
  <c r="J19" i="36"/>
  <c r="J21" i="36"/>
  <c r="J22" i="36"/>
  <c r="J23" i="36"/>
  <c r="J24" i="36"/>
  <c r="J53" i="36"/>
  <c r="J54" i="36"/>
  <c r="J55" i="36"/>
  <c r="J56" i="36"/>
  <c r="J57" i="36"/>
  <c r="J10" i="36"/>
  <c r="I11" i="36"/>
  <c r="I12" i="36"/>
  <c r="I13" i="36"/>
  <c r="I14" i="36"/>
  <c r="I15" i="36"/>
  <c r="I16" i="36"/>
  <c r="I17" i="36"/>
  <c r="I18" i="36"/>
  <c r="I19" i="36"/>
  <c r="I21" i="36"/>
  <c r="I22" i="36"/>
  <c r="I23" i="36"/>
  <c r="I24" i="36"/>
  <c r="I53" i="36"/>
  <c r="I54" i="36"/>
  <c r="I55" i="36"/>
  <c r="I56" i="36"/>
  <c r="I57" i="36"/>
  <c r="I10" i="36"/>
  <c r="H11" i="36"/>
  <c r="H12" i="36"/>
  <c r="H13" i="36"/>
  <c r="H14" i="36"/>
  <c r="H15" i="36"/>
  <c r="H16" i="36"/>
  <c r="H17" i="36"/>
  <c r="H18" i="36"/>
  <c r="H19" i="36"/>
  <c r="H21" i="36"/>
  <c r="H22" i="36"/>
  <c r="H23" i="36"/>
  <c r="H24" i="36"/>
  <c r="H53" i="36"/>
  <c r="H54" i="36"/>
  <c r="H55" i="36"/>
  <c r="H56" i="36"/>
  <c r="H57" i="36"/>
  <c r="H10" i="36"/>
  <c r="G57" i="36"/>
  <c r="G56" i="36"/>
  <c r="G55" i="36"/>
  <c r="G54" i="36"/>
  <c r="G53" i="36"/>
  <c r="G24" i="36"/>
  <c r="G23" i="36"/>
  <c r="G22" i="36"/>
  <c r="G21" i="36"/>
  <c r="G19" i="36"/>
  <c r="G18" i="36"/>
  <c r="G17" i="36"/>
  <c r="G16" i="36"/>
  <c r="G15" i="36"/>
  <c r="G14" i="36"/>
  <c r="G13" i="36"/>
  <c r="G12" i="36"/>
  <c r="G11" i="36"/>
  <c r="G10" i="36"/>
  <c r="AN31" i="36" l="1"/>
  <c r="AQ31" i="36" s="1"/>
  <c r="AN58" i="36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31" i="36" l="1"/>
  <c r="AO58" i="36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AB144" i="36" l="1"/>
  <c r="AB116" i="36"/>
  <c r="X116" i="36" l="1"/>
  <c r="Y144" i="36" l="1"/>
  <c r="Y116" i="36"/>
  <c r="G18" i="32" l="1"/>
  <c r="G33" i="33" s="1"/>
  <c r="R150" i="36"/>
  <c r="R82" i="36"/>
  <c r="F33" i="33" l="1"/>
  <c r="J145" i="36"/>
  <c r="J137" i="36"/>
  <c r="J136" i="36"/>
  <c r="J133" i="36"/>
  <c r="J131" i="36"/>
  <c r="J130" i="36"/>
  <c r="J129" i="36"/>
  <c r="J128" i="36"/>
  <c r="J127" i="36"/>
  <c r="J117" i="36"/>
  <c r="J99" i="36"/>
  <c r="J82" i="36" l="1"/>
  <c r="J92" i="36"/>
  <c r="G10" i="32"/>
  <c r="G32" i="33" s="1"/>
  <c r="J121" i="36"/>
  <c r="J140" i="36"/>
  <c r="J104" i="36"/>
  <c r="J116" i="36"/>
  <c r="J146" i="36" l="1"/>
  <c r="J150" i="36" l="1"/>
  <c r="J144" i="36"/>
  <c r="W82" i="36" l="1"/>
  <c r="W150" i="36" l="1"/>
  <c r="D33" i="32"/>
  <c r="C33" i="33" s="1"/>
  <c r="T150" i="36" l="1"/>
  <c r="T82" i="36"/>
  <c r="D20" i="32" l="1"/>
  <c r="C27" i="33" s="1"/>
  <c r="D27" i="32" l="1"/>
  <c r="C26" i="33" s="1"/>
  <c r="K75" i="1" l="1"/>
  <c r="J75" i="1"/>
  <c r="I75" i="1"/>
  <c r="G75" i="1"/>
  <c r="K74" i="1"/>
  <c r="J74" i="1"/>
  <c r="I74" i="1"/>
  <c r="G74" i="1"/>
  <c r="I73" i="1"/>
  <c r="I71" i="1"/>
  <c r="G71" i="1"/>
  <c r="K70" i="1"/>
  <c r="I69" i="1"/>
  <c r="G69" i="1"/>
  <c r="J68" i="1"/>
  <c r="I68" i="1"/>
  <c r="G68" i="1"/>
  <c r="J67" i="1"/>
  <c r="K66" i="1"/>
  <c r="K65" i="1"/>
  <c r="J65" i="1"/>
  <c r="I65" i="1"/>
  <c r="G65" i="1"/>
  <c r="K64" i="1"/>
  <c r="J64" i="1"/>
  <c r="I64" i="1"/>
  <c r="G64" i="1"/>
  <c r="I63" i="1"/>
  <c r="I60" i="1"/>
  <c r="G60" i="1"/>
  <c r="J58" i="1"/>
  <c r="G57" i="1"/>
  <c r="J52" i="1"/>
  <c r="I52" i="1"/>
  <c r="J51" i="1"/>
  <c r="I51" i="1"/>
  <c r="G51" i="1"/>
  <c r="J50" i="1"/>
  <c r="J49" i="1"/>
  <c r="J48" i="1"/>
  <c r="I48" i="1"/>
  <c r="G48" i="1"/>
  <c r="I46" i="1"/>
  <c r="G46" i="1"/>
  <c r="K42" i="1"/>
  <c r="I41" i="1"/>
  <c r="J39" i="1"/>
  <c r="I39" i="1"/>
  <c r="G39" i="1"/>
  <c r="J38" i="1"/>
  <c r="I38" i="1"/>
  <c r="G38" i="1"/>
  <c r="J37" i="1"/>
  <c r="G37" i="1"/>
  <c r="J36" i="1"/>
  <c r="G36" i="1"/>
  <c r="J34" i="1"/>
  <c r="I33" i="1"/>
  <c r="J31" i="1"/>
  <c r="J29" i="1"/>
  <c r="J26" i="1"/>
  <c r="K25" i="1"/>
  <c r="J24" i="1"/>
  <c r="I24" i="1"/>
  <c r="G24" i="1"/>
  <c r="G23" i="1"/>
  <c r="I22" i="1"/>
  <c r="I21" i="1"/>
  <c r="G21" i="1"/>
  <c r="J20" i="1"/>
  <c r="J19" i="1"/>
  <c r="I19" i="1"/>
  <c r="I18" i="1"/>
  <c r="I17" i="1"/>
  <c r="G17" i="1"/>
  <c r="J16" i="1"/>
  <c r="G16" i="1"/>
  <c r="J15" i="1"/>
  <c r="I15" i="1"/>
  <c r="J13" i="1"/>
  <c r="G12" i="1"/>
  <c r="J10" i="1"/>
  <c r="G10" i="1"/>
  <c r="J9" i="1"/>
  <c r="I9" i="1"/>
  <c r="G9" i="1"/>
  <c r="K8" i="1"/>
  <c r="AI148" i="36" l="1"/>
  <c r="AI149" i="36"/>
  <c r="AI84" i="36"/>
  <c r="AI83" i="36"/>
  <c r="AI90" i="36"/>
  <c r="AI112" i="36"/>
  <c r="AI122" i="36"/>
  <c r="AI98" i="36"/>
  <c r="AI110" i="36"/>
  <c r="AI111" i="36"/>
  <c r="AI113" i="36"/>
  <c r="AI125" i="36"/>
  <c r="AI138" i="36"/>
  <c r="AI139" i="36"/>
  <c r="AI142" i="36"/>
  <c r="J33" i="1"/>
  <c r="I37" i="1" l="1"/>
  <c r="J41" i="1"/>
  <c r="I58" i="1"/>
  <c r="I67" i="1"/>
  <c r="J69" i="1"/>
  <c r="AI143" i="36" s="1"/>
  <c r="D34" i="32" l="1"/>
  <c r="C13" i="33" s="1"/>
  <c r="I23" i="1" l="1"/>
  <c r="J61" i="1" l="1"/>
  <c r="AF82" i="36"/>
  <c r="J45" i="1"/>
  <c r="AF150" i="36"/>
  <c r="D32" i="32" l="1"/>
  <c r="C9" i="33" s="1"/>
  <c r="G62" i="1"/>
  <c r="AE82" i="36" l="1"/>
  <c r="G54" i="1"/>
  <c r="AE150" i="36" l="1"/>
  <c r="D30" i="32"/>
  <c r="C32" i="33" s="1"/>
  <c r="D31" i="32" l="1"/>
  <c r="C16" i="33" s="1"/>
  <c r="G67" i="1"/>
  <c r="AI141" i="36" s="1"/>
  <c r="G52" i="1"/>
  <c r="AI126" i="36" s="1"/>
  <c r="G45" i="1"/>
  <c r="AI119" i="36" s="1"/>
  <c r="G41" i="1"/>
  <c r="AI115" i="36" s="1"/>
  <c r="I40" i="1"/>
  <c r="G40" i="1"/>
  <c r="G35" i="1"/>
  <c r="G22" i="1"/>
  <c r="G18" i="1"/>
  <c r="AB82" i="36" l="1"/>
  <c r="AB150" i="36"/>
  <c r="G28" i="32" l="1"/>
  <c r="G27" i="33" s="1"/>
  <c r="D28" i="32"/>
  <c r="C18" i="33" s="1"/>
  <c r="D29" i="32"/>
  <c r="C7" i="33" s="1"/>
  <c r="D26" i="32"/>
  <c r="C31" i="33" s="1"/>
  <c r="X82" i="36"/>
  <c r="X150" i="36" l="1"/>
  <c r="F27" i="33" l="1"/>
  <c r="E38" i="32"/>
  <c r="E37" i="32"/>
  <c r="E39" i="32" l="1"/>
  <c r="D24" i="32"/>
  <c r="C20" i="33" s="1"/>
  <c r="G50" i="1"/>
  <c r="AI124" i="36" s="1"/>
  <c r="I32" i="1" l="1"/>
  <c r="G63" i="1"/>
  <c r="I14" i="1"/>
  <c r="D23" i="32" l="1"/>
  <c r="C23" i="33" s="1"/>
  <c r="D22" i="32" l="1"/>
  <c r="C14" i="33" s="1"/>
  <c r="D21" i="32" l="1"/>
  <c r="C24" i="33" s="1"/>
  <c r="S82" i="36" l="1"/>
  <c r="G19" i="32"/>
  <c r="G28" i="33" s="1"/>
  <c r="S150" i="36" l="1"/>
  <c r="D19" i="32" l="1"/>
  <c r="C25" i="33" s="1"/>
  <c r="D17" i="32"/>
  <c r="C10" i="33" s="1"/>
  <c r="G58" i="1"/>
  <c r="AI132" i="36" s="1"/>
  <c r="G43" i="1"/>
  <c r="G30" i="1"/>
  <c r="G28" i="1"/>
  <c r="G20" i="1"/>
  <c r="AI94" i="36" s="1"/>
  <c r="G19" i="1"/>
  <c r="AI93" i="36" s="1"/>
  <c r="G15" i="1"/>
  <c r="AI89" i="36" s="1"/>
  <c r="D16" i="32" l="1"/>
  <c r="C15" i="33" s="1"/>
  <c r="O82" i="36" l="1"/>
  <c r="J11" i="1"/>
  <c r="O150" i="36" l="1"/>
  <c r="I44" i="1"/>
  <c r="G61" i="1"/>
  <c r="AI135" i="36" s="1"/>
  <c r="D15" i="32" l="1"/>
  <c r="C22" i="33" s="1"/>
  <c r="N150" i="36"/>
  <c r="D14" i="32" l="1"/>
  <c r="C28" i="33" s="1"/>
  <c r="J40" i="1"/>
  <c r="AI114" i="36" s="1"/>
  <c r="J28" i="1"/>
  <c r="AI102" i="36" s="1"/>
  <c r="I62" i="1" l="1"/>
  <c r="D13" i="32"/>
  <c r="C29" i="33" s="1"/>
  <c r="I36" i="1"/>
  <c r="L82" i="36" l="1"/>
  <c r="I28" i="1"/>
  <c r="I54" i="1"/>
  <c r="J47" i="1"/>
  <c r="G47" i="1"/>
  <c r="J46" i="1"/>
  <c r="AI120" i="36" s="1"/>
  <c r="J35" i="1"/>
  <c r="AI109" i="36" s="1"/>
  <c r="J23" i="1"/>
  <c r="AI97" i="36" s="1"/>
  <c r="J21" i="1"/>
  <c r="AI95" i="36" s="1"/>
  <c r="J12" i="1"/>
  <c r="AI86" i="36" s="1"/>
  <c r="AI121" i="36" l="1"/>
  <c r="L150" i="36"/>
  <c r="I59" i="1"/>
  <c r="I16" i="1"/>
  <c r="J32" i="1"/>
  <c r="I34" i="1"/>
  <c r="G53" i="1"/>
  <c r="J17" i="1"/>
  <c r="AI91" i="36" s="1"/>
  <c r="G27" i="1"/>
  <c r="I31" i="1"/>
  <c r="G73" i="1"/>
  <c r="D12" i="32" l="1"/>
  <c r="C11" i="33" s="1"/>
  <c r="D11" i="32"/>
  <c r="C12" i="33" s="1"/>
  <c r="I35" i="1"/>
  <c r="I61" i="1" l="1"/>
  <c r="J57" i="1"/>
  <c r="AI131" i="36" s="1"/>
  <c r="J53" i="1"/>
  <c r="AI127" i="36" s="1"/>
  <c r="J43" i="1"/>
  <c r="AI117" i="36" s="1"/>
  <c r="J30" i="1"/>
  <c r="AI104" i="36" s="1"/>
  <c r="I53" i="1" l="1"/>
  <c r="J54" i="1"/>
  <c r="AI128" i="36" s="1"/>
  <c r="G72" i="1"/>
  <c r="J55" i="1"/>
  <c r="I57" i="1"/>
  <c r="D10" i="32"/>
  <c r="C19" i="33" s="1"/>
  <c r="I72" i="1"/>
  <c r="I30" i="1" l="1"/>
  <c r="G9" i="32" l="1"/>
  <c r="G13" i="33" l="1"/>
  <c r="G38" i="32"/>
  <c r="G37" i="32"/>
  <c r="I150" i="36"/>
  <c r="I82" i="36"/>
  <c r="D9" i="32"/>
  <c r="C35" i="33" s="1"/>
  <c r="G39" i="32" l="1"/>
  <c r="D8" i="32" l="1"/>
  <c r="C17" i="33" s="1"/>
  <c r="G29" i="1" l="1"/>
  <c r="AI103" i="36" s="1"/>
  <c r="I26" i="1"/>
  <c r="I20" i="1"/>
  <c r="G13" i="1"/>
  <c r="AI87" i="36" s="1"/>
  <c r="I12" i="1"/>
  <c r="I10" i="1" l="1"/>
  <c r="J14" i="1"/>
  <c r="G14" i="1"/>
  <c r="J18" i="1"/>
  <c r="AI92" i="36" s="1"/>
  <c r="G11" i="1"/>
  <c r="AI85" i="36" s="1"/>
  <c r="J22" i="1"/>
  <c r="AI96" i="36" s="1"/>
  <c r="I43" i="1"/>
  <c r="I45" i="1"/>
  <c r="I47" i="1"/>
  <c r="I49" i="1"/>
  <c r="G49" i="1"/>
  <c r="AI123" i="36" s="1"/>
  <c r="G55" i="1"/>
  <c r="AI129" i="36" s="1"/>
  <c r="G59" i="1"/>
  <c r="J63" i="1"/>
  <c r="AI137" i="36" s="1"/>
  <c r="J72" i="1"/>
  <c r="AI146" i="36" s="1"/>
  <c r="I27" i="1"/>
  <c r="J27" i="1"/>
  <c r="AI101" i="36" s="1"/>
  <c r="G44" i="1"/>
  <c r="I50" i="1"/>
  <c r="G56" i="1"/>
  <c r="J60" i="1"/>
  <c r="AI134" i="36" s="1"/>
  <c r="J62" i="1"/>
  <c r="AI136" i="36" s="1"/>
  <c r="J71" i="1"/>
  <c r="AI145" i="36" s="1"/>
  <c r="J73" i="1"/>
  <c r="AI147" i="36" s="1"/>
  <c r="AI88" i="36" l="1"/>
  <c r="J56" i="1"/>
  <c r="AI130" i="36" s="1"/>
  <c r="J59" i="1"/>
  <c r="AI133" i="36" s="1"/>
  <c r="I29" i="1"/>
  <c r="I13" i="1"/>
  <c r="I55" i="1"/>
  <c r="I11" i="1"/>
  <c r="I56" i="1" l="1"/>
  <c r="G34" i="1"/>
  <c r="AI108" i="36" s="1"/>
  <c r="G33" i="1"/>
  <c r="AI107" i="36" s="1"/>
  <c r="G32" i="1"/>
  <c r="AI106" i="36" s="1"/>
  <c r="G31" i="1"/>
  <c r="AI105" i="36" s="1"/>
  <c r="G26" i="1"/>
  <c r="AI100" i="36" s="1"/>
  <c r="D7" i="32" l="1"/>
  <c r="C30" i="33" s="1"/>
  <c r="J44" i="1"/>
  <c r="AI118" i="36" s="1"/>
  <c r="K73" i="1"/>
  <c r="K72" i="1"/>
  <c r="K71" i="1"/>
  <c r="J70" i="1"/>
  <c r="I70" i="1"/>
  <c r="G70" i="1"/>
  <c r="K69" i="1"/>
  <c r="K68" i="1"/>
  <c r="K67" i="1"/>
  <c r="J66" i="1"/>
  <c r="I66" i="1"/>
  <c r="G66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J42" i="1"/>
  <c r="I42" i="1"/>
  <c r="G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I25" i="1"/>
  <c r="G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Y150" i="36" l="1"/>
  <c r="Y82" i="36"/>
  <c r="AI116" i="36"/>
  <c r="AI140" i="36"/>
  <c r="AI144" i="36"/>
  <c r="AI99" i="36"/>
  <c r="K44" i="1"/>
  <c r="J76" i="1"/>
  <c r="G76" i="1"/>
  <c r="I76" i="1"/>
  <c r="I83" i="1" s="1"/>
  <c r="I8" i="1"/>
  <c r="J8" i="1"/>
  <c r="G8" i="1"/>
  <c r="J19" i="33" l="1"/>
  <c r="E35" i="32"/>
  <c r="J35" i="32" s="1"/>
  <c r="K19" i="33" s="1"/>
  <c r="G35" i="32"/>
  <c r="G18" i="33" s="1"/>
  <c r="AI82" i="36"/>
  <c r="AI150" i="36"/>
  <c r="D25" i="32"/>
  <c r="C34" i="33" s="1"/>
  <c r="D18" i="32"/>
  <c r="J77" i="1"/>
  <c r="I77" i="1"/>
  <c r="K76" i="1"/>
  <c r="F18" i="33" l="1"/>
  <c r="C8" i="33"/>
  <c r="D38" i="32"/>
  <c r="D37" i="32"/>
  <c r="D35" i="32"/>
  <c r="C21" i="33" s="1"/>
  <c r="D39" i="32" l="1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<sst xmlns="http://schemas.openxmlformats.org/spreadsheetml/2006/main" count="5944" uniqueCount="334">
  <si>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</si>
  <si>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</si>
  <si>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</si>
  <si>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</si>
  <si>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</si>
  <si>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</si>
  <si>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</si>
  <si>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</si>
  <si>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</si>
  <si>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</si>
  <si>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</si>
  <si>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</si>
  <si>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</si>
  <si>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</si>
  <si>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</si>
  <si>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</si>
  <si>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</si>
  <si>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</si>
  <si>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</si>
  <si>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</si>
  <si>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</si>
  <si>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</si>
  <si>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</si>
  <si>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</si>
  <si>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</si>
  <si>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</si>
  <si>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</si>
  <si>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</si>
  <si>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</si>
  <si>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</si>
  <si>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</si>
  <si>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</si>
  <si>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</si>
  <si>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</si>
  <si>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</si>
  <si>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</si>
  <si>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</si>
  <si>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</si>
  <si>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</si>
  <si>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</si>
  <si>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</si>
  <si>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</si>
  <si>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</si>
  <si>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</si>
  <si>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</si>
  <si>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</si>
  <si>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</si>
  <si>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</si>
  <si>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</si>
  <si>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</si>
  <si>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</si>
  <si>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</si>
  <si>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</si>
  <si>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</si>
  <si>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</si>
  <si>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</si>
  <si>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</si>
  <si>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</si>
  <si>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</si>
  <si>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</si>
  <si>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</si>
  <si>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</si>
  <si>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</si>
  <si>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</si>
  <si>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</si>
  <si>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</si>
  <si>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</si>
  <si>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</si>
  <si>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</si>
  <si>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</si>
  <si>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</si>
  <si>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</si>
  <si>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</si>
  <si>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</si>
  <si>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</si>
  <si>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</si>
  <si>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</si>
  <si>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</si>
  <si>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</si>
  <si>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</si>
  <si>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</si>
  <si>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</si>
  <si>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</si>
  <si>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</si>
  <si>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</si>
  <si>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</si>
  <si>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</si>
  <si>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</si>
  <si>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</si>
  <si>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</si>
  <si>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</si>
  <si>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</si>
  <si>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</si>
  <si>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</si>
  <si>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</si>
  <si>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</si>
  <si>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</si>
  <si>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</si>
  <si>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</si>
  <si>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</si>
  <si>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</si>
  <si>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</si>
  <si>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</si>
  <si>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</si>
  <si>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</si>
  <si>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</si>
  <si>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</si>
  <si>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</si>
  <si>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</si>
  <si>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</si>
  <si>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</si>
  <si>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</si>
  <si>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</si>
  <si>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</si>
  <si>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</si>
  <si>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</si>
  <si>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</si>
  <si>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</si>
  <si>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</si>
  <si>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</si>
  <si>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</si>
  <si>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</si>
  <si>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</si>
  <si>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</si>
  <si>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</si>
  <si>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</si>
  <si>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</si>
  <si>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</si>
  <si>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</si>
  <si>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</si>
  <si>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</si>
  <si>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</si>
  <si>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</si>
  <si>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</si>
  <si>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</si>
  <si>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</si>
  <si>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</si>
  <si>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</si>
  <si>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</si>
  <si>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</si>
  <si>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</si>
  <si>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</si>
  <si>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</si>
  <si>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</si>
  <si>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</si>
  <si>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</si>
  <si>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</si>
  <si>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</si>
  <si>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</si>
  <si>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</si>
  <si>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</si>
  <si>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</si>
  <si>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</si>
  <si>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</si>
  <si>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</si>
  <si>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</si>
  <si>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</si>
  <si>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</si>
  <si>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</si>
  <si>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</si>
  <si>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</si>
  <si>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</si>
  <si>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</si>
  <si>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</si>
  <si>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</si>
  <si>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</si>
  <si>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</si>
  <si>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</si>
  <si>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</si>
  <si>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</si>
  <si>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</si>
  <si>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</si>
  <si>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</si>
  <si>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</si>
  <si>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</si>
  <si>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</si>
  <si>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</si>
  <si>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</si>
  <si>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</si>
  <si>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</si>
  <si>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</si>
  <si>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</si>
  <si>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</si>
  <si>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</si>
  <si>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</si>
  <si>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</si>
  <si>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</si>
  <si>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</si>
  <si>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</si>
  <si>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</si>
  <si>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</si>
  <si>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</si>
  <si>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</si>
  <si>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</si>
  <si>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</si>
  <si>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</si>
  <si>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</si>
  <si>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</si>
  <si>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</si>
  <si>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</si>
  <si>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</si>
  <si>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</si>
  <si>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</si>
  <si>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</si>
  <si>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</si>
  <si>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</si>
  <si>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</si>
  <si>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</si>
  <si>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</si>
  <si>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</si>
  <si>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Split between centralized and instructional support</t>
  </si>
  <si>
    <t>should be 14XXXXX - academic support</t>
  </si>
  <si>
    <t>Excluded Banking Fees</t>
  </si>
  <si>
    <t>Campus Provost</t>
  </si>
  <si>
    <t>Less Athletics insurance costs</t>
  </si>
  <si>
    <t>Printed materials related to development of alumni</t>
  </si>
  <si>
    <t>Inst. Advancement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</si>
  <si>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</si>
  <si>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</si>
  <si>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</si>
  <si>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</si>
  <si>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</si>
  <si>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</si>
  <si>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Not funded by general revenue</t>
  </si>
  <si>
    <t>These are reported as Technology expenditures on the TEA report</t>
  </si>
  <si>
    <t>Support for faculty, student services functions, finance functions related to cashiering and billing, comparable to exclusion of other colleges</t>
  </si>
  <si>
    <t>Marketing/advertising, recruiting potential students</t>
  </si>
  <si>
    <t>Removed Cashiers and all Operating costs. Kept Bursar Salary and Benefits</t>
  </si>
  <si>
    <t>Bursar and Accounts Receivable clerk</t>
  </si>
  <si>
    <t>College wide Memberships/ Program memberships charged to individual departments and program accounts</t>
  </si>
  <si>
    <t>Student Accounting</t>
  </si>
  <si>
    <t>Central services at school level, mailroom at each campus</t>
  </si>
  <si>
    <t>Central services at school level, continuing education division</t>
  </si>
  <si>
    <t>yes</t>
  </si>
  <si>
    <t>no</t>
  </si>
  <si>
    <t>Some duties would be at school level for DSB's</t>
  </si>
  <si>
    <t>One campus - would be at school level for DSB's</t>
  </si>
  <si>
    <t>Copy paper/copier rental, etc. campus-wide</t>
  </si>
  <si>
    <t>Mostly used for student activities including athletics &amp; exclude capital outlay</t>
  </si>
  <si>
    <t>Bad debt expense &amp; unemployment compensation</t>
  </si>
  <si>
    <t>Athletic insurance &amp; property casualty insurance</t>
  </si>
  <si>
    <t>Costs represent private financial aid collections and distributions</t>
  </si>
  <si>
    <t>Most work is program specific PR not general admin.</t>
  </si>
  <si>
    <t>Excluded 25% for drawing of federal funds and reconciliation of financial aid.</t>
  </si>
  <si>
    <t>Student check processing.</t>
  </si>
  <si>
    <t>Relief cashier.</t>
  </si>
  <si>
    <t>SACSCOC QEP</t>
  </si>
  <si>
    <t>partial</t>
  </si>
  <si>
    <t>Assign 50% to Administrative</t>
  </si>
  <si>
    <t xml:space="preserve">Excluded advertising and related production and design expenses. </t>
  </si>
  <si>
    <t>instructional support services/school administration support services</t>
  </si>
  <si>
    <t>related to collection of tuition &amp; fees</t>
  </si>
  <si>
    <t>support for faculty/student services pursuing grant funding</t>
  </si>
  <si>
    <t>support for faculty/student services pursuing grant funding plus student activity fee monitoring</t>
  </si>
  <si>
    <t>student insurance</t>
  </si>
  <si>
    <t>Excludes bank service fees and merchant fees</t>
  </si>
  <si>
    <t>VP of Academic Affairs</t>
  </si>
  <si>
    <t>General Admin for each campus</t>
  </si>
  <si>
    <t>Analytical studies</t>
  </si>
  <si>
    <t>SACs expenditures</t>
  </si>
  <si>
    <t>Expenses related to grant proposals</t>
  </si>
  <si>
    <t>IT Dept-personnel, Tech contracts, repair/maint, data software</t>
  </si>
  <si>
    <t>Postage and shipping for all 3 campuses</t>
  </si>
  <si>
    <t>Phone service</t>
  </si>
  <si>
    <t>Printing-internal and external vendors- all depts and campuses</t>
  </si>
  <si>
    <t>Maintenance on college vehicles</t>
  </si>
  <si>
    <t>Expenses for community events</t>
  </si>
  <si>
    <t>Worker's comp</t>
  </si>
  <si>
    <t>Expenses for graduation</t>
  </si>
  <si>
    <t>Web design, advertising, mascot promo, branding, community functions</t>
  </si>
  <si>
    <t>Foundation</t>
  </si>
  <si>
    <t>contracted services</t>
  </si>
  <si>
    <t>5% of cost included</t>
  </si>
  <si>
    <t>Equity Officer</t>
  </si>
  <si>
    <t xml:space="preserve">Excluded Reemployment (formerly known as Unemployment) Compensation. </t>
  </si>
  <si>
    <t>campus presidents excluded as equivalent to school principals</t>
  </si>
  <si>
    <t>excluded merchant fees &amp; refund management program fees</t>
  </si>
  <si>
    <t>Central services at school level</t>
  </si>
  <si>
    <t>Exclude due to cashier responsibilities that are college specific</t>
  </si>
  <si>
    <t>Exclude due to responsibilities being college specific</t>
  </si>
  <si>
    <t>Exclude Cashiers, Bursar, Bank Fees, Bad Debt, and Fee Waivers that are not comparable to K-12</t>
  </si>
  <si>
    <t>Government Relations</t>
  </si>
  <si>
    <t>Assessment</t>
  </si>
  <si>
    <t>Exclude Collection Svcs, Bursar &amp; Bank Fees</t>
  </si>
  <si>
    <t>Exclude Property Insurance</t>
  </si>
  <si>
    <t>Graduation</t>
  </si>
  <si>
    <t>Exclude Accreditation, Marketing Personnel and External Affairs</t>
  </si>
  <si>
    <t>Foundation Administration and Development</t>
  </si>
  <si>
    <t>Exclude Bad Debt Expense and Credit Card Costs</t>
  </si>
  <si>
    <t>Exclude Activity Funds and Institutional Effectiveness</t>
  </si>
  <si>
    <t>Exclude Insurance, Unemployment, Legal fees, Postage, Bank service fees, and Inst Memberships</t>
  </si>
  <si>
    <t xml:space="preserve"> bank fee, bad debt, other non admin expenses</t>
  </si>
  <si>
    <t xml:space="preserve"> </t>
  </si>
  <si>
    <t>SVP CFO, AVP Admin, Exec Admin Assistant</t>
  </si>
  <si>
    <t>SVP CIO</t>
  </si>
  <si>
    <t>MIS, including new ERP</t>
  </si>
  <si>
    <t>Excluded Gov Affairs  - not funded by General Revenue</t>
  </si>
  <si>
    <t>IT functions are considered mainly student oriented with only 5% relevant to administration</t>
  </si>
  <si>
    <t>Includes bad debt, campus copier rentals</t>
  </si>
  <si>
    <t>North Florida College</t>
  </si>
  <si>
    <t>The College of the Florida Keys</t>
  </si>
  <si>
    <t>2020-2021</t>
  </si>
  <si>
    <t>2020-21 FTE-3</t>
  </si>
  <si>
    <t>2019-20 ADMINISTRATIVE COST % OVER COST ANALYSIS TOTAL EXPENDITURES EXCLUDING TRANSFERS</t>
  </si>
  <si>
    <t>FY 2020-21</t>
  </si>
  <si>
    <t>DSO Accounting - Need to identify amount</t>
  </si>
  <si>
    <t>Excludes cashiers and merchant service fees</t>
  </si>
  <si>
    <t>Exclude Grants Management</t>
  </si>
  <si>
    <t>Exclude ALL</t>
  </si>
  <si>
    <t>Exclude Amount for Cashier, Grants Accountant, and Accounts Payable</t>
  </si>
  <si>
    <t>Director of OIT</t>
  </si>
  <si>
    <t xml:space="preserve">Excluded Bank service fees, </t>
  </si>
  <si>
    <t>Cashier,Bursar, shredding-Vital Records</t>
  </si>
  <si>
    <t>Excluded: Merchant Fees, Higher One, Nelnet ($149,868.04)</t>
  </si>
  <si>
    <t>AR staff, student fee write-offs ($0) HEERF to cover expense</t>
  </si>
  <si>
    <t>Previously posted to 4.4</t>
  </si>
  <si>
    <t>Most is instructional. Assign 20% to Administrative</t>
  </si>
  <si>
    <t>VP Academic Affairs, VP Assessment and Downtown Campus are excludable.</t>
  </si>
  <si>
    <t xml:space="preserve">These are multiple site necessitated administrators and are excludable. 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</si>
  <si>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</si>
  <si>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</si>
  <si>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</si>
  <si>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</si>
  <si>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</si>
  <si>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</si>
  <si>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</si>
  <si>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</si>
  <si>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</si>
  <si>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Excluded Bank and Merchant fees: $296,525.06 and Bad Debt:$209,7111.79</t>
  </si>
  <si>
    <t>Excluded all expenses of the Grants Office.</t>
  </si>
  <si>
    <t>Interdepartment recharges.</t>
  </si>
  <si>
    <t>Excluded Workers Compensation and General Insurance.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</si>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</sst>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64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44" fontId="11" fillId="0" borderId="2" xfId="6" applyNumberFormat="1" applyFont="1" applyFill="1" applyBorder="1" applyAlignment="1" applyProtection="1">
      <alignment horizontal="center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1"/>
    </xf>
    <xf numFmtId="0" fontId="11" fillId="0" borderId="0" xfId="5" applyFont="1" applyBorder="1" applyAlignment="1">
      <alignment horizontal="left" indent="4"/>
    </xf>
    <xf numFmtId="0" fontId="11" fillId="0" borderId="0" xfId="5" applyFont="1" applyBorder="1" applyAlignment="1">
      <alignment horizontal="left" indent="8"/>
    </xf>
    <xf numFmtId="0" fontId="11" fillId="0" borderId="0" xfId="5" applyFont="1" applyBorder="1" applyAlignment="1">
      <alignment horizontal="left" indent="16"/>
    </xf>
    <xf numFmtId="0" fontId="0" fillId="0" borderId="0" xfId="0" applyAlignment="1">
      <alignment horizontal="left" indent="16"/>
    </xf>
    <xf numFmtId="0" fontId="11" fillId="0" borderId="0" xfId="5" applyFont="1" applyBorder="1" applyAlignment="1">
      <alignment horizontal="left" indent="21"/>
    </xf>
    <xf numFmtId="0" fontId="11" fillId="0" borderId="0" xfId="5" applyFont="1" applyBorder="1" applyAlignment="1">
      <alignment horizontal="left" indent="28"/>
    </xf>
    <xf numFmtId="0" fontId="11" fillId="0" borderId="0" xfId="5" applyFont="1" applyBorder="1" applyAlignment="1">
      <alignment horizontal="left" indent="32"/>
    </xf>
    <xf numFmtId="0" fontId="11" fillId="0" borderId="0" xfId="5" applyFont="1" applyBorder="1" applyAlignment="1">
      <alignment horizontal="left" indent="34"/>
    </xf>
    <xf numFmtId="0" fontId="0" fillId="0" borderId="0" xfId="0" applyAlignment="1">
      <alignment horizontal="left" indent="35"/>
    </xf>
    <xf numFmtId="0" fontId="11" fillId="0" borderId="0" xfId="5" applyFont="1" applyBorder="1" applyAlignment="1">
      <alignment horizontal="left" indent="36"/>
    </xf>
    <xf numFmtId="0" fontId="11" fillId="0" borderId="0" xfId="5" applyFont="1" applyBorder="1" applyAlignment="1">
      <alignment horizontal="left" indent="42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22"/>
    </xf>
    <xf numFmtId="0" fontId="3" fillId="0" borderId="0" xfId="0" applyFont="1" applyFill="1" applyAlignment="1" applyProtection="1">
      <alignment horizontal="left" indent="24"/>
    </xf>
    <xf numFmtId="0" fontId="3" fillId="0" borderId="0" xfId="0" applyFont="1" applyFill="1" applyAlignment="1" applyProtection="1">
      <alignment horizontal="left" indent="25"/>
    </xf>
    <xf numFmtId="0" fontId="3" fillId="0" borderId="0" xfId="0" applyFont="1" applyFill="1" applyAlignment="1" applyProtection="1">
      <alignment horizontal="left" indent="26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43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00"/>
      <color rgb="FFFF66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2020-21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0A-4AB8-92F3-CEA85C057F9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F0A-4AB8-92F3-CEA85C057F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0A-4AB8-92F3-CEA85C057F9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F0A-4AB8-92F3-CEA85C057F9E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7F0A-4AB8-92F3-CEA85C057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College of Central Florida</c:v>
                </c:pt>
                <c:pt idx="1">
                  <c:v>Indian River State College</c:v>
                </c:pt>
                <c:pt idx="2">
                  <c:v>Eastern Florida State College</c:v>
                </c:pt>
                <c:pt idx="3">
                  <c:v>Florida State College at Jacksonville</c:v>
                </c:pt>
                <c:pt idx="4">
                  <c:v>Pasco-Hernando State College</c:v>
                </c:pt>
                <c:pt idx="5">
                  <c:v>Santa Fe College</c:v>
                </c:pt>
                <c:pt idx="6">
                  <c:v>Palm Beach State College</c:v>
                </c:pt>
                <c:pt idx="7">
                  <c:v>Pensacola State College</c:v>
                </c:pt>
                <c:pt idx="8">
                  <c:v>Polk State College</c:v>
                </c:pt>
                <c:pt idx="9">
                  <c:v>Valencia College</c:v>
                </c:pt>
                <c:pt idx="10">
                  <c:v>Tallahassee Community College</c:v>
                </c:pt>
                <c:pt idx="11">
                  <c:v>Gulf Coast State College</c:v>
                </c:pt>
                <c:pt idx="12">
                  <c:v>FCS</c:v>
                </c:pt>
                <c:pt idx="13">
                  <c:v>Florida SouthWestern State College</c:v>
                </c:pt>
                <c:pt idx="14">
                  <c:v>Miami Dade College</c:v>
                </c:pt>
                <c:pt idx="15">
                  <c:v>Seminole State College of Florida</c:v>
                </c:pt>
                <c:pt idx="16">
                  <c:v>State College of Florida, Manatee-Sarasota</c:v>
                </c:pt>
                <c:pt idx="17">
                  <c:v>Hillsborough Community College</c:v>
                </c:pt>
                <c:pt idx="18">
                  <c:v>The College of the Florida Keys</c:v>
                </c:pt>
                <c:pt idx="19">
                  <c:v>St. Petersburg College</c:v>
                </c:pt>
                <c:pt idx="20">
                  <c:v>Broward College</c:v>
                </c:pt>
                <c:pt idx="21">
                  <c:v>Chipola College</c:v>
                </c:pt>
                <c:pt idx="22">
                  <c:v>North Florida College</c:v>
                </c:pt>
                <c:pt idx="23">
                  <c:v>St. Johns River State College</c:v>
                </c:pt>
                <c:pt idx="24">
                  <c:v>Lake-Sumter State College</c:v>
                </c:pt>
                <c:pt idx="25">
                  <c:v>Daytona State College</c:v>
                </c:pt>
                <c:pt idx="26">
                  <c:v>Northwest Florida State College</c:v>
                </c:pt>
                <c:pt idx="27">
                  <c:v>South Florida State College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5.4228735271017271E-2</c:v>
                </c:pt>
                <c:pt idx="1">
                  <c:v>5.6043182954385165E-2</c:v>
                </c:pt>
                <c:pt idx="2">
                  <c:v>5.6821202856894175E-2</c:v>
                </c:pt>
                <c:pt idx="3">
                  <c:v>5.7790419200046191E-2</c:v>
                </c:pt>
                <c:pt idx="4">
                  <c:v>5.9288385850930873E-2</c:v>
                </c:pt>
                <c:pt idx="5">
                  <c:v>6.1485154564472844E-2</c:v>
                </c:pt>
                <c:pt idx="6">
                  <c:v>6.4932965610080426E-2</c:v>
                </c:pt>
                <c:pt idx="7">
                  <c:v>6.6027538023297888E-2</c:v>
                </c:pt>
                <c:pt idx="8">
                  <c:v>7.2089784681134222E-2</c:v>
                </c:pt>
                <c:pt idx="9">
                  <c:v>7.2354998376284771E-2</c:v>
                </c:pt>
                <c:pt idx="10">
                  <c:v>7.5857507301094348E-2</c:v>
                </c:pt>
                <c:pt idx="11">
                  <c:v>7.8030900741052012E-2</c:v>
                </c:pt>
                <c:pt idx="12">
                  <c:v>7.8766249536430993E-2</c:v>
                </c:pt>
                <c:pt idx="13">
                  <c:v>8.2182039216833425E-2</c:v>
                </c:pt>
                <c:pt idx="14">
                  <c:v>8.383005980884714E-2</c:v>
                </c:pt>
                <c:pt idx="15">
                  <c:v>8.3884299521783875E-2</c:v>
                </c:pt>
                <c:pt idx="16">
                  <c:v>8.5036864931250261E-2</c:v>
                </c:pt>
                <c:pt idx="17">
                  <c:v>8.7066522719369044E-2</c:v>
                </c:pt>
                <c:pt idx="18">
                  <c:v>9.3373874311274863E-2</c:v>
                </c:pt>
                <c:pt idx="19">
                  <c:v>9.3569686096519999E-2</c:v>
                </c:pt>
                <c:pt idx="20">
                  <c:v>9.3740865376104918E-2</c:v>
                </c:pt>
                <c:pt idx="21">
                  <c:v>9.8291939154638075E-2</c:v>
                </c:pt>
                <c:pt idx="22">
                  <c:v>9.9748754316297691E-2</c:v>
                </c:pt>
                <c:pt idx="23">
                  <c:v>9.9829011054489811E-2</c:v>
                </c:pt>
                <c:pt idx="24">
                  <c:v>0.10107735651760245</c:v>
                </c:pt>
                <c:pt idx="25">
                  <c:v>0.10119381625328869</c:v>
                </c:pt>
                <c:pt idx="26">
                  <c:v>0.10167868103978174</c:v>
                </c:pt>
                <c:pt idx="27">
                  <c:v>0.11531393864997838</c:v>
                </c:pt>
                <c:pt idx="28">
                  <c:v>0.12436453217571862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A-4AB8-92F3-CEA85C057F9E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-2.6093311349417933E-3</c:v>
                </c:pt>
                <c:pt idx="1">
                  <c:v>8.830187810003276E-3</c:v>
                </c:pt>
                <c:pt idx="2">
                  <c:v>2.2755523757103796E-3</c:v>
                </c:pt>
                <c:pt idx="3">
                  <c:v>7.669809985267062E-4</c:v>
                </c:pt>
                <c:pt idx="4">
                  <c:v>3.7530025081290927E-3</c:v>
                </c:pt>
                <c:pt idx="5">
                  <c:v>-5.0905285362381064E-3</c:v>
                </c:pt>
                <c:pt idx="6">
                  <c:v>3.2632537600587735E-3</c:v>
                </c:pt>
                <c:pt idx="7">
                  <c:v>-3.0447175481076658E-2</c:v>
                </c:pt>
                <c:pt idx="8">
                  <c:v>4.7790433732445153E-3</c:v>
                </c:pt>
                <c:pt idx="9">
                  <c:v>-9.5486229242575105E-4</c:v>
                </c:pt>
                <c:pt idx="10">
                  <c:v>1.2638052262988184E-2</c:v>
                </c:pt>
                <c:pt idx="11">
                  <c:v>-9.7752126790491556E-3</c:v>
                </c:pt>
                <c:pt idx="12">
                  <c:v>1.3728680681494021E-3</c:v>
                </c:pt>
                <c:pt idx="13">
                  <c:v>2.2523418764030523E-3</c:v>
                </c:pt>
                <c:pt idx="14">
                  <c:v>-3.2795040689631849E-3</c:v>
                </c:pt>
                <c:pt idx="15">
                  <c:v>-5.0666809665262935E-3</c:v>
                </c:pt>
                <c:pt idx="16">
                  <c:v>1.1572650902504339E-2</c:v>
                </c:pt>
                <c:pt idx="17">
                  <c:v>2.8561768929167008E-3</c:v>
                </c:pt>
                <c:pt idx="18">
                  <c:v>-6.6027945139872091E-3</c:v>
                </c:pt>
                <c:pt idx="19">
                  <c:v>1.5701045273715103E-3</c:v>
                </c:pt>
                <c:pt idx="20">
                  <c:v>1.6912344990430914E-2</c:v>
                </c:pt>
                <c:pt idx="21">
                  <c:v>2.0349930864014112E-2</c:v>
                </c:pt>
                <c:pt idx="22">
                  <c:v>5.6447003151807451E-3</c:v>
                </c:pt>
                <c:pt idx="23">
                  <c:v>-2.4559034789101014E-3</c:v>
                </c:pt>
                <c:pt idx="24">
                  <c:v>2.3325193668868732E-2</c:v>
                </c:pt>
                <c:pt idx="25">
                  <c:v>3.8197819794780485E-3</c:v>
                </c:pt>
                <c:pt idx="26">
                  <c:v>-5.7131324646486903E-3</c:v>
                </c:pt>
                <c:pt idx="27">
                  <c:v>5.3073651092256091E-3</c:v>
                </c:pt>
                <c:pt idx="28">
                  <c:v>-3.7958227296615993E-3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0A-4AB8-92F3-CEA85C05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843408"/>
        <c:axId val="141643832"/>
      </c:barChart>
      <c:catAx>
        <c:axId val="11384340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141643832"/>
        <c:crosses val="autoZero"/>
        <c:auto val="0"/>
        <c:lblAlgn val="ctr"/>
        <c:lblOffset val="100"/>
        <c:noMultiLvlLbl val="0"/>
      </c:catAx>
      <c:valAx>
        <c:axId val="14164383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1384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2020-21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B5-4A20-B733-364049AE90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Pasco-Hernando State College</c:v>
                </c:pt>
                <c:pt idx="2">
                  <c:v>Eastern Florida State College</c:v>
                </c:pt>
                <c:pt idx="3">
                  <c:v>Indian River State College</c:v>
                </c:pt>
                <c:pt idx="4">
                  <c:v>Valencia College</c:v>
                </c:pt>
                <c:pt idx="5">
                  <c:v>Santa Fe College</c:v>
                </c:pt>
                <c:pt idx="6">
                  <c:v>College of Central Florida</c:v>
                </c:pt>
                <c:pt idx="7">
                  <c:v>Florida State College at Jacksonville</c:v>
                </c:pt>
                <c:pt idx="8">
                  <c:v>Tallahassee Community College</c:v>
                </c:pt>
                <c:pt idx="9">
                  <c:v>Hillsborough Community College</c:v>
                </c:pt>
                <c:pt idx="10">
                  <c:v>Seminole State College of Florida</c:v>
                </c:pt>
                <c:pt idx="11">
                  <c:v>FCS</c:v>
                </c:pt>
                <c:pt idx="12">
                  <c:v>Florida SouthWestern State College</c:v>
                </c:pt>
                <c:pt idx="13">
                  <c:v>Polk State College</c:v>
                </c:pt>
                <c:pt idx="14">
                  <c:v>State College of Florida, Manatee-Sarasota</c:v>
                </c:pt>
                <c:pt idx="15">
                  <c:v>Broward College</c:v>
                </c:pt>
                <c:pt idx="16">
                  <c:v>Miami Dade College</c:v>
                </c:pt>
                <c:pt idx="17">
                  <c:v>Pensacola State College</c:v>
                </c:pt>
                <c:pt idx="18">
                  <c:v>St. Petersburg College</c:v>
                </c:pt>
                <c:pt idx="19">
                  <c:v>Daytona State College</c:v>
                </c:pt>
                <c:pt idx="20">
                  <c:v>St. Johns River State College</c:v>
                </c:pt>
                <c:pt idx="21">
                  <c:v>Lake-Sumter State College</c:v>
                </c:pt>
                <c:pt idx="22">
                  <c:v>Gulf Coast State College</c:v>
                </c:pt>
                <c:pt idx="23">
                  <c:v>Northwest Florida State College</c:v>
                </c:pt>
                <c:pt idx="24">
                  <c:v>South Florida State College</c:v>
                </c:pt>
                <c:pt idx="25">
                  <c:v>Chipola College</c:v>
                </c:pt>
                <c:pt idx="26">
                  <c:v>Florida Gateway College</c:v>
                </c:pt>
                <c:pt idx="27">
                  <c:v>North Florida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6.4932965610080426E-2</c:v>
                </c:pt>
                <c:pt idx="1">
                  <c:v>5.9288385850930873E-2</c:v>
                </c:pt>
                <c:pt idx="2">
                  <c:v>5.6821202856894175E-2</c:v>
                </c:pt>
                <c:pt idx="3">
                  <c:v>5.6043182954385165E-2</c:v>
                </c:pt>
                <c:pt idx="4">
                  <c:v>7.2354998376284771E-2</c:v>
                </c:pt>
                <c:pt idx="5">
                  <c:v>6.1485154564472844E-2</c:v>
                </c:pt>
                <c:pt idx="6">
                  <c:v>5.4228735271017271E-2</c:v>
                </c:pt>
                <c:pt idx="7">
                  <c:v>5.7790419200046191E-2</c:v>
                </c:pt>
                <c:pt idx="8">
                  <c:v>7.5857507301094348E-2</c:v>
                </c:pt>
                <c:pt idx="9">
                  <c:v>8.7066522719369044E-2</c:v>
                </c:pt>
                <c:pt idx="10">
                  <c:v>8.3884299521783875E-2</c:v>
                </c:pt>
                <c:pt idx="11">
                  <c:v>7.8766249536430993E-2</c:v>
                </c:pt>
                <c:pt idx="12">
                  <c:v>8.2182039216833425E-2</c:v>
                </c:pt>
                <c:pt idx="13">
                  <c:v>7.2089784681134222E-2</c:v>
                </c:pt>
                <c:pt idx="14">
                  <c:v>8.5036864931250261E-2</c:v>
                </c:pt>
                <c:pt idx="15">
                  <c:v>9.3740865376104918E-2</c:v>
                </c:pt>
                <c:pt idx="16">
                  <c:v>8.383005980884714E-2</c:v>
                </c:pt>
                <c:pt idx="17">
                  <c:v>6.6027538023297888E-2</c:v>
                </c:pt>
                <c:pt idx="18">
                  <c:v>9.3569686096519999E-2</c:v>
                </c:pt>
                <c:pt idx="19">
                  <c:v>0.10119381625328869</c:v>
                </c:pt>
                <c:pt idx="20">
                  <c:v>9.9829011054489811E-2</c:v>
                </c:pt>
                <c:pt idx="21">
                  <c:v>0.10107735651760245</c:v>
                </c:pt>
                <c:pt idx="22">
                  <c:v>7.8030900741052012E-2</c:v>
                </c:pt>
                <c:pt idx="23">
                  <c:v>0.10167868103978174</c:v>
                </c:pt>
                <c:pt idx="24">
                  <c:v>0.11531393864997838</c:v>
                </c:pt>
                <c:pt idx="25">
                  <c:v>9.8291939154638075E-2</c:v>
                </c:pt>
                <c:pt idx="26">
                  <c:v>0.12436453217571862</c:v>
                </c:pt>
                <c:pt idx="27">
                  <c:v>9.9748754316297691E-2</c:v>
                </c:pt>
                <c:pt idx="28">
                  <c:v>9.3373874311274863E-2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358928"/>
        <c:axId val="34147992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B5-4A20-B733-364049AE9033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6B5-4A20-B733-364049AE903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6B5-4A20-B733-364049AE90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B5-4A20-B733-364049AE90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6B5-4A20-B733-364049AE9033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A-CF01-4001-B0D2-4E62BAE854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Pasco-Hernando State College</c:v>
                </c:pt>
                <c:pt idx="2">
                  <c:v>Eastern Florida State College</c:v>
                </c:pt>
                <c:pt idx="3">
                  <c:v>Indian River State College</c:v>
                </c:pt>
                <c:pt idx="4">
                  <c:v>Valencia College</c:v>
                </c:pt>
                <c:pt idx="5">
                  <c:v>Santa Fe College</c:v>
                </c:pt>
                <c:pt idx="6">
                  <c:v>College of Central Florida</c:v>
                </c:pt>
                <c:pt idx="7">
                  <c:v>Florida State College at Jacksonville</c:v>
                </c:pt>
                <c:pt idx="8">
                  <c:v>Tallahassee Community College</c:v>
                </c:pt>
                <c:pt idx="9">
                  <c:v>Hillsborough Community College</c:v>
                </c:pt>
                <c:pt idx="10">
                  <c:v>Seminole State College of Florida</c:v>
                </c:pt>
                <c:pt idx="11">
                  <c:v>FCS</c:v>
                </c:pt>
                <c:pt idx="12">
                  <c:v>Florida SouthWestern State College</c:v>
                </c:pt>
                <c:pt idx="13">
                  <c:v>Polk State College</c:v>
                </c:pt>
                <c:pt idx="14">
                  <c:v>State College of Florida, Manatee-Sarasota</c:v>
                </c:pt>
                <c:pt idx="15">
                  <c:v>Broward College</c:v>
                </c:pt>
                <c:pt idx="16">
                  <c:v>Miami Dade College</c:v>
                </c:pt>
                <c:pt idx="17">
                  <c:v>Pensacola State College</c:v>
                </c:pt>
                <c:pt idx="18">
                  <c:v>St. Petersburg College</c:v>
                </c:pt>
                <c:pt idx="19">
                  <c:v>Daytona State College</c:v>
                </c:pt>
                <c:pt idx="20">
                  <c:v>St. Johns River State College</c:v>
                </c:pt>
                <c:pt idx="21">
                  <c:v>Lake-Sumter State College</c:v>
                </c:pt>
                <c:pt idx="22">
                  <c:v>Gulf Coast State College</c:v>
                </c:pt>
                <c:pt idx="23">
                  <c:v>Northwest Florida State College</c:v>
                </c:pt>
                <c:pt idx="24">
                  <c:v>South Florida State College</c:v>
                </c:pt>
                <c:pt idx="25">
                  <c:v>Chipola College</c:v>
                </c:pt>
                <c:pt idx="26">
                  <c:v>Florida Gateway College</c:v>
                </c:pt>
                <c:pt idx="27">
                  <c:v>North Florida College</c:v>
                </c:pt>
                <c:pt idx="28">
                  <c:v>The College of the Florida Keys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406.60731052486364</c:v>
                </c:pt>
                <c:pt idx="1">
                  <c:v>407.35055997684844</c:v>
                </c:pt>
                <c:pt idx="2">
                  <c:v>407.71975993004168</c:v>
                </c:pt>
                <c:pt idx="3">
                  <c:v>420.6913909480179</c:v>
                </c:pt>
                <c:pt idx="4">
                  <c:v>450.42557696632986</c:v>
                </c:pt>
                <c:pt idx="5">
                  <c:v>492.38465805563436</c:v>
                </c:pt>
                <c:pt idx="6">
                  <c:v>495.52373358141188</c:v>
                </c:pt>
                <c:pt idx="7">
                  <c:v>500.02620720440962</c:v>
                </c:pt>
                <c:pt idx="8">
                  <c:v>502.3263459122424</c:v>
                </c:pt>
                <c:pt idx="9">
                  <c:v>532.84324917729077</c:v>
                </c:pt>
                <c:pt idx="10">
                  <c:v>544.48645380738378</c:v>
                </c:pt>
                <c:pt idx="11">
                  <c:v>580.81560718654293</c:v>
                </c:pt>
                <c:pt idx="12">
                  <c:v>588.00183635992653</c:v>
                </c:pt>
                <c:pt idx="13">
                  <c:v>599.03684331683576</c:v>
                </c:pt>
                <c:pt idx="14">
                  <c:v>602.2248938057229</c:v>
                </c:pt>
                <c:pt idx="15">
                  <c:v>621.87368369295314</c:v>
                </c:pt>
                <c:pt idx="16">
                  <c:v>676.16632224670786</c:v>
                </c:pt>
                <c:pt idx="17">
                  <c:v>696.08400615941457</c:v>
                </c:pt>
                <c:pt idx="18">
                  <c:v>696.1559371362049</c:v>
                </c:pt>
                <c:pt idx="19">
                  <c:v>706.19155457509316</c:v>
                </c:pt>
                <c:pt idx="20">
                  <c:v>761.67298207298211</c:v>
                </c:pt>
                <c:pt idx="21">
                  <c:v>795.27701160238314</c:v>
                </c:pt>
                <c:pt idx="22">
                  <c:v>813.45038777751881</c:v>
                </c:pt>
                <c:pt idx="23">
                  <c:v>912.58367508348476</c:v>
                </c:pt>
                <c:pt idx="24">
                  <c:v>1103.8873153292845</c:v>
                </c:pt>
                <c:pt idx="25">
                  <c:v>1182.9445308449974</c:v>
                </c:pt>
                <c:pt idx="26">
                  <c:v>1194.8218072675616</c:v>
                </c:pt>
                <c:pt idx="27">
                  <c:v>1224.1291155584247</c:v>
                </c:pt>
                <c:pt idx="28">
                  <c:v>1334.2406182693528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0468520"/>
        <c:axId val="340404232"/>
      </c:barChart>
      <c:catAx>
        <c:axId val="11435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1479920"/>
        <c:crosses val="autoZero"/>
        <c:auto val="1"/>
        <c:lblAlgn val="ctr"/>
        <c:lblOffset val="100"/>
        <c:noMultiLvlLbl val="0"/>
      </c:catAx>
      <c:valAx>
        <c:axId val="34147992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14358928"/>
        <c:crosses val="autoZero"/>
        <c:crossBetween val="between"/>
      </c:valAx>
      <c:valAx>
        <c:axId val="34040423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0468520"/>
        <c:crosses val="max"/>
        <c:crossBetween val="between"/>
      </c:valAx>
      <c:catAx>
        <c:axId val="340468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04042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2020-21 FCS % OF INSTITUTIONAL SUPPORT EXCLUDED FROM ADMINISTRATIVE COST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A-4F47-8A66-869DD67B700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5A-4F47-8A66-869DD67B700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5A-4F47-8A66-869DD67B700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5A-4F47-8A66-869DD67B70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5A-4F47-8A66-869DD67B7008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6-F45A-4F47-8A66-869DD67B700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898-4E7B-BF71-3B39DB9239D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5A-4F47-8A66-869DD67B70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Florida Gateway College</c:v>
                </c:pt>
                <c:pt idx="2">
                  <c:v>South Florida State College</c:v>
                </c:pt>
                <c:pt idx="3">
                  <c:v>Indian River State College</c:v>
                </c:pt>
                <c:pt idx="4">
                  <c:v>Florida SouthWestern State College</c:v>
                </c:pt>
                <c:pt idx="5">
                  <c:v>Daytona State College</c:v>
                </c:pt>
                <c:pt idx="6">
                  <c:v>Valencia College</c:v>
                </c:pt>
                <c:pt idx="7">
                  <c:v>North Florida College</c:v>
                </c:pt>
                <c:pt idx="8">
                  <c:v>Hillsborough Community College</c:v>
                </c:pt>
                <c:pt idx="9">
                  <c:v>Seminole State College of Florida</c:v>
                </c:pt>
                <c:pt idx="10">
                  <c:v>Broward College</c:v>
                </c:pt>
                <c:pt idx="11">
                  <c:v>St. Johns River State College</c:v>
                </c:pt>
                <c:pt idx="12">
                  <c:v>Chipola College</c:v>
                </c:pt>
                <c:pt idx="13">
                  <c:v>Palm Beach State College</c:v>
                </c:pt>
                <c:pt idx="14">
                  <c:v>FCS</c:v>
                </c:pt>
                <c:pt idx="15">
                  <c:v>Gulf Coast State College</c:v>
                </c:pt>
                <c:pt idx="16">
                  <c:v>Northwest Florida State College</c:v>
                </c:pt>
                <c:pt idx="17">
                  <c:v>Miami Dade College</c:v>
                </c:pt>
                <c:pt idx="18">
                  <c:v>Lake-Sumter State College</c:v>
                </c:pt>
                <c:pt idx="19">
                  <c:v>Polk State College</c:v>
                </c:pt>
                <c:pt idx="20">
                  <c:v>State College of Florida, Manatee-Sarasota</c:v>
                </c:pt>
                <c:pt idx="21">
                  <c:v>The College of the Florida Keys</c:v>
                </c:pt>
                <c:pt idx="22">
                  <c:v>Florida State College at Jacksonville</c:v>
                </c:pt>
                <c:pt idx="23">
                  <c:v>Eastern Florida State College</c:v>
                </c:pt>
                <c:pt idx="24">
                  <c:v>Pensacola State College</c:v>
                </c:pt>
                <c:pt idx="25">
                  <c:v>Santa Fe College</c:v>
                </c:pt>
                <c:pt idx="26">
                  <c:v>Tallahassee Community College</c:v>
                </c:pt>
                <c:pt idx="27">
                  <c:v>Pasco-Hernando State College</c:v>
                </c:pt>
                <c:pt idx="28">
                  <c:v>College of Central Florida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0.29773797455412093</c:v>
                </c:pt>
                <c:pt idx="1">
                  <c:v>0.39123149231617654</c:v>
                </c:pt>
                <c:pt idx="2">
                  <c:v>0.43453640666165333</c:v>
                </c:pt>
                <c:pt idx="3">
                  <c:v>0.45592318705574514</c:v>
                </c:pt>
                <c:pt idx="4">
                  <c:v>0.47170363015769162</c:v>
                </c:pt>
                <c:pt idx="5">
                  <c:v>0.48030653596725226</c:v>
                </c:pt>
                <c:pt idx="6">
                  <c:v>0.48840913143886011</c:v>
                </c:pt>
                <c:pt idx="7">
                  <c:v>0.53313958126310457</c:v>
                </c:pt>
                <c:pt idx="8">
                  <c:v>0.53393032642250449</c:v>
                </c:pt>
                <c:pt idx="9">
                  <c:v>0.54972641959697255</c:v>
                </c:pt>
                <c:pt idx="10">
                  <c:v>0.55155191748194754</c:v>
                </c:pt>
                <c:pt idx="11">
                  <c:v>0.55638702036089649</c:v>
                </c:pt>
                <c:pt idx="12">
                  <c:v>0.56554011491089018</c:v>
                </c:pt>
                <c:pt idx="13">
                  <c:v>0.5743645263079491</c:v>
                </c:pt>
                <c:pt idx="14">
                  <c:v>0.57753493785679666</c:v>
                </c:pt>
                <c:pt idx="15">
                  <c:v>0.58070092812539942</c:v>
                </c:pt>
                <c:pt idx="16">
                  <c:v>0.59365201713262961</c:v>
                </c:pt>
                <c:pt idx="17">
                  <c:v>0.60231423989754629</c:v>
                </c:pt>
                <c:pt idx="18">
                  <c:v>0.60536750912770831</c:v>
                </c:pt>
                <c:pt idx="19">
                  <c:v>0.61845068368642186</c:v>
                </c:pt>
                <c:pt idx="20">
                  <c:v>0.6671625908778972</c:v>
                </c:pt>
                <c:pt idx="21">
                  <c:v>0.67457450564912813</c:v>
                </c:pt>
                <c:pt idx="22">
                  <c:v>0.6749681077752494</c:v>
                </c:pt>
                <c:pt idx="23">
                  <c:v>0.68129023688730472</c:v>
                </c:pt>
                <c:pt idx="24">
                  <c:v>0.68236462598596848</c:v>
                </c:pt>
                <c:pt idx="25">
                  <c:v>0.68367592193669102</c:v>
                </c:pt>
                <c:pt idx="26">
                  <c:v>0.69383253308980974</c:v>
                </c:pt>
                <c:pt idx="27">
                  <c:v>0.71655656611862262</c:v>
                </c:pt>
                <c:pt idx="28">
                  <c:v>0.74054351142771746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A-4F47-8A66-869DD67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0064"/>
        <c:axId val="340420448"/>
      </c:barChart>
      <c:catAx>
        <c:axId val="340420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0420448"/>
        <c:crosses val="autoZero"/>
        <c:auto val="1"/>
        <c:lblAlgn val="ctr"/>
        <c:lblOffset val="100"/>
        <c:noMultiLvlLbl val="0"/>
      </c:catAx>
      <c:valAx>
        <c:axId val="34042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404200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2031" cy="6276295"/>
    <xdr:graphicFrame macro="">
      <xdr:nvGraphicFramePr>
        <xdr:cNvPr id="2" name="Chart 1" descr="Percent of Administrative Cost over Cost Analysis Total Expenses excluding transfers." title="Admin Cost percent over Cost Analysis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7.01%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2031" cy="6276295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$928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2031" cy="6276295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44.28%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5019675</xdr:colOff>
      <xdr:row>77</xdr:row>
      <xdr:rowOff>95250</xdr:rowOff>
    </xdr:from>
    <xdr:to>
      <xdr:col>6</xdr:col>
      <xdr:colOff>1800225</xdr:colOff>
      <xdr:row>81</xdr:row>
      <xdr:rowOff>142875</xdr:rowOff>
    </xdr:to>
    <xdr:sp macro="" textlink="">
      <xdr:nvSpPr>
        <xdr:cNvPr id="2" name="TextBox 1"/>
        <xdr:cNvSpPr txBox="1"/>
      </xdr:nvSpPr>
      <xdr:spPr>
        <a:xfrm>
          <a:off x="6477000" y="14106525"/>
          <a:ext cx="2162175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$638,442 was</a:t>
          </a:r>
          <a:r>
            <a:rPr lang="en-US" sz="1100" baseline="0"/>
            <a:t> transfered to cover fund 4 deficit, which is why cell G76 and G77 do not match.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/>
  </sheetViews>
  <sheetFormatPr defaultColWidth="9.140625"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B1" s="148" t="s">
        <v>174</v>
      </c>
      <c r="C1" s="152"/>
      <c r="D1" s="152"/>
      <c r="E1" s="152"/>
      <c r="F1" s="152"/>
      <c r="G1" s="152"/>
      <c r="H1" s="77"/>
      <c r="I1" s="73"/>
    </row>
    <row r="2" spans="1:23" ht="15.75" x14ac:dyDescent="0.25">
      <c r="B2" s="149" t="s">
        <v>301</v>
      </c>
      <c r="C2" s="147"/>
      <c r="D2" s="147"/>
      <c r="E2" s="147"/>
      <c r="F2" s="147"/>
      <c r="G2" s="147"/>
      <c r="H2" s="77"/>
      <c r="I2" s="73"/>
    </row>
    <row r="3" spans="1:23" ht="15.75" x14ac:dyDescent="0.25">
      <c r="B3" s="146" t="s">
        <v>180</v>
      </c>
      <c r="C3" s="147"/>
      <c r="D3" s="147"/>
      <c r="E3" s="147"/>
      <c r="F3" s="147"/>
      <c r="G3" s="147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302</v>
      </c>
      <c r="G6" s="36" t="s">
        <v>194</v>
      </c>
      <c r="H6" s="77"/>
      <c r="I6" s="106" t="s">
        <v>303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f>EASTERN!I76</f>
        <v>4053386.7653205022</v>
      </c>
      <c r="D7" s="67">
        <f>EASTERN!J77</f>
        <v>0.68129023688730472</v>
      </c>
      <c r="E7" s="67">
        <f>EASTERN!J83</f>
        <v>5.6821202856894175E-2</v>
      </c>
      <c r="F7" s="69">
        <v>9941.6</v>
      </c>
      <c r="G7" s="70">
        <f>EASTERN!I76/'Summary Analytics'!F7</f>
        <v>407.71975993004168</v>
      </c>
      <c r="H7" s="77"/>
      <c r="I7" s="108">
        <v>5.4545650481183795E-2</v>
      </c>
      <c r="J7" s="109">
        <f>E7-I7</f>
        <v>2.2755523757103796E-3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f>BROWARD!I76</f>
        <v>15177076</v>
      </c>
      <c r="D8" s="67">
        <f>BROWARD!J77</f>
        <v>0.55155191748194754</v>
      </c>
      <c r="E8" s="67">
        <f>BROWARD!J83</f>
        <v>9.3740865376104918E-2</v>
      </c>
      <c r="F8" s="69">
        <v>24405.4</v>
      </c>
      <c r="G8" s="70">
        <f>BROWARD!I76/'Summary Analytics'!F8</f>
        <v>621.87368369295314</v>
      </c>
      <c r="H8" s="77"/>
      <c r="I8" s="108">
        <v>7.6828520385674004E-2</v>
      </c>
      <c r="J8" s="109">
        <f t="shared" ref="J8:J35" si="0">E8-I8</f>
        <v>1.6912344990430914E-2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f>CENTRAL!I76</f>
        <v>2237141</v>
      </c>
      <c r="D9" s="67">
        <f>CENTRAL!J77</f>
        <v>0.74054351142771746</v>
      </c>
      <c r="E9" s="67">
        <f>CENTRAL!J83</f>
        <v>5.4228735271017271E-2</v>
      </c>
      <c r="F9" s="69">
        <v>4514.7</v>
      </c>
      <c r="G9" s="70">
        <f>CENTRAL!I76/'Summary Analytics'!F9</f>
        <v>495.52373358141188</v>
      </c>
      <c r="H9" s="77"/>
      <c r="I9" s="108">
        <v>5.6838066405959065E-2</v>
      </c>
      <c r="J9" s="109">
        <f t="shared" si="0"/>
        <v>-2.6093311349417933E-3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f>CHIPOLA!I76</f>
        <v>1597330</v>
      </c>
      <c r="D10" s="67">
        <f>CHIPOLA!J77</f>
        <v>0.56554011491089018</v>
      </c>
      <c r="E10" s="67">
        <f>CHIPOLA!J83</f>
        <v>9.8291939154638075E-2</v>
      </c>
      <c r="F10" s="69">
        <v>1350.3</v>
      </c>
      <c r="G10" s="70">
        <f>CHIPOLA!I76/'Summary Analytics'!F10</f>
        <v>1182.9445308449974</v>
      </c>
      <c r="H10" s="77"/>
      <c r="I10" s="108">
        <v>7.7942008290623963E-2</v>
      </c>
      <c r="J10" s="109">
        <f t="shared" si="0"/>
        <v>2.0349930864014112E-2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f>DAYTONA!I76</f>
        <v>7234650</v>
      </c>
      <c r="D11" s="67">
        <f>DAYTONA!J77</f>
        <v>0.48030653596725226</v>
      </c>
      <c r="E11" s="67">
        <f>DAYTONA!J83</f>
        <v>0.10119381625328869</v>
      </c>
      <c r="F11" s="69">
        <v>10244.6</v>
      </c>
      <c r="G11" s="70">
        <f>DAYTONA!I76/'Summary Analytics'!F11</f>
        <v>706.19155457509316</v>
      </c>
      <c r="H11" s="77"/>
      <c r="I11" s="108">
        <v>9.7374034273810639E-2</v>
      </c>
      <c r="J11" s="109">
        <f t="shared" si="0"/>
        <v>3.8197819794780485E-3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f>SOUTHWESTERN!I76</f>
        <v>5763594</v>
      </c>
      <c r="D12" s="67">
        <f>SOUTHWESTERN!J77</f>
        <v>0.47170363015769162</v>
      </c>
      <c r="E12" s="67">
        <f>SOUTHWESTERN!J83</f>
        <v>8.2182039216833425E-2</v>
      </c>
      <c r="F12" s="69">
        <v>9802</v>
      </c>
      <c r="G12" s="70">
        <f>SOUTHWESTERN!I76/'Summary Analytics'!F12</f>
        <v>588.00183635992653</v>
      </c>
      <c r="H12" s="77"/>
      <c r="I12" s="108">
        <v>7.9929697340430372E-2</v>
      </c>
      <c r="J12" s="109">
        <f t="shared" si="0"/>
        <v>2.2523418764030523E-3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f>'FSC JAX'!I76</f>
        <v>7729005.0900000008</v>
      </c>
      <c r="D13" s="67">
        <f>'FSC JAX'!J77</f>
        <v>0.6749681077752494</v>
      </c>
      <c r="E13" s="67">
        <f>'FSC JAX'!J83</f>
        <v>5.7790419200046191E-2</v>
      </c>
      <c r="F13" s="69">
        <v>15457.2</v>
      </c>
      <c r="G13" s="70">
        <f>'FSC JAX'!I76/'Summary Analytics'!F13</f>
        <v>500.02620720440962</v>
      </c>
      <c r="H13" s="77"/>
      <c r="I13" s="108">
        <v>5.7023438201519484E-2</v>
      </c>
      <c r="J13" s="109">
        <f t="shared" si="0"/>
        <v>7.669809985267062E-4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300</v>
      </c>
      <c r="C14" s="75">
        <f>'FL KEYS'!I76</f>
        <v>1053116.1200000001</v>
      </c>
      <c r="D14" s="67">
        <f>'FL KEYS'!J77</f>
        <v>0.67457450564912813</v>
      </c>
      <c r="E14" s="67">
        <f>'FL KEYS'!J83</f>
        <v>9.3373874311274863E-2</v>
      </c>
      <c r="F14" s="69">
        <v>789.3</v>
      </c>
      <c r="G14" s="70">
        <f>'FL KEYS'!I76/'Summary Analytics'!F14</f>
        <v>1334.2406182693528</v>
      </c>
      <c r="H14" s="77"/>
      <c r="I14" s="108">
        <v>9.9976668825262072E-2</v>
      </c>
      <c r="J14" s="109">
        <f t="shared" si="0"/>
        <v>-6.6027945139872091E-3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f>'GULF COAST'!I76</f>
        <v>2443849</v>
      </c>
      <c r="D15" s="67">
        <f>'GULF COAST'!J77</f>
        <v>0.58070092812539942</v>
      </c>
      <c r="E15" s="67">
        <f>'GULF COAST'!J83</f>
        <v>7.8030900741052012E-2</v>
      </c>
      <c r="F15" s="69">
        <v>3004.3</v>
      </c>
      <c r="G15" s="70">
        <f>'GULF COAST'!I76/'Summary Analytics'!F15</f>
        <v>813.45038777751881</v>
      </c>
      <c r="H15" s="77"/>
      <c r="I15" s="108">
        <v>8.7806113420101167E-2</v>
      </c>
      <c r="J15" s="109">
        <f t="shared" si="0"/>
        <v>-9.7752126790491556E-3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f>HILLSBOROUGH!I76</f>
        <v>10411277.530000001</v>
      </c>
      <c r="D16" s="67">
        <f>HILLSBOROUGH!J77</f>
        <v>0.53393032642250449</v>
      </c>
      <c r="E16" s="67">
        <f>HILLSBOROUGH!J83</f>
        <v>8.7066522719369044E-2</v>
      </c>
      <c r="F16" s="69">
        <v>19539.099999999999</v>
      </c>
      <c r="G16" s="70">
        <f>HILLSBOROUGH!I76/'Summary Analytics'!F16</f>
        <v>532.84324917729077</v>
      </c>
      <c r="H16" s="77"/>
      <c r="I16" s="108">
        <v>8.4210345826452343E-2</v>
      </c>
      <c r="J16" s="109">
        <f t="shared" si="0"/>
        <v>2.8561768929167008E-3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f>'INDIAN RIVER'!I76</f>
        <v>4568498.16</v>
      </c>
      <c r="D17" s="67">
        <f>'INDIAN RIVER'!J77</f>
        <v>0.45592318705574514</v>
      </c>
      <c r="E17" s="67">
        <f>'INDIAN RIVER'!J83</f>
        <v>5.6043182954385165E-2</v>
      </c>
      <c r="F17" s="69">
        <v>10859.5</v>
      </c>
      <c r="G17" s="70">
        <f>'INDIAN RIVER'!I76/'Summary Analytics'!F17</f>
        <v>420.6913909480179</v>
      </c>
      <c r="H17" s="77"/>
      <c r="I17" s="108">
        <v>4.7212995144381889E-2</v>
      </c>
      <c r="J17" s="109">
        <f t="shared" si="0"/>
        <v>8.830187810003276E-3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f>GATEWAY!I76</f>
        <v>2607459.63</v>
      </c>
      <c r="D18" s="67">
        <f>GATEWAY!J77</f>
        <v>0.39123149231617654</v>
      </c>
      <c r="E18" s="67">
        <f>GATEWAY!J83</f>
        <v>0.12436453217571862</v>
      </c>
      <c r="F18" s="69">
        <v>2182.3000000000002</v>
      </c>
      <c r="G18" s="70">
        <f>GATEWAY!I76/'Summary Analytics'!F18</f>
        <v>1194.8218072675616</v>
      </c>
      <c r="H18" s="77"/>
      <c r="I18" s="108">
        <v>0.12816035490538022</v>
      </c>
      <c r="J18" s="109">
        <f t="shared" si="0"/>
        <v>-3.7958227296615993E-3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f>'LAKE SUMTER'!I76</f>
        <v>2536138.3899999997</v>
      </c>
      <c r="D19" s="67">
        <f>'LAKE SUMTER'!J77</f>
        <v>0.60536750912770831</v>
      </c>
      <c r="E19" s="67">
        <f>'LAKE SUMTER'!J83</f>
        <v>0.10107735651760245</v>
      </c>
      <c r="F19" s="69">
        <v>3189</v>
      </c>
      <c r="G19" s="70">
        <f>'LAKE SUMTER'!I76/'Summary Analytics'!F19</f>
        <v>795.27701160238314</v>
      </c>
      <c r="H19" s="77"/>
      <c r="I19" s="108">
        <v>7.7752162848733722E-2</v>
      </c>
      <c r="J19" s="109">
        <f t="shared" si="0"/>
        <v>2.3325193668868732E-2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f>'SCF MANATEE'!I76</f>
        <v>3870439.1700000004</v>
      </c>
      <c r="D20" s="67">
        <f>'SCF MANATEE'!J77</f>
        <v>0.6671625908778972</v>
      </c>
      <c r="E20" s="67">
        <f>'SCF MANATEE'!J83</f>
        <v>8.5036864931250261E-2</v>
      </c>
      <c r="F20" s="69">
        <v>6426.9</v>
      </c>
      <c r="G20" s="70">
        <f>'SCF MANATEE'!I76/'Summary Analytics'!F20</f>
        <v>602.2248938057229</v>
      </c>
      <c r="H20" s="77"/>
      <c r="I20" s="108">
        <v>7.3464214028745922E-2</v>
      </c>
      <c r="J20" s="109">
        <f t="shared" si="0"/>
        <v>1.1572650902504339E-2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f>MIAMI!I76</f>
        <v>27798955.539999999</v>
      </c>
      <c r="D21" s="67">
        <f>MIAMI!J77</f>
        <v>0.60231423989754629</v>
      </c>
      <c r="E21" s="67">
        <f>MIAMI!J83</f>
        <v>8.383005980884714E-2</v>
      </c>
      <c r="F21" s="69">
        <v>41112.6</v>
      </c>
      <c r="G21" s="70">
        <f>MIAMI!I76/'Summary Analytics'!F21</f>
        <v>676.16632224670786</v>
      </c>
      <c r="H21" s="77"/>
      <c r="I21" s="108">
        <v>8.7109563877810325E-2</v>
      </c>
      <c r="J21" s="109">
        <f t="shared" si="0"/>
        <v>-3.2795040689631849E-3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299</v>
      </c>
      <c r="C22" s="75">
        <f>'NORTH FLORIDA'!I76</f>
        <v>948088</v>
      </c>
      <c r="D22" s="67">
        <f>'NORTH FLORIDA'!J77</f>
        <v>0.53313958126310457</v>
      </c>
      <c r="E22" s="67">
        <f>'NORTH FLORIDA'!J83</f>
        <v>9.9748754316297691E-2</v>
      </c>
      <c r="F22" s="69">
        <v>774.5</v>
      </c>
      <c r="G22" s="70">
        <f>'NORTH FLORIDA'!I76/'Summary Analytics'!F22</f>
        <v>1224.1291155584247</v>
      </c>
      <c r="H22" s="77"/>
      <c r="I22" s="108">
        <v>9.4104054001116946E-2</v>
      </c>
      <c r="J22" s="109">
        <f t="shared" si="0"/>
        <v>5.6447003151807451E-3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f>'NORTHWEST FLORIDA'!I76</f>
        <v>3115378.1500000004</v>
      </c>
      <c r="D23" s="67">
        <f>'NORTHWEST FLORIDA'!J77</f>
        <v>0.59365201713262961</v>
      </c>
      <c r="E23" s="67">
        <f>'NORTHWEST FLORIDA'!J83</f>
        <v>0.10167868103978174</v>
      </c>
      <c r="F23" s="69">
        <v>3413.8</v>
      </c>
      <c r="G23" s="70">
        <f>'NORTHWEST FLORIDA'!I76/'Summary Analytics'!F23</f>
        <v>912.58367508348476</v>
      </c>
      <c r="H23" s="77"/>
      <c r="I23" s="108">
        <v>0.10739181350443043</v>
      </c>
      <c r="J23" s="109">
        <f t="shared" si="0"/>
        <v>-5.7131324646486903E-3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f>'PALM BEACH'!I76</f>
        <v>7663246.6600000001</v>
      </c>
      <c r="D24" s="67">
        <f>'PALM BEACH'!J77</f>
        <v>0.5743645263079491</v>
      </c>
      <c r="E24" s="67">
        <f>'PALM BEACH'!J83</f>
        <v>6.4932965610080426E-2</v>
      </c>
      <c r="F24" s="69">
        <v>18846.8</v>
      </c>
      <c r="G24" s="70">
        <f>'PALM BEACH'!I76/'Summary Analytics'!F24</f>
        <v>406.60731052486364</v>
      </c>
      <c r="H24" s="77"/>
      <c r="I24" s="108">
        <v>6.1669711850021652E-2</v>
      </c>
      <c r="J24" s="109">
        <f t="shared" si="0"/>
        <v>3.2632537600587735E-3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f>PASCO!I76</f>
        <v>2815199.7199999997</v>
      </c>
      <c r="D25" s="67">
        <f>PASCO!J77</f>
        <v>0.71655656611862262</v>
      </c>
      <c r="E25" s="67">
        <f>PASCO!J83</f>
        <v>5.9288385850930873E-2</v>
      </c>
      <c r="F25" s="69">
        <v>6911</v>
      </c>
      <c r="G25" s="70">
        <f>PASCO!I76/'Summary Analytics'!F25</f>
        <v>407.35055997684844</v>
      </c>
      <c r="H25" s="77"/>
      <c r="I25" s="108">
        <v>5.5535383342801781E-2</v>
      </c>
      <c r="J25" s="109">
        <f t="shared" si="0"/>
        <v>3.7530025081290927E-3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f>PENSACOLA!I76</f>
        <v>4384841.9800000004</v>
      </c>
      <c r="D26" s="67">
        <f>PENSACOLA!J77</f>
        <v>0.68236462598596848</v>
      </c>
      <c r="E26" s="67">
        <f>PENSACOLA!J83</f>
        <v>6.6027538023297888E-2</v>
      </c>
      <c r="F26" s="69">
        <v>6299.3</v>
      </c>
      <c r="G26" s="70">
        <f>PENSACOLA!I76/'Summary Analytics'!F26</f>
        <v>696.08400615941457</v>
      </c>
      <c r="H26" s="77"/>
      <c r="I26" s="108">
        <v>9.6474713504374546E-2</v>
      </c>
      <c r="J26" s="109">
        <f t="shared" si="0"/>
        <v>-3.0447175481076658E-2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f>POLK!I76</f>
        <v>3643162.37</v>
      </c>
      <c r="D27" s="67">
        <f>POLK!J77</f>
        <v>0.61845068368642186</v>
      </c>
      <c r="E27" s="67">
        <f>POLK!J83</f>
        <v>7.2089784681134222E-2</v>
      </c>
      <c r="F27" s="69">
        <v>6081.7</v>
      </c>
      <c r="G27" s="70">
        <f>POLK!I76/'Summary Analytics'!F27</f>
        <v>599.03684331683576</v>
      </c>
      <c r="H27" s="77"/>
      <c r="I27" s="108">
        <v>6.7310741307889707E-2</v>
      </c>
      <c r="J27" s="109">
        <f t="shared" si="0"/>
        <v>4.7790433732445153E-3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f>'ST JOHNS'!I76</f>
        <v>3348009.7600000002</v>
      </c>
      <c r="D28" s="67">
        <f>'ST JOHNS'!J77</f>
        <v>0.55638702036089649</v>
      </c>
      <c r="E28" s="67">
        <f>'ST JOHNS'!J83</f>
        <v>9.9829011054489811E-2</v>
      </c>
      <c r="F28" s="69">
        <v>4395.6000000000004</v>
      </c>
      <c r="G28" s="70">
        <f>'ST JOHNS'!I76/'Summary Analytics'!F28</f>
        <v>761.67298207298211</v>
      </c>
      <c r="H28" s="77"/>
      <c r="I28" s="108">
        <v>0.10228491453339991</v>
      </c>
      <c r="J28" s="109">
        <f t="shared" si="0"/>
        <v>-2.4559034789101014E-3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f>'ST PETE'!I76</f>
        <v>11720759.82</v>
      </c>
      <c r="D29" s="67">
        <f>'ST PETE'!J77</f>
        <v>0.29773797455412093</v>
      </c>
      <c r="E29" s="67">
        <f>'ST PETE'!J83</f>
        <v>9.3569686096519999E-2</v>
      </c>
      <c r="F29" s="69">
        <v>16836.400000000001</v>
      </c>
      <c r="G29" s="70">
        <f>'ST PETE'!I76/'Summary Analytics'!F29</f>
        <v>696.1559371362049</v>
      </c>
      <c r="H29" s="77"/>
      <c r="I29" s="108">
        <v>9.1999581569148489E-2</v>
      </c>
      <c r="J29" s="109">
        <f t="shared" si="0"/>
        <v>1.5701045273715103E-3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f>'SANTA FE'!I76</f>
        <v>4864169.5600000005</v>
      </c>
      <c r="D30" s="67">
        <f>'SANTA FE'!J77</f>
        <v>0.68367592193669102</v>
      </c>
      <c r="E30" s="67">
        <f>'SANTA FE'!J83</f>
        <v>6.1485154564472844E-2</v>
      </c>
      <c r="F30" s="69">
        <v>9878.7999999999993</v>
      </c>
      <c r="G30" s="70">
        <f>'SANTA FE'!I76/'Summary Analytics'!F30</f>
        <v>492.38465805563436</v>
      </c>
      <c r="H30" s="77"/>
      <c r="I30" s="108">
        <v>6.657568310071095E-2</v>
      </c>
      <c r="J30" s="109">
        <f t="shared" si="0"/>
        <v>-5.0905285362381064E-3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f>SEMINOLE!I76</f>
        <v>6579084.2699999996</v>
      </c>
      <c r="D31" s="67">
        <f>SEMINOLE!J77</f>
        <v>0.54972641959697255</v>
      </c>
      <c r="E31" s="67">
        <f>SEMINOLE!J83</f>
        <v>8.3884299521783875E-2</v>
      </c>
      <c r="F31" s="69">
        <v>12083.1</v>
      </c>
      <c r="G31" s="70">
        <f>SEMINOLE!I76/'Summary Analytics'!F31</f>
        <v>544.48645380738378</v>
      </c>
      <c r="H31" s="77"/>
      <c r="I31" s="108">
        <v>8.8950980488310169E-2</v>
      </c>
      <c r="J31" s="109">
        <f t="shared" si="0"/>
        <v>-5.0666809665262935E-3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f>'SOUTH FLORIDA'!I76</f>
        <v>2562895.1799999997</v>
      </c>
      <c r="D32" s="67">
        <f>'SOUTH FLORIDA'!J77</f>
        <v>0.43453640666165333</v>
      </c>
      <c r="E32" s="67">
        <f>'SOUTH FLORIDA'!J83</f>
        <v>0.11531393864997838</v>
      </c>
      <c r="F32" s="69">
        <v>2321.6999999999998</v>
      </c>
      <c r="G32" s="70">
        <f>'SOUTH FLORIDA'!I76/'Summary Analytics'!F32</f>
        <v>1103.8873153292845</v>
      </c>
      <c r="H32" s="77"/>
      <c r="I32" s="108">
        <v>0.11000657354075277</v>
      </c>
      <c r="J32" s="109">
        <f t="shared" si="0"/>
        <v>5.3073651092256091E-3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f>TALLAHASSEE!I76</f>
        <v>4318198.2</v>
      </c>
      <c r="D33" s="67">
        <f>TALLAHASSEE!J77</f>
        <v>0.69383253308980974</v>
      </c>
      <c r="E33" s="67">
        <f>TALLAHASSEE!J83</f>
        <v>7.5857507301094348E-2</v>
      </c>
      <c r="F33" s="69">
        <v>8596.4</v>
      </c>
      <c r="G33" s="70">
        <f>TALLAHASSEE!I76/'Summary Analytics'!F33</f>
        <v>502.3263459122424</v>
      </c>
      <c r="H33" s="77"/>
      <c r="I33" s="108">
        <v>6.3219455038106165E-2</v>
      </c>
      <c r="J33" s="109">
        <f t="shared" si="0"/>
        <v>1.2638052262988184E-2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f>VALENCIA!I76</f>
        <v>15420364.669999998</v>
      </c>
      <c r="D34" s="67">
        <f>VALENCIA!J77</f>
        <v>0.48840913143886011</v>
      </c>
      <c r="E34" s="67">
        <f>VALENCIA!J83</f>
        <v>7.2354998376284771E-2</v>
      </c>
      <c r="F34" s="69">
        <v>34235.1</v>
      </c>
      <c r="G34" s="70">
        <f>VALENCIA!I76/'Summary Analytics'!F34</f>
        <v>450.42557696632986</v>
      </c>
      <c r="H34" s="77"/>
      <c r="I34" s="108">
        <v>7.3309860668710522E-2</v>
      </c>
      <c r="J34" s="109">
        <f t="shared" si="0"/>
        <v>-9.5486229242575105E-4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f>SUM(C7:C34)</f>
        <v>170465314.73532051</v>
      </c>
      <c r="D35" s="67">
        <f>'System Summary'!J77</f>
        <v>0.57753493785679666</v>
      </c>
      <c r="E35" s="67">
        <f>'System Summary'!I83</f>
        <v>7.8766249536430993E-2</v>
      </c>
      <c r="F35" s="68">
        <f>SUM(F7:F34)</f>
        <v>293492.99999999994</v>
      </c>
      <c r="G35" s="66">
        <f>'System Summary'!I76/'Summary Analytics'!F35</f>
        <v>580.81560718654293</v>
      </c>
      <c r="H35" s="77"/>
      <c r="I35" s="108">
        <v>7.7393381468281591E-2</v>
      </c>
      <c r="J35" s="109">
        <f t="shared" si="0"/>
        <v>1.3728680681494021E-3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f>MAX(D7:D34)</f>
        <v>0.74054351142771746</v>
      </c>
      <c r="E37" s="59">
        <f>MAX(E7:E34)</f>
        <v>0.12436453217571862</v>
      </c>
      <c r="F37" s="62">
        <f t="shared" ref="F37:G37" si="1">MAX(F7:F34)</f>
        <v>41112.6</v>
      </c>
      <c r="G37" s="63">
        <f t="shared" si="1"/>
        <v>1334.2406182693528</v>
      </c>
      <c r="H37" s="63"/>
      <c r="I37" s="112">
        <f>MAX(I7:I34)</f>
        <v>0.12816035490538022</v>
      </c>
      <c r="J37" s="111"/>
    </row>
    <row r="38" spans="1:23" x14ac:dyDescent="0.2">
      <c r="B38" s="60" t="s">
        <v>191</v>
      </c>
      <c r="C38" s="60"/>
      <c r="D38" s="59">
        <f>MIN(D7:D34)</f>
        <v>0.29773797455412093</v>
      </c>
      <c r="E38" s="59">
        <f>MIN(E7:E34)</f>
        <v>5.4228735271017271E-2</v>
      </c>
      <c r="F38" s="62">
        <f t="shared" ref="F38:G38" si="2">MIN(F7:F34)</f>
        <v>774.5</v>
      </c>
      <c r="G38" s="63">
        <f t="shared" si="2"/>
        <v>406.60731052486364</v>
      </c>
      <c r="H38" s="63"/>
      <c r="I38" s="112">
        <f>MIN(I7:I34)</f>
        <v>4.7212995144381889E-2</v>
      </c>
      <c r="J38" s="111"/>
    </row>
    <row r="39" spans="1:23" ht="15.75" thickBot="1" x14ac:dyDescent="0.25">
      <c r="B39" s="60" t="s">
        <v>189</v>
      </c>
      <c r="C39" s="60"/>
      <c r="D39" s="59">
        <f>D37-D38</f>
        <v>0.44280553687359653</v>
      </c>
      <c r="E39" s="59">
        <f>E37-E38</f>
        <v>7.0135796904701342E-2</v>
      </c>
      <c r="F39" s="62">
        <f t="shared" ref="F39:G39" si="3">F37-F38</f>
        <v>40338.1</v>
      </c>
      <c r="G39" s="63">
        <f t="shared" si="3"/>
        <v>927.63330774448923</v>
      </c>
      <c r="H39" s="63"/>
      <c r="I39" s="113">
        <f>I37-I38</f>
        <v>8.094735976099833E-2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3021559</v>
      </c>
      <c r="H8" s="10"/>
      <c r="I8" s="90">
        <v>2533445</v>
      </c>
      <c r="J8" s="90">
        <v>488114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892</v>
      </c>
      <c r="H10" s="17" t="s">
        <v>15</v>
      </c>
      <c r="I10" s="91">
        <v>892</v>
      </c>
      <c r="J10" s="91"/>
      <c r="K10" s="90">
        <v>892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1445464</v>
      </c>
      <c r="H11" s="17" t="s">
        <v>15</v>
      </c>
      <c r="I11" s="91">
        <v>1445464</v>
      </c>
      <c r="J11" s="91"/>
      <c r="K11" s="90">
        <v>1445464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18440</v>
      </c>
      <c r="H12" s="17" t="s">
        <v>24</v>
      </c>
      <c r="I12" s="91"/>
      <c r="J12" s="91">
        <v>18440</v>
      </c>
      <c r="K12" s="90">
        <v>18440</v>
      </c>
      <c r="L12" s="18" t="s">
        <v>281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608034</v>
      </c>
      <c r="H13" s="17" t="s">
        <v>15</v>
      </c>
      <c r="I13" s="91">
        <v>608034</v>
      </c>
      <c r="J13" s="91"/>
      <c r="K13" s="90">
        <v>608034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469674</v>
      </c>
      <c r="H18" s="17" t="s">
        <v>24</v>
      </c>
      <c r="I18" s="91"/>
      <c r="J18" s="91">
        <v>469674</v>
      </c>
      <c r="K18" s="90">
        <v>469674</v>
      </c>
      <c r="L18" s="18" t="s">
        <v>282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479055</v>
      </c>
      <c r="H20" s="17" t="s">
        <v>15</v>
      </c>
      <c r="I20" s="91">
        <v>479055</v>
      </c>
      <c r="J20" s="91"/>
      <c r="K20" s="90">
        <v>479055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1736684</v>
      </c>
      <c r="H25" s="10"/>
      <c r="I25" s="90">
        <v>1303819</v>
      </c>
      <c r="J25" s="90">
        <v>432865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1339849</v>
      </c>
      <c r="H28" s="17" t="s">
        <v>59</v>
      </c>
      <c r="I28" s="91">
        <v>908447</v>
      </c>
      <c r="J28" s="91">
        <v>431402</v>
      </c>
      <c r="K28" s="90">
        <v>1339849</v>
      </c>
      <c r="L28" s="18" t="s">
        <v>283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143924</v>
      </c>
      <c r="H29" s="17" t="s">
        <v>15</v>
      </c>
      <c r="I29" s="91">
        <v>143924</v>
      </c>
      <c r="J29" s="91"/>
      <c r="K29" s="90">
        <v>143924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246792</v>
      </c>
      <c r="H31" s="17" t="s">
        <v>15</v>
      </c>
      <c r="I31" s="91">
        <v>246792</v>
      </c>
      <c r="J31" s="91"/>
      <c r="K31" s="90">
        <v>246792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4656</v>
      </c>
      <c r="H33" s="17" t="s">
        <v>15</v>
      </c>
      <c r="I33" s="91">
        <v>4656</v>
      </c>
      <c r="J33" s="91"/>
      <c r="K33" s="90">
        <v>4656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1463</v>
      </c>
      <c r="H40" s="17" t="s">
        <v>24</v>
      </c>
      <c r="I40" s="91"/>
      <c r="J40" s="91">
        <v>1463</v>
      </c>
      <c r="K40" s="90">
        <v>1463</v>
      </c>
      <c r="L40" s="18" t="s">
        <v>307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4852083</v>
      </c>
      <c r="H42" s="10"/>
      <c r="I42" s="90">
        <v>1926330</v>
      </c>
      <c r="J42" s="90">
        <v>2925753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1049704</v>
      </c>
      <c r="H44" s="17" t="s">
        <v>59</v>
      </c>
      <c r="I44" s="91">
        <v>262403</v>
      </c>
      <c r="J44" s="91">
        <v>787301</v>
      </c>
      <c r="K44" s="90">
        <v>1049704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1209876</v>
      </c>
      <c r="H47" s="17" t="s">
        <v>15</v>
      </c>
      <c r="I47" s="91">
        <v>1209876</v>
      </c>
      <c r="J47" s="91"/>
      <c r="K47" s="90">
        <v>1209876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221519</v>
      </c>
      <c r="H49" s="17" t="s">
        <v>15</v>
      </c>
      <c r="I49" s="91">
        <v>221519</v>
      </c>
      <c r="J49" s="91"/>
      <c r="K49" s="90">
        <v>221519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130367</v>
      </c>
      <c r="H54" s="17" t="s">
        <v>15</v>
      </c>
      <c r="I54" s="91">
        <v>130367</v>
      </c>
      <c r="J54" s="91"/>
      <c r="K54" s="90">
        <v>130367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309685</v>
      </c>
      <c r="H55" s="17" t="s">
        <v>24</v>
      </c>
      <c r="I55" s="91"/>
      <c r="J55" s="91">
        <v>309685</v>
      </c>
      <c r="K55" s="90">
        <v>309685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1849216</v>
      </c>
      <c r="H62" s="17" t="s">
        <v>59</v>
      </c>
      <c r="I62" s="91">
        <v>102165</v>
      </c>
      <c r="J62" s="91">
        <v>1747051</v>
      </c>
      <c r="K62" s="90">
        <v>1849216</v>
      </c>
      <c r="L62" s="18" t="s">
        <v>284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81716</v>
      </c>
      <c r="H63" s="17" t="s">
        <v>24</v>
      </c>
      <c r="I63" s="91"/>
      <c r="J63" s="91">
        <v>81716</v>
      </c>
      <c r="K63" s="90">
        <v>81716</v>
      </c>
      <c r="L63" s="18" t="s">
        <v>285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1299448</v>
      </c>
      <c r="H70" s="10"/>
      <c r="I70" s="90">
        <v>0</v>
      </c>
      <c r="J70" s="90">
        <v>1299448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571391</v>
      </c>
      <c r="H72" s="17" t="s">
        <v>24</v>
      </c>
      <c r="I72" s="91"/>
      <c r="J72" s="91">
        <v>571391</v>
      </c>
      <c r="K72" s="90">
        <v>571391</v>
      </c>
      <c r="L72" s="18" t="s">
        <v>286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728057</v>
      </c>
      <c r="H73" s="17" t="s">
        <v>24</v>
      </c>
      <c r="I73" s="91"/>
      <c r="J73" s="91">
        <v>728057</v>
      </c>
      <c r="K73" s="90">
        <v>728057</v>
      </c>
      <c r="L73" s="18" t="s">
        <v>287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10909774</v>
      </c>
      <c r="H76" s="26"/>
      <c r="I76" s="94">
        <v>5763594</v>
      </c>
      <c r="J76" s="94">
        <v>5146180</v>
      </c>
      <c r="K76" s="90">
        <v>10909774</v>
      </c>
      <c r="L76" s="27"/>
    </row>
    <row r="77" spans="1:12" ht="15.75" x14ac:dyDescent="0.25">
      <c r="F77" s="83" t="s">
        <v>200</v>
      </c>
      <c r="G77" s="95">
        <v>10909774</v>
      </c>
      <c r="H77" s="14"/>
      <c r="I77" s="85">
        <v>0.52829636984230832</v>
      </c>
      <c r="J77" s="85">
        <v>0.47170363015769162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70132039.249999985</v>
      </c>
      <c r="J83" s="87">
        <v>8.2182039216833425E-2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21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4605117.7299999995</v>
      </c>
      <c r="H8" s="10"/>
      <c r="I8" s="90">
        <v>2214617.85</v>
      </c>
      <c r="J8" s="90">
        <v>2390499.88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12500.04</v>
      </c>
      <c r="H10" s="17" t="s">
        <v>15</v>
      </c>
      <c r="I10" s="91">
        <v>12500.04</v>
      </c>
      <c r="J10" s="91"/>
      <c r="K10" s="90">
        <v>12500.04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620014.9</v>
      </c>
      <c r="H11" s="17" t="s">
        <v>15</v>
      </c>
      <c r="I11" s="91">
        <v>620014.9</v>
      </c>
      <c r="J11" s="91"/>
      <c r="K11" s="90">
        <v>620014.9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1108271.1499999999</v>
      </c>
      <c r="H13" s="17" t="s">
        <v>15</v>
      </c>
      <c r="I13" s="91">
        <v>1108271.1499999999</v>
      </c>
      <c r="J13" s="91"/>
      <c r="K13" s="90">
        <v>1108271.1499999999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948255.86</v>
      </c>
      <c r="H14" s="17" t="s">
        <v>24</v>
      </c>
      <c r="I14" s="91"/>
      <c r="J14" s="91">
        <v>948255.86</v>
      </c>
      <c r="K14" s="90">
        <v>948255.86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146359.56</v>
      </c>
      <c r="H15" s="17" t="s">
        <v>15</v>
      </c>
      <c r="I15" s="91">
        <v>146359.56</v>
      </c>
      <c r="J15" s="91"/>
      <c r="K15" s="90">
        <v>146359.56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850.94</v>
      </c>
      <c r="H17" s="17" t="s">
        <v>24</v>
      </c>
      <c r="I17" s="91"/>
      <c r="J17" s="91">
        <v>850.94</v>
      </c>
      <c r="K17" s="90">
        <v>850.94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1441393.08</v>
      </c>
      <c r="H18" s="17" t="s">
        <v>24</v>
      </c>
      <c r="I18" s="91"/>
      <c r="J18" s="91">
        <v>1441393.08</v>
      </c>
      <c r="K18" s="90">
        <v>1441393.08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327472.2</v>
      </c>
      <c r="H20" s="17" t="s">
        <v>15</v>
      </c>
      <c r="I20" s="91">
        <v>327472.2</v>
      </c>
      <c r="J20" s="91"/>
      <c r="K20" s="90">
        <v>327472.2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3805486.01</v>
      </c>
      <c r="H25" s="10"/>
      <c r="I25" s="90">
        <v>3398871.7</v>
      </c>
      <c r="J25" s="90">
        <v>406614.31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3804995.82</v>
      </c>
      <c r="H30" s="17" t="s">
        <v>59</v>
      </c>
      <c r="I30" s="91">
        <v>3398871.7</v>
      </c>
      <c r="J30" s="91">
        <v>406124.12</v>
      </c>
      <c r="K30" s="90">
        <v>3804995.8200000003</v>
      </c>
      <c r="L30" s="18" t="s">
        <v>288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490.19</v>
      </c>
      <c r="H33" s="17" t="s">
        <v>24</v>
      </c>
      <c r="I33" s="91"/>
      <c r="J33" s="91">
        <v>490.19</v>
      </c>
      <c r="K33" s="90">
        <v>490.19</v>
      </c>
      <c r="L33" s="18"/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12412277.120000001</v>
      </c>
      <c r="H42" s="10"/>
      <c r="I42" s="90">
        <v>2115515.54</v>
      </c>
      <c r="J42" s="90">
        <v>10296761.579999998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8141901.5899999999</v>
      </c>
      <c r="H44" s="17" t="s">
        <v>24</v>
      </c>
      <c r="I44" s="91"/>
      <c r="J44" s="91">
        <v>8141901.5899999999</v>
      </c>
      <c r="K44" s="90">
        <v>8141901.5899999999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1587533.72</v>
      </c>
      <c r="H47" s="17" t="s">
        <v>15</v>
      </c>
      <c r="I47" s="91">
        <v>1587533.72</v>
      </c>
      <c r="J47" s="91"/>
      <c r="K47" s="90">
        <v>1587533.72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507425.39</v>
      </c>
      <c r="H49" s="17" t="s">
        <v>15</v>
      </c>
      <c r="I49" s="91">
        <v>507425.39</v>
      </c>
      <c r="J49" s="91"/>
      <c r="K49" s="90">
        <v>507425.39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166215.22</v>
      </c>
      <c r="H52" s="17" t="s">
        <v>24</v>
      </c>
      <c r="I52" s="91"/>
      <c r="J52" s="91">
        <v>166215.22</v>
      </c>
      <c r="K52" s="90">
        <v>166215.22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59799.48</v>
      </c>
      <c r="H54" s="17" t="s">
        <v>24</v>
      </c>
      <c r="I54" s="91"/>
      <c r="J54" s="91">
        <v>59799.48</v>
      </c>
      <c r="K54" s="90">
        <v>59799.48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730682.9</v>
      </c>
      <c r="H55" s="17" t="s">
        <v>24</v>
      </c>
      <c r="I55" s="91"/>
      <c r="J55" s="91">
        <v>730682.9</v>
      </c>
      <c r="K55" s="90">
        <v>730682.9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78313.94</v>
      </c>
      <c r="H59" s="17" t="s">
        <v>24</v>
      </c>
      <c r="I59" s="91"/>
      <c r="J59" s="91">
        <v>78313.94</v>
      </c>
      <c r="K59" s="90">
        <v>78313.94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20556.43</v>
      </c>
      <c r="H60" s="17" t="s">
        <v>15</v>
      </c>
      <c r="I60" s="91">
        <v>20556.43</v>
      </c>
      <c r="J60" s="91"/>
      <c r="K60" s="90">
        <v>20556.43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243661.21</v>
      </c>
      <c r="H61" s="17" t="s">
        <v>24</v>
      </c>
      <c r="I61" s="91"/>
      <c r="J61" s="91">
        <v>243661.21</v>
      </c>
      <c r="K61" s="90">
        <v>243661.21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874849.37</v>
      </c>
      <c r="H62" s="17" t="s">
        <v>24</v>
      </c>
      <c r="I62" s="91"/>
      <c r="J62" s="91">
        <v>874849.37</v>
      </c>
      <c r="K62" s="90">
        <v>874849.37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1337.87</v>
      </c>
      <c r="H63" s="17" t="s">
        <v>24</v>
      </c>
      <c r="I63" s="91"/>
      <c r="J63" s="91">
        <v>1337.87</v>
      </c>
      <c r="K63" s="90">
        <v>1337.87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2956339.81</v>
      </c>
      <c r="H70" s="10"/>
      <c r="I70" s="90">
        <v>0</v>
      </c>
      <c r="J70" s="90">
        <v>2956339.81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2309122.58</v>
      </c>
      <c r="H72" s="17" t="s">
        <v>24</v>
      </c>
      <c r="I72" s="91"/>
      <c r="J72" s="91">
        <v>2309122.58</v>
      </c>
      <c r="K72" s="90">
        <v>2309122.58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647217.23</v>
      </c>
      <c r="H73" s="17" t="s">
        <v>24</v>
      </c>
      <c r="I73" s="91"/>
      <c r="J73" s="91">
        <v>647217.23</v>
      </c>
      <c r="K73" s="90">
        <v>647217.23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23779220.669999998</v>
      </c>
      <c r="H76" s="26"/>
      <c r="I76" s="94">
        <v>7729005.0900000008</v>
      </c>
      <c r="J76" s="94">
        <v>16050215.579999998</v>
      </c>
      <c r="K76" s="90">
        <v>23779220.669999998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23779220.670000002</v>
      </c>
      <c r="H77" s="14"/>
      <c r="I77" s="85">
        <v>0.3250318922247506</v>
      </c>
      <c r="J77" s="85">
        <v>0.6749681077752494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133741980.01999998</v>
      </c>
      <c r="J83" s="87">
        <v>5.7790419200046191E-2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300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471426.17000000004</v>
      </c>
      <c r="H8" s="122"/>
      <c r="I8" s="128">
        <v>353415.7</v>
      </c>
      <c r="J8" s="128">
        <v>118010.47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13.51</v>
      </c>
      <c r="H10" s="124" t="s">
        <v>15</v>
      </c>
      <c r="I10" s="130">
        <v>13.51</v>
      </c>
      <c r="J10" s="130"/>
      <c r="K10" s="128">
        <v>13.51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462903.64</v>
      </c>
      <c r="H11" s="124" t="s">
        <v>59</v>
      </c>
      <c r="I11" s="130">
        <v>353402.19</v>
      </c>
      <c r="J11" s="130">
        <v>109501.45</v>
      </c>
      <c r="K11" s="128">
        <v>462903.64</v>
      </c>
      <c r="L11" s="131" t="s">
        <v>289</v>
      </c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8509.02</v>
      </c>
      <c r="H18" s="124" t="s">
        <v>24</v>
      </c>
      <c r="I18" s="130">
        <v>0</v>
      </c>
      <c r="J18" s="130">
        <v>8509.02</v>
      </c>
      <c r="K18" s="128">
        <v>8509.02</v>
      </c>
      <c r="L18" s="131" t="s">
        <v>308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/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746704.10000000009</v>
      </c>
      <c r="H25" s="122"/>
      <c r="I25" s="128">
        <v>434389.55000000005</v>
      </c>
      <c r="J25" s="128">
        <v>312314.55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185382.13</v>
      </c>
      <c r="H27" s="124" t="s">
        <v>15</v>
      </c>
      <c r="I27" s="130">
        <v>185382.13</v>
      </c>
      <c r="J27" s="130"/>
      <c r="K27" s="128">
        <v>185382.13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358642.96</v>
      </c>
      <c r="H30" s="124" t="s">
        <v>59</v>
      </c>
      <c r="I30" s="130">
        <v>249007.42000000004</v>
      </c>
      <c r="J30" s="130">
        <v>109635.54</v>
      </c>
      <c r="K30" s="128">
        <v>358642.96</v>
      </c>
      <c r="L30" s="131" t="s">
        <v>309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>
        <v>202679.01</v>
      </c>
      <c r="H40" s="124" t="s">
        <v>24</v>
      </c>
      <c r="I40" s="130"/>
      <c r="J40" s="130">
        <v>202679.01</v>
      </c>
      <c r="K40" s="128">
        <v>202679.01</v>
      </c>
      <c r="L40" s="131" t="s">
        <v>308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1544092.8000000003</v>
      </c>
      <c r="H42" s="122"/>
      <c r="I42" s="128">
        <v>265310.87</v>
      </c>
      <c r="J42" s="128">
        <v>1278781.93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858033.79</v>
      </c>
      <c r="H43" s="124" t="s">
        <v>24</v>
      </c>
      <c r="I43" s="130"/>
      <c r="J43" s="130">
        <v>858033.79</v>
      </c>
      <c r="K43" s="128">
        <v>858033.79</v>
      </c>
      <c r="L43" s="131" t="s">
        <v>308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200080.71</v>
      </c>
      <c r="H47" s="124" t="s">
        <v>15</v>
      </c>
      <c r="I47" s="130">
        <v>200080.71</v>
      </c>
      <c r="J47" s="130"/>
      <c r="K47" s="128">
        <v>200080.71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/>
      <c r="H49" s="124"/>
      <c r="I49" s="130"/>
      <c r="J49" s="130"/>
      <c r="K49" s="128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15105.08</v>
      </c>
      <c r="H55" s="136" t="s">
        <v>24</v>
      </c>
      <c r="I55" s="130"/>
      <c r="J55" s="130">
        <v>15105.08</v>
      </c>
      <c r="K55" s="128">
        <v>15105.08</v>
      </c>
      <c r="L55" s="131" t="s">
        <v>308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321.86</v>
      </c>
      <c r="H56" s="124" t="s">
        <v>15</v>
      </c>
      <c r="I56" s="130">
        <v>321.86</v>
      </c>
      <c r="J56" s="130"/>
      <c r="K56" s="128">
        <v>321.86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/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ht="30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470551.36</v>
      </c>
      <c r="H59" s="124" t="s">
        <v>59</v>
      </c>
      <c r="I59" s="130">
        <v>64908.299999999988</v>
      </c>
      <c r="J59" s="130">
        <v>405643.06</v>
      </c>
      <c r="K59" s="128">
        <v>470551.36</v>
      </c>
      <c r="L59" s="131" t="s">
        <v>290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473897.44999999995</v>
      </c>
      <c r="H70" s="122"/>
      <c r="I70" s="128">
        <v>0</v>
      </c>
      <c r="J70" s="128">
        <v>473897.44999999995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217175.21</v>
      </c>
      <c r="H71" s="124" t="s">
        <v>24</v>
      </c>
      <c r="I71" s="130"/>
      <c r="J71" s="130">
        <v>217175.21</v>
      </c>
      <c r="K71" s="128">
        <v>217175.21</v>
      </c>
      <c r="L71" s="131" t="s">
        <v>308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256722.24</v>
      </c>
      <c r="H72" s="124" t="s">
        <v>24</v>
      </c>
      <c r="I72" s="130"/>
      <c r="J72" s="130">
        <v>256722.24</v>
      </c>
      <c r="K72" s="128">
        <v>256722.24</v>
      </c>
      <c r="L72" s="131" t="s">
        <v>308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3236120.5200000005</v>
      </c>
      <c r="H76" s="26"/>
      <c r="I76" s="94">
        <v>1053116.1200000001</v>
      </c>
      <c r="J76" s="94">
        <v>2183004.4</v>
      </c>
      <c r="K76" s="90">
        <v>3236120.52</v>
      </c>
      <c r="L76" s="27"/>
    </row>
    <row r="77" spans="1:12" ht="15.75" x14ac:dyDescent="0.25">
      <c r="F77" s="83" t="s">
        <v>200</v>
      </c>
      <c r="G77" s="95">
        <v>3236120.5199999996</v>
      </c>
      <c r="H77" s="14"/>
      <c r="I77" s="85">
        <v>0.3254254943508717</v>
      </c>
      <c r="J77" s="85">
        <v>0.67457450564912813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11278487.990005538</v>
      </c>
      <c r="J83" s="87">
        <v>9.3373874311274863E-2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1228050</v>
      </c>
      <c r="H8" s="10"/>
      <c r="I8" s="90">
        <v>1036771</v>
      </c>
      <c r="J8" s="90">
        <v>191279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494194</v>
      </c>
      <c r="H9" s="81" t="s">
        <v>59</v>
      </c>
      <c r="I9" s="91">
        <v>302915</v>
      </c>
      <c r="J9" s="91">
        <v>191279</v>
      </c>
      <c r="K9" s="90">
        <v>494194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5298</v>
      </c>
      <c r="H10" s="81" t="s">
        <v>15</v>
      </c>
      <c r="I10" s="91">
        <v>5298</v>
      </c>
      <c r="J10" s="91"/>
      <c r="K10" s="90">
        <v>5298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485626</v>
      </c>
      <c r="H11" s="81" t="s">
        <v>15</v>
      </c>
      <c r="I11" s="91">
        <v>485626</v>
      </c>
      <c r="J11" s="91"/>
      <c r="K11" s="90">
        <v>485626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210063</v>
      </c>
      <c r="H13" s="81" t="s">
        <v>15</v>
      </c>
      <c r="I13" s="91">
        <v>210063</v>
      </c>
      <c r="J13" s="91"/>
      <c r="K13" s="90">
        <v>210063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81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81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32869</v>
      </c>
      <c r="H20" s="81" t="s">
        <v>15</v>
      </c>
      <c r="I20" s="91">
        <v>32869</v>
      </c>
      <c r="J20" s="91"/>
      <c r="K20" s="90">
        <v>32869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728499</v>
      </c>
      <c r="H25" s="10"/>
      <c r="I25" s="90">
        <v>728499</v>
      </c>
      <c r="J25" s="90">
        <v>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105012</v>
      </c>
      <c r="H28" s="81" t="s">
        <v>15</v>
      </c>
      <c r="I28" s="91">
        <v>105012</v>
      </c>
      <c r="J28" s="91"/>
      <c r="K28" s="90">
        <v>105012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203897</v>
      </c>
      <c r="H29" s="81" t="s">
        <v>15</v>
      </c>
      <c r="I29" s="91">
        <v>203897</v>
      </c>
      <c r="J29" s="91"/>
      <c r="K29" s="90">
        <v>203897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99915</v>
      </c>
      <c r="H30" s="81" t="s">
        <v>15</v>
      </c>
      <c r="I30" s="91">
        <v>99915</v>
      </c>
      <c r="J30" s="91"/>
      <c r="K30" s="90">
        <v>99915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81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159254</v>
      </c>
      <c r="H33" s="81" t="s">
        <v>15</v>
      </c>
      <c r="I33" s="91">
        <v>159254</v>
      </c>
      <c r="J33" s="91"/>
      <c r="K33" s="90">
        <v>159254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91432</v>
      </c>
      <c r="H34" s="81" t="s">
        <v>15</v>
      </c>
      <c r="I34" s="91">
        <v>91432</v>
      </c>
      <c r="J34" s="91"/>
      <c r="K34" s="90">
        <v>91432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68989</v>
      </c>
      <c r="H41" s="81" t="s">
        <v>15</v>
      </c>
      <c r="I41" s="91">
        <v>68989</v>
      </c>
      <c r="J41" s="91"/>
      <c r="K41" s="90">
        <v>68989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3848964</v>
      </c>
      <c r="H42" s="10"/>
      <c r="I42" s="90">
        <v>678579</v>
      </c>
      <c r="J42" s="90">
        <v>3170385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2514886</v>
      </c>
      <c r="H43" s="81" t="s">
        <v>24</v>
      </c>
      <c r="I43" s="91"/>
      <c r="J43" s="91">
        <v>2514886</v>
      </c>
      <c r="K43" s="90">
        <v>2514886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302851</v>
      </c>
      <c r="H44" s="81" t="s">
        <v>24</v>
      </c>
      <c r="I44" s="91"/>
      <c r="J44" s="91">
        <v>302851</v>
      </c>
      <c r="K44" s="90">
        <v>302851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0</v>
      </c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398776</v>
      </c>
      <c r="H47" s="81" t="s">
        <v>15</v>
      </c>
      <c r="I47" s="91">
        <v>398776</v>
      </c>
      <c r="J47" s="91"/>
      <c r="K47" s="90">
        <v>398776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176707</v>
      </c>
      <c r="H49" s="81" t="s">
        <v>15</v>
      </c>
      <c r="I49" s="91">
        <v>176707</v>
      </c>
      <c r="J49" s="91"/>
      <c r="K49" s="90">
        <v>176707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44613</v>
      </c>
      <c r="H50" s="81" t="s">
        <v>15</v>
      </c>
      <c r="I50" s="91">
        <v>44613</v>
      </c>
      <c r="J50" s="91"/>
      <c r="K50" s="90">
        <v>44613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52030</v>
      </c>
      <c r="H54" s="81" t="s">
        <v>24</v>
      </c>
      <c r="I54" s="91"/>
      <c r="J54" s="91">
        <v>52030</v>
      </c>
      <c r="K54" s="90">
        <v>52030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243681</v>
      </c>
      <c r="H55" s="81" t="s">
        <v>24</v>
      </c>
      <c r="I55" s="91"/>
      <c r="J55" s="91">
        <v>243681</v>
      </c>
      <c r="K55" s="90">
        <v>243681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3216</v>
      </c>
      <c r="H59" s="17" t="s">
        <v>24</v>
      </c>
      <c r="I59" s="91"/>
      <c r="J59" s="91">
        <v>3216</v>
      </c>
      <c r="K59" s="90">
        <v>3216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3004</v>
      </c>
      <c r="H60" s="81" t="s">
        <v>24</v>
      </c>
      <c r="I60" s="91"/>
      <c r="J60" s="91">
        <v>3004</v>
      </c>
      <c r="K60" s="90">
        <v>3004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58483</v>
      </c>
      <c r="H61" s="81" t="s">
        <v>15</v>
      </c>
      <c r="I61" s="91">
        <v>58483</v>
      </c>
      <c r="J61" s="91"/>
      <c r="K61" s="90">
        <v>58483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20947</v>
      </c>
      <c r="H62" s="81" t="s">
        <v>24</v>
      </c>
      <c r="I62" s="91"/>
      <c r="J62" s="91">
        <v>20947</v>
      </c>
      <c r="K62" s="90">
        <v>20947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29770</v>
      </c>
      <c r="H63" s="81" t="s">
        <v>24</v>
      </c>
      <c r="I63" s="91"/>
      <c r="J63" s="91">
        <v>29770</v>
      </c>
      <c r="K63" s="90">
        <v>29770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22902</v>
      </c>
      <c r="H70" s="10"/>
      <c r="I70" s="90">
        <v>0</v>
      </c>
      <c r="J70" s="90">
        <v>22902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22902</v>
      </c>
      <c r="H72" s="81" t="s">
        <v>24</v>
      </c>
      <c r="I72" s="91"/>
      <c r="J72" s="91">
        <v>22902</v>
      </c>
      <c r="K72" s="90">
        <v>22902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5828415</v>
      </c>
      <c r="H76" s="26"/>
      <c r="I76" s="94">
        <v>2443849</v>
      </c>
      <c r="J76" s="94">
        <v>3384566</v>
      </c>
      <c r="K76" s="90">
        <v>5828415</v>
      </c>
      <c r="L76" s="27"/>
    </row>
    <row r="77" spans="1:12" ht="15.75" x14ac:dyDescent="0.25">
      <c r="F77" s="83" t="s">
        <v>200</v>
      </c>
      <c r="G77" s="95">
        <v>5828415</v>
      </c>
      <c r="H77" s="14"/>
      <c r="I77" s="85">
        <v>0.41929907187460058</v>
      </c>
      <c r="J77" s="85">
        <v>0.58070092812539942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31318989.999999993</v>
      </c>
      <c r="J83" s="87">
        <v>7.8030900741052012E-2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4845180.41</v>
      </c>
      <c r="H8" s="10"/>
      <c r="I8" s="90">
        <v>1742799.8800000001</v>
      </c>
      <c r="J8" s="90">
        <v>3102380.5300000003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-6921</v>
      </c>
      <c r="H10" s="17" t="s">
        <v>15</v>
      </c>
      <c r="I10" s="91">
        <v>-6921</v>
      </c>
      <c r="J10" s="91"/>
      <c r="K10" s="90">
        <v>-6921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901297.2</v>
      </c>
      <c r="H11" s="17" t="s">
        <v>24</v>
      </c>
      <c r="I11" s="91"/>
      <c r="J11" s="91">
        <v>901297.2</v>
      </c>
      <c r="K11" s="90">
        <v>901297.2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435932.65</v>
      </c>
      <c r="H13" s="17" t="s">
        <v>15</v>
      </c>
      <c r="I13" s="91">
        <v>435932.65</v>
      </c>
      <c r="J13" s="91"/>
      <c r="K13" s="90">
        <v>435932.65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2201083.33</v>
      </c>
      <c r="H14" s="17" t="s">
        <v>24</v>
      </c>
      <c r="I14" s="91"/>
      <c r="J14" s="91">
        <v>2201083.33</v>
      </c>
      <c r="K14" s="90">
        <v>2201083.33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389743.35999999999</v>
      </c>
      <c r="H15" s="17" t="s">
        <v>15</v>
      </c>
      <c r="I15" s="91">
        <v>389743.35999999999</v>
      </c>
      <c r="J15" s="91"/>
      <c r="K15" s="90">
        <v>389743.35999999999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320387.96999999997</v>
      </c>
      <c r="H18" s="17" t="s">
        <v>15</v>
      </c>
      <c r="I18" s="91">
        <v>320387.96999999997</v>
      </c>
      <c r="J18" s="91"/>
      <c r="K18" s="90">
        <v>320387.96999999997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253511.58</v>
      </c>
      <c r="H19" s="17" t="s">
        <v>15</v>
      </c>
      <c r="I19" s="92">
        <v>253511.58</v>
      </c>
      <c r="J19" s="92"/>
      <c r="K19" s="90">
        <v>253511.58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350145.32</v>
      </c>
      <c r="H20" s="17" t="s">
        <v>15</v>
      </c>
      <c r="I20" s="91">
        <v>350145.32</v>
      </c>
      <c r="J20" s="91"/>
      <c r="K20" s="90">
        <v>350145.32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2855050.25</v>
      </c>
      <c r="H25" s="10"/>
      <c r="I25" s="90">
        <v>3026338.53</v>
      </c>
      <c r="J25" s="90">
        <v>-171288.28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1770758.46</v>
      </c>
      <c r="H28" s="17" t="s">
        <v>15</v>
      </c>
      <c r="I28" s="91">
        <v>1770758.46</v>
      </c>
      <c r="J28" s="91"/>
      <c r="K28" s="90">
        <v>1770758.46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1035813.03</v>
      </c>
      <c r="H30" s="17" t="s">
        <v>59</v>
      </c>
      <c r="I30" s="91">
        <v>1207101.31</v>
      </c>
      <c r="J30" s="91">
        <v>-171288.28</v>
      </c>
      <c r="K30" s="90">
        <v>1035813.03</v>
      </c>
      <c r="L30" s="18" t="s">
        <v>255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48478.76</v>
      </c>
      <c r="H40" s="17" t="s">
        <v>15</v>
      </c>
      <c r="I40" s="91">
        <v>48478.76</v>
      </c>
      <c r="J40" s="91"/>
      <c r="K40" s="90">
        <v>48478.76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11847860.579999998</v>
      </c>
      <c r="H42" s="10"/>
      <c r="I42" s="90">
        <v>2851773</v>
      </c>
      <c r="J42" s="90">
        <v>8996087.5799999982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1343043.93</v>
      </c>
      <c r="H43" s="17" t="s">
        <v>24</v>
      </c>
      <c r="I43" s="91"/>
      <c r="J43" s="91">
        <v>1343043.93</v>
      </c>
      <c r="K43" s="90">
        <v>1343043.93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1274109.25</v>
      </c>
      <c r="H44" s="17" t="s">
        <v>59</v>
      </c>
      <c r="I44" s="91">
        <v>694526.81</v>
      </c>
      <c r="J44" s="91">
        <v>579582.43999999994</v>
      </c>
      <c r="K44" s="90">
        <v>1274109.25</v>
      </c>
      <c r="L44" s="18" t="s">
        <v>310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2541816.59</v>
      </c>
      <c r="H46" s="17" t="s">
        <v>24</v>
      </c>
      <c r="I46" s="91"/>
      <c r="J46" s="91">
        <v>2541816.59</v>
      </c>
      <c r="K46" s="90">
        <v>2541816.59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1506511.72</v>
      </c>
      <c r="H47" s="17" t="s">
        <v>15</v>
      </c>
      <c r="I47" s="91">
        <v>1506511.72</v>
      </c>
      <c r="J47" s="91"/>
      <c r="K47" s="90">
        <v>1506511.72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650734.47</v>
      </c>
      <c r="H49" s="17" t="s">
        <v>15</v>
      </c>
      <c r="I49" s="91">
        <v>650734.47</v>
      </c>
      <c r="J49" s="91"/>
      <c r="K49" s="90">
        <v>650734.47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171799.78</v>
      </c>
      <c r="H50" s="17" t="s">
        <v>24</v>
      </c>
      <c r="I50" s="91"/>
      <c r="J50" s="91">
        <v>171799.78</v>
      </c>
      <c r="K50" s="90">
        <v>171799.78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64885.57</v>
      </c>
      <c r="H53" s="17" t="s">
        <v>24</v>
      </c>
      <c r="I53" s="91"/>
      <c r="J53" s="91">
        <v>64885.57</v>
      </c>
      <c r="K53" s="90">
        <v>64885.57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138196.21</v>
      </c>
      <c r="H54" s="17" t="s">
        <v>24</v>
      </c>
      <c r="I54" s="91"/>
      <c r="J54" s="91">
        <v>138196.21</v>
      </c>
      <c r="K54" s="90">
        <v>138196.21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480625.73</v>
      </c>
      <c r="H55" s="17" t="s">
        <v>24</v>
      </c>
      <c r="I55" s="91"/>
      <c r="J55" s="91">
        <v>480625.73</v>
      </c>
      <c r="K55" s="90">
        <v>480625.73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621578.6</v>
      </c>
      <c r="H56" s="17" t="s">
        <v>24</v>
      </c>
      <c r="I56" s="91"/>
      <c r="J56" s="91">
        <v>621578.6</v>
      </c>
      <c r="K56" s="90">
        <v>621578.6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110545.1</v>
      </c>
      <c r="H58" s="17" t="s">
        <v>24</v>
      </c>
      <c r="I58" s="91"/>
      <c r="J58" s="91">
        <v>110545.1</v>
      </c>
      <c r="K58" s="90">
        <v>110545.1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2927904.53</v>
      </c>
      <c r="H59" s="17" t="s">
        <v>24</v>
      </c>
      <c r="I59" s="91"/>
      <c r="J59" s="91">
        <v>2927904.53</v>
      </c>
      <c r="K59" s="90">
        <v>2927904.53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16109.1</v>
      </c>
      <c r="H60" s="17" t="s">
        <v>24</v>
      </c>
      <c r="I60" s="91"/>
      <c r="J60" s="91">
        <v>16109.1</v>
      </c>
      <c r="K60" s="90">
        <v>16109.1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98844.78</v>
      </c>
      <c r="H66" s="10"/>
      <c r="I66" s="90">
        <v>98844.78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98844.78</v>
      </c>
      <c r="H67" s="17" t="s">
        <v>15</v>
      </c>
      <c r="I67" s="91">
        <v>98844.78</v>
      </c>
      <c r="J67" s="91"/>
      <c r="K67" s="90">
        <v>98844.78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2691521.34</v>
      </c>
      <c r="H70" s="10"/>
      <c r="I70" s="90">
        <v>2691521.34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1947164.57</v>
      </c>
      <c r="H72" s="17" t="s">
        <v>15</v>
      </c>
      <c r="I72" s="91">
        <v>1947164.57</v>
      </c>
      <c r="J72" s="91"/>
      <c r="K72" s="90">
        <v>1947164.57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744356.77</v>
      </c>
      <c r="H73" s="17" t="s">
        <v>15</v>
      </c>
      <c r="I73" s="91">
        <v>744356.77</v>
      </c>
      <c r="J73" s="91"/>
      <c r="K73" s="90">
        <v>744356.77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22338457.359999999</v>
      </c>
      <c r="H76" s="26"/>
      <c r="I76" s="94">
        <v>10411277.530000001</v>
      </c>
      <c r="J76" s="94">
        <v>11927179.829999998</v>
      </c>
      <c r="K76" s="90">
        <v>22338457.359999999</v>
      </c>
      <c r="L76" s="27"/>
    </row>
    <row r="77" spans="1:12" ht="15.75" x14ac:dyDescent="0.25">
      <c r="F77" s="83" t="s">
        <v>200</v>
      </c>
      <c r="G77" s="95">
        <v>22338457.359999999</v>
      </c>
      <c r="H77" s="14"/>
      <c r="I77" s="85">
        <v>0.46606967357749546</v>
      </c>
      <c r="J77" s="85">
        <v>0.53393032642250449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119578423.54124337</v>
      </c>
      <c r="J83" s="87">
        <v>8.7066522719369044E-2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1701668.51</v>
      </c>
      <c r="H8" s="10"/>
      <c r="I8" s="90">
        <v>1701668.51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9307.14</v>
      </c>
      <c r="H10" s="17" t="s">
        <v>15</v>
      </c>
      <c r="I10" s="91">
        <v>9307.14</v>
      </c>
      <c r="J10" s="91"/>
      <c r="K10" s="90">
        <v>9307.14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742869.67</v>
      </c>
      <c r="H11" s="17" t="s">
        <v>15</v>
      </c>
      <c r="I11" s="91">
        <v>742869.67</v>
      </c>
      <c r="J11" s="91"/>
      <c r="K11" s="90">
        <v>742869.67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175160.03</v>
      </c>
      <c r="H12" s="17" t="s">
        <v>15</v>
      </c>
      <c r="I12" s="91">
        <v>175160.03000000003</v>
      </c>
      <c r="J12" s="91"/>
      <c r="K12" s="90">
        <v>175160.03000000003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448930.18</v>
      </c>
      <c r="H13" s="17" t="s">
        <v>15</v>
      </c>
      <c r="I13" s="91">
        <v>448930.18</v>
      </c>
      <c r="J13" s="91"/>
      <c r="K13" s="90">
        <v>448930.18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325401.49</v>
      </c>
      <c r="H20" s="17" t="s">
        <v>15</v>
      </c>
      <c r="I20" s="91">
        <v>325401.49</v>
      </c>
      <c r="J20" s="91"/>
      <c r="K20" s="90">
        <v>325401.49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2575293.6899999995</v>
      </c>
      <c r="H25" s="10"/>
      <c r="I25" s="90">
        <v>1653532.52</v>
      </c>
      <c r="J25" s="90">
        <v>921761.16999999993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179907.84999999998</v>
      </c>
      <c r="H28" s="17" t="s">
        <v>15</v>
      </c>
      <c r="I28" s="91">
        <v>179907.84999999998</v>
      </c>
      <c r="J28" s="91"/>
      <c r="K28" s="90">
        <v>179907.84999999998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256686.62999999998</v>
      </c>
      <c r="H29" s="17" t="s">
        <v>15</v>
      </c>
      <c r="I29" s="91">
        <v>256686.62999999998</v>
      </c>
      <c r="J29" s="91"/>
      <c r="K29" s="90">
        <v>256686.62999999998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416390.89</v>
      </c>
      <c r="H30" s="17" t="s">
        <v>59</v>
      </c>
      <c r="I30" s="91">
        <v>401149.73000000004</v>
      </c>
      <c r="J30" s="91">
        <v>15241.16</v>
      </c>
      <c r="K30" s="90">
        <v>416390.89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207125.40000000002</v>
      </c>
      <c r="H31" s="17" t="s">
        <v>15</v>
      </c>
      <c r="I31" s="91">
        <v>207125.40000000002</v>
      </c>
      <c r="J31" s="91"/>
      <c r="K31" s="90">
        <v>207125.40000000002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489084.67999999993</v>
      </c>
      <c r="H32" s="17" t="s">
        <v>24</v>
      </c>
      <c r="I32" s="91"/>
      <c r="J32" s="91">
        <v>489084.67999999993</v>
      </c>
      <c r="K32" s="90">
        <v>489084.67999999993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129687.43999999999</v>
      </c>
      <c r="H33" s="17" t="s">
        <v>24</v>
      </c>
      <c r="I33" s="91"/>
      <c r="J33" s="91">
        <v>129687.43999999999</v>
      </c>
      <c r="K33" s="90">
        <v>129687.43999999999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163599.21</v>
      </c>
      <c r="H34" s="17" t="s">
        <v>15</v>
      </c>
      <c r="I34" s="91">
        <v>163599.21</v>
      </c>
      <c r="J34" s="91"/>
      <c r="K34" s="90">
        <v>163599.21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445063.7</v>
      </c>
      <c r="H35" s="17" t="s">
        <v>15</v>
      </c>
      <c r="I35" s="91">
        <v>445063.7</v>
      </c>
      <c r="J35" s="91"/>
      <c r="K35" s="90">
        <v>445063.7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85412.61</v>
      </c>
      <c r="H40" s="17" t="s">
        <v>24</v>
      </c>
      <c r="I40" s="91"/>
      <c r="J40" s="91">
        <v>85412.61</v>
      </c>
      <c r="K40" s="90">
        <v>85412.61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202335.28</v>
      </c>
      <c r="H41" s="17" t="s">
        <v>24</v>
      </c>
      <c r="I41" s="91"/>
      <c r="J41" s="91">
        <v>202335.28</v>
      </c>
      <c r="K41" s="90">
        <v>202335.28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3795308.5300000003</v>
      </c>
      <c r="H42" s="10"/>
      <c r="I42" s="90">
        <v>1213297.1299999999</v>
      </c>
      <c r="J42" s="90">
        <v>2582011.4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1536442.89</v>
      </c>
      <c r="H44" s="17" t="s">
        <v>24</v>
      </c>
      <c r="I44" s="91"/>
      <c r="J44" s="91">
        <v>1536442.89</v>
      </c>
      <c r="K44" s="90">
        <v>1536442.89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1050762.3699999999</v>
      </c>
      <c r="H47" s="17" t="s">
        <v>59</v>
      </c>
      <c r="I47" s="91">
        <v>880000.84999999986</v>
      </c>
      <c r="J47" s="91">
        <v>170761.52</v>
      </c>
      <c r="K47" s="90">
        <v>1050762.3699999999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210755.08000000002</v>
      </c>
      <c r="H49" s="17" t="s">
        <v>15</v>
      </c>
      <c r="I49" s="91">
        <v>210755.08</v>
      </c>
      <c r="J49" s="91"/>
      <c r="K49" s="90">
        <v>210755.08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214838.14</v>
      </c>
      <c r="H54" s="17" t="s">
        <v>24</v>
      </c>
      <c r="I54" s="91"/>
      <c r="J54" s="91">
        <v>214838.14</v>
      </c>
      <c r="K54" s="90">
        <v>214838.14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449118.45</v>
      </c>
      <c r="H55" s="17" t="s">
        <v>24</v>
      </c>
      <c r="I55" s="91"/>
      <c r="J55" s="91">
        <v>449118.45</v>
      </c>
      <c r="K55" s="90">
        <v>449118.45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210850.40000000005</v>
      </c>
      <c r="H57" s="17" t="s">
        <v>24</v>
      </c>
      <c r="I57" s="91"/>
      <c r="J57" s="91">
        <v>210850.4</v>
      </c>
      <c r="K57" s="90">
        <v>210850.4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122541.2</v>
      </c>
      <c r="H61" s="17" t="s">
        <v>15</v>
      </c>
      <c r="I61" s="91">
        <v>122541.2</v>
      </c>
      <c r="J61" s="91"/>
      <c r="K61" s="90">
        <v>122541.2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324518.20000000007</v>
      </c>
      <c r="H70" s="10"/>
      <c r="I70" s="90">
        <v>0</v>
      </c>
      <c r="J70" s="90">
        <v>324518.20000000007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324518.20000000007</v>
      </c>
      <c r="H73" s="17" t="s">
        <v>24</v>
      </c>
      <c r="I73" s="91"/>
      <c r="J73" s="91">
        <v>324518.20000000007</v>
      </c>
      <c r="K73" s="90">
        <v>324518.20000000007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8396788.9299999997</v>
      </c>
      <c r="H76" s="26"/>
      <c r="I76" s="94">
        <v>4568498.16</v>
      </c>
      <c r="J76" s="94">
        <v>3828290.77</v>
      </c>
      <c r="K76" s="90">
        <v>8396788.9299999997</v>
      </c>
      <c r="L76" s="27"/>
    </row>
    <row r="77" spans="1:12" ht="15.75" x14ac:dyDescent="0.25">
      <c r="F77" s="83" t="s">
        <v>200</v>
      </c>
      <c r="G77" s="95">
        <v>8396788.9299999997</v>
      </c>
      <c r="H77" s="14"/>
      <c r="I77" s="85">
        <v>0.54407681294425492</v>
      </c>
      <c r="J77" s="85">
        <v>0.45592318705574514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81517464.197535068</v>
      </c>
      <c r="J83" s="87">
        <v>5.6043182954385165E-2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1435694.38</v>
      </c>
      <c r="H8" s="10"/>
      <c r="I8" s="90">
        <v>1122253.3399999999</v>
      </c>
      <c r="J8" s="90">
        <v>313441.03999999998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1179.45</v>
      </c>
      <c r="H10" s="17" t="s">
        <v>15</v>
      </c>
      <c r="I10" s="91">
        <v>1179.45</v>
      </c>
      <c r="J10" s="91"/>
      <c r="K10" s="90">
        <v>1179.45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477058.46</v>
      </c>
      <c r="H11" s="17" t="s">
        <v>15</v>
      </c>
      <c r="I11" s="91">
        <v>477058.46</v>
      </c>
      <c r="J11" s="91"/>
      <c r="K11" s="90">
        <v>477058.46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767172.59</v>
      </c>
      <c r="H13" s="17" t="s">
        <v>59</v>
      </c>
      <c r="I13" s="91">
        <v>460303.55</v>
      </c>
      <c r="J13" s="91">
        <v>306869.03999999998</v>
      </c>
      <c r="K13" s="90">
        <v>767172.59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154692.69</v>
      </c>
      <c r="H18" s="17" t="s">
        <v>59</v>
      </c>
      <c r="I18" s="91">
        <v>148120.69</v>
      </c>
      <c r="J18" s="91">
        <v>6572</v>
      </c>
      <c r="K18" s="90">
        <v>154692.69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27167.74</v>
      </c>
      <c r="H20" s="17" t="s">
        <v>15</v>
      </c>
      <c r="I20" s="91">
        <v>27167.74</v>
      </c>
      <c r="J20" s="91"/>
      <c r="K20" s="90">
        <v>27167.74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8423.4500000000007</v>
      </c>
      <c r="H21" s="17" t="s">
        <v>15</v>
      </c>
      <c r="I21" s="91">
        <v>8423.4500000000007</v>
      </c>
      <c r="J21" s="91"/>
      <c r="K21" s="90">
        <v>8423.4500000000007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457488.85000000003</v>
      </c>
      <c r="H25" s="10"/>
      <c r="I25" s="90">
        <v>199312.14</v>
      </c>
      <c r="J25" s="90">
        <v>258176.71000000005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31425.07</v>
      </c>
      <c r="H26" s="17" t="s">
        <v>59</v>
      </c>
      <c r="I26" s="91">
        <v>11219.44</v>
      </c>
      <c r="J26" s="91">
        <v>20205.63</v>
      </c>
      <c r="K26" s="90">
        <v>31425.07</v>
      </c>
      <c r="L26" s="18" t="s">
        <v>311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95965.88</v>
      </c>
      <c r="H28" s="17" t="s">
        <v>59</v>
      </c>
      <c r="I28" s="91">
        <v>71974.41</v>
      </c>
      <c r="J28" s="91">
        <v>23991.47</v>
      </c>
      <c r="K28" s="90">
        <v>95965.88</v>
      </c>
      <c r="L28" s="18" t="s">
        <v>243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54301.98</v>
      </c>
      <c r="H30" s="17" t="s">
        <v>59</v>
      </c>
      <c r="I30" s="91">
        <v>40726.480000000003</v>
      </c>
      <c r="J30" s="91">
        <v>13575.5</v>
      </c>
      <c r="K30" s="90">
        <v>54301.98</v>
      </c>
      <c r="L30" s="18" t="s">
        <v>244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100522.41</v>
      </c>
      <c r="H31" s="17" t="s">
        <v>59</v>
      </c>
      <c r="I31" s="91">
        <v>75391.81</v>
      </c>
      <c r="J31" s="91">
        <v>25130.6</v>
      </c>
      <c r="K31" s="90">
        <v>100522.41</v>
      </c>
      <c r="L31" s="18" t="s">
        <v>245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122870.77</v>
      </c>
      <c r="H32" s="17" t="s">
        <v>24</v>
      </c>
      <c r="I32" s="91"/>
      <c r="J32" s="91">
        <v>122870.77</v>
      </c>
      <c r="K32" s="90">
        <v>122870.77</v>
      </c>
      <c r="L32" s="18" t="s">
        <v>228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38739.79</v>
      </c>
      <c r="H33" s="17" t="s">
        <v>24</v>
      </c>
      <c r="I33" s="91"/>
      <c r="J33" s="91">
        <v>38739.79</v>
      </c>
      <c r="K33" s="90">
        <v>38739.79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13662.95</v>
      </c>
      <c r="H40" s="17" t="s">
        <v>24</v>
      </c>
      <c r="I40" s="91"/>
      <c r="J40" s="91">
        <v>13662.95</v>
      </c>
      <c r="K40" s="90">
        <v>13662.95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1746377.1</v>
      </c>
      <c r="H42" s="10"/>
      <c r="I42" s="90">
        <v>1285894.1499999999</v>
      </c>
      <c r="J42" s="90">
        <v>460482.95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831390.71</v>
      </c>
      <c r="H44" s="17" t="s">
        <v>59</v>
      </c>
      <c r="I44" s="91">
        <v>665112.56999999995</v>
      </c>
      <c r="J44" s="91">
        <v>166278.14000000001</v>
      </c>
      <c r="K44" s="90">
        <v>831390.71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122726.21</v>
      </c>
      <c r="H45" s="17" t="s">
        <v>24</v>
      </c>
      <c r="I45" s="91"/>
      <c r="J45" s="91">
        <v>122726.21</v>
      </c>
      <c r="K45" s="90">
        <v>122726.21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399808.32</v>
      </c>
      <c r="H47" s="17" t="s">
        <v>15</v>
      </c>
      <c r="I47" s="91">
        <v>399808.32</v>
      </c>
      <c r="J47" s="91"/>
      <c r="K47" s="90">
        <v>399808.32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220973.25999999998</v>
      </c>
      <c r="H49" s="17" t="s">
        <v>15</v>
      </c>
      <c r="I49" s="91">
        <v>220973.26</v>
      </c>
      <c r="J49" s="91"/>
      <c r="K49" s="90">
        <v>220973.26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104629.34</v>
      </c>
      <c r="H54" s="17" t="s">
        <v>24</v>
      </c>
      <c r="I54" s="91"/>
      <c r="J54" s="91">
        <v>104629.34</v>
      </c>
      <c r="K54" s="90">
        <v>104629.34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55095.6</v>
      </c>
      <c r="H62" s="17" t="s">
        <v>24</v>
      </c>
      <c r="I62" s="91"/>
      <c r="J62" s="91">
        <v>55095.6</v>
      </c>
      <c r="K62" s="90">
        <v>55095.6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11753.66</v>
      </c>
      <c r="H63" s="17" t="s">
        <v>24</v>
      </c>
      <c r="I63" s="91"/>
      <c r="J63" s="91">
        <v>11753.66</v>
      </c>
      <c r="K63" s="90">
        <v>11753.66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643610.69000000006</v>
      </c>
      <c r="H70" s="10"/>
      <c r="I70" s="90">
        <v>0</v>
      </c>
      <c r="J70" s="90">
        <v>643610.69000000006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415277.21</v>
      </c>
      <c r="H72" s="17" t="s">
        <v>24</v>
      </c>
      <c r="I72" s="91"/>
      <c r="J72" s="91">
        <v>415277.21</v>
      </c>
      <c r="K72" s="90">
        <v>415277.21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228333.48</v>
      </c>
      <c r="H73" s="17" t="s">
        <v>24</v>
      </c>
      <c r="I73" s="91"/>
      <c r="J73" s="91">
        <v>228333.48</v>
      </c>
      <c r="K73" s="90">
        <v>228333.48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4283171.0200000005</v>
      </c>
      <c r="H76" s="26"/>
      <c r="I76" s="94">
        <v>2607459.63</v>
      </c>
      <c r="J76" s="94">
        <v>1675711.3900000001</v>
      </c>
      <c r="K76" s="90">
        <v>4283171.0199999996</v>
      </c>
      <c r="L76" s="27"/>
    </row>
    <row r="77" spans="1:12" ht="15.75" x14ac:dyDescent="0.25">
      <c r="F77" s="83" t="s">
        <v>200</v>
      </c>
      <c r="G77" s="95">
        <v>4283171.0199999996</v>
      </c>
      <c r="H77" s="14"/>
      <c r="I77" s="85">
        <v>0.6087685076838234</v>
      </c>
      <c r="J77" s="85">
        <v>0.39123149231617654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20966264.129999999</v>
      </c>
      <c r="J83" s="87">
        <v>0.12436453217571862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1727296.5200000003</v>
      </c>
      <c r="H8" s="10"/>
      <c r="I8" s="90">
        <v>857127.8899999999</v>
      </c>
      <c r="J8" s="90">
        <v>870168.63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6072.26</v>
      </c>
      <c r="H10" s="17" t="s">
        <v>15</v>
      </c>
      <c r="I10" s="91">
        <v>6072.26</v>
      </c>
      <c r="J10" s="91"/>
      <c r="K10" s="90">
        <v>6072.26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440365.76</v>
      </c>
      <c r="H11" s="17" t="s">
        <v>15</v>
      </c>
      <c r="I11" s="91">
        <v>440365.76</v>
      </c>
      <c r="J11" s="91"/>
      <c r="K11" s="90">
        <v>440365.76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597604.34</v>
      </c>
      <c r="H13" s="17" t="s">
        <v>59</v>
      </c>
      <c r="I13" s="91">
        <v>344542.67</v>
      </c>
      <c r="J13" s="91">
        <v>253061.67</v>
      </c>
      <c r="K13" s="90">
        <v>597604.34</v>
      </c>
      <c r="L13" s="18" t="s">
        <v>256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209762.95</v>
      </c>
      <c r="H14" s="17" t="s">
        <v>24</v>
      </c>
      <c r="I14" s="91"/>
      <c r="J14" s="91">
        <v>209762.95</v>
      </c>
      <c r="K14" s="90">
        <v>209762.95</v>
      </c>
      <c r="L14" s="18" t="s">
        <v>257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354205.09</v>
      </c>
      <c r="H18" s="17" t="s">
        <v>24</v>
      </c>
      <c r="I18" s="91"/>
      <c r="J18" s="91">
        <v>354205.09</v>
      </c>
      <c r="K18" s="90">
        <v>354205.09</v>
      </c>
      <c r="L18" s="18" t="s">
        <v>34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51558.55</v>
      </c>
      <c r="H19" s="17" t="s">
        <v>24</v>
      </c>
      <c r="I19" s="92"/>
      <c r="J19" s="92">
        <v>51558.55</v>
      </c>
      <c r="K19" s="90">
        <v>51558.55</v>
      </c>
      <c r="L19" s="18" t="s">
        <v>258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66147.199999999997</v>
      </c>
      <c r="H20" s="17" t="s">
        <v>15</v>
      </c>
      <c r="I20" s="91">
        <v>66147.199999999997</v>
      </c>
      <c r="J20" s="91"/>
      <c r="K20" s="90">
        <v>66147.199999999997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1580.37</v>
      </c>
      <c r="H21" s="17" t="s">
        <v>24</v>
      </c>
      <c r="I21" s="91"/>
      <c r="J21" s="91">
        <v>1580.37</v>
      </c>
      <c r="K21" s="90">
        <v>1580.37</v>
      </c>
      <c r="L21" s="18" t="s">
        <v>259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867505.75</v>
      </c>
      <c r="H25" s="10"/>
      <c r="I25" s="90">
        <v>717411.6</v>
      </c>
      <c r="J25" s="90">
        <v>150094.15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635093.37</v>
      </c>
      <c r="H30" s="17" t="s">
        <v>59</v>
      </c>
      <c r="I30" s="91">
        <v>527622.06999999995</v>
      </c>
      <c r="J30" s="91">
        <v>107471.3</v>
      </c>
      <c r="K30" s="90">
        <v>635093.37</v>
      </c>
      <c r="L30" s="18" t="s">
        <v>312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189789.53</v>
      </c>
      <c r="H31" s="17" t="s">
        <v>15</v>
      </c>
      <c r="I31" s="91">
        <v>189789.53</v>
      </c>
      <c r="J31" s="91"/>
      <c r="K31" s="90">
        <v>189789.53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42622.85</v>
      </c>
      <c r="H40" s="17" t="s">
        <v>24</v>
      </c>
      <c r="I40" s="91"/>
      <c r="J40" s="91">
        <v>42622.85</v>
      </c>
      <c r="K40" s="90">
        <v>42622.85</v>
      </c>
      <c r="L40" s="18" t="s">
        <v>260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3081288.03</v>
      </c>
      <c r="H42" s="10"/>
      <c r="I42" s="90">
        <v>694010.28</v>
      </c>
      <c r="J42" s="90">
        <v>2387277.7499999995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1408668.89</v>
      </c>
      <c r="H43" s="17" t="s">
        <v>24</v>
      </c>
      <c r="I43" s="91"/>
      <c r="J43" s="91">
        <v>1408668.89</v>
      </c>
      <c r="K43" s="90">
        <v>1408668.89</v>
      </c>
      <c r="L43" s="18" t="s">
        <v>261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601907.14</v>
      </c>
      <c r="H47" s="17" t="s">
        <v>15</v>
      </c>
      <c r="I47" s="91">
        <v>601907.14</v>
      </c>
      <c r="J47" s="91"/>
      <c r="K47" s="90">
        <v>601907.14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70517.259999999995</v>
      </c>
      <c r="H49" s="17" t="s">
        <v>15</v>
      </c>
      <c r="I49" s="91">
        <v>70517.259999999995</v>
      </c>
      <c r="J49" s="91"/>
      <c r="K49" s="90">
        <v>70517.259999999995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18990.98</v>
      </c>
      <c r="H54" s="17" t="s">
        <v>24</v>
      </c>
      <c r="I54" s="91"/>
      <c r="J54" s="91">
        <v>18990.98</v>
      </c>
      <c r="K54" s="90">
        <v>18990.98</v>
      </c>
      <c r="L54" s="18" t="s">
        <v>262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150921.37</v>
      </c>
      <c r="H55" s="17" t="s">
        <v>24</v>
      </c>
      <c r="I55" s="91"/>
      <c r="J55" s="91">
        <v>150921.37</v>
      </c>
      <c r="K55" s="90">
        <v>150921.37</v>
      </c>
      <c r="L55" s="18" t="s">
        <v>263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51378.36</v>
      </c>
      <c r="H56" s="17" t="s">
        <v>24</v>
      </c>
      <c r="I56" s="91"/>
      <c r="J56" s="91">
        <v>51378.36</v>
      </c>
      <c r="K56" s="90">
        <v>51378.36</v>
      </c>
      <c r="L56" s="18" t="s">
        <v>264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31150.880000000001</v>
      </c>
      <c r="H57" s="17" t="s">
        <v>24</v>
      </c>
      <c r="I57" s="91"/>
      <c r="J57" s="91">
        <v>31150.880000000001</v>
      </c>
      <c r="K57" s="90">
        <v>31150.880000000001</v>
      </c>
      <c r="L57" s="18" t="s">
        <v>265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209660.73</v>
      </c>
      <c r="H59" s="17" t="s">
        <v>24</v>
      </c>
      <c r="I59" s="91"/>
      <c r="J59" s="91">
        <v>209660.73</v>
      </c>
      <c r="K59" s="90">
        <v>209660.73</v>
      </c>
      <c r="L59" s="18" t="s">
        <v>291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4926.74</v>
      </c>
      <c r="H60" s="17" t="s">
        <v>24</v>
      </c>
      <c r="I60" s="91"/>
      <c r="J60" s="91">
        <v>4926.74</v>
      </c>
      <c r="K60" s="90">
        <v>4926.74</v>
      </c>
      <c r="L60" s="18" t="s">
        <v>266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21585.88</v>
      </c>
      <c r="H61" s="17" t="s">
        <v>15</v>
      </c>
      <c r="I61" s="91">
        <v>21585.88</v>
      </c>
      <c r="J61" s="91"/>
      <c r="K61" s="90">
        <v>21585.88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493073</v>
      </c>
      <c r="H62" s="17" t="s">
        <v>24</v>
      </c>
      <c r="I62" s="91"/>
      <c r="J62" s="91">
        <v>493073</v>
      </c>
      <c r="K62" s="90">
        <v>493073</v>
      </c>
      <c r="L62" s="18" t="s">
        <v>267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18506.8</v>
      </c>
      <c r="H63" s="17" t="s">
        <v>24</v>
      </c>
      <c r="I63" s="91"/>
      <c r="J63" s="91">
        <v>18506.8</v>
      </c>
      <c r="K63" s="90">
        <v>18506.8</v>
      </c>
      <c r="L63" s="18" t="s">
        <v>268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750492.53</v>
      </c>
      <c r="H70" s="10"/>
      <c r="I70" s="90">
        <v>267588.62</v>
      </c>
      <c r="J70" s="90">
        <v>482903.91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372196.8</v>
      </c>
      <c r="H72" s="17" t="s">
        <v>59</v>
      </c>
      <c r="I72" s="91">
        <v>267588.62</v>
      </c>
      <c r="J72" s="91">
        <v>104608.18</v>
      </c>
      <c r="K72" s="90">
        <v>372196.8</v>
      </c>
      <c r="L72" s="80" t="s">
        <v>269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378295.73</v>
      </c>
      <c r="H73" s="17" t="s">
        <v>24</v>
      </c>
      <c r="I73" s="91"/>
      <c r="J73" s="91">
        <v>378295.73</v>
      </c>
      <c r="K73" s="90">
        <v>378295.73</v>
      </c>
      <c r="L73" s="18" t="s">
        <v>270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6426582.830000001</v>
      </c>
      <c r="H76" s="26"/>
      <c r="I76" s="94">
        <v>2536138.3899999997</v>
      </c>
      <c r="J76" s="94">
        <v>3890444.4399999995</v>
      </c>
      <c r="K76" s="90">
        <v>6426582.8299999991</v>
      </c>
      <c r="L76" s="27"/>
    </row>
    <row r="77" spans="1:12" ht="15.75" x14ac:dyDescent="0.25">
      <c r="F77" s="83" t="s">
        <v>200</v>
      </c>
      <c r="G77" s="95">
        <v>6426582.8300000001</v>
      </c>
      <c r="H77" s="14"/>
      <c r="I77" s="85">
        <v>0.39463249087229135</v>
      </c>
      <c r="J77" s="85">
        <v>0.60536750912770831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25091063.689999998</v>
      </c>
      <c r="J83" s="87">
        <v>0.10107735651760245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2539536.89</v>
      </c>
      <c r="H8" s="10"/>
      <c r="I8" s="90">
        <v>1674661.98</v>
      </c>
      <c r="J8" s="90">
        <v>864874.90999999992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4594.88</v>
      </c>
      <c r="H10" s="17" t="s">
        <v>15</v>
      </c>
      <c r="I10" s="91">
        <v>4594.88</v>
      </c>
      <c r="J10" s="91"/>
      <c r="K10" s="90">
        <v>4594.88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586724.23</v>
      </c>
      <c r="H11" s="17" t="s">
        <v>59</v>
      </c>
      <c r="I11" s="91">
        <v>471388.38</v>
      </c>
      <c r="J11" s="91">
        <v>115335.85</v>
      </c>
      <c r="K11" s="90">
        <v>586724.23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475852.33</v>
      </c>
      <c r="H13" s="17" t="s">
        <v>59</v>
      </c>
      <c r="I13" s="91">
        <v>314263.67</v>
      </c>
      <c r="J13" s="91">
        <v>161588.66000000003</v>
      </c>
      <c r="K13" s="90">
        <v>475852.33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556557.98</v>
      </c>
      <c r="H14" s="17" t="s">
        <v>59</v>
      </c>
      <c r="I14" s="91">
        <v>55655.8</v>
      </c>
      <c r="J14" s="91">
        <v>500902.18</v>
      </c>
      <c r="K14" s="90">
        <v>556557.98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5704.59</v>
      </c>
      <c r="H15" s="17" t="s">
        <v>59</v>
      </c>
      <c r="I15" s="91">
        <v>2852.29</v>
      </c>
      <c r="J15" s="91">
        <v>2852.3</v>
      </c>
      <c r="K15" s="90">
        <v>5704.59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177430.25</v>
      </c>
      <c r="H17" s="17" t="s">
        <v>59</v>
      </c>
      <c r="I17" s="91">
        <v>124201.17</v>
      </c>
      <c r="J17" s="91">
        <v>53229.08</v>
      </c>
      <c r="K17" s="90">
        <v>177430.25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374084.65</v>
      </c>
      <c r="H18" s="17" t="s">
        <v>15</v>
      </c>
      <c r="I18" s="91">
        <v>374084.65</v>
      </c>
      <c r="J18" s="91"/>
      <c r="K18" s="90">
        <v>374084.65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327440.71999999997</v>
      </c>
      <c r="H20" s="17" t="s">
        <v>15</v>
      </c>
      <c r="I20" s="91">
        <v>327440.71999999997</v>
      </c>
      <c r="J20" s="91"/>
      <c r="K20" s="90">
        <v>327440.71999999997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24950.92</v>
      </c>
      <c r="H21" s="17" t="s">
        <v>24</v>
      </c>
      <c r="I21" s="91"/>
      <c r="J21" s="91">
        <v>24950.92</v>
      </c>
      <c r="K21" s="90">
        <v>24950.92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5938.6</v>
      </c>
      <c r="H22" s="17" t="s">
        <v>24</v>
      </c>
      <c r="I22" s="91"/>
      <c r="J22" s="91">
        <v>5938.6</v>
      </c>
      <c r="K22" s="90">
        <v>5938.6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257.74</v>
      </c>
      <c r="H23" s="17" t="s">
        <v>59</v>
      </c>
      <c r="I23" s="91">
        <v>180.42</v>
      </c>
      <c r="J23" s="91">
        <v>77.319999999999993</v>
      </c>
      <c r="K23" s="90">
        <v>257.74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1258389.72</v>
      </c>
      <c r="H25" s="10"/>
      <c r="I25" s="90">
        <v>868069.51</v>
      </c>
      <c r="J25" s="90">
        <v>390320.21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905748.07</v>
      </c>
      <c r="H28" s="17" t="s">
        <v>59</v>
      </c>
      <c r="I28" s="91">
        <v>815173.26</v>
      </c>
      <c r="J28" s="91">
        <v>90574.81</v>
      </c>
      <c r="K28" s="90">
        <v>905748.07000000007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352641.65</v>
      </c>
      <c r="H32" s="17" t="s">
        <v>59</v>
      </c>
      <c r="I32" s="91">
        <v>52896.25</v>
      </c>
      <c r="J32" s="91">
        <v>299745.40000000002</v>
      </c>
      <c r="K32" s="90">
        <v>352641.65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6170661.6399999997</v>
      </c>
      <c r="H42" s="10"/>
      <c r="I42" s="90">
        <v>906734.14000000013</v>
      </c>
      <c r="J42" s="90">
        <v>5263927.4999999991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3295774.85</v>
      </c>
      <c r="H44" s="17" t="s">
        <v>59</v>
      </c>
      <c r="I44" s="91">
        <v>164788.74</v>
      </c>
      <c r="J44" s="91">
        <v>3130986.11</v>
      </c>
      <c r="K44" s="90">
        <v>3295774.8499999996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264199.07999999996</v>
      </c>
      <c r="H45" s="17" t="s">
        <v>59</v>
      </c>
      <c r="I45" s="91">
        <v>13209.95</v>
      </c>
      <c r="J45" s="91">
        <v>250989.12999999995</v>
      </c>
      <c r="K45" s="90">
        <v>264199.07999999996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833727.05</v>
      </c>
      <c r="H47" s="17" t="s">
        <v>59</v>
      </c>
      <c r="I47" s="91">
        <v>416863.52</v>
      </c>
      <c r="J47" s="91">
        <v>416863.52999999997</v>
      </c>
      <c r="K47" s="90">
        <v>833727.05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158195.66</v>
      </c>
      <c r="H49" s="17" t="s">
        <v>59</v>
      </c>
      <c r="I49" s="91">
        <v>79097.83</v>
      </c>
      <c r="J49" s="91">
        <v>79097.83</v>
      </c>
      <c r="K49" s="90">
        <v>158195.66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2969.76</v>
      </c>
      <c r="H52" s="17" t="s">
        <v>15</v>
      </c>
      <c r="I52" s="91">
        <v>2969.76</v>
      </c>
      <c r="J52" s="91"/>
      <c r="K52" s="90">
        <v>2969.76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99227.43</v>
      </c>
      <c r="H53" s="17" t="s">
        <v>15</v>
      </c>
      <c r="I53" s="91">
        <v>99227.43</v>
      </c>
      <c r="J53" s="91"/>
      <c r="K53" s="90">
        <v>99227.43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134801.04</v>
      </c>
      <c r="H54" s="17" t="s">
        <v>59</v>
      </c>
      <c r="I54" s="91">
        <v>6740.05</v>
      </c>
      <c r="J54" s="91">
        <v>128060.99</v>
      </c>
      <c r="K54" s="90">
        <v>134801.04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275502.96000000002</v>
      </c>
      <c r="H56" s="17" t="s">
        <v>59</v>
      </c>
      <c r="I56" s="91">
        <v>13775.15</v>
      </c>
      <c r="J56" s="91">
        <v>261727.81</v>
      </c>
      <c r="K56" s="90">
        <v>275502.96000000002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63597.81</v>
      </c>
      <c r="H57" s="17" t="s">
        <v>59</v>
      </c>
      <c r="I57" s="91">
        <v>3179.89</v>
      </c>
      <c r="J57" s="91">
        <v>60417.919999999998</v>
      </c>
      <c r="K57" s="90">
        <v>63597.81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2730</v>
      </c>
      <c r="H59" s="17" t="s">
        <v>59</v>
      </c>
      <c r="I59" s="91">
        <v>136.5</v>
      </c>
      <c r="J59" s="91">
        <v>2593.5</v>
      </c>
      <c r="K59" s="90">
        <v>2730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353.66</v>
      </c>
      <c r="H60" s="17" t="s">
        <v>59</v>
      </c>
      <c r="I60" s="91">
        <v>17.68</v>
      </c>
      <c r="J60" s="91">
        <v>335.98</v>
      </c>
      <c r="K60" s="90">
        <v>353.66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59853.51</v>
      </c>
      <c r="H61" s="17" t="s">
        <v>15</v>
      </c>
      <c r="I61" s="91">
        <v>59853.51</v>
      </c>
      <c r="J61" s="91"/>
      <c r="K61" s="90">
        <v>59853.51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937482.69</v>
      </c>
      <c r="H62" s="17" t="s">
        <v>59</v>
      </c>
      <c r="I62" s="91">
        <v>46874.13</v>
      </c>
      <c r="J62" s="91">
        <v>890608.56</v>
      </c>
      <c r="K62" s="90">
        <v>937482.69000000006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42246.14</v>
      </c>
      <c r="H63" s="17" t="s">
        <v>24</v>
      </c>
      <c r="I63" s="91"/>
      <c r="J63" s="91">
        <v>42246.14</v>
      </c>
      <c r="K63" s="90">
        <v>42246.14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1660030</v>
      </c>
      <c r="H70" s="10"/>
      <c r="I70" s="90">
        <v>420973.54</v>
      </c>
      <c r="J70" s="90">
        <v>1239056.46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1052433.8500000001</v>
      </c>
      <c r="H72" s="17" t="s">
        <v>59</v>
      </c>
      <c r="I72" s="91">
        <v>420973.54</v>
      </c>
      <c r="J72" s="91">
        <v>631460.31000000006</v>
      </c>
      <c r="K72" s="90">
        <v>1052433.8500000001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607596.15</v>
      </c>
      <c r="H73" s="17" t="s">
        <v>24</v>
      </c>
      <c r="I73" s="91"/>
      <c r="J73" s="91">
        <v>607596.15</v>
      </c>
      <c r="K73" s="90">
        <v>607596.15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11628618.25</v>
      </c>
      <c r="H76" s="26"/>
      <c r="I76" s="94">
        <v>3870439.1700000004</v>
      </c>
      <c r="J76" s="94">
        <v>7758179.0799999991</v>
      </c>
      <c r="K76" s="90">
        <v>11628618.25</v>
      </c>
      <c r="L76" s="27"/>
    </row>
    <row r="77" spans="1:12" ht="15.75" x14ac:dyDescent="0.25">
      <c r="F77" s="83" t="s">
        <v>200</v>
      </c>
      <c r="G77" s="95">
        <v>11628618.25</v>
      </c>
      <c r="H77" s="14"/>
      <c r="I77" s="85">
        <v>0.33283740912210275</v>
      </c>
      <c r="J77" s="85">
        <v>0.6671625908778972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45514838.454229631</v>
      </c>
      <c r="J83" s="87">
        <v>8.5036864931250261E-2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20170303.650000002</v>
      </c>
      <c r="H8" s="10"/>
      <c r="I8" s="90">
        <v>9176521.1799999978</v>
      </c>
      <c r="J8" s="90">
        <v>10993782.470000001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1682912.33</v>
      </c>
      <c r="H11" s="17" t="s">
        <v>15</v>
      </c>
      <c r="I11" s="91">
        <v>1682912.33</v>
      </c>
      <c r="J11" s="91"/>
      <c r="K11" s="90">
        <v>1682912.33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5396544.9800000004</v>
      </c>
      <c r="H13" s="17" t="s">
        <v>59</v>
      </c>
      <c r="I13" s="91">
        <v>4870158.5699999994</v>
      </c>
      <c r="J13" s="91">
        <v>526386.41</v>
      </c>
      <c r="K13" s="90">
        <v>5396544.9799999995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9202151.9900000002</v>
      </c>
      <c r="H14" s="17" t="s">
        <v>24</v>
      </c>
      <c r="I14" s="91"/>
      <c r="J14" s="91">
        <v>9202151.9900000002</v>
      </c>
      <c r="K14" s="90">
        <v>9202151.9900000002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520679.94</v>
      </c>
      <c r="H15" s="17" t="s">
        <v>15</v>
      </c>
      <c r="I15" s="91">
        <v>520679.94</v>
      </c>
      <c r="J15" s="91"/>
      <c r="K15" s="90">
        <v>520679.94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808471.52</v>
      </c>
      <c r="H17" s="17" t="s">
        <v>15</v>
      </c>
      <c r="I17" s="91">
        <v>808471.52</v>
      </c>
      <c r="J17" s="91"/>
      <c r="K17" s="90">
        <v>808471.52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1083680.56</v>
      </c>
      <c r="H18" s="81" t="s">
        <v>24</v>
      </c>
      <c r="I18" s="91"/>
      <c r="J18" s="91">
        <v>1083680.56</v>
      </c>
      <c r="K18" s="90">
        <v>1083680.56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181563.51</v>
      </c>
      <c r="H19" s="17" t="s">
        <v>24</v>
      </c>
      <c r="I19" s="92"/>
      <c r="J19" s="92">
        <v>181563.51</v>
      </c>
      <c r="K19" s="90">
        <v>181563.51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1142046.1299999999</v>
      </c>
      <c r="H20" s="17" t="s">
        <v>15</v>
      </c>
      <c r="I20" s="91">
        <v>1142046.1299999999</v>
      </c>
      <c r="J20" s="91"/>
      <c r="K20" s="90">
        <v>1142046.1299999999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152252.69</v>
      </c>
      <c r="H21" s="17" t="s">
        <v>15</v>
      </c>
      <c r="I21" s="91">
        <v>152252.69</v>
      </c>
      <c r="J21" s="91"/>
      <c r="K21" s="90">
        <v>152252.69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12248685.490000002</v>
      </c>
      <c r="H25" s="10"/>
      <c r="I25" s="90">
        <v>6157995.0700000003</v>
      </c>
      <c r="J25" s="90">
        <v>6090690.4199999999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647935.88</v>
      </c>
      <c r="H28" s="17" t="s">
        <v>15</v>
      </c>
      <c r="I28" s="91">
        <v>647935.88</v>
      </c>
      <c r="J28" s="91"/>
      <c r="K28" s="90">
        <v>647935.88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5827070.4200000009</v>
      </c>
      <c r="H29" s="17" t="s">
        <v>59</v>
      </c>
      <c r="I29" s="91">
        <v>2797523.4300000006</v>
      </c>
      <c r="J29" s="91">
        <v>3029546.99</v>
      </c>
      <c r="K29" s="90">
        <v>5827070.4200000009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299059.89</v>
      </c>
      <c r="H30" s="17" t="s">
        <v>15</v>
      </c>
      <c r="I30" s="91">
        <v>299059.89</v>
      </c>
      <c r="J30" s="91"/>
      <c r="K30" s="90">
        <v>299059.89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696405.60000000009</v>
      </c>
      <c r="H31" s="17" t="s">
        <v>15</v>
      </c>
      <c r="I31" s="91">
        <v>696405.60000000009</v>
      </c>
      <c r="J31" s="91"/>
      <c r="K31" s="90">
        <v>696405.60000000009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1395939.74</v>
      </c>
      <c r="H32" s="17" t="s">
        <v>24</v>
      </c>
      <c r="I32" s="91"/>
      <c r="J32" s="91">
        <v>1395939.74</v>
      </c>
      <c r="K32" s="90">
        <v>1395939.74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746545.68</v>
      </c>
      <c r="H34" s="17" t="s">
        <v>15</v>
      </c>
      <c r="I34" s="91">
        <v>746545.68</v>
      </c>
      <c r="J34" s="91"/>
      <c r="K34" s="90">
        <v>746545.68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1206684.08</v>
      </c>
      <c r="H35" s="17" t="s">
        <v>59</v>
      </c>
      <c r="I35" s="91">
        <v>444488.44999999995</v>
      </c>
      <c r="J35" s="91">
        <v>762195.63</v>
      </c>
      <c r="K35" s="90">
        <v>1206684.08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526036.14</v>
      </c>
      <c r="H36" s="17" t="s">
        <v>15</v>
      </c>
      <c r="I36" s="91">
        <v>526036.14</v>
      </c>
      <c r="J36" s="91"/>
      <c r="K36" s="90">
        <v>526036.14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903008.05999999994</v>
      </c>
      <c r="H41" s="17" t="s">
        <v>24</v>
      </c>
      <c r="I41" s="91"/>
      <c r="J41" s="91">
        <v>903008.05999999994</v>
      </c>
      <c r="K41" s="90">
        <v>903008.05999999994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31252061.439999994</v>
      </c>
      <c r="H42" s="10"/>
      <c r="I42" s="90">
        <v>6233677.1099999994</v>
      </c>
      <c r="J42" s="90">
        <v>25018384.329999998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1205830.19</v>
      </c>
      <c r="H43" s="17" t="s">
        <v>24</v>
      </c>
      <c r="I43" s="91"/>
      <c r="J43" s="91">
        <v>1205830.19</v>
      </c>
      <c r="K43" s="90">
        <v>1205830.19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9820767</v>
      </c>
      <c r="H44" s="17" t="s">
        <v>24</v>
      </c>
      <c r="I44" s="91"/>
      <c r="J44" s="91">
        <v>9820767</v>
      </c>
      <c r="K44" s="90">
        <v>9820767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2576600.58</v>
      </c>
      <c r="H45" s="17" t="s">
        <v>24</v>
      </c>
      <c r="I45" s="91"/>
      <c r="J45" s="91">
        <v>2576600.58</v>
      </c>
      <c r="K45" s="90">
        <v>2576600.58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928629.62</v>
      </c>
      <c r="H46" s="17" t="s">
        <v>24</v>
      </c>
      <c r="I46" s="91"/>
      <c r="J46" s="91">
        <v>928629.62</v>
      </c>
      <c r="K46" s="90">
        <v>928629.62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2949245.66</v>
      </c>
      <c r="H47" s="17" t="s">
        <v>15</v>
      </c>
      <c r="I47" s="91">
        <v>2949245.66</v>
      </c>
      <c r="J47" s="91"/>
      <c r="K47" s="90">
        <v>2949245.66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949227.11</v>
      </c>
      <c r="H48" s="17" t="s">
        <v>15</v>
      </c>
      <c r="I48" s="91">
        <v>949227.11</v>
      </c>
      <c r="J48" s="91"/>
      <c r="K48" s="90">
        <v>949227.11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1212530.6000000001</v>
      </c>
      <c r="H49" s="17" t="s">
        <v>15</v>
      </c>
      <c r="I49" s="91">
        <v>1212530.6000000001</v>
      </c>
      <c r="J49" s="91"/>
      <c r="K49" s="90">
        <v>1212530.6000000001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509828.8</v>
      </c>
      <c r="H53" s="17" t="s">
        <v>15</v>
      </c>
      <c r="I53" s="91">
        <v>509828.8</v>
      </c>
      <c r="J53" s="91"/>
      <c r="K53" s="90">
        <v>509828.8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617989.07999999996</v>
      </c>
      <c r="H54" s="17" t="s">
        <v>24</v>
      </c>
      <c r="I54" s="91"/>
      <c r="J54" s="91">
        <v>617989.07999999996</v>
      </c>
      <c r="K54" s="90">
        <v>617989.07999999996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112101.74</v>
      </c>
      <c r="H55" s="17" t="s">
        <v>24</v>
      </c>
      <c r="I55" s="91"/>
      <c r="J55" s="91">
        <v>112101.74</v>
      </c>
      <c r="K55" s="90">
        <v>112101.74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765888.83</v>
      </c>
      <c r="H56" s="17" t="s">
        <v>24</v>
      </c>
      <c r="I56" s="91"/>
      <c r="J56" s="91">
        <v>765888.83</v>
      </c>
      <c r="K56" s="90">
        <v>765888.83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117497.35</v>
      </c>
      <c r="H57" s="17" t="s">
        <v>24</v>
      </c>
      <c r="I57" s="91"/>
      <c r="J57" s="91">
        <v>117497.35</v>
      </c>
      <c r="K57" s="90">
        <v>117497.35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366725.5</v>
      </c>
      <c r="H58" s="17" t="s">
        <v>24</v>
      </c>
      <c r="I58" s="91"/>
      <c r="J58" s="91">
        <v>366725.5</v>
      </c>
      <c r="K58" s="90">
        <v>366725.5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606445.59</v>
      </c>
      <c r="H59" s="17" t="s">
        <v>15</v>
      </c>
      <c r="I59" s="91">
        <v>606445.59</v>
      </c>
      <c r="J59" s="91"/>
      <c r="K59" s="90">
        <v>606445.59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5604.35</v>
      </c>
      <c r="H60" s="17" t="s">
        <v>15</v>
      </c>
      <c r="I60" s="91">
        <v>5604.35</v>
      </c>
      <c r="J60" s="91"/>
      <c r="K60" s="90">
        <v>5604.35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795</v>
      </c>
      <c r="H61" s="17" t="s">
        <v>15</v>
      </c>
      <c r="I61" s="91">
        <v>795</v>
      </c>
      <c r="J61" s="91"/>
      <c r="K61" s="90">
        <v>795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8197813.7000000002</v>
      </c>
      <c r="H62" s="17" t="s">
        <v>24</v>
      </c>
      <c r="I62" s="91"/>
      <c r="J62" s="91">
        <v>8197813.7000000002</v>
      </c>
      <c r="K62" s="90">
        <v>8197813.7000000002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308540.74</v>
      </c>
      <c r="H63" s="17" t="s">
        <v>24</v>
      </c>
      <c r="I63" s="91"/>
      <c r="J63" s="91">
        <v>308540.74</v>
      </c>
      <c r="K63" s="90">
        <v>308540.74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6230762.1799999997</v>
      </c>
      <c r="H70" s="10"/>
      <c r="I70" s="90">
        <v>6230762.1799999997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6230762.1799999997</v>
      </c>
      <c r="H72" s="17" t="s">
        <v>15</v>
      </c>
      <c r="I72" s="91">
        <v>6230762.1799999997</v>
      </c>
      <c r="J72" s="91"/>
      <c r="K72" s="90">
        <v>6230762.1799999997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69901812.75999999</v>
      </c>
      <c r="H76" s="26"/>
      <c r="I76" s="94">
        <v>27798955.539999999</v>
      </c>
      <c r="J76" s="94">
        <v>42102857.219999999</v>
      </c>
      <c r="K76" s="90">
        <v>69901812.75999999</v>
      </c>
      <c r="L76" s="27"/>
    </row>
    <row r="77" spans="1:12" ht="15.75" x14ac:dyDescent="0.25">
      <c r="F77" s="83" t="s">
        <v>200</v>
      </c>
      <c r="G77" s="95">
        <v>69901812.760000005</v>
      </c>
      <c r="H77" s="14"/>
      <c r="I77" s="85">
        <v>0.39768576010245377</v>
      </c>
      <c r="J77" s="85">
        <v>0.60231423989754629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331610827.9463042</v>
      </c>
      <c r="J83" s="87">
        <v>8.383005980884714E-2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9.140625"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4" t="s">
        <v>174</v>
      </c>
      <c r="F1" s="142"/>
    </row>
    <row r="2" spans="1:43" ht="15.75" x14ac:dyDescent="0.25">
      <c r="E2" s="145" t="s">
        <v>301</v>
      </c>
      <c r="F2" s="143"/>
    </row>
    <row r="3" spans="1:43" ht="15.75" x14ac:dyDescent="0.25">
      <c r="E3" s="142" t="s">
        <v>182</v>
      </c>
      <c r="F3" s="142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300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299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tr">
        <f>IF(EASTERN!$H9=0," ",EASTERN!$H9)</f>
        <v xml:space="preserve"> </v>
      </c>
      <c r="H10" s="51" t="str">
        <f>IF(BROWARD!$H9=0," ",BROWARD!$H9)</f>
        <v xml:space="preserve"> </v>
      </c>
      <c r="I10" s="51" t="str">
        <f>IF(CENTRAL!$H9=0," ",CENTRAL!$H9)</f>
        <v xml:space="preserve"> </v>
      </c>
      <c r="J10" s="51" t="str">
        <f>IF(CHIPOLA!$H9=0," ",CHIPOLA!$H9)</f>
        <v xml:space="preserve"> </v>
      </c>
      <c r="K10" s="51" t="str">
        <f>IF(DAYTONA!$H9=0," ",DAYTONA!$H9)</f>
        <v xml:space="preserve"> </v>
      </c>
      <c r="L10" s="51" t="str">
        <f>IF(SOUTHWESTERN!$H9=0," ",SOUTHWESTERN!$H9)</f>
        <v xml:space="preserve"> </v>
      </c>
      <c r="M10" s="51" t="str">
        <f>IF('FSC JAX'!$H9=0," ",'FSC JAX'!$H9)</f>
        <v xml:space="preserve"> </v>
      </c>
      <c r="N10" s="51" t="str">
        <f>IF('FL KEYS'!$H9=0," ",'FL KEYS'!$H9)</f>
        <v xml:space="preserve"> </v>
      </c>
      <c r="O10" s="51" t="str">
        <f>IF('GULF COAST'!$H9=0," ",'GULF COAST'!$H9)</f>
        <v>Partial</v>
      </c>
      <c r="P10" s="51" t="str">
        <f>IF(HILLSBOROUGH!$H9=0," ",HILLSBOROUGH!$H9)</f>
        <v xml:space="preserve"> </v>
      </c>
      <c r="Q10" s="51" t="str">
        <f>IF('INDIAN RIVER'!$H9=0," ",'INDIAN RIVER'!$H9)</f>
        <v xml:space="preserve"> </v>
      </c>
      <c r="R10" s="51" t="str">
        <f>IF(GATEWAY!$H9=0," ",GATEWAY!$H9)</f>
        <v xml:space="preserve"> </v>
      </c>
      <c r="S10" s="51" t="str">
        <f>IF('LAKE SUMTER'!$H9=0," ",'LAKE SUMTER'!$H9)</f>
        <v xml:space="preserve"> </v>
      </c>
      <c r="T10" s="51" t="str">
        <f>IF('SCF MANATEE'!$H9=0," ",'SCF MANATEE'!$H9)</f>
        <v xml:space="preserve"> </v>
      </c>
      <c r="U10" s="51" t="str">
        <f>IF(MIAMI!$H9=0," ",MIAMI!$H9)</f>
        <v xml:space="preserve"> </v>
      </c>
      <c r="V10" s="51" t="str">
        <f>IF('NORTH FLORIDA'!$H9=0," ",'NORTH FLORIDA'!$H9)</f>
        <v xml:space="preserve"> </v>
      </c>
      <c r="W10" s="51" t="str">
        <f>IF('NORTHWEST FLORIDA'!$H9=0," ",'NORTHWEST FLORIDA'!$H9)</f>
        <v xml:space="preserve"> </v>
      </c>
      <c r="X10" s="51" t="str">
        <f>IF('PALM BEACH'!$H9=0," ",'PALM BEACH'!$H9)</f>
        <v xml:space="preserve"> </v>
      </c>
      <c r="Y10" s="51" t="str">
        <f>IF(PASCO!$H9=0," ",PASCO!$H9)</f>
        <v xml:space="preserve"> </v>
      </c>
      <c r="Z10" s="51" t="str">
        <f>IF(PENSACOLA!$H9=0," ",PENSACOLA!$H9)</f>
        <v xml:space="preserve"> </v>
      </c>
      <c r="AA10" s="51" t="str">
        <f>IF(POLK!$H9=0," ",POLK!$H9)</f>
        <v xml:space="preserve"> </v>
      </c>
      <c r="AB10" s="51" t="str">
        <f>IF('ST JOHNS'!$H9=0," ",'ST JOHNS'!$H9)</f>
        <v xml:space="preserve"> </v>
      </c>
      <c r="AC10" s="51" t="str">
        <f>IF('ST PETE'!$H9=0," ",'ST PETE'!$H9)</f>
        <v xml:space="preserve"> </v>
      </c>
      <c r="AD10" s="51" t="str">
        <f>IF('SANTA FE'!$H9=0," ",'SANTA FE'!$H9)</f>
        <v xml:space="preserve"> </v>
      </c>
      <c r="AE10" s="51" t="str">
        <f>IF(SEMINOLE!$H9=0," ",SEMINOLE!$H9)</f>
        <v xml:space="preserve"> </v>
      </c>
      <c r="AF10" s="51" t="str">
        <f>IF('SOUTH FLORIDA'!$H9=0," ",'SOUTH FLORIDA'!$H9)</f>
        <v xml:space="preserve"> </v>
      </c>
      <c r="AG10" s="51" t="str">
        <f>IF(TALLAHASSEE!$H9=0," ",TALLAHASSEE!$H9)</f>
        <v xml:space="preserve"> </v>
      </c>
      <c r="AH10" s="51" t="str">
        <f>IF(VALENCIA!$H9=0," ",VALENCIA!$H9)</f>
        <v xml:space="preserve"> </v>
      </c>
      <c r="AI10" s="49" t="s">
        <v>15</v>
      </c>
      <c r="AK10" s="32">
        <f>COUNTIF(G10:AH10,"Yes")</f>
        <v>0</v>
      </c>
      <c r="AL10" s="32">
        <f>COUNTIF(G10:AH10,"No")</f>
        <v>0</v>
      </c>
      <c r="AM10" s="32">
        <f>COUNTIF(G10:AH10,"Partial")</f>
        <v>1</v>
      </c>
      <c r="AN10" s="32">
        <f>SUM(AK10:AM10)</f>
        <v>1</v>
      </c>
      <c r="AO10" s="56">
        <f>IFERROR(AK10/$AN10,0)</f>
        <v>0</v>
      </c>
      <c r="AP10" s="58">
        <f t="shared" ref="AP10:AQ10" si="0">IFERROR(AL10/$AN10,0)</f>
        <v>0</v>
      </c>
      <c r="AQ10" s="58">
        <f t="shared" si="0"/>
        <v>1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tr">
        <f>IF(EASTERN!H10=0," ",EASTERN!H10)</f>
        <v>Yes</v>
      </c>
      <c r="H11" s="51" t="str">
        <f>IF(BROWARD!$H10=0," ",BROWARD!$H10)</f>
        <v xml:space="preserve"> </v>
      </c>
      <c r="I11" s="51" t="str">
        <f>IF(CENTRAL!$H10=0," ",CENTRAL!$H10)</f>
        <v>yes</v>
      </c>
      <c r="J11" s="51" t="str">
        <f>IF(CHIPOLA!$H10=0," ",CHIPOLA!$H10)</f>
        <v>Yes</v>
      </c>
      <c r="K11" s="51" t="str">
        <f>IF(DAYTONA!$H10=0," ",DAYTONA!$H10)</f>
        <v>Yes</v>
      </c>
      <c r="L11" s="51" t="str">
        <f>IF(SOUTHWESTERN!$H10=0," ",SOUTHWESTERN!$H10)</f>
        <v>Yes</v>
      </c>
      <c r="M11" s="51" t="str">
        <f>IF('FSC JAX'!$H10=0," ",'FSC JAX'!$H10)</f>
        <v>Yes</v>
      </c>
      <c r="N11" s="51" t="str">
        <f>IF('FL KEYS'!$H10=0," ",'FL KEYS'!$H10)</f>
        <v>Yes</v>
      </c>
      <c r="O11" s="51" t="str">
        <f>IF('GULF COAST'!$H10=0," ",'GULF COAST'!$H10)</f>
        <v>Yes</v>
      </c>
      <c r="P11" s="51" t="str">
        <f>IF(HILLSBOROUGH!$H10=0," ",HILLSBOROUGH!$H10)</f>
        <v>Yes</v>
      </c>
      <c r="Q11" s="51" t="str">
        <f>IF('INDIAN RIVER'!$H10=0," ",'INDIAN RIVER'!$H10)</f>
        <v>Yes</v>
      </c>
      <c r="R11" s="51" t="str">
        <f>IF(GATEWAY!$H10=0," ",GATEWAY!$H10)</f>
        <v>Yes</v>
      </c>
      <c r="S11" s="51" t="str">
        <f>IF('LAKE SUMTER'!$H10=0," ",'LAKE SUMTER'!$H10)</f>
        <v>Yes</v>
      </c>
      <c r="T11" s="51" t="str">
        <f>IF('SCF MANATEE'!$H10=0," ",'SCF MANATEE'!$H10)</f>
        <v>Yes</v>
      </c>
      <c r="U11" s="51" t="str">
        <f>IF(MIAMI!$H10=0," ",MIAMI!$H10)</f>
        <v xml:space="preserve"> </v>
      </c>
      <c r="V11" s="51" t="str">
        <f>IF('NORTH FLORIDA'!$H10=0," ",'NORTH FLORIDA'!$H10)</f>
        <v>Yes</v>
      </c>
      <c r="W11" s="51" t="str">
        <f>IF('NORTHWEST FLORIDA'!$H10=0," ",'NORTHWEST FLORIDA'!$H10)</f>
        <v>Yes</v>
      </c>
      <c r="X11" s="51" t="str">
        <f>IF('PALM BEACH'!$H10=0," ",'PALM BEACH'!$H10)</f>
        <v>Yes</v>
      </c>
      <c r="Y11" s="51" t="str">
        <f>IF(PASCO!$H10=0," ",PASCO!$H10)</f>
        <v>Yes</v>
      </c>
      <c r="Z11" s="51" t="str">
        <f>IF(PENSACOLA!$H10=0," ",PENSACOLA!$H10)</f>
        <v>yes</v>
      </c>
      <c r="AA11" s="51" t="str">
        <f>IF(POLK!$H10=0," ",POLK!$H10)</f>
        <v>Yes</v>
      </c>
      <c r="AB11" s="51" t="str">
        <f>IF('ST JOHNS'!$H10=0," ",'ST JOHNS'!$H10)</f>
        <v>Yes</v>
      </c>
      <c r="AC11" s="51" t="str">
        <f>IF('ST PETE'!$H10=0," ",'ST PETE'!$H10)</f>
        <v>Yes</v>
      </c>
      <c r="AD11" s="51" t="str">
        <f>IF('SANTA FE'!$H10=0," ",'SANTA FE'!$H10)</f>
        <v>Yes</v>
      </c>
      <c r="AE11" s="51" t="str">
        <f>IF(SEMINOLE!$H10=0," ",SEMINOLE!$H10)</f>
        <v>Yes</v>
      </c>
      <c r="AF11" s="51" t="str">
        <f>IF('SOUTH FLORIDA'!$H10=0," ",'SOUTH FLORIDA'!$H10)</f>
        <v>YES</v>
      </c>
      <c r="AG11" s="51" t="str">
        <f>IF(TALLAHASSEE!$H10=0," ",TALLAHASSEE!$H10)</f>
        <v>Yes</v>
      </c>
      <c r="AH11" s="51" t="str">
        <f>IF(VALENCIA!$H10=0," ",VALENCIA!$H10)</f>
        <v>Yes</v>
      </c>
      <c r="AI11" s="49" t="s">
        <v>15</v>
      </c>
      <c r="AK11" s="32">
        <f t="shared" ref="AK11:AK74" si="1">COUNTIF(G11:AH11,"Yes")</f>
        <v>26</v>
      </c>
      <c r="AL11" s="32">
        <f t="shared" ref="AL11:AL74" si="2">COUNTIF(G11:AH11,"No")</f>
        <v>0</v>
      </c>
      <c r="AM11" s="32">
        <f t="shared" ref="AM11:AM74" si="3">COUNTIF(G11:AH11,"Partial")</f>
        <v>0</v>
      </c>
      <c r="AN11" s="32">
        <f t="shared" ref="AN11:AN74" si="4">SUM(AK11:AM11)</f>
        <v>26</v>
      </c>
      <c r="AO11" s="56">
        <f t="shared" ref="AO11:AO74" si="5">IFERROR(AK11/$AN11,0)</f>
        <v>1</v>
      </c>
      <c r="AP11" s="58">
        <f t="shared" ref="AP11:AP74" si="6">IFERROR(AL11/$AN11,0)</f>
        <v>0</v>
      </c>
      <c r="AQ11" s="58">
        <f t="shared" ref="AQ11:AQ74" si="7">IFERROR(AM11/$AN11,0)</f>
        <v>0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tr">
        <f>IF(EASTERN!H11=0," ",EASTERN!H11)</f>
        <v>Yes</v>
      </c>
      <c r="H12" s="51" t="str">
        <f>IF(BROWARD!$H11=0," ",BROWARD!$H11)</f>
        <v>Partial</v>
      </c>
      <c r="I12" s="51" t="str">
        <f>IF(CENTRAL!$H11=0," ",CENTRAL!$H11)</f>
        <v>yes</v>
      </c>
      <c r="J12" s="51" t="str">
        <f>IF(CHIPOLA!$H11=0," ",CHIPOLA!$H11)</f>
        <v>Yes</v>
      </c>
      <c r="K12" s="51" t="str">
        <f>IF(DAYTONA!$H11=0," ",DAYTONA!$H11)</f>
        <v>Yes</v>
      </c>
      <c r="L12" s="51" t="str">
        <f>IF(SOUTHWESTERN!$H11=0," ",SOUTHWESTERN!$H11)</f>
        <v>Yes</v>
      </c>
      <c r="M12" s="51" t="str">
        <f>IF('FSC JAX'!$H11=0," ",'FSC JAX'!$H11)</f>
        <v>Yes</v>
      </c>
      <c r="N12" s="51" t="str">
        <f>IF('FL KEYS'!$H11=0," ",'FL KEYS'!$H11)</f>
        <v>Partial</v>
      </c>
      <c r="O12" s="51" t="str">
        <f>IF('GULF COAST'!$H11=0," ",'GULF COAST'!$H11)</f>
        <v>Yes</v>
      </c>
      <c r="P12" s="51" t="str">
        <f>IF(HILLSBOROUGH!$H11=0," ",HILLSBOROUGH!$H11)</f>
        <v>No</v>
      </c>
      <c r="Q12" s="51" t="str">
        <f>IF('INDIAN RIVER'!$H11=0," ",'INDIAN RIVER'!$H11)</f>
        <v>Yes</v>
      </c>
      <c r="R12" s="51" t="str">
        <f>IF(GATEWAY!$H11=0," ",GATEWAY!$H11)</f>
        <v>Yes</v>
      </c>
      <c r="S12" s="51" t="str">
        <f>IF('LAKE SUMTER'!$H11=0," ",'LAKE SUMTER'!$H11)</f>
        <v>Yes</v>
      </c>
      <c r="T12" s="51" t="str">
        <f>IF('SCF MANATEE'!$H11=0," ",'SCF MANATEE'!$H11)</f>
        <v>Partial</v>
      </c>
      <c r="U12" s="51" t="str">
        <f>IF(MIAMI!$H11=0," ",MIAMI!$H11)</f>
        <v>Yes</v>
      </c>
      <c r="V12" s="51" t="str">
        <f>IF('NORTH FLORIDA'!$H11=0," ",'NORTH FLORIDA'!$H11)</f>
        <v>Yes</v>
      </c>
      <c r="W12" s="51" t="str">
        <f>IF('NORTHWEST FLORIDA'!$H11=0," ",'NORTHWEST FLORIDA'!$H11)</f>
        <v>Yes</v>
      </c>
      <c r="X12" s="51" t="str">
        <f>IF('PALM BEACH'!$H11=0," ",'PALM BEACH'!$H11)</f>
        <v>Yes</v>
      </c>
      <c r="Y12" s="51" t="str">
        <f>IF(PASCO!$H11=0," ",PASCO!$H11)</f>
        <v>Yes</v>
      </c>
      <c r="Z12" s="51" t="str">
        <f>IF(PENSACOLA!$H11=0," ",PENSACOLA!$H11)</f>
        <v>yes</v>
      </c>
      <c r="AA12" s="51" t="str">
        <f>IF(POLK!$H11=0," ",POLK!$H11)</f>
        <v>Yes</v>
      </c>
      <c r="AB12" s="51" t="str">
        <f>IF('ST JOHNS'!$H11=0," ",'ST JOHNS'!$H11)</f>
        <v>Yes</v>
      </c>
      <c r="AC12" s="51" t="str">
        <f>IF('ST PETE'!$H11=0," ",'ST PETE'!$H11)</f>
        <v>Yes</v>
      </c>
      <c r="AD12" s="51" t="str">
        <f>IF('SANTA FE'!$H11=0," ",'SANTA FE'!$H11)</f>
        <v>Yes</v>
      </c>
      <c r="AE12" s="51" t="str">
        <f>IF(SEMINOLE!$H11=0," ",SEMINOLE!$H11)</f>
        <v>Yes</v>
      </c>
      <c r="AF12" s="51" t="str">
        <f>IF('SOUTH FLORIDA'!$H11=0," ",'SOUTH FLORIDA'!$H11)</f>
        <v>YES</v>
      </c>
      <c r="AG12" s="51" t="str">
        <f>IF(TALLAHASSEE!$H11=0," ",TALLAHASSEE!$H11)</f>
        <v>Yes</v>
      </c>
      <c r="AH12" s="51" t="str">
        <f>IF(VALENCIA!$H11=0," ",VALENCIA!$H11)</f>
        <v>Yes</v>
      </c>
      <c r="AI12" s="49" t="s">
        <v>15</v>
      </c>
      <c r="AK12" s="32">
        <f t="shared" si="1"/>
        <v>24</v>
      </c>
      <c r="AL12" s="32">
        <f t="shared" si="2"/>
        <v>1</v>
      </c>
      <c r="AM12" s="32">
        <f t="shared" si="3"/>
        <v>3</v>
      </c>
      <c r="AN12" s="32">
        <f t="shared" si="4"/>
        <v>28</v>
      </c>
      <c r="AO12" s="56">
        <f t="shared" si="5"/>
        <v>0.8571428571428571</v>
      </c>
      <c r="AP12" s="58">
        <f t="shared" si="6"/>
        <v>3.5714285714285712E-2</v>
      </c>
      <c r="AQ12" s="58">
        <f t="shared" si="7"/>
        <v>0.10714285714285714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tr">
        <f>IF(EASTERN!H12=0," ",EASTERN!H12)</f>
        <v xml:space="preserve"> </v>
      </c>
      <c r="H13" s="51" t="str">
        <f>IF(BROWARD!$H12=0," ",BROWARD!$H12)</f>
        <v>Partial</v>
      </c>
      <c r="I13" s="51" t="str">
        <f>IF(CENTRAL!$H12=0," ",CENTRAL!$H12)</f>
        <v>yes</v>
      </c>
      <c r="J13" s="51" t="str">
        <f>IF(CHIPOLA!$H12=0," ",CHIPOLA!$H12)</f>
        <v xml:space="preserve"> </v>
      </c>
      <c r="K13" s="51" t="str">
        <f>IF(DAYTONA!$H12=0," ",DAYTONA!$H12)</f>
        <v>Yes</v>
      </c>
      <c r="L13" s="51" t="str">
        <f>IF(SOUTHWESTERN!$H12=0," ",SOUTHWESTERN!$H12)</f>
        <v>No</v>
      </c>
      <c r="M13" s="51" t="str">
        <f>IF('FSC JAX'!$H12=0," ",'FSC JAX'!$H12)</f>
        <v xml:space="preserve"> </v>
      </c>
      <c r="N13" s="51" t="str">
        <f>IF('FL KEYS'!$H12=0," ",'FL KEYS'!$H12)</f>
        <v xml:space="preserve"> </v>
      </c>
      <c r="O13" s="51" t="str">
        <f>IF('GULF COAST'!$H12=0," ",'GULF COAST'!$H12)</f>
        <v xml:space="preserve"> </v>
      </c>
      <c r="P13" s="51" t="str">
        <f>IF(HILLSBOROUGH!$H12=0," ",HILLSBOROUGH!$H12)</f>
        <v xml:space="preserve"> </v>
      </c>
      <c r="Q13" s="51" t="str">
        <f>IF('INDIAN RIVER'!$H12=0," ",'INDIAN RIVER'!$H12)</f>
        <v>Yes</v>
      </c>
      <c r="R13" s="51" t="str">
        <f>IF(GATEWAY!$H12=0," ",GATEWAY!$H12)</f>
        <v xml:space="preserve"> </v>
      </c>
      <c r="S13" s="51" t="str">
        <f>IF('LAKE SUMTER'!$H12=0," ",'LAKE SUMTER'!$H12)</f>
        <v xml:space="preserve"> </v>
      </c>
      <c r="T13" s="51" t="str">
        <f>IF('SCF MANATEE'!$H12=0," ",'SCF MANATEE'!$H12)</f>
        <v xml:space="preserve"> </v>
      </c>
      <c r="U13" s="51" t="str">
        <f>IF(MIAMI!$H12=0," ",MIAMI!$H12)</f>
        <v xml:space="preserve"> </v>
      </c>
      <c r="V13" s="51" t="str">
        <f>IF('NORTH FLORIDA'!$H12=0," ",'NORTH FLORIDA'!$H12)</f>
        <v>Yes</v>
      </c>
      <c r="W13" s="51" t="str">
        <f>IF('NORTHWEST FLORIDA'!$H12=0," ",'NORTHWEST FLORIDA'!$H12)</f>
        <v xml:space="preserve"> </v>
      </c>
      <c r="X13" s="51" t="str">
        <f>IF('PALM BEACH'!$H12=0," ",'PALM BEACH'!$H12)</f>
        <v xml:space="preserve"> </v>
      </c>
      <c r="Y13" s="51" t="str">
        <f>IF(PASCO!$H12=0," ",PASCO!$H12)</f>
        <v>No</v>
      </c>
      <c r="Z13" s="51" t="str">
        <f>IF(PENSACOLA!$H12=0," ",PENSACOLA!$H12)</f>
        <v xml:space="preserve"> </v>
      </c>
      <c r="AA13" s="51" t="str">
        <f>IF(POLK!$H12=0," ",POLK!$H12)</f>
        <v xml:space="preserve"> </v>
      </c>
      <c r="AB13" s="51" t="str">
        <f>IF('ST JOHNS'!$H12=0," ",'ST JOHNS'!$H12)</f>
        <v xml:space="preserve"> </v>
      </c>
      <c r="AC13" s="51" t="str">
        <f>IF('ST PETE'!$H12=0," ",'ST PETE'!$H12)</f>
        <v>Yes</v>
      </c>
      <c r="AD13" s="51" t="str">
        <f>IF('SANTA FE'!$H12=0," ",'SANTA FE'!$H12)</f>
        <v xml:space="preserve"> </v>
      </c>
      <c r="AE13" s="51" t="str">
        <f>IF(SEMINOLE!$H12=0," ",SEMINOLE!$H12)</f>
        <v>Yes</v>
      </c>
      <c r="AF13" s="51" t="str">
        <f>IF('SOUTH FLORIDA'!$H12=0," ",'SOUTH FLORIDA'!$H12)</f>
        <v xml:space="preserve"> </v>
      </c>
      <c r="AG13" s="51" t="str">
        <f>IF(TALLAHASSEE!$H12=0," ",TALLAHASSEE!$H12)</f>
        <v xml:space="preserve"> </v>
      </c>
      <c r="AH13" s="51" t="str">
        <f>IF(VALENCIA!$H12=0," ",VALENCIA!$H12)</f>
        <v xml:space="preserve"> </v>
      </c>
      <c r="AI13" s="49" t="s">
        <v>15</v>
      </c>
      <c r="AK13" s="32">
        <f t="shared" si="1"/>
        <v>6</v>
      </c>
      <c r="AL13" s="32">
        <f t="shared" si="2"/>
        <v>2</v>
      </c>
      <c r="AM13" s="32">
        <f t="shared" si="3"/>
        <v>1</v>
      </c>
      <c r="AN13" s="32">
        <f t="shared" si="4"/>
        <v>9</v>
      </c>
      <c r="AO13" s="56">
        <f t="shared" si="5"/>
        <v>0.66666666666666663</v>
      </c>
      <c r="AP13" s="58">
        <f t="shared" si="6"/>
        <v>0.22222222222222221</v>
      </c>
      <c r="AQ13" s="58">
        <f t="shared" si="7"/>
        <v>0.1111111111111111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tr">
        <f>IF(EASTERN!H13=0," ",EASTERN!H13)</f>
        <v xml:space="preserve"> </v>
      </c>
      <c r="H14" s="51" t="str">
        <f>IF(BROWARD!$H13=0," ",BROWARD!$H13)</f>
        <v>Partial</v>
      </c>
      <c r="I14" s="51" t="str">
        <f>IF(CENTRAL!$H13=0," ",CENTRAL!$H13)</f>
        <v xml:space="preserve"> </v>
      </c>
      <c r="J14" s="51" t="str">
        <f>IF(CHIPOLA!$H13=0," ",CHIPOLA!$H13)</f>
        <v xml:space="preserve"> </v>
      </c>
      <c r="K14" s="51" t="str">
        <f>IF(DAYTONA!$H13=0," ",DAYTONA!$H13)</f>
        <v>Yes</v>
      </c>
      <c r="L14" s="51" t="str">
        <f>IF(SOUTHWESTERN!$H13=0," ",SOUTHWESTERN!$H13)</f>
        <v>Yes</v>
      </c>
      <c r="M14" s="51" t="str">
        <f>IF('FSC JAX'!$H13=0," ",'FSC JAX'!$H13)</f>
        <v>Yes</v>
      </c>
      <c r="N14" s="51" t="str">
        <f>IF('FL KEYS'!$H13=0," ",'FL KEYS'!$H13)</f>
        <v xml:space="preserve"> </v>
      </c>
      <c r="O14" s="51" t="str">
        <f>IF('GULF COAST'!$H13=0," ",'GULF COAST'!$H13)</f>
        <v>Yes</v>
      </c>
      <c r="P14" s="51" t="str">
        <f>IF(HILLSBOROUGH!$H13=0," ",HILLSBOROUGH!$H13)</f>
        <v>Yes</v>
      </c>
      <c r="Q14" s="51" t="str">
        <f>IF('INDIAN RIVER'!$H13=0," ",'INDIAN RIVER'!$H13)</f>
        <v>Yes</v>
      </c>
      <c r="R14" s="51" t="str">
        <f>IF(GATEWAY!$H13=0," ",GATEWAY!$H13)</f>
        <v>Partial</v>
      </c>
      <c r="S14" s="51" t="str">
        <f>IF('LAKE SUMTER'!$H13=0," ",'LAKE SUMTER'!$H13)</f>
        <v>Partial</v>
      </c>
      <c r="T14" s="51" t="str">
        <f>IF('SCF MANATEE'!$H13=0," ",'SCF MANATEE'!$H13)</f>
        <v>Partial</v>
      </c>
      <c r="U14" s="51" t="str">
        <f>IF(MIAMI!$H13=0," ",MIAMI!$H13)</f>
        <v>Partial</v>
      </c>
      <c r="V14" s="51" t="str">
        <f>IF('NORTH FLORIDA'!$H13=0," ",'NORTH FLORIDA'!$H13)</f>
        <v xml:space="preserve"> </v>
      </c>
      <c r="W14" s="51" t="str">
        <f>IF('NORTHWEST FLORIDA'!$H13=0," ",'NORTHWEST FLORIDA'!$H13)</f>
        <v>Yes</v>
      </c>
      <c r="X14" s="51" t="str">
        <f>IF('PALM BEACH'!$H13=0," ",'PALM BEACH'!$H13)</f>
        <v>Yes</v>
      </c>
      <c r="Y14" s="51" t="str">
        <f>IF(PASCO!$H13=0," ",PASCO!$H13)</f>
        <v xml:space="preserve"> </v>
      </c>
      <c r="Z14" s="51" t="str">
        <f>IF(PENSACOLA!$H13=0," ",PENSACOLA!$H13)</f>
        <v>yes</v>
      </c>
      <c r="AA14" s="51" t="str">
        <f>IF(POLK!$H13=0," ",POLK!$H13)</f>
        <v xml:space="preserve"> </v>
      </c>
      <c r="AB14" s="51" t="str">
        <f>IF('ST JOHNS'!$H13=0," ",'ST JOHNS'!$H13)</f>
        <v>Yes</v>
      </c>
      <c r="AC14" s="51" t="str">
        <f>IF('ST PETE'!$H13=0," ",'ST PETE'!$H13)</f>
        <v>Partial</v>
      </c>
      <c r="AD14" s="51" t="str">
        <f>IF('SANTA FE'!$H13=0," ",'SANTA FE'!$H13)</f>
        <v>Partial</v>
      </c>
      <c r="AE14" s="51" t="str">
        <f>IF(SEMINOLE!$H13=0," ",SEMINOLE!$H13)</f>
        <v>Yes</v>
      </c>
      <c r="AF14" s="51" t="str">
        <f>IF('SOUTH FLORIDA'!$H13=0," ",'SOUTH FLORIDA'!$H13)</f>
        <v>YES</v>
      </c>
      <c r="AG14" s="51" t="str">
        <f>IF(TALLAHASSEE!$H13=0," ",TALLAHASSEE!$H13)</f>
        <v>Partial</v>
      </c>
      <c r="AH14" s="51" t="str">
        <f>IF(VALENCIA!$H13=0," ",VALENCIA!$H13)</f>
        <v>Yes</v>
      </c>
      <c r="AI14" s="49" t="s">
        <v>15</v>
      </c>
      <c r="AK14" s="32">
        <f t="shared" si="1"/>
        <v>13</v>
      </c>
      <c r="AL14" s="32">
        <f t="shared" si="2"/>
        <v>0</v>
      </c>
      <c r="AM14" s="32">
        <f t="shared" si="3"/>
        <v>8</v>
      </c>
      <c r="AN14" s="32">
        <f t="shared" si="4"/>
        <v>21</v>
      </c>
      <c r="AO14" s="56">
        <f t="shared" si="5"/>
        <v>0.61904761904761907</v>
      </c>
      <c r="AP14" s="58">
        <f t="shared" si="6"/>
        <v>0</v>
      </c>
      <c r="AQ14" s="58">
        <f t="shared" si="7"/>
        <v>0.38095238095238093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tr">
        <f>IF(EASTERN!H14=0," ",EASTERN!H14)</f>
        <v>No</v>
      </c>
      <c r="H15" s="51" t="str">
        <f>IF(BROWARD!$H14=0," ",BROWARD!$H14)</f>
        <v>Partial</v>
      </c>
      <c r="I15" s="51" t="str">
        <f>IF(CENTRAL!$H14=0," ",CENTRAL!$H14)</f>
        <v xml:space="preserve"> </v>
      </c>
      <c r="J15" s="51" t="str">
        <f>IF(CHIPOLA!$H14=0," ",CHIPOLA!$H14)</f>
        <v xml:space="preserve"> </v>
      </c>
      <c r="K15" s="51" t="str">
        <f>IF(DAYTONA!$H14=0," ",DAYTONA!$H14)</f>
        <v xml:space="preserve"> </v>
      </c>
      <c r="L15" s="51" t="str">
        <f>IF(SOUTHWESTERN!$H14=0," ",SOUTHWESTERN!$H14)</f>
        <v xml:space="preserve"> </v>
      </c>
      <c r="M15" s="51" t="str">
        <f>IF('FSC JAX'!$H14=0," ",'FSC JAX'!$H14)</f>
        <v>No</v>
      </c>
      <c r="N15" s="51" t="str">
        <f>IF('FL KEYS'!$H14=0," ",'FL KEYS'!$H14)</f>
        <v xml:space="preserve"> </v>
      </c>
      <c r="O15" s="51" t="str">
        <f>IF('GULF COAST'!$H14=0," ",'GULF COAST'!$H14)</f>
        <v xml:space="preserve"> </v>
      </c>
      <c r="P15" s="51" t="str">
        <f>IF(HILLSBOROUGH!$H14=0," ",HILLSBOROUGH!$H14)</f>
        <v>No</v>
      </c>
      <c r="Q15" s="51" t="str">
        <f>IF('INDIAN RIVER'!$H14=0," ",'INDIAN RIVER'!$H14)</f>
        <v xml:space="preserve"> </v>
      </c>
      <c r="R15" s="51" t="str">
        <f>IF(GATEWAY!$H14=0," ",GATEWAY!$H14)</f>
        <v xml:space="preserve"> </v>
      </c>
      <c r="S15" s="51" t="str">
        <f>IF('LAKE SUMTER'!$H14=0," ",'LAKE SUMTER'!$H14)</f>
        <v>No</v>
      </c>
      <c r="T15" s="51" t="str">
        <f>IF('SCF MANATEE'!$H14=0," ",'SCF MANATEE'!$H14)</f>
        <v>Partial</v>
      </c>
      <c r="U15" s="51" t="str">
        <f>IF(MIAMI!$H14=0," ",MIAMI!$H14)</f>
        <v>No</v>
      </c>
      <c r="V15" s="51" t="str">
        <f>IF('NORTH FLORIDA'!$H14=0," ",'NORTH FLORIDA'!$H14)</f>
        <v xml:space="preserve"> </v>
      </c>
      <c r="W15" s="51" t="str">
        <f>IF('NORTHWEST FLORIDA'!$H14=0," ",'NORTHWEST FLORIDA'!$H14)</f>
        <v xml:space="preserve"> </v>
      </c>
      <c r="X15" s="51" t="str">
        <f>IF('PALM BEACH'!$H14=0," ",'PALM BEACH'!$H14)</f>
        <v xml:space="preserve"> </v>
      </c>
      <c r="Y15" s="51" t="str">
        <f>IF(PASCO!$H14=0," ",PASCO!$H14)</f>
        <v>No</v>
      </c>
      <c r="Z15" s="51" t="str">
        <f>IF(PENSACOLA!$H14=0," ",PENSACOLA!$H14)</f>
        <v xml:space="preserve"> </v>
      </c>
      <c r="AA15" s="51" t="str">
        <f>IF(POLK!$H14=0," ",POLK!$H14)</f>
        <v xml:space="preserve"> </v>
      </c>
      <c r="AB15" s="51" t="str">
        <f>IF('ST JOHNS'!$H14=0," ",'ST JOHNS'!$H14)</f>
        <v>No</v>
      </c>
      <c r="AC15" s="51" t="str">
        <f>IF('ST PETE'!$H14=0," ",'ST PETE'!$H14)</f>
        <v xml:space="preserve"> </v>
      </c>
      <c r="AD15" s="51" t="str">
        <f>IF('SANTA FE'!$H14=0," ",'SANTA FE'!$H14)</f>
        <v>No</v>
      </c>
      <c r="AE15" s="51" t="str">
        <f>IF(SEMINOLE!$H14=0," ",SEMINOLE!$H14)</f>
        <v xml:space="preserve"> </v>
      </c>
      <c r="AF15" s="51" t="str">
        <f>IF('SOUTH FLORIDA'!$H14=0," ",'SOUTH FLORIDA'!$H14)</f>
        <v xml:space="preserve"> </v>
      </c>
      <c r="AG15" s="51" t="str">
        <f>IF(TALLAHASSEE!$H14=0," ",TALLAHASSEE!$H14)</f>
        <v xml:space="preserve"> </v>
      </c>
      <c r="AH15" s="51" t="str">
        <f>IF(VALENCIA!$H14=0," ",VALENCIA!$H14)</f>
        <v>No</v>
      </c>
      <c r="AI15" s="49" t="s">
        <v>24</v>
      </c>
      <c r="AK15" s="32">
        <f t="shared" si="1"/>
        <v>0</v>
      </c>
      <c r="AL15" s="32">
        <f t="shared" si="2"/>
        <v>9</v>
      </c>
      <c r="AM15" s="32">
        <f t="shared" si="3"/>
        <v>2</v>
      </c>
      <c r="AN15" s="32">
        <f t="shared" si="4"/>
        <v>11</v>
      </c>
      <c r="AO15" s="58">
        <f t="shared" si="5"/>
        <v>0</v>
      </c>
      <c r="AP15" s="56">
        <f t="shared" si="6"/>
        <v>0.81818181818181823</v>
      </c>
      <c r="AQ15" s="58">
        <f t="shared" si="7"/>
        <v>0.18181818181818182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tr">
        <f>IF(EASTERN!H15=0," ",EASTERN!H15)</f>
        <v xml:space="preserve"> </v>
      </c>
      <c r="H16" s="51" t="str">
        <f>IF(BROWARD!$H15=0," ",BROWARD!$H15)</f>
        <v xml:space="preserve"> </v>
      </c>
      <c r="I16" s="51" t="str">
        <f>IF(CENTRAL!$H15=0," ",CENTRAL!$H15)</f>
        <v xml:space="preserve"> </v>
      </c>
      <c r="J16" s="51" t="str">
        <f>IF(CHIPOLA!$H15=0," ",CHIPOLA!$H15)</f>
        <v xml:space="preserve"> </v>
      </c>
      <c r="K16" s="51" t="str">
        <f>IF(DAYTONA!$H15=0," ",DAYTONA!$H15)</f>
        <v>Yes</v>
      </c>
      <c r="L16" s="51" t="str">
        <f>IF(SOUTHWESTERN!$H15=0," ",SOUTHWESTERN!$H15)</f>
        <v xml:space="preserve"> </v>
      </c>
      <c r="M16" s="51" t="str">
        <f>IF('FSC JAX'!$H15=0," ",'FSC JAX'!$H15)</f>
        <v>Yes</v>
      </c>
      <c r="N16" s="51" t="str">
        <f>IF('FL KEYS'!$H15=0," ",'FL KEYS'!$H15)</f>
        <v xml:space="preserve"> </v>
      </c>
      <c r="O16" s="51" t="str">
        <f>IF('GULF COAST'!$H15=0," ",'GULF COAST'!$H15)</f>
        <v xml:space="preserve"> </v>
      </c>
      <c r="P16" s="51" t="str">
        <f>IF(HILLSBOROUGH!$H15=0," ",HILLSBOROUGH!$H15)</f>
        <v>Yes</v>
      </c>
      <c r="Q16" s="51" t="str">
        <f>IF('INDIAN RIVER'!$H15=0," ",'INDIAN RIVER'!$H15)</f>
        <v xml:space="preserve"> </v>
      </c>
      <c r="R16" s="51" t="str">
        <f>IF(GATEWAY!$H15=0," ",GATEWAY!$H15)</f>
        <v xml:space="preserve"> </v>
      </c>
      <c r="S16" s="51" t="str">
        <f>IF('LAKE SUMTER'!$H15=0," ",'LAKE SUMTER'!$H15)</f>
        <v xml:space="preserve"> </v>
      </c>
      <c r="T16" s="51" t="str">
        <f>IF('SCF MANATEE'!$H15=0," ",'SCF MANATEE'!$H15)</f>
        <v>Partial</v>
      </c>
      <c r="U16" s="51" t="str">
        <f>IF(MIAMI!$H15=0," ",MIAMI!$H15)</f>
        <v>Yes</v>
      </c>
      <c r="V16" s="51" t="str">
        <f>IF('NORTH FLORIDA'!$H15=0," ",'NORTH FLORIDA'!$H15)</f>
        <v xml:space="preserve"> </v>
      </c>
      <c r="W16" s="51" t="str">
        <f>IF('NORTHWEST FLORIDA'!$H15=0," ",'NORTHWEST FLORIDA'!$H15)</f>
        <v>No</v>
      </c>
      <c r="X16" s="51" t="str">
        <f>IF('PALM BEACH'!$H15=0," ",'PALM BEACH'!$H15)</f>
        <v xml:space="preserve"> </v>
      </c>
      <c r="Y16" s="51" t="str">
        <f>IF(PASCO!$H15=0," ",PASCO!$H15)</f>
        <v xml:space="preserve"> </v>
      </c>
      <c r="Z16" s="51" t="str">
        <f>IF(PENSACOLA!$H15=0," ",PENSACOLA!$H15)</f>
        <v xml:space="preserve"> </v>
      </c>
      <c r="AA16" s="51" t="str">
        <f>IF(POLK!$H15=0," ",POLK!$H15)</f>
        <v>Yes</v>
      </c>
      <c r="AB16" s="51" t="str">
        <f>IF('ST JOHNS'!$H15=0," ",'ST JOHNS'!$H15)</f>
        <v xml:space="preserve"> </v>
      </c>
      <c r="AC16" s="51" t="str">
        <f>IF('ST PETE'!$H15=0," ",'ST PETE'!$H15)</f>
        <v xml:space="preserve"> </v>
      </c>
      <c r="AD16" s="51" t="str">
        <f>IF('SANTA FE'!$H15=0," ",'SANTA FE'!$H15)</f>
        <v>No</v>
      </c>
      <c r="AE16" s="51" t="str">
        <f>IF(SEMINOLE!$H15=0," ",SEMINOLE!$H15)</f>
        <v>Yes</v>
      </c>
      <c r="AF16" s="51" t="str">
        <f>IF('SOUTH FLORIDA'!$H15=0," ",'SOUTH FLORIDA'!$H15)</f>
        <v xml:space="preserve"> </v>
      </c>
      <c r="AG16" s="51" t="str">
        <f>IF(TALLAHASSEE!$H15=0," ",TALLAHASSEE!$H15)</f>
        <v>Yes</v>
      </c>
      <c r="AH16" s="51" t="str">
        <f>IF(VALENCIA!$H15=0," ",VALENCIA!$H15)</f>
        <v xml:space="preserve"> </v>
      </c>
      <c r="AI16" s="49" t="s">
        <v>15</v>
      </c>
      <c r="AK16" s="32">
        <f t="shared" si="1"/>
        <v>7</v>
      </c>
      <c r="AL16" s="32">
        <f t="shared" si="2"/>
        <v>2</v>
      </c>
      <c r="AM16" s="32">
        <f t="shared" si="3"/>
        <v>1</v>
      </c>
      <c r="AN16" s="32">
        <f t="shared" si="4"/>
        <v>10</v>
      </c>
      <c r="AO16" s="56">
        <f t="shared" si="5"/>
        <v>0.7</v>
      </c>
      <c r="AP16" s="58">
        <f t="shared" si="6"/>
        <v>0.2</v>
      </c>
      <c r="AQ16" s="58">
        <f t="shared" si="7"/>
        <v>0.1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tr">
        <f>IF(EASTERN!H16=0," ",EASTERN!H16)</f>
        <v xml:space="preserve"> </v>
      </c>
      <c r="H17" s="51" t="str">
        <f>IF(BROWARD!$H16=0," ",BROWARD!$H16)</f>
        <v xml:space="preserve"> </v>
      </c>
      <c r="I17" s="51" t="str">
        <f>IF(CENTRAL!$H16=0," ",CENTRAL!$H16)</f>
        <v xml:space="preserve"> </v>
      </c>
      <c r="J17" s="51" t="str">
        <f>IF(CHIPOLA!$H16=0," ",CHIPOLA!$H16)</f>
        <v xml:space="preserve"> </v>
      </c>
      <c r="K17" s="51" t="str">
        <f>IF(DAYTONA!$H16=0," ",DAYTONA!$H16)</f>
        <v xml:space="preserve"> </v>
      </c>
      <c r="L17" s="51" t="str">
        <f>IF(SOUTHWESTERN!$H16=0," ",SOUTHWESTERN!$H16)</f>
        <v xml:space="preserve"> </v>
      </c>
      <c r="M17" s="51" t="str">
        <f>IF('FSC JAX'!$H16=0," ",'FSC JAX'!$H16)</f>
        <v xml:space="preserve"> </v>
      </c>
      <c r="N17" s="51" t="str">
        <f>IF('FL KEYS'!$H16=0," ",'FL KEYS'!$H16)</f>
        <v xml:space="preserve"> </v>
      </c>
      <c r="O17" s="51" t="str">
        <f>IF('GULF COAST'!$H16=0," ",'GULF COAST'!$H16)</f>
        <v xml:space="preserve"> </v>
      </c>
      <c r="P17" s="51" t="str">
        <f>IF(HILLSBOROUGH!$H16=0," ",HILLSBOROUGH!$H16)</f>
        <v xml:space="preserve"> </v>
      </c>
      <c r="Q17" s="51" t="str">
        <f>IF('INDIAN RIVER'!$H16=0," ",'INDIAN RIVER'!$H16)</f>
        <v xml:space="preserve"> </v>
      </c>
      <c r="R17" s="51" t="str">
        <f>IF(GATEWAY!$H16=0," ",GATEWAY!$H16)</f>
        <v xml:space="preserve"> </v>
      </c>
      <c r="S17" s="51" t="str">
        <f>IF('LAKE SUMTER'!$H16=0," ",'LAKE SUMTER'!$H16)</f>
        <v xml:space="preserve"> </v>
      </c>
      <c r="T17" s="51" t="str">
        <f>IF('SCF MANATEE'!$H16=0," ",'SCF MANATEE'!$H16)</f>
        <v xml:space="preserve"> </v>
      </c>
      <c r="U17" s="51" t="str">
        <f>IF(MIAMI!$H16=0," ",MIAMI!$H16)</f>
        <v xml:space="preserve"> </v>
      </c>
      <c r="V17" s="51" t="str">
        <f>IF('NORTH FLORIDA'!$H16=0," ",'NORTH FLORIDA'!$H16)</f>
        <v xml:space="preserve"> </v>
      </c>
      <c r="W17" s="51" t="str">
        <f>IF('NORTHWEST FLORIDA'!$H16=0," ",'NORTHWEST FLORIDA'!$H16)</f>
        <v xml:space="preserve"> </v>
      </c>
      <c r="X17" s="51" t="str">
        <f>IF('PALM BEACH'!$H16=0," ",'PALM BEACH'!$H16)</f>
        <v xml:space="preserve"> </v>
      </c>
      <c r="Y17" s="51" t="str">
        <f>IF(PASCO!$H16=0," ",PASCO!$H16)</f>
        <v xml:space="preserve"> </v>
      </c>
      <c r="Z17" s="51" t="str">
        <f>IF(PENSACOLA!$H16=0," ",PENSACOLA!$H16)</f>
        <v xml:space="preserve"> </v>
      </c>
      <c r="AA17" s="51" t="str">
        <f>IF(POLK!$H16=0," ",POLK!$H16)</f>
        <v xml:space="preserve"> </v>
      </c>
      <c r="AB17" s="51" t="str">
        <f>IF('ST JOHNS'!$H16=0," ",'ST JOHNS'!$H16)</f>
        <v xml:space="preserve"> </v>
      </c>
      <c r="AC17" s="51" t="str">
        <f>IF('ST PETE'!$H16=0," ",'ST PETE'!$H16)</f>
        <v xml:space="preserve"> </v>
      </c>
      <c r="AD17" s="51" t="str">
        <f>IF('SANTA FE'!$H16=0," ",'SANTA FE'!$H16)</f>
        <v xml:space="preserve"> </v>
      </c>
      <c r="AE17" s="51" t="str">
        <f>IF(SEMINOLE!$H16=0," ",SEMINOLE!$H16)</f>
        <v xml:space="preserve"> </v>
      </c>
      <c r="AF17" s="51" t="str">
        <f>IF('SOUTH FLORIDA'!$H16=0," ",'SOUTH FLORIDA'!$H16)</f>
        <v xml:space="preserve"> </v>
      </c>
      <c r="AG17" s="51" t="str">
        <f>IF(TALLAHASSEE!$H16=0," ",TALLAHASSEE!$H16)</f>
        <v xml:space="preserve"> </v>
      </c>
      <c r="AH17" s="51" t="str">
        <f>IF(VALENCIA!$H16=0," ",VALENCIA!$H16)</f>
        <v>Yes</v>
      </c>
      <c r="AI17" s="49" t="s">
        <v>15</v>
      </c>
      <c r="AK17" s="32">
        <f t="shared" si="1"/>
        <v>1</v>
      </c>
      <c r="AL17" s="32">
        <f t="shared" si="2"/>
        <v>0</v>
      </c>
      <c r="AM17" s="32">
        <f t="shared" si="3"/>
        <v>0</v>
      </c>
      <c r="AN17" s="32">
        <f t="shared" si="4"/>
        <v>1</v>
      </c>
      <c r="AO17" s="56">
        <f t="shared" si="5"/>
        <v>1</v>
      </c>
      <c r="AP17" s="58">
        <f t="shared" si="6"/>
        <v>0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tr">
        <f>IF(EASTERN!H17=0," ",EASTERN!H17)</f>
        <v xml:space="preserve"> </v>
      </c>
      <c r="H18" s="51" t="str">
        <f>IF(BROWARD!$H17=0," ",BROWARD!$H17)</f>
        <v xml:space="preserve"> </v>
      </c>
      <c r="I18" s="51" t="str">
        <f>IF(CENTRAL!$H17=0," ",CENTRAL!$H17)</f>
        <v xml:space="preserve"> </v>
      </c>
      <c r="J18" s="51" t="str">
        <f>IF(CHIPOLA!$H17=0," ",CHIPOLA!$H17)</f>
        <v>Yes</v>
      </c>
      <c r="K18" s="51" t="str">
        <f>IF(DAYTONA!$H17=0," ",DAYTONA!$H17)</f>
        <v>No</v>
      </c>
      <c r="L18" s="51" t="str">
        <f>IF(SOUTHWESTERN!$H17=0," ",SOUTHWESTERN!$H17)</f>
        <v xml:space="preserve"> </v>
      </c>
      <c r="M18" s="51" t="str">
        <f>IF('FSC JAX'!$H17=0," ",'FSC JAX'!$H17)</f>
        <v>No</v>
      </c>
      <c r="N18" s="51" t="str">
        <f>IF('FL KEYS'!$H17=0," ",'FL KEYS'!$H17)</f>
        <v xml:space="preserve"> </v>
      </c>
      <c r="O18" s="51" t="str">
        <f>IF('GULF COAST'!$H17=0," ",'GULF COAST'!$H17)</f>
        <v xml:space="preserve"> </v>
      </c>
      <c r="P18" s="51" t="str">
        <f>IF(HILLSBOROUGH!$H17=0," ",HILLSBOROUGH!$H17)</f>
        <v xml:space="preserve"> </v>
      </c>
      <c r="Q18" s="51" t="str">
        <f>IF('INDIAN RIVER'!$H17=0," ",'INDIAN RIVER'!$H17)</f>
        <v xml:space="preserve"> </v>
      </c>
      <c r="R18" s="51" t="str">
        <f>IF(GATEWAY!$H17=0," ",GATEWAY!$H17)</f>
        <v xml:space="preserve"> </v>
      </c>
      <c r="S18" s="51" t="str">
        <f>IF('LAKE SUMTER'!$H17=0," ",'LAKE SUMTER'!$H17)</f>
        <v xml:space="preserve"> </v>
      </c>
      <c r="T18" s="51" t="str">
        <f>IF('SCF MANATEE'!$H17=0," ",'SCF MANATEE'!$H17)</f>
        <v>Partial</v>
      </c>
      <c r="U18" s="51" t="str">
        <f>IF(MIAMI!$H17=0," ",MIAMI!$H17)</f>
        <v>Yes</v>
      </c>
      <c r="V18" s="51" t="str">
        <f>IF('NORTH FLORIDA'!$H17=0," ",'NORTH FLORIDA'!$H17)</f>
        <v>Yes</v>
      </c>
      <c r="W18" s="51" t="str">
        <f>IF('NORTHWEST FLORIDA'!$H17=0," ",'NORTHWEST FLORIDA'!$H17)</f>
        <v xml:space="preserve"> </v>
      </c>
      <c r="X18" s="51" t="str">
        <f>IF('PALM BEACH'!$H17=0," ",'PALM BEACH'!$H17)</f>
        <v>No</v>
      </c>
      <c r="Y18" s="51" t="str">
        <f>IF(PASCO!$H17=0," ",PASCO!$H17)</f>
        <v xml:space="preserve"> </v>
      </c>
      <c r="Z18" s="51" t="str">
        <f>IF(PENSACOLA!$H17=0," ",PENSACOLA!$H17)</f>
        <v xml:space="preserve"> </v>
      </c>
      <c r="AA18" s="51" t="str">
        <f>IF(POLK!$H17=0," ",POLK!$H17)</f>
        <v>No</v>
      </c>
      <c r="AB18" s="51" t="str">
        <f>IF('ST JOHNS'!$H17=0," ",'ST JOHNS'!$H17)</f>
        <v xml:space="preserve"> </v>
      </c>
      <c r="AC18" s="51" t="str">
        <f>IF('ST PETE'!$H17=0," ",'ST PETE'!$H17)</f>
        <v xml:space="preserve"> </v>
      </c>
      <c r="AD18" s="51" t="str">
        <f>IF('SANTA FE'!$H17=0," ",'SANTA FE'!$H17)</f>
        <v xml:space="preserve"> </v>
      </c>
      <c r="AE18" s="51" t="str">
        <f>IF(SEMINOLE!$H17=0," ",SEMINOLE!$H17)</f>
        <v>No</v>
      </c>
      <c r="AF18" s="51" t="str">
        <f>IF('SOUTH FLORIDA'!$H17=0," ",'SOUTH FLORIDA'!$H17)</f>
        <v xml:space="preserve"> </v>
      </c>
      <c r="AG18" s="51" t="str">
        <f>IF(TALLAHASSEE!$H17=0," ",TALLAHASSEE!$H17)</f>
        <v xml:space="preserve"> </v>
      </c>
      <c r="AH18" s="51" t="str">
        <f>IF(VALENCIA!$H17=0," ",VALENCIA!$H17)</f>
        <v xml:space="preserve"> </v>
      </c>
      <c r="AI18" s="49" t="s">
        <v>24</v>
      </c>
      <c r="AK18" s="32">
        <f t="shared" si="1"/>
        <v>3</v>
      </c>
      <c r="AL18" s="32">
        <f t="shared" si="2"/>
        <v>5</v>
      </c>
      <c r="AM18" s="32">
        <f t="shared" si="3"/>
        <v>1</v>
      </c>
      <c r="AN18" s="32">
        <f t="shared" si="4"/>
        <v>9</v>
      </c>
      <c r="AO18" s="58">
        <f t="shared" si="5"/>
        <v>0.33333333333333331</v>
      </c>
      <c r="AP18" s="56">
        <f t="shared" si="6"/>
        <v>0.55555555555555558</v>
      </c>
      <c r="AQ18" s="58">
        <f t="shared" si="7"/>
        <v>0.1111111111111111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tr">
        <f>IF(EASTERN!H18=0," ",EASTERN!H18)</f>
        <v>No</v>
      </c>
      <c r="H19" s="51" t="str">
        <f>IF(BROWARD!$H18=0," ",BROWARD!$H18)</f>
        <v>Partial</v>
      </c>
      <c r="I19" s="51" t="str">
        <f>IF(CENTRAL!$H18=0," ",CENTRAL!$H18)</f>
        <v>no</v>
      </c>
      <c r="J19" s="51" t="str">
        <f>IF(CHIPOLA!$H18=0," ",CHIPOLA!$H18)</f>
        <v xml:space="preserve"> </v>
      </c>
      <c r="K19" s="51" t="str">
        <f>IF(DAYTONA!$H18=0," ",DAYTONA!$H18)</f>
        <v>No</v>
      </c>
      <c r="L19" s="51" t="str">
        <f>IF(SOUTHWESTERN!$H18=0," ",SOUTHWESTERN!$H18)</f>
        <v>No</v>
      </c>
      <c r="M19" s="51" t="str">
        <f>IF('FSC JAX'!$H18=0," ",'FSC JAX'!$H18)</f>
        <v>No</v>
      </c>
      <c r="N19" s="51" t="str">
        <f>IF('FL KEYS'!$H18=0," ",'FL KEYS'!$H18)</f>
        <v>No</v>
      </c>
      <c r="O19" s="51" t="str">
        <f>IF('GULF COAST'!$H18=0," ",'GULF COAST'!$H18)</f>
        <v xml:space="preserve"> </v>
      </c>
      <c r="P19" s="51" t="str">
        <f>IF(HILLSBOROUGH!$H18=0," ",HILLSBOROUGH!$H18)</f>
        <v>Yes</v>
      </c>
      <c r="Q19" s="51" t="str">
        <f>IF('INDIAN RIVER'!$H18=0," ",'INDIAN RIVER'!$H18)</f>
        <v xml:space="preserve"> </v>
      </c>
      <c r="R19" s="51" t="str">
        <f>IF(GATEWAY!$H18=0," ",GATEWAY!$H18)</f>
        <v>Partial</v>
      </c>
      <c r="S19" s="51" t="str">
        <f>IF('LAKE SUMTER'!$H18=0," ",'LAKE SUMTER'!$H18)</f>
        <v>No</v>
      </c>
      <c r="T19" s="51" t="str">
        <f>IF('SCF MANATEE'!$H18=0," ",'SCF MANATEE'!$H18)</f>
        <v>Yes</v>
      </c>
      <c r="U19" s="51" t="str">
        <f>IF(MIAMI!$H18=0," ",MIAMI!$H18)</f>
        <v>No</v>
      </c>
      <c r="V19" s="51" t="str">
        <f>IF('NORTH FLORIDA'!$H18=0," ",'NORTH FLORIDA'!$H18)</f>
        <v>No</v>
      </c>
      <c r="W19" s="51" t="str">
        <f>IF('NORTHWEST FLORIDA'!$H18=0," ",'NORTHWEST FLORIDA'!$H18)</f>
        <v>Yes</v>
      </c>
      <c r="X19" s="51" t="str">
        <f>IF('PALM BEACH'!$H18=0," ",'PALM BEACH'!$H18)</f>
        <v>No</v>
      </c>
      <c r="Y19" s="51" t="str">
        <f>IF(PASCO!$H18=0," ",PASCO!$H18)</f>
        <v>No</v>
      </c>
      <c r="Z19" s="51" t="str">
        <f>IF(PENSACOLA!$H18=0," ",PENSACOLA!$H18)</f>
        <v>yes</v>
      </c>
      <c r="AA19" s="51" t="str">
        <f>IF(POLK!$H18=0," ",POLK!$H18)</f>
        <v xml:space="preserve"> </v>
      </c>
      <c r="AB19" s="51" t="str">
        <f>IF('ST JOHNS'!$H18=0," ",'ST JOHNS'!$H18)</f>
        <v>No</v>
      </c>
      <c r="AC19" s="51" t="str">
        <f>IF('ST PETE'!$H18=0," ",'ST PETE'!$H18)</f>
        <v>No</v>
      </c>
      <c r="AD19" s="51" t="str">
        <f>IF('SANTA FE'!$H18=0," ",'SANTA FE'!$H18)</f>
        <v>No</v>
      </c>
      <c r="AE19" s="51" t="str">
        <f>IF(SEMINOLE!$H18=0," ",SEMINOLE!$H18)</f>
        <v>No</v>
      </c>
      <c r="AF19" s="51" t="str">
        <f>IF('SOUTH FLORIDA'!$H18=0," ",'SOUTH FLORIDA'!$H18)</f>
        <v>NO</v>
      </c>
      <c r="AG19" s="51" t="str">
        <f>IF(TALLAHASSEE!$H18=0," ",TALLAHASSEE!$H18)</f>
        <v>No</v>
      </c>
      <c r="AH19" s="51" t="str">
        <f>IF(VALENCIA!$H18=0," ",VALENCIA!$H18)</f>
        <v>No</v>
      </c>
      <c r="AI19" s="49" t="s">
        <v>24</v>
      </c>
      <c r="AK19" s="32">
        <f t="shared" si="1"/>
        <v>4</v>
      </c>
      <c r="AL19" s="32">
        <f t="shared" si="2"/>
        <v>18</v>
      </c>
      <c r="AM19" s="32">
        <f t="shared" si="3"/>
        <v>2</v>
      </c>
      <c r="AN19" s="32">
        <f t="shared" si="4"/>
        <v>24</v>
      </c>
      <c r="AO19" s="58">
        <f t="shared" si="5"/>
        <v>0.16666666666666666</v>
      </c>
      <c r="AP19" s="56">
        <f t="shared" si="6"/>
        <v>0.75</v>
      </c>
      <c r="AQ19" s="58">
        <f t="shared" si="7"/>
        <v>8.3333333333333329E-2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tr">
        <f>IF(EASTERN!H19=0," ",EASTERN!H19)</f>
        <v xml:space="preserve"> </v>
      </c>
      <c r="H20" s="51" t="str">
        <f>IF(BROWARD!$H19=0," ",BROWARD!$H19)</f>
        <v>Partial</v>
      </c>
      <c r="I20" s="51" t="str">
        <f>IF(CENTRAL!$H19=0," ",CENTRAL!$H19)</f>
        <v xml:space="preserve"> </v>
      </c>
      <c r="J20" s="51" t="str">
        <f>IF(CHIPOLA!$H19=0," ",CHIPOLA!$H19)</f>
        <v xml:space="preserve"> </v>
      </c>
      <c r="K20" s="51" t="str">
        <f>IF(DAYTONA!$H19=0," ",DAYTONA!$H19)</f>
        <v xml:space="preserve"> </v>
      </c>
      <c r="L20" s="51" t="str">
        <f>IF(SOUTHWESTERN!$H19=0," ",SOUTHWESTERN!$H19)</f>
        <v xml:space="preserve"> </v>
      </c>
      <c r="M20" s="51" t="str">
        <f>IF('FSC JAX'!$H19=0," ",'FSC JAX'!$H19)</f>
        <v xml:space="preserve"> </v>
      </c>
      <c r="N20" s="51" t="str">
        <f>IF('FL KEYS'!$H19=0," ",'FL KEYS'!$H19)</f>
        <v xml:space="preserve"> </v>
      </c>
      <c r="O20" s="51" t="str">
        <f>IF('GULF COAST'!$H19=0," ",'GULF COAST'!$H19)</f>
        <v xml:space="preserve"> </v>
      </c>
      <c r="P20" s="51" t="str">
        <f>IF(HILLSBOROUGH!$H19=0," ",HILLSBOROUGH!$H19)</f>
        <v>Yes</v>
      </c>
      <c r="Q20" s="51" t="str">
        <f>IF('INDIAN RIVER'!$H19=0," ",'INDIAN RIVER'!$H19)</f>
        <v xml:space="preserve"> </v>
      </c>
      <c r="R20" s="51" t="str">
        <f>IF(GATEWAY!$H19=0," ",GATEWAY!$H19)</f>
        <v xml:space="preserve"> </v>
      </c>
      <c r="S20" s="51" t="str">
        <f>IF('LAKE SUMTER'!$H19=0," ",'LAKE SUMTER'!$H19)</f>
        <v>No</v>
      </c>
      <c r="T20" s="51" t="str">
        <f>IF('SCF MANATEE'!$H19=0," ",'SCF MANATEE'!$H19)</f>
        <v xml:space="preserve"> </v>
      </c>
      <c r="U20" s="51" t="str">
        <f>IF(MIAMI!$H19=0," ",MIAMI!$H19)</f>
        <v>No</v>
      </c>
      <c r="V20" s="51" t="str">
        <f>IF('NORTH FLORIDA'!$H19=0," ",'NORTH FLORIDA'!$H19)</f>
        <v xml:space="preserve"> </v>
      </c>
      <c r="W20" s="51" t="str">
        <f>IF('NORTHWEST FLORIDA'!$H19=0," ",'NORTHWEST FLORIDA'!$H19)</f>
        <v xml:space="preserve"> </v>
      </c>
      <c r="X20" s="51" t="str">
        <f>IF('PALM BEACH'!$H19=0," ",'PALM BEACH'!$H19)</f>
        <v xml:space="preserve"> </v>
      </c>
      <c r="Y20" s="51" t="str">
        <f>IF(PASCO!$H19=0," ",PASCO!$H19)</f>
        <v>No</v>
      </c>
      <c r="Z20" s="51" t="str">
        <f>IF(PENSACOLA!$H19=0," ",PENSACOLA!$H19)</f>
        <v xml:space="preserve"> </v>
      </c>
      <c r="AA20" s="51" t="str">
        <f>IF(POLK!$H19=0," ",POLK!$H19)</f>
        <v xml:space="preserve"> </v>
      </c>
      <c r="AB20" s="51" t="str">
        <f>IF('ST JOHNS'!$H19=0," ",'ST JOHNS'!$H19)</f>
        <v>No</v>
      </c>
      <c r="AC20" s="51" t="str">
        <f>IF('ST PETE'!$H19=0," ",'ST PETE'!$H19)</f>
        <v xml:space="preserve"> </v>
      </c>
      <c r="AD20" s="51" t="str">
        <f>IF('SANTA FE'!$H19=0," ",'SANTA FE'!$H19)</f>
        <v xml:space="preserve"> </v>
      </c>
      <c r="AE20" s="51" t="str">
        <f>IF(SEMINOLE!$H19=0," ",SEMINOLE!$H19)</f>
        <v xml:space="preserve"> </v>
      </c>
      <c r="AF20" s="51" t="str">
        <f>IF('SOUTH FLORIDA'!$H19=0," ",'SOUTH FLORIDA'!$H19)</f>
        <v xml:space="preserve"> </v>
      </c>
      <c r="AG20" s="51" t="str">
        <f>IF(TALLAHASSEE!$H19=0," ",TALLAHASSEE!$H19)</f>
        <v xml:space="preserve"> </v>
      </c>
      <c r="AH20" s="51" t="str">
        <f>IF(VALENCIA!$H19=0," ",VALENCIA!$H19)</f>
        <v xml:space="preserve"> </v>
      </c>
      <c r="AI20" s="49" t="s">
        <v>15</v>
      </c>
      <c r="AK20" s="32">
        <f t="shared" si="1"/>
        <v>1</v>
      </c>
      <c r="AL20" s="32">
        <f t="shared" si="2"/>
        <v>4</v>
      </c>
      <c r="AM20" s="32">
        <f t="shared" si="3"/>
        <v>1</v>
      </c>
      <c r="AN20" s="32">
        <f t="shared" si="4"/>
        <v>6</v>
      </c>
      <c r="AO20" s="56">
        <f t="shared" si="5"/>
        <v>0.16666666666666666</v>
      </c>
      <c r="AP20" s="58">
        <f t="shared" si="6"/>
        <v>0.66666666666666663</v>
      </c>
      <c r="AQ20" s="58">
        <f t="shared" si="7"/>
        <v>0.16666666666666666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tr">
        <f>IF(EASTERN!H20=0," ",EASTERN!H20)</f>
        <v>Yes</v>
      </c>
      <c r="H21" s="51" t="str">
        <f>IF(BROWARD!$H20=0," ",BROWARD!$H20)</f>
        <v>Partial</v>
      </c>
      <c r="I21" s="51" t="str">
        <f>IF(CENTRAL!$H20=0," ",CENTRAL!$H20)</f>
        <v>yes</v>
      </c>
      <c r="J21" s="51" t="str">
        <f>IF(CHIPOLA!$H20=0," ",CHIPOLA!$H20)</f>
        <v xml:space="preserve"> </v>
      </c>
      <c r="K21" s="51" t="str">
        <f>IF(DAYTONA!$H20=0," ",DAYTONA!$H20)</f>
        <v>Yes</v>
      </c>
      <c r="L21" s="51" t="str">
        <f>IF(SOUTHWESTERN!$H20=0," ",SOUTHWESTERN!$H20)</f>
        <v>Yes</v>
      </c>
      <c r="M21" s="51" t="str">
        <f>IF('FSC JAX'!$H20=0," ",'FSC JAX'!$H20)</f>
        <v>Yes</v>
      </c>
      <c r="N21" s="51" t="str">
        <f>IF('FL KEYS'!$H20=0," ",'FL KEYS'!$H20)</f>
        <v xml:space="preserve"> </v>
      </c>
      <c r="O21" s="51" t="str">
        <f>IF('GULF COAST'!$H20=0," ",'GULF COAST'!$H20)</f>
        <v>Yes</v>
      </c>
      <c r="P21" s="51" t="str">
        <f>IF(HILLSBOROUGH!$H20=0," ",HILLSBOROUGH!$H20)</f>
        <v>Yes</v>
      </c>
      <c r="Q21" s="51" t="str">
        <f>IF('INDIAN RIVER'!$H20=0," ",'INDIAN RIVER'!$H20)</f>
        <v>Yes</v>
      </c>
      <c r="R21" s="51" t="str">
        <f>IF(GATEWAY!$H20=0," ",GATEWAY!$H20)</f>
        <v>Yes</v>
      </c>
      <c r="S21" s="51" t="str">
        <f>IF('LAKE SUMTER'!$H20=0," ",'LAKE SUMTER'!$H20)</f>
        <v>Yes</v>
      </c>
      <c r="T21" s="51" t="str">
        <f>IF('SCF MANATEE'!$H20=0," ",'SCF MANATEE'!$H20)</f>
        <v>Yes</v>
      </c>
      <c r="U21" s="51" t="str">
        <f>IF(MIAMI!$H20=0," ",MIAMI!$H20)</f>
        <v>Yes</v>
      </c>
      <c r="V21" s="51" t="str">
        <f>IF('NORTH FLORIDA'!$H20=0," ",'NORTH FLORIDA'!$H20)</f>
        <v>Yes</v>
      </c>
      <c r="W21" s="51" t="str">
        <f>IF('NORTHWEST FLORIDA'!$H20=0," ",'NORTHWEST FLORIDA'!$H20)</f>
        <v>Yes</v>
      </c>
      <c r="X21" s="51" t="str">
        <f>IF('PALM BEACH'!$H20=0," ",'PALM BEACH'!$H20)</f>
        <v>No</v>
      </c>
      <c r="Y21" s="51" t="str">
        <f>IF(PASCO!$H20=0," ",PASCO!$H20)</f>
        <v>Yes</v>
      </c>
      <c r="Z21" s="51" t="str">
        <f>IF(PENSACOLA!$H20=0," ",PENSACOLA!$H20)</f>
        <v>yes</v>
      </c>
      <c r="AA21" s="51" t="str">
        <f>IF(POLK!$H20=0," ",POLK!$H20)</f>
        <v xml:space="preserve"> </v>
      </c>
      <c r="AB21" s="51" t="str">
        <f>IF('ST JOHNS'!$H20=0," ",'ST JOHNS'!$H20)</f>
        <v>Yes</v>
      </c>
      <c r="AC21" s="51" t="str">
        <f>IF('ST PETE'!$H20=0," ",'ST PETE'!$H20)</f>
        <v>Yes</v>
      </c>
      <c r="AD21" s="51" t="str">
        <f>IF('SANTA FE'!$H20=0," ",'SANTA FE'!$H20)</f>
        <v>Yes</v>
      </c>
      <c r="AE21" s="51" t="str">
        <f>IF(SEMINOLE!$H20=0," ",SEMINOLE!$H20)</f>
        <v>Yes</v>
      </c>
      <c r="AF21" s="51" t="str">
        <f>IF('SOUTH FLORIDA'!$H20=0," ",'SOUTH FLORIDA'!$H20)</f>
        <v>YES</v>
      </c>
      <c r="AG21" s="51" t="str">
        <f>IF(TALLAHASSEE!$H20=0," ",TALLAHASSEE!$H20)</f>
        <v>No</v>
      </c>
      <c r="AH21" s="51" t="str">
        <f>IF(VALENCIA!$H20=0," ",VALENCIA!$H20)</f>
        <v>Yes</v>
      </c>
      <c r="AI21" s="49" t="s">
        <v>15</v>
      </c>
      <c r="AK21" s="32">
        <f t="shared" si="1"/>
        <v>22</v>
      </c>
      <c r="AL21" s="32">
        <f t="shared" si="2"/>
        <v>2</v>
      </c>
      <c r="AM21" s="32">
        <f t="shared" si="3"/>
        <v>1</v>
      </c>
      <c r="AN21" s="32">
        <f t="shared" si="4"/>
        <v>25</v>
      </c>
      <c r="AO21" s="56">
        <f t="shared" si="5"/>
        <v>0.88</v>
      </c>
      <c r="AP21" s="58">
        <f t="shared" si="6"/>
        <v>0.08</v>
      </c>
      <c r="AQ21" s="58">
        <f t="shared" si="7"/>
        <v>0.04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tr">
        <f>IF(EASTERN!H21=0," ",EASTERN!H21)</f>
        <v xml:space="preserve"> </v>
      </c>
      <c r="H22" s="51" t="str">
        <f>IF(BROWARD!$H21=0," ",BROWARD!$H21)</f>
        <v xml:space="preserve"> </v>
      </c>
      <c r="I22" s="51" t="str">
        <f>IF(CENTRAL!$H21=0," ",CENTRAL!$H21)</f>
        <v xml:space="preserve"> </v>
      </c>
      <c r="J22" s="51" t="str">
        <f>IF(CHIPOLA!$H21=0," ",CHIPOLA!$H21)</f>
        <v xml:space="preserve"> </v>
      </c>
      <c r="K22" s="51" t="str">
        <f>IF(DAYTONA!$H21=0," ",DAYTONA!$H21)</f>
        <v xml:space="preserve"> </v>
      </c>
      <c r="L22" s="51" t="str">
        <f>IF(SOUTHWESTERN!$H21=0," ",SOUTHWESTERN!$H21)</f>
        <v xml:space="preserve"> </v>
      </c>
      <c r="M22" s="51" t="str">
        <f>IF('FSC JAX'!$H21=0," ",'FSC JAX'!$H21)</f>
        <v xml:space="preserve"> </v>
      </c>
      <c r="N22" s="51" t="str">
        <f>IF('FL KEYS'!$H21=0," ",'FL KEYS'!$H21)</f>
        <v xml:space="preserve"> </v>
      </c>
      <c r="O22" s="51" t="str">
        <f>IF('GULF COAST'!$H21=0," ",'GULF COAST'!$H21)</f>
        <v xml:space="preserve"> </v>
      </c>
      <c r="P22" s="51" t="str">
        <f>IF(HILLSBOROUGH!$H21=0," ",HILLSBOROUGH!$H21)</f>
        <v xml:space="preserve"> </v>
      </c>
      <c r="Q22" s="51" t="str">
        <f>IF('INDIAN RIVER'!$H21=0," ",'INDIAN RIVER'!$H21)</f>
        <v xml:space="preserve"> </v>
      </c>
      <c r="R22" s="51" t="str">
        <f>IF(GATEWAY!$H21=0," ",GATEWAY!$H21)</f>
        <v>Yes</v>
      </c>
      <c r="S22" s="51" t="str">
        <f>IF('LAKE SUMTER'!$H21=0," ",'LAKE SUMTER'!$H21)</f>
        <v>No</v>
      </c>
      <c r="T22" s="51" t="str">
        <f>IF('SCF MANATEE'!$H21=0," ",'SCF MANATEE'!$H21)</f>
        <v>No</v>
      </c>
      <c r="U22" s="51" t="str">
        <f>IF(MIAMI!$H21=0," ",MIAMI!$H21)</f>
        <v>Yes</v>
      </c>
      <c r="V22" s="51" t="str">
        <f>IF('NORTH FLORIDA'!$H21=0," ",'NORTH FLORIDA'!$H21)</f>
        <v xml:space="preserve"> </v>
      </c>
      <c r="W22" s="51" t="str">
        <f>IF('NORTHWEST FLORIDA'!$H21=0," ",'NORTHWEST FLORIDA'!$H21)</f>
        <v xml:space="preserve"> </v>
      </c>
      <c r="X22" s="51" t="str">
        <f>IF('PALM BEACH'!$H21=0," ",'PALM BEACH'!$H21)</f>
        <v xml:space="preserve"> </v>
      </c>
      <c r="Y22" s="51" t="str">
        <f>IF(PASCO!$H21=0," ",PASCO!$H21)</f>
        <v xml:space="preserve"> </v>
      </c>
      <c r="Z22" s="51" t="str">
        <f>IF(PENSACOLA!$H21=0," ",PENSACOLA!$H21)</f>
        <v xml:space="preserve"> </v>
      </c>
      <c r="AA22" s="51" t="str">
        <f>IF(POLK!$H21=0," ",POLK!$H21)</f>
        <v xml:space="preserve"> </v>
      </c>
      <c r="AB22" s="51" t="str">
        <f>IF('ST JOHNS'!$H21=0," ",'ST JOHNS'!$H21)</f>
        <v xml:space="preserve"> </v>
      </c>
      <c r="AC22" s="51" t="str">
        <f>IF('ST PETE'!$H21=0," ",'ST PETE'!$H21)</f>
        <v xml:space="preserve"> </v>
      </c>
      <c r="AD22" s="51" t="str">
        <f>IF('SANTA FE'!$H21=0," ",'SANTA FE'!$H21)</f>
        <v>No</v>
      </c>
      <c r="AE22" s="51" t="str">
        <f>IF(SEMINOLE!$H21=0," ",SEMINOLE!$H21)</f>
        <v xml:space="preserve"> </v>
      </c>
      <c r="AF22" s="51" t="str">
        <f>IF('SOUTH FLORIDA'!$H21=0," ",'SOUTH FLORIDA'!$H21)</f>
        <v xml:space="preserve"> </v>
      </c>
      <c r="AG22" s="51" t="str">
        <f>IF(TALLAHASSEE!$H21=0," ",TALLAHASSEE!$H21)</f>
        <v xml:space="preserve"> </v>
      </c>
      <c r="AH22" s="51" t="str">
        <f>IF(VALENCIA!$H21=0," ",VALENCIA!$H21)</f>
        <v xml:space="preserve"> </v>
      </c>
      <c r="AI22" s="49" t="s">
        <v>24</v>
      </c>
      <c r="AK22" s="32">
        <f t="shared" si="1"/>
        <v>2</v>
      </c>
      <c r="AL22" s="32">
        <f t="shared" si="2"/>
        <v>3</v>
      </c>
      <c r="AM22" s="32">
        <f t="shared" si="3"/>
        <v>0</v>
      </c>
      <c r="AN22" s="32">
        <f t="shared" si="4"/>
        <v>5</v>
      </c>
      <c r="AO22" s="58">
        <f t="shared" si="5"/>
        <v>0.4</v>
      </c>
      <c r="AP22" s="56">
        <f t="shared" si="6"/>
        <v>0.6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tr">
        <f>IF(EASTERN!H22=0," ",EASTERN!H22)</f>
        <v xml:space="preserve"> </v>
      </c>
      <c r="H23" s="51" t="str">
        <f>IF(BROWARD!$H22=0," ",BROWARD!$H22)</f>
        <v xml:space="preserve"> </v>
      </c>
      <c r="I23" s="51" t="str">
        <f>IF(CENTRAL!$H22=0," ",CENTRAL!$H22)</f>
        <v xml:space="preserve"> </v>
      </c>
      <c r="J23" s="51" t="str">
        <f>IF(CHIPOLA!$H22=0," ",CHIPOLA!$H22)</f>
        <v xml:space="preserve"> </v>
      </c>
      <c r="K23" s="51" t="str">
        <f>IF(DAYTONA!$H22=0," ",DAYTONA!$H22)</f>
        <v xml:space="preserve"> </v>
      </c>
      <c r="L23" s="51" t="str">
        <f>IF(SOUTHWESTERN!$H22=0," ",SOUTHWESTERN!$H22)</f>
        <v xml:space="preserve"> </v>
      </c>
      <c r="M23" s="51" t="str">
        <f>IF('FSC JAX'!$H22=0," ",'FSC JAX'!$H22)</f>
        <v xml:space="preserve"> </v>
      </c>
      <c r="N23" s="51" t="str">
        <f>IF('FL KEYS'!$H22=0," ",'FL KEYS'!$H22)</f>
        <v xml:space="preserve"> </v>
      </c>
      <c r="O23" s="51" t="str">
        <f>IF('GULF COAST'!$H22=0," ",'GULF COAST'!$H22)</f>
        <v xml:space="preserve"> </v>
      </c>
      <c r="P23" s="51" t="str">
        <f>IF(HILLSBOROUGH!$H22=0," ",HILLSBOROUGH!$H22)</f>
        <v xml:space="preserve"> </v>
      </c>
      <c r="Q23" s="51" t="str">
        <f>IF('INDIAN RIVER'!$H22=0," ",'INDIAN RIVER'!$H22)</f>
        <v xml:space="preserve"> </v>
      </c>
      <c r="R23" s="51" t="str">
        <f>IF(GATEWAY!$H22=0," ",GATEWAY!$H22)</f>
        <v xml:space="preserve"> </v>
      </c>
      <c r="S23" s="51" t="str">
        <f>IF('LAKE SUMTER'!$H22=0," ",'LAKE SUMTER'!$H22)</f>
        <v xml:space="preserve"> </v>
      </c>
      <c r="T23" s="51" t="str">
        <f>IF('SCF MANATEE'!$H22=0," ",'SCF MANATEE'!$H22)</f>
        <v>No</v>
      </c>
      <c r="U23" s="51" t="str">
        <f>IF(MIAMI!$H22=0," ",MIAMI!$H22)</f>
        <v xml:space="preserve"> </v>
      </c>
      <c r="V23" s="51" t="str">
        <f>IF('NORTH FLORIDA'!$H22=0," ",'NORTH FLORIDA'!$H22)</f>
        <v xml:space="preserve"> </v>
      </c>
      <c r="W23" s="51" t="str">
        <f>IF('NORTHWEST FLORIDA'!$H22=0," ",'NORTHWEST FLORIDA'!$H22)</f>
        <v xml:space="preserve"> </v>
      </c>
      <c r="X23" s="51" t="str">
        <f>IF('PALM BEACH'!$H22=0," ",'PALM BEACH'!$H22)</f>
        <v xml:space="preserve"> </v>
      </c>
      <c r="Y23" s="51" t="str">
        <f>IF(PASCO!$H22=0," ",PASCO!$H22)</f>
        <v xml:space="preserve"> </v>
      </c>
      <c r="Z23" s="51" t="str">
        <f>IF(PENSACOLA!$H22=0," ",PENSACOLA!$H22)</f>
        <v xml:space="preserve"> </v>
      </c>
      <c r="AA23" s="51" t="str">
        <f>IF(POLK!$H22=0," ",POLK!$H22)</f>
        <v xml:space="preserve"> </v>
      </c>
      <c r="AB23" s="51" t="str">
        <f>IF('ST JOHNS'!$H22=0," ",'ST JOHNS'!$H22)</f>
        <v xml:space="preserve"> </v>
      </c>
      <c r="AC23" s="51" t="str">
        <f>IF('ST PETE'!$H22=0," ",'ST PETE'!$H22)</f>
        <v>No</v>
      </c>
      <c r="AD23" s="51" t="str">
        <f>IF('SANTA FE'!$H22=0," ",'SANTA FE'!$H22)</f>
        <v xml:space="preserve"> </v>
      </c>
      <c r="AE23" s="51" t="str">
        <f>IF(SEMINOLE!$H22=0," ",SEMINOLE!$H22)</f>
        <v xml:space="preserve"> </v>
      </c>
      <c r="AF23" s="51" t="str">
        <f>IF('SOUTH FLORIDA'!$H22=0," ",'SOUTH FLORIDA'!$H22)</f>
        <v xml:space="preserve"> </v>
      </c>
      <c r="AG23" s="51" t="str">
        <f>IF(TALLAHASSEE!$H22=0," ",TALLAHASSEE!$H22)</f>
        <v xml:space="preserve"> </v>
      </c>
      <c r="AH23" s="51" t="str">
        <f>IF(VALENCIA!$H22=0," ",VALENCIA!$H22)</f>
        <v>No</v>
      </c>
      <c r="AI23" s="49" t="s">
        <v>24</v>
      </c>
      <c r="AK23" s="32">
        <f t="shared" si="1"/>
        <v>0</v>
      </c>
      <c r="AL23" s="32">
        <f t="shared" si="2"/>
        <v>3</v>
      </c>
      <c r="AM23" s="32">
        <f t="shared" si="3"/>
        <v>0</v>
      </c>
      <c r="AN23" s="32">
        <f t="shared" si="4"/>
        <v>3</v>
      </c>
      <c r="AO23" s="58">
        <f t="shared" si="5"/>
        <v>0</v>
      </c>
      <c r="AP23" s="56">
        <f t="shared" si="6"/>
        <v>1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tr">
        <f>IF(EASTERN!H23=0," ",EASTERN!H23)</f>
        <v xml:space="preserve"> </v>
      </c>
      <c r="H24" s="51" t="str">
        <f>IF(BROWARD!$H23=0," ",BROWARD!$H23)</f>
        <v xml:space="preserve"> </v>
      </c>
      <c r="I24" s="51" t="str">
        <f>IF(CENTRAL!$H23=0," ",CENTRAL!$H23)</f>
        <v xml:space="preserve"> </v>
      </c>
      <c r="J24" s="51" t="str">
        <f>IF(CHIPOLA!$H23=0," ",CHIPOLA!$H23)</f>
        <v xml:space="preserve"> </v>
      </c>
      <c r="K24" s="51" t="str">
        <f>IF(DAYTONA!$H23=0," ",DAYTONA!$H23)</f>
        <v xml:space="preserve"> </v>
      </c>
      <c r="L24" s="51" t="str">
        <f>IF(SOUTHWESTERN!$H23=0," ",SOUTHWESTERN!$H23)</f>
        <v xml:space="preserve"> </v>
      </c>
      <c r="M24" s="51" t="str">
        <f>IF('FSC JAX'!$H23=0," ",'FSC JAX'!$H23)</f>
        <v xml:space="preserve"> </v>
      </c>
      <c r="N24" s="51" t="str">
        <f>IF('FL KEYS'!$H23=0," ",'FL KEYS'!$H23)</f>
        <v xml:space="preserve"> </v>
      </c>
      <c r="O24" s="51" t="str">
        <f>IF('GULF COAST'!$H23=0," ",'GULF COAST'!$H23)</f>
        <v xml:space="preserve"> </v>
      </c>
      <c r="P24" s="51" t="str">
        <f>IF(HILLSBOROUGH!$H23=0," ",HILLSBOROUGH!$H23)</f>
        <v xml:space="preserve"> </v>
      </c>
      <c r="Q24" s="51" t="str">
        <f>IF('INDIAN RIVER'!$H23=0," ",'INDIAN RIVER'!$H23)</f>
        <v xml:space="preserve"> </v>
      </c>
      <c r="R24" s="51" t="str">
        <f>IF(GATEWAY!$H23=0," ",GATEWAY!$H23)</f>
        <v xml:space="preserve"> </v>
      </c>
      <c r="S24" s="51" t="str">
        <f>IF('LAKE SUMTER'!$H23=0," ",'LAKE SUMTER'!$H23)</f>
        <v xml:space="preserve"> </v>
      </c>
      <c r="T24" s="51" t="str">
        <f>IF('SCF MANATEE'!$H23=0," ",'SCF MANATEE'!$H23)</f>
        <v>Partial</v>
      </c>
      <c r="U24" s="51" t="str">
        <f>IF(MIAMI!$H23=0," ",MIAMI!$H23)</f>
        <v xml:space="preserve"> </v>
      </c>
      <c r="V24" s="51" t="str">
        <f>IF('NORTH FLORIDA'!$H23=0," ",'NORTH FLORIDA'!$H23)</f>
        <v xml:space="preserve"> </v>
      </c>
      <c r="W24" s="51" t="str">
        <f>IF('NORTHWEST FLORIDA'!$H23=0," ",'NORTHWEST FLORIDA'!$H23)</f>
        <v xml:space="preserve"> </v>
      </c>
      <c r="X24" s="51" t="str">
        <f>IF('PALM BEACH'!$H23=0," ",'PALM BEACH'!$H23)</f>
        <v>No</v>
      </c>
      <c r="Y24" s="51" t="str">
        <f>IF(PASCO!$H23=0," ",PASCO!$H23)</f>
        <v xml:space="preserve"> </v>
      </c>
      <c r="Z24" s="51" t="str">
        <f>IF(PENSACOLA!$H23=0," ",PENSACOLA!$H23)</f>
        <v xml:space="preserve"> </v>
      </c>
      <c r="AA24" s="51" t="str">
        <f>IF(POLK!$H23=0," ",POLK!$H23)</f>
        <v xml:space="preserve"> </v>
      </c>
      <c r="AB24" s="51" t="str">
        <f>IF('ST JOHNS'!$H23=0," ",'ST JOHNS'!$H23)</f>
        <v xml:space="preserve"> </v>
      </c>
      <c r="AC24" s="51" t="str">
        <f>IF('ST PETE'!$H23=0," ",'ST PETE'!$H23)</f>
        <v xml:space="preserve"> </v>
      </c>
      <c r="AD24" s="51" t="str">
        <f>IF('SANTA FE'!$H23=0," ",'SANTA FE'!$H23)</f>
        <v xml:space="preserve"> </v>
      </c>
      <c r="AE24" s="51" t="str">
        <f>IF(SEMINOLE!$H23=0," ",SEMINOLE!$H23)</f>
        <v xml:space="preserve"> </v>
      </c>
      <c r="AF24" s="51" t="str">
        <f>IF('SOUTH FLORIDA'!$H23=0," ",'SOUTH FLORIDA'!$H23)</f>
        <v>YES</v>
      </c>
      <c r="AG24" s="51" t="str">
        <f>IF(TALLAHASSEE!$H23=0," ",TALLAHASSEE!$H23)</f>
        <v xml:space="preserve"> </v>
      </c>
      <c r="AH24" s="51" t="str">
        <f>IF(VALENCIA!$H23=0," ",VALENCIA!$H23)</f>
        <v xml:space="preserve"> </v>
      </c>
      <c r="AI24" s="49" t="s">
        <v>15</v>
      </c>
      <c r="AK24" s="32">
        <f t="shared" si="1"/>
        <v>1</v>
      </c>
      <c r="AL24" s="32">
        <f t="shared" si="2"/>
        <v>1</v>
      </c>
      <c r="AM24" s="32">
        <f t="shared" si="3"/>
        <v>1</v>
      </c>
      <c r="AN24" s="32">
        <f t="shared" si="4"/>
        <v>3</v>
      </c>
      <c r="AO24" s="56">
        <f t="shared" si="5"/>
        <v>0.33333333333333331</v>
      </c>
      <c r="AP24" s="58">
        <f t="shared" si="6"/>
        <v>0.33333333333333331</v>
      </c>
      <c r="AQ24" s="58">
        <f t="shared" si="7"/>
        <v>0.33333333333333331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tr">
        <f>IF(EASTERN!H24=0," ",EASTERN!H24)</f>
        <v xml:space="preserve"> </v>
      </c>
      <c r="H25" s="51" t="str">
        <f>IF(BROWARD!$H24=0," ",BROWARD!$H24)</f>
        <v xml:space="preserve"> </v>
      </c>
      <c r="I25" s="51" t="str">
        <f>IF(CENTRAL!$H24=0," ",CENTRAL!$H24)</f>
        <v xml:space="preserve"> </v>
      </c>
      <c r="J25" s="51" t="str">
        <f>IF(CHIPOLA!$H24=0," ",CHIPOLA!$H24)</f>
        <v xml:space="preserve"> </v>
      </c>
      <c r="K25" s="51" t="str">
        <f>IF(DAYTONA!$H24=0," ",DAYTONA!$H24)</f>
        <v xml:space="preserve"> </v>
      </c>
      <c r="L25" s="51" t="str">
        <f>IF(SOUTHWESTERN!$H24=0," ",SOUTHWESTERN!$H24)</f>
        <v xml:space="preserve"> </v>
      </c>
      <c r="M25" s="51" t="str">
        <f>IF('FSC JAX'!$H24=0," ",'FSC JAX'!$H24)</f>
        <v xml:space="preserve"> </v>
      </c>
      <c r="N25" s="51" t="str">
        <f>IF('FL KEYS'!$H24=0," ",'FL KEYS'!$H24)</f>
        <v xml:space="preserve"> </v>
      </c>
      <c r="O25" s="51" t="str">
        <f>IF('GULF COAST'!$H24=0," ",'GULF COAST'!$H24)</f>
        <v xml:space="preserve"> </v>
      </c>
      <c r="P25" s="51" t="str">
        <f>IF(HILLSBOROUGH!$H24=0," ",HILLSBOROUGH!$H24)</f>
        <v xml:space="preserve"> </v>
      </c>
      <c r="Q25" s="51" t="str">
        <f>IF('INDIAN RIVER'!$H24=0," ",'INDIAN RIVER'!$H24)</f>
        <v xml:space="preserve"> </v>
      </c>
      <c r="R25" s="51" t="str">
        <f>IF(GATEWAY!$H24=0," ",GATEWAY!$H24)</f>
        <v xml:space="preserve"> </v>
      </c>
      <c r="S25" s="51" t="str">
        <f>IF('LAKE SUMTER'!$H24=0," ",'LAKE SUMTER'!$H24)</f>
        <v xml:space="preserve"> </v>
      </c>
      <c r="T25" s="51" t="str">
        <f>IF('SCF MANATEE'!$H24=0," ",'SCF MANATEE'!$H24)</f>
        <v xml:space="preserve"> </v>
      </c>
      <c r="U25" s="51" t="str">
        <f>IF(MIAMI!$H24=0," ",MIAMI!$H24)</f>
        <v xml:space="preserve"> </v>
      </c>
      <c r="V25" s="51" t="str">
        <f>IF('NORTH FLORIDA'!$H24=0," ",'NORTH FLORIDA'!$H24)</f>
        <v xml:space="preserve"> </v>
      </c>
      <c r="W25" s="51" t="str">
        <f>IF('NORTHWEST FLORIDA'!$H24=0," ",'NORTHWEST FLORIDA'!$H24)</f>
        <v xml:space="preserve"> </v>
      </c>
      <c r="X25" s="51" t="str">
        <f>IF('PALM BEACH'!$H24=0," ",'PALM BEACH'!$H24)</f>
        <v xml:space="preserve"> </v>
      </c>
      <c r="Y25" s="51" t="str">
        <f>IF(PASCO!$H24=0," ",PASCO!$H24)</f>
        <v xml:space="preserve"> </v>
      </c>
      <c r="Z25" s="51" t="str">
        <f>IF(PENSACOLA!$H24=0," ",PENSACOLA!$H24)</f>
        <v xml:space="preserve"> </v>
      </c>
      <c r="AA25" s="51" t="str">
        <f>IF(POLK!$H24=0," ",POLK!$H24)</f>
        <v xml:space="preserve"> </v>
      </c>
      <c r="AB25" s="51" t="str">
        <f>IF('ST JOHNS'!$H24=0," ",'ST JOHNS'!$H24)</f>
        <v xml:space="preserve"> </v>
      </c>
      <c r="AC25" s="51" t="str">
        <f>IF('ST PETE'!$H24=0," ",'ST PETE'!$H24)</f>
        <v>Yes</v>
      </c>
      <c r="AD25" s="51" t="str">
        <f>IF('SANTA FE'!$H24=0," ",'SANTA FE'!$H24)</f>
        <v xml:space="preserve"> </v>
      </c>
      <c r="AE25" s="51" t="str">
        <f>IF(SEMINOLE!$H24=0," ",SEMINOLE!$H24)</f>
        <v xml:space="preserve"> </v>
      </c>
      <c r="AF25" s="51" t="str">
        <f>IF('SOUTH FLORIDA'!$H24=0," ",'SOUTH FLORIDA'!$H24)</f>
        <v xml:space="preserve"> </v>
      </c>
      <c r="AG25" s="51" t="str">
        <f>IF(TALLAHASSEE!$H24=0," ",TALLAHASSEE!$H24)</f>
        <v xml:space="preserve"> </v>
      </c>
      <c r="AH25" s="51" t="str">
        <f>IF(VALENCIA!$H24=0," ",VALENCIA!$H24)</f>
        <v xml:space="preserve"> </v>
      </c>
      <c r="AI25" s="49" t="s">
        <v>15</v>
      </c>
      <c r="AK25" s="32">
        <f t="shared" si="1"/>
        <v>1</v>
      </c>
      <c r="AL25" s="32">
        <f t="shared" si="2"/>
        <v>0</v>
      </c>
      <c r="AM25" s="32">
        <f t="shared" si="3"/>
        <v>0</v>
      </c>
      <c r="AN25" s="32">
        <f t="shared" si="4"/>
        <v>1</v>
      </c>
      <c r="AO25" s="56">
        <f t="shared" si="5"/>
        <v>1</v>
      </c>
      <c r="AP25" s="58">
        <f t="shared" si="6"/>
        <v>0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tr">
        <f>IF(EASTERN!H25=0," ",EASTERN!H25)</f>
        <v xml:space="preserve"> </v>
      </c>
      <c r="H26" s="51" t="str">
        <f>IF(BROWARD!$H25=0," ",BROWARD!$H25)</f>
        <v xml:space="preserve"> </v>
      </c>
      <c r="I26" s="51" t="str">
        <f>IF(CENTRAL!$H25=0," ",CENTRAL!$H25)</f>
        <v xml:space="preserve"> </v>
      </c>
      <c r="J26" s="51" t="str">
        <f>IF(CHIPOLA!$H25=0," ",CHIPOLA!$H25)</f>
        <v xml:space="preserve"> </v>
      </c>
      <c r="K26" s="51" t="str">
        <f>IF(DAYTONA!$H25=0," ",DAYTONA!$H25)</f>
        <v xml:space="preserve"> </v>
      </c>
      <c r="L26" s="51" t="str">
        <f>IF(SOUTHWESTERN!$H25=0," ",SOUTHWESTERN!$H25)</f>
        <v xml:space="preserve"> </v>
      </c>
      <c r="M26" s="51" t="str">
        <f>IF('FSC JAX'!$H25=0," ",'FSC JAX'!$H25)</f>
        <v xml:space="preserve"> </v>
      </c>
      <c r="N26" s="51" t="str">
        <f>IF('FL KEYS'!$H25=0," ",'FL KEYS'!$H25)</f>
        <v xml:space="preserve"> </v>
      </c>
      <c r="O26" s="51" t="str">
        <f>IF('GULF COAST'!$H25=0," ",'GULF COAST'!$H25)</f>
        <v xml:space="preserve"> </v>
      </c>
      <c r="P26" s="51" t="str">
        <f>IF(HILLSBOROUGH!$H25=0," ",HILLSBOROUGH!$H25)</f>
        <v xml:space="preserve"> </v>
      </c>
      <c r="Q26" s="51" t="str">
        <f>IF('INDIAN RIVER'!$H25=0," ",'INDIAN RIVER'!$H25)</f>
        <v xml:space="preserve"> </v>
      </c>
      <c r="R26" s="51" t="str">
        <f>IF(GATEWAY!$H25=0," ",GATEWAY!$H25)</f>
        <v xml:space="preserve"> </v>
      </c>
      <c r="S26" s="51" t="str">
        <f>IF('LAKE SUMTER'!$H25=0," ",'LAKE SUMTER'!$H25)</f>
        <v xml:space="preserve"> </v>
      </c>
      <c r="T26" s="51" t="str">
        <f>IF('SCF MANATEE'!$H25=0," ",'SCF MANATEE'!$H25)</f>
        <v xml:space="preserve"> </v>
      </c>
      <c r="U26" s="51" t="str">
        <f>IF(MIAMI!$H25=0," ",MIAMI!$H25)</f>
        <v xml:space="preserve"> </v>
      </c>
      <c r="V26" s="51" t="str">
        <f>IF('NORTH FLORIDA'!$H25=0," ",'NORTH FLORIDA'!$H25)</f>
        <v xml:space="preserve"> </v>
      </c>
      <c r="W26" s="51" t="str">
        <f>IF('NORTHWEST FLORIDA'!$H25=0," ",'NORTHWEST FLORIDA'!$H25)</f>
        <v xml:space="preserve"> </v>
      </c>
      <c r="X26" s="51" t="str">
        <f>IF('PALM BEACH'!$H25=0," ",'PALM BEACH'!$H25)</f>
        <v xml:space="preserve"> </v>
      </c>
      <c r="Y26" s="51" t="str">
        <f>IF(PASCO!$H25=0," ",PASCO!$H25)</f>
        <v xml:space="preserve"> </v>
      </c>
      <c r="Z26" s="51" t="str">
        <f>IF(PENSACOLA!$H25=0," ",PENSACOLA!$H25)</f>
        <v xml:space="preserve"> </v>
      </c>
      <c r="AA26" s="51" t="str">
        <f>IF(POLK!$H25=0," ",POLK!$H25)</f>
        <v xml:space="preserve"> </v>
      </c>
      <c r="AB26" s="51" t="str">
        <f>IF('ST JOHNS'!$H25=0," ",'ST JOHNS'!$H25)</f>
        <v xml:space="preserve"> </v>
      </c>
      <c r="AC26" s="51" t="str">
        <f>IF('ST PETE'!$H25=0," ",'ST PETE'!$H25)</f>
        <v xml:space="preserve"> </v>
      </c>
      <c r="AD26" s="51" t="str">
        <f>IF('SANTA FE'!$H25=0," ",'SANTA FE'!$H25)</f>
        <v xml:space="preserve"> </v>
      </c>
      <c r="AE26" s="51" t="str">
        <f>IF(SEMINOLE!$H25=0," ",SEMINOLE!$H25)</f>
        <v xml:space="preserve"> </v>
      </c>
      <c r="AF26" s="51" t="str">
        <f>IF('SOUTH FLORIDA'!$H25=0," ",'SOUTH FLORIDA'!$H25)</f>
        <v xml:space="preserve"> </v>
      </c>
      <c r="AG26" s="51" t="str">
        <f>IF(TALLAHASSEE!$H25=0," ",TALLAHASSEE!$H25)</f>
        <v xml:space="preserve"> </v>
      </c>
      <c r="AH26" s="51" t="str">
        <f>IF(VALENCIA!$H25=0," ",VALENCIA!$H25)</f>
        <v xml:space="preserve"> 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tr">
        <f>IF(EASTERN!H26=0," ",EASTERN!H26)</f>
        <v xml:space="preserve"> </v>
      </c>
      <c r="H27" s="51" t="str">
        <f>IF(BROWARD!$H26=0," ",BROWARD!$H26)</f>
        <v xml:space="preserve"> </v>
      </c>
      <c r="I27" s="51" t="str">
        <f>IF(CENTRAL!$H26=0," ",CENTRAL!$H26)</f>
        <v xml:space="preserve"> </v>
      </c>
      <c r="J27" s="51" t="str">
        <f>IF(CHIPOLA!$H26=0," ",CHIPOLA!$H26)</f>
        <v xml:space="preserve"> </v>
      </c>
      <c r="K27" s="51" t="str">
        <f>IF(DAYTONA!$H26=0," ",DAYTONA!$H26)</f>
        <v xml:space="preserve"> </v>
      </c>
      <c r="L27" s="51" t="str">
        <f>IF(SOUTHWESTERN!$H26=0," ",SOUTHWESTERN!$H26)</f>
        <v xml:space="preserve"> </v>
      </c>
      <c r="M27" s="51" t="str">
        <f>IF('FSC JAX'!$H26=0," ",'FSC JAX'!$H26)</f>
        <v xml:space="preserve"> </v>
      </c>
      <c r="N27" s="51" t="str">
        <f>IF('FL KEYS'!$H26=0," ",'FL KEYS'!$H26)</f>
        <v xml:space="preserve"> </v>
      </c>
      <c r="O27" s="51" t="str">
        <f>IF('GULF COAST'!$H26=0," ",'GULF COAST'!$H26)</f>
        <v xml:space="preserve"> </v>
      </c>
      <c r="P27" s="51" t="str">
        <f>IF(HILLSBOROUGH!$H26=0," ",HILLSBOROUGH!$H26)</f>
        <v xml:space="preserve"> </v>
      </c>
      <c r="Q27" s="51" t="str">
        <f>IF('INDIAN RIVER'!$H26=0," ",'INDIAN RIVER'!$H26)</f>
        <v xml:space="preserve"> </v>
      </c>
      <c r="R27" s="51" t="str">
        <f>IF(GATEWAY!$H26=0," ",GATEWAY!$H26)</f>
        <v>Partial</v>
      </c>
      <c r="S27" s="51" t="str">
        <f>IF('LAKE SUMTER'!$H26=0," ",'LAKE SUMTER'!$H26)</f>
        <v xml:space="preserve"> </v>
      </c>
      <c r="T27" s="51" t="str">
        <f>IF('SCF MANATEE'!$H26=0," ",'SCF MANATEE'!$H26)</f>
        <v xml:space="preserve"> </v>
      </c>
      <c r="U27" s="51" t="str">
        <f>IF(MIAMI!$H26=0," ",MIAMI!$H26)</f>
        <v xml:space="preserve"> </v>
      </c>
      <c r="V27" s="51" t="str">
        <f>IF('NORTH FLORIDA'!$H26=0," ",'NORTH FLORIDA'!$H26)</f>
        <v xml:space="preserve"> </v>
      </c>
      <c r="W27" s="51" t="str">
        <f>IF('NORTHWEST FLORIDA'!$H26=0," ",'NORTHWEST FLORIDA'!$H26)</f>
        <v>Partial</v>
      </c>
      <c r="X27" s="51" t="str">
        <f>IF('PALM BEACH'!$H26=0," ",'PALM BEACH'!$H26)</f>
        <v xml:space="preserve"> </v>
      </c>
      <c r="Y27" s="51" t="str">
        <f>IF(PASCO!$H26=0," ",PASCO!$H26)</f>
        <v xml:space="preserve"> </v>
      </c>
      <c r="Z27" s="51" t="str">
        <f>IF(PENSACOLA!$H26=0," ",PENSACOLA!$H26)</f>
        <v xml:space="preserve"> </v>
      </c>
      <c r="AA27" s="51" t="str">
        <f>IF(POLK!$H26=0," ",POLK!$H26)</f>
        <v>Yes</v>
      </c>
      <c r="AB27" s="51" t="str">
        <f>IF('ST JOHNS'!$H26=0," ",'ST JOHNS'!$H26)</f>
        <v>Partial</v>
      </c>
      <c r="AC27" s="51" t="str">
        <f>IF('ST PETE'!$H26=0," ",'ST PETE'!$H26)</f>
        <v xml:space="preserve"> </v>
      </c>
      <c r="AD27" s="51" t="str">
        <f>IF('SANTA FE'!$H26=0," ",'SANTA FE'!$H26)</f>
        <v>Partial</v>
      </c>
      <c r="AE27" s="51" t="str">
        <f>IF(SEMINOLE!$H26=0," ",SEMINOLE!$H26)</f>
        <v>Yes</v>
      </c>
      <c r="AF27" s="51" t="str">
        <f>IF('SOUTH FLORIDA'!$H26=0," ",'SOUTH FLORIDA'!$H26)</f>
        <v xml:space="preserve"> </v>
      </c>
      <c r="AG27" s="51" t="str">
        <f>IF(TALLAHASSEE!$H26=0," ",TALLAHASSEE!$H26)</f>
        <v xml:space="preserve"> </v>
      </c>
      <c r="AH27" s="51" t="str">
        <f>IF(VALENCIA!$H26=0," ",VALENCIA!$H26)</f>
        <v xml:space="preserve"> </v>
      </c>
      <c r="AI27" s="49" t="s">
        <v>59</v>
      </c>
      <c r="AK27" s="32">
        <f t="shared" si="1"/>
        <v>2</v>
      </c>
      <c r="AL27" s="32">
        <f t="shared" si="2"/>
        <v>0</v>
      </c>
      <c r="AM27" s="32">
        <f t="shared" si="3"/>
        <v>4</v>
      </c>
      <c r="AN27" s="32">
        <f t="shared" si="4"/>
        <v>6</v>
      </c>
      <c r="AO27" s="58">
        <f t="shared" si="5"/>
        <v>0.33333333333333331</v>
      </c>
      <c r="AP27" s="58">
        <f t="shared" si="6"/>
        <v>0</v>
      </c>
      <c r="AQ27" s="56">
        <f t="shared" si="7"/>
        <v>0.66666666666666663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tr">
        <f>IF(EASTERN!H27=0," ",EASTERN!H27)</f>
        <v>Yes</v>
      </c>
      <c r="H28" s="51" t="str">
        <f>IF(BROWARD!$H27=0," ",BROWARD!$H27)</f>
        <v>Partial</v>
      </c>
      <c r="I28" s="51" t="str">
        <f>IF(CENTRAL!$H27=0," ",CENTRAL!$H27)</f>
        <v xml:space="preserve"> </v>
      </c>
      <c r="J28" s="51" t="str">
        <f>IF(CHIPOLA!$H27=0," ",CHIPOLA!$H27)</f>
        <v xml:space="preserve"> </v>
      </c>
      <c r="K28" s="51" t="str">
        <f>IF(DAYTONA!$H27=0," ",DAYTONA!$H27)</f>
        <v>Yes</v>
      </c>
      <c r="L28" s="51" t="str">
        <f>IF(SOUTHWESTERN!$H27=0," ",SOUTHWESTERN!$H27)</f>
        <v xml:space="preserve"> </v>
      </c>
      <c r="M28" s="51" t="str">
        <f>IF('FSC JAX'!$H27=0," ",'FSC JAX'!$H27)</f>
        <v xml:space="preserve"> </v>
      </c>
      <c r="N28" s="51" t="str">
        <f>IF('FL KEYS'!$H27=0," ",'FL KEYS'!$H27)</f>
        <v>Yes</v>
      </c>
      <c r="O28" s="51" t="str">
        <f>IF('GULF COAST'!$H27=0," ",'GULF COAST'!$H27)</f>
        <v xml:space="preserve"> </v>
      </c>
      <c r="P28" s="51" t="str">
        <f>IF(HILLSBOROUGH!$H27=0," ",HILLSBOROUGH!$H27)</f>
        <v xml:space="preserve"> </v>
      </c>
      <c r="Q28" s="51" t="str">
        <f>IF('INDIAN RIVER'!$H27=0," ",'INDIAN RIVER'!$H27)</f>
        <v xml:space="preserve"> </v>
      </c>
      <c r="R28" s="51" t="str">
        <f>IF(GATEWAY!$H27=0," ",GATEWAY!$H27)</f>
        <v xml:space="preserve"> </v>
      </c>
      <c r="S28" s="51" t="str">
        <f>IF('LAKE SUMTER'!$H27=0," ",'LAKE SUMTER'!$H27)</f>
        <v xml:space="preserve"> </v>
      </c>
      <c r="T28" s="51" t="str">
        <f>IF('SCF MANATEE'!$H27=0," ",'SCF MANATEE'!$H27)</f>
        <v xml:space="preserve"> </v>
      </c>
      <c r="U28" s="51" t="str">
        <f>IF(MIAMI!$H27=0," ",MIAMI!$H27)</f>
        <v xml:space="preserve"> </v>
      </c>
      <c r="V28" s="51" t="str">
        <f>IF('NORTH FLORIDA'!$H27=0," ",'NORTH FLORIDA'!$H27)</f>
        <v>Yes</v>
      </c>
      <c r="W28" s="51" t="str">
        <f>IF('NORTHWEST FLORIDA'!$H27=0," ",'NORTHWEST FLORIDA'!$H27)</f>
        <v xml:space="preserve"> </v>
      </c>
      <c r="X28" s="51" t="str">
        <f>IF('PALM BEACH'!$H27=0," ",'PALM BEACH'!$H27)</f>
        <v xml:space="preserve"> </v>
      </c>
      <c r="Y28" s="51" t="str">
        <f>IF(PASCO!$H27=0," ",PASCO!$H27)</f>
        <v>Yes</v>
      </c>
      <c r="Z28" s="51" t="str">
        <f>IF(PENSACOLA!$H27=0," ",PENSACOLA!$H27)</f>
        <v xml:space="preserve"> </v>
      </c>
      <c r="AA28" s="51" t="str">
        <f>IF(POLK!$H27=0," ",POLK!$H27)</f>
        <v xml:space="preserve"> </v>
      </c>
      <c r="AB28" s="51" t="str">
        <f>IF('ST JOHNS'!$H27=0," ",'ST JOHNS'!$H27)</f>
        <v xml:space="preserve"> </v>
      </c>
      <c r="AC28" s="51" t="str">
        <f>IF('ST PETE'!$H27=0," ",'ST PETE'!$H27)</f>
        <v xml:space="preserve"> </v>
      </c>
      <c r="AD28" s="51" t="str">
        <f>IF('SANTA FE'!$H27=0," ",'SANTA FE'!$H27)</f>
        <v xml:space="preserve"> </v>
      </c>
      <c r="AE28" s="51" t="str">
        <f>IF(SEMINOLE!$H27=0," ",SEMINOLE!$H27)</f>
        <v xml:space="preserve"> </v>
      </c>
      <c r="AF28" s="51" t="str">
        <f>IF('SOUTH FLORIDA'!$H27=0," ",'SOUTH FLORIDA'!$H27)</f>
        <v>YES</v>
      </c>
      <c r="AG28" s="51" t="str">
        <f>IF(TALLAHASSEE!$H27=0," ",TALLAHASSEE!$H27)</f>
        <v xml:space="preserve"> </v>
      </c>
      <c r="AH28" s="51" t="str">
        <f>IF(VALENCIA!$H27=0," ",VALENCIA!$H27)</f>
        <v xml:space="preserve"> </v>
      </c>
      <c r="AI28" s="49" t="s">
        <v>15</v>
      </c>
      <c r="AK28" s="32">
        <f t="shared" si="1"/>
        <v>6</v>
      </c>
      <c r="AL28" s="32">
        <f t="shared" si="2"/>
        <v>0</v>
      </c>
      <c r="AM28" s="32">
        <f t="shared" si="3"/>
        <v>1</v>
      </c>
      <c r="AN28" s="32">
        <f t="shared" si="4"/>
        <v>7</v>
      </c>
      <c r="AO28" s="56">
        <f t="shared" si="5"/>
        <v>0.8571428571428571</v>
      </c>
      <c r="AP28" s="58">
        <f t="shared" si="6"/>
        <v>0</v>
      </c>
      <c r="AQ28" s="58">
        <f t="shared" si="7"/>
        <v>0.14285714285714285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tr">
        <f>IF(EASTERN!H28=0," ",EASTERN!H28)</f>
        <v>Yes</v>
      </c>
      <c r="H29" s="51" t="str">
        <f>IF(BROWARD!$H28=0," ",BROWARD!$H28)</f>
        <v xml:space="preserve"> </v>
      </c>
      <c r="I29" s="51" t="str">
        <f>IF(CENTRAL!$H28=0," ",CENTRAL!$H28)</f>
        <v xml:space="preserve"> </v>
      </c>
      <c r="J29" s="51" t="str">
        <f>IF(CHIPOLA!$H28=0," ",CHIPOLA!$H28)</f>
        <v xml:space="preserve"> </v>
      </c>
      <c r="K29" s="51" t="str">
        <f>IF(DAYTONA!$H28=0," ",DAYTONA!$H28)</f>
        <v xml:space="preserve"> </v>
      </c>
      <c r="L29" s="51" t="str">
        <f>IF(SOUTHWESTERN!$H28=0," ",SOUTHWESTERN!$H28)</f>
        <v>Partial</v>
      </c>
      <c r="M29" s="51" t="str">
        <f>IF('FSC JAX'!$H28=0," ",'FSC JAX'!$H28)</f>
        <v xml:space="preserve"> </v>
      </c>
      <c r="N29" s="51" t="str">
        <f>IF('FL KEYS'!$H28=0," ",'FL KEYS'!$H28)</f>
        <v xml:space="preserve"> </v>
      </c>
      <c r="O29" s="51" t="str">
        <f>IF('GULF COAST'!$H28=0," ",'GULF COAST'!$H28)</f>
        <v>Yes</v>
      </c>
      <c r="P29" s="51" t="str">
        <f>IF(HILLSBOROUGH!$H28=0," ",HILLSBOROUGH!$H28)</f>
        <v>Yes</v>
      </c>
      <c r="Q29" s="51" t="str">
        <f>IF('INDIAN RIVER'!$H28=0," ",'INDIAN RIVER'!$H28)</f>
        <v>Yes</v>
      </c>
      <c r="R29" s="51" t="str">
        <f>IF(GATEWAY!$H28=0," ",GATEWAY!$H28)</f>
        <v>Partial</v>
      </c>
      <c r="S29" s="51" t="str">
        <f>IF('LAKE SUMTER'!$H28=0," ",'LAKE SUMTER'!$H28)</f>
        <v xml:space="preserve"> </v>
      </c>
      <c r="T29" s="51" t="str">
        <f>IF('SCF MANATEE'!$H28=0," ",'SCF MANATEE'!$H28)</f>
        <v>Partial</v>
      </c>
      <c r="U29" s="51" t="str">
        <f>IF(MIAMI!$H28=0," ",MIAMI!$H28)</f>
        <v>Yes</v>
      </c>
      <c r="V29" s="51" t="str">
        <f>IF('NORTH FLORIDA'!$H28=0," ",'NORTH FLORIDA'!$H28)</f>
        <v xml:space="preserve"> </v>
      </c>
      <c r="W29" s="51" t="str">
        <f>IF('NORTHWEST FLORIDA'!$H28=0," ",'NORTHWEST FLORIDA'!$H28)</f>
        <v xml:space="preserve"> </v>
      </c>
      <c r="X29" s="51" t="str">
        <f>IF('PALM BEACH'!$H28=0," ",'PALM BEACH'!$H28)</f>
        <v>Partial</v>
      </c>
      <c r="Y29" s="51" t="str">
        <f>IF(PASCO!$H28=0," ",PASCO!$H28)</f>
        <v xml:space="preserve"> </v>
      </c>
      <c r="Z29" s="51" t="str">
        <f>IF(PENSACOLA!$H28=0," ",PENSACOLA!$H28)</f>
        <v>partial</v>
      </c>
      <c r="AA29" s="51" t="str">
        <f>IF(POLK!$H28=0," ",POLK!$H28)</f>
        <v xml:space="preserve"> </v>
      </c>
      <c r="AB29" s="51" t="str">
        <f>IF('ST JOHNS'!$H28=0," ",'ST JOHNS'!$H28)</f>
        <v xml:space="preserve"> </v>
      </c>
      <c r="AC29" s="51" t="str">
        <f>IF('ST PETE'!$H28=0," ",'ST PETE'!$H28)</f>
        <v>Yes</v>
      </c>
      <c r="AD29" s="51" t="str">
        <f>IF('SANTA FE'!$H28=0," ",'SANTA FE'!$H28)</f>
        <v xml:space="preserve"> </v>
      </c>
      <c r="AE29" s="51" t="str">
        <f>IF(SEMINOLE!$H28=0," ",SEMINOLE!$H28)</f>
        <v>Yes</v>
      </c>
      <c r="AF29" s="51" t="str">
        <f>IF('SOUTH FLORIDA'!$H28=0," ",'SOUTH FLORIDA'!$H28)</f>
        <v xml:space="preserve"> </v>
      </c>
      <c r="AG29" s="51" t="str">
        <f>IF(TALLAHASSEE!$H28=0," ",TALLAHASSEE!$H28)</f>
        <v xml:space="preserve"> </v>
      </c>
      <c r="AH29" s="51" t="str">
        <f>IF(VALENCIA!$H28=0," ",VALENCIA!$H28)</f>
        <v>Yes</v>
      </c>
      <c r="AI29" s="49" t="s">
        <v>15</v>
      </c>
      <c r="AK29" s="32">
        <f t="shared" si="1"/>
        <v>8</v>
      </c>
      <c r="AL29" s="32">
        <f t="shared" si="2"/>
        <v>0</v>
      </c>
      <c r="AM29" s="32">
        <f t="shared" si="3"/>
        <v>5</v>
      </c>
      <c r="AN29" s="32">
        <f t="shared" si="4"/>
        <v>13</v>
      </c>
      <c r="AO29" s="56">
        <f t="shared" si="5"/>
        <v>0.61538461538461542</v>
      </c>
      <c r="AP29" s="58">
        <f t="shared" si="6"/>
        <v>0</v>
      </c>
      <c r="AQ29" s="58">
        <f t="shared" si="7"/>
        <v>0.38461538461538464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tr">
        <f>IF(EASTERN!H29=0," ",EASTERN!H29)</f>
        <v>Yes</v>
      </c>
      <c r="H30" s="51" t="str">
        <f>IF(BROWARD!$H29=0," ",BROWARD!$H29)</f>
        <v>Partial</v>
      </c>
      <c r="I30" s="51" t="str">
        <f>IF(CENTRAL!$H29=0," ",CENTRAL!$H29)</f>
        <v xml:space="preserve"> </v>
      </c>
      <c r="J30" s="51" t="str">
        <f>IF(CHIPOLA!$H29=0," ",CHIPOLA!$H29)</f>
        <v xml:space="preserve"> </v>
      </c>
      <c r="K30" s="51" t="str">
        <f>IF(DAYTONA!$H29=0," ",DAYTONA!$H29)</f>
        <v>Yes</v>
      </c>
      <c r="L30" s="51" t="str">
        <f>IF(SOUTHWESTERN!$H29=0," ",SOUTHWESTERN!$H29)</f>
        <v>Yes</v>
      </c>
      <c r="M30" s="51" t="str">
        <f>IF('FSC JAX'!$H29=0," ",'FSC JAX'!$H29)</f>
        <v xml:space="preserve"> </v>
      </c>
      <c r="N30" s="51" t="str">
        <f>IF('FL KEYS'!$H29=0," ",'FL KEYS'!$H29)</f>
        <v xml:space="preserve"> </v>
      </c>
      <c r="O30" s="51" t="str">
        <f>IF('GULF COAST'!$H29=0," ",'GULF COAST'!$H29)</f>
        <v>Yes</v>
      </c>
      <c r="P30" s="51" t="str">
        <f>IF(HILLSBOROUGH!$H29=0," ",HILLSBOROUGH!$H29)</f>
        <v xml:space="preserve"> </v>
      </c>
      <c r="Q30" s="51" t="str">
        <f>IF('INDIAN RIVER'!$H29=0," ",'INDIAN RIVER'!$H29)</f>
        <v>Yes</v>
      </c>
      <c r="R30" s="51" t="str">
        <f>IF(GATEWAY!$H29=0," ",GATEWAY!$H29)</f>
        <v xml:space="preserve"> </v>
      </c>
      <c r="S30" s="51" t="str">
        <f>IF('LAKE SUMTER'!$H29=0," ",'LAKE SUMTER'!$H29)</f>
        <v xml:space="preserve"> </v>
      </c>
      <c r="T30" s="51" t="str">
        <f>IF('SCF MANATEE'!$H29=0," ",'SCF MANATEE'!$H29)</f>
        <v xml:space="preserve"> </v>
      </c>
      <c r="U30" s="51" t="str">
        <f>IF(MIAMI!$H29=0," ",MIAMI!$H29)</f>
        <v>Partial</v>
      </c>
      <c r="V30" s="51" t="str">
        <f>IF('NORTH FLORIDA'!$H29=0," ",'NORTH FLORIDA'!$H29)</f>
        <v xml:space="preserve"> </v>
      </c>
      <c r="W30" s="51" t="str">
        <f>IF('NORTHWEST FLORIDA'!$H29=0," ",'NORTHWEST FLORIDA'!$H29)</f>
        <v xml:space="preserve"> </v>
      </c>
      <c r="X30" s="51" t="str">
        <f>IF('PALM BEACH'!$H29=0," ",'PALM BEACH'!$H29)</f>
        <v>Yes</v>
      </c>
      <c r="Y30" s="51" t="str">
        <f>IF(PASCO!$H29=0," ",PASCO!$H29)</f>
        <v xml:space="preserve"> </v>
      </c>
      <c r="Z30" s="51" t="str">
        <f>IF(PENSACOLA!$H29=0," ",PENSACOLA!$H29)</f>
        <v xml:space="preserve"> </v>
      </c>
      <c r="AA30" s="51" t="str">
        <f>IF(POLK!$H29=0," ",POLK!$H29)</f>
        <v>Yes</v>
      </c>
      <c r="AB30" s="51" t="str">
        <f>IF('ST JOHNS'!$H29=0," ",'ST JOHNS'!$H29)</f>
        <v xml:space="preserve"> </v>
      </c>
      <c r="AC30" s="51" t="str">
        <f>IF('ST PETE'!$H29=0," ",'ST PETE'!$H29)</f>
        <v>Yes</v>
      </c>
      <c r="AD30" s="51" t="str">
        <f>IF('SANTA FE'!$H29=0," ",'SANTA FE'!$H29)</f>
        <v xml:space="preserve"> </v>
      </c>
      <c r="AE30" s="51" t="str">
        <f>IF(SEMINOLE!$H29=0," ",SEMINOLE!$H29)</f>
        <v>Yes</v>
      </c>
      <c r="AF30" s="51" t="str">
        <f>IF('SOUTH FLORIDA'!$H29=0," ",'SOUTH FLORIDA'!$H29)</f>
        <v xml:space="preserve"> </v>
      </c>
      <c r="AG30" s="51" t="str">
        <f>IF(TALLAHASSEE!$H29=0," ",TALLAHASSEE!$H29)</f>
        <v>Yes</v>
      </c>
      <c r="AH30" s="51" t="str">
        <f>IF(VALENCIA!$H29=0," ",VALENCIA!$H29)</f>
        <v>Yes</v>
      </c>
      <c r="AI30" s="49" t="s">
        <v>15</v>
      </c>
      <c r="AK30" s="32">
        <f t="shared" si="1"/>
        <v>11</v>
      </c>
      <c r="AL30" s="32">
        <f t="shared" si="2"/>
        <v>0</v>
      </c>
      <c r="AM30" s="32">
        <f t="shared" si="3"/>
        <v>2</v>
      </c>
      <c r="AN30" s="32">
        <f t="shared" si="4"/>
        <v>13</v>
      </c>
      <c r="AO30" s="56">
        <f t="shared" si="5"/>
        <v>0.84615384615384615</v>
      </c>
      <c r="AP30" s="58">
        <f t="shared" si="6"/>
        <v>0</v>
      </c>
      <c r="AQ30" s="58">
        <f t="shared" si="7"/>
        <v>0.15384615384615385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tr">
        <f>IF(EASTERN!H30=0," ",EASTERN!H30)</f>
        <v xml:space="preserve"> </v>
      </c>
      <c r="H31" s="51" t="str">
        <f>IF(BROWARD!$H30=0," ",BROWARD!$H30)</f>
        <v xml:space="preserve"> </v>
      </c>
      <c r="I31" s="51" t="str">
        <f>IF(CENTRAL!$H30=0," ",CENTRAL!$H30)</f>
        <v>yes</v>
      </c>
      <c r="J31" s="51" t="str">
        <f>IF(CHIPOLA!$H30=0," ",CHIPOLA!$H30)</f>
        <v>Partial</v>
      </c>
      <c r="K31" s="51" t="str">
        <f>IF(DAYTONA!$H30=0," ",DAYTONA!$H30)</f>
        <v xml:space="preserve"> </v>
      </c>
      <c r="L31" s="51" t="str">
        <f>IF(SOUTHWESTERN!$H30=0," ",SOUTHWESTERN!$H30)</f>
        <v xml:space="preserve"> </v>
      </c>
      <c r="M31" s="51" t="str">
        <f>IF('FSC JAX'!$H30=0," ",'FSC JAX'!$H30)</f>
        <v>Partial</v>
      </c>
      <c r="N31" s="51" t="str">
        <f>IF('FL KEYS'!$H30=0," ",'FL KEYS'!$H30)</f>
        <v>Partial</v>
      </c>
      <c r="O31" s="51" t="str">
        <f>IF('GULF COAST'!$H30=0," ",'GULF COAST'!$H30)</f>
        <v>Yes</v>
      </c>
      <c r="P31" s="51" t="str">
        <f>IF(HILLSBOROUGH!$H30=0," ",HILLSBOROUGH!$H30)</f>
        <v>Partial</v>
      </c>
      <c r="Q31" s="51" t="str">
        <f>IF('INDIAN RIVER'!$H30=0," ",'INDIAN RIVER'!$H30)</f>
        <v>Partial</v>
      </c>
      <c r="R31" s="51" t="str">
        <f>IF(GATEWAY!$H30=0," ",GATEWAY!$H30)</f>
        <v>Partial</v>
      </c>
      <c r="S31" s="51" t="str">
        <f>IF('LAKE SUMTER'!$H30=0," ",'LAKE SUMTER'!$H30)</f>
        <v>Partial</v>
      </c>
      <c r="T31" s="51" t="str">
        <f>IF('SCF MANATEE'!$H30=0," ",'SCF MANATEE'!$H30)</f>
        <v xml:space="preserve"> </v>
      </c>
      <c r="U31" s="51" t="str">
        <f>IF(MIAMI!$H30=0," ",MIAMI!$H30)</f>
        <v>Yes</v>
      </c>
      <c r="V31" s="51" t="str">
        <f>IF('NORTH FLORIDA'!$H30=0," ",'NORTH FLORIDA'!$H30)</f>
        <v>Yes</v>
      </c>
      <c r="W31" s="51" t="str">
        <f>IF('NORTHWEST FLORIDA'!$H30=0," ",'NORTHWEST FLORIDA'!$H30)</f>
        <v>Partial</v>
      </c>
      <c r="X31" s="51" t="str">
        <f>IF('PALM BEACH'!$H30=0," ",'PALM BEACH'!$H30)</f>
        <v xml:space="preserve"> </v>
      </c>
      <c r="Y31" s="51" t="str">
        <f>IF(PASCO!$H30=0," ",PASCO!$H30)</f>
        <v>Partial</v>
      </c>
      <c r="Z31" s="51" t="str">
        <f>IF(PENSACOLA!$H30=0," ",PENSACOLA!$H30)</f>
        <v>no</v>
      </c>
      <c r="AA31" s="51" t="str">
        <f>IF(POLK!$H30=0," ",POLK!$H30)</f>
        <v>Partial</v>
      </c>
      <c r="AB31" s="51" t="str">
        <f>IF('ST JOHNS'!$H30=0," ",'ST JOHNS'!$H30)</f>
        <v xml:space="preserve"> </v>
      </c>
      <c r="AC31" s="51" t="str">
        <f>IF('ST PETE'!$H30=0," ",'ST PETE'!$H30)</f>
        <v xml:space="preserve"> </v>
      </c>
      <c r="AD31" s="51" t="str">
        <f>IF('SANTA FE'!$H30=0," ",'SANTA FE'!$H30)</f>
        <v xml:space="preserve"> </v>
      </c>
      <c r="AE31" s="51" t="str">
        <f>IF(SEMINOLE!$H30=0," ",SEMINOLE!$H30)</f>
        <v>Partial</v>
      </c>
      <c r="AF31" s="51" t="str">
        <f>IF('SOUTH FLORIDA'!$H30=0," ",'SOUTH FLORIDA'!$H30)</f>
        <v xml:space="preserve"> </v>
      </c>
      <c r="AG31" s="51" t="str">
        <f>IF(TALLAHASSEE!$H30=0," ",TALLAHASSEE!$H30)</f>
        <v>Partial</v>
      </c>
      <c r="AH31" s="51" t="str">
        <f>IF(VALENCIA!$H30=0," ",VALENCIA!$H30)</f>
        <v xml:space="preserve"> </v>
      </c>
      <c r="AI31" s="49" t="s">
        <v>59</v>
      </c>
      <c r="AK31" s="32">
        <f t="shared" si="1"/>
        <v>4</v>
      </c>
      <c r="AL31" s="32">
        <f t="shared" si="2"/>
        <v>1</v>
      </c>
      <c r="AM31" s="32">
        <f t="shared" si="3"/>
        <v>12</v>
      </c>
      <c r="AN31" s="32">
        <f t="shared" si="4"/>
        <v>17</v>
      </c>
      <c r="AO31" s="58">
        <f t="shared" si="5"/>
        <v>0.23529411764705882</v>
      </c>
      <c r="AP31" s="58">
        <f t="shared" si="6"/>
        <v>5.8823529411764705E-2</v>
      </c>
      <c r="AQ31" s="56">
        <f t="shared" si="7"/>
        <v>0.70588235294117652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tr">
        <f>IF(EASTERN!H31=0," ",EASTERN!H31)</f>
        <v>Yes</v>
      </c>
      <c r="H32" s="51" t="str">
        <f>IF(BROWARD!$H31=0," ",BROWARD!$H31)</f>
        <v>Partial</v>
      </c>
      <c r="I32" s="51" t="str">
        <f>IF(CENTRAL!$H31=0," ",CENTRAL!$H31)</f>
        <v xml:space="preserve"> </v>
      </c>
      <c r="J32" s="51" t="str">
        <f>IF(CHIPOLA!$H31=0," ",CHIPOLA!$H31)</f>
        <v xml:space="preserve"> </v>
      </c>
      <c r="K32" s="51" t="str">
        <f>IF(DAYTONA!$H31=0," ",DAYTONA!$H31)</f>
        <v>Yes</v>
      </c>
      <c r="L32" s="51" t="str">
        <f>IF(SOUTHWESTERN!$H31=0," ",SOUTHWESTERN!$H31)</f>
        <v>Yes</v>
      </c>
      <c r="M32" s="51" t="str">
        <f>IF('FSC JAX'!$H31=0," ",'FSC JAX'!$H31)</f>
        <v xml:space="preserve"> </v>
      </c>
      <c r="N32" s="51" t="str">
        <f>IF('FL KEYS'!$H31=0," ",'FL KEYS'!$H31)</f>
        <v xml:space="preserve"> </v>
      </c>
      <c r="O32" s="51" t="str">
        <f>IF('GULF COAST'!$H31=0," ",'GULF COAST'!$H31)</f>
        <v xml:space="preserve"> </v>
      </c>
      <c r="P32" s="51" t="str">
        <f>IF(HILLSBOROUGH!$H31=0," ",HILLSBOROUGH!$H31)</f>
        <v xml:space="preserve"> </v>
      </c>
      <c r="Q32" s="51" t="str">
        <f>IF('INDIAN RIVER'!$H31=0," ",'INDIAN RIVER'!$H31)</f>
        <v>Yes</v>
      </c>
      <c r="R32" s="51" t="str">
        <f>IF(GATEWAY!$H31=0," ",GATEWAY!$H31)</f>
        <v>Partial</v>
      </c>
      <c r="S32" s="51" t="str">
        <f>IF('LAKE SUMTER'!$H31=0," ",'LAKE SUMTER'!$H31)</f>
        <v>Yes</v>
      </c>
      <c r="T32" s="51" t="str">
        <f>IF('SCF MANATEE'!$H31=0," ",'SCF MANATEE'!$H31)</f>
        <v xml:space="preserve"> </v>
      </c>
      <c r="U32" s="51" t="str">
        <f>IF(MIAMI!$H31=0," ",MIAMI!$H31)</f>
        <v>Yes</v>
      </c>
      <c r="V32" s="51" t="str">
        <f>IF('NORTH FLORIDA'!$H31=0," ",'NORTH FLORIDA'!$H31)</f>
        <v xml:space="preserve"> </v>
      </c>
      <c r="W32" s="51" t="str">
        <f>IF('NORTHWEST FLORIDA'!$H31=0," ",'NORTHWEST FLORIDA'!$H31)</f>
        <v xml:space="preserve"> </v>
      </c>
      <c r="X32" s="51" t="str">
        <f>IF('PALM BEACH'!$H31=0," ",'PALM BEACH'!$H31)</f>
        <v>Yes</v>
      </c>
      <c r="Y32" s="51" t="str">
        <f>IF(PASCO!$H31=0," ",PASCO!$H31)</f>
        <v>Yes</v>
      </c>
      <c r="Z32" s="51" t="str">
        <f>IF(PENSACOLA!$H31=0," ",PENSACOLA!$H31)</f>
        <v>yes</v>
      </c>
      <c r="AA32" s="51" t="str">
        <f>IF(POLK!$H31=0," ",POLK!$H31)</f>
        <v xml:space="preserve"> </v>
      </c>
      <c r="AB32" s="51" t="str">
        <f>IF('ST JOHNS'!$H31=0," ",'ST JOHNS'!$H31)</f>
        <v xml:space="preserve"> </v>
      </c>
      <c r="AC32" s="51" t="str">
        <f>IF('ST PETE'!$H31=0," ",'ST PETE'!$H31)</f>
        <v>Yes</v>
      </c>
      <c r="AD32" s="51" t="str">
        <f>IF('SANTA FE'!$H31=0," ",'SANTA FE'!$H31)</f>
        <v xml:space="preserve"> </v>
      </c>
      <c r="AE32" s="51" t="str">
        <f>IF(SEMINOLE!$H31=0," ",SEMINOLE!$H31)</f>
        <v>Yes</v>
      </c>
      <c r="AF32" s="51" t="str">
        <f>IF('SOUTH FLORIDA'!$H31=0," ",'SOUTH FLORIDA'!$H31)</f>
        <v xml:space="preserve"> </v>
      </c>
      <c r="AG32" s="51" t="str">
        <f>IF(TALLAHASSEE!$H31=0," ",TALLAHASSEE!$H31)</f>
        <v xml:space="preserve"> </v>
      </c>
      <c r="AH32" s="51" t="str">
        <f>IF(VALENCIA!$H31=0," ",VALENCIA!$H31)</f>
        <v xml:space="preserve"> </v>
      </c>
      <c r="AI32" s="49" t="s">
        <v>15</v>
      </c>
      <c r="AK32" s="32">
        <f t="shared" si="1"/>
        <v>11</v>
      </c>
      <c r="AL32" s="32">
        <f t="shared" si="2"/>
        <v>0</v>
      </c>
      <c r="AM32" s="32">
        <f t="shared" si="3"/>
        <v>2</v>
      </c>
      <c r="AN32" s="32">
        <f t="shared" si="4"/>
        <v>13</v>
      </c>
      <c r="AO32" s="56">
        <f t="shared" si="5"/>
        <v>0.84615384615384615</v>
      </c>
      <c r="AP32" s="58">
        <f t="shared" si="6"/>
        <v>0</v>
      </c>
      <c r="AQ32" s="58">
        <f t="shared" si="7"/>
        <v>0.15384615384615385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tr">
        <f>IF(EASTERN!H32=0," ",EASTERN!H32)</f>
        <v>No</v>
      </c>
      <c r="H33" s="51" t="str">
        <f>IF(BROWARD!$H32=0," ",BROWARD!$H32)</f>
        <v>Partial</v>
      </c>
      <c r="I33" s="51" t="str">
        <f>IF(CENTRAL!$H32=0," ",CENTRAL!$H32)</f>
        <v xml:space="preserve"> </v>
      </c>
      <c r="J33" s="51" t="str">
        <f>IF(CHIPOLA!$H32=0," ",CHIPOLA!$H32)</f>
        <v xml:space="preserve"> </v>
      </c>
      <c r="K33" s="51" t="str">
        <f>IF(DAYTONA!$H32=0," ",DAYTONA!$H32)</f>
        <v>Partial</v>
      </c>
      <c r="L33" s="51" t="str">
        <f>IF(SOUTHWESTERN!$H32=0," ",SOUTHWESTERN!$H32)</f>
        <v xml:space="preserve"> </v>
      </c>
      <c r="M33" s="51" t="str">
        <f>IF('FSC JAX'!$H32=0," ",'FSC JAX'!$H32)</f>
        <v xml:space="preserve"> </v>
      </c>
      <c r="N33" s="51" t="str">
        <f>IF('FL KEYS'!$H32=0," ",'FL KEYS'!$H32)</f>
        <v xml:space="preserve"> </v>
      </c>
      <c r="O33" s="51" t="str">
        <f>IF('GULF COAST'!$H32=0," ",'GULF COAST'!$H32)</f>
        <v xml:space="preserve"> </v>
      </c>
      <c r="P33" s="51" t="str">
        <f>IF(HILLSBOROUGH!$H32=0," ",HILLSBOROUGH!$H32)</f>
        <v xml:space="preserve"> </v>
      </c>
      <c r="Q33" s="51" t="str">
        <f>IF('INDIAN RIVER'!$H32=0," ",'INDIAN RIVER'!$H32)</f>
        <v>No</v>
      </c>
      <c r="R33" s="51" t="str">
        <f>IF(GATEWAY!$H32=0," ",GATEWAY!$H32)</f>
        <v>No</v>
      </c>
      <c r="S33" s="51" t="str">
        <f>IF('LAKE SUMTER'!$H32=0," ",'LAKE SUMTER'!$H32)</f>
        <v xml:space="preserve"> </v>
      </c>
      <c r="T33" s="51" t="str">
        <f>IF('SCF MANATEE'!$H32=0," ",'SCF MANATEE'!$H32)</f>
        <v>Partial</v>
      </c>
      <c r="U33" s="51" t="str">
        <f>IF(MIAMI!$H32=0," ",MIAMI!$H32)</f>
        <v>No</v>
      </c>
      <c r="V33" s="51" t="str">
        <f>IF('NORTH FLORIDA'!$H32=0," ",'NORTH FLORIDA'!$H32)</f>
        <v xml:space="preserve"> </v>
      </c>
      <c r="W33" s="51" t="str">
        <f>IF('NORTHWEST FLORIDA'!$H32=0," ",'NORTHWEST FLORIDA'!$H32)</f>
        <v xml:space="preserve"> </v>
      </c>
      <c r="X33" s="51" t="str">
        <f>IF('PALM BEACH'!$H32=0," ",'PALM BEACH'!$H32)</f>
        <v>No</v>
      </c>
      <c r="Y33" s="51" t="str">
        <f>IF(PASCO!$H32=0," ",PASCO!$H32)</f>
        <v>No</v>
      </c>
      <c r="Z33" s="51" t="str">
        <f>IF(PENSACOLA!$H32=0," ",PENSACOLA!$H32)</f>
        <v xml:space="preserve"> </v>
      </c>
      <c r="AA33" s="51" t="str">
        <f>IF(POLK!$H32=0," ",POLK!$H32)</f>
        <v xml:space="preserve"> </v>
      </c>
      <c r="AB33" s="51" t="str">
        <f>IF('ST JOHNS'!$H32=0," ",'ST JOHNS'!$H32)</f>
        <v xml:space="preserve"> </v>
      </c>
      <c r="AC33" s="51" t="str">
        <f>IF('ST PETE'!$H32=0," ",'ST PETE'!$H32)</f>
        <v xml:space="preserve"> </v>
      </c>
      <c r="AD33" s="51" t="str">
        <f>IF('SANTA FE'!$H32=0," ",'SANTA FE'!$H32)</f>
        <v xml:space="preserve"> </v>
      </c>
      <c r="AE33" s="51" t="str">
        <f>IF(SEMINOLE!$H32=0," ",SEMINOLE!$H32)</f>
        <v>No</v>
      </c>
      <c r="AF33" s="51" t="str">
        <f>IF('SOUTH FLORIDA'!$H32=0," ",'SOUTH FLORIDA'!$H32)</f>
        <v xml:space="preserve"> </v>
      </c>
      <c r="AG33" s="51" t="str">
        <f>IF(TALLAHASSEE!$H32=0," ",TALLAHASSEE!$H32)</f>
        <v xml:space="preserve"> </v>
      </c>
      <c r="AH33" s="51" t="str">
        <f>IF(VALENCIA!$H32=0," ",VALENCIA!$H32)</f>
        <v>No</v>
      </c>
      <c r="AI33" s="49" t="s">
        <v>24</v>
      </c>
      <c r="AK33" s="32">
        <f t="shared" si="1"/>
        <v>0</v>
      </c>
      <c r="AL33" s="32">
        <f t="shared" si="2"/>
        <v>8</v>
      </c>
      <c r="AM33" s="32">
        <f t="shared" si="3"/>
        <v>3</v>
      </c>
      <c r="AN33" s="32">
        <f t="shared" si="4"/>
        <v>11</v>
      </c>
      <c r="AO33" s="58">
        <f t="shared" si="5"/>
        <v>0</v>
      </c>
      <c r="AP33" s="56">
        <f t="shared" si="6"/>
        <v>0.72727272727272729</v>
      </c>
      <c r="AQ33" s="58">
        <f t="shared" si="7"/>
        <v>0.27272727272727271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tr">
        <f>IF(EASTERN!H33=0," ",EASTERN!H33)</f>
        <v>No</v>
      </c>
      <c r="H34" s="51" t="str">
        <f>IF(BROWARD!$H33=0," ",BROWARD!$H33)</f>
        <v xml:space="preserve"> </v>
      </c>
      <c r="I34" s="51" t="str">
        <f>IF(CENTRAL!$H33=0," ",CENTRAL!$H33)</f>
        <v xml:space="preserve"> </v>
      </c>
      <c r="J34" s="51" t="str">
        <f>IF(CHIPOLA!$H33=0," ",CHIPOLA!$H33)</f>
        <v xml:space="preserve"> </v>
      </c>
      <c r="K34" s="51" t="str">
        <f>IF(DAYTONA!$H33=0," ",DAYTONA!$H33)</f>
        <v xml:space="preserve"> </v>
      </c>
      <c r="L34" s="51" t="str">
        <f>IF(SOUTHWESTERN!$H33=0," ",SOUTHWESTERN!$H33)</f>
        <v>Yes</v>
      </c>
      <c r="M34" s="51" t="str">
        <f>IF('FSC JAX'!$H33=0," ",'FSC JAX'!$H33)</f>
        <v>No</v>
      </c>
      <c r="N34" s="51" t="str">
        <f>IF('FL KEYS'!$H33=0," ",'FL KEYS'!$H33)</f>
        <v xml:space="preserve"> </v>
      </c>
      <c r="O34" s="51" t="str">
        <f>IF('GULF COAST'!$H33=0," ",'GULF COAST'!$H33)</f>
        <v>Yes</v>
      </c>
      <c r="P34" s="51" t="str">
        <f>IF(HILLSBOROUGH!$H33=0," ",HILLSBOROUGH!$H33)</f>
        <v xml:space="preserve"> </v>
      </c>
      <c r="Q34" s="51" t="str">
        <f>IF('INDIAN RIVER'!$H33=0," ",'INDIAN RIVER'!$H33)</f>
        <v>No</v>
      </c>
      <c r="R34" s="51" t="str">
        <f>IF(GATEWAY!$H33=0," ",GATEWAY!$H33)</f>
        <v>No</v>
      </c>
      <c r="S34" s="51" t="str">
        <f>IF('LAKE SUMTER'!$H33=0," ",'LAKE SUMTER'!$H33)</f>
        <v xml:space="preserve"> </v>
      </c>
      <c r="T34" s="51" t="str">
        <f>IF('SCF MANATEE'!$H33=0," ",'SCF MANATEE'!$H33)</f>
        <v xml:space="preserve"> </v>
      </c>
      <c r="U34" s="51" t="str">
        <f>IF(MIAMI!$H33=0," ",MIAMI!$H33)</f>
        <v xml:space="preserve"> </v>
      </c>
      <c r="V34" s="51" t="str">
        <f>IF('NORTH FLORIDA'!$H33=0," ",'NORTH FLORIDA'!$H33)</f>
        <v xml:space="preserve"> </v>
      </c>
      <c r="W34" s="51" t="str">
        <f>IF('NORTHWEST FLORIDA'!$H33=0," ",'NORTHWEST FLORIDA'!$H33)</f>
        <v xml:space="preserve"> </v>
      </c>
      <c r="X34" s="51" t="str">
        <f>IF('PALM BEACH'!$H33=0," ",'PALM BEACH'!$H33)</f>
        <v xml:space="preserve"> </v>
      </c>
      <c r="Y34" s="51" t="str">
        <f>IF(PASCO!$H33=0," ",PASCO!$H33)</f>
        <v xml:space="preserve"> </v>
      </c>
      <c r="Z34" s="51" t="str">
        <f>IF(PENSACOLA!$H33=0," ",PENSACOLA!$H33)</f>
        <v>no</v>
      </c>
      <c r="AA34" s="51" t="str">
        <f>IF(POLK!$H33=0," ",POLK!$H33)</f>
        <v xml:space="preserve"> </v>
      </c>
      <c r="AB34" s="51" t="str">
        <f>IF('ST JOHNS'!$H33=0," ",'ST JOHNS'!$H33)</f>
        <v xml:space="preserve"> </v>
      </c>
      <c r="AC34" s="51" t="str">
        <f>IF('ST PETE'!$H33=0," ",'ST PETE'!$H33)</f>
        <v>Partial</v>
      </c>
      <c r="AD34" s="51" t="str">
        <f>IF('SANTA FE'!$H33=0," ",'SANTA FE'!$H33)</f>
        <v xml:space="preserve"> </v>
      </c>
      <c r="AE34" s="51" t="str">
        <f>IF(SEMINOLE!$H33=0," ",SEMINOLE!$H33)</f>
        <v>No</v>
      </c>
      <c r="AF34" s="51" t="str">
        <f>IF('SOUTH FLORIDA'!$H33=0," ",'SOUTH FLORIDA'!$H33)</f>
        <v>NO</v>
      </c>
      <c r="AG34" s="51" t="str">
        <f>IF(TALLAHASSEE!$H33=0," ",TALLAHASSEE!$H33)</f>
        <v>No</v>
      </c>
      <c r="AH34" s="51" t="str">
        <f>IF(VALENCIA!$H33=0," ",VALENCIA!$H33)</f>
        <v>No</v>
      </c>
      <c r="AI34" s="49" t="s">
        <v>24</v>
      </c>
      <c r="AK34" s="32">
        <f t="shared" si="1"/>
        <v>2</v>
      </c>
      <c r="AL34" s="32">
        <f t="shared" si="2"/>
        <v>9</v>
      </c>
      <c r="AM34" s="32">
        <f t="shared" si="3"/>
        <v>1</v>
      </c>
      <c r="AN34" s="32">
        <f t="shared" si="4"/>
        <v>12</v>
      </c>
      <c r="AO34" s="58">
        <f t="shared" si="5"/>
        <v>0.16666666666666666</v>
      </c>
      <c r="AP34" s="56">
        <f t="shared" si="6"/>
        <v>0.75</v>
      </c>
      <c r="AQ34" s="58">
        <f t="shared" si="7"/>
        <v>8.3333333333333329E-2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tr">
        <f>IF(EASTERN!H34=0," ",EASTERN!H34)</f>
        <v>Yes</v>
      </c>
      <c r="H35" s="51" t="str">
        <f>IF(BROWARD!$H34=0," ",BROWARD!$H34)</f>
        <v>Partial</v>
      </c>
      <c r="I35" s="51" t="str">
        <f>IF(CENTRAL!$H34=0," ",CENTRAL!$H34)</f>
        <v xml:space="preserve"> </v>
      </c>
      <c r="J35" s="51" t="str">
        <f>IF(CHIPOLA!$H34=0," ",CHIPOLA!$H34)</f>
        <v xml:space="preserve"> </v>
      </c>
      <c r="K35" s="51" t="str">
        <f>IF(DAYTONA!$H34=0," ",DAYTONA!$H34)</f>
        <v>Yes</v>
      </c>
      <c r="L35" s="51" t="str">
        <f>IF(SOUTHWESTERN!$H34=0," ",SOUTHWESTERN!$H34)</f>
        <v xml:space="preserve"> </v>
      </c>
      <c r="M35" s="51" t="str">
        <f>IF('FSC JAX'!$H34=0," ",'FSC JAX'!$H34)</f>
        <v xml:space="preserve"> </v>
      </c>
      <c r="N35" s="51" t="str">
        <f>IF('FL KEYS'!$H34=0," ",'FL KEYS'!$H34)</f>
        <v xml:space="preserve"> </v>
      </c>
      <c r="O35" s="51" t="str">
        <f>IF('GULF COAST'!$H34=0," ",'GULF COAST'!$H34)</f>
        <v>Yes</v>
      </c>
      <c r="P35" s="51" t="str">
        <f>IF(HILLSBOROUGH!$H34=0," ",HILLSBOROUGH!$H34)</f>
        <v xml:space="preserve"> </v>
      </c>
      <c r="Q35" s="51" t="str">
        <f>IF('INDIAN RIVER'!$H34=0," ",'INDIAN RIVER'!$H34)</f>
        <v>Yes</v>
      </c>
      <c r="R35" s="51" t="str">
        <f>IF(GATEWAY!$H34=0," ",GATEWAY!$H34)</f>
        <v xml:space="preserve"> </v>
      </c>
      <c r="S35" s="51" t="str">
        <f>IF('LAKE SUMTER'!$H34=0," ",'LAKE SUMTER'!$H34)</f>
        <v xml:space="preserve"> </v>
      </c>
      <c r="T35" s="51" t="str">
        <f>IF('SCF MANATEE'!$H34=0," ",'SCF MANATEE'!$H34)</f>
        <v xml:space="preserve"> </v>
      </c>
      <c r="U35" s="51" t="str">
        <f>IF(MIAMI!$H34=0," ",MIAMI!$H34)</f>
        <v>Yes</v>
      </c>
      <c r="V35" s="51" t="str">
        <f>IF('NORTH FLORIDA'!$H34=0," ",'NORTH FLORIDA'!$H34)</f>
        <v xml:space="preserve"> </v>
      </c>
      <c r="W35" s="51" t="str">
        <f>IF('NORTHWEST FLORIDA'!$H34=0," ",'NORTHWEST FLORIDA'!$H34)</f>
        <v xml:space="preserve"> </v>
      </c>
      <c r="X35" s="51" t="str">
        <f>IF('PALM BEACH'!$H34=0," ",'PALM BEACH'!$H34)</f>
        <v xml:space="preserve"> </v>
      </c>
      <c r="Y35" s="51" t="str">
        <f>IF(PASCO!$H34=0," ",PASCO!$H34)</f>
        <v xml:space="preserve"> </v>
      </c>
      <c r="Z35" s="51" t="str">
        <f>IF(PENSACOLA!$H34=0," ",PENSACOLA!$H34)</f>
        <v xml:space="preserve"> </v>
      </c>
      <c r="AA35" s="51" t="str">
        <f>IF(POLK!$H34=0," ",POLK!$H34)</f>
        <v xml:space="preserve"> </v>
      </c>
      <c r="AB35" s="51" t="str">
        <f>IF('ST JOHNS'!$H34=0," ",'ST JOHNS'!$H34)</f>
        <v xml:space="preserve"> </v>
      </c>
      <c r="AC35" s="51" t="str">
        <f>IF('ST PETE'!$H34=0," ",'ST PETE'!$H34)</f>
        <v xml:space="preserve"> </v>
      </c>
      <c r="AD35" s="51" t="str">
        <f>IF('SANTA FE'!$H34=0," ",'SANTA FE'!$H34)</f>
        <v xml:space="preserve"> </v>
      </c>
      <c r="AE35" s="51" t="str">
        <f>IF(SEMINOLE!$H34=0," ",SEMINOLE!$H34)</f>
        <v>Yes</v>
      </c>
      <c r="AF35" s="51" t="str">
        <f>IF('SOUTH FLORIDA'!$H34=0," ",'SOUTH FLORIDA'!$H34)</f>
        <v xml:space="preserve"> </v>
      </c>
      <c r="AG35" s="51" t="str">
        <f>IF(TALLAHASSEE!$H34=0," ",TALLAHASSEE!$H34)</f>
        <v xml:space="preserve"> </v>
      </c>
      <c r="AH35" s="51" t="str">
        <f>IF(VALENCIA!$H34=0," ",VALENCIA!$H34)</f>
        <v xml:space="preserve"> </v>
      </c>
      <c r="AI35" s="49" t="s">
        <v>15</v>
      </c>
      <c r="AK35" s="32">
        <f t="shared" si="1"/>
        <v>6</v>
      </c>
      <c r="AL35" s="32">
        <f t="shared" si="2"/>
        <v>0</v>
      </c>
      <c r="AM35" s="32">
        <f t="shared" si="3"/>
        <v>1</v>
      </c>
      <c r="AN35" s="32">
        <f t="shared" si="4"/>
        <v>7</v>
      </c>
      <c r="AO35" s="56">
        <f t="shared" si="5"/>
        <v>0.8571428571428571</v>
      </c>
      <c r="AP35" s="58">
        <f t="shared" si="6"/>
        <v>0</v>
      </c>
      <c r="AQ35" s="58">
        <f t="shared" si="7"/>
        <v>0.14285714285714285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tr">
        <f>IF(EASTERN!H35=0," ",EASTERN!H35)</f>
        <v>Partial</v>
      </c>
      <c r="H36" s="51" t="str">
        <f>IF(BROWARD!$H35=0," ",BROWARD!$H35)</f>
        <v>Partial</v>
      </c>
      <c r="I36" s="51" t="str">
        <f>IF(CENTRAL!$H35=0," ",CENTRAL!$H35)</f>
        <v xml:space="preserve"> </v>
      </c>
      <c r="J36" s="51" t="str">
        <f>IF(CHIPOLA!$H35=0," ",CHIPOLA!$H35)</f>
        <v xml:space="preserve"> </v>
      </c>
      <c r="K36" s="51" t="str">
        <f>IF(DAYTONA!$H35=0," ",DAYTONA!$H35)</f>
        <v>Partial</v>
      </c>
      <c r="L36" s="51" t="str">
        <f>IF(SOUTHWESTERN!$H35=0," ",SOUTHWESTERN!$H35)</f>
        <v xml:space="preserve"> </v>
      </c>
      <c r="M36" s="51" t="str">
        <f>IF('FSC JAX'!$H35=0," ",'FSC JAX'!$H35)</f>
        <v xml:space="preserve"> </v>
      </c>
      <c r="N36" s="51" t="str">
        <f>IF('FL KEYS'!$H35=0," ",'FL KEYS'!$H35)</f>
        <v xml:space="preserve"> </v>
      </c>
      <c r="O36" s="51" t="str">
        <f>IF('GULF COAST'!$H35=0," ",'GULF COAST'!$H35)</f>
        <v xml:space="preserve"> </v>
      </c>
      <c r="P36" s="51" t="str">
        <f>IF(HILLSBOROUGH!$H35=0," ",HILLSBOROUGH!$H35)</f>
        <v xml:space="preserve"> </v>
      </c>
      <c r="Q36" s="51" t="str">
        <f>IF('INDIAN RIVER'!$H35=0," ",'INDIAN RIVER'!$H35)</f>
        <v>Yes</v>
      </c>
      <c r="R36" s="51" t="str">
        <f>IF(GATEWAY!$H35=0," ",GATEWAY!$H35)</f>
        <v xml:space="preserve"> </v>
      </c>
      <c r="S36" s="51" t="str">
        <f>IF('LAKE SUMTER'!$H35=0," ",'LAKE SUMTER'!$H35)</f>
        <v xml:space="preserve"> </v>
      </c>
      <c r="T36" s="51" t="str">
        <f>IF('SCF MANATEE'!$H35=0," ",'SCF MANATEE'!$H35)</f>
        <v xml:space="preserve"> </v>
      </c>
      <c r="U36" s="51" t="str">
        <f>IF(MIAMI!$H35=0," ",MIAMI!$H35)</f>
        <v>Partial</v>
      </c>
      <c r="V36" s="51" t="str">
        <f>IF('NORTH FLORIDA'!$H35=0," ",'NORTH FLORIDA'!$H35)</f>
        <v xml:space="preserve"> </v>
      </c>
      <c r="W36" s="51" t="str">
        <f>IF('NORTHWEST FLORIDA'!$H35=0," ",'NORTHWEST FLORIDA'!$H35)</f>
        <v xml:space="preserve"> </v>
      </c>
      <c r="X36" s="51" t="str">
        <f>IF('PALM BEACH'!$H35=0," ",'PALM BEACH'!$H35)</f>
        <v>Yes</v>
      </c>
      <c r="Y36" s="51" t="str">
        <f>IF(PASCO!$H35=0," ",PASCO!$H35)</f>
        <v xml:space="preserve"> </v>
      </c>
      <c r="Z36" s="51" t="str">
        <f>IF(PENSACOLA!$H35=0," ",PENSACOLA!$H35)</f>
        <v xml:space="preserve"> </v>
      </c>
      <c r="AA36" s="51" t="str">
        <f>IF(POLK!$H35=0," ",POLK!$H35)</f>
        <v xml:space="preserve"> </v>
      </c>
      <c r="AB36" s="51" t="str">
        <f>IF('ST JOHNS'!$H35=0," ",'ST JOHNS'!$H35)</f>
        <v xml:space="preserve"> </v>
      </c>
      <c r="AC36" s="51" t="str">
        <f>IF('ST PETE'!$H35=0," ",'ST PETE'!$H35)</f>
        <v>Partial</v>
      </c>
      <c r="AD36" s="51" t="str">
        <f>IF('SANTA FE'!$H35=0," ",'SANTA FE'!$H35)</f>
        <v xml:space="preserve"> </v>
      </c>
      <c r="AE36" s="51" t="str">
        <f>IF(SEMINOLE!$H35=0," ",SEMINOLE!$H35)</f>
        <v>Yes</v>
      </c>
      <c r="AF36" s="51" t="str">
        <f>IF('SOUTH FLORIDA'!$H35=0," ",'SOUTH FLORIDA'!$H35)</f>
        <v xml:space="preserve"> </v>
      </c>
      <c r="AG36" s="51" t="str">
        <f>IF(TALLAHASSEE!$H35=0," ",TALLAHASSEE!$H35)</f>
        <v xml:space="preserve"> </v>
      </c>
      <c r="AH36" s="51" t="str">
        <f>IF(VALENCIA!$H35=0," ",VALENCIA!$H35)</f>
        <v xml:space="preserve"> </v>
      </c>
      <c r="AI36" s="49" t="s">
        <v>59</v>
      </c>
      <c r="AK36" s="32">
        <f t="shared" si="1"/>
        <v>3</v>
      </c>
      <c r="AL36" s="32">
        <f t="shared" si="2"/>
        <v>0</v>
      </c>
      <c r="AM36" s="32">
        <f t="shared" si="3"/>
        <v>5</v>
      </c>
      <c r="AN36" s="32">
        <f t="shared" si="4"/>
        <v>8</v>
      </c>
      <c r="AO36" s="58">
        <f t="shared" si="5"/>
        <v>0.375</v>
      </c>
      <c r="AP36" s="58">
        <f t="shared" si="6"/>
        <v>0</v>
      </c>
      <c r="AQ36" s="56">
        <f t="shared" si="7"/>
        <v>0.625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tr">
        <f>IF(EASTERN!H36=0," ",EASTERN!H36)</f>
        <v xml:space="preserve"> </v>
      </c>
      <c r="H37" s="51" t="str">
        <f>IF(BROWARD!$H36=0," ",BROWARD!$H36)</f>
        <v xml:space="preserve"> </v>
      </c>
      <c r="I37" s="51" t="str">
        <f>IF(CENTRAL!$H36=0," ",CENTRAL!$H36)</f>
        <v xml:space="preserve"> </v>
      </c>
      <c r="J37" s="51" t="str">
        <f>IF(CHIPOLA!$H36=0," ",CHIPOLA!$H36)</f>
        <v xml:space="preserve"> </v>
      </c>
      <c r="K37" s="51" t="str">
        <f>IF(DAYTONA!$H36=0," ",DAYTONA!$H36)</f>
        <v xml:space="preserve"> </v>
      </c>
      <c r="L37" s="51" t="str">
        <f>IF(SOUTHWESTERN!$H36=0," ",SOUTHWESTERN!$H36)</f>
        <v xml:space="preserve"> </v>
      </c>
      <c r="M37" s="51" t="str">
        <f>IF('FSC JAX'!$H36=0," ",'FSC JAX'!$H36)</f>
        <v xml:space="preserve"> </v>
      </c>
      <c r="N37" s="51" t="str">
        <f>IF('FL KEYS'!$H36=0," ",'FL KEYS'!$H36)</f>
        <v xml:space="preserve"> </v>
      </c>
      <c r="O37" s="51" t="str">
        <f>IF('GULF COAST'!$H36=0," ",'GULF COAST'!$H36)</f>
        <v xml:space="preserve"> </v>
      </c>
      <c r="P37" s="51" t="str">
        <f>IF(HILLSBOROUGH!$H36=0," ",HILLSBOROUGH!$H36)</f>
        <v xml:space="preserve"> </v>
      </c>
      <c r="Q37" s="51" t="str">
        <f>IF('INDIAN RIVER'!$H36=0," ",'INDIAN RIVER'!$H36)</f>
        <v xml:space="preserve"> </v>
      </c>
      <c r="R37" s="51" t="str">
        <f>IF(GATEWAY!$H36=0," ",GATEWAY!$H36)</f>
        <v xml:space="preserve"> </v>
      </c>
      <c r="S37" s="51" t="str">
        <f>IF('LAKE SUMTER'!$H36=0," ",'LAKE SUMTER'!$H36)</f>
        <v xml:space="preserve"> </v>
      </c>
      <c r="T37" s="51" t="str">
        <f>IF('SCF MANATEE'!$H36=0," ",'SCF MANATEE'!$H36)</f>
        <v xml:space="preserve"> </v>
      </c>
      <c r="U37" s="51" t="str">
        <f>IF(MIAMI!$H36=0," ",MIAMI!$H36)</f>
        <v>Yes</v>
      </c>
      <c r="V37" s="51" t="str">
        <f>IF('NORTH FLORIDA'!$H36=0," ",'NORTH FLORIDA'!$H36)</f>
        <v xml:space="preserve"> </v>
      </c>
      <c r="W37" s="51" t="str">
        <f>IF('NORTHWEST FLORIDA'!$H36=0," ",'NORTHWEST FLORIDA'!$H36)</f>
        <v xml:space="preserve"> </v>
      </c>
      <c r="X37" s="51" t="str">
        <f>IF('PALM BEACH'!$H36=0," ",'PALM BEACH'!$H36)</f>
        <v xml:space="preserve"> </v>
      </c>
      <c r="Y37" s="51" t="str">
        <f>IF(PASCO!$H36=0," ",PASCO!$H36)</f>
        <v xml:space="preserve"> </v>
      </c>
      <c r="Z37" s="51" t="str">
        <f>IF(PENSACOLA!$H36=0," ",PENSACOLA!$H36)</f>
        <v xml:space="preserve"> </v>
      </c>
      <c r="AA37" s="51" t="str">
        <f>IF(POLK!$H36=0," ",POLK!$H36)</f>
        <v xml:space="preserve"> </v>
      </c>
      <c r="AB37" s="51" t="str">
        <f>IF('ST JOHNS'!$H36=0," ",'ST JOHNS'!$H36)</f>
        <v xml:space="preserve"> </v>
      </c>
      <c r="AC37" s="51" t="str">
        <f>IF('ST PETE'!$H36=0," ",'ST PETE'!$H36)</f>
        <v xml:space="preserve"> </v>
      </c>
      <c r="AD37" s="51" t="str">
        <f>IF('SANTA FE'!$H36=0," ",'SANTA FE'!$H36)</f>
        <v xml:space="preserve"> </v>
      </c>
      <c r="AE37" s="51" t="str">
        <f>IF(SEMINOLE!$H36=0," ",SEMINOLE!$H36)</f>
        <v xml:space="preserve"> </v>
      </c>
      <c r="AF37" s="51" t="str">
        <f>IF('SOUTH FLORIDA'!$H36=0," ",'SOUTH FLORIDA'!$H36)</f>
        <v xml:space="preserve"> </v>
      </c>
      <c r="AG37" s="51" t="str">
        <f>IF(TALLAHASSEE!$H36=0," ",TALLAHASSEE!$H36)</f>
        <v xml:space="preserve"> </v>
      </c>
      <c r="AH37" s="51" t="str">
        <f>IF(VALENCIA!$H36=0," ",VALENCIA!$H36)</f>
        <v xml:space="preserve"> </v>
      </c>
      <c r="AI37" s="49" t="s">
        <v>15</v>
      </c>
      <c r="AK37" s="32">
        <f t="shared" si="1"/>
        <v>1</v>
      </c>
      <c r="AL37" s="32">
        <f t="shared" si="2"/>
        <v>0</v>
      </c>
      <c r="AM37" s="32">
        <f t="shared" si="3"/>
        <v>0</v>
      </c>
      <c r="AN37" s="32">
        <f t="shared" si="4"/>
        <v>1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tr">
        <f>IF(EASTERN!H37=0," ",EASTERN!H37)</f>
        <v xml:space="preserve"> </v>
      </c>
      <c r="H38" s="51" t="str">
        <f>IF(BROWARD!$H37=0," ",BROWARD!$H37)</f>
        <v>Yes</v>
      </c>
      <c r="I38" s="51" t="str">
        <f>IF(CENTRAL!$H37=0," ",CENTRAL!$H37)</f>
        <v xml:space="preserve"> </v>
      </c>
      <c r="J38" s="51" t="str">
        <f>IF(CHIPOLA!$H37=0," ",CHIPOLA!$H37)</f>
        <v xml:space="preserve"> </v>
      </c>
      <c r="K38" s="51" t="str">
        <f>IF(DAYTONA!$H37=0," ",DAYTONA!$H37)</f>
        <v xml:space="preserve"> </v>
      </c>
      <c r="L38" s="51" t="str">
        <f>IF(SOUTHWESTERN!$H37=0," ",SOUTHWESTERN!$H37)</f>
        <v xml:space="preserve"> </v>
      </c>
      <c r="M38" s="51" t="str">
        <f>IF('FSC JAX'!$H37=0," ",'FSC JAX'!$H37)</f>
        <v xml:space="preserve"> </v>
      </c>
      <c r="N38" s="51" t="str">
        <f>IF('FL KEYS'!$H37=0," ",'FL KEYS'!$H37)</f>
        <v xml:space="preserve"> </v>
      </c>
      <c r="O38" s="51" t="str">
        <f>IF('GULF COAST'!$H37=0," ",'GULF COAST'!$H37)</f>
        <v xml:space="preserve"> </v>
      </c>
      <c r="P38" s="51" t="str">
        <f>IF(HILLSBOROUGH!$H37=0," ",HILLSBOROUGH!$H37)</f>
        <v xml:space="preserve"> </v>
      </c>
      <c r="Q38" s="51" t="str">
        <f>IF('INDIAN RIVER'!$H37=0," ",'INDIAN RIVER'!$H37)</f>
        <v xml:space="preserve"> </v>
      </c>
      <c r="R38" s="51" t="str">
        <f>IF(GATEWAY!$H37=0," ",GATEWAY!$H37)</f>
        <v xml:space="preserve"> </v>
      </c>
      <c r="S38" s="51" t="str">
        <f>IF('LAKE SUMTER'!$H37=0," ",'LAKE SUMTER'!$H37)</f>
        <v xml:space="preserve"> </v>
      </c>
      <c r="T38" s="51" t="str">
        <f>IF('SCF MANATEE'!$H37=0," ",'SCF MANATEE'!$H37)</f>
        <v xml:space="preserve"> </v>
      </c>
      <c r="U38" s="51" t="str">
        <f>IF(MIAMI!$H37=0," ",MIAMI!$H37)</f>
        <v xml:space="preserve"> </v>
      </c>
      <c r="V38" s="51" t="str">
        <f>IF('NORTH FLORIDA'!$H37=0," ",'NORTH FLORIDA'!$H37)</f>
        <v xml:space="preserve"> </v>
      </c>
      <c r="W38" s="51" t="str">
        <f>IF('NORTHWEST FLORIDA'!$H37=0," ",'NORTHWEST FLORIDA'!$H37)</f>
        <v xml:space="preserve"> </v>
      </c>
      <c r="X38" s="51" t="str">
        <f>IF('PALM BEACH'!$H37=0," ",'PALM BEACH'!$H37)</f>
        <v xml:space="preserve"> </v>
      </c>
      <c r="Y38" s="51" t="str">
        <f>IF(PASCO!$H37=0," ",PASCO!$H37)</f>
        <v xml:space="preserve"> </v>
      </c>
      <c r="Z38" s="51" t="str">
        <f>IF(PENSACOLA!$H37=0," ",PENSACOLA!$H37)</f>
        <v xml:space="preserve"> </v>
      </c>
      <c r="AA38" s="51" t="str">
        <f>IF(POLK!$H37=0," ",POLK!$H37)</f>
        <v xml:space="preserve"> </v>
      </c>
      <c r="AB38" s="51" t="str">
        <f>IF('ST JOHNS'!$H37=0," ",'ST JOHNS'!$H37)</f>
        <v xml:space="preserve"> </v>
      </c>
      <c r="AC38" s="51" t="str">
        <f>IF('ST PETE'!$H37=0," ",'ST PETE'!$H37)</f>
        <v xml:space="preserve"> </v>
      </c>
      <c r="AD38" s="51" t="str">
        <f>IF('SANTA FE'!$H37=0," ",'SANTA FE'!$H37)</f>
        <v xml:space="preserve"> </v>
      </c>
      <c r="AE38" s="51" t="str">
        <f>IF(SEMINOLE!$H37=0," ",SEMINOLE!$H37)</f>
        <v xml:space="preserve"> </v>
      </c>
      <c r="AF38" s="51" t="str">
        <f>IF('SOUTH FLORIDA'!$H37=0," ",'SOUTH FLORIDA'!$H37)</f>
        <v xml:space="preserve"> </v>
      </c>
      <c r="AG38" s="51" t="str">
        <f>IF(TALLAHASSEE!$H37=0," ",TALLAHASSEE!$H37)</f>
        <v xml:space="preserve"> </v>
      </c>
      <c r="AH38" s="51" t="str">
        <f>IF(VALENCIA!$H37=0," ",VALENCIA!$H37)</f>
        <v>No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tr">
        <f>IF(EASTERN!H38=0," ",EASTERN!H38)</f>
        <v xml:space="preserve"> </v>
      </c>
      <c r="H39" s="51" t="str">
        <f>IF(BROWARD!$H38=0," ",BROWARD!$H38)</f>
        <v xml:space="preserve"> </v>
      </c>
      <c r="I39" s="51" t="str">
        <f>IF(CENTRAL!$H38=0," ",CENTRAL!$H38)</f>
        <v xml:space="preserve"> </v>
      </c>
      <c r="J39" s="51" t="str">
        <f>IF(CHIPOLA!$H38=0," ",CHIPOLA!$H38)</f>
        <v xml:space="preserve"> </v>
      </c>
      <c r="K39" s="51" t="str">
        <f>IF(DAYTONA!$H38=0," ",DAYTONA!$H38)</f>
        <v xml:space="preserve"> </v>
      </c>
      <c r="L39" s="51" t="str">
        <f>IF(SOUTHWESTERN!$H38=0," ",SOUTHWESTERN!$H38)</f>
        <v xml:space="preserve"> </v>
      </c>
      <c r="M39" s="51" t="str">
        <f>IF('FSC JAX'!$H38=0," ",'FSC JAX'!$H38)</f>
        <v xml:space="preserve"> </v>
      </c>
      <c r="N39" s="51" t="str">
        <f>IF('FL KEYS'!$H38=0," ",'FL KEYS'!$H38)</f>
        <v xml:space="preserve"> </v>
      </c>
      <c r="O39" s="51" t="str">
        <f>IF('GULF COAST'!$H38=0," ",'GULF COAST'!$H38)</f>
        <v xml:space="preserve"> </v>
      </c>
      <c r="P39" s="51" t="str">
        <f>IF(HILLSBOROUGH!$H38=0," ",HILLSBOROUGH!$H38)</f>
        <v xml:space="preserve"> </v>
      </c>
      <c r="Q39" s="51" t="str">
        <f>IF('INDIAN RIVER'!$H38=0," ",'INDIAN RIVER'!$H38)</f>
        <v xml:space="preserve"> </v>
      </c>
      <c r="R39" s="51" t="str">
        <f>IF(GATEWAY!$H38=0," ",GATEWAY!$H38)</f>
        <v xml:space="preserve"> </v>
      </c>
      <c r="S39" s="51" t="str">
        <f>IF('LAKE SUMTER'!$H38=0," ",'LAKE SUMTER'!$H38)</f>
        <v xml:space="preserve"> </v>
      </c>
      <c r="T39" s="51" t="str">
        <f>IF('SCF MANATEE'!$H38=0," ",'SCF MANATEE'!$H38)</f>
        <v xml:space="preserve"> </v>
      </c>
      <c r="U39" s="51" t="str">
        <f>IF(MIAMI!$H38=0," ",MIAMI!$H38)</f>
        <v xml:space="preserve"> </v>
      </c>
      <c r="V39" s="51" t="str">
        <f>IF('NORTH FLORIDA'!$H38=0," ",'NORTH FLORIDA'!$H38)</f>
        <v xml:space="preserve"> </v>
      </c>
      <c r="W39" s="51" t="str">
        <f>IF('NORTHWEST FLORIDA'!$H38=0," ",'NORTHWEST FLORIDA'!$H38)</f>
        <v xml:space="preserve"> </v>
      </c>
      <c r="X39" s="51" t="str">
        <f>IF('PALM BEACH'!$H38=0," ",'PALM BEACH'!$H38)</f>
        <v xml:space="preserve"> </v>
      </c>
      <c r="Y39" s="51" t="str">
        <f>IF(PASCO!$H38=0," ",PASCO!$H38)</f>
        <v xml:space="preserve"> </v>
      </c>
      <c r="Z39" s="51" t="str">
        <f>IF(PENSACOLA!$H38=0," ",PENSACOLA!$H38)</f>
        <v xml:space="preserve"> </v>
      </c>
      <c r="AA39" s="51" t="str">
        <f>IF(POLK!$H38=0," ",POLK!$H38)</f>
        <v xml:space="preserve"> </v>
      </c>
      <c r="AB39" s="51" t="str">
        <f>IF('ST JOHNS'!$H38=0," ",'ST JOHNS'!$H38)</f>
        <v xml:space="preserve"> </v>
      </c>
      <c r="AC39" s="51" t="str">
        <f>IF('ST PETE'!$H38=0," ",'ST PETE'!$H38)</f>
        <v xml:space="preserve"> </v>
      </c>
      <c r="AD39" s="51" t="str">
        <f>IF('SANTA FE'!$H38=0," ",'SANTA FE'!$H38)</f>
        <v xml:space="preserve"> </v>
      </c>
      <c r="AE39" s="51" t="str">
        <f>IF(SEMINOLE!$H38=0," ",SEMINOLE!$H38)</f>
        <v xml:space="preserve"> </v>
      </c>
      <c r="AF39" s="51" t="str">
        <f>IF('SOUTH FLORIDA'!$H38=0," ",'SOUTH FLORIDA'!$H38)</f>
        <v xml:space="preserve"> </v>
      </c>
      <c r="AG39" s="51" t="str">
        <f>IF(TALLAHASSEE!$H38=0," ",TALLAHASSEE!$H38)</f>
        <v xml:space="preserve"> </v>
      </c>
      <c r="AH39" s="51" t="str">
        <f>IF(VALENCIA!$H38=0," ",VALENCIA!$H38)</f>
        <v xml:space="preserve"> 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tr">
        <f>IF(EASTERN!H39=0," ",EASTERN!H39)</f>
        <v xml:space="preserve"> </v>
      </c>
      <c r="H40" s="51" t="str">
        <f>IF(BROWARD!$H39=0," ",BROWARD!$H39)</f>
        <v xml:space="preserve"> </v>
      </c>
      <c r="I40" s="51" t="str">
        <f>IF(CENTRAL!$H39=0," ",CENTRAL!$H39)</f>
        <v>no</v>
      </c>
      <c r="J40" s="51" t="str">
        <f>IF(CHIPOLA!$H39=0," ",CHIPOLA!$H39)</f>
        <v xml:space="preserve"> </v>
      </c>
      <c r="K40" s="51" t="str">
        <f>IF(DAYTONA!$H39=0," ",DAYTONA!$H39)</f>
        <v xml:space="preserve"> </v>
      </c>
      <c r="L40" s="51" t="str">
        <f>IF(SOUTHWESTERN!$H39=0," ",SOUTHWESTERN!$H39)</f>
        <v xml:space="preserve"> </v>
      </c>
      <c r="M40" s="51" t="str">
        <f>IF('FSC JAX'!$H39=0," ",'FSC JAX'!$H39)</f>
        <v xml:space="preserve"> </v>
      </c>
      <c r="N40" s="51" t="str">
        <f>IF('FL KEYS'!$H39=0," ",'FL KEYS'!$H39)</f>
        <v xml:space="preserve"> </v>
      </c>
      <c r="O40" s="51" t="str">
        <f>IF('GULF COAST'!$H39=0," ",'GULF COAST'!$H39)</f>
        <v xml:space="preserve"> </v>
      </c>
      <c r="P40" s="51" t="str">
        <f>IF(HILLSBOROUGH!$H39=0," ",HILLSBOROUGH!$H39)</f>
        <v xml:space="preserve"> </v>
      </c>
      <c r="Q40" s="51" t="str">
        <f>IF('INDIAN RIVER'!$H39=0," ",'INDIAN RIVER'!$H39)</f>
        <v xml:space="preserve"> </v>
      </c>
      <c r="R40" s="51" t="str">
        <f>IF(GATEWAY!$H39=0," ",GATEWAY!$H39)</f>
        <v xml:space="preserve"> </v>
      </c>
      <c r="S40" s="51" t="str">
        <f>IF('LAKE SUMTER'!$H39=0," ",'LAKE SUMTER'!$H39)</f>
        <v xml:space="preserve"> </v>
      </c>
      <c r="T40" s="51" t="str">
        <f>IF('SCF MANATEE'!$H39=0," ",'SCF MANATEE'!$H39)</f>
        <v xml:space="preserve"> </v>
      </c>
      <c r="U40" s="51" t="str">
        <f>IF(MIAMI!$H39=0," ",MIAMI!$H39)</f>
        <v xml:space="preserve"> </v>
      </c>
      <c r="V40" s="51" t="str">
        <f>IF('NORTH FLORIDA'!$H39=0," ",'NORTH FLORIDA'!$H39)</f>
        <v xml:space="preserve"> </v>
      </c>
      <c r="W40" s="51" t="str">
        <f>IF('NORTHWEST FLORIDA'!$H39=0," ",'NORTHWEST FLORIDA'!$H39)</f>
        <v xml:space="preserve"> </v>
      </c>
      <c r="X40" s="51" t="str">
        <f>IF('PALM BEACH'!$H39=0," ",'PALM BEACH'!$H39)</f>
        <v xml:space="preserve"> </v>
      </c>
      <c r="Y40" s="51" t="str">
        <f>IF(PASCO!$H39=0," ",PASCO!$H39)</f>
        <v xml:space="preserve"> </v>
      </c>
      <c r="Z40" s="51" t="str">
        <f>IF(PENSACOLA!$H39=0," ",PENSACOLA!$H39)</f>
        <v xml:space="preserve"> </v>
      </c>
      <c r="AA40" s="51" t="str">
        <f>IF(POLK!$H39=0," ",POLK!$H39)</f>
        <v xml:space="preserve"> </v>
      </c>
      <c r="AB40" s="51" t="str">
        <f>IF('ST JOHNS'!$H39=0," ",'ST JOHNS'!$H39)</f>
        <v xml:space="preserve"> </v>
      </c>
      <c r="AC40" s="51" t="str">
        <f>IF('ST PETE'!$H39=0," ",'ST PETE'!$H39)</f>
        <v xml:space="preserve"> </v>
      </c>
      <c r="AD40" s="51" t="str">
        <f>IF('SANTA FE'!$H39=0," ",'SANTA FE'!$H39)</f>
        <v xml:space="preserve"> </v>
      </c>
      <c r="AE40" s="51" t="str">
        <f>IF(SEMINOLE!$H39=0," ",SEMINOLE!$H39)</f>
        <v xml:space="preserve"> </v>
      </c>
      <c r="AF40" s="51" t="str">
        <f>IF('SOUTH FLORIDA'!$H39=0," ",'SOUTH FLORIDA'!$H39)</f>
        <v xml:space="preserve"> </v>
      </c>
      <c r="AG40" s="51" t="str">
        <f>IF(TALLAHASSEE!$H39=0," ",TALLAHASSEE!$H39)</f>
        <v>No</v>
      </c>
      <c r="AH40" s="51" t="str">
        <f>IF(VALENCIA!$H39=0," ",VALENCIA!$H39)</f>
        <v xml:space="preserve"> </v>
      </c>
      <c r="AI40" s="49" t="s">
        <v>24</v>
      </c>
      <c r="AK40" s="32">
        <f t="shared" si="1"/>
        <v>0</v>
      </c>
      <c r="AL40" s="32">
        <f t="shared" si="2"/>
        <v>2</v>
      </c>
      <c r="AM40" s="32">
        <f t="shared" si="3"/>
        <v>0</v>
      </c>
      <c r="AN40" s="32">
        <f t="shared" si="4"/>
        <v>2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tr">
        <f>IF(EASTERN!H40=0," ",EASTERN!H40)</f>
        <v xml:space="preserve"> </v>
      </c>
      <c r="H41" s="51" t="str">
        <f>IF(BROWARD!$H40=0," ",BROWARD!$H40)</f>
        <v xml:space="preserve"> </v>
      </c>
      <c r="I41" s="51" t="str">
        <f>IF(CENTRAL!$H40=0," ",CENTRAL!$H40)</f>
        <v xml:space="preserve"> </v>
      </c>
      <c r="J41" s="51" t="str">
        <f>IF(CHIPOLA!$H40=0," ",CHIPOLA!$H40)</f>
        <v xml:space="preserve"> </v>
      </c>
      <c r="K41" s="51" t="str">
        <f>IF(DAYTONA!$H40=0," ",DAYTONA!$H40)</f>
        <v xml:space="preserve"> </v>
      </c>
      <c r="L41" s="51" t="str">
        <f>IF(SOUTHWESTERN!$H40=0," ",SOUTHWESTERN!$H40)</f>
        <v>No</v>
      </c>
      <c r="M41" s="51" t="str">
        <f>IF('FSC JAX'!$H40=0," ",'FSC JAX'!$H40)</f>
        <v xml:space="preserve"> </v>
      </c>
      <c r="N41" s="51" t="str">
        <f>IF('FL KEYS'!$H40=0," ",'FL KEYS'!$H40)</f>
        <v>No</v>
      </c>
      <c r="O41" s="51" t="str">
        <f>IF('GULF COAST'!$H40=0," ",'GULF COAST'!$H40)</f>
        <v xml:space="preserve"> </v>
      </c>
      <c r="P41" s="51" t="str">
        <f>IF(HILLSBOROUGH!$H40=0," ",HILLSBOROUGH!$H40)</f>
        <v>Yes</v>
      </c>
      <c r="Q41" s="51" t="str">
        <f>IF('INDIAN RIVER'!$H40=0," ",'INDIAN RIVER'!$H40)</f>
        <v>No</v>
      </c>
      <c r="R41" s="51" t="str">
        <f>IF(GATEWAY!$H40=0," ",GATEWAY!$H40)</f>
        <v>No</v>
      </c>
      <c r="S41" s="51" t="str">
        <f>IF('LAKE SUMTER'!$H40=0," ",'LAKE SUMTER'!$H40)</f>
        <v>No</v>
      </c>
      <c r="T41" s="51" t="str">
        <f>IF('SCF MANATEE'!$H40=0," ",'SCF MANATEE'!$H40)</f>
        <v xml:space="preserve"> </v>
      </c>
      <c r="U41" s="51" t="str">
        <f>IF(MIAMI!$H40=0," ",MIAMI!$H40)</f>
        <v xml:space="preserve"> </v>
      </c>
      <c r="V41" s="51" t="str">
        <f>IF('NORTH FLORIDA'!$H40=0," ",'NORTH FLORIDA'!$H40)</f>
        <v xml:space="preserve"> </v>
      </c>
      <c r="W41" s="51" t="str">
        <f>IF('NORTHWEST FLORIDA'!$H40=0," ",'NORTHWEST FLORIDA'!$H40)</f>
        <v>No</v>
      </c>
      <c r="X41" s="51" t="str">
        <f>IF('PALM BEACH'!$H40=0," ",'PALM BEACH'!$H40)</f>
        <v>No</v>
      </c>
      <c r="Y41" s="51" t="str">
        <f>IF(PASCO!$H40=0," ",PASCO!$H40)</f>
        <v xml:space="preserve"> </v>
      </c>
      <c r="Z41" s="51" t="str">
        <f>IF(PENSACOLA!$H40=0," ",PENSACOLA!$H40)</f>
        <v xml:space="preserve"> </v>
      </c>
      <c r="AA41" s="51" t="str">
        <f>IF(POLK!$H40=0," ",POLK!$H40)</f>
        <v>No</v>
      </c>
      <c r="AB41" s="51" t="str">
        <f>IF('ST JOHNS'!$H40=0," ",'ST JOHNS'!$H40)</f>
        <v xml:space="preserve"> </v>
      </c>
      <c r="AC41" s="51" t="str">
        <f>IF('ST PETE'!$H40=0," ",'ST PETE'!$H40)</f>
        <v>Partial</v>
      </c>
      <c r="AD41" s="51" t="str">
        <f>IF('SANTA FE'!$H40=0," ",'SANTA FE'!$H40)</f>
        <v xml:space="preserve"> </v>
      </c>
      <c r="AE41" s="51" t="str">
        <f>IF(SEMINOLE!$H40=0," ",SEMINOLE!$H40)</f>
        <v>No</v>
      </c>
      <c r="AF41" s="51" t="str">
        <f>IF('SOUTH FLORIDA'!$H40=0," ",'SOUTH FLORIDA'!$H40)</f>
        <v xml:space="preserve"> </v>
      </c>
      <c r="AG41" s="51" t="str">
        <f>IF(TALLAHASSEE!$H40=0," ",TALLAHASSEE!$H40)</f>
        <v>No</v>
      </c>
      <c r="AH41" s="51" t="str">
        <f>IF(VALENCIA!$H40=0," ",VALENCIA!$H40)</f>
        <v>No</v>
      </c>
      <c r="AI41" s="49" t="s">
        <v>24</v>
      </c>
      <c r="AK41" s="32">
        <f t="shared" si="1"/>
        <v>1</v>
      </c>
      <c r="AL41" s="32">
        <f t="shared" si="2"/>
        <v>11</v>
      </c>
      <c r="AM41" s="32">
        <f t="shared" si="3"/>
        <v>1</v>
      </c>
      <c r="AN41" s="32">
        <f t="shared" si="4"/>
        <v>13</v>
      </c>
      <c r="AO41" s="58">
        <f t="shared" si="5"/>
        <v>7.6923076923076927E-2</v>
      </c>
      <c r="AP41" s="56">
        <f t="shared" si="6"/>
        <v>0.84615384615384615</v>
      </c>
      <c r="AQ41" s="58">
        <f t="shared" si="7"/>
        <v>7.6923076923076927E-2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tr">
        <f>IF(EASTERN!H41=0," ",EASTERN!H41)</f>
        <v>Yes</v>
      </c>
      <c r="H42" s="51" t="str">
        <f>IF(BROWARD!$H41=0," ",BROWARD!$H41)</f>
        <v>Partial</v>
      </c>
      <c r="I42" s="51" t="str">
        <f>IF(CENTRAL!$H41=0," ",CENTRAL!$H41)</f>
        <v xml:space="preserve"> </v>
      </c>
      <c r="J42" s="51" t="str">
        <f>IF(CHIPOLA!$H41=0," ",CHIPOLA!$H41)</f>
        <v xml:space="preserve"> </v>
      </c>
      <c r="K42" s="51" t="str">
        <f>IF(DAYTONA!$H41=0," ",DAYTONA!$H41)</f>
        <v xml:space="preserve"> </v>
      </c>
      <c r="L42" s="51" t="str">
        <f>IF(SOUTHWESTERN!$H41=0," ",SOUTHWESTERN!$H41)</f>
        <v xml:space="preserve"> </v>
      </c>
      <c r="M42" s="51" t="str">
        <f>IF('FSC JAX'!$H41=0," ",'FSC JAX'!$H41)</f>
        <v xml:space="preserve"> </v>
      </c>
      <c r="N42" s="51" t="str">
        <f>IF('FL KEYS'!$H41=0," ",'FL KEYS'!$H41)</f>
        <v xml:space="preserve"> </v>
      </c>
      <c r="O42" s="51" t="str">
        <f>IF('GULF COAST'!$H41=0," ",'GULF COAST'!$H41)</f>
        <v>Yes</v>
      </c>
      <c r="P42" s="51" t="str">
        <f>IF(HILLSBOROUGH!$H41=0," ",HILLSBOROUGH!$H41)</f>
        <v xml:space="preserve"> </v>
      </c>
      <c r="Q42" s="51" t="str">
        <f>IF('INDIAN RIVER'!$H41=0," ",'INDIAN RIVER'!$H41)</f>
        <v>No</v>
      </c>
      <c r="R42" s="51" t="str">
        <f>IF(GATEWAY!$H41=0," ",GATEWAY!$H41)</f>
        <v xml:space="preserve"> </v>
      </c>
      <c r="S42" s="51" t="str">
        <f>IF('LAKE SUMTER'!$H41=0," ",'LAKE SUMTER'!$H41)</f>
        <v xml:space="preserve"> </v>
      </c>
      <c r="T42" s="51" t="str">
        <f>IF('SCF MANATEE'!$H41=0," ",'SCF MANATEE'!$H41)</f>
        <v xml:space="preserve"> </v>
      </c>
      <c r="U42" s="51" t="str">
        <f>IF(MIAMI!$H41=0," ",MIAMI!$H41)</f>
        <v>No</v>
      </c>
      <c r="V42" s="51" t="str">
        <f>IF('NORTH FLORIDA'!$H41=0," ",'NORTH FLORIDA'!$H41)</f>
        <v xml:space="preserve"> </v>
      </c>
      <c r="W42" s="51" t="str">
        <f>IF('NORTHWEST FLORIDA'!$H41=0," ",'NORTHWEST FLORIDA'!$H41)</f>
        <v xml:space="preserve"> </v>
      </c>
      <c r="X42" s="51" t="str">
        <f>IF('PALM BEACH'!$H41=0," ",'PALM BEACH'!$H41)</f>
        <v>No</v>
      </c>
      <c r="Y42" s="51" t="str">
        <f>IF(PASCO!$H41=0," ",PASCO!$H41)</f>
        <v xml:space="preserve"> </v>
      </c>
      <c r="Z42" s="51" t="str">
        <f>IF(PENSACOLA!$H41=0," ",PENSACOLA!$H41)</f>
        <v xml:space="preserve"> </v>
      </c>
      <c r="AA42" s="51" t="str">
        <f>IF(POLK!$H41=0," ",POLK!$H41)</f>
        <v xml:space="preserve"> </v>
      </c>
      <c r="AB42" s="51" t="str">
        <f>IF('ST JOHNS'!$H41=0," ",'ST JOHNS'!$H41)</f>
        <v xml:space="preserve"> </v>
      </c>
      <c r="AC42" s="51" t="str">
        <f>IF('ST PETE'!$H41=0," ",'ST PETE'!$H41)</f>
        <v xml:space="preserve"> </v>
      </c>
      <c r="AD42" s="51" t="str">
        <f>IF('SANTA FE'!$H41=0," ",'SANTA FE'!$H41)</f>
        <v xml:space="preserve"> </v>
      </c>
      <c r="AE42" s="51" t="str">
        <f>IF(SEMINOLE!$H41=0," ",SEMINOLE!$H41)</f>
        <v>Yes</v>
      </c>
      <c r="AF42" s="51" t="str">
        <f>IF('SOUTH FLORIDA'!$H41=0," ",'SOUTH FLORIDA'!$H41)</f>
        <v xml:space="preserve"> </v>
      </c>
      <c r="AG42" s="51" t="str">
        <f>IF(TALLAHASSEE!$H41=0," ",TALLAHASSEE!$H41)</f>
        <v>No</v>
      </c>
      <c r="AH42" s="51" t="str">
        <f>IF(VALENCIA!$H41=0," ",VALENCIA!$H41)</f>
        <v>No</v>
      </c>
      <c r="AI42" s="49" t="s">
        <v>24</v>
      </c>
      <c r="AK42" s="32">
        <f t="shared" si="1"/>
        <v>3</v>
      </c>
      <c r="AL42" s="32">
        <f t="shared" si="2"/>
        <v>5</v>
      </c>
      <c r="AM42" s="32">
        <f t="shared" si="3"/>
        <v>1</v>
      </c>
      <c r="AN42" s="32">
        <f t="shared" si="4"/>
        <v>9</v>
      </c>
      <c r="AO42" s="58">
        <f t="shared" si="5"/>
        <v>0.33333333333333331</v>
      </c>
      <c r="AP42" s="56">
        <f t="shared" si="6"/>
        <v>0.55555555555555558</v>
      </c>
      <c r="AQ42" s="58">
        <f t="shared" si="7"/>
        <v>0.1111111111111111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tr">
        <f>IF(EASTERN!H42=0," ",EASTERN!H42)</f>
        <v xml:space="preserve"> </v>
      </c>
      <c r="H43" s="51" t="str">
        <f>IF(BROWARD!$H42=0," ",BROWARD!$H42)</f>
        <v xml:space="preserve"> </v>
      </c>
      <c r="I43" s="51" t="str">
        <f>IF(CENTRAL!$H42=0," ",CENTRAL!$H42)</f>
        <v xml:space="preserve"> </v>
      </c>
      <c r="J43" s="51" t="str">
        <f>IF(CHIPOLA!$H42=0," ",CHIPOLA!$H42)</f>
        <v xml:space="preserve"> </v>
      </c>
      <c r="K43" s="51" t="str">
        <f>IF(DAYTONA!$H42=0," ",DAYTONA!$H42)</f>
        <v xml:space="preserve"> </v>
      </c>
      <c r="L43" s="51" t="str">
        <f>IF(SOUTHWESTERN!$H42=0," ",SOUTHWESTERN!$H42)</f>
        <v xml:space="preserve"> </v>
      </c>
      <c r="M43" s="51" t="str">
        <f>IF('FSC JAX'!$H42=0," ",'FSC JAX'!$H42)</f>
        <v xml:space="preserve"> </v>
      </c>
      <c r="N43" s="51" t="str">
        <f>IF('FL KEYS'!$H42=0," ",'FL KEYS'!$H42)</f>
        <v xml:space="preserve"> </v>
      </c>
      <c r="O43" s="51" t="str">
        <f>IF('GULF COAST'!$H42=0," ",'GULF COAST'!$H42)</f>
        <v xml:space="preserve"> </v>
      </c>
      <c r="P43" s="51" t="str">
        <f>IF(HILLSBOROUGH!$H42=0," ",HILLSBOROUGH!$H42)</f>
        <v xml:space="preserve"> </v>
      </c>
      <c r="Q43" s="51" t="str">
        <f>IF('INDIAN RIVER'!$H42=0," ",'INDIAN RIVER'!$H42)</f>
        <v xml:space="preserve"> </v>
      </c>
      <c r="R43" s="51" t="str">
        <f>IF(GATEWAY!$H42=0," ",GATEWAY!$H42)</f>
        <v xml:space="preserve"> </v>
      </c>
      <c r="S43" s="51" t="str">
        <f>IF('LAKE SUMTER'!$H42=0," ",'LAKE SUMTER'!$H42)</f>
        <v xml:space="preserve"> </v>
      </c>
      <c r="T43" s="51" t="str">
        <f>IF('SCF MANATEE'!$H42=0," ",'SCF MANATEE'!$H42)</f>
        <v xml:space="preserve"> </v>
      </c>
      <c r="U43" s="51" t="str">
        <f>IF(MIAMI!$H42=0," ",MIAMI!$H42)</f>
        <v xml:space="preserve"> </v>
      </c>
      <c r="V43" s="51" t="str">
        <f>IF('NORTH FLORIDA'!$H42=0," ",'NORTH FLORIDA'!$H42)</f>
        <v xml:space="preserve"> </v>
      </c>
      <c r="W43" s="51" t="str">
        <f>IF('NORTHWEST FLORIDA'!$H42=0," ",'NORTHWEST FLORIDA'!$H42)</f>
        <v xml:space="preserve"> </v>
      </c>
      <c r="X43" s="51" t="str">
        <f>IF('PALM BEACH'!$H42=0," ",'PALM BEACH'!$H42)</f>
        <v xml:space="preserve"> </v>
      </c>
      <c r="Y43" s="51" t="str">
        <f>IF(PASCO!$H42=0," ",PASCO!$H42)</f>
        <v xml:space="preserve"> </v>
      </c>
      <c r="Z43" s="51" t="str">
        <f>IF(PENSACOLA!$H42=0," ",PENSACOLA!$H42)</f>
        <v xml:space="preserve"> </v>
      </c>
      <c r="AA43" s="51" t="str">
        <f>IF(POLK!$H42=0," ",POLK!$H42)</f>
        <v xml:space="preserve"> </v>
      </c>
      <c r="AB43" s="51" t="str">
        <f>IF('ST JOHNS'!$H42=0," ",'ST JOHNS'!$H42)</f>
        <v xml:space="preserve"> </v>
      </c>
      <c r="AC43" s="51" t="str">
        <f>IF('ST PETE'!$H42=0," ",'ST PETE'!$H42)</f>
        <v xml:space="preserve"> </v>
      </c>
      <c r="AD43" s="51" t="str">
        <f>IF('SANTA FE'!$H42=0," ",'SANTA FE'!$H42)</f>
        <v xml:space="preserve"> </v>
      </c>
      <c r="AE43" s="51" t="str">
        <f>IF(SEMINOLE!$H42=0," ",SEMINOLE!$H42)</f>
        <v xml:space="preserve"> </v>
      </c>
      <c r="AF43" s="51" t="str">
        <f>IF('SOUTH FLORIDA'!$H42=0," ",'SOUTH FLORIDA'!$H42)</f>
        <v xml:space="preserve"> </v>
      </c>
      <c r="AG43" s="51" t="str">
        <f>IF(TALLAHASSEE!$H42=0," ",TALLAHASSEE!$H42)</f>
        <v xml:space="preserve"> </v>
      </c>
      <c r="AH43" s="51" t="str">
        <f>IF(VALENCIA!$H42=0," ",VALENCIA!$H42)</f>
        <v xml:space="preserve"> 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tr">
        <f>IF(EASTERN!H43=0," ",EASTERN!H43)</f>
        <v xml:space="preserve"> </v>
      </c>
      <c r="H44" s="51" t="str">
        <f>IF(BROWARD!$H43=0," ",BROWARD!$H43)</f>
        <v>No</v>
      </c>
      <c r="I44" s="51" t="str">
        <f>IF(CENTRAL!$H43=0," ",CENTRAL!$H43)</f>
        <v>no</v>
      </c>
      <c r="J44" s="51" t="str">
        <f>IF(CHIPOLA!$H43=0," ",CHIPOLA!$H43)</f>
        <v>Partial</v>
      </c>
      <c r="K44" s="51" t="str">
        <f>IF(DAYTONA!$H43=0," ",DAYTONA!$H43)</f>
        <v>No</v>
      </c>
      <c r="L44" s="51" t="str">
        <f>IF(SOUTHWESTERN!$H43=0," ",SOUTHWESTERN!$H43)</f>
        <v xml:space="preserve"> </v>
      </c>
      <c r="M44" s="51" t="str">
        <f>IF('FSC JAX'!$H43=0," ",'FSC JAX'!$H43)</f>
        <v xml:space="preserve"> </v>
      </c>
      <c r="N44" s="51" t="str">
        <f>IF('FL KEYS'!$H43=0," ",'FL KEYS'!$H43)</f>
        <v>No</v>
      </c>
      <c r="O44" s="51" t="str">
        <f>IF('GULF COAST'!$H43=0," ",'GULF COAST'!$H43)</f>
        <v>No</v>
      </c>
      <c r="P44" s="51" t="str">
        <f>IF(HILLSBOROUGH!$H43=0," ",HILLSBOROUGH!$H43)</f>
        <v>No</v>
      </c>
      <c r="Q44" s="51" t="str">
        <f>IF('INDIAN RIVER'!$H43=0," ",'INDIAN RIVER'!$H43)</f>
        <v xml:space="preserve"> </v>
      </c>
      <c r="R44" s="51" t="str">
        <f>IF(GATEWAY!$H43=0," ",GATEWAY!$H43)</f>
        <v xml:space="preserve"> </v>
      </c>
      <c r="S44" s="51" t="str">
        <f>IF('LAKE SUMTER'!$H43=0," ",'LAKE SUMTER'!$H43)</f>
        <v>No</v>
      </c>
      <c r="T44" s="51" t="str">
        <f>IF('SCF MANATEE'!$H43=0," ",'SCF MANATEE'!$H43)</f>
        <v xml:space="preserve"> </v>
      </c>
      <c r="U44" s="51" t="str">
        <f>IF(MIAMI!$H43=0," ",MIAMI!$H43)</f>
        <v>No</v>
      </c>
      <c r="V44" s="51" t="str">
        <f>IF('NORTH FLORIDA'!$H43=0," ",'NORTH FLORIDA'!$H43)</f>
        <v>No</v>
      </c>
      <c r="W44" s="51" t="str">
        <f>IF('NORTHWEST FLORIDA'!$H43=0," ",'NORTHWEST FLORIDA'!$H43)</f>
        <v>Partial</v>
      </c>
      <c r="X44" s="51" t="str">
        <f>IF('PALM BEACH'!$H43=0," ",'PALM BEACH'!$H43)</f>
        <v xml:space="preserve"> </v>
      </c>
      <c r="Y44" s="51" t="str">
        <f>IF(PASCO!$H43=0," ",PASCO!$H43)</f>
        <v>No</v>
      </c>
      <c r="Z44" s="51" t="str">
        <f>IF(PENSACOLA!$H43=0," ",PENSACOLA!$H43)</f>
        <v>no</v>
      </c>
      <c r="AA44" s="51" t="str">
        <f>IF(POLK!$H43=0," ",POLK!$H43)</f>
        <v>No</v>
      </c>
      <c r="AB44" s="51" t="str">
        <f>IF('ST JOHNS'!$H43=0," ",'ST JOHNS'!$H43)</f>
        <v>Partial</v>
      </c>
      <c r="AC44" s="51" t="str">
        <f>IF('ST PETE'!$H43=0," ",'ST PETE'!$H43)</f>
        <v xml:space="preserve"> </v>
      </c>
      <c r="AD44" s="51" t="str">
        <f>IF('SANTA FE'!$H43=0," ",'SANTA FE'!$H43)</f>
        <v>Partial</v>
      </c>
      <c r="AE44" s="51" t="str">
        <f>IF(SEMINOLE!$H43=0," ",SEMINOLE!$H43)</f>
        <v>No</v>
      </c>
      <c r="AF44" s="51" t="str">
        <f>IF('SOUTH FLORIDA'!$H43=0," ",'SOUTH FLORIDA'!$H43)</f>
        <v>NO</v>
      </c>
      <c r="AG44" s="51" t="str">
        <f>IF(TALLAHASSEE!$H43=0," ",TALLAHASSEE!$H43)</f>
        <v>No</v>
      </c>
      <c r="AH44" s="51" t="str">
        <f>IF(VALENCIA!$H43=0," ",VALENCIA!$H43)</f>
        <v>No</v>
      </c>
      <c r="AI44" s="49" t="s">
        <v>24</v>
      </c>
      <c r="AK44" s="32">
        <f t="shared" si="1"/>
        <v>0</v>
      </c>
      <c r="AL44" s="32">
        <f t="shared" si="2"/>
        <v>16</v>
      </c>
      <c r="AM44" s="32">
        <f t="shared" si="3"/>
        <v>4</v>
      </c>
      <c r="AN44" s="32">
        <f t="shared" si="4"/>
        <v>20</v>
      </c>
      <c r="AO44" s="58">
        <f t="shared" si="5"/>
        <v>0</v>
      </c>
      <c r="AP44" s="56">
        <f t="shared" si="6"/>
        <v>0.8</v>
      </c>
      <c r="AQ44" s="58">
        <f t="shared" si="7"/>
        <v>0.2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tr">
        <f>IF(EASTERN!H44=0," ",EASTERN!H44)</f>
        <v>No</v>
      </c>
      <c r="H45" s="51" t="str">
        <f>IF(BROWARD!$H44=0," ",BROWARD!$H44)</f>
        <v xml:space="preserve"> </v>
      </c>
      <c r="I45" s="51" t="str">
        <f>IF(CENTRAL!$H44=0," ",CENTRAL!$H44)</f>
        <v xml:space="preserve"> </v>
      </c>
      <c r="J45" s="51" t="str">
        <f>IF(CHIPOLA!$H44=0," ",CHIPOLA!$H44)</f>
        <v xml:space="preserve"> </v>
      </c>
      <c r="K45" s="51" t="str">
        <f>IF(DAYTONA!$H44=0," ",DAYTONA!$H44)</f>
        <v>No</v>
      </c>
      <c r="L45" s="51" t="str">
        <f>IF(SOUTHWESTERN!$H44=0," ",SOUTHWESTERN!$H44)</f>
        <v>Partial</v>
      </c>
      <c r="M45" s="51" t="str">
        <f>IF('FSC JAX'!$H44=0," ",'FSC JAX'!$H44)</f>
        <v>No</v>
      </c>
      <c r="N45" s="51" t="str">
        <f>IF('FL KEYS'!$H44=0," ",'FL KEYS'!$H44)</f>
        <v xml:space="preserve"> </v>
      </c>
      <c r="O45" s="51" t="str">
        <f>IF('GULF COAST'!$H44=0," ",'GULF COAST'!$H44)</f>
        <v>No</v>
      </c>
      <c r="P45" s="51" t="str">
        <f>IF(HILLSBOROUGH!$H44=0," ",HILLSBOROUGH!$H44)</f>
        <v>Partial</v>
      </c>
      <c r="Q45" s="51" t="str">
        <f>IF('INDIAN RIVER'!$H44=0," ",'INDIAN RIVER'!$H44)</f>
        <v>No</v>
      </c>
      <c r="R45" s="51" t="str">
        <f>IF(GATEWAY!$H44=0," ",GATEWAY!$H44)</f>
        <v>Partial</v>
      </c>
      <c r="S45" s="51" t="str">
        <f>IF('LAKE SUMTER'!$H44=0," ",'LAKE SUMTER'!$H44)</f>
        <v xml:space="preserve"> </v>
      </c>
      <c r="T45" s="51" t="str">
        <f>IF('SCF MANATEE'!$H44=0," ",'SCF MANATEE'!$H44)</f>
        <v>Partial</v>
      </c>
      <c r="U45" s="51" t="str">
        <f>IF(MIAMI!$H44=0," ",MIAMI!$H44)</f>
        <v>No</v>
      </c>
      <c r="V45" s="51" t="str">
        <f>IF('NORTH FLORIDA'!$H44=0," ",'NORTH FLORIDA'!$H44)</f>
        <v xml:space="preserve"> </v>
      </c>
      <c r="W45" s="51" t="str">
        <f>IF('NORTHWEST FLORIDA'!$H44=0," ",'NORTHWEST FLORIDA'!$H44)</f>
        <v>No</v>
      </c>
      <c r="X45" s="51" t="str">
        <f>IF('PALM BEACH'!$H44=0," ",'PALM BEACH'!$H44)</f>
        <v>Yes</v>
      </c>
      <c r="Y45" s="51" t="str">
        <f>IF(PASCO!$H44=0," ",PASCO!$H44)</f>
        <v>No</v>
      </c>
      <c r="Z45" s="51" t="str">
        <f>IF(PENSACOLA!$H44=0," ",PENSACOLA!$H44)</f>
        <v>no</v>
      </c>
      <c r="AA45" s="51" t="str">
        <f>IF(POLK!$H44=0," ",POLK!$H44)</f>
        <v>No</v>
      </c>
      <c r="AB45" s="51" t="str">
        <f>IF('ST JOHNS'!$H44=0," ",'ST JOHNS'!$H44)</f>
        <v xml:space="preserve"> </v>
      </c>
      <c r="AC45" s="51" t="str">
        <f>IF('ST PETE'!$H44=0," ",'ST PETE'!$H44)</f>
        <v>Yes</v>
      </c>
      <c r="AD45" s="51" t="str">
        <f>IF('SANTA FE'!$H44=0," ",'SANTA FE'!$H44)</f>
        <v>Partial</v>
      </c>
      <c r="AE45" s="51" t="str">
        <f>IF(SEMINOLE!$H44=0," ",SEMINOLE!$H44)</f>
        <v>No</v>
      </c>
      <c r="AF45" s="51" t="str">
        <f>IF('SOUTH FLORIDA'!$H44=0," ",'SOUTH FLORIDA'!$H44)</f>
        <v>NO</v>
      </c>
      <c r="AG45" s="51" t="str">
        <f>IF(TALLAHASSEE!$H44=0," ",TALLAHASSEE!$H44)</f>
        <v xml:space="preserve"> </v>
      </c>
      <c r="AH45" s="51" t="str">
        <f>IF(VALENCIA!$H44=0," ",VALENCIA!$H44)</f>
        <v xml:space="preserve"> </v>
      </c>
      <c r="AI45" s="49" t="s">
        <v>24</v>
      </c>
      <c r="AK45" s="32">
        <f t="shared" si="1"/>
        <v>2</v>
      </c>
      <c r="AL45" s="32">
        <f t="shared" si="2"/>
        <v>12</v>
      </c>
      <c r="AM45" s="32">
        <f t="shared" si="3"/>
        <v>5</v>
      </c>
      <c r="AN45" s="32">
        <f t="shared" si="4"/>
        <v>19</v>
      </c>
      <c r="AO45" s="58">
        <f t="shared" si="5"/>
        <v>0.10526315789473684</v>
      </c>
      <c r="AP45" s="56">
        <f t="shared" si="6"/>
        <v>0.63157894736842102</v>
      </c>
      <c r="AQ45" s="58">
        <f t="shared" si="7"/>
        <v>0.26315789473684209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tr">
        <f>IF(EASTERN!H45=0," ",EASTERN!H45)</f>
        <v xml:space="preserve"> </v>
      </c>
      <c r="H46" s="51" t="str">
        <f>IF(BROWARD!$H45=0," ",BROWARD!$H45)</f>
        <v xml:space="preserve"> </v>
      </c>
      <c r="I46" s="51" t="str">
        <f>IF(CENTRAL!$H45=0," ",CENTRAL!$H45)</f>
        <v xml:space="preserve"> </v>
      </c>
      <c r="J46" s="51" t="str">
        <f>IF(CHIPOLA!$H45=0," ",CHIPOLA!$H45)</f>
        <v xml:space="preserve"> </v>
      </c>
      <c r="K46" s="51" t="str">
        <f>IF(DAYTONA!$H45=0," ",DAYTONA!$H45)</f>
        <v>Yes</v>
      </c>
      <c r="L46" s="51" t="str">
        <f>IF(SOUTHWESTERN!$H45=0," ",SOUTHWESTERN!$H45)</f>
        <v xml:space="preserve"> </v>
      </c>
      <c r="M46" s="51" t="str">
        <f>IF('FSC JAX'!$H45=0," ",'FSC JAX'!$H45)</f>
        <v xml:space="preserve"> </v>
      </c>
      <c r="N46" s="51" t="str">
        <f>IF('FL KEYS'!$H45=0," ",'FL KEYS'!$H45)</f>
        <v xml:space="preserve"> </v>
      </c>
      <c r="O46" s="51" t="str">
        <f>IF('GULF COAST'!$H45=0," ",'GULF COAST'!$H45)</f>
        <v xml:space="preserve"> </v>
      </c>
      <c r="P46" s="51" t="str">
        <f>IF(HILLSBOROUGH!$H45=0," ",HILLSBOROUGH!$H45)</f>
        <v xml:space="preserve"> </v>
      </c>
      <c r="Q46" s="51" t="str">
        <f>IF('INDIAN RIVER'!$H45=0," ",'INDIAN RIVER'!$H45)</f>
        <v xml:space="preserve"> </v>
      </c>
      <c r="R46" s="51" t="str">
        <f>IF(GATEWAY!$H45=0," ",GATEWAY!$H45)</f>
        <v>No</v>
      </c>
      <c r="S46" s="51" t="str">
        <f>IF('LAKE SUMTER'!$H45=0," ",'LAKE SUMTER'!$H45)</f>
        <v xml:space="preserve"> </v>
      </c>
      <c r="T46" s="51" t="str">
        <f>IF('SCF MANATEE'!$H45=0," ",'SCF MANATEE'!$H45)</f>
        <v>Partial</v>
      </c>
      <c r="U46" s="51" t="str">
        <f>IF(MIAMI!$H45=0," ",MIAMI!$H45)</f>
        <v>No</v>
      </c>
      <c r="V46" s="51" t="str">
        <f>IF('NORTH FLORIDA'!$H45=0," ",'NORTH FLORIDA'!$H45)</f>
        <v xml:space="preserve"> </v>
      </c>
      <c r="W46" s="51" t="str">
        <f>IF('NORTHWEST FLORIDA'!$H45=0," ",'NORTHWEST FLORIDA'!$H45)</f>
        <v xml:space="preserve"> </v>
      </c>
      <c r="X46" s="51" t="str">
        <f>IF('PALM BEACH'!$H45=0," ",'PALM BEACH'!$H45)</f>
        <v>No</v>
      </c>
      <c r="Y46" s="51" t="str">
        <f>IF(PASCO!$H45=0," ",PASCO!$H45)</f>
        <v xml:space="preserve"> </v>
      </c>
      <c r="Z46" s="51" t="str">
        <f>IF(PENSACOLA!$H45=0," ",PENSACOLA!$H45)</f>
        <v xml:space="preserve"> </v>
      </c>
      <c r="AA46" s="51" t="str">
        <f>IF(POLK!$H45=0," ",POLK!$H45)</f>
        <v xml:space="preserve"> </v>
      </c>
      <c r="AB46" s="51" t="str">
        <f>IF('ST JOHNS'!$H45=0," ",'ST JOHNS'!$H45)</f>
        <v xml:space="preserve"> </v>
      </c>
      <c r="AC46" s="51" t="str">
        <f>IF('ST PETE'!$H45=0," ",'ST PETE'!$H45)</f>
        <v>Yes</v>
      </c>
      <c r="AD46" s="51" t="str">
        <f>IF('SANTA FE'!$H45=0," ",'SANTA FE'!$H45)</f>
        <v xml:space="preserve"> </v>
      </c>
      <c r="AE46" s="51" t="str">
        <f>IF(SEMINOLE!$H45=0," ",SEMINOLE!$H45)</f>
        <v>No</v>
      </c>
      <c r="AF46" s="51" t="str">
        <f>IF('SOUTH FLORIDA'!$H45=0," ",'SOUTH FLORIDA'!$H45)</f>
        <v>NO</v>
      </c>
      <c r="AG46" s="51" t="str">
        <f>IF(TALLAHASSEE!$H45=0," ",TALLAHASSEE!$H45)</f>
        <v xml:space="preserve"> </v>
      </c>
      <c r="AH46" s="51" t="str">
        <f>IF(VALENCIA!$H45=0," ",VALENCIA!$H45)</f>
        <v xml:space="preserve"> </v>
      </c>
      <c r="AI46" s="49" t="s">
        <v>24</v>
      </c>
      <c r="AK46" s="32">
        <f t="shared" si="1"/>
        <v>2</v>
      </c>
      <c r="AL46" s="32">
        <f t="shared" si="2"/>
        <v>5</v>
      </c>
      <c r="AM46" s="32">
        <f t="shared" si="3"/>
        <v>1</v>
      </c>
      <c r="AN46" s="32">
        <f t="shared" si="4"/>
        <v>8</v>
      </c>
      <c r="AO46" s="58">
        <f t="shared" si="5"/>
        <v>0.25</v>
      </c>
      <c r="AP46" s="56">
        <f t="shared" si="6"/>
        <v>0.625</v>
      </c>
      <c r="AQ46" s="58">
        <f t="shared" si="7"/>
        <v>0.125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tr">
        <f>IF(EASTERN!H46=0," ",EASTERN!H46)</f>
        <v xml:space="preserve"> </v>
      </c>
      <c r="H47" s="51" t="str">
        <f>IF(BROWARD!$H46=0," ",BROWARD!$H46)</f>
        <v xml:space="preserve"> </v>
      </c>
      <c r="I47" s="51" t="str">
        <f>IF(CENTRAL!$H46=0," ",CENTRAL!$H46)</f>
        <v xml:space="preserve"> </v>
      </c>
      <c r="J47" s="51" t="str">
        <f>IF(CHIPOLA!$H46=0," ",CHIPOLA!$H46)</f>
        <v xml:space="preserve"> </v>
      </c>
      <c r="K47" s="51" t="str">
        <f>IF(DAYTONA!$H46=0," ",DAYTONA!$H46)</f>
        <v>No</v>
      </c>
      <c r="L47" s="51" t="str">
        <f>IF(SOUTHWESTERN!$H46=0," ",SOUTHWESTERN!$H46)</f>
        <v xml:space="preserve"> </v>
      </c>
      <c r="M47" s="51" t="str">
        <f>IF('FSC JAX'!$H46=0," ",'FSC JAX'!$H46)</f>
        <v xml:space="preserve"> </v>
      </c>
      <c r="N47" s="51" t="str">
        <f>IF('FL KEYS'!$H46=0," ",'FL KEYS'!$H46)</f>
        <v xml:space="preserve"> </v>
      </c>
      <c r="O47" s="51" t="str">
        <f>IF('GULF COAST'!$H46=0," ",'GULF COAST'!$H46)</f>
        <v xml:space="preserve"> </v>
      </c>
      <c r="P47" s="51" t="str">
        <f>IF(HILLSBOROUGH!$H46=0," ",HILLSBOROUGH!$H46)</f>
        <v>No</v>
      </c>
      <c r="Q47" s="51" t="str">
        <f>IF('INDIAN RIVER'!$H46=0," ",'INDIAN RIVER'!$H46)</f>
        <v xml:space="preserve"> </v>
      </c>
      <c r="R47" s="51" t="str">
        <f>IF(GATEWAY!$H46=0," ",GATEWAY!$H46)</f>
        <v xml:space="preserve"> </v>
      </c>
      <c r="S47" s="51" t="str">
        <f>IF('LAKE SUMTER'!$H46=0," ",'LAKE SUMTER'!$H46)</f>
        <v xml:space="preserve"> </v>
      </c>
      <c r="T47" s="51" t="str">
        <f>IF('SCF MANATEE'!$H46=0," ",'SCF MANATEE'!$H46)</f>
        <v xml:space="preserve"> </v>
      </c>
      <c r="U47" s="51" t="str">
        <f>IF(MIAMI!$H46=0," ",MIAMI!$H46)</f>
        <v>No</v>
      </c>
      <c r="V47" s="51" t="str">
        <f>IF('NORTH FLORIDA'!$H46=0," ",'NORTH FLORIDA'!$H46)</f>
        <v xml:space="preserve"> </v>
      </c>
      <c r="W47" s="51" t="str">
        <f>IF('NORTHWEST FLORIDA'!$H46=0," ",'NORTHWEST FLORIDA'!$H46)</f>
        <v xml:space="preserve"> </v>
      </c>
      <c r="X47" s="51" t="str">
        <f>IF('PALM BEACH'!$H46=0," ",'PALM BEACH'!$H46)</f>
        <v>No</v>
      </c>
      <c r="Y47" s="51" t="str">
        <f>IF(PASCO!$H46=0," ",PASCO!$H46)</f>
        <v>No</v>
      </c>
      <c r="Z47" s="51" t="str">
        <f>IF(PENSACOLA!$H46=0," ",PENSACOLA!$H46)</f>
        <v>no</v>
      </c>
      <c r="AA47" s="51" t="str">
        <f>IF(POLK!$H46=0," ",POLK!$H46)</f>
        <v xml:space="preserve"> </v>
      </c>
      <c r="AB47" s="51" t="str">
        <f>IF('ST JOHNS'!$H46=0," ",'ST JOHNS'!$H46)</f>
        <v xml:space="preserve"> </v>
      </c>
      <c r="AC47" s="51" t="str">
        <f>IF('ST PETE'!$H46=0," ",'ST PETE'!$H46)</f>
        <v>Yes</v>
      </c>
      <c r="AD47" s="51" t="str">
        <f>IF('SANTA FE'!$H46=0," ",'SANTA FE'!$H46)</f>
        <v>Partial</v>
      </c>
      <c r="AE47" s="51" t="str">
        <f>IF(SEMINOLE!$H46=0," ",SEMINOLE!$H46)</f>
        <v xml:space="preserve"> </v>
      </c>
      <c r="AF47" s="51" t="str">
        <f>IF('SOUTH FLORIDA'!$H46=0," ",'SOUTH FLORIDA'!$H46)</f>
        <v>NO</v>
      </c>
      <c r="AG47" s="51" t="str">
        <f>IF(TALLAHASSEE!$H46=0," ",TALLAHASSEE!$H46)</f>
        <v xml:space="preserve"> </v>
      </c>
      <c r="AH47" s="51" t="str">
        <f>IF(VALENCIA!$H46=0," ",VALENCIA!$H46)</f>
        <v xml:space="preserve"> </v>
      </c>
      <c r="AI47" s="49" t="s">
        <v>24</v>
      </c>
      <c r="AK47" s="32">
        <f t="shared" si="1"/>
        <v>1</v>
      </c>
      <c r="AL47" s="32">
        <f t="shared" si="2"/>
        <v>7</v>
      </c>
      <c r="AM47" s="32">
        <f t="shared" si="3"/>
        <v>1</v>
      </c>
      <c r="AN47" s="32">
        <f t="shared" si="4"/>
        <v>9</v>
      </c>
      <c r="AO47" s="58">
        <f t="shared" si="5"/>
        <v>0.1111111111111111</v>
      </c>
      <c r="AP47" s="56">
        <f t="shared" si="6"/>
        <v>0.77777777777777779</v>
      </c>
      <c r="AQ47" s="58">
        <f t="shared" si="7"/>
        <v>0.1111111111111111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tr">
        <f>IF(EASTERN!H47=0," ",EASTERN!H47)</f>
        <v>Yes</v>
      </c>
      <c r="H48" s="51" t="str">
        <f>IF(BROWARD!$H47=0," ",BROWARD!$H47)</f>
        <v>Partial</v>
      </c>
      <c r="I48" s="51" t="str">
        <f>IF(CENTRAL!$H47=0," ",CENTRAL!$H47)</f>
        <v>Partial</v>
      </c>
      <c r="J48" s="51" t="str">
        <f>IF(CHIPOLA!$H47=0," ",CHIPOLA!$H47)</f>
        <v>Yes</v>
      </c>
      <c r="K48" s="51" t="str">
        <f>IF(DAYTONA!$H47=0," ",DAYTONA!$H47)</f>
        <v>Yes</v>
      </c>
      <c r="L48" s="51" t="str">
        <f>IF(SOUTHWESTERN!$H47=0," ",SOUTHWESTERN!$H47)</f>
        <v>Yes</v>
      </c>
      <c r="M48" s="51" t="str">
        <f>IF('FSC JAX'!$H47=0," ",'FSC JAX'!$H47)</f>
        <v>Yes</v>
      </c>
      <c r="N48" s="51" t="str">
        <f>IF('FL KEYS'!$H47=0," ",'FL KEYS'!$H47)</f>
        <v>Yes</v>
      </c>
      <c r="O48" s="51" t="str">
        <f>IF('GULF COAST'!$H47=0," ",'GULF COAST'!$H47)</f>
        <v>Yes</v>
      </c>
      <c r="P48" s="51" t="str">
        <f>IF(HILLSBOROUGH!$H47=0," ",HILLSBOROUGH!$H47)</f>
        <v>Yes</v>
      </c>
      <c r="Q48" s="51" t="str">
        <f>IF('INDIAN RIVER'!$H47=0," ",'INDIAN RIVER'!$H47)</f>
        <v>Partial</v>
      </c>
      <c r="R48" s="51" t="str">
        <f>IF(GATEWAY!$H47=0," ",GATEWAY!$H47)</f>
        <v>Yes</v>
      </c>
      <c r="S48" s="51" t="str">
        <f>IF('LAKE SUMTER'!$H47=0," ",'LAKE SUMTER'!$H47)</f>
        <v>Yes</v>
      </c>
      <c r="T48" s="51" t="str">
        <f>IF('SCF MANATEE'!$H47=0," ",'SCF MANATEE'!$H47)</f>
        <v>Partial</v>
      </c>
      <c r="U48" s="51" t="str">
        <f>IF(MIAMI!$H47=0," ",MIAMI!$H47)</f>
        <v>Yes</v>
      </c>
      <c r="V48" s="51" t="str">
        <f>IF('NORTH FLORIDA'!$H47=0," ",'NORTH FLORIDA'!$H47)</f>
        <v>Yes</v>
      </c>
      <c r="W48" s="51" t="str">
        <f>IF('NORTHWEST FLORIDA'!$H47=0," ",'NORTHWEST FLORIDA'!$H47)</f>
        <v>Yes</v>
      </c>
      <c r="X48" s="51" t="str">
        <f>IF('PALM BEACH'!$H47=0," ",'PALM BEACH'!$H47)</f>
        <v>Yes</v>
      </c>
      <c r="Y48" s="51" t="str">
        <f>IF(PASCO!$H47=0," ",PASCO!$H47)</f>
        <v>Yes</v>
      </c>
      <c r="Z48" s="51" t="str">
        <f>IF(PENSACOLA!$H47=0," ",PENSACOLA!$H47)</f>
        <v>yes</v>
      </c>
      <c r="AA48" s="51" t="str">
        <f>IF(POLK!$H47=0," ",POLK!$H47)</f>
        <v>Yes</v>
      </c>
      <c r="AB48" s="51" t="str">
        <f>IF('ST JOHNS'!$H47=0," ",'ST JOHNS'!$H47)</f>
        <v>Yes</v>
      </c>
      <c r="AC48" s="51" t="str">
        <f>IF('ST PETE'!$H47=0," ",'ST PETE'!$H47)</f>
        <v>Yes</v>
      </c>
      <c r="AD48" s="51" t="str">
        <f>IF('SANTA FE'!$H47=0," ",'SANTA FE'!$H47)</f>
        <v>Partial</v>
      </c>
      <c r="AE48" s="51" t="str">
        <f>IF(SEMINOLE!$H47=0," ",SEMINOLE!$H47)</f>
        <v>Yes</v>
      </c>
      <c r="AF48" s="51" t="str">
        <f>IF('SOUTH FLORIDA'!$H47=0," ",'SOUTH FLORIDA'!$H47)</f>
        <v>YES</v>
      </c>
      <c r="AG48" s="51" t="str">
        <f>IF(TALLAHASSEE!$H47=0," ",TALLAHASSEE!$H47)</f>
        <v>Yes</v>
      </c>
      <c r="AH48" s="51" t="str">
        <f>IF(VALENCIA!$H47=0," ",VALENCIA!$H47)</f>
        <v>Yes</v>
      </c>
      <c r="AI48" s="49" t="s">
        <v>15</v>
      </c>
      <c r="AK48" s="32">
        <f t="shared" si="1"/>
        <v>23</v>
      </c>
      <c r="AL48" s="32">
        <f t="shared" si="2"/>
        <v>0</v>
      </c>
      <c r="AM48" s="32">
        <f t="shared" si="3"/>
        <v>5</v>
      </c>
      <c r="AN48" s="32">
        <f t="shared" si="4"/>
        <v>28</v>
      </c>
      <c r="AO48" s="56">
        <f t="shared" si="5"/>
        <v>0.8214285714285714</v>
      </c>
      <c r="AP48" s="58">
        <f t="shared" si="6"/>
        <v>0</v>
      </c>
      <c r="AQ48" s="58">
        <f t="shared" si="7"/>
        <v>0.17857142857142858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tr">
        <f>IF(EASTERN!H48=0," ",EASTERN!H48)</f>
        <v xml:space="preserve"> </v>
      </c>
      <c r="H49" s="51" t="str">
        <f>IF(BROWARD!$H48=0," ",BROWARD!$H48)</f>
        <v xml:space="preserve"> </v>
      </c>
      <c r="I49" s="51" t="str">
        <f>IF(CENTRAL!$H48=0," ",CENTRAL!$H48)</f>
        <v xml:space="preserve"> </v>
      </c>
      <c r="J49" s="51" t="str">
        <f>IF(CHIPOLA!$H48=0," ",CHIPOLA!$H48)</f>
        <v>Partial</v>
      </c>
      <c r="K49" s="51" t="str">
        <f>IF(DAYTONA!$H48=0," ",DAYTONA!$H48)</f>
        <v xml:space="preserve"> </v>
      </c>
      <c r="L49" s="51" t="str">
        <f>IF(SOUTHWESTERN!$H48=0," ",SOUTHWESTERN!$H48)</f>
        <v xml:space="preserve"> </v>
      </c>
      <c r="M49" s="51" t="str">
        <f>IF('FSC JAX'!$H48=0," ",'FSC JAX'!$H48)</f>
        <v xml:space="preserve"> </v>
      </c>
      <c r="N49" s="51" t="str">
        <f>IF('FL KEYS'!$H48=0," ",'FL KEYS'!$H48)</f>
        <v xml:space="preserve"> </v>
      </c>
      <c r="O49" s="51" t="str">
        <f>IF('GULF COAST'!$H48=0," ",'GULF COAST'!$H48)</f>
        <v xml:space="preserve"> </v>
      </c>
      <c r="P49" s="51" t="str">
        <f>IF(HILLSBOROUGH!$H48=0," ",HILLSBOROUGH!$H48)</f>
        <v xml:space="preserve"> </v>
      </c>
      <c r="Q49" s="51" t="str">
        <f>IF('INDIAN RIVER'!$H48=0," ",'INDIAN RIVER'!$H48)</f>
        <v xml:space="preserve"> </v>
      </c>
      <c r="R49" s="51" t="str">
        <f>IF(GATEWAY!$H48=0," ",GATEWAY!$H48)</f>
        <v xml:space="preserve"> </v>
      </c>
      <c r="S49" s="51" t="str">
        <f>IF('LAKE SUMTER'!$H48=0," ",'LAKE SUMTER'!$H48)</f>
        <v xml:space="preserve"> </v>
      </c>
      <c r="T49" s="51" t="str">
        <f>IF('SCF MANATEE'!$H48=0," ",'SCF MANATEE'!$H48)</f>
        <v xml:space="preserve"> </v>
      </c>
      <c r="U49" s="51" t="str">
        <f>IF(MIAMI!$H48=0," ",MIAMI!$H48)</f>
        <v>Yes</v>
      </c>
      <c r="V49" s="51" t="str">
        <f>IF('NORTH FLORIDA'!$H48=0," ",'NORTH FLORIDA'!$H48)</f>
        <v xml:space="preserve"> </v>
      </c>
      <c r="W49" s="51" t="str">
        <f>IF('NORTHWEST FLORIDA'!$H48=0," ",'NORTHWEST FLORIDA'!$H48)</f>
        <v>No</v>
      </c>
      <c r="X49" s="51" t="str">
        <f>IF('PALM BEACH'!$H48=0," ",'PALM BEACH'!$H48)</f>
        <v xml:space="preserve"> </v>
      </c>
      <c r="Y49" s="51" t="str">
        <f>IF(PASCO!$H48=0," ",PASCO!$H48)</f>
        <v xml:space="preserve"> </v>
      </c>
      <c r="Z49" s="51" t="str">
        <f>IF(PENSACOLA!$H48=0," ",PENSACOLA!$H48)</f>
        <v xml:space="preserve"> </v>
      </c>
      <c r="AA49" s="51" t="str">
        <f>IF(POLK!$H48=0," ",POLK!$H48)</f>
        <v>No</v>
      </c>
      <c r="AB49" s="51" t="str">
        <f>IF('ST JOHNS'!$H48=0," ",'ST JOHNS'!$H48)</f>
        <v xml:space="preserve"> </v>
      </c>
      <c r="AC49" s="51" t="str">
        <f>IF('ST PETE'!$H48=0," ",'ST PETE'!$H48)</f>
        <v xml:space="preserve"> </v>
      </c>
      <c r="AD49" s="51" t="str">
        <f>IF('SANTA FE'!$H48=0," ",'SANTA FE'!$H48)</f>
        <v xml:space="preserve"> </v>
      </c>
      <c r="AE49" s="51" t="str">
        <f>IF(SEMINOLE!$H48=0," ",SEMINOLE!$H48)</f>
        <v xml:space="preserve"> </v>
      </c>
      <c r="AF49" s="51" t="str">
        <f>IF('SOUTH FLORIDA'!$H48=0," ",'SOUTH FLORIDA'!$H48)</f>
        <v xml:space="preserve"> </v>
      </c>
      <c r="AG49" s="51" t="str">
        <f>IF(TALLAHASSEE!$H48=0," ",TALLAHASSEE!$H48)</f>
        <v xml:space="preserve"> </v>
      </c>
      <c r="AH49" s="51" t="str">
        <f>IF(VALENCIA!$H48=0," ",VALENCIA!$H48)</f>
        <v xml:space="preserve"> </v>
      </c>
      <c r="AI49" s="49" t="s">
        <v>15</v>
      </c>
      <c r="AK49" s="32">
        <f t="shared" si="1"/>
        <v>1</v>
      </c>
      <c r="AL49" s="32">
        <f t="shared" si="2"/>
        <v>2</v>
      </c>
      <c r="AM49" s="32">
        <f t="shared" si="3"/>
        <v>1</v>
      </c>
      <c r="AN49" s="32">
        <f t="shared" si="4"/>
        <v>4</v>
      </c>
      <c r="AO49" s="56">
        <f t="shared" si="5"/>
        <v>0.25</v>
      </c>
      <c r="AP49" s="58">
        <f t="shared" si="6"/>
        <v>0.5</v>
      </c>
      <c r="AQ49" s="58">
        <f t="shared" si="7"/>
        <v>0.25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tr">
        <f>IF(EASTERN!H49=0," ",EASTERN!H49)</f>
        <v>Yes</v>
      </c>
      <c r="H50" s="51" t="str">
        <f>IF(BROWARD!$H49=0," ",BROWARD!$H49)</f>
        <v>Partial</v>
      </c>
      <c r="I50" s="51" t="str">
        <f>IF(CENTRAL!$H49=0," ",CENTRAL!$H49)</f>
        <v>yes</v>
      </c>
      <c r="J50" s="51" t="str">
        <f>IF(CHIPOLA!$H49=0," ",CHIPOLA!$H49)</f>
        <v xml:space="preserve"> </v>
      </c>
      <c r="K50" s="51" t="str">
        <f>IF(DAYTONA!$H49=0," ",DAYTONA!$H49)</f>
        <v>Yes</v>
      </c>
      <c r="L50" s="51" t="str">
        <f>IF(SOUTHWESTERN!$H49=0," ",SOUTHWESTERN!$H49)</f>
        <v>Yes</v>
      </c>
      <c r="M50" s="51" t="str">
        <f>IF('FSC JAX'!$H49=0," ",'FSC JAX'!$H49)</f>
        <v>Yes</v>
      </c>
      <c r="N50" s="51" t="str">
        <f>IF('FL KEYS'!$H49=0," ",'FL KEYS'!$H49)</f>
        <v xml:space="preserve"> </v>
      </c>
      <c r="O50" s="51" t="str">
        <f>IF('GULF COAST'!$H49=0," ",'GULF COAST'!$H49)</f>
        <v>Yes</v>
      </c>
      <c r="P50" s="51" t="str">
        <f>IF(HILLSBOROUGH!$H49=0," ",HILLSBOROUGH!$H49)</f>
        <v>Yes</v>
      </c>
      <c r="Q50" s="51" t="str">
        <f>IF('INDIAN RIVER'!$H49=0," ",'INDIAN RIVER'!$H49)</f>
        <v>Yes</v>
      </c>
      <c r="R50" s="51" t="str">
        <f>IF(GATEWAY!$H49=0," ",GATEWAY!$H49)</f>
        <v>Yes</v>
      </c>
      <c r="S50" s="51" t="str">
        <f>IF('LAKE SUMTER'!$H49=0," ",'LAKE SUMTER'!$H49)</f>
        <v>Yes</v>
      </c>
      <c r="T50" s="51" t="str">
        <f>IF('SCF MANATEE'!$H49=0," ",'SCF MANATEE'!$H49)</f>
        <v>Partial</v>
      </c>
      <c r="U50" s="51" t="str">
        <f>IF(MIAMI!$H49=0," ",MIAMI!$H49)</f>
        <v>Yes</v>
      </c>
      <c r="V50" s="51" t="str">
        <f>IF('NORTH FLORIDA'!$H49=0," ",'NORTH FLORIDA'!$H49)</f>
        <v>Yes</v>
      </c>
      <c r="W50" s="51" t="str">
        <f>IF('NORTHWEST FLORIDA'!$H49=0," ",'NORTHWEST FLORIDA'!$H49)</f>
        <v>Yes</v>
      </c>
      <c r="X50" s="51" t="str">
        <f>IF('PALM BEACH'!$H49=0," ",'PALM BEACH'!$H49)</f>
        <v>Yes</v>
      </c>
      <c r="Y50" s="51" t="str">
        <f>IF(PASCO!$H49=0," ",PASCO!$H49)</f>
        <v>Yes</v>
      </c>
      <c r="Z50" s="51" t="str">
        <f>IF(PENSACOLA!$H49=0," ",PENSACOLA!$H49)</f>
        <v>yes</v>
      </c>
      <c r="AA50" s="51" t="str">
        <f>IF(POLK!$H49=0," ",POLK!$H49)</f>
        <v>Yes</v>
      </c>
      <c r="AB50" s="51" t="str">
        <f>IF('ST JOHNS'!$H49=0," ",'ST JOHNS'!$H49)</f>
        <v xml:space="preserve"> </v>
      </c>
      <c r="AC50" s="51" t="str">
        <f>IF('ST PETE'!$H49=0," ",'ST PETE'!$H49)</f>
        <v>Yes</v>
      </c>
      <c r="AD50" s="51" t="str">
        <f>IF('SANTA FE'!$H49=0," ",'SANTA FE'!$H49)</f>
        <v>Yes</v>
      </c>
      <c r="AE50" s="51" t="str">
        <f>IF(SEMINOLE!$H49=0," ",SEMINOLE!$H49)</f>
        <v>Yes</v>
      </c>
      <c r="AF50" s="51" t="str">
        <f>IF('SOUTH FLORIDA'!$H49=0," ",'SOUTH FLORIDA'!$H49)</f>
        <v>YES</v>
      </c>
      <c r="AG50" s="51" t="str">
        <f>IF(TALLAHASSEE!$H49=0," ",TALLAHASSEE!$H49)</f>
        <v>Yes</v>
      </c>
      <c r="AH50" s="51" t="str">
        <f>IF(VALENCIA!$H49=0," ",VALENCIA!$H49)</f>
        <v>Yes</v>
      </c>
      <c r="AI50" s="49" t="s">
        <v>15</v>
      </c>
      <c r="AK50" s="32">
        <f t="shared" si="1"/>
        <v>23</v>
      </c>
      <c r="AL50" s="32">
        <f t="shared" si="2"/>
        <v>0</v>
      </c>
      <c r="AM50" s="32">
        <f t="shared" si="3"/>
        <v>2</v>
      </c>
      <c r="AN50" s="32">
        <f t="shared" si="4"/>
        <v>25</v>
      </c>
      <c r="AO50" s="56">
        <f t="shared" si="5"/>
        <v>0.92</v>
      </c>
      <c r="AP50" s="58">
        <f t="shared" si="6"/>
        <v>0</v>
      </c>
      <c r="AQ50" s="58">
        <f t="shared" si="7"/>
        <v>0.08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tr">
        <f>IF(EASTERN!H50=0," ",EASTERN!H50)</f>
        <v xml:space="preserve"> </v>
      </c>
      <c r="H51" s="51" t="str">
        <f>IF(BROWARD!$H50=0," ",BROWARD!$H50)</f>
        <v>Partial</v>
      </c>
      <c r="I51" s="51" t="str">
        <f>IF(CENTRAL!$H50=0," ",CENTRAL!$H50)</f>
        <v>No</v>
      </c>
      <c r="J51" s="51" t="str">
        <f>IF(CHIPOLA!$H50=0," ",CHIPOLA!$H50)</f>
        <v xml:space="preserve"> </v>
      </c>
      <c r="K51" s="51" t="str">
        <f>IF(DAYTONA!$H50=0," ",DAYTONA!$H50)</f>
        <v>Yes</v>
      </c>
      <c r="L51" s="51" t="str">
        <f>IF(SOUTHWESTERN!$H50=0," ",SOUTHWESTERN!$H50)</f>
        <v xml:space="preserve"> </v>
      </c>
      <c r="M51" s="51" t="str">
        <f>IF('FSC JAX'!$H50=0," ",'FSC JAX'!$H50)</f>
        <v xml:space="preserve"> </v>
      </c>
      <c r="N51" s="51" t="str">
        <f>IF('FL KEYS'!$H50=0," ",'FL KEYS'!$H50)</f>
        <v xml:space="preserve"> </v>
      </c>
      <c r="O51" s="51" t="str">
        <f>IF('GULF COAST'!$H50=0," ",'GULF COAST'!$H50)</f>
        <v>Yes</v>
      </c>
      <c r="P51" s="51" t="str">
        <f>IF(HILLSBOROUGH!$H50=0," ",HILLSBOROUGH!$H50)</f>
        <v>No</v>
      </c>
      <c r="Q51" s="51" t="str">
        <f>IF('INDIAN RIVER'!$H50=0," ",'INDIAN RIVER'!$H50)</f>
        <v xml:space="preserve"> </v>
      </c>
      <c r="R51" s="51" t="str">
        <f>IF(GATEWAY!$H50=0," ",GATEWAY!$H50)</f>
        <v xml:space="preserve"> </v>
      </c>
      <c r="S51" s="51" t="str">
        <f>IF('LAKE SUMTER'!$H50=0," ",'LAKE SUMTER'!$H50)</f>
        <v xml:space="preserve"> </v>
      </c>
      <c r="T51" s="51" t="str">
        <f>IF('SCF MANATEE'!$H50=0," ",'SCF MANATEE'!$H50)</f>
        <v xml:space="preserve"> </v>
      </c>
      <c r="U51" s="51" t="str">
        <f>IF(MIAMI!$H50=0," ",MIAMI!$H50)</f>
        <v xml:space="preserve"> </v>
      </c>
      <c r="V51" s="51" t="str">
        <f>IF('NORTH FLORIDA'!$H50=0," ",'NORTH FLORIDA'!$H50)</f>
        <v xml:space="preserve"> </v>
      </c>
      <c r="W51" s="51" t="str">
        <f>IF('NORTHWEST FLORIDA'!$H50=0," ",'NORTHWEST FLORIDA'!$H50)</f>
        <v xml:space="preserve"> </v>
      </c>
      <c r="X51" s="51" t="str">
        <f>IF('PALM BEACH'!$H50=0," ",'PALM BEACH'!$H50)</f>
        <v>Yes</v>
      </c>
      <c r="Y51" s="51" t="str">
        <f>IF(PASCO!$H50=0," ",PASCO!$H50)</f>
        <v xml:space="preserve"> </v>
      </c>
      <c r="Z51" s="51" t="str">
        <f>IF(PENSACOLA!$H50=0," ",PENSACOLA!$H50)</f>
        <v>yes</v>
      </c>
      <c r="AA51" s="51" t="str">
        <f>IF(POLK!$H50=0," ",POLK!$H50)</f>
        <v xml:space="preserve"> </v>
      </c>
      <c r="AB51" s="51" t="str">
        <f>IF('ST JOHNS'!$H50=0," ",'ST JOHNS'!$H50)</f>
        <v>No</v>
      </c>
      <c r="AC51" s="51" t="str">
        <f>IF('ST PETE'!$H50=0," ",'ST PETE'!$H50)</f>
        <v>Yes</v>
      </c>
      <c r="AD51" s="51" t="str">
        <f>IF('SANTA FE'!$H50=0," ",'SANTA FE'!$H50)</f>
        <v xml:space="preserve"> </v>
      </c>
      <c r="AE51" s="51" t="str">
        <f>IF(SEMINOLE!$H50=0," ",SEMINOLE!$H50)</f>
        <v>No</v>
      </c>
      <c r="AF51" s="51" t="str">
        <f>IF('SOUTH FLORIDA'!$H50=0," ",'SOUTH FLORIDA'!$H50)</f>
        <v xml:space="preserve"> </v>
      </c>
      <c r="AG51" s="51" t="str">
        <f>IF(TALLAHASSEE!$H50=0," ",TALLAHASSEE!$H50)</f>
        <v xml:space="preserve"> </v>
      </c>
      <c r="AH51" s="51" t="str">
        <f>IF(VALENCIA!$H50=0," ",VALENCIA!$H50)</f>
        <v xml:space="preserve"> </v>
      </c>
      <c r="AI51" s="49" t="s">
        <v>15</v>
      </c>
      <c r="AK51" s="32">
        <f t="shared" si="1"/>
        <v>5</v>
      </c>
      <c r="AL51" s="32">
        <f t="shared" si="2"/>
        <v>4</v>
      </c>
      <c r="AM51" s="32">
        <f t="shared" si="3"/>
        <v>1</v>
      </c>
      <c r="AN51" s="32">
        <f t="shared" si="4"/>
        <v>10</v>
      </c>
      <c r="AO51" s="56">
        <f t="shared" si="5"/>
        <v>0.5</v>
      </c>
      <c r="AP51" s="58">
        <f t="shared" si="6"/>
        <v>0.4</v>
      </c>
      <c r="AQ51" s="58">
        <f t="shared" si="7"/>
        <v>0.1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tr">
        <f>IF(EASTERN!H51=0," ",EASTERN!H51)</f>
        <v xml:space="preserve"> </v>
      </c>
      <c r="H52" s="51" t="str">
        <f>IF(BROWARD!$H51=0," ",BROWARD!$H51)</f>
        <v xml:space="preserve"> </v>
      </c>
      <c r="I52" s="51" t="str">
        <f>IF(CENTRAL!$H51=0," ",CENTRAL!$H51)</f>
        <v xml:space="preserve"> </v>
      </c>
      <c r="J52" s="51" t="str">
        <f>IF(CHIPOLA!$H51=0," ",CHIPOLA!$H51)</f>
        <v xml:space="preserve"> </v>
      </c>
      <c r="K52" s="51" t="str">
        <f>IF(DAYTONA!$H51=0," ",DAYTONA!$H51)</f>
        <v xml:space="preserve"> </v>
      </c>
      <c r="L52" s="51" t="str">
        <f>IF(SOUTHWESTERN!$H51=0," ",SOUTHWESTERN!$H51)</f>
        <v xml:space="preserve"> </v>
      </c>
      <c r="M52" s="51" t="str">
        <f>IF('FSC JAX'!$H51=0," ",'FSC JAX'!$H51)</f>
        <v xml:space="preserve"> </v>
      </c>
      <c r="N52" s="51" t="str">
        <f>IF('FL KEYS'!$H51=0," ",'FL KEYS'!$H51)</f>
        <v xml:space="preserve"> </v>
      </c>
      <c r="O52" s="51" t="str">
        <f>IF('GULF COAST'!$H51=0," ",'GULF COAST'!$H51)</f>
        <v xml:space="preserve"> </v>
      </c>
      <c r="P52" s="51" t="str">
        <f>IF(HILLSBOROUGH!$H51=0," ",HILLSBOROUGH!$H51)</f>
        <v xml:space="preserve"> </v>
      </c>
      <c r="Q52" s="51" t="str">
        <f>IF('INDIAN RIVER'!$H51=0," ",'INDIAN RIVER'!$H51)</f>
        <v xml:space="preserve"> </v>
      </c>
      <c r="R52" s="51" t="str">
        <f>IF(GATEWAY!$H51=0," ",GATEWAY!$H51)</f>
        <v xml:space="preserve"> </v>
      </c>
      <c r="S52" s="51" t="str">
        <f>IF('LAKE SUMTER'!$H51=0," ",'LAKE SUMTER'!$H51)</f>
        <v xml:space="preserve"> </v>
      </c>
      <c r="T52" s="51" t="str">
        <f>IF('SCF MANATEE'!$H51=0," ",'SCF MANATEE'!$H51)</f>
        <v xml:space="preserve"> </v>
      </c>
      <c r="U52" s="51" t="str">
        <f>IF(MIAMI!$H51=0," ",MIAMI!$H51)</f>
        <v xml:space="preserve"> </v>
      </c>
      <c r="V52" s="51" t="str">
        <f>IF('NORTH FLORIDA'!$H51=0," ",'NORTH FLORIDA'!$H51)</f>
        <v xml:space="preserve"> </v>
      </c>
      <c r="W52" s="51" t="str">
        <f>IF('NORTHWEST FLORIDA'!$H51=0," ",'NORTHWEST FLORIDA'!$H51)</f>
        <v xml:space="preserve"> </v>
      </c>
      <c r="X52" s="51" t="str">
        <f>IF('PALM BEACH'!$H51=0," ",'PALM BEACH'!$H51)</f>
        <v xml:space="preserve"> </v>
      </c>
      <c r="Y52" s="51" t="str">
        <f>IF(PASCO!$H51=0," ",PASCO!$H51)</f>
        <v xml:space="preserve"> </v>
      </c>
      <c r="Z52" s="51" t="str">
        <f>IF(PENSACOLA!$H51=0," ",PENSACOLA!$H51)</f>
        <v xml:space="preserve"> </v>
      </c>
      <c r="AA52" s="51" t="str">
        <f>IF(POLK!$H51=0," ",POLK!$H51)</f>
        <v xml:space="preserve"> </v>
      </c>
      <c r="AB52" s="51" t="str">
        <f>IF('ST JOHNS'!$H51=0," ",'ST JOHNS'!$H51)</f>
        <v xml:space="preserve"> </v>
      </c>
      <c r="AC52" s="51" t="str">
        <f>IF('ST PETE'!$H51=0," ",'ST PETE'!$H51)</f>
        <v xml:space="preserve"> </v>
      </c>
      <c r="AD52" s="51" t="str">
        <f>IF('SANTA FE'!$H51=0," ",'SANTA FE'!$H51)</f>
        <v xml:space="preserve"> </v>
      </c>
      <c r="AE52" s="51" t="str">
        <f>IF(SEMINOLE!$H51=0," ",SEMINOLE!$H51)</f>
        <v xml:space="preserve"> </v>
      </c>
      <c r="AF52" s="51" t="str">
        <f>IF('SOUTH FLORIDA'!$H51=0," ",'SOUTH FLORIDA'!$H51)</f>
        <v xml:space="preserve"> </v>
      </c>
      <c r="AG52" s="51" t="str">
        <f>IF(TALLAHASSEE!$H51=0," ",TALLAHASSEE!$H51)</f>
        <v xml:space="preserve"> </v>
      </c>
      <c r="AH52" s="51" t="str">
        <f>IF(VALENCIA!$H51=0," ",VALENCIA!$H51)</f>
        <v xml:space="preserve"> 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tr">
        <f>IF(EASTERN!H52=0," ",EASTERN!H52)</f>
        <v xml:space="preserve"> </v>
      </c>
      <c r="H53" s="51" t="str">
        <f>IF(BROWARD!$H52=0," ",BROWARD!$H52)</f>
        <v>Partial</v>
      </c>
      <c r="I53" s="51" t="str">
        <f>IF(CENTRAL!$H52=0," ",CENTRAL!$H52)</f>
        <v xml:space="preserve"> </v>
      </c>
      <c r="J53" s="51" t="str">
        <f>IF(CHIPOLA!$H52=0," ",CHIPOLA!$H52)</f>
        <v xml:space="preserve"> </v>
      </c>
      <c r="K53" s="51" t="str">
        <f>IF(DAYTONA!$H52=0," ",DAYTONA!$H52)</f>
        <v xml:space="preserve"> </v>
      </c>
      <c r="L53" s="51" t="str">
        <f>IF(SOUTHWESTERN!$H52=0," ",SOUTHWESTERN!$H52)</f>
        <v xml:space="preserve"> </v>
      </c>
      <c r="M53" s="51" t="str">
        <f>IF('FSC JAX'!$H52=0," ",'FSC JAX'!$H52)</f>
        <v>No</v>
      </c>
      <c r="N53" s="51" t="str">
        <f>IF('FL KEYS'!$H52=0," ",'FL KEYS'!$H52)</f>
        <v xml:space="preserve"> </v>
      </c>
      <c r="O53" s="51" t="str">
        <f>IF('GULF COAST'!$H52=0," ",'GULF COAST'!$H52)</f>
        <v xml:space="preserve"> </v>
      </c>
      <c r="P53" s="51" t="str">
        <f>IF(HILLSBOROUGH!$H52=0," ",HILLSBOROUGH!$H52)</f>
        <v xml:space="preserve"> </v>
      </c>
      <c r="Q53" s="51" t="str">
        <f>IF('INDIAN RIVER'!$H52=0," ",'INDIAN RIVER'!$H52)</f>
        <v xml:space="preserve"> </v>
      </c>
      <c r="R53" s="51" t="str">
        <f>IF(GATEWAY!$H52=0," ",GATEWAY!$H52)</f>
        <v xml:space="preserve"> </v>
      </c>
      <c r="S53" s="51" t="str">
        <f>IF('LAKE SUMTER'!$H52=0," ",'LAKE SUMTER'!$H52)</f>
        <v xml:space="preserve"> </v>
      </c>
      <c r="T53" s="51" t="str">
        <f>IF('SCF MANATEE'!$H52=0," ",'SCF MANATEE'!$H52)</f>
        <v>Yes</v>
      </c>
      <c r="U53" s="51" t="str">
        <f>IF(MIAMI!$H52=0," ",MIAMI!$H52)</f>
        <v xml:space="preserve"> </v>
      </c>
      <c r="V53" s="51" t="str">
        <f>IF('NORTH FLORIDA'!$H52=0," ",'NORTH FLORIDA'!$H52)</f>
        <v xml:space="preserve"> </v>
      </c>
      <c r="W53" s="51" t="str">
        <f>IF('NORTHWEST FLORIDA'!$H52=0," ",'NORTHWEST FLORIDA'!$H52)</f>
        <v xml:space="preserve"> </v>
      </c>
      <c r="X53" s="51" t="str">
        <f>IF('PALM BEACH'!$H52=0," ",'PALM BEACH'!$H52)</f>
        <v xml:space="preserve"> </v>
      </c>
      <c r="Y53" s="51" t="str">
        <f>IF(PASCO!$H52=0," ",PASCO!$H52)</f>
        <v xml:space="preserve"> </v>
      </c>
      <c r="Z53" s="51" t="str">
        <f>IF(PENSACOLA!$H52=0," ",PENSACOLA!$H52)</f>
        <v>yes</v>
      </c>
      <c r="AA53" s="51" t="str">
        <f>IF(POLK!$H52=0," ",POLK!$H52)</f>
        <v xml:space="preserve"> </v>
      </c>
      <c r="AB53" s="51" t="str">
        <f>IF('ST JOHNS'!$H52=0," ",'ST JOHNS'!$H52)</f>
        <v xml:space="preserve"> </v>
      </c>
      <c r="AC53" s="51" t="str">
        <f>IF('ST PETE'!$H52=0," ",'ST PETE'!$H52)</f>
        <v>Yes</v>
      </c>
      <c r="AD53" s="51" t="str">
        <f>IF('SANTA FE'!$H52=0," ",'SANTA FE'!$H52)</f>
        <v xml:space="preserve"> </v>
      </c>
      <c r="AE53" s="51" t="str">
        <f>IF(SEMINOLE!$H52=0," ",SEMINOLE!$H52)</f>
        <v>No</v>
      </c>
      <c r="AF53" s="51" t="str">
        <f>IF('SOUTH FLORIDA'!$H52=0," ",'SOUTH FLORIDA'!$H52)</f>
        <v xml:space="preserve"> </v>
      </c>
      <c r="AG53" s="51" t="str">
        <f>IF(TALLAHASSEE!$H52=0," ",TALLAHASSEE!$H52)</f>
        <v xml:space="preserve"> </v>
      </c>
      <c r="AH53" s="51" t="str">
        <f>IF(VALENCIA!$H52=0," ",VALENCIA!$H52)</f>
        <v xml:space="preserve"> </v>
      </c>
      <c r="AI53" s="49" t="s">
        <v>15</v>
      </c>
      <c r="AK53" s="32">
        <f t="shared" si="1"/>
        <v>3</v>
      </c>
      <c r="AL53" s="32">
        <f t="shared" si="2"/>
        <v>2</v>
      </c>
      <c r="AM53" s="32">
        <f t="shared" si="3"/>
        <v>1</v>
      </c>
      <c r="AN53" s="32">
        <f t="shared" si="4"/>
        <v>6</v>
      </c>
      <c r="AO53" s="56">
        <f t="shared" si="5"/>
        <v>0.5</v>
      </c>
      <c r="AP53" s="58">
        <f t="shared" si="6"/>
        <v>0.33333333333333331</v>
      </c>
      <c r="AQ53" s="58">
        <f t="shared" si="7"/>
        <v>0.16666666666666666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tr">
        <f>IF(EASTERN!H53=0," ",EASTERN!H53)</f>
        <v xml:space="preserve"> </v>
      </c>
      <c r="H54" s="51" t="str">
        <f>IF(BROWARD!$H53=0," ",BROWARD!$H53)</f>
        <v xml:space="preserve"> </v>
      </c>
      <c r="I54" s="51" t="str">
        <f>IF(CENTRAL!$H53=0," ",CENTRAL!$H53)</f>
        <v xml:space="preserve"> </v>
      </c>
      <c r="J54" s="51" t="str">
        <f>IF(CHIPOLA!$H53=0," ",CHIPOLA!$H53)</f>
        <v>Yes</v>
      </c>
      <c r="K54" s="51" t="str">
        <f>IF(DAYTONA!$H53=0," ",DAYTONA!$H53)</f>
        <v>Yes</v>
      </c>
      <c r="L54" s="51" t="str">
        <f>IF(SOUTHWESTERN!$H53=0," ",SOUTHWESTERN!$H53)</f>
        <v xml:space="preserve"> </v>
      </c>
      <c r="M54" s="51" t="str">
        <f>IF('FSC JAX'!$H53=0," ",'FSC JAX'!$H53)</f>
        <v xml:space="preserve"> </v>
      </c>
      <c r="N54" s="51" t="str">
        <f>IF('FL KEYS'!$H53=0," ",'FL KEYS'!$H53)</f>
        <v xml:space="preserve"> </v>
      </c>
      <c r="O54" s="51" t="str">
        <f>IF('GULF COAST'!$H53=0," ",'GULF COAST'!$H53)</f>
        <v xml:space="preserve"> </v>
      </c>
      <c r="P54" s="51" t="str">
        <f>IF(HILLSBOROUGH!$H53=0," ",HILLSBOROUGH!$H53)</f>
        <v>No</v>
      </c>
      <c r="Q54" s="51" t="str">
        <f>IF('INDIAN RIVER'!$H53=0," ",'INDIAN RIVER'!$H53)</f>
        <v xml:space="preserve"> </v>
      </c>
      <c r="R54" s="51" t="str">
        <f>IF(GATEWAY!$H53=0," ",GATEWAY!$H53)</f>
        <v xml:space="preserve"> </v>
      </c>
      <c r="S54" s="51" t="str">
        <f>IF('LAKE SUMTER'!$H53=0," ",'LAKE SUMTER'!$H53)</f>
        <v xml:space="preserve"> </v>
      </c>
      <c r="T54" s="51" t="str">
        <f>IF('SCF MANATEE'!$H53=0," ",'SCF MANATEE'!$H53)</f>
        <v>Yes</v>
      </c>
      <c r="U54" s="51" t="str">
        <f>IF(MIAMI!$H53=0," ",MIAMI!$H53)</f>
        <v>Yes</v>
      </c>
      <c r="V54" s="51" t="str">
        <f>IF('NORTH FLORIDA'!$H53=0," ",'NORTH FLORIDA'!$H53)</f>
        <v xml:space="preserve"> </v>
      </c>
      <c r="W54" s="51" t="str">
        <f>IF('NORTHWEST FLORIDA'!$H53=0," ",'NORTHWEST FLORIDA'!$H53)</f>
        <v xml:space="preserve"> </v>
      </c>
      <c r="X54" s="51" t="str">
        <f>IF('PALM BEACH'!$H53=0," ",'PALM BEACH'!$H53)</f>
        <v>Yes</v>
      </c>
      <c r="Y54" s="51" t="str">
        <f>IF(PASCO!$H53=0," ",PASCO!$H53)</f>
        <v xml:space="preserve"> </v>
      </c>
      <c r="Z54" s="51" t="str">
        <f>IF(PENSACOLA!$H53=0," ",PENSACOLA!$H53)</f>
        <v xml:space="preserve"> </v>
      </c>
      <c r="AA54" s="51" t="str">
        <f>IF(POLK!$H53=0," ",POLK!$H53)</f>
        <v xml:space="preserve"> </v>
      </c>
      <c r="AB54" s="51" t="str">
        <f>IF('ST JOHNS'!$H53=0," ",'ST JOHNS'!$H53)</f>
        <v xml:space="preserve"> </v>
      </c>
      <c r="AC54" s="51" t="str">
        <f>IF('ST PETE'!$H53=0," ",'ST PETE'!$H53)</f>
        <v>Yes</v>
      </c>
      <c r="AD54" s="51" t="str">
        <f>IF('SANTA FE'!$H53=0," ",'SANTA FE'!$H53)</f>
        <v xml:space="preserve"> </v>
      </c>
      <c r="AE54" s="51" t="str">
        <f>IF(SEMINOLE!$H53=0," ",SEMINOLE!$H53)</f>
        <v xml:space="preserve"> </v>
      </c>
      <c r="AF54" s="51" t="str">
        <f>IF('SOUTH FLORIDA'!$H53=0," ",'SOUTH FLORIDA'!$H53)</f>
        <v xml:space="preserve"> </v>
      </c>
      <c r="AG54" s="51" t="str">
        <f>IF(TALLAHASSEE!$H53=0," ",TALLAHASSEE!$H53)</f>
        <v xml:space="preserve"> </v>
      </c>
      <c r="AH54" s="51" t="str">
        <f>IF(VALENCIA!$H53=0," ",VALENCIA!$H53)</f>
        <v>Yes</v>
      </c>
      <c r="AI54" s="49" t="s">
        <v>15</v>
      </c>
      <c r="AK54" s="32">
        <f t="shared" si="1"/>
        <v>7</v>
      </c>
      <c r="AL54" s="32">
        <f t="shared" si="2"/>
        <v>1</v>
      </c>
      <c r="AM54" s="32">
        <f t="shared" si="3"/>
        <v>0</v>
      </c>
      <c r="AN54" s="32">
        <f t="shared" si="4"/>
        <v>8</v>
      </c>
      <c r="AO54" s="56">
        <f t="shared" si="5"/>
        <v>0.875</v>
      </c>
      <c r="AP54" s="58">
        <f t="shared" si="6"/>
        <v>0.125</v>
      </c>
      <c r="AQ54" s="58">
        <f t="shared" si="7"/>
        <v>0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tr">
        <f>IF(EASTERN!H54=0," ",EASTERN!H54)</f>
        <v xml:space="preserve"> </v>
      </c>
      <c r="H55" s="51" t="str">
        <f>IF(BROWARD!$H54=0," ",BROWARD!$H54)</f>
        <v>Partial</v>
      </c>
      <c r="I55" s="51" t="str">
        <f>IF(CENTRAL!$H54=0," ",CENTRAL!$H54)</f>
        <v xml:space="preserve"> </v>
      </c>
      <c r="J55" s="51" t="str">
        <f>IF(CHIPOLA!$H54=0," ",CHIPOLA!$H54)</f>
        <v>No</v>
      </c>
      <c r="K55" s="51" t="str">
        <f>IF(DAYTONA!$H54=0," ",DAYTONA!$H54)</f>
        <v>Yes</v>
      </c>
      <c r="L55" s="51" t="str">
        <f>IF(SOUTHWESTERN!$H54=0," ",SOUTHWESTERN!$H54)</f>
        <v>Yes</v>
      </c>
      <c r="M55" s="51" t="str">
        <f>IF('FSC JAX'!$H54=0," ",'FSC JAX'!$H54)</f>
        <v>No</v>
      </c>
      <c r="N55" s="51" t="str">
        <f>IF('FL KEYS'!$H54=0," ",'FL KEYS'!$H54)</f>
        <v xml:space="preserve"> </v>
      </c>
      <c r="O55" s="51" t="str">
        <f>IF('GULF COAST'!$H54=0," ",'GULF COAST'!$H54)</f>
        <v>No</v>
      </c>
      <c r="P55" s="51" t="str">
        <f>IF(HILLSBOROUGH!$H54=0," ",HILLSBOROUGH!$H54)</f>
        <v>No</v>
      </c>
      <c r="Q55" s="51" t="str">
        <f>IF('INDIAN RIVER'!$H54=0," ",'INDIAN RIVER'!$H54)</f>
        <v>No</v>
      </c>
      <c r="R55" s="51" t="str">
        <f>IF(GATEWAY!$H54=0," ",GATEWAY!$H54)</f>
        <v>No</v>
      </c>
      <c r="S55" s="51" t="str">
        <f>IF('LAKE SUMTER'!$H54=0," ",'LAKE SUMTER'!$H54)</f>
        <v>No</v>
      </c>
      <c r="T55" s="51" t="str">
        <f>IF('SCF MANATEE'!$H54=0," ",'SCF MANATEE'!$H54)</f>
        <v>Partial</v>
      </c>
      <c r="U55" s="51" t="str">
        <f>IF(MIAMI!$H54=0," ",MIAMI!$H54)</f>
        <v>No</v>
      </c>
      <c r="V55" s="51" t="str">
        <f>IF('NORTH FLORIDA'!$H54=0," ",'NORTH FLORIDA'!$H54)</f>
        <v>No</v>
      </c>
      <c r="W55" s="51" t="str">
        <f>IF('NORTHWEST FLORIDA'!$H54=0," ",'NORTHWEST FLORIDA'!$H54)</f>
        <v xml:space="preserve"> </v>
      </c>
      <c r="X55" s="51" t="str">
        <f>IF('PALM BEACH'!$H54=0," ",'PALM BEACH'!$H54)</f>
        <v xml:space="preserve"> </v>
      </c>
      <c r="Y55" s="51" t="str">
        <f>IF(PASCO!$H54=0," ",PASCO!$H54)</f>
        <v>No</v>
      </c>
      <c r="Z55" s="51" t="str">
        <f>IF(PENSACOLA!$H54=0," ",PENSACOLA!$H54)</f>
        <v>yes</v>
      </c>
      <c r="AA55" s="51" t="str">
        <f>IF(POLK!$H54=0," ",POLK!$H54)</f>
        <v>No</v>
      </c>
      <c r="AB55" s="51" t="str">
        <f>IF('ST JOHNS'!$H54=0," ",'ST JOHNS'!$H54)</f>
        <v xml:space="preserve"> </v>
      </c>
      <c r="AC55" s="51" t="str">
        <f>IF('ST PETE'!$H54=0," ",'ST PETE'!$H54)</f>
        <v>Yes</v>
      </c>
      <c r="AD55" s="51" t="str">
        <f>IF('SANTA FE'!$H54=0," ",'SANTA FE'!$H54)</f>
        <v>No</v>
      </c>
      <c r="AE55" s="51" t="str">
        <f>IF(SEMINOLE!$H54=0," ",SEMINOLE!$H54)</f>
        <v xml:space="preserve"> </v>
      </c>
      <c r="AF55" s="51" t="str">
        <f>IF('SOUTH FLORIDA'!$H54=0," ",'SOUTH FLORIDA'!$H54)</f>
        <v>NO</v>
      </c>
      <c r="AG55" s="51" t="str">
        <f>IF(TALLAHASSEE!$H54=0," ",TALLAHASSEE!$H54)</f>
        <v>No</v>
      </c>
      <c r="AH55" s="51" t="str">
        <f>IF(VALENCIA!$H54=0," ",VALENCIA!$H54)</f>
        <v>No</v>
      </c>
      <c r="AI55" s="49" t="s">
        <v>24</v>
      </c>
      <c r="AK55" s="32">
        <f t="shared" si="1"/>
        <v>4</v>
      </c>
      <c r="AL55" s="32">
        <f t="shared" si="2"/>
        <v>15</v>
      </c>
      <c r="AM55" s="32">
        <f t="shared" si="3"/>
        <v>2</v>
      </c>
      <c r="AN55" s="32">
        <f t="shared" si="4"/>
        <v>21</v>
      </c>
      <c r="AO55" s="58">
        <f t="shared" si="5"/>
        <v>0.19047619047619047</v>
      </c>
      <c r="AP55" s="56">
        <f t="shared" si="6"/>
        <v>0.7142857142857143</v>
      </c>
      <c r="AQ55" s="58">
        <f t="shared" si="7"/>
        <v>9.5238095238095233E-2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tr">
        <f>IF(EASTERN!H55=0," ",EASTERN!H55)</f>
        <v xml:space="preserve"> </v>
      </c>
      <c r="H56" s="51" t="str">
        <f>IF(BROWARD!$H55=0," ",BROWARD!$H55)</f>
        <v xml:space="preserve"> </v>
      </c>
      <c r="I56" s="51" t="str">
        <f>IF(CENTRAL!$H55=0," ",CENTRAL!$H55)</f>
        <v>no</v>
      </c>
      <c r="J56" s="51" t="str">
        <f>IF(CHIPOLA!$H55=0," ",CHIPOLA!$H55)</f>
        <v>No</v>
      </c>
      <c r="K56" s="51" t="str">
        <f>IF(DAYTONA!$H55=0," ",DAYTONA!$H55)</f>
        <v xml:space="preserve"> </v>
      </c>
      <c r="L56" s="51" t="str">
        <f>IF(SOUTHWESTERN!$H55=0," ",SOUTHWESTERN!$H55)</f>
        <v>No</v>
      </c>
      <c r="M56" s="51" t="str">
        <f>IF('FSC JAX'!$H55=0," ",'FSC JAX'!$H55)</f>
        <v>No</v>
      </c>
      <c r="N56" s="51" t="str">
        <f>IF('FL KEYS'!$H55=0," ",'FL KEYS'!$H55)</f>
        <v>No</v>
      </c>
      <c r="O56" s="51" t="str">
        <f>IF('GULF COAST'!$H55=0," ",'GULF COAST'!$H55)</f>
        <v>No</v>
      </c>
      <c r="P56" s="51" t="str">
        <f>IF(HILLSBOROUGH!$H55=0," ",HILLSBOROUGH!$H55)</f>
        <v>No</v>
      </c>
      <c r="Q56" s="51" t="str">
        <f>IF('INDIAN RIVER'!$H55=0," ",'INDIAN RIVER'!$H55)</f>
        <v>No</v>
      </c>
      <c r="R56" s="51" t="str">
        <f>IF(GATEWAY!$H55=0," ",GATEWAY!$H55)</f>
        <v xml:space="preserve"> </v>
      </c>
      <c r="S56" s="51" t="str">
        <f>IF('LAKE SUMTER'!$H55=0," ",'LAKE SUMTER'!$H55)</f>
        <v>No</v>
      </c>
      <c r="T56" s="51" t="str">
        <f>IF('SCF MANATEE'!$H55=0," ",'SCF MANATEE'!$H55)</f>
        <v xml:space="preserve"> </v>
      </c>
      <c r="U56" s="51" t="str">
        <f>IF(MIAMI!$H55=0," ",MIAMI!$H55)</f>
        <v>No</v>
      </c>
      <c r="V56" s="51" t="str">
        <f>IF('NORTH FLORIDA'!$H55=0," ",'NORTH FLORIDA'!$H55)</f>
        <v>No</v>
      </c>
      <c r="W56" s="51" t="str">
        <f>IF('NORTHWEST FLORIDA'!$H55=0," ",'NORTHWEST FLORIDA'!$H55)</f>
        <v xml:space="preserve"> </v>
      </c>
      <c r="X56" s="51" t="str">
        <f>IF('PALM BEACH'!$H55=0," ",'PALM BEACH'!$H55)</f>
        <v xml:space="preserve"> </v>
      </c>
      <c r="Y56" s="51" t="str">
        <f>IF(PASCO!$H55=0," ",PASCO!$H55)</f>
        <v>No</v>
      </c>
      <c r="Z56" s="51" t="str">
        <f>IF(PENSACOLA!$H55=0," ",PENSACOLA!$H55)</f>
        <v>no</v>
      </c>
      <c r="AA56" s="51" t="str">
        <f>IF(POLK!$H55=0," ",POLK!$H55)</f>
        <v>No</v>
      </c>
      <c r="AB56" s="51" t="str">
        <f>IF('ST JOHNS'!$H55=0," ",'ST JOHNS'!$H55)</f>
        <v xml:space="preserve"> </v>
      </c>
      <c r="AC56" s="51" t="str">
        <f>IF('ST PETE'!$H55=0," ",'ST PETE'!$H55)</f>
        <v>Yes</v>
      </c>
      <c r="AD56" s="51" t="str">
        <f>IF('SANTA FE'!$H55=0," ",'SANTA FE'!$H55)</f>
        <v>No</v>
      </c>
      <c r="AE56" s="51" t="str">
        <f>IF(SEMINOLE!$H55=0," ",SEMINOLE!$H55)</f>
        <v xml:space="preserve"> </v>
      </c>
      <c r="AF56" s="51" t="str">
        <f>IF('SOUTH FLORIDA'!$H55=0," ",'SOUTH FLORIDA'!$H55)</f>
        <v>NO</v>
      </c>
      <c r="AG56" s="51" t="str">
        <f>IF(TALLAHASSEE!$H55=0," ",TALLAHASSEE!$H55)</f>
        <v>No</v>
      </c>
      <c r="AH56" s="51" t="str">
        <f>IF(VALENCIA!$H55=0," ",VALENCIA!$H55)</f>
        <v xml:space="preserve"> </v>
      </c>
      <c r="AI56" s="49" t="s">
        <v>24</v>
      </c>
      <c r="AK56" s="32">
        <f t="shared" si="1"/>
        <v>1</v>
      </c>
      <c r="AL56" s="32">
        <f t="shared" si="2"/>
        <v>17</v>
      </c>
      <c r="AM56" s="32">
        <f t="shared" si="3"/>
        <v>0</v>
      </c>
      <c r="AN56" s="32">
        <f t="shared" si="4"/>
        <v>18</v>
      </c>
      <c r="AO56" s="58">
        <f t="shared" si="5"/>
        <v>5.5555555555555552E-2</v>
      </c>
      <c r="AP56" s="56">
        <f t="shared" si="6"/>
        <v>0.94444444444444442</v>
      </c>
      <c r="AQ56" s="58">
        <f t="shared" si="7"/>
        <v>0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tr">
        <f>IF(EASTERN!H56=0," ",EASTERN!H56)</f>
        <v xml:space="preserve"> </v>
      </c>
      <c r="H57" s="51" t="str">
        <f>IF(BROWARD!$H56=0," ",BROWARD!$H56)</f>
        <v xml:space="preserve"> </v>
      </c>
      <c r="I57" s="51" t="str">
        <f>IF(CENTRAL!$H56=0," ",CENTRAL!$H56)</f>
        <v>no</v>
      </c>
      <c r="J57" s="51" t="str">
        <f>IF(CHIPOLA!$H56=0," ",CHIPOLA!$H56)</f>
        <v>No</v>
      </c>
      <c r="K57" s="51" t="str">
        <f>IF(DAYTONA!$H56=0," ",DAYTONA!$H56)</f>
        <v>Yes</v>
      </c>
      <c r="L57" s="51" t="str">
        <f>IF(SOUTHWESTERN!$H56=0," ",SOUTHWESTERN!$H56)</f>
        <v xml:space="preserve"> </v>
      </c>
      <c r="M57" s="51" t="str">
        <f>IF('FSC JAX'!$H56=0," ",'FSC JAX'!$H56)</f>
        <v xml:space="preserve"> </v>
      </c>
      <c r="N57" s="51" t="str">
        <f>IF('FL KEYS'!$H56=0," ",'FL KEYS'!$H56)</f>
        <v>Yes</v>
      </c>
      <c r="O57" s="51" t="str">
        <f>IF('GULF COAST'!$H56=0," ",'GULF COAST'!$H56)</f>
        <v xml:space="preserve"> </v>
      </c>
      <c r="P57" s="51" t="str">
        <f>IF(HILLSBOROUGH!$H56=0," ",HILLSBOROUGH!$H56)</f>
        <v>No</v>
      </c>
      <c r="Q57" s="51" t="str">
        <f>IF('INDIAN RIVER'!$H56=0," ",'INDIAN RIVER'!$H56)</f>
        <v xml:space="preserve"> </v>
      </c>
      <c r="R57" s="51" t="str">
        <f>IF(GATEWAY!$H56=0," ",GATEWAY!$H56)</f>
        <v xml:space="preserve"> </v>
      </c>
      <c r="S57" s="51" t="str">
        <f>IF('LAKE SUMTER'!$H56=0," ",'LAKE SUMTER'!$H56)</f>
        <v>No</v>
      </c>
      <c r="T57" s="51" t="str">
        <f>IF('SCF MANATEE'!$H56=0," ",'SCF MANATEE'!$H56)</f>
        <v>Partial</v>
      </c>
      <c r="U57" s="51" t="str">
        <f>IF(MIAMI!$H56=0," ",MIAMI!$H56)</f>
        <v>No</v>
      </c>
      <c r="V57" s="51" t="str">
        <f>IF('NORTH FLORIDA'!$H56=0," ",'NORTH FLORIDA'!$H56)</f>
        <v>No</v>
      </c>
      <c r="W57" s="51" t="str">
        <f>IF('NORTHWEST FLORIDA'!$H56=0," ",'NORTHWEST FLORIDA'!$H56)</f>
        <v>No</v>
      </c>
      <c r="X57" s="51" t="str">
        <f>IF('PALM BEACH'!$H56=0," ",'PALM BEACH'!$H56)</f>
        <v>No</v>
      </c>
      <c r="Y57" s="51" t="str">
        <f>IF(PASCO!$H56=0," ",PASCO!$H56)</f>
        <v>No</v>
      </c>
      <c r="Z57" s="51" t="str">
        <f>IF(PENSACOLA!$H56=0," ",PENSACOLA!$H56)</f>
        <v>no</v>
      </c>
      <c r="AA57" s="51" t="str">
        <f>IF(POLK!$H56=0," ",POLK!$H56)</f>
        <v>No</v>
      </c>
      <c r="AB57" s="51" t="str">
        <f>IF('ST JOHNS'!$H56=0," ",'ST JOHNS'!$H56)</f>
        <v xml:space="preserve"> </v>
      </c>
      <c r="AC57" s="51" t="str">
        <f>IF('ST PETE'!$H56=0," ",'ST PETE'!$H56)</f>
        <v>Partial</v>
      </c>
      <c r="AD57" s="51" t="str">
        <f>IF('SANTA FE'!$H56=0," ",'SANTA FE'!$H56)</f>
        <v xml:space="preserve"> </v>
      </c>
      <c r="AE57" s="51" t="str">
        <f>IF(SEMINOLE!$H56=0," ",SEMINOLE!$H56)</f>
        <v xml:space="preserve"> </v>
      </c>
      <c r="AF57" s="51" t="str">
        <f>IF('SOUTH FLORIDA'!$H56=0," ",'SOUTH FLORIDA'!$H56)</f>
        <v xml:space="preserve"> </v>
      </c>
      <c r="AG57" s="51" t="str">
        <f>IF(TALLAHASSEE!$H56=0," ",TALLAHASSEE!$H56)</f>
        <v xml:space="preserve"> </v>
      </c>
      <c r="AH57" s="51" t="str">
        <f>IF(VALENCIA!$H56=0," ",VALENCIA!$H56)</f>
        <v xml:space="preserve"> </v>
      </c>
      <c r="AI57" s="49" t="s">
        <v>24</v>
      </c>
      <c r="AK57" s="32">
        <f t="shared" si="1"/>
        <v>2</v>
      </c>
      <c r="AL57" s="32">
        <f t="shared" si="2"/>
        <v>11</v>
      </c>
      <c r="AM57" s="32">
        <f t="shared" si="3"/>
        <v>2</v>
      </c>
      <c r="AN57" s="32">
        <f t="shared" si="4"/>
        <v>15</v>
      </c>
      <c r="AO57" s="58">
        <f t="shared" si="5"/>
        <v>0.13333333333333333</v>
      </c>
      <c r="AP57" s="56">
        <f t="shared" si="6"/>
        <v>0.73333333333333328</v>
      </c>
      <c r="AQ57" s="58">
        <f t="shared" si="7"/>
        <v>0.13333333333333333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tr">
        <f>IF(EASTERN!H57=0," ",EASTERN!H57)</f>
        <v>No</v>
      </c>
      <c r="H58" s="51" t="str">
        <f>IF(BROWARD!$H57=0," ",BROWARD!$H57)</f>
        <v xml:space="preserve"> </v>
      </c>
      <c r="I58" s="51" t="str">
        <f>IF(CENTRAL!$H57=0," ",CENTRAL!$H57)</f>
        <v>no</v>
      </c>
      <c r="J58" s="51" t="str">
        <f>IF(CHIPOLA!$H57=0," ",CHIPOLA!$H57)</f>
        <v>No</v>
      </c>
      <c r="K58" s="51" t="str">
        <f>IF(DAYTONA!$H57=0," ",DAYTONA!$H57)</f>
        <v>No</v>
      </c>
      <c r="L58" s="51" t="str">
        <f>IF(SOUTHWESTERN!$H57=0," ",SOUTHWESTERN!$H57)</f>
        <v xml:space="preserve"> </v>
      </c>
      <c r="M58" s="51" t="str">
        <f>IF('FSC JAX'!$H57=0," ",'FSC JAX'!$H57)</f>
        <v xml:space="preserve"> </v>
      </c>
      <c r="N58" s="51" t="str">
        <f>IF('FL KEYS'!$H57=0," ",'FL KEYS'!$H57)</f>
        <v xml:space="preserve"> </v>
      </c>
      <c r="O58" s="51" t="str">
        <f>IF('GULF COAST'!$H57=0," ",'GULF COAST'!$H57)</f>
        <v xml:space="preserve"> </v>
      </c>
      <c r="P58" s="51" t="str">
        <f>IF(HILLSBOROUGH!$H57=0," ",HILLSBOROUGH!$H57)</f>
        <v xml:space="preserve"> </v>
      </c>
      <c r="Q58" s="51" t="str">
        <f>IF('INDIAN RIVER'!$H57=0," ",'INDIAN RIVER'!$H57)</f>
        <v>No</v>
      </c>
      <c r="R58" s="51" t="str">
        <f>IF(GATEWAY!$H57=0," ",GATEWAY!$H57)</f>
        <v xml:space="preserve"> </v>
      </c>
      <c r="S58" s="51" t="str">
        <f>IF('LAKE SUMTER'!$H57=0," ",'LAKE SUMTER'!$H57)</f>
        <v>No</v>
      </c>
      <c r="T58" s="51" t="str">
        <f>IF('SCF MANATEE'!$H57=0," ",'SCF MANATEE'!$H57)</f>
        <v>Partial</v>
      </c>
      <c r="U58" s="51" t="str">
        <f>IF(MIAMI!$H57=0," ",MIAMI!$H57)</f>
        <v>No</v>
      </c>
      <c r="V58" s="51" t="str">
        <f>IF('NORTH FLORIDA'!$H57=0," ",'NORTH FLORIDA'!$H57)</f>
        <v xml:space="preserve"> </v>
      </c>
      <c r="W58" s="51" t="str">
        <f>IF('NORTHWEST FLORIDA'!$H57=0," ",'NORTHWEST FLORIDA'!$H57)</f>
        <v>Partial</v>
      </c>
      <c r="X58" s="51" t="str">
        <f>IF('PALM BEACH'!$H57=0," ",'PALM BEACH'!$H57)</f>
        <v xml:space="preserve"> </v>
      </c>
      <c r="Y58" s="51" t="str">
        <f>IF(PASCO!$H57=0," ",PASCO!$H57)</f>
        <v xml:space="preserve"> </v>
      </c>
      <c r="Z58" s="51" t="str">
        <f>IF(PENSACOLA!$H57=0," ",PENSACOLA!$H57)</f>
        <v>no</v>
      </c>
      <c r="AA58" s="51" t="str">
        <f>IF(POLK!$H57=0," ",POLK!$H57)</f>
        <v xml:space="preserve"> </v>
      </c>
      <c r="AB58" s="51" t="str">
        <f>IF('ST JOHNS'!$H57=0," ",'ST JOHNS'!$H57)</f>
        <v xml:space="preserve"> </v>
      </c>
      <c r="AC58" s="51" t="str">
        <f>IF('ST PETE'!$H57=0," ",'ST PETE'!$H57)</f>
        <v>Yes</v>
      </c>
      <c r="AD58" s="51" t="str">
        <f>IF('SANTA FE'!$H57=0," ",'SANTA FE'!$H57)</f>
        <v xml:space="preserve"> </v>
      </c>
      <c r="AE58" s="51" t="str">
        <f>IF(SEMINOLE!$H57=0," ",SEMINOLE!$H57)</f>
        <v xml:space="preserve"> </v>
      </c>
      <c r="AF58" s="51" t="str">
        <f>IF('SOUTH FLORIDA'!$H57=0," ",'SOUTH FLORIDA'!$H57)</f>
        <v xml:space="preserve"> </v>
      </c>
      <c r="AG58" s="51" t="str">
        <f>IF(TALLAHASSEE!$H57=0," ",TALLAHASSEE!$H57)</f>
        <v xml:space="preserve"> </v>
      </c>
      <c r="AH58" s="51" t="str">
        <f>IF(VALENCIA!$H57=0," ",VALENCIA!$H57)</f>
        <v>No</v>
      </c>
      <c r="AI58" s="49" t="s">
        <v>24</v>
      </c>
      <c r="AK58" s="32">
        <f t="shared" si="1"/>
        <v>1</v>
      </c>
      <c r="AL58" s="32">
        <f t="shared" si="2"/>
        <v>9</v>
      </c>
      <c r="AM58" s="32">
        <f t="shared" si="3"/>
        <v>2</v>
      </c>
      <c r="AN58" s="32">
        <f t="shared" si="4"/>
        <v>12</v>
      </c>
      <c r="AO58" s="58">
        <f t="shared" si="5"/>
        <v>8.3333333333333329E-2</v>
      </c>
      <c r="AP58" s="56">
        <f t="shared" si="6"/>
        <v>0.75</v>
      </c>
      <c r="AQ58" s="58">
        <f t="shared" si="7"/>
        <v>0.16666666666666666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tr">
        <f>IF(EASTERN!H58=0," ",EASTERN!H58)</f>
        <v xml:space="preserve"> </v>
      </c>
      <c r="H59" s="51" t="str">
        <f>IF(BROWARD!$H58=0," ",BROWARD!$H58)</f>
        <v xml:space="preserve"> </v>
      </c>
      <c r="I59" s="51" t="str">
        <f>IF(CENTRAL!$H58=0," ",CENTRAL!$H58)</f>
        <v xml:space="preserve"> </v>
      </c>
      <c r="J59" s="51" t="str">
        <f>IF(CHIPOLA!$H58=0," ",CHIPOLA!$H58)</f>
        <v xml:space="preserve"> </v>
      </c>
      <c r="K59" s="51" t="str">
        <f>IF(DAYTONA!$H58=0," ",DAYTONA!$H58)</f>
        <v xml:space="preserve"> </v>
      </c>
      <c r="L59" s="51" t="str">
        <f>IF(SOUTHWESTERN!$H58=0," ",SOUTHWESTERN!$H58)</f>
        <v xml:space="preserve"> </v>
      </c>
      <c r="M59" s="51" t="str">
        <f>IF('FSC JAX'!$H58=0," ",'FSC JAX'!$H58)</f>
        <v xml:space="preserve"> </v>
      </c>
      <c r="N59" s="51" t="str">
        <f>IF('FL KEYS'!$H58=0," ",'FL KEYS'!$H58)</f>
        <v xml:space="preserve"> </v>
      </c>
      <c r="O59" s="51" t="str">
        <f>IF('GULF COAST'!$H58=0," ",'GULF COAST'!$H58)</f>
        <v xml:space="preserve"> </v>
      </c>
      <c r="P59" s="51" t="str">
        <f>IF(HILLSBOROUGH!$H58=0," ",HILLSBOROUGH!$H58)</f>
        <v>No</v>
      </c>
      <c r="Q59" s="51" t="str">
        <f>IF('INDIAN RIVER'!$H58=0," ",'INDIAN RIVER'!$H58)</f>
        <v xml:space="preserve"> </v>
      </c>
      <c r="R59" s="51" t="str">
        <f>IF(GATEWAY!$H58=0," ",GATEWAY!$H58)</f>
        <v xml:space="preserve"> </v>
      </c>
      <c r="S59" s="51" t="str">
        <f>IF('LAKE SUMTER'!$H58=0," ",'LAKE SUMTER'!$H58)</f>
        <v xml:space="preserve"> </v>
      </c>
      <c r="T59" s="51" t="str">
        <f>IF('SCF MANATEE'!$H58=0," ",'SCF MANATEE'!$H58)</f>
        <v xml:space="preserve"> </v>
      </c>
      <c r="U59" s="51" t="str">
        <f>IF(MIAMI!$H58=0," ",MIAMI!$H58)</f>
        <v>No</v>
      </c>
      <c r="V59" s="51" t="str">
        <f>IF('NORTH FLORIDA'!$H58=0," ",'NORTH FLORIDA'!$H58)</f>
        <v xml:space="preserve"> </v>
      </c>
      <c r="W59" s="51" t="str">
        <f>IF('NORTHWEST FLORIDA'!$H58=0," ",'NORTHWEST FLORIDA'!$H58)</f>
        <v xml:space="preserve"> </v>
      </c>
      <c r="X59" s="51" t="str">
        <f>IF('PALM BEACH'!$H58=0," ",'PALM BEACH'!$H58)</f>
        <v xml:space="preserve"> </v>
      </c>
      <c r="Y59" s="51" t="str">
        <f>IF(PASCO!$H58=0," ",PASCO!$H58)</f>
        <v xml:space="preserve"> </v>
      </c>
      <c r="Z59" s="51" t="str">
        <f>IF(PENSACOLA!$H58=0," ",PENSACOLA!$H58)</f>
        <v xml:space="preserve"> </v>
      </c>
      <c r="AA59" s="51" t="str">
        <f>IF(POLK!$H58=0," ",POLK!$H58)</f>
        <v xml:space="preserve"> </v>
      </c>
      <c r="AB59" s="51" t="str">
        <f>IF('ST JOHNS'!$H58=0," ",'ST JOHNS'!$H58)</f>
        <v xml:space="preserve"> </v>
      </c>
      <c r="AC59" s="51" t="str">
        <f>IF('ST PETE'!$H58=0," ",'ST PETE'!$H58)</f>
        <v xml:space="preserve"> </v>
      </c>
      <c r="AD59" s="51" t="str">
        <f>IF('SANTA FE'!$H58=0," ",'SANTA FE'!$H58)</f>
        <v xml:space="preserve"> </v>
      </c>
      <c r="AE59" s="51" t="str">
        <f>IF(SEMINOLE!$H58=0," ",SEMINOLE!$H58)</f>
        <v xml:space="preserve"> </v>
      </c>
      <c r="AF59" s="51" t="str">
        <f>IF('SOUTH FLORIDA'!$H58=0," ",'SOUTH FLORIDA'!$H58)</f>
        <v xml:space="preserve"> </v>
      </c>
      <c r="AG59" s="51" t="str">
        <f>IF(TALLAHASSEE!$H58=0," ",TALLAHASSEE!$H58)</f>
        <v xml:space="preserve"> </v>
      </c>
      <c r="AH59" s="51" t="str">
        <f>IF(VALENCIA!$H58=0," ",VALENCIA!$H58)</f>
        <v xml:space="preserve"> 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tr">
        <f>IF(EASTERN!H59=0," ",EASTERN!H59)</f>
        <v xml:space="preserve"> </v>
      </c>
      <c r="H60" s="51" t="str">
        <f>IF(BROWARD!$H59=0," ",BROWARD!$H59)</f>
        <v xml:space="preserve"> </v>
      </c>
      <c r="I60" s="51" t="str">
        <f>IF(CENTRAL!$H59=0," ",CENTRAL!$H59)</f>
        <v>No</v>
      </c>
      <c r="J60" s="51" t="str">
        <f>IF(CHIPOLA!$H59=0," ",CHIPOLA!$H59)</f>
        <v>No</v>
      </c>
      <c r="K60" s="51" t="str">
        <f>IF(DAYTONA!$H59=0," ",DAYTONA!$H59)</f>
        <v xml:space="preserve"> </v>
      </c>
      <c r="L60" s="51" t="str">
        <f>IF(SOUTHWESTERN!$H59=0," ",SOUTHWESTERN!$H59)</f>
        <v xml:space="preserve"> </v>
      </c>
      <c r="M60" s="51" t="str">
        <f>IF('FSC JAX'!$H59=0," ",'FSC JAX'!$H59)</f>
        <v>No</v>
      </c>
      <c r="N60" s="51" t="str">
        <f>IF('FL KEYS'!$H59=0," ",'FL KEYS'!$H59)</f>
        <v>Partial</v>
      </c>
      <c r="O60" s="51" t="str">
        <f>IF('GULF COAST'!$H59=0," ",'GULF COAST'!$H59)</f>
        <v>No</v>
      </c>
      <c r="P60" s="51" t="str">
        <f>IF(HILLSBOROUGH!$H59=0," ",HILLSBOROUGH!$H59)</f>
        <v>No</v>
      </c>
      <c r="Q60" s="51" t="str">
        <f>IF('INDIAN RIVER'!$H59=0," ",'INDIAN RIVER'!$H59)</f>
        <v xml:space="preserve"> </v>
      </c>
      <c r="R60" s="51" t="str">
        <f>IF(GATEWAY!$H59=0," ",GATEWAY!$H59)</f>
        <v xml:space="preserve"> </v>
      </c>
      <c r="S60" s="51" t="str">
        <f>IF('LAKE SUMTER'!$H59=0," ",'LAKE SUMTER'!$H59)</f>
        <v>No</v>
      </c>
      <c r="T60" s="51" t="str">
        <f>IF('SCF MANATEE'!$H59=0," ",'SCF MANATEE'!$H59)</f>
        <v>Partial</v>
      </c>
      <c r="U60" s="51" t="str">
        <f>IF(MIAMI!$H59=0," ",MIAMI!$H59)</f>
        <v>Yes</v>
      </c>
      <c r="V60" s="51" t="str">
        <f>IF('NORTH FLORIDA'!$H59=0," ",'NORTH FLORIDA'!$H59)</f>
        <v>No</v>
      </c>
      <c r="W60" s="51" t="str">
        <f>IF('NORTHWEST FLORIDA'!$H59=0," ",'NORTHWEST FLORIDA'!$H59)</f>
        <v xml:space="preserve"> </v>
      </c>
      <c r="X60" s="51" t="str">
        <f>IF('PALM BEACH'!$H59=0," ",'PALM BEACH'!$H59)</f>
        <v>No</v>
      </c>
      <c r="Y60" s="51" t="str">
        <f>IF(PASCO!$H59=0," ",PASCO!$H59)</f>
        <v xml:space="preserve"> </v>
      </c>
      <c r="Z60" s="51" t="str">
        <f>IF(PENSACOLA!$H59=0," ",PENSACOLA!$H59)</f>
        <v>no</v>
      </c>
      <c r="AA60" s="51" t="str">
        <f>IF(POLK!$H59=0," ",POLK!$H59)</f>
        <v xml:space="preserve"> </v>
      </c>
      <c r="AB60" s="51" t="str">
        <f>IF('ST JOHNS'!$H59=0," ",'ST JOHNS'!$H59)</f>
        <v xml:space="preserve"> </v>
      </c>
      <c r="AC60" s="51" t="str">
        <f>IF('ST PETE'!$H59=0," ",'ST PETE'!$H59)</f>
        <v xml:space="preserve"> </v>
      </c>
      <c r="AD60" s="51" t="str">
        <f>IF('SANTA FE'!$H59=0," ",'SANTA FE'!$H59)</f>
        <v xml:space="preserve"> </v>
      </c>
      <c r="AE60" s="51" t="str">
        <f>IF(SEMINOLE!$H59=0," ",SEMINOLE!$H59)</f>
        <v xml:space="preserve"> </v>
      </c>
      <c r="AF60" s="51" t="str">
        <f>IF('SOUTH FLORIDA'!$H59=0," ",'SOUTH FLORIDA'!$H59)</f>
        <v>YES</v>
      </c>
      <c r="AG60" s="51" t="str">
        <f>IF(TALLAHASSEE!$H59=0," ",TALLAHASSEE!$H59)</f>
        <v>No</v>
      </c>
      <c r="AH60" s="51" t="str">
        <f>IF(VALENCIA!$H59=0," ",VALENCIA!$H59)</f>
        <v>No</v>
      </c>
      <c r="AI60" s="49" t="s">
        <v>24</v>
      </c>
      <c r="AK60" s="32">
        <f t="shared" si="1"/>
        <v>2</v>
      </c>
      <c r="AL60" s="32">
        <f t="shared" si="2"/>
        <v>11</v>
      </c>
      <c r="AM60" s="32">
        <f t="shared" si="3"/>
        <v>2</v>
      </c>
      <c r="AN60" s="32">
        <f t="shared" si="4"/>
        <v>15</v>
      </c>
      <c r="AO60" s="58">
        <f t="shared" si="5"/>
        <v>0.13333333333333333</v>
      </c>
      <c r="AP60" s="56">
        <f t="shared" si="6"/>
        <v>0.73333333333333328</v>
      </c>
      <c r="AQ60" s="58">
        <f t="shared" si="7"/>
        <v>0.13333333333333333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tr">
        <f>IF(EASTERN!H60=0," ",EASTERN!H60)</f>
        <v>No</v>
      </c>
      <c r="H61" s="51" t="str">
        <f>IF(BROWARD!$H60=0," ",BROWARD!$H60)</f>
        <v>Yes</v>
      </c>
      <c r="I61" s="51" t="str">
        <f>IF(CENTRAL!$H60=0," ",CENTRAL!$H60)</f>
        <v xml:space="preserve"> </v>
      </c>
      <c r="J61" s="51" t="str">
        <f>IF(CHIPOLA!$H60=0," ",CHIPOLA!$H60)</f>
        <v xml:space="preserve"> </v>
      </c>
      <c r="K61" s="51" t="str">
        <f>IF(DAYTONA!$H60=0," ",DAYTONA!$H60)</f>
        <v xml:space="preserve"> </v>
      </c>
      <c r="L61" s="51" t="str">
        <f>IF(SOUTHWESTERN!$H60=0," ",SOUTHWESTERN!$H60)</f>
        <v xml:space="preserve"> </v>
      </c>
      <c r="M61" s="51" t="str">
        <f>IF('FSC JAX'!$H60=0," ",'FSC JAX'!$H60)</f>
        <v>Yes</v>
      </c>
      <c r="N61" s="51" t="str">
        <f>IF('FL KEYS'!$H60=0," ",'FL KEYS'!$H60)</f>
        <v xml:space="preserve"> </v>
      </c>
      <c r="O61" s="51" t="str">
        <f>IF('GULF COAST'!$H60=0," ",'GULF COAST'!$H60)</f>
        <v>No</v>
      </c>
      <c r="P61" s="51" t="str">
        <f>IF(HILLSBOROUGH!$H60=0," ",HILLSBOROUGH!$H60)</f>
        <v>No</v>
      </c>
      <c r="Q61" s="51" t="str">
        <f>IF('INDIAN RIVER'!$H60=0," ",'INDIAN RIVER'!$H60)</f>
        <v xml:space="preserve"> </v>
      </c>
      <c r="R61" s="51" t="str">
        <f>IF(GATEWAY!$H60=0," ",GATEWAY!$H60)</f>
        <v xml:space="preserve"> </v>
      </c>
      <c r="S61" s="51" t="str">
        <f>IF('LAKE SUMTER'!$H60=0," ",'LAKE SUMTER'!$H60)</f>
        <v>No</v>
      </c>
      <c r="T61" s="51" t="str">
        <f>IF('SCF MANATEE'!$H60=0," ",'SCF MANATEE'!$H60)</f>
        <v>Partial</v>
      </c>
      <c r="U61" s="51" t="str">
        <f>IF(MIAMI!$H60=0," ",MIAMI!$H60)</f>
        <v>Yes</v>
      </c>
      <c r="V61" s="51" t="str">
        <f>IF('NORTH FLORIDA'!$H60=0," ",'NORTH FLORIDA'!$H60)</f>
        <v xml:space="preserve"> </v>
      </c>
      <c r="W61" s="51" t="str">
        <f>IF('NORTHWEST FLORIDA'!$H60=0," ",'NORTHWEST FLORIDA'!$H60)</f>
        <v xml:space="preserve"> </v>
      </c>
      <c r="X61" s="51" t="str">
        <f>IF('PALM BEACH'!$H60=0," ",'PALM BEACH'!$H60)</f>
        <v>No</v>
      </c>
      <c r="Y61" s="51" t="str">
        <f>IF(PASCO!$H60=0," ",PASCO!$H60)</f>
        <v>no</v>
      </c>
      <c r="Z61" s="51" t="str">
        <f>IF(PENSACOLA!$H60=0," ",PENSACOLA!$H60)</f>
        <v>no</v>
      </c>
      <c r="AA61" s="51" t="str">
        <f>IF(POLK!$H60=0," ",POLK!$H60)</f>
        <v xml:space="preserve"> </v>
      </c>
      <c r="AB61" s="51" t="str">
        <f>IF('ST JOHNS'!$H60=0," ",'ST JOHNS'!$H60)</f>
        <v xml:space="preserve"> </v>
      </c>
      <c r="AC61" s="51" t="str">
        <f>IF('ST PETE'!$H60=0," ",'ST PETE'!$H60)</f>
        <v xml:space="preserve"> </v>
      </c>
      <c r="AD61" s="51" t="str">
        <f>IF('SANTA FE'!$H60=0," ",'SANTA FE'!$H60)</f>
        <v>Yes</v>
      </c>
      <c r="AE61" s="51" t="str">
        <f>IF(SEMINOLE!$H60=0," ",SEMINOLE!$H60)</f>
        <v>No</v>
      </c>
      <c r="AF61" s="51" t="str">
        <f>IF('SOUTH FLORIDA'!$H60=0," ",'SOUTH FLORIDA'!$H60)</f>
        <v>YES</v>
      </c>
      <c r="AG61" s="51" t="str">
        <f>IF(TALLAHASSEE!$H60=0," ",TALLAHASSEE!$H60)</f>
        <v xml:space="preserve"> </v>
      </c>
      <c r="AH61" s="51" t="str">
        <f>IF(VALENCIA!$H60=0," ",VALENCIA!$H60)</f>
        <v xml:space="preserve"> </v>
      </c>
      <c r="AI61" s="49" t="s">
        <v>24</v>
      </c>
      <c r="AK61" s="32">
        <f t="shared" si="1"/>
        <v>5</v>
      </c>
      <c r="AL61" s="32">
        <f t="shared" si="2"/>
        <v>8</v>
      </c>
      <c r="AM61" s="32">
        <f t="shared" si="3"/>
        <v>1</v>
      </c>
      <c r="AN61" s="32">
        <f t="shared" si="4"/>
        <v>14</v>
      </c>
      <c r="AO61" s="58">
        <f t="shared" si="5"/>
        <v>0.35714285714285715</v>
      </c>
      <c r="AP61" s="56">
        <f t="shared" si="6"/>
        <v>0.5714285714285714</v>
      </c>
      <c r="AQ61" s="58">
        <f t="shared" si="7"/>
        <v>7.1428571428571425E-2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tr">
        <f>IF(EASTERN!H61=0," ",EASTERN!H61)</f>
        <v>No</v>
      </c>
      <c r="H62" s="51" t="str">
        <f>IF(BROWARD!$H61=0," ",BROWARD!$H61)</f>
        <v xml:space="preserve"> </v>
      </c>
      <c r="I62" s="51" t="str">
        <f>IF(CENTRAL!$H61=0," ",CENTRAL!$H61)</f>
        <v>Partial</v>
      </c>
      <c r="J62" s="51" t="str">
        <f>IF(CHIPOLA!$H61=0," ",CHIPOLA!$H61)</f>
        <v>Yes</v>
      </c>
      <c r="K62" s="51" t="str">
        <f>IF(DAYTONA!$H61=0," ",DAYTONA!$H61)</f>
        <v>No</v>
      </c>
      <c r="L62" s="51" t="str">
        <f>IF(SOUTHWESTERN!$H61=0," ",SOUTHWESTERN!$H61)</f>
        <v xml:space="preserve"> </v>
      </c>
      <c r="M62" s="51" t="str">
        <f>IF('FSC JAX'!$H61=0," ",'FSC JAX'!$H61)</f>
        <v>No</v>
      </c>
      <c r="N62" s="51" t="str">
        <f>IF('FL KEYS'!$H61=0," ",'FL KEYS'!$H61)</f>
        <v xml:space="preserve"> </v>
      </c>
      <c r="O62" s="51" t="str">
        <f>IF('GULF COAST'!$H61=0," ",'GULF COAST'!$H61)</f>
        <v>Yes</v>
      </c>
      <c r="P62" s="51" t="str">
        <f>IF(HILLSBOROUGH!$H61=0," ",HILLSBOROUGH!$H61)</f>
        <v xml:space="preserve"> </v>
      </c>
      <c r="Q62" s="51" t="str">
        <f>IF('INDIAN RIVER'!$H61=0," ",'INDIAN RIVER'!$H61)</f>
        <v>Yes</v>
      </c>
      <c r="R62" s="51" t="str">
        <f>IF(GATEWAY!$H61=0," ",GATEWAY!$H61)</f>
        <v xml:space="preserve"> </v>
      </c>
      <c r="S62" s="51" t="str">
        <f>IF('LAKE SUMTER'!$H61=0," ",'LAKE SUMTER'!$H61)</f>
        <v>Yes</v>
      </c>
      <c r="T62" s="51" t="str">
        <f>IF('SCF MANATEE'!$H61=0," ",'SCF MANATEE'!$H61)</f>
        <v>Yes</v>
      </c>
      <c r="U62" s="51" t="str">
        <f>IF(MIAMI!$H61=0," ",MIAMI!$H61)</f>
        <v>Yes</v>
      </c>
      <c r="V62" s="51" t="str">
        <f>IF('NORTH FLORIDA'!$H61=0," ",'NORTH FLORIDA'!$H61)</f>
        <v>No</v>
      </c>
      <c r="W62" s="51" t="str">
        <f>IF('NORTHWEST FLORIDA'!$H61=0," ",'NORTHWEST FLORIDA'!$H61)</f>
        <v>No</v>
      </c>
      <c r="X62" s="51" t="str">
        <f>IF('PALM BEACH'!$H61=0," ",'PALM BEACH'!$H61)</f>
        <v>No</v>
      </c>
      <c r="Y62" s="51" t="str">
        <f>IF(PASCO!$H61=0," ",PASCO!$H61)</f>
        <v>Yes</v>
      </c>
      <c r="Z62" s="51" t="str">
        <f>IF(PENSACOLA!$H61=0," ",PENSACOLA!$H61)</f>
        <v>yes</v>
      </c>
      <c r="AA62" s="51" t="str">
        <f>IF(POLK!$H61=0," ",POLK!$H61)</f>
        <v>Yes</v>
      </c>
      <c r="AB62" s="51" t="str">
        <f>IF('ST JOHNS'!$H61=0," ",'ST JOHNS'!$H61)</f>
        <v xml:space="preserve"> </v>
      </c>
      <c r="AC62" s="51" t="str">
        <f>IF('ST PETE'!$H61=0," ",'ST PETE'!$H61)</f>
        <v>Yes</v>
      </c>
      <c r="AD62" s="51" t="str">
        <f>IF('SANTA FE'!$H61=0," ",'SANTA FE'!$H61)</f>
        <v>Yes</v>
      </c>
      <c r="AE62" s="51" t="str">
        <f>IF(SEMINOLE!$H61=0," ",SEMINOLE!$H61)</f>
        <v>Yes</v>
      </c>
      <c r="AF62" s="51" t="str">
        <f>IF('SOUTH FLORIDA'!$H61=0," ",'SOUTH FLORIDA'!$H61)</f>
        <v xml:space="preserve"> </v>
      </c>
      <c r="AG62" s="51" t="str">
        <f>IF(TALLAHASSEE!$H61=0," ",TALLAHASSEE!$H61)</f>
        <v>No</v>
      </c>
      <c r="AH62" s="51" t="str">
        <f>IF(VALENCIA!$H61=0," ",VALENCIA!$H61)</f>
        <v>Yes</v>
      </c>
      <c r="AI62" s="49" t="s">
        <v>15</v>
      </c>
      <c r="AK62" s="32">
        <f t="shared" si="1"/>
        <v>13</v>
      </c>
      <c r="AL62" s="32">
        <f t="shared" si="2"/>
        <v>7</v>
      </c>
      <c r="AM62" s="32">
        <f t="shared" si="3"/>
        <v>1</v>
      </c>
      <c r="AN62" s="32">
        <f t="shared" si="4"/>
        <v>21</v>
      </c>
      <c r="AO62" s="56">
        <f t="shared" si="5"/>
        <v>0.61904761904761907</v>
      </c>
      <c r="AP62" s="58">
        <f t="shared" si="6"/>
        <v>0.33333333333333331</v>
      </c>
      <c r="AQ62" s="58">
        <f t="shared" si="7"/>
        <v>4.7619047619047616E-2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tr">
        <f>IF(EASTERN!H62=0," ",EASTERN!H62)</f>
        <v>No</v>
      </c>
      <c r="H63" s="51" t="str">
        <f>IF(BROWARD!$H62=0," ",BROWARD!$H62)</f>
        <v>Yes</v>
      </c>
      <c r="I63" s="51" t="str">
        <f>IF(CENTRAL!$H62=0," ",CENTRAL!$H62)</f>
        <v>no</v>
      </c>
      <c r="J63" s="51" t="str">
        <f>IF(CHIPOLA!$H62=0," ",CHIPOLA!$H62)</f>
        <v>No</v>
      </c>
      <c r="K63" s="51" t="str">
        <f>IF(DAYTONA!$H62=0," ",DAYTONA!$H62)</f>
        <v>No</v>
      </c>
      <c r="L63" s="51" t="str">
        <f>IF(SOUTHWESTERN!$H62=0," ",SOUTHWESTERN!$H62)</f>
        <v>Partial</v>
      </c>
      <c r="M63" s="51" t="str">
        <f>IF('FSC JAX'!$H62=0," ",'FSC JAX'!$H62)</f>
        <v>No</v>
      </c>
      <c r="N63" s="51" t="str">
        <f>IF('FL KEYS'!$H62=0," ",'FL KEYS'!$H62)</f>
        <v xml:space="preserve"> </v>
      </c>
      <c r="O63" s="51" t="str">
        <f>IF('GULF COAST'!$H62=0," ",'GULF COAST'!$H62)</f>
        <v>No</v>
      </c>
      <c r="P63" s="51" t="str">
        <f>IF(HILLSBOROUGH!$H62=0," ",HILLSBOROUGH!$H62)</f>
        <v xml:space="preserve"> </v>
      </c>
      <c r="Q63" s="51" t="str">
        <f>IF('INDIAN RIVER'!$H62=0," ",'INDIAN RIVER'!$H62)</f>
        <v xml:space="preserve"> </v>
      </c>
      <c r="R63" s="51" t="str">
        <f>IF(GATEWAY!$H62=0," ",GATEWAY!$H62)</f>
        <v>No</v>
      </c>
      <c r="S63" s="51" t="str">
        <f>IF('LAKE SUMTER'!$H62=0," ",'LAKE SUMTER'!$H62)</f>
        <v>No</v>
      </c>
      <c r="T63" s="51" t="str">
        <f>IF('SCF MANATEE'!$H62=0," ",'SCF MANATEE'!$H62)</f>
        <v>Partial</v>
      </c>
      <c r="U63" s="51" t="str">
        <f>IF(MIAMI!$H62=0," ",MIAMI!$H62)</f>
        <v>No</v>
      </c>
      <c r="V63" s="51" t="str">
        <f>IF('NORTH FLORIDA'!$H62=0," ",'NORTH FLORIDA'!$H62)</f>
        <v xml:space="preserve"> </v>
      </c>
      <c r="W63" s="51" t="str">
        <f>IF('NORTHWEST FLORIDA'!$H62=0," ",'NORTHWEST FLORIDA'!$H62)</f>
        <v>No</v>
      </c>
      <c r="X63" s="51" t="str">
        <f>IF('PALM BEACH'!$H62=0," ",'PALM BEACH'!$H62)</f>
        <v xml:space="preserve"> </v>
      </c>
      <c r="Y63" s="51" t="str">
        <f>IF(PASCO!$H62=0," ",PASCO!$H62)</f>
        <v>No</v>
      </c>
      <c r="Z63" s="51" t="str">
        <f>IF(PENSACOLA!$H62=0," ",PENSACOLA!$H62)</f>
        <v>no</v>
      </c>
      <c r="AA63" s="51" t="str">
        <f>IF(POLK!$H62=0," ",POLK!$H62)</f>
        <v>No</v>
      </c>
      <c r="AB63" s="51" t="str">
        <f>IF('ST JOHNS'!$H62=0," ",'ST JOHNS'!$H62)</f>
        <v xml:space="preserve"> </v>
      </c>
      <c r="AC63" s="51" t="str">
        <f>IF('ST PETE'!$H62=0," ",'ST PETE'!$H62)</f>
        <v>No</v>
      </c>
      <c r="AD63" s="51" t="str">
        <f>IF('SANTA FE'!$H62=0," ",'SANTA FE'!$H62)</f>
        <v>No</v>
      </c>
      <c r="AE63" s="51" t="str">
        <f>IF(SEMINOLE!$H62=0," ",SEMINOLE!$H62)</f>
        <v>Partial</v>
      </c>
      <c r="AF63" s="51" t="str">
        <f>IF('SOUTH FLORIDA'!$H62=0," ",'SOUTH FLORIDA'!$H62)</f>
        <v xml:space="preserve"> </v>
      </c>
      <c r="AG63" s="51" t="str">
        <f>IF(TALLAHASSEE!$H62=0," ",TALLAHASSEE!$H62)</f>
        <v xml:space="preserve"> </v>
      </c>
      <c r="AH63" s="51" t="str">
        <f>IF(VALENCIA!$H62=0," ",VALENCIA!$H62)</f>
        <v>No</v>
      </c>
      <c r="AI63" s="49" t="s">
        <v>24</v>
      </c>
      <c r="AK63" s="32">
        <f t="shared" si="1"/>
        <v>1</v>
      </c>
      <c r="AL63" s="32">
        <f t="shared" si="2"/>
        <v>16</v>
      </c>
      <c r="AM63" s="32">
        <f t="shared" si="3"/>
        <v>3</v>
      </c>
      <c r="AN63" s="32">
        <f t="shared" si="4"/>
        <v>20</v>
      </c>
      <c r="AO63" s="58">
        <f t="shared" si="5"/>
        <v>0.05</v>
      </c>
      <c r="AP63" s="56">
        <f t="shared" si="6"/>
        <v>0.8</v>
      </c>
      <c r="AQ63" s="58">
        <f t="shared" si="7"/>
        <v>0.15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tr">
        <f>IF(EASTERN!H63=0," ",EASTERN!H63)</f>
        <v>No</v>
      </c>
      <c r="H64" s="51" t="str">
        <f>IF(BROWARD!$H63=0," ",BROWARD!$H63)</f>
        <v xml:space="preserve"> </v>
      </c>
      <c r="I64" s="51" t="str">
        <f>IF(CENTRAL!$H63=0," ",CENTRAL!$H63)</f>
        <v xml:space="preserve"> </v>
      </c>
      <c r="J64" s="51" t="str">
        <f>IF(CHIPOLA!$H63=0," ",CHIPOLA!$H63)</f>
        <v>No</v>
      </c>
      <c r="K64" s="51" t="str">
        <f>IF(DAYTONA!$H63=0," ",DAYTONA!$H63)</f>
        <v>No</v>
      </c>
      <c r="L64" s="51" t="str">
        <f>IF(SOUTHWESTERN!$H63=0," ",SOUTHWESTERN!$H63)</f>
        <v>No</v>
      </c>
      <c r="M64" s="51" t="str">
        <f>IF('FSC JAX'!$H63=0," ",'FSC JAX'!$H63)</f>
        <v>No</v>
      </c>
      <c r="N64" s="51" t="str">
        <f>IF('FL KEYS'!$H63=0," ",'FL KEYS'!$H63)</f>
        <v xml:space="preserve"> </v>
      </c>
      <c r="O64" s="51" t="str">
        <f>IF('GULF COAST'!$H63=0," ",'GULF COAST'!$H63)</f>
        <v>No</v>
      </c>
      <c r="P64" s="51" t="str">
        <f>IF(HILLSBOROUGH!$H63=0," ",HILLSBOROUGH!$H63)</f>
        <v xml:space="preserve"> </v>
      </c>
      <c r="Q64" s="51" t="str">
        <f>IF('INDIAN RIVER'!$H63=0," ",'INDIAN RIVER'!$H63)</f>
        <v xml:space="preserve"> </v>
      </c>
      <c r="R64" s="51" t="str">
        <f>IF(GATEWAY!$H63=0," ",GATEWAY!$H63)</f>
        <v>No</v>
      </c>
      <c r="S64" s="51" t="str">
        <f>IF('LAKE SUMTER'!$H63=0," ",'LAKE SUMTER'!$H63)</f>
        <v>No</v>
      </c>
      <c r="T64" s="51" t="str">
        <f>IF('SCF MANATEE'!$H63=0," ",'SCF MANATEE'!$H63)</f>
        <v>No</v>
      </c>
      <c r="U64" s="51" t="str">
        <f>IF(MIAMI!$H63=0," ",MIAMI!$H63)</f>
        <v>No</v>
      </c>
      <c r="V64" s="51" t="str">
        <f>IF('NORTH FLORIDA'!$H63=0," ",'NORTH FLORIDA'!$H63)</f>
        <v>No</v>
      </c>
      <c r="W64" s="51" t="str">
        <f>IF('NORTHWEST FLORIDA'!$H63=0," ",'NORTHWEST FLORIDA'!$H63)</f>
        <v xml:space="preserve"> </v>
      </c>
      <c r="X64" s="51" t="str">
        <f>IF('PALM BEACH'!$H63=0," ",'PALM BEACH'!$H63)</f>
        <v>No</v>
      </c>
      <c r="Y64" s="51" t="str">
        <f>IF(PASCO!$H63=0," ",PASCO!$H63)</f>
        <v>No</v>
      </c>
      <c r="Z64" s="51" t="str">
        <f>IF(PENSACOLA!$H63=0," ",PENSACOLA!$H63)</f>
        <v>no</v>
      </c>
      <c r="AA64" s="51" t="str">
        <f>IF(POLK!$H63=0," ",POLK!$H63)</f>
        <v>No</v>
      </c>
      <c r="AB64" s="51" t="str">
        <f>IF('ST JOHNS'!$H63=0," ",'ST JOHNS'!$H63)</f>
        <v xml:space="preserve"> </v>
      </c>
      <c r="AC64" s="51" t="str">
        <f>IF('ST PETE'!$H63=0," ",'ST PETE'!$H63)</f>
        <v>No</v>
      </c>
      <c r="AD64" s="51" t="str">
        <f>IF('SANTA FE'!$H63=0," ",'SANTA FE'!$H63)</f>
        <v xml:space="preserve"> </v>
      </c>
      <c r="AE64" s="51" t="str">
        <f>IF(SEMINOLE!$H63=0," ",SEMINOLE!$H63)</f>
        <v>No</v>
      </c>
      <c r="AF64" s="51" t="str">
        <f>IF('SOUTH FLORIDA'!$H63=0," ",'SOUTH FLORIDA'!$H63)</f>
        <v>NO</v>
      </c>
      <c r="AG64" s="51" t="str">
        <f>IF(TALLAHASSEE!$H63=0," ",TALLAHASSEE!$H63)</f>
        <v xml:space="preserve"> </v>
      </c>
      <c r="AH64" s="51" t="str">
        <f>IF(VALENCIA!$H63=0," ",VALENCIA!$H63)</f>
        <v xml:space="preserve"> </v>
      </c>
      <c r="AI64" s="49" t="s">
        <v>24</v>
      </c>
      <c r="AK64" s="32">
        <f t="shared" si="1"/>
        <v>0</v>
      </c>
      <c r="AL64" s="32">
        <f t="shared" si="2"/>
        <v>18</v>
      </c>
      <c r="AM64" s="32">
        <f t="shared" si="3"/>
        <v>0</v>
      </c>
      <c r="AN64" s="32">
        <f t="shared" si="4"/>
        <v>18</v>
      </c>
      <c r="AO64" s="58">
        <f t="shared" si="5"/>
        <v>0</v>
      </c>
      <c r="AP64" s="56">
        <f t="shared" si="6"/>
        <v>1</v>
      </c>
      <c r="AQ64" s="58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tr">
        <f>IF(EASTERN!H64=0," ",EASTERN!H64)</f>
        <v xml:space="preserve"> </v>
      </c>
      <c r="H65" s="51" t="str">
        <f>IF(BROWARD!$H64=0," ",BROWARD!$H64)</f>
        <v xml:space="preserve"> </v>
      </c>
      <c r="I65" s="51" t="str">
        <f>IF(CENTRAL!$H64=0," ",CENTRAL!$H64)</f>
        <v xml:space="preserve"> </v>
      </c>
      <c r="J65" s="51" t="str">
        <f>IF(CHIPOLA!$H64=0," ",CHIPOLA!$H64)</f>
        <v xml:space="preserve"> </v>
      </c>
      <c r="K65" s="51" t="str">
        <f>IF(DAYTONA!$H64=0," ",DAYTONA!$H64)</f>
        <v xml:space="preserve"> </v>
      </c>
      <c r="L65" s="51" t="str">
        <f>IF(SOUTHWESTERN!$H64=0," ",SOUTHWESTERN!$H64)</f>
        <v xml:space="preserve"> </v>
      </c>
      <c r="M65" s="51" t="str">
        <f>IF('FSC JAX'!$H64=0," ",'FSC JAX'!$H64)</f>
        <v xml:space="preserve"> </v>
      </c>
      <c r="N65" s="51" t="str">
        <f>IF('FL KEYS'!$H64=0," ",'FL KEYS'!$H64)</f>
        <v xml:space="preserve"> </v>
      </c>
      <c r="O65" s="51" t="str">
        <f>IF('GULF COAST'!$H64=0," ",'GULF COAST'!$H64)</f>
        <v xml:space="preserve"> </v>
      </c>
      <c r="P65" s="51" t="str">
        <f>IF(HILLSBOROUGH!$H64=0," ",HILLSBOROUGH!$H64)</f>
        <v xml:space="preserve"> </v>
      </c>
      <c r="Q65" s="51" t="str">
        <f>IF('INDIAN RIVER'!$H64=0," ",'INDIAN RIVER'!$H64)</f>
        <v xml:space="preserve"> </v>
      </c>
      <c r="R65" s="51" t="str">
        <f>IF(GATEWAY!$H64=0," ",GATEWAY!$H64)</f>
        <v xml:space="preserve"> </v>
      </c>
      <c r="S65" s="51" t="str">
        <f>IF('LAKE SUMTER'!$H64=0," ",'LAKE SUMTER'!$H64)</f>
        <v xml:space="preserve"> </v>
      </c>
      <c r="T65" s="51" t="str">
        <f>IF('SCF MANATEE'!$H64=0," ",'SCF MANATEE'!$H64)</f>
        <v xml:space="preserve"> </v>
      </c>
      <c r="U65" s="51" t="str">
        <f>IF(MIAMI!$H64=0," ",MIAMI!$H64)</f>
        <v xml:space="preserve"> </v>
      </c>
      <c r="V65" s="51" t="str">
        <f>IF('NORTH FLORIDA'!$H64=0," ",'NORTH FLORIDA'!$H64)</f>
        <v xml:space="preserve"> </v>
      </c>
      <c r="W65" s="51" t="str">
        <f>IF('NORTHWEST FLORIDA'!$H64=0," ",'NORTHWEST FLORIDA'!$H64)</f>
        <v xml:space="preserve"> </v>
      </c>
      <c r="X65" s="51" t="str">
        <f>IF('PALM BEACH'!$H64=0," ",'PALM BEACH'!$H64)</f>
        <v xml:space="preserve"> </v>
      </c>
      <c r="Y65" s="51" t="str">
        <f>IF(PASCO!$H64=0," ",PASCO!$H64)</f>
        <v xml:space="preserve"> </v>
      </c>
      <c r="Z65" s="51" t="str">
        <f>IF(PENSACOLA!$H64=0," ",PENSACOLA!$H64)</f>
        <v xml:space="preserve"> </v>
      </c>
      <c r="AA65" s="51" t="str">
        <f>IF(POLK!$H64=0," ",POLK!$H64)</f>
        <v xml:space="preserve"> </v>
      </c>
      <c r="AB65" s="51" t="str">
        <f>IF('ST JOHNS'!$H64=0," ",'ST JOHNS'!$H64)</f>
        <v xml:space="preserve"> </v>
      </c>
      <c r="AC65" s="51" t="str">
        <f>IF('ST PETE'!$H64=0," ",'ST PETE'!$H64)</f>
        <v xml:space="preserve"> </v>
      </c>
      <c r="AD65" s="51" t="str">
        <f>IF('SANTA FE'!$H64=0," ",'SANTA FE'!$H64)</f>
        <v xml:space="preserve"> </v>
      </c>
      <c r="AE65" s="51" t="str">
        <f>IF(SEMINOLE!$H64=0," ",SEMINOLE!$H64)</f>
        <v xml:space="preserve"> </v>
      </c>
      <c r="AF65" s="51" t="str">
        <f>IF('SOUTH FLORIDA'!$H64=0," ",'SOUTH FLORIDA'!$H64)</f>
        <v xml:space="preserve"> </v>
      </c>
      <c r="AG65" s="51" t="str">
        <f>IF(TALLAHASSEE!$H64=0," ",TALLAHASSEE!$H64)</f>
        <v xml:space="preserve"> </v>
      </c>
      <c r="AH65" s="51" t="str">
        <f>IF(VALENCIA!$H64=0," ",VALENCIA!$H64)</f>
        <v xml:space="preserve"> 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tr">
        <f>IF(EASTERN!H65=0," ",EASTERN!H65)</f>
        <v xml:space="preserve"> </v>
      </c>
      <c r="H66" s="51" t="str">
        <f>IF(BROWARD!$H65=0," ",BROWARD!$H65)</f>
        <v xml:space="preserve"> </v>
      </c>
      <c r="I66" s="51" t="str">
        <f>IF(CENTRAL!$H65=0," ",CENTRAL!$H65)</f>
        <v xml:space="preserve"> </v>
      </c>
      <c r="J66" s="51" t="str">
        <f>IF(CHIPOLA!$H65=0," ",CHIPOLA!$H65)</f>
        <v xml:space="preserve"> </v>
      </c>
      <c r="K66" s="51" t="str">
        <f>IF(DAYTONA!$H65=0," ",DAYTONA!$H65)</f>
        <v xml:space="preserve"> </v>
      </c>
      <c r="L66" s="51" t="str">
        <f>IF(SOUTHWESTERN!$H65=0," ",SOUTHWESTERN!$H65)</f>
        <v xml:space="preserve"> </v>
      </c>
      <c r="M66" s="51" t="str">
        <f>IF('FSC JAX'!$H65=0," ",'FSC JAX'!$H65)</f>
        <v xml:space="preserve"> </v>
      </c>
      <c r="N66" s="51" t="str">
        <f>IF('FL KEYS'!$H65=0," ",'FL KEYS'!$H65)</f>
        <v xml:space="preserve"> </v>
      </c>
      <c r="O66" s="51" t="str">
        <f>IF('GULF COAST'!$H65=0," ",'GULF COAST'!$H65)</f>
        <v xml:space="preserve"> </v>
      </c>
      <c r="P66" s="51" t="str">
        <f>IF(HILLSBOROUGH!$H65=0," ",HILLSBOROUGH!$H65)</f>
        <v xml:space="preserve"> </v>
      </c>
      <c r="Q66" s="51" t="str">
        <f>IF('INDIAN RIVER'!$H65=0," ",'INDIAN RIVER'!$H65)</f>
        <v xml:space="preserve"> </v>
      </c>
      <c r="R66" s="51" t="str">
        <f>IF(GATEWAY!$H65=0," ",GATEWAY!$H65)</f>
        <v xml:space="preserve"> </v>
      </c>
      <c r="S66" s="51" t="str">
        <f>IF('LAKE SUMTER'!$H65=0," ",'LAKE SUMTER'!$H65)</f>
        <v xml:space="preserve"> </v>
      </c>
      <c r="T66" s="51" t="str">
        <f>IF('SCF MANATEE'!$H65=0," ",'SCF MANATEE'!$H65)</f>
        <v xml:space="preserve"> </v>
      </c>
      <c r="U66" s="51" t="str">
        <f>IF(MIAMI!$H65=0," ",MIAMI!$H65)</f>
        <v xml:space="preserve"> </v>
      </c>
      <c r="V66" s="51" t="str">
        <f>IF('NORTH FLORIDA'!$H65=0," ",'NORTH FLORIDA'!$H65)</f>
        <v xml:space="preserve"> </v>
      </c>
      <c r="W66" s="51" t="str">
        <f>IF('NORTHWEST FLORIDA'!$H65=0," ",'NORTHWEST FLORIDA'!$H65)</f>
        <v xml:space="preserve"> </v>
      </c>
      <c r="X66" s="51" t="str">
        <f>IF('PALM BEACH'!$H65=0," ",'PALM BEACH'!$H65)</f>
        <v xml:space="preserve"> </v>
      </c>
      <c r="Y66" s="51" t="str">
        <f>IF(PASCO!$H65=0," ",PASCO!$H65)</f>
        <v xml:space="preserve"> </v>
      </c>
      <c r="Z66" s="51" t="str">
        <f>IF(PENSACOLA!$H65=0," ",PENSACOLA!$H65)</f>
        <v xml:space="preserve"> </v>
      </c>
      <c r="AA66" s="51" t="str">
        <f>IF(POLK!$H65=0," ",POLK!$H65)</f>
        <v xml:space="preserve"> </v>
      </c>
      <c r="AB66" s="51" t="str">
        <f>IF('ST JOHNS'!$H65=0," ",'ST JOHNS'!$H65)</f>
        <v xml:space="preserve"> </v>
      </c>
      <c r="AC66" s="51" t="str">
        <f>IF('ST PETE'!$H65=0," ",'ST PETE'!$H65)</f>
        <v xml:space="preserve"> </v>
      </c>
      <c r="AD66" s="51" t="str">
        <f>IF('SANTA FE'!$H65=0," ",'SANTA FE'!$H65)</f>
        <v xml:space="preserve"> </v>
      </c>
      <c r="AE66" s="51" t="str">
        <f>IF(SEMINOLE!$H65=0," ",SEMINOLE!$H65)</f>
        <v xml:space="preserve"> </v>
      </c>
      <c r="AF66" s="51" t="str">
        <f>IF('SOUTH FLORIDA'!$H65=0," ",'SOUTH FLORIDA'!$H65)</f>
        <v xml:space="preserve"> </v>
      </c>
      <c r="AG66" s="51" t="str">
        <f>IF(TALLAHASSEE!$H65=0," ",TALLAHASSEE!$H65)</f>
        <v xml:space="preserve"> </v>
      </c>
      <c r="AH66" s="51" t="str">
        <f>IF(VALENCIA!$H65=0," ",VALENCIA!$H65)</f>
        <v xml:space="preserve"> 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tr">
        <f>IF(EASTERN!H66=0," ",EASTERN!H66)</f>
        <v xml:space="preserve"> </v>
      </c>
      <c r="H67" s="51" t="str">
        <f>IF(BROWARD!$H66=0," ",BROWARD!$H66)</f>
        <v xml:space="preserve"> </v>
      </c>
      <c r="I67" s="51" t="str">
        <f>IF(CENTRAL!$H66=0," ",CENTRAL!$H66)</f>
        <v xml:space="preserve"> </v>
      </c>
      <c r="J67" s="51" t="str">
        <f>IF(CHIPOLA!$H66=0," ",CHIPOLA!$H66)</f>
        <v xml:space="preserve"> </v>
      </c>
      <c r="K67" s="51" t="str">
        <f>IF(DAYTONA!$H66=0," ",DAYTONA!$H66)</f>
        <v xml:space="preserve"> </v>
      </c>
      <c r="L67" s="51" t="str">
        <f>IF(SOUTHWESTERN!$H66=0," ",SOUTHWESTERN!$H66)</f>
        <v xml:space="preserve"> </v>
      </c>
      <c r="M67" s="51" t="str">
        <f>IF('FSC JAX'!$H66=0," ",'FSC JAX'!$H66)</f>
        <v xml:space="preserve"> </v>
      </c>
      <c r="N67" s="51" t="str">
        <f>IF('FL KEYS'!$H66=0," ",'FL KEYS'!$H66)</f>
        <v xml:space="preserve"> </v>
      </c>
      <c r="O67" s="51" t="str">
        <f>IF('GULF COAST'!$H66=0," ",'GULF COAST'!$H66)</f>
        <v xml:space="preserve"> </v>
      </c>
      <c r="P67" s="51" t="str">
        <f>IF(HILLSBOROUGH!$H66=0," ",HILLSBOROUGH!$H66)</f>
        <v xml:space="preserve"> </v>
      </c>
      <c r="Q67" s="51" t="str">
        <f>IF('INDIAN RIVER'!$H66=0," ",'INDIAN RIVER'!$H66)</f>
        <v xml:space="preserve"> </v>
      </c>
      <c r="R67" s="51" t="str">
        <f>IF(GATEWAY!$H66=0," ",GATEWAY!$H66)</f>
        <v xml:space="preserve"> </v>
      </c>
      <c r="S67" s="51" t="str">
        <f>IF('LAKE SUMTER'!$H66=0," ",'LAKE SUMTER'!$H66)</f>
        <v xml:space="preserve"> </v>
      </c>
      <c r="T67" s="51" t="str">
        <f>IF('SCF MANATEE'!$H66=0," ",'SCF MANATEE'!$H66)</f>
        <v xml:space="preserve"> </v>
      </c>
      <c r="U67" s="51" t="str">
        <f>IF(MIAMI!$H66=0," ",MIAMI!$H66)</f>
        <v xml:space="preserve"> </v>
      </c>
      <c r="V67" s="51" t="str">
        <f>IF('NORTH FLORIDA'!$H66=0," ",'NORTH FLORIDA'!$H66)</f>
        <v xml:space="preserve"> </v>
      </c>
      <c r="W67" s="51" t="str">
        <f>IF('NORTHWEST FLORIDA'!$H66=0," ",'NORTHWEST FLORIDA'!$H66)</f>
        <v xml:space="preserve"> </v>
      </c>
      <c r="X67" s="51" t="str">
        <f>IF('PALM BEACH'!$H66=0," ",'PALM BEACH'!$H66)</f>
        <v xml:space="preserve"> </v>
      </c>
      <c r="Y67" s="51" t="str">
        <f>IF(PASCO!$H66=0," ",PASCO!$H66)</f>
        <v xml:space="preserve"> </v>
      </c>
      <c r="Z67" s="51" t="str">
        <f>IF(PENSACOLA!$H66=0," ",PENSACOLA!$H66)</f>
        <v xml:space="preserve"> </v>
      </c>
      <c r="AA67" s="51" t="str">
        <f>IF(POLK!$H66=0," ",POLK!$H66)</f>
        <v xml:space="preserve"> </v>
      </c>
      <c r="AB67" s="51" t="str">
        <f>IF('ST JOHNS'!$H66=0," ",'ST JOHNS'!$H66)</f>
        <v xml:space="preserve"> </v>
      </c>
      <c r="AC67" s="51" t="str">
        <f>IF('ST PETE'!$H66=0," ",'ST PETE'!$H66)</f>
        <v xml:space="preserve"> </v>
      </c>
      <c r="AD67" s="51" t="str">
        <f>IF('SANTA FE'!$H66=0," ",'SANTA FE'!$H66)</f>
        <v xml:space="preserve"> </v>
      </c>
      <c r="AE67" s="51" t="str">
        <f>IF(SEMINOLE!$H66=0," ",SEMINOLE!$H66)</f>
        <v xml:space="preserve"> </v>
      </c>
      <c r="AF67" s="51" t="str">
        <f>IF('SOUTH FLORIDA'!$H66=0," ",'SOUTH FLORIDA'!$H66)</f>
        <v xml:space="preserve"> </v>
      </c>
      <c r="AG67" s="51" t="str">
        <f>IF(TALLAHASSEE!$H66=0," ",TALLAHASSEE!$H66)</f>
        <v xml:space="preserve"> </v>
      </c>
      <c r="AH67" s="51" t="str">
        <f>IF(VALENCIA!$H66=0," ",VALENCIA!$H66)</f>
        <v xml:space="preserve"> 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tr">
        <f>IF(EASTERN!H67=0," ",EASTERN!H67)</f>
        <v xml:space="preserve"> </v>
      </c>
      <c r="H68" s="51" t="str">
        <f>IF(BROWARD!$H67=0," ",BROWARD!$H67)</f>
        <v xml:space="preserve"> </v>
      </c>
      <c r="I68" s="51" t="str">
        <f>IF(CENTRAL!$H67=0," ",CENTRAL!$H67)</f>
        <v xml:space="preserve"> </v>
      </c>
      <c r="J68" s="51" t="str">
        <f>IF(CHIPOLA!$H67=0," ",CHIPOLA!$H67)</f>
        <v xml:space="preserve"> </v>
      </c>
      <c r="K68" s="51" t="str">
        <f>IF(DAYTONA!$H67=0," ",DAYTONA!$H67)</f>
        <v xml:space="preserve"> </v>
      </c>
      <c r="L68" s="51" t="str">
        <f>IF(SOUTHWESTERN!$H67=0," ",SOUTHWESTERN!$H67)</f>
        <v xml:space="preserve"> </v>
      </c>
      <c r="M68" s="51" t="str">
        <f>IF('FSC JAX'!$H67=0," ",'FSC JAX'!$H67)</f>
        <v xml:space="preserve"> </v>
      </c>
      <c r="N68" s="51" t="str">
        <f>IF('FL KEYS'!$H67=0," ",'FL KEYS'!$H67)</f>
        <v xml:space="preserve"> </v>
      </c>
      <c r="O68" s="51" t="str">
        <f>IF('GULF COAST'!$H67=0," ",'GULF COAST'!$H67)</f>
        <v xml:space="preserve"> </v>
      </c>
      <c r="P68" s="51" t="str">
        <f>IF(HILLSBOROUGH!$H67=0," ",HILLSBOROUGH!$H67)</f>
        <v>Yes</v>
      </c>
      <c r="Q68" s="51" t="str">
        <f>IF('INDIAN RIVER'!$H67=0," ",'INDIAN RIVER'!$H67)</f>
        <v xml:space="preserve"> </v>
      </c>
      <c r="R68" s="51" t="str">
        <f>IF(GATEWAY!$H67=0," ",GATEWAY!$H67)</f>
        <v xml:space="preserve"> </v>
      </c>
      <c r="S68" s="51" t="str">
        <f>IF('LAKE SUMTER'!$H67=0," ",'LAKE SUMTER'!$H67)</f>
        <v xml:space="preserve"> </v>
      </c>
      <c r="T68" s="51" t="str">
        <f>IF('SCF MANATEE'!$H67=0," ",'SCF MANATEE'!$H67)</f>
        <v xml:space="preserve"> </v>
      </c>
      <c r="U68" s="51" t="str">
        <f>IF(MIAMI!$H67=0," ",MIAMI!$H67)</f>
        <v xml:space="preserve"> </v>
      </c>
      <c r="V68" s="51" t="str">
        <f>IF('NORTH FLORIDA'!$H67=0," ",'NORTH FLORIDA'!$H67)</f>
        <v xml:space="preserve"> </v>
      </c>
      <c r="W68" s="51" t="str">
        <f>IF('NORTHWEST FLORIDA'!$H67=0," ",'NORTHWEST FLORIDA'!$H67)</f>
        <v xml:space="preserve"> </v>
      </c>
      <c r="X68" s="51" t="str">
        <f>IF('PALM BEACH'!$H67=0," ",'PALM BEACH'!$H67)</f>
        <v xml:space="preserve"> </v>
      </c>
      <c r="Y68" s="51" t="str">
        <f>IF(PASCO!$H67=0," ",PASCO!$H67)</f>
        <v xml:space="preserve"> </v>
      </c>
      <c r="Z68" s="51" t="str">
        <f>IF(PENSACOLA!$H67=0," ",PENSACOLA!$H67)</f>
        <v xml:space="preserve"> </v>
      </c>
      <c r="AA68" s="51" t="str">
        <f>IF(POLK!$H67=0," ",POLK!$H67)</f>
        <v>Yes</v>
      </c>
      <c r="AB68" s="51" t="str">
        <f>IF('ST JOHNS'!$H67=0," ",'ST JOHNS'!$H67)</f>
        <v xml:space="preserve"> </v>
      </c>
      <c r="AC68" s="51" t="str">
        <f>IF('ST PETE'!$H67=0," ",'ST PETE'!$H67)</f>
        <v>Yes</v>
      </c>
      <c r="AD68" s="51" t="str">
        <f>IF('SANTA FE'!$H67=0," ",'SANTA FE'!$H67)</f>
        <v xml:space="preserve"> </v>
      </c>
      <c r="AE68" s="51" t="str">
        <f>IF(SEMINOLE!$H67=0," ",SEMINOLE!$H67)</f>
        <v xml:space="preserve"> </v>
      </c>
      <c r="AF68" s="51" t="str">
        <f>IF('SOUTH FLORIDA'!$H67=0," ",'SOUTH FLORIDA'!$H67)</f>
        <v xml:space="preserve"> </v>
      </c>
      <c r="AG68" s="51" t="str">
        <f>IF(TALLAHASSEE!$H67=0," ",TALLAHASSEE!$H67)</f>
        <v>No</v>
      </c>
      <c r="AH68" s="51" t="str">
        <f>IF(VALENCIA!$H67=0," ",VALENCIA!$H67)</f>
        <v>Yes</v>
      </c>
      <c r="AI68" s="49" t="s">
        <v>15</v>
      </c>
      <c r="AK68" s="32">
        <f t="shared" si="1"/>
        <v>4</v>
      </c>
      <c r="AL68" s="32">
        <f t="shared" si="2"/>
        <v>1</v>
      </c>
      <c r="AM68" s="32">
        <f t="shared" si="3"/>
        <v>0</v>
      </c>
      <c r="AN68" s="32">
        <f t="shared" si="4"/>
        <v>5</v>
      </c>
      <c r="AO68" s="56">
        <f t="shared" si="5"/>
        <v>0.8</v>
      </c>
      <c r="AP68" s="58">
        <f t="shared" si="6"/>
        <v>0.2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tr">
        <f>IF(EASTERN!H68=0," ",EASTERN!H68)</f>
        <v xml:space="preserve"> </v>
      </c>
      <c r="H69" s="51" t="str">
        <f>IF(BROWARD!$H68=0," ",BROWARD!$H68)</f>
        <v xml:space="preserve"> </v>
      </c>
      <c r="I69" s="51" t="str">
        <f>IF(CENTRAL!$H68=0," ",CENTRAL!$H68)</f>
        <v xml:space="preserve"> </v>
      </c>
      <c r="J69" s="51" t="str">
        <f>IF(CHIPOLA!$H68=0," ",CHIPOLA!$H68)</f>
        <v xml:space="preserve"> </v>
      </c>
      <c r="K69" s="51" t="str">
        <f>IF(DAYTONA!$H68=0," ",DAYTONA!$H68)</f>
        <v xml:space="preserve"> </v>
      </c>
      <c r="L69" s="51" t="str">
        <f>IF(SOUTHWESTERN!$H68=0," ",SOUTHWESTERN!$H68)</f>
        <v xml:space="preserve"> </v>
      </c>
      <c r="M69" s="51" t="str">
        <f>IF('FSC JAX'!$H68=0," ",'FSC JAX'!$H68)</f>
        <v xml:space="preserve"> </v>
      </c>
      <c r="N69" s="51" t="str">
        <f>IF('FL KEYS'!$H68=0," ",'FL KEYS'!$H68)</f>
        <v xml:space="preserve"> </v>
      </c>
      <c r="O69" s="51" t="str">
        <f>IF('GULF COAST'!$H68=0," ",'GULF COAST'!$H68)</f>
        <v xml:space="preserve"> </v>
      </c>
      <c r="P69" s="51" t="str">
        <f>IF(HILLSBOROUGH!$H68=0," ",HILLSBOROUGH!$H68)</f>
        <v xml:space="preserve"> </v>
      </c>
      <c r="Q69" s="51" t="str">
        <f>IF('INDIAN RIVER'!$H68=0," ",'INDIAN RIVER'!$H68)</f>
        <v xml:space="preserve"> </v>
      </c>
      <c r="R69" s="51" t="str">
        <f>IF(GATEWAY!$H68=0," ",GATEWAY!$H68)</f>
        <v xml:space="preserve"> </v>
      </c>
      <c r="S69" s="51" t="str">
        <f>IF('LAKE SUMTER'!$H68=0," ",'LAKE SUMTER'!$H68)</f>
        <v xml:space="preserve"> </v>
      </c>
      <c r="T69" s="51" t="str">
        <f>IF('SCF MANATEE'!$H68=0," ",'SCF MANATEE'!$H68)</f>
        <v xml:space="preserve"> </v>
      </c>
      <c r="U69" s="51" t="str">
        <f>IF(MIAMI!$H68=0," ",MIAMI!$H68)</f>
        <v xml:space="preserve"> </v>
      </c>
      <c r="V69" s="51" t="str">
        <f>IF('NORTH FLORIDA'!$H68=0," ",'NORTH FLORIDA'!$H68)</f>
        <v xml:space="preserve"> </v>
      </c>
      <c r="W69" s="51" t="str">
        <f>IF('NORTHWEST FLORIDA'!$H68=0," ",'NORTHWEST FLORIDA'!$H68)</f>
        <v xml:space="preserve"> </v>
      </c>
      <c r="X69" s="51" t="str">
        <f>IF('PALM BEACH'!$H68=0," ",'PALM BEACH'!$H68)</f>
        <v xml:space="preserve"> </v>
      </c>
      <c r="Y69" s="51" t="str">
        <f>IF(PASCO!$H68=0," ",PASCO!$H68)</f>
        <v xml:space="preserve"> </v>
      </c>
      <c r="Z69" s="51" t="str">
        <f>IF(PENSACOLA!$H68=0," ",PENSACOLA!$H68)</f>
        <v xml:space="preserve"> </v>
      </c>
      <c r="AA69" s="51" t="str">
        <f>IF(POLK!$H68=0," ",POLK!$H68)</f>
        <v xml:space="preserve"> </v>
      </c>
      <c r="AB69" s="51" t="str">
        <f>IF('ST JOHNS'!$H68=0," ",'ST JOHNS'!$H68)</f>
        <v xml:space="preserve"> </v>
      </c>
      <c r="AC69" s="51" t="str">
        <f>IF('ST PETE'!$H68=0," ",'ST PETE'!$H68)</f>
        <v xml:space="preserve"> </v>
      </c>
      <c r="AD69" s="51" t="str">
        <f>IF('SANTA FE'!$H68=0," ",'SANTA FE'!$H68)</f>
        <v xml:space="preserve"> </v>
      </c>
      <c r="AE69" s="51" t="str">
        <f>IF(SEMINOLE!$H68=0," ",SEMINOLE!$H68)</f>
        <v xml:space="preserve"> </v>
      </c>
      <c r="AF69" s="51" t="str">
        <f>IF('SOUTH FLORIDA'!$H68=0," ",'SOUTH FLORIDA'!$H68)</f>
        <v xml:space="preserve"> </v>
      </c>
      <c r="AG69" s="51" t="str">
        <f>IF(TALLAHASSEE!$H68=0," ",TALLAHASSEE!$H68)</f>
        <v xml:space="preserve"> </v>
      </c>
      <c r="AH69" s="51" t="str">
        <f>IF(VALENCIA!$H68=0," ",VALENCIA!$H68)</f>
        <v xml:space="preserve"> 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8">
        <f t="shared" si="5"/>
        <v>0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tr">
        <f>IF(EASTERN!H69=0," ",EASTERN!H69)</f>
        <v xml:space="preserve"> </v>
      </c>
      <c r="H70" s="51" t="str">
        <f>IF(BROWARD!$H69=0," ",BROWARD!$H69)</f>
        <v>Partial</v>
      </c>
      <c r="I70" s="51" t="str">
        <f>IF(CENTRAL!$H69=0," ",CENTRAL!$H69)</f>
        <v>yes</v>
      </c>
      <c r="J70" s="51" t="str">
        <f>IF(CHIPOLA!$H69=0," ",CHIPOLA!$H69)</f>
        <v xml:space="preserve"> </v>
      </c>
      <c r="K70" s="51" t="str">
        <f>IF(DAYTONA!$H69=0," ",DAYTONA!$H69)</f>
        <v xml:space="preserve"> </v>
      </c>
      <c r="L70" s="51" t="str">
        <f>IF(SOUTHWESTERN!$H69=0," ",SOUTHWESTERN!$H69)</f>
        <v xml:space="preserve"> </v>
      </c>
      <c r="M70" s="51" t="str">
        <f>IF('FSC JAX'!$H69=0," ",'FSC JAX'!$H69)</f>
        <v xml:space="preserve"> </v>
      </c>
      <c r="N70" s="51" t="str">
        <f>IF('FL KEYS'!$H69=0," ",'FL KEYS'!$H69)</f>
        <v xml:space="preserve"> </v>
      </c>
      <c r="O70" s="51" t="str">
        <f>IF('GULF COAST'!$H69=0," ",'GULF COAST'!$H69)</f>
        <v xml:space="preserve"> </v>
      </c>
      <c r="P70" s="51" t="str">
        <f>IF(HILLSBOROUGH!$H69=0," ",HILLSBOROUGH!$H69)</f>
        <v xml:space="preserve"> </v>
      </c>
      <c r="Q70" s="51" t="str">
        <f>IF('INDIAN RIVER'!$H69=0," ",'INDIAN RIVER'!$H69)</f>
        <v xml:space="preserve"> </v>
      </c>
      <c r="R70" s="51" t="str">
        <f>IF(GATEWAY!$H69=0," ",GATEWAY!$H69)</f>
        <v xml:space="preserve"> </v>
      </c>
      <c r="S70" s="51" t="str">
        <f>IF('LAKE SUMTER'!$H69=0," ",'LAKE SUMTER'!$H69)</f>
        <v xml:space="preserve"> </v>
      </c>
      <c r="T70" s="51" t="str">
        <f>IF('SCF MANATEE'!$H69=0," ",'SCF MANATEE'!$H69)</f>
        <v xml:space="preserve"> </v>
      </c>
      <c r="U70" s="51" t="str">
        <f>IF(MIAMI!$H69=0," ",MIAMI!$H69)</f>
        <v xml:space="preserve"> </v>
      </c>
      <c r="V70" s="51" t="str">
        <f>IF('NORTH FLORIDA'!$H69=0," ",'NORTH FLORIDA'!$H69)</f>
        <v xml:space="preserve"> </v>
      </c>
      <c r="W70" s="51" t="str">
        <f>IF('NORTHWEST FLORIDA'!$H69=0," ",'NORTHWEST FLORIDA'!$H69)</f>
        <v xml:space="preserve"> </v>
      </c>
      <c r="X70" s="51" t="str">
        <f>IF('PALM BEACH'!$H69=0," ",'PALM BEACH'!$H69)</f>
        <v xml:space="preserve"> </v>
      </c>
      <c r="Y70" s="51" t="str">
        <f>IF(PASCO!$H69=0," ",PASCO!$H69)</f>
        <v xml:space="preserve"> </v>
      </c>
      <c r="Z70" s="51" t="str">
        <f>IF(PENSACOLA!$H69=0," ",PENSACOLA!$H69)</f>
        <v xml:space="preserve"> </v>
      </c>
      <c r="AA70" s="51" t="str">
        <f>IF(POLK!$H69=0," ",POLK!$H69)</f>
        <v xml:space="preserve"> </v>
      </c>
      <c r="AB70" s="51" t="str">
        <f>IF('ST JOHNS'!$H69=0," ",'ST JOHNS'!$H69)</f>
        <v xml:space="preserve"> </v>
      </c>
      <c r="AC70" s="51" t="str">
        <f>IF('ST PETE'!$H69=0," ",'ST PETE'!$H69)</f>
        <v xml:space="preserve"> </v>
      </c>
      <c r="AD70" s="51" t="str">
        <f>IF('SANTA FE'!$H69=0," ",'SANTA FE'!$H69)</f>
        <v>No</v>
      </c>
      <c r="AE70" s="51" t="str">
        <f>IF(SEMINOLE!$H69=0," ",SEMINOLE!$H69)</f>
        <v xml:space="preserve"> </v>
      </c>
      <c r="AF70" s="51" t="str">
        <f>IF('SOUTH FLORIDA'!$H69=0," ",'SOUTH FLORIDA'!$H69)</f>
        <v xml:space="preserve"> </v>
      </c>
      <c r="AG70" s="51" t="str">
        <f>IF(TALLAHASSEE!$H69=0," ",TALLAHASSEE!$H69)</f>
        <v xml:space="preserve"> </v>
      </c>
      <c r="AH70" s="51" t="str">
        <f>IF(VALENCIA!$H69=0," ",VALENCIA!$H69)</f>
        <v>No</v>
      </c>
      <c r="AI70" s="49" t="s">
        <v>24</v>
      </c>
      <c r="AK70" s="32">
        <f t="shared" si="1"/>
        <v>1</v>
      </c>
      <c r="AL70" s="32">
        <f t="shared" si="2"/>
        <v>2</v>
      </c>
      <c r="AM70" s="32">
        <f t="shared" si="3"/>
        <v>1</v>
      </c>
      <c r="AN70" s="32">
        <f t="shared" si="4"/>
        <v>4</v>
      </c>
      <c r="AO70" s="58">
        <f t="shared" si="5"/>
        <v>0.25</v>
      </c>
      <c r="AP70" s="56">
        <f t="shared" si="6"/>
        <v>0.5</v>
      </c>
      <c r="AQ70" s="58">
        <f t="shared" si="7"/>
        <v>0.25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tr">
        <f>IF(EASTERN!H70=0," ",EASTERN!H70)</f>
        <v xml:space="preserve"> </v>
      </c>
      <c r="H71" s="51" t="str">
        <f>IF(BROWARD!$H70=0," ",BROWARD!$H70)</f>
        <v xml:space="preserve"> </v>
      </c>
      <c r="I71" s="51" t="str">
        <f>IF(CENTRAL!$H70=0," ",CENTRAL!$H70)</f>
        <v xml:space="preserve"> </v>
      </c>
      <c r="J71" s="51" t="str">
        <f>IF(CHIPOLA!$H70=0," ",CHIPOLA!$H70)</f>
        <v xml:space="preserve"> </v>
      </c>
      <c r="K71" s="51" t="str">
        <f>IF(DAYTONA!$H70=0," ",DAYTONA!$H70)</f>
        <v xml:space="preserve"> </v>
      </c>
      <c r="L71" s="51" t="str">
        <f>IF(SOUTHWESTERN!$H70=0," ",SOUTHWESTERN!$H70)</f>
        <v xml:space="preserve"> </v>
      </c>
      <c r="M71" s="51" t="str">
        <f>IF('FSC JAX'!$H70=0," ",'FSC JAX'!$H70)</f>
        <v xml:space="preserve"> </v>
      </c>
      <c r="N71" s="51" t="str">
        <f>IF('FL KEYS'!$H70=0," ",'FL KEYS'!$H70)</f>
        <v xml:space="preserve"> </v>
      </c>
      <c r="O71" s="51" t="str">
        <f>IF('GULF COAST'!$H70=0," ",'GULF COAST'!$H70)</f>
        <v xml:space="preserve"> </v>
      </c>
      <c r="P71" s="51" t="str">
        <f>IF(HILLSBOROUGH!$H70=0," ",HILLSBOROUGH!$H70)</f>
        <v xml:space="preserve"> </v>
      </c>
      <c r="Q71" s="51" t="str">
        <f>IF('INDIAN RIVER'!$H70=0," ",'INDIAN RIVER'!$H70)</f>
        <v xml:space="preserve"> </v>
      </c>
      <c r="R71" s="51" t="str">
        <f>IF(GATEWAY!$H70=0," ",GATEWAY!$H70)</f>
        <v xml:space="preserve"> </v>
      </c>
      <c r="S71" s="51" t="str">
        <f>IF('LAKE SUMTER'!$H70=0," ",'LAKE SUMTER'!$H70)</f>
        <v xml:space="preserve"> </v>
      </c>
      <c r="T71" s="51" t="str">
        <f>IF('SCF MANATEE'!$H70=0," ",'SCF MANATEE'!$H70)</f>
        <v xml:space="preserve"> </v>
      </c>
      <c r="U71" s="51" t="str">
        <f>IF(MIAMI!$H70=0," ",MIAMI!$H70)</f>
        <v xml:space="preserve"> </v>
      </c>
      <c r="V71" s="51" t="str">
        <f>IF('NORTH FLORIDA'!$H70=0," ",'NORTH FLORIDA'!$H70)</f>
        <v xml:space="preserve"> </v>
      </c>
      <c r="W71" s="51" t="str">
        <f>IF('NORTHWEST FLORIDA'!$H70=0," ",'NORTHWEST FLORIDA'!$H70)</f>
        <v xml:space="preserve"> </v>
      </c>
      <c r="X71" s="51" t="str">
        <f>IF('PALM BEACH'!$H70=0," ",'PALM BEACH'!$H70)</f>
        <v xml:space="preserve"> </v>
      </c>
      <c r="Y71" s="51" t="str">
        <f>IF(PASCO!$H70=0," ",PASCO!$H70)</f>
        <v xml:space="preserve"> </v>
      </c>
      <c r="Z71" s="51" t="str">
        <f>IF(PENSACOLA!$H70=0," ",PENSACOLA!$H70)</f>
        <v xml:space="preserve"> </v>
      </c>
      <c r="AA71" s="51" t="str">
        <f>IF(POLK!$H70=0," ",POLK!$H70)</f>
        <v xml:space="preserve"> </v>
      </c>
      <c r="AB71" s="51" t="str">
        <f>IF('ST JOHNS'!$H70=0," ",'ST JOHNS'!$H70)</f>
        <v xml:space="preserve"> </v>
      </c>
      <c r="AC71" s="51" t="str">
        <f>IF('ST PETE'!$H70=0," ",'ST PETE'!$H70)</f>
        <v xml:space="preserve"> </v>
      </c>
      <c r="AD71" s="51" t="str">
        <f>IF('SANTA FE'!$H70=0," ",'SANTA FE'!$H70)</f>
        <v xml:space="preserve"> </v>
      </c>
      <c r="AE71" s="51" t="str">
        <f>IF(SEMINOLE!$H70=0," ",SEMINOLE!$H70)</f>
        <v xml:space="preserve"> </v>
      </c>
      <c r="AF71" s="51" t="str">
        <f>IF('SOUTH FLORIDA'!$H70=0," ",'SOUTH FLORIDA'!$H70)</f>
        <v xml:space="preserve"> </v>
      </c>
      <c r="AG71" s="51" t="str">
        <f>IF(TALLAHASSEE!$H70=0," ",TALLAHASSEE!$H70)</f>
        <v xml:space="preserve"> </v>
      </c>
      <c r="AH71" s="51" t="str">
        <f>IF(VALENCIA!$H70=0," ",VALENCIA!$H70)</f>
        <v xml:space="preserve"> 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tr">
        <f>IF(EASTERN!H71=0," ",EASTERN!H71)</f>
        <v xml:space="preserve"> </v>
      </c>
      <c r="H72" s="51" t="str">
        <f>IF(BROWARD!$H71=0," ",BROWARD!$H71)</f>
        <v>Partial</v>
      </c>
      <c r="I72" s="51" t="str">
        <f>IF(CENTRAL!$H71=0," ",CENTRAL!$H71)</f>
        <v xml:space="preserve"> </v>
      </c>
      <c r="J72" s="51" t="str">
        <f>IF(CHIPOLA!$H71=0," ",CHIPOLA!$H71)</f>
        <v>No</v>
      </c>
      <c r="K72" s="51" t="str">
        <f>IF(DAYTONA!$H71=0," ",DAYTONA!$H71)</f>
        <v>Yes</v>
      </c>
      <c r="L72" s="51" t="str">
        <f>IF(SOUTHWESTERN!$H71=0," ",SOUTHWESTERN!$H71)</f>
        <v xml:space="preserve"> </v>
      </c>
      <c r="M72" s="51" t="str">
        <f>IF('FSC JAX'!$H71=0," ",'FSC JAX'!$H71)</f>
        <v xml:space="preserve"> </v>
      </c>
      <c r="N72" s="51" t="str">
        <f>IF('FL KEYS'!$H71=0," ",'FL KEYS'!$H71)</f>
        <v>No</v>
      </c>
      <c r="O72" s="51" t="str">
        <f>IF('GULF COAST'!$H71=0," ",'GULF COAST'!$H71)</f>
        <v xml:space="preserve"> </v>
      </c>
      <c r="P72" s="51" t="str">
        <f>IF(HILLSBOROUGH!$H71=0," ",HILLSBOROUGH!$H71)</f>
        <v xml:space="preserve"> </v>
      </c>
      <c r="Q72" s="51" t="str">
        <f>IF('INDIAN RIVER'!$H71=0," ",'INDIAN RIVER'!$H71)</f>
        <v xml:space="preserve"> </v>
      </c>
      <c r="R72" s="51" t="str">
        <f>IF(GATEWAY!$H71=0," ",GATEWAY!$H71)</f>
        <v xml:space="preserve"> </v>
      </c>
      <c r="S72" s="51" t="str">
        <f>IF('LAKE SUMTER'!$H71=0," ",'LAKE SUMTER'!$H71)</f>
        <v xml:space="preserve"> </v>
      </c>
      <c r="T72" s="51" t="str">
        <f>IF('SCF MANATEE'!$H71=0," ",'SCF MANATEE'!$H71)</f>
        <v xml:space="preserve"> </v>
      </c>
      <c r="U72" s="51" t="str">
        <f>IF(MIAMI!$H71=0," ",MIAMI!$H71)</f>
        <v xml:space="preserve"> </v>
      </c>
      <c r="V72" s="51" t="str">
        <f>IF('NORTH FLORIDA'!$H71=0," ",'NORTH FLORIDA'!$H71)</f>
        <v xml:space="preserve"> </v>
      </c>
      <c r="W72" s="51" t="str">
        <f>IF('NORTHWEST FLORIDA'!$H71=0," ",'NORTHWEST FLORIDA'!$H71)</f>
        <v xml:space="preserve"> </v>
      </c>
      <c r="X72" s="51" t="str">
        <f>IF('PALM BEACH'!$H71=0," ",'PALM BEACH'!$H71)</f>
        <v xml:space="preserve"> </v>
      </c>
      <c r="Y72" s="51" t="str">
        <f>IF(PASCO!$H71=0," ",PASCO!$H71)</f>
        <v>No</v>
      </c>
      <c r="Z72" s="51" t="str">
        <f>IF(PENSACOLA!$H71=0," ",PENSACOLA!$H71)</f>
        <v>no</v>
      </c>
      <c r="AA72" s="51" t="str">
        <f>IF(POLK!$H71=0," ",POLK!$H71)</f>
        <v xml:space="preserve"> </v>
      </c>
      <c r="AB72" s="51" t="str">
        <f>IF('ST JOHNS'!$H71=0," ",'ST JOHNS'!$H71)</f>
        <v>Partial</v>
      </c>
      <c r="AC72" s="51" t="str">
        <f>IF('ST PETE'!$H71=0," ",'ST PETE'!$H71)</f>
        <v>No</v>
      </c>
      <c r="AD72" s="51" t="str">
        <f>IF('SANTA FE'!$H71=0," ",'SANTA FE'!$H71)</f>
        <v xml:space="preserve"> </v>
      </c>
      <c r="AE72" s="51" t="str">
        <f>IF(SEMINOLE!$H71=0," ",SEMINOLE!$H71)</f>
        <v xml:space="preserve"> </v>
      </c>
      <c r="AF72" s="51" t="str">
        <f>IF('SOUTH FLORIDA'!$H71=0," ",'SOUTH FLORIDA'!$H71)</f>
        <v xml:space="preserve"> </v>
      </c>
      <c r="AG72" s="51" t="str">
        <f>IF(TALLAHASSEE!$H71=0," ",TALLAHASSEE!$H71)</f>
        <v xml:space="preserve"> </v>
      </c>
      <c r="AH72" s="51" t="str">
        <f>IF(VALENCIA!$H71=0," ",VALENCIA!$H71)</f>
        <v>Yes</v>
      </c>
      <c r="AI72" s="49" t="s">
        <v>24</v>
      </c>
      <c r="AK72" s="32">
        <f t="shared" si="1"/>
        <v>2</v>
      </c>
      <c r="AL72" s="32">
        <f t="shared" si="2"/>
        <v>5</v>
      </c>
      <c r="AM72" s="32">
        <f t="shared" si="3"/>
        <v>2</v>
      </c>
      <c r="AN72" s="32">
        <f t="shared" si="4"/>
        <v>9</v>
      </c>
      <c r="AO72" s="58">
        <f t="shared" si="5"/>
        <v>0.22222222222222221</v>
      </c>
      <c r="AP72" s="56">
        <f t="shared" si="6"/>
        <v>0.55555555555555558</v>
      </c>
      <c r="AQ72" s="58">
        <f t="shared" si="7"/>
        <v>0.22222222222222221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tr">
        <f>IF(EASTERN!H72=0," ",EASTERN!H72)</f>
        <v>No</v>
      </c>
      <c r="H73" s="51" t="str">
        <f>IF(BROWARD!$H72=0," ",BROWARD!$H72)</f>
        <v>Partial</v>
      </c>
      <c r="I73" s="51" t="str">
        <f>IF(CENTRAL!$H72=0," ",CENTRAL!$H72)</f>
        <v>Partial</v>
      </c>
      <c r="J73" s="51" t="str">
        <f>IF(CHIPOLA!$H72=0," ",CHIPOLA!$H72)</f>
        <v>Partial</v>
      </c>
      <c r="K73" s="51" t="str">
        <f>IF(DAYTONA!$H72=0," ",DAYTONA!$H72)</f>
        <v>Yes</v>
      </c>
      <c r="L73" s="51" t="str">
        <f>IF(SOUTHWESTERN!$H72=0," ",SOUTHWESTERN!$H72)</f>
        <v>No</v>
      </c>
      <c r="M73" s="51" t="str">
        <f>IF('FSC JAX'!$H72=0," ",'FSC JAX'!$H72)</f>
        <v>No</v>
      </c>
      <c r="N73" s="51" t="str">
        <f>IF('FL KEYS'!$H72=0," ",'FL KEYS'!$H72)</f>
        <v>No</v>
      </c>
      <c r="O73" s="51" t="str">
        <f>IF('GULF COAST'!$H72=0," ",'GULF COAST'!$H72)</f>
        <v>No</v>
      </c>
      <c r="P73" s="51" t="str">
        <f>IF(HILLSBOROUGH!$H72=0," ",HILLSBOROUGH!$H72)</f>
        <v>Yes</v>
      </c>
      <c r="Q73" s="51" t="str">
        <f>IF('INDIAN RIVER'!$H72=0," ",'INDIAN RIVER'!$H72)</f>
        <v xml:space="preserve"> </v>
      </c>
      <c r="R73" s="51" t="str">
        <f>IF(GATEWAY!$H72=0," ",GATEWAY!$H72)</f>
        <v>No</v>
      </c>
      <c r="S73" s="51" t="str">
        <f>IF('LAKE SUMTER'!$H72=0," ",'LAKE SUMTER'!$H72)</f>
        <v>Partial</v>
      </c>
      <c r="T73" s="51" t="str">
        <f>IF('SCF MANATEE'!$H72=0," ",'SCF MANATEE'!$H72)</f>
        <v>Partial</v>
      </c>
      <c r="U73" s="51" t="str">
        <f>IF(MIAMI!$H72=0," ",MIAMI!$H72)</f>
        <v>Yes</v>
      </c>
      <c r="V73" s="51" t="str">
        <f>IF('NORTH FLORIDA'!$H72=0," ",'NORTH FLORIDA'!$H72)</f>
        <v>No</v>
      </c>
      <c r="W73" s="51" t="str">
        <f>IF('NORTHWEST FLORIDA'!$H72=0," ",'NORTHWEST FLORIDA'!$H72)</f>
        <v>No</v>
      </c>
      <c r="X73" s="51" t="str">
        <f>IF('PALM BEACH'!$H72=0," ",'PALM BEACH'!$H72)</f>
        <v>No</v>
      </c>
      <c r="Y73" s="51" t="str">
        <f>IF(PASCO!$H72=0," ",PASCO!$H72)</f>
        <v>Partial</v>
      </c>
      <c r="Z73" s="51" t="str">
        <f>IF(PENSACOLA!$H72=0," ",PENSACOLA!$H72)</f>
        <v>no</v>
      </c>
      <c r="AA73" s="51" t="str">
        <f>IF(POLK!$H72=0," ",POLK!$H72)</f>
        <v>Partial</v>
      </c>
      <c r="AB73" s="51" t="str">
        <f>IF('ST JOHNS'!$H72=0," ",'ST JOHNS'!$H72)</f>
        <v>Partial</v>
      </c>
      <c r="AC73" s="51" t="str">
        <f>IF('ST PETE'!$H72=0," ",'ST PETE'!$H72)</f>
        <v>Partial</v>
      </c>
      <c r="AD73" s="51" t="str">
        <f>IF('SANTA FE'!$H72=0," ",'SANTA FE'!$H72)</f>
        <v>Partial</v>
      </c>
      <c r="AE73" s="51" t="str">
        <f>IF(SEMINOLE!$H72=0," ",SEMINOLE!$H72)</f>
        <v>Partial</v>
      </c>
      <c r="AF73" s="51" t="str">
        <f>IF('SOUTH FLORIDA'!$H72=0," ",'SOUTH FLORIDA'!$H72)</f>
        <v>YES</v>
      </c>
      <c r="AG73" s="51" t="str">
        <f>IF(TALLAHASSEE!$H72=0," ",TALLAHASSEE!$H72)</f>
        <v>Partial</v>
      </c>
      <c r="AH73" s="51" t="str">
        <f>IF(VALENCIA!$H72=0," ",VALENCIA!$H72)</f>
        <v>Partial</v>
      </c>
      <c r="AI73" s="49" t="s">
        <v>59</v>
      </c>
      <c r="AK73" s="32">
        <f t="shared" si="1"/>
        <v>4</v>
      </c>
      <c r="AL73" s="32">
        <f t="shared" si="2"/>
        <v>10</v>
      </c>
      <c r="AM73" s="32">
        <f t="shared" si="3"/>
        <v>13</v>
      </c>
      <c r="AN73" s="32">
        <f t="shared" si="4"/>
        <v>27</v>
      </c>
      <c r="AO73" s="58">
        <f t="shared" si="5"/>
        <v>0.14814814814814814</v>
      </c>
      <c r="AP73" s="58">
        <f t="shared" si="6"/>
        <v>0.37037037037037035</v>
      </c>
      <c r="AQ73" s="56">
        <f t="shared" si="7"/>
        <v>0.48148148148148145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tr">
        <f>IF(EASTERN!H73=0," ",EASTERN!H73)</f>
        <v>No</v>
      </c>
      <c r="H74" s="51" t="str">
        <f>IF(BROWARD!$H73=0," ",BROWARD!$H73)</f>
        <v>Partial</v>
      </c>
      <c r="I74" s="51" t="str">
        <f>IF(CENTRAL!$H73=0," ",CENTRAL!$H73)</f>
        <v>Partial</v>
      </c>
      <c r="J74" s="51" t="str">
        <f>IF(CHIPOLA!$H73=0," ",CHIPOLA!$H73)</f>
        <v xml:space="preserve"> </v>
      </c>
      <c r="K74" s="51" t="str">
        <f>IF(DAYTONA!$H73=0," ",DAYTONA!$H73)</f>
        <v>No</v>
      </c>
      <c r="L74" s="51" t="str">
        <f>IF(SOUTHWESTERN!$H73=0," ",SOUTHWESTERN!$H73)</f>
        <v>No</v>
      </c>
      <c r="M74" s="51" t="str">
        <f>IF('FSC JAX'!$H73=0," ",'FSC JAX'!$H73)</f>
        <v>No</v>
      </c>
      <c r="N74" s="51" t="str">
        <f>IF('FL KEYS'!$H73=0," ",'FL KEYS'!$H73)</f>
        <v xml:space="preserve"> </v>
      </c>
      <c r="O74" s="51" t="str">
        <f>IF('GULF COAST'!$H73=0," ",'GULF COAST'!$H73)</f>
        <v xml:space="preserve"> </v>
      </c>
      <c r="P74" s="51" t="str">
        <f>IF(HILLSBOROUGH!$H73=0," ",HILLSBOROUGH!$H73)</f>
        <v>Yes</v>
      </c>
      <c r="Q74" s="51" t="str">
        <f>IF('INDIAN RIVER'!$H73=0," ",'INDIAN RIVER'!$H73)</f>
        <v>No</v>
      </c>
      <c r="R74" s="51" t="str">
        <f>IF(GATEWAY!$H73=0," ",GATEWAY!$H73)</f>
        <v>No</v>
      </c>
      <c r="S74" s="51" t="str">
        <f>IF('LAKE SUMTER'!$H73=0," ",'LAKE SUMTER'!$H73)</f>
        <v>No</v>
      </c>
      <c r="T74" s="51" t="str">
        <f>IF('SCF MANATEE'!$H73=0," ",'SCF MANATEE'!$H73)</f>
        <v>No</v>
      </c>
      <c r="U74" s="51" t="str">
        <f>IF(MIAMI!$H73=0," ",MIAMI!$H73)</f>
        <v xml:space="preserve"> </v>
      </c>
      <c r="V74" s="51" t="str">
        <f>IF('NORTH FLORIDA'!$H73=0," ",'NORTH FLORIDA'!$H73)</f>
        <v>No</v>
      </c>
      <c r="W74" s="51" t="str">
        <f>IF('NORTHWEST FLORIDA'!$H73=0," ",'NORTHWEST FLORIDA'!$H73)</f>
        <v>No</v>
      </c>
      <c r="X74" s="51" t="str">
        <f>IF('PALM BEACH'!$H73=0," ",'PALM BEACH'!$H73)</f>
        <v>No</v>
      </c>
      <c r="Y74" s="51" t="str">
        <f>IF(PASCO!$H73=0," ",PASCO!$H73)</f>
        <v>No</v>
      </c>
      <c r="Z74" s="51" t="str">
        <f>IF(PENSACOLA!$H73=0," ",PENSACOLA!$H73)</f>
        <v>no</v>
      </c>
      <c r="AA74" s="51" t="str">
        <f>IF(POLK!$H73=0," ",POLK!$H73)</f>
        <v>No</v>
      </c>
      <c r="AB74" s="51" t="str">
        <f>IF('ST JOHNS'!$H73=0," ",'ST JOHNS'!$H73)</f>
        <v>No</v>
      </c>
      <c r="AC74" s="51" t="str">
        <f>IF('ST PETE'!$H73=0," ",'ST PETE'!$H73)</f>
        <v xml:space="preserve"> </v>
      </c>
      <c r="AD74" s="51" t="str">
        <f>IF('SANTA FE'!$H73=0," ",'SANTA FE'!$H73)</f>
        <v>No</v>
      </c>
      <c r="AE74" s="51" t="str">
        <f>IF(SEMINOLE!$H73=0," ",SEMINOLE!$H73)</f>
        <v>No</v>
      </c>
      <c r="AF74" s="51" t="str">
        <f>IF('SOUTH FLORIDA'!$H73=0," ",'SOUTH FLORIDA'!$H73)</f>
        <v>NO</v>
      </c>
      <c r="AG74" s="51" t="str">
        <f>IF(TALLAHASSEE!$H73=0," ",TALLAHASSEE!$H73)</f>
        <v>No</v>
      </c>
      <c r="AH74" s="51" t="str">
        <f>IF(VALENCIA!$H73=0," ",VALENCIA!$H73)</f>
        <v>Yes</v>
      </c>
      <c r="AI74" s="49" t="s">
        <v>24</v>
      </c>
      <c r="AK74" s="32">
        <f t="shared" si="1"/>
        <v>2</v>
      </c>
      <c r="AL74" s="32">
        <f t="shared" si="2"/>
        <v>19</v>
      </c>
      <c r="AM74" s="32">
        <f t="shared" si="3"/>
        <v>2</v>
      </c>
      <c r="AN74" s="32">
        <f t="shared" si="4"/>
        <v>23</v>
      </c>
      <c r="AO74" s="58">
        <f t="shared" si="5"/>
        <v>8.6956521739130432E-2</v>
      </c>
      <c r="AP74" s="56">
        <f t="shared" si="6"/>
        <v>0.82608695652173914</v>
      </c>
      <c r="AQ74" s="58">
        <f t="shared" si="7"/>
        <v>8.6956521739130432E-2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tr">
        <f>IF(EASTERN!H74=0," ",EASTERN!H74)</f>
        <v xml:space="preserve"> </v>
      </c>
      <c r="H75" s="51" t="str">
        <f>IF(BROWARD!$H74=0," ",BROWARD!$H74)</f>
        <v xml:space="preserve"> </v>
      </c>
      <c r="I75" s="51" t="str">
        <f>IF(CENTRAL!$H74=0," ",CENTRAL!$H74)</f>
        <v xml:space="preserve"> </v>
      </c>
      <c r="J75" s="51" t="str">
        <f>IF(CHIPOLA!$H74=0," ",CHIPOLA!$H74)</f>
        <v xml:space="preserve"> </v>
      </c>
      <c r="K75" s="51" t="str">
        <f>IF(DAYTONA!$H74=0," ",DAYTONA!$H74)</f>
        <v xml:space="preserve"> </v>
      </c>
      <c r="L75" s="51" t="str">
        <f>IF(SOUTHWESTERN!$H74=0," ",SOUTHWESTERN!$H74)</f>
        <v xml:space="preserve"> </v>
      </c>
      <c r="M75" s="51" t="str">
        <f>IF('FSC JAX'!$H74=0," ",'FSC JAX'!$H74)</f>
        <v xml:space="preserve"> </v>
      </c>
      <c r="N75" s="51" t="str">
        <f>IF('FL KEYS'!$H74=0," ",'FL KEYS'!$H74)</f>
        <v xml:space="preserve"> </v>
      </c>
      <c r="O75" s="51" t="str">
        <f>IF('GULF COAST'!$H74=0," ",'GULF COAST'!$H74)</f>
        <v xml:space="preserve"> </v>
      </c>
      <c r="P75" s="51" t="str">
        <f>IF(HILLSBOROUGH!$H74=0," ",HILLSBOROUGH!$H74)</f>
        <v xml:space="preserve"> </v>
      </c>
      <c r="Q75" s="51" t="str">
        <f>IF('INDIAN RIVER'!$H74=0," ",'INDIAN RIVER'!$H74)</f>
        <v xml:space="preserve"> </v>
      </c>
      <c r="R75" s="51" t="str">
        <f>IF(GATEWAY!$H74=0," ",GATEWAY!$H74)</f>
        <v xml:space="preserve"> </v>
      </c>
      <c r="S75" s="51" t="str">
        <f>IF('LAKE SUMTER'!$H74=0," ",'LAKE SUMTER'!$H74)</f>
        <v xml:space="preserve"> </v>
      </c>
      <c r="T75" s="51" t="str">
        <f>IF('SCF MANATEE'!$H74=0," ",'SCF MANATEE'!$H74)</f>
        <v xml:space="preserve"> </v>
      </c>
      <c r="U75" s="51" t="str">
        <f>IF(MIAMI!$H74=0," ",MIAMI!$H74)</f>
        <v xml:space="preserve"> </v>
      </c>
      <c r="V75" s="51" t="str">
        <f>IF('NORTH FLORIDA'!$H74=0," ",'NORTH FLORIDA'!$H74)</f>
        <v xml:space="preserve"> </v>
      </c>
      <c r="W75" s="51" t="str">
        <f>IF('NORTHWEST FLORIDA'!$H74=0," ",'NORTHWEST FLORIDA'!$H74)</f>
        <v xml:space="preserve"> </v>
      </c>
      <c r="X75" s="51" t="str">
        <f>IF('PALM BEACH'!$H74=0," ",'PALM BEACH'!$H74)</f>
        <v xml:space="preserve"> </v>
      </c>
      <c r="Y75" s="51" t="str">
        <f>IF(PASCO!$H74=0," ",PASCO!$H74)</f>
        <v xml:space="preserve"> </v>
      </c>
      <c r="Z75" s="51" t="str">
        <f>IF(PENSACOLA!$H74=0," ",PENSACOLA!$H74)</f>
        <v xml:space="preserve"> </v>
      </c>
      <c r="AA75" s="51" t="str">
        <f>IF(POLK!$H74=0," ",POLK!$H74)</f>
        <v xml:space="preserve"> </v>
      </c>
      <c r="AB75" s="51" t="str">
        <f>IF('ST JOHNS'!$H74=0," ",'ST JOHNS'!$H74)</f>
        <v xml:space="preserve"> </v>
      </c>
      <c r="AC75" s="51" t="str">
        <f>IF('ST PETE'!$H74=0," ",'ST PETE'!$H74)</f>
        <v xml:space="preserve"> </v>
      </c>
      <c r="AD75" s="51" t="str">
        <f>IF('SANTA FE'!$H74=0," ",'SANTA FE'!$H74)</f>
        <v xml:space="preserve"> </v>
      </c>
      <c r="AE75" s="51" t="str">
        <f>IF(SEMINOLE!$H74=0," ",SEMINOLE!$H74)</f>
        <v xml:space="preserve"> </v>
      </c>
      <c r="AF75" s="51" t="str">
        <f>IF('SOUTH FLORIDA'!$H74=0," ",'SOUTH FLORIDA'!$H74)</f>
        <v xml:space="preserve"> </v>
      </c>
      <c r="AG75" s="51" t="str">
        <f>IF(TALLAHASSEE!$H74=0," ",TALLAHASSEE!$H74)</f>
        <v xml:space="preserve"> </v>
      </c>
      <c r="AH75" s="51" t="str">
        <f>IF(VALENCIA!$H74=0," ",VALENCIA!$H74)</f>
        <v xml:space="preserve"> 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tr">
        <f>IF(EASTERN!H75=0," ",EASTERN!H75)</f>
        <v xml:space="preserve"> </v>
      </c>
      <c r="H76" s="51" t="str">
        <f>IF(BROWARD!$H75=0," ",BROWARD!$H75)</f>
        <v xml:space="preserve"> </v>
      </c>
      <c r="I76" s="51" t="str">
        <f>IF(CENTRAL!$H75=0," ",CENTRAL!$H75)</f>
        <v xml:space="preserve"> </v>
      </c>
      <c r="J76" s="51" t="str">
        <f>IF(CHIPOLA!$H75=0," ",CHIPOLA!$H75)</f>
        <v xml:space="preserve"> </v>
      </c>
      <c r="K76" s="51" t="str">
        <f>IF(DAYTONA!$H75=0," ",DAYTONA!$H75)</f>
        <v xml:space="preserve"> </v>
      </c>
      <c r="L76" s="51" t="str">
        <f>IF(SOUTHWESTERN!$H75=0," ",SOUTHWESTERN!$H75)</f>
        <v xml:space="preserve"> </v>
      </c>
      <c r="M76" s="51" t="str">
        <f>IF('FSC JAX'!$H75=0," ",'FSC JAX'!$H75)</f>
        <v xml:space="preserve"> </v>
      </c>
      <c r="N76" s="51" t="str">
        <f>IF('FL KEYS'!$H75=0," ",'FL KEYS'!$H75)</f>
        <v xml:space="preserve"> </v>
      </c>
      <c r="O76" s="51" t="str">
        <f>IF('GULF COAST'!$H75=0," ",'GULF COAST'!$H75)</f>
        <v xml:space="preserve"> </v>
      </c>
      <c r="P76" s="51" t="str">
        <f>IF(HILLSBOROUGH!$H75=0," ",HILLSBOROUGH!$H75)</f>
        <v xml:space="preserve"> </v>
      </c>
      <c r="Q76" s="51" t="str">
        <f>IF('INDIAN RIVER'!$H75=0," ",'INDIAN RIVER'!$H75)</f>
        <v xml:space="preserve"> </v>
      </c>
      <c r="R76" s="51" t="str">
        <f>IF(GATEWAY!$H75=0," ",GATEWAY!$H75)</f>
        <v xml:space="preserve"> </v>
      </c>
      <c r="S76" s="51" t="str">
        <f>IF('LAKE SUMTER'!$H75=0," ",'LAKE SUMTER'!$H75)</f>
        <v xml:space="preserve"> </v>
      </c>
      <c r="T76" s="51" t="str">
        <f>IF('SCF MANATEE'!$H75=0," ",'SCF MANATEE'!$H75)</f>
        <v xml:space="preserve"> </v>
      </c>
      <c r="U76" s="51" t="str">
        <f>IF(MIAMI!$H75=0," ",MIAMI!$H75)</f>
        <v xml:space="preserve"> </v>
      </c>
      <c r="V76" s="51" t="str">
        <f>IF('NORTH FLORIDA'!$H75=0," ",'NORTH FLORIDA'!$H75)</f>
        <v xml:space="preserve"> </v>
      </c>
      <c r="W76" s="51" t="str">
        <f>IF('NORTHWEST FLORIDA'!$H75=0," ",'NORTHWEST FLORIDA'!$H75)</f>
        <v xml:space="preserve"> </v>
      </c>
      <c r="X76" s="51" t="str">
        <f>IF('PALM BEACH'!$H75=0," ",'PALM BEACH'!$H75)</f>
        <v xml:space="preserve"> </v>
      </c>
      <c r="Y76" s="51" t="str">
        <f>IF(PASCO!$H75=0," ",PASCO!$H75)</f>
        <v xml:space="preserve"> </v>
      </c>
      <c r="Z76" s="51" t="str">
        <f>IF(PENSACOLA!$H75=0," ",PENSACOLA!$H75)</f>
        <v xml:space="preserve"> </v>
      </c>
      <c r="AA76" s="51" t="str">
        <f>IF(POLK!$H75=0," ",POLK!$H75)</f>
        <v xml:space="preserve"> </v>
      </c>
      <c r="AB76" s="51" t="str">
        <f>IF('ST JOHNS'!$H75=0," ",'ST JOHNS'!$H75)</f>
        <v xml:space="preserve"> </v>
      </c>
      <c r="AC76" s="51" t="str">
        <f>IF('ST PETE'!$H75=0," ",'ST PETE'!$H75)</f>
        <v xml:space="preserve"> </v>
      </c>
      <c r="AD76" s="51" t="str">
        <f>IF('SANTA FE'!$H75=0," ",'SANTA FE'!$H75)</f>
        <v xml:space="preserve"> </v>
      </c>
      <c r="AE76" s="51" t="str">
        <f>IF(SEMINOLE!$H75=0," ",SEMINOLE!$H75)</f>
        <v xml:space="preserve"> </v>
      </c>
      <c r="AF76" s="51" t="str">
        <f>IF('SOUTH FLORIDA'!$H75=0," ",'SOUTH FLORIDA'!$H75)</f>
        <v xml:space="preserve"> </v>
      </c>
      <c r="AG76" s="51" t="str">
        <f>IF(TALLAHASSEE!$H75=0," ",TALLAHASSEE!$H75)</f>
        <v xml:space="preserve"> </v>
      </c>
      <c r="AH76" s="51" t="str">
        <f>IF(VALENCIA!$H75=0," ",VALENCIA!$H75)</f>
        <v xml:space="preserve"> 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f>IFERROR(EASTERN!$J8/EASTERN!$G8," ")</f>
        <v>0.37540949129359541</v>
      </c>
      <c r="H82" s="54">
        <f>IFERROR(BROWARD!$J8/BROWARD!$G8," ")</f>
        <v>0.32442897660270559</v>
      </c>
      <c r="I82" s="54">
        <f>IFERROR(CENTRAL!$J8/CENTRAL!$G8," ")</f>
        <v>0.1420643229633177</v>
      </c>
      <c r="J82" s="54">
        <f>IFERROR(CHIPOLA!$J8/CHIPOLA!$G8," ")</f>
        <v>0</v>
      </c>
      <c r="K82" s="54">
        <f>IFERROR(DAYTONA!$J8/DAYTONA!$G8," ")</f>
        <v>0.14646055955851547</v>
      </c>
      <c r="L82" s="54">
        <f>IFERROR(SOUTHWESTERN!$J8/SOUTHWESTERN!$G8," ")</f>
        <v>0.16154375936395748</v>
      </c>
      <c r="M82" s="54">
        <f>IFERROR('FSC JAX'!$J8/'FSC JAX'!$G8," ")</f>
        <v>0.51909636629420119</v>
      </c>
      <c r="N82" s="54">
        <f>IFERROR('FL KEYS'!$J8/'FL KEYS'!$G8," ")</f>
        <v>0.25032651454203314</v>
      </c>
      <c r="O82" s="54">
        <f>IFERROR('GULF COAST'!$J8/'GULF COAST'!$G8," ")</f>
        <v>0.15575831602947762</v>
      </c>
      <c r="P82" s="54">
        <f>IFERROR(HILLSBOROUGH!$J8/HILLSBOROUGH!$G8," ")</f>
        <v>0.6403023762741582</v>
      </c>
      <c r="Q82" s="54">
        <f>IFERROR('INDIAN RIVER'!$J8/'INDIAN RIVER'!$G8," ")</f>
        <v>0</v>
      </c>
      <c r="R82" s="54">
        <f>IFERROR(GATEWAY!$J8/GATEWAY!$G8," ")</f>
        <v>0.21832016922710251</v>
      </c>
      <c r="S82" s="54">
        <f>IFERROR('LAKE SUMTER'!$J8/'LAKE SUMTER'!$G8," ")</f>
        <v>0.50377489905439043</v>
      </c>
      <c r="T82" s="54">
        <f>IFERROR('SCF MANATEE'!$J8/'SCF MANATEE'!$G8," ")</f>
        <v>0.34056402701045224</v>
      </c>
      <c r="U82" s="54">
        <f>IFERROR(MIAMI!$J8/MIAMI!$G8," ")</f>
        <v>0.54504794081273034</v>
      </c>
      <c r="V82" s="54">
        <f>IFERROR('NORTH FLORIDA'!$J8/'NORTH FLORIDA'!$G8," ")</f>
        <v>0.45269701596650319</v>
      </c>
      <c r="W82" s="54">
        <f>IFERROR('NORTHWEST FLORIDA'!$J8/'NORTHWEST FLORIDA'!$G8," ")</f>
        <v>1.9446530947021468E-2</v>
      </c>
      <c r="X82" s="54">
        <f>IFERROR('PALM BEACH'!$J8/'PALM BEACH'!$G8," ")</f>
        <v>0.32185116509946765</v>
      </c>
      <c r="Y82" s="54">
        <f>IFERROR(PASCO!$J8/PASCO!$G8," ")</f>
        <v>0.65958681560574872</v>
      </c>
      <c r="Z82" s="54">
        <f>IFERROR(PENSACOLA!$J8/PENSACOLA!$G8," ")</f>
        <v>0</v>
      </c>
      <c r="AA82" s="54">
        <f>IFERROR(POLK!$J8/POLK!$G8," ")</f>
        <v>0.42752567949907261</v>
      </c>
      <c r="AB82" s="54">
        <f>IFERROR('ST JOHNS'!$J8/'ST JOHNS'!$G8," ")</f>
        <v>0.37967810575886934</v>
      </c>
      <c r="AC82" s="54">
        <f>IFERROR('ST PETE'!$J8/'ST PETE'!$G8," ")</f>
        <v>0.30181284547803333</v>
      </c>
      <c r="AD82" s="54">
        <f>IFERROR('SANTA FE'!$J8/'SANTA FE'!$G8," ")</f>
        <v>0.52790191708609524</v>
      </c>
      <c r="AE82" s="54">
        <f>IFERROR(SEMINOLE!$J8/SEMINOLE!$G8," ")</f>
        <v>0.24498616292509173</v>
      </c>
      <c r="AF82" s="54">
        <f>IFERROR('SOUTH FLORIDA'!$J8/'SOUTH FLORIDA'!$G8," ")</f>
        <v>0.1759040038467666</v>
      </c>
      <c r="AG82" s="54">
        <f>IFERROR(TALLAHASSEE!$J8/TALLAHASSEE!$G8," ")</f>
        <v>0.61567651494328024</v>
      </c>
      <c r="AH82" s="54">
        <f>IFERROR(VALENCIA!$J8/VALENCIA!$G8," ")</f>
        <v>0.42908602375046895</v>
      </c>
      <c r="AI82" s="54">
        <f>IFERROR('System Summary'!$J8/'System Summary'!$G8," ")</f>
        <v>0.39849679309558961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 t="str">
        <f>IFERROR(EASTERN!J9/EASTERN!G9," ")</f>
        <v xml:space="preserve"> </v>
      </c>
      <c r="H83" s="54" t="str">
        <f>IFERROR(BROWARD!$J9/BROWARD!$G9," ")</f>
        <v xml:space="preserve"> </v>
      </c>
      <c r="I83" s="54" t="str">
        <f>IFERROR(CENTRAL!$J9/CENTRAL!$G9," ")</f>
        <v xml:space="preserve"> </v>
      </c>
      <c r="J83" s="54" t="str">
        <f>IFERROR(CHIPOLA!$J9/CHIPOLA!$G9," ")</f>
        <v xml:space="preserve"> </v>
      </c>
      <c r="K83" s="54" t="str">
        <f>IFERROR(DAYTONA!$J9/DAYTONA!$G9," ")</f>
        <v xml:space="preserve"> </v>
      </c>
      <c r="L83" s="54" t="str">
        <f>IFERROR(SOUTHWESTERN!$J9/SOUTHWESTERN!$G9," ")</f>
        <v xml:space="preserve"> </v>
      </c>
      <c r="M83" s="54" t="str">
        <f>IFERROR('FSC JAX'!$J9/'FSC JAX'!$G9," ")</f>
        <v xml:space="preserve"> </v>
      </c>
      <c r="N83" s="54" t="str">
        <f>IFERROR('FL KEYS'!$J9/'FL KEYS'!$G9," ")</f>
        <v xml:space="preserve"> </v>
      </c>
      <c r="O83" s="54">
        <f>IFERROR('GULF COAST'!$J9/'GULF COAST'!$G9," ")</f>
        <v>0.38705245308522562</v>
      </c>
      <c r="P83" s="54" t="str">
        <f>IFERROR(HILLSBOROUGH!$J9/HILLSBOROUGH!$G9," ")</f>
        <v xml:space="preserve"> </v>
      </c>
      <c r="Q83" s="54" t="str">
        <f>IFERROR('INDIAN RIVER'!$J9/'INDIAN RIVER'!$G9," ")</f>
        <v xml:space="preserve"> </v>
      </c>
      <c r="R83" s="54" t="str">
        <f>IFERROR(GATEWAY!$J9/GATEWAY!$G9," ")</f>
        <v xml:space="preserve"> </v>
      </c>
      <c r="S83" s="54" t="str">
        <f>IFERROR('LAKE SUMTER'!$J9/'LAKE SUMTER'!$G9," ")</f>
        <v xml:space="preserve"> </v>
      </c>
      <c r="T83" s="54" t="str">
        <f>IFERROR('SCF MANATEE'!$J9/'SCF MANATEE'!$G9," ")</f>
        <v xml:space="preserve"> </v>
      </c>
      <c r="U83" s="54" t="str">
        <f>IFERROR(MIAMI!$J9/MIAMI!$G9," ")</f>
        <v xml:space="preserve"> </v>
      </c>
      <c r="V83" s="54" t="str">
        <f>IFERROR('NORTH FLORIDA'!$J9/'NORTH FLORIDA'!$G9," ")</f>
        <v xml:space="preserve"> </v>
      </c>
      <c r="W83" s="54" t="str">
        <f>IFERROR('NORTHWEST FLORIDA'!$J9/'NORTHWEST FLORIDA'!$G9," ")</f>
        <v xml:space="preserve"> </v>
      </c>
      <c r="X83" s="54" t="str">
        <f>IFERROR('PALM BEACH'!$J9/'PALM BEACH'!$G9," ")</f>
        <v xml:space="preserve"> </v>
      </c>
      <c r="Y83" s="54" t="str">
        <f>IFERROR(PASCO!$J9/PASCO!$G9," ")</f>
        <v xml:space="preserve"> </v>
      </c>
      <c r="Z83" s="54" t="str">
        <f>IFERROR(PENSACOLA!$J9/PENSACOLA!$G9," ")</f>
        <v xml:space="preserve"> </v>
      </c>
      <c r="AA83" s="54" t="str">
        <f>IFERROR(POLK!$J9/POLK!$G9," ")</f>
        <v xml:space="preserve"> </v>
      </c>
      <c r="AB83" s="54" t="str">
        <f>IFERROR('ST JOHNS'!$J9/'ST JOHNS'!$G9," ")</f>
        <v xml:space="preserve"> </v>
      </c>
      <c r="AC83" s="54" t="str">
        <f>IFERROR('ST PETE'!$J9/'ST PETE'!$G9," ")</f>
        <v xml:space="preserve"> </v>
      </c>
      <c r="AD83" s="54" t="str">
        <f>IFERROR('SANTA FE'!$J9/'SANTA FE'!$G9," ")</f>
        <v xml:space="preserve"> </v>
      </c>
      <c r="AE83" s="54" t="str">
        <f>IFERROR(SEMINOLE!$J9/SEMINOLE!$G9," ")</f>
        <v xml:space="preserve"> </v>
      </c>
      <c r="AF83" s="54" t="str">
        <f>IFERROR('SOUTH FLORIDA'!$J9/'SOUTH FLORIDA'!$G9," ")</f>
        <v xml:space="preserve"> </v>
      </c>
      <c r="AG83" s="54" t="str">
        <f>IFERROR(TALLAHASSEE!$J9/TALLAHASSEE!$G9," ")</f>
        <v xml:space="preserve"> </v>
      </c>
      <c r="AH83" s="54" t="str">
        <f>IFERROR(VALENCIA!$J9/VALENCIA!$G9," ")</f>
        <v xml:space="preserve"> </v>
      </c>
      <c r="AI83" s="54">
        <f>IFERROR('System Summary'!$J9/'System Summary'!$G9," ")</f>
        <v>0.38705245308522562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>
        <f>IFERROR(EASTERN!J10/EASTERN!G10," ")</f>
        <v>0</v>
      </c>
      <c r="H84" s="54" t="str">
        <f>IFERROR(BROWARD!$J10/BROWARD!$G10," ")</f>
        <v xml:space="preserve"> </v>
      </c>
      <c r="I84" s="54">
        <f>IFERROR(CENTRAL!$J10/CENTRAL!$G10," ")</f>
        <v>0</v>
      </c>
      <c r="J84" s="54">
        <f>IFERROR(CHIPOLA!$J10/CHIPOLA!$G10," ")</f>
        <v>0</v>
      </c>
      <c r="K84" s="54">
        <f>IFERROR(DAYTONA!$J10/DAYTONA!$G10," ")</f>
        <v>0</v>
      </c>
      <c r="L84" s="54">
        <f>IFERROR(SOUTHWESTERN!$J10/SOUTHWESTERN!$G10," ")</f>
        <v>0</v>
      </c>
      <c r="M84" s="54">
        <f>IFERROR('FSC JAX'!$J10/'FSC JAX'!$G10," ")</f>
        <v>0</v>
      </c>
      <c r="N84" s="54">
        <f>IFERROR('FL KEYS'!$J10/'FL KEYS'!$G10," ")</f>
        <v>0</v>
      </c>
      <c r="O84" s="54">
        <f>IFERROR('GULF COAST'!$J10/'GULF COAST'!$G10," ")</f>
        <v>0</v>
      </c>
      <c r="P84" s="54">
        <f>IFERROR(HILLSBOROUGH!$J10/HILLSBOROUGH!$G10," ")</f>
        <v>0</v>
      </c>
      <c r="Q84" s="54">
        <f>IFERROR('INDIAN RIVER'!$J10/'INDIAN RIVER'!$G10," ")</f>
        <v>0</v>
      </c>
      <c r="R84" s="54">
        <f>IFERROR(GATEWAY!$J10/GATEWAY!$G10," ")</f>
        <v>0</v>
      </c>
      <c r="S84" s="54">
        <f>IFERROR('LAKE SUMTER'!$J10/'LAKE SUMTER'!$G10," ")</f>
        <v>0</v>
      </c>
      <c r="T84" s="54">
        <f>IFERROR('SCF MANATEE'!$J10/'SCF MANATEE'!$G10," ")</f>
        <v>0</v>
      </c>
      <c r="U84" s="54" t="str">
        <f>IFERROR(MIAMI!$J10/MIAMI!$G10," ")</f>
        <v xml:space="preserve"> </v>
      </c>
      <c r="V84" s="54">
        <f>IFERROR('NORTH FLORIDA'!$J10/'NORTH FLORIDA'!$G10," ")</f>
        <v>0</v>
      </c>
      <c r="W84" s="54">
        <f>IFERROR('NORTHWEST FLORIDA'!$J10/'NORTHWEST FLORIDA'!$G10," ")</f>
        <v>0</v>
      </c>
      <c r="X84" s="54">
        <f>IFERROR('PALM BEACH'!$J10/'PALM BEACH'!$G10," ")</f>
        <v>0</v>
      </c>
      <c r="Y84" s="54">
        <f>IFERROR(PASCO!$J10/PASCO!$G10," ")</f>
        <v>0</v>
      </c>
      <c r="Z84" s="54">
        <f>IFERROR(PENSACOLA!$J10/PENSACOLA!$G10," ")</f>
        <v>0</v>
      </c>
      <c r="AA84" s="54">
        <f>IFERROR(POLK!$J10/POLK!$G10," ")</f>
        <v>0</v>
      </c>
      <c r="AB84" s="54">
        <f>IFERROR('ST JOHNS'!$J10/'ST JOHNS'!$G10," ")</f>
        <v>0</v>
      </c>
      <c r="AC84" s="54">
        <f>IFERROR('ST PETE'!$J10/'ST PETE'!$G10," ")</f>
        <v>0</v>
      </c>
      <c r="AD84" s="54">
        <f>IFERROR('SANTA FE'!$J10/'SANTA FE'!$G10," ")</f>
        <v>0</v>
      </c>
      <c r="AE84" s="54">
        <f>IFERROR(SEMINOLE!$J10/SEMINOLE!$G10," ")</f>
        <v>0</v>
      </c>
      <c r="AF84" s="54">
        <f>IFERROR('SOUTH FLORIDA'!$J10/'SOUTH FLORIDA'!$G10," ")</f>
        <v>0</v>
      </c>
      <c r="AG84" s="54">
        <f>IFERROR(TALLAHASSEE!$J10/TALLAHASSEE!$G10," ")</f>
        <v>0</v>
      </c>
      <c r="AH84" s="54">
        <f>IFERROR(VALENCIA!$J10/VALENCIA!$G10," ")</f>
        <v>0</v>
      </c>
      <c r="AI84" s="54">
        <f>IFERROR('System Summary'!$J10/'System Summary'!$G10," ")</f>
        <v>0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>
        <f>IFERROR(EASTERN!J11/EASTERN!G11," ")</f>
        <v>0</v>
      </c>
      <c r="H85" s="54">
        <f>IFERROR(BROWARD!$J11/BROWARD!$G11," ")</f>
        <v>0.5053542493804154</v>
      </c>
      <c r="I85" s="54">
        <f>IFERROR(CENTRAL!$J11/CENTRAL!$G11," ")</f>
        <v>0</v>
      </c>
      <c r="J85" s="54">
        <f>IFERROR(CHIPOLA!$J11/CHIPOLA!$G11," ")</f>
        <v>0</v>
      </c>
      <c r="K85" s="54">
        <f>IFERROR(DAYTONA!$J11/DAYTONA!$G11," ")</f>
        <v>0</v>
      </c>
      <c r="L85" s="54">
        <f>IFERROR(SOUTHWESTERN!$J11/SOUTHWESTERN!$G11," ")</f>
        <v>0</v>
      </c>
      <c r="M85" s="54">
        <f>IFERROR('FSC JAX'!$J11/'FSC JAX'!$G11," ")</f>
        <v>0</v>
      </c>
      <c r="N85" s="54">
        <f>IFERROR('FL KEYS'!$J11/'FL KEYS'!$G11," ")</f>
        <v>0.23655344339050779</v>
      </c>
      <c r="O85" s="54">
        <f>IFERROR('GULF COAST'!$J11/'GULF COAST'!$G11," ")</f>
        <v>0</v>
      </c>
      <c r="P85" s="54">
        <f>IFERROR(HILLSBOROUGH!$J11/HILLSBOROUGH!$G11," ")</f>
        <v>1</v>
      </c>
      <c r="Q85" s="54">
        <f>IFERROR('INDIAN RIVER'!$J11/'INDIAN RIVER'!$G11," ")</f>
        <v>0</v>
      </c>
      <c r="R85" s="54">
        <f>IFERROR(GATEWAY!$J11/GATEWAY!$G11," ")</f>
        <v>0</v>
      </c>
      <c r="S85" s="54">
        <f>IFERROR('LAKE SUMTER'!$J11/'LAKE SUMTER'!$G11," ")</f>
        <v>0</v>
      </c>
      <c r="T85" s="54">
        <f>IFERROR('SCF MANATEE'!$J11/'SCF MANATEE'!$G11," ")</f>
        <v>0.19657591096928109</v>
      </c>
      <c r="U85" s="54">
        <f>IFERROR(MIAMI!$J11/MIAMI!$G11," ")</f>
        <v>0</v>
      </c>
      <c r="V85" s="54">
        <f>IFERROR('NORTH FLORIDA'!$J11/'NORTH FLORIDA'!$G11," ")</f>
        <v>0</v>
      </c>
      <c r="W85" s="54">
        <f>IFERROR('NORTHWEST FLORIDA'!$J11/'NORTHWEST FLORIDA'!$G11," ")</f>
        <v>0</v>
      </c>
      <c r="X85" s="54">
        <f>IFERROR('PALM BEACH'!$J11/'PALM BEACH'!$G11," ")</f>
        <v>0</v>
      </c>
      <c r="Y85" s="54">
        <f>IFERROR(PASCO!$J11/PASCO!$G11," ")</f>
        <v>0</v>
      </c>
      <c r="Z85" s="54">
        <f>IFERROR(PENSACOLA!$J11/PENSACOLA!$G11," ")</f>
        <v>0</v>
      </c>
      <c r="AA85" s="54">
        <f>IFERROR(POLK!$J11/POLK!$G11," ")</f>
        <v>0</v>
      </c>
      <c r="AB85" s="54">
        <f>IFERROR('ST JOHNS'!$J11/'ST JOHNS'!$G11," ")</f>
        <v>0</v>
      </c>
      <c r="AC85" s="54">
        <f>IFERROR('ST PETE'!$J11/'ST PETE'!$G11," ")</f>
        <v>0</v>
      </c>
      <c r="AD85" s="54">
        <f>IFERROR('SANTA FE'!$J11/'SANTA FE'!$G11," ")</f>
        <v>0</v>
      </c>
      <c r="AE85" s="54">
        <f>IFERROR(SEMINOLE!$J11/SEMINOLE!$G11," ")</f>
        <v>0</v>
      </c>
      <c r="AF85" s="54">
        <f>IFERROR('SOUTH FLORIDA'!$J11/'SOUTH FLORIDA'!$G11," ")</f>
        <v>0</v>
      </c>
      <c r="AG85" s="54">
        <f>IFERROR(TALLAHASSEE!$J11/TALLAHASSEE!$G11," ")</f>
        <v>0</v>
      </c>
      <c r="AH85" s="54">
        <f>IFERROR(VALENCIA!$J11/VALENCIA!$G11," ")</f>
        <v>0</v>
      </c>
      <c r="AI85" s="54">
        <f>IFERROR('System Summary'!$J11/'System Summary'!$G11," ")</f>
        <v>6.9012902519775252E-2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tr">
        <f>IFERROR(EASTERN!J12/EASTERN!G12," ")</f>
        <v xml:space="preserve"> </v>
      </c>
      <c r="H86" s="54">
        <f>IFERROR(BROWARD!$J12/BROWARD!$G12," ")</f>
        <v>0.22896995802089762</v>
      </c>
      <c r="I86" s="54">
        <f>IFERROR(CENTRAL!$J12/CENTRAL!$G12," ")</f>
        <v>0</v>
      </c>
      <c r="J86" s="54" t="str">
        <f>IFERROR(CHIPOLA!$J12/CHIPOLA!$G12," ")</f>
        <v xml:space="preserve"> </v>
      </c>
      <c r="K86" s="54">
        <f>IFERROR(DAYTONA!$J12/DAYTONA!$G12," ")</f>
        <v>0</v>
      </c>
      <c r="L86" s="54">
        <f>IFERROR(SOUTHWESTERN!$J12/SOUTHWESTERN!$G12," ")</f>
        <v>1</v>
      </c>
      <c r="M86" s="54" t="str">
        <f>IFERROR('FSC JAX'!$J12/'FSC JAX'!$G12," ")</f>
        <v xml:space="preserve"> </v>
      </c>
      <c r="N86" s="54" t="str">
        <f>IFERROR('FL KEYS'!$J12/'FL KEYS'!$G12," ")</f>
        <v xml:space="preserve"> </v>
      </c>
      <c r="O86" s="54" t="str">
        <f>IFERROR('GULF COAST'!$J12/'GULF COAST'!$G12," ")</f>
        <v xml:space="preserve"> </v>
      </c>
      <c r="P86" s="54" t="str">
        <f>IFERROR(HILLSBOROUGH!$J12/HILLSBOROUGH!$G12," ")</f>
        <v xml:space="preserve"> </v>
      </c>
      <c r="Q86" s="54">
        <f>IFERROR('INDIAN RIVER'!$J12/'INDIAN RIVER'!$G12," ")</f>
        <v>0</v>
      </c>
      <c r="R86" s="54" t="str">
        <f>IFERROR(GATEWAY!$J12/GATEWAY!$G12," ")</f>
        <v xml:space="preserve"> </v>
      </c>
      <c r="S86" s="54" t="str">
        <f>IFERROR('LAKE SUMTER'!$J12/'LAKE SUMTER'!$G12," ")</f>
        <v xml:space="preserve"> </v>
      </c>
      <c r="T86" s="54" t="str">
        <f>IFERROR('SCF MANATEE'!$J12/'SCF MANATEE'!$G12," ")</f>
        <v xml:space="preserve"> </v>
      </c>
      <c r="U86" s="54" t="str">
        <f>IFERROR(MIAMI!$J12/MIAMI!$G12," ")</f>
        <v xml:space="preserve"> </v>
      </c>
      <c r="V86" s="54">
        <f>IFERROR('NORTH FLORIDA'!$J12/'NORTH FLORIDA'!$G12," ")</f>
        <v>0</v>
      </c>
      <c r="W86" s="54" t="str">
        <f>IFERROR('NORTHWEST FLORIDA'!$J12/'NORTHWEST FLORIDA'!$G12," ")</f>
        <v xml:space="preserve"> </v>
      </c>
      <c r="X86" s="54" t="str">
        <f>IFERROR('PALM BEACH'!$J12/'PALM BEACH'!$G12," ")</f>
        <v xml:space="preserve"> </v>
      </c>
      <c r="Y86" s="54">
        <f>IFERROR(PASCO!$J12/PASCO!$G12," ")</f>
        <v>1</v>
      </c>
      <c r="Z86" s="54" t="str">
        <f>IFERROR(PENSACOLA!$J12/PENSACOLA!$G12," ")</f>
        <v xml:space="preserve"> </v>
      </c>
      <c r="AA86" s="54" t="str">
        <f>IFERROR(POLK!$J12/POLK!$G12," ")</f>
        <v xml:space="preserve"> </v>
      </c>
      <c r="AB86" s="54" t="str">
        <f>IFERROR('ST JOHNS'!$J12/'ST JOHNS'!$G12," ")</f>
        <v xml:space="preserve"> </v>
      </c>
      <c r="AC86" s="54">
        <f>IFERROR('ST PETE'!$J12/'ST PETE'!$G12," ")</f>
        <v>0</v>
      </c>
      <c r="AD86" s="54" t="str">
        <f>IFERROR('SANTA FE'!$J12/'SANTA FE'!$G12," ")</f>
        <v xml:space="preserve"> </v>
      </c>
      <c r="AE86" s="54">
        <f>IFERROR(SEMINOLE!$J12/SEMINOLE!$G12," ")</f>
        <v>0</v>
      </c>
      <c r="AF86" s="54" t="str">
        <f>IFERROR('SOUTH FLORIDA'!$J12/'SOUTH FLORIDA'!$G12," ")</f>
        <v xml:space="preserve"> </v>
      </c>
      <c r="AG86" s="54" t="str">
        <f>IFERROR(TALLAHASSEE!$J12/TALLAHASSEE!$G12," ")</f>
        <v xml:space="preserve"> </v>
      </c>
      <c r="AH86" s="54" t="str">
        <f>IFERROR(VALENCIA!$J12/VALENCIA!$G12," ")</f>
        <v xml:space="preserve"> </v>
      </c>
      <c r="AI86" s="54">
        <f>IFERROR('System Summary'!$J12/'System Summary'!$G12," ")</f>
        <v>0.17398740944272142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 t="str">
        <f>IFERROR(EASTERN!J13/EASTERN!G13," ")</f>
        <v xml:space="preserve"> </v>
      </c>
      <c r="H87" s="54">
        <f>IFERROR(BROWARD!$J13/BROWARD!$G13," ")</f>
        <v>0.16011631910359173</v>
      </c>
      <c r="I87" s="54" t="str">
        <f>IFERROR(CENTRAL!$J13/CENTRAL!$G13," ")</f>
        <v xml:space="preserve"> </v>
      </c>
      <c r="J87" s="54" t="str">
        <f>IFERROR(CHIPOLA!$J13/CHIPOLA!$G13," ")</f>
        <v xml:space="preserve"> </v>
      </c>
      <c r="K87" s="54">
        <f>IFERROR(DAYTONA!$J13/DAYTONA!$G13," ")</f>
        <v>0</v>
      </c>
      <c r="L87" s="54">
        <f>IFERROR(SOUTHWESTERN!$J13/SOUTHWESTERN!$G13," ")</f>
        <v>0</v>
      </c>
      <c r="M87" s="54">
        <f>IFERROR('FSC JAX'!$J13/'FSC JAX'!$G13," ")</f>
        <v>0</v>
      </c>
      <c r="N87" s="54" t="str">
        <f>IFERROR('FL KEYS'!$J13/'FL KEYS'!$G13," ")</f>
        <v xml:space="preserve"> </v>
      </c>
      <c r="O87" s="54">
        <f>IFERROR('GULF COAST'!$J13/'GULF COAST'!$G13," ")</f>
        <v>0</v>
      </c>
      <c r="P87" s="54">
        <f>IFERROR(HILLSBOROUGH!$J13/HILLSBOROUGH!$G13," ")</f>
        <v>0</v>
      </c>
      <c r="Q87" s="54">
        <f>IFERROR('INDIAN RIVER'!$J13/'INDIAN RIVER'!$G13," ")</f>
        <v>0</v>
      </c>
      <c r="R87" s="54">
        <f>IFERROR(GATEWAY!$J13/GATEWAY!$G13," ")</f>
        <v>0.40000000521395063</v>
      </c>
      <c r="S87" s="54">
        <f>IFERROR('LAKE SUMTER'!$J13/'LAKE SUMTER'!$G13," ")</f>
        <v>0.42346022788254856</v>
      </c>
      <c r="T87" s="54">
        <f>IFERROR('SCF MANATEE'!$J13/'SCF MANATEE'!$G13," ")</f>
        <v>0.33957732223355935</v>
      </c>
      <c r="U87" s="54">
        <f>IFERROR(MIAMI!$J13/MIAMI!$G13," ")</f>
        <v>9.7541373591960676E-2</v>
      </c>
      <c r="V87" s="54" t="str">
        <f>IFERROR('NORTH FLORIDA'!$J13/'NORTH FLORIDA'!$G13," ")</f>
        <v xml:space="preserve"> </v>
      </c>
      <c r="W87" s="54">
        <f>IFERROR('NORTHWEST FLORIDA'!$J13/'NORTHWEST FLORIDA'!$G13," ")</f>
        <v>0</v>
      </c>
      <c r="X87" s="54">
        <f>IFERROR('PALM BEACH'!$J13/'PALM BEACH'!$G13," ")</f>
        <v>0</v>
      </c>
      <c r="Y87" s="54" t="str">
        <f>IFERROR(PASCO!$J13/PASCO!$G13," ")</f>
        <v xml:space="preserve"> </v>
      </c>
      <c r="Z87" s="54">
        <f>IFERROR(PENSACOLA!$J13/PENSACOLA!$G13," ")</f>
        <v>0</v>
      </c>
      <c r="AA87" s="54" t="str">
        <f>IFERROR(POLK!$J13/POLK!$G13," ")</f>
        <v xml:space="preserve"> </v>
      </c>
      <c r="AB87" s="54">
        <f>IFERROR('ST JOHNS'!$J13/'ST JOHNS'!$G13," ")</f>
        <v>0</v>
      </c>
      <c r="AC87" s="54">
        <f>IFERROR('ST PETE'!$J13/'ST PETE'!$G13," ")</f>
        <v>0.15349737925060247</v>
      </c>
      <c r="AD87" s="54">
        <f>IFERROR('SANTA FE'!$J13/'SANTA FE'!$G13," ")</f>
        <v>0.77489509973020065</v>
      </c>
      <c r="AE87" s="54">
        <f>IFERROR(SEMINOLE!$J13/SEMINOLE!$G13," ")</f>
        <v>0</v>
      </c>
      <c r="AF87" s="54">
        <f>IFERROR('SOUTH FLORIDA'!$J13/'SOUTH FLORIDA'!$G13," ")</f>
        <v>0</v>
      </c>
      <c r="AG87" s="54">
        <f>IFERROR(TALLAHASSEE!$J13/TALLAHASSEE!$G13," ")</f>
        <v>0.79999999999999993</v>
      </c>
      <c r="AH87" s="54">
        <f>IFERROR(VALENCIA!$J13/VALENCIA!$G13," ")</f>
        <v>0</v>
      </c>
      <c r="AI87" s="54">
        <f>IFERROR('System Summary'!$J13/'System Summary'!$G13," ")</f>
        <v>0.12541910639730619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f>IFERROR(EASTERN!J14/EASTERN!G14," ")</f>
        <v>1</v>
      </c>
      <c r="H88" s="54">
        <f>IFERROR(BROWARD!$J14/BROWARD!$G14," ")</f>
        <v>0.26635215953217195</v>
      </c>
      <c r="I88" s="54" t="str">
        <f>IFERROR(CENTRAL!$J14/CENTRAL!$G14," ")</f>
        <v xml:space="preserve"> </v>
      </c>
      <c r="J88" s="54" t="str">
        <f>IFERROR(CHIPOLA!$J14/CHIPOLA!$G14," ")</f>
        <v xml:space="preserve"> </v>
      </c>
      <c r="K88" s="54" t="str">
        <f>IFERROR(DAYTONA!$J14/DAYTONA!$G14," ")</f>
        <v xml:space="preserve"> </v>
      </c>
      <c r="L88" s="54" t="str">
        <f>IFERROR(SOUTHWESTERN!$J14/SOUTHWESTERN!$G14," ")</f>
        <v xml:space="preserve"> </v>
      </c>
      <c r="M88" s="54">
        <f>IFERROR('FSC JAX'!$J14/'FSC JAX'!$G14," ")</f>
        <v>1</v>
      </c>
      <c r="N88" s="54" t="str">
        <f>IFERROR('FL KEYS'!$J14/'FL KEYS'!$G14," ")</f>
        <v xml:space="preserve"> </v>
      </c>
      <c r="O88" s="54" t="str">
        <f>IFERROR('GULF COAST'!$J14/'GULF COAST'!$G14," ")</f>
        <v xml:space="preserve"> </v>
      </c>
      <c r="P88" s="54">
        <f>IFERROR(HILLSBOROUGH!$J14/HILLSBOROUGH!$G14," ")</f>
        <v>1</v>
      </c>
      <c r="Q88" s="54" t="str">
        <f>IFERROR('INDIAN RIVER'!$J14/'INDIAN RIVER'!$G14," ")</f>
        <v xml:space="preserve"> </v>
      </c>
      <c r="R88" s="54" t="str">
        <f>IFERROR(GATEWAY!$J14/GATEWAY!$G14," ")</f>
        <v xml:space="preserve"> </v>
      </c>
      <c r="S88" s="54">
        <f>IFERROR('LAKE SUMTER'!$J14/'LAKE SUMTER'!$G14," ")</f>
        <v>1</v>
      </c>
      <c r="T88" s="54">
        <f>IFERROR('SCF MANATEE'!$J14/'SCF MANATEE'!$G14," ")</f>
        <v>0.89999999640648398</v>
      </c>
      <c r="U88" s="54">
        <f>IFERROR(MIAMI!$J14/MIAMI!$G14," ")</f>
        <v>1</v>
      </c>
      <c r="V88" s="54" t="str">
        <f>IFERROR('NORTH FLORIDA'!$J14/'NORTH FLORIDA'!$G14," ")</f>
        <v xml:space="preserve"> </v>
      </c>
      <c r="W88" s="54" t="str">
        <f>IFERROR('NORTHWEST FLORIDA'!$J14/'NORTHWEST FLORIDA'!$G14," ")</f>
        <v xml:space="preserve"> </v>
      </c>
      <c r="X88" s="54" t="str">
        <f>IFERROR('PALM BEACH'!$J14/'PALM BEACH'!$G14," ")</f>
        <v xml:space="preserve"> </v>
      </c>
      <c r="Y88" s="54">
        <f>IFERROR(PASCO!$J14/PASCO!$G14," ")</f>
        <v>1</v>
      </c>
      <c r="Z88" s="54" t="str">
        <f>IFERROR(PENSACOLA!$J14/PENSACOLA!$G14," ")</f>
        <v xml:space="preserve"> </v>
      </c>
      <c r="AA88" s="54" t="str">
        <f>IFERROR(POLK!$J14/POLK!$G14," ")</f>
        <v xml:space="preserve"> </v>
      </c>
      <c r="AB88" s="54">
        <f>IFERROR('ST JOHNS'!$J14/'ST JOHNS'!$G14," ")</f>
        <v>1</v>
      </c>
      <c r="AC88" s="54" t="str">
        <f>IFERROR('ST PETE'!$J14/'ST PETE'!$G14," ")</f>
        <v xml:space="preserve"> </v>
      </c>
      <c r="AD88" s="54">
        <f>IFERROR('SANTA FE'!$J14/'SANTA FE'!$G14," ")</f>
        <v>1</v>
      </c>
      <c r="AE88" s="54" t="str">
        <f>IFERROR(SEMINOLE!$J14/SEMINOLE!$G14," ")</f>
        <v xml:space="preserve"> </v>
      </c>
      <c r="AF88" s="54" t="str">
        <f>IFERROR('SOUTH FLORIDA'!$J14/'SOUTH FLORIDA'!$G14," ")</f>
        <v xml:space="preserve"> </v>
      </c>
      <c r="AG88" s="54" t="str">
        <f>IFERROR(TALLAHASSEE!$J14/TALLAHASSEE!$G14," ")</f>
        <v xml:space="preserve"> </v>
      </c>
      <c r="AH88" s="54">
        <f>IFERROR(VALENCIA!$J14/VALENCIA!$G14," ")</f>
        <v>1</v>
      </c>
      <c r="AI88" s="54">
        <f>IFERROR('System Summary'!$J14/'System Summary'!$G14," ")</f>
        <v>0.96988770754231657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tr">
        <f>IFERROR(EASTERN!J15/EASTERN!G15," ")</f>
        <v xml:space="preserve"> </v>
      </c>
      <c r="H89" s="54" t="str">
        <f>IFERROR(BROWARD!$J15/BROWARD!$G15," ")</f>
        <v xml:space="preserve"> </v>
      </c>
      <c r="I89" s="54" t="str">
        <f>IFERROR(CENTRAL!$J15/CENTRAL!$G15," ")</f>
        <v xml:space="preserve"> </v>
      </c>
      <c r="J89" s="54" t="str">
        <f>IFERROR(CHIPOLA!$J15/CHIPOLA!$G15," ")</f>
        <v xml:space="preserve"> </v>
      </c>
      <c r="K89" s="54">
        <f>IFERROR(DAYTONA!$J15/DAYTONA!$G15," ")</f>
        <v>0</v>
      </c>
      <c r="L89" s="54" t="str">
        <f>IFERROR(SOUTHWESTERN!$J15/SOUTHWESTERN!$G15," ")</f>
        <v xml:space="preserve"> </v>
      </c>
      <c r="M89" s="54">
        <f>IFERROR('FSC JAX'!$J15/'FSC JAX'!$G15," ")</f>
        <v>0</v>
      </c>
      <c r="N89" s="54" t="str">
        <f>IFERROR('FL KEYS'!$J15/'FL KEYS'!$G15," ")</f>
        <v xml:space="preserve"> </v>
      </c>
      <c r="O89" s="54" t="str">
        <f>IFERROR('GULF COAST'!$J15/'GULF COAST'!$G15," ")</f>
        <v xml:space="preserve"> </v>
      </c>
      <c r="P89" s="54">
        <f>IFERROR(HILLSBOROUGH!$J15/HILLSBOROUGH!$G15," ")</f>
        <v>0</v>
      </c>
      <c r="Q89" s="54" t="str">
        <f>IFERROR('INDIAN RIVER'!$J15/'INDIAN RIVER'!$G15," ")</f>
        <v xml:space="preserve"> </v>
      </c>
      <c r="R89" s="54" t="str">
        <f>IFERROR(GATEWAY!$J15/GATEWAY!$G15," ")</f>
        <v xml:space="preserve"> </v>
      </c>
      <c r="S89" s="54" t="str">
        <f>IFERROR('LAKE SUMTER'!$J15/'LAKE SUMTER'!$G15," ")</f>
        <v xml:space="preserve"> </v>
      </c>
      <c r="T89" s="54">
        <f>IFERROR('SCF MANATEE'!$J15/'SCF MANATEE'!$G15," ")</f>
        <v>0.50000087648717961</v>
      </c>
      <c r="U89" s="54">
        <f>IFERROR(MIAMI!$J15/MIAMI!$G15," ")</f>
        <v>0</v>
      </c>
      <c r="V89" s="54" t="str">
        <f>IFERROR('NORTH FLORIDA'!$J15/'NORTH FLORIDA'!$G15," ")</f>
        <v xml:space="preserve"> </v>
      </c>
      <c r="W89" s="54">
        <f>IFERROR('NORTHWEST FLORIDA'!$J15/'NORTHWEST FLORIDA'!$G15," ")</f>
        <v>1</v>
      </c>
      <c r="X89" s="54" t="str">
        <f>IFERROR('PALM BEACH'!$J15/'PALM BEACH'!$G15," ")</f>
        <v xml:space="preserve"> </v>
      </c>
      <c r="Y89" s="54" t="str">
        <f>IFERROR(PASCO!$J15/PASCO!$G15," ")</f>
        <v xml:space="preserve"> </v>
      </c>
      <c r="Z89" s="54" t="str">
        <f>IFERROR(PENSACOLA!$J15/PENSACOLA!$G15," ")</f>
        <v xml:space="preserve"> </v>
      </c>
      <c r="AA89" s="54">
        <f>IFERROR(POLK!$J15/POLK!$G15," ")</f>
        <v>0</v>
      </c>
      <c r="AB89" s="54" t="str">
        <f>IFERROR('ST JOHNS'!$J15/'ST JOHNS'!$G15," ")</f>
        <v xml:space="preserve"> </v>
      </c>
      <c r="AC89" s="54" t="str">
        <f>IFERROR('ST PETE'!$J15/'ST PETE'!$G15," ")</f>
        <v xml:space="preserve"> </v>
      </c>
      <c r="AD89" s="54">
        <f>IFERROR('SANTA FE'!$J15/'SANTA FE'!$G15," ")</f>
        <v>1</v>
      </c>
      <c r="AE89" s="54">
        <f>IFERROR(SEMINOLE!$J15/SEMINOLE!$G15," ")</f>
        <v>0</v>
      </c>
      <c r="AF89" s="54" t="str">
        <f>IFERROR('SOUTH FLORIDA'!$J15/'SOUTH FLORIDA'!$G15," ")</f>
        <v xml:space="preserve"> </v>
      </c>
      <c r="AG89" s="54">
        <f>IFERROR(TALLAHASSEE!$J15/TALLAHASSEE!$G15," ")</f>
        <v>0</v>
      </c>
      <c r="AH89" s="54" t="str">
        <f>IFERROR(VALENCIA!$J15/VALENCIA!$G15," ")</f>
        <v xml:space="preserve"> </v>
      </c>
      <c r="AI89" s="54">
        <f>IFERROR('System Summary'!$J15/'System Summary'!$G15," ")</f>
        <v>7.0408780910977853E-2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tr">
        <f>IFERROR(EASTERN!J16/EASTERN!G16," ")</f>
        <v xml:space="preserve"> </v>
      </c>
      <c r="H90" s="54" t="str">
        <f>IFERROR(BROWARD!$J16/BROWARD!$G16," ")</f>
        <v xml:space="preserve"> </v>
      </c>
      <c r="I90" s="54" t="str">
        <f>IFERROR(CENTRAL!$J16/CENTRAL!$G16," ")</f>
        <v xml:space="preserve"> </v>
      </c>
      <c r="J90" s="54" t="str">
        <f>IFERROR(CHIPOLA!$J16/CHIPOLA!$G16," ")</f>
        <v xml:space="preserve"> </v>
      </c>
      <c r="K90" s="54" t="str">
        <f>IFERROR(DAYTONA!$J16/DAYTONA!$G16," ")</f>
        <v xml:space="preserve"> </v>
      </c>
      <c r="L90" s="54" t="str">
        <f>IFERROR(SOUTHWESTERN!$J16/SOUTHWESTERN!$G16," ")</f>
        <v xml:space="preserve"> </v>
      </c>
      <c r="M90" s="54" t="str">
        <f>IFERROR('FSC JAX'!$J16/'FSC JAX'!$G16," ")</f>
        <v xml:space="preserve"> </v>
      </c>
      <c r="N90" s="54" t="str">
        <f>IFERROR('FL KEYS'!$J16/'FL KEYS'!$G16," ")</f>
        <v xml:space="preserve"> </v>
      </c>
      <c r="O90" s="54" t="str">
        <f>IFERROR('GULF COAST'!$J16/'GULF COAST'!$G16," ")</f>
        <v xml:space="preserve"> </v>
      </c>
      <c r="P90" s="54" t="str">
        <f>IFERROR(HILLSBOROUGH!$J16/HILLSBOROUGH!$G16," ")</f>
        <v xml:space="preserve"> </v>
      </c>
      <c r="Q90" s="54" t="str">
        <f>IFERROR('INDIAN RIVER'!$J16/'INDIAN RIVER'!$G16," ")</f>
        <v xml:space="preserve"> </v>
      </c>
      <c r="R90" s="54" t="str">
        <f>IFERROR(GATEWAY!$J16/GATEWAY!$G16," ")</f>
        <v xml:space="preserve"> </v>
      </c>
      <c r="S90" s="54" t="str">
        <f>IFERROR('LAKE SUMTER'!$J16/'LAKE SUMTER'!$G16," ")</f>
        <v xml:space="preserve"> </v>
      </c>
      <c r="T90" s="54" t="str">
        <f>IFERROR('SCF MANATEE'!$J16/'SCF MANATEE'!$G16," ")</f>
        <v xml:space="preserve"> </v>
      </c>
      <c r="U90" s="54" t="str">
        <f>IFERROR(MIAMI!$J16/MIAMI!$G16," ")</f>
        <v xml:space="preserve"> </v>
      </c>
      <c r="V90" s="54" t="str">
        <f>IFERROR('NORTH FLORIDA'!$J16/'NORTH FLORIDA'!$G16," ")</f>
        <v xml:space="preserve"> </v>
      </c>
      <c r="W90" s="54" t="str">
        <f>IFERROR('NORTHWEST FLORIDA'!$J16/'NORTHWEST FLORIDA'!$G16," ")</f>
        <v xml:space="preserve"> </v>
      </c>
      <c r="X90" s="54" t="str">
        <f>IFERROR('PALM BEACH'!$J16/'PALM BEACH'!$G16," ")</f>
        <v xml:space="preserve"> </v>
      </c>
      <c r="Y90" s="54" t="str">
        <f>IFERROR(PASCO!$J16/PASCO!$G16," ")</f>
        <v xml:space="preserve"> </v>
      </c>
      <c r="Z90" s="54" t="str">
        <f>IFERROR(PENSACOLA!$J16/PENSACOLA!$G16," ")</f>
        <v xml:space="preserve"> </v>
      </c>
      <c r="AA90" s="54" t="str">
        <f>IFERROR(POLK!$J16/POLK!$G16," ")</f>
        <v xml:space="preserve"> </v>
      </c>
      <c r="AB90" s="54" t="str">
        <f>IFERROR('ST JOHNS'!$J16/'ST JOHNS'!$G16," ")</f>
        <v xml:space="preserve"> </v>
      </c>
      <c r="AC90" s="54" t="str">
        <f>IFERROR('ST PETE'!$J16/'ST PETE'!$G16," ")</f>
        <v xml:space="preserve"> </v>
      </c>
      <c r="AD90" s="54" t="str">
        <f>IFERROR('SANTA FE'!$J16/'SANTA FE'!$G16," ")</f>
        <v xml:space="preserve"> </v>
      </c>
      <c r="AE90" s="54" t="str">
        <f>IFERROR(SEMINOLE!$J16/SEMINOLE!$G16," ")</f>
        <v xml:space="preserve"> </v>
      </c>
      <c r="AF90" s="54" t="str">
        <f>IFERROR('SOUTH FLORIDA'!$J16/'SOUTH FLORIDA'!$G16," ")</f>
        <v xml:space="preserve"> </v>
      </c>
      <c r="AG90" s="54" t="str">
        <f>IFERROR(TALLAHASSEE!$J16/TALLAHASSEE!$G16," ")</f>
        <v xml:space="preserve"> </v>
      </c>
      <c r="AH90" s="54">
        <f>IFERROR(VALENCIA!$J16/VALENCIA!$G16," ")</f>
        <v>0</v>
      </c>
      <c r="AI90" s="54">
        <f>IFERROR('System Summary'!$J16/'System Summary'!$G16," ")</f>
        <v>0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tr">
        <f>IFERROR(EASTERN!J17/EASTERN!G17," ")</f>
        <v xml:space="preserve"> </v>
      </c>
      <c r="H91" s="54" t="str">
        <f>IFERROR(BROWARD!$J17/BROWARD!$G17," ")</f>
        <v xml:space="preserve"> </v>
      </c>
      <c r="I91" s="54" t="str">
        <f>IFERROR(CENTRAL!$J17/CENTRAL!$G17," ")</f>
        <v xml:space="preserve"> </v>
      </c>
      <c r="J91" s="54">
        <f>IFERROR(CHIPOLA!$J17/CHIPOLA!$G17," ")</f>
        <v>0</v>
      </c>
      <c r="K91" s="54">
        <f>IFERROR(DAYTONA!$J17/DAYTONA!$G17," ")</f>
        <v>1</v>
      </c>
      <c r="L91" s="54" t="str">
        <f>IFERROR(SOUTHWESTERN!$J17/SOUTHWESTERN!$G17," ")</f>
        <v xml:space="preserve"> </v>
      </c>
      <c r="M91" s="54">
        <f>IFERROR('FSC JAX'!$J17/'FSC JAX'!$G17," ")</f>
        <v>1</v>
      </c>
      <c r="N91" s="54" t="str">
        <f>IFERROR('FL KEYS'!$J17/'FL KEYS'!$G17," ")</f>
        <v xml:space="preserve"> </v>
      </c>
      <c r="O91" s="54" t="str">
        <f>IFERROR('GULF COAST'!$J17/'GULF COAST'!$G17," ")</f>
        <v xml:space="preserve"> </v>
      </c>
      <c r="P91" s="54" t="str">
        <f>IFERROR(HILLSBOROUGH!$J17/HILLSBOROUGH!$G17," ")</f>
        <v xml:space="preserve"> </v>
      </c>
      <c r="Q91" s="54" t="str">
        <f>IFERROR('INDIAN RIVER'!$J17/'INDIAN RIVER'!$G17," ")</f>
        <v xml:space="preserve"> </v>
      </c>
      <c r="R91" s="54" t="str">
        <f>IFERROR(GATEWAY!$J17/GATEWAY!$G17," ")</f>
        <v xml:space="preserve"> </v>
      </c>
      <c r="S91" s="54" t="str">
        <f>IFERROR('LAKE SUMTER'!$J17/'LAKE SUMTER'!$G17," ")</f>
        <v xml:space="preserve"> </v>
      </c>
      <c r="T91" s="54">
        <f>IFERROR('SCF MANATEE'!$J17/'SCF MANATEE'!$G17," ")</f>
        <v>0.3000000281800877</v>
      </c>
      <c r="U91" s="54">
        <f>IFERROR(MIAMI!$J17/MIAMI!$G17," ")</f>
        <v>0</v>
      </c>
      <c r="V91" s="54">
        <f>IFERROR('NORTH FLORIDA'!$J17/'NORTH FLORIDA'!$G17," ")</f>
        <v>0</v>
      </c>
      <c r="W91" s="54" t="str">
        <f>IFERROR('NORTHWEST FLORIDA'!$J17/'NORTHWEST FLORIDA'!$G17," ")</f>
        <v xml:space="preserve"> </v>
      </c>
      <c r="X91" s="54">
        <f>IFERROR('PALM BEACH'!$J17/'PALM BEACH'!$G17," ")</f>
        <v>1</v>
      </c>
      <c r="Y91" s="54" t="str">
        <f>IFERROR(PASCO!$J17/PASCO!$G17," ")</f>
        <v xml:space="preserve"> </v>
      </c>
      <c r="Z91" s="54" t="str">
        <f>IFERROR(PENSACOLA!$J17/PENSACOLA!$G17," ")</f>
        <v xml:space="preserve"> </v>
      </c>
      <c r="AA91" s="54">
        <f>IFERROR(POLK!$J17/POLK!$G17," ")</f>
        <v>1</v>
      </c>
      <c r="AB91" s="54" t="str">
        <f>IFERROR('ST JOHNS'!$J17/'ST JOHNS'!$G17," ")</f>
        <v xml:space="preserve"> </v>
      </c>
      <c r="AC91" s="54" t="str">
        <f>IFERROR('ST PETE'!$J17/'ST PETE'!$G17," ")</f>
        <v xml:space="preserve"> </v>
      </c>
      <c r="AD91" s="54" t="str">
        <f>IFERROR('SANTA FE'!$J17/'SANTA FE'!$G17," ")</f>
        <v xml:space="preserve"> </v>
      </c>
      <c r="AE91" s="54">
        <f>IFERROR(SEMINOLE!$J17/SEMINOLE!$G17," ")</f>
        <v>1</v>
      </c>
      <c r="AF91" s="54" t="str">
        <f>IFERROR('SOUTH FLORIDA'!$J17/'SOUTH FLORIDA'!$G17," ")</f>
        <v xml:space="preserve"> </v>
      </c>
      <c r="AG91" s="54" t="str">
        <f>IFERROR(TALLAHASSEE!$J17/TALLAHASSEE!$G17," ")</f>
        <v xml:space="preserve"> </v>
      </c>
      <c r="AH91" s="54" t="str">
        <f>IFERROR(VALENCIA!$J17/VALENCIA!$G17," ")</f>
        <v xml:space="preserve"> </v>
      </c>
      <c r="AI91" s="54">
        <f>IFERROR('System Summary'!$J17/'System Summary'!$G17," ")</f>
        <v>0.34695416628189735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f>IFERROR(EASTERN!J18/EASTERN!G18," ")</f>
        <v>1</v>
      </c>
      <c r="H92" s="54">
        <f>IFERROR(BROWARD!$J18/BROWARD!$G18," ")</f>
        <v>0.4867763218220163</v>
      </c>
      <c r="I92" s="54">
        <f>IFERROR(CENTRAL!$J18/CENTRAL!$G18," ")</f>
        <v>1</v>
      </c>
      <c r="J92" s="54" t="str">
        <f>IFERROR(CHIPOLA!$J18/CHIPOLA!$G18," ")</f>
        <v xml:space="preserve"> </v>
      </c>
      <c r="K92" s="54">
        <f>IFERROR(DAYTONA!$J18/DAYTONA!$G18," ")</f>
        <v>1</v>
      </c>
      <c r="L92" s="54">
        <f>IFERROR(SOUTHWESTERN!$J18/SOUTHWESTERN!$G18," ")</f>
        <v>1</v>
      </c>
      <c r="M92" s="54">
        <f>IFERROR('FSC JAX'!$J18/'FSC JAX'!$G18," ")</f>
        <v>1</v>
      </c>
      <c r="N92" s="54">
        <f>IFERROR('FL KEYS'!$J18/'FL KEYS'!$G18," ")</f>
        <v>1</v>
      </c>
      <c r="O92" s="54" t="str">
        <f>IFERROR('GULF COAST'!$J18/'GULF COAST'!$G18," ")</f>
        <v xml:space="preserve"> </v>
      </c>
      <c r="P92" s="54">
        <f>IFERROR(HILLSBOROUGH!$J18/HILLSBOROUGH!$G18," ")</f>
        <v>0</v>
      </c>
      <c r="Q92" s="54" t="str">
        <f>IFERROR('INDIAN RIVER'!$J18/'INDIAN RIVER'!$G18," ")</f>
        <v xml:space="preserve"> </v>
      </c>
      <c r="R92" s="54">
        <f>IFERROR(GATEWAY!$J18/GATEWAY!$G18," ")</f>
        <v>4.2484231155331259E-2</v>
      </c>
      <c r="S92" s="54">
        <f>IFERROR('LAKE SUMTER'!$J18/'LAKE SUMTER'!$G18," ")</f>
        <v>1</v>
      </c>
      <c r="T92" s="54">
        <f>IFERROR('SCF MANATEE'!$J18/'SCF MANATEE'!$G18," ")</f>
        <v>0</v>
      </c>
      <c r="U92" s="54">
        <f>IFERROR(MIAMI!$J18/MIAMI!$G18," ")</f>
        <v>1</v>
      </c>
      <c r="V92" s="54">
        <f>IFERROR('NORTH FLORIDA'!$J18/'NORTH FLORIDA'!$G18," ")</f>
        <v>1</v>
      </c>
      <c r="W92" s="54">
        <f>IFERROR('NORTHWEST FLORIDA'!$J18/'NORTHWEST FLORIDA'!$G18," ")</f>
        <v>0</v>
      </c>
      <c r="X92" s="54">
        <f>IFERROR('PALM BEACH'!$J18/'PALM BEACH'!$G18," ")</f>
        <v>1</v>
      </c>
      <c r="Y92" s="54">
        <f>IFERROR(PASCO!$J18/PASCO!$G18," ")</f>
        <v>1</v>
      </c>
      <c r="Z92" s="54">
        <f>IFERROR(PENSACOLA!$J18/PENSACOLA!$G18," ")</f>
        <v>0</v>
      </c>
      <c r="AA92" s="54" t="str">
        <f>IFERROR(POLK!$J18/POLK!$G18," ")</f>
        <v xml:space="preserve"> </v>
      </c>
      <c r="AB92" s="54">
        <f>IFERROR('ST JOHNS'!$J18/'ST JOHNS'!$G18," ")</f>
        <v>1</v>
      </c>
      <c r="AC92" s="54">
        <f>IFERROR('ST PETE'!$J18/'ST PETE'!$G18," ")</f>
        <v>1</v>
      </c>
      <c r="AD92" s="54">
        <f>IFERROR('SANTA FE'!$J18/'SANTA FE'!$G18," ")</f>
        <v>1</v>
      </c>
      <c r="AE92" s="54">
        <f>IFERROR(SEMINOLE!$J18/SEMINOLE!$G18," ")</f>
        <v>1</v>
      </c>
      <c r="AF92" s="54">
        <f>IFERROR('SOUTH FLORIDA'!$J18/'SOUTH FLORIDA'!$G18," ")</f>
        <v>1</v>
      </c>
      <c r="AG92" s="54">
        <f>IFERROR(TALLAHASSEE!$J18/TALLAHASSEE!$G18," ")</f>
        <v>1</v>
      </c>
      <c r="AH92" s="54">
        <f>IFERROR(VALENCIA!$J18/VALENCIA!$G18," ")</f>
        <v>1</v>
      </c>
      <c r="AI92" s="54">
        <f>IFERROR('System Summary'!$J18/'System Summary'!$G18," ")</f>
        <v>0.82355696614981722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tr">
        <f>IFERROR(EASTERN!J19/EASTERN!G19," ")</f>
        <v xml:space="preserve"> </v>
      </c>
      <c r="H93" s="54">
        <f>IFERROR(BROWARD!$J19/BROWARD!$G19," ")</f>
        <v>0.86266020763779405</v>
      </c>
      <c r="I93" s="54" t="str">
        <f>IFERROR(CENTRAL!$J19/CENTRAL!$G19," ")</f>
        <v xml:space="preserve"> </v>
      </c>
      <c r="J93" s="54" t="str">
        <f>IFERROR(CHIPOLA!$J19/CHIPOLA!$G19," ")</f>
        <v xml:space="preserve"> </v>
      </c>
      <c r="K93" s="54" t="str">
        <f>IFERROR(DAYTONA!$J19/DAYTONA!$G19," ")</f>
        <v xml:space="preserve"> </v>
      </c>
      <c r="L93" s="54" t="str">
        <f>IFERROR(SOUTHWESTERN!$J19/SOUTHWESTERN!$G19," ")</f>
        <v xml:space="preserve"> </v>
      </c>
      <c r="M93" s="54" t="str">
        <f>IFERROR('FSC JAX'!$J19/'FSC JAX'!$G19," ")</f>
        <v xml:space="preserve"> </v>
      </c>
      <c r="N93" s="54" t="str">
        <f>IFERROR('FL KEYS'!$J19/'FL KEYS'!$G19," ")</f>
        <v xml:space="preserve"> </v>
      </c>
      <c r="O93" s="54" t="str">
        <f>IFERROR('GULF COAST'!$J19/'GULF COAST'!$G19," ")</f>
        <v xml:space="preserve"> </v>
      </c>
      <c r="P93" s="54">
        <f>IFERROR(HILLSBOROUGH!$J19/HILLSBOROUGH!$G19," ")</f>
        <v>0</v>
      </c>
      <c r="Q93" s="54" t="str">
        <f>IFERROR('INDIAN RIVER'!$J19/'INDIAN RIVER'!$G19," ")</f>
        <v xml:space="preserve"> </v>
      </c>
      <c r="R93" s="54" t="str">
        <f>IFERROR(GATEWAY!$J19/GATEWAY!$G19," ")</f>
        <v xml:space="preserve"> </v>
      </c>
      <c r="S93" s="54">
        <f>IFERROR('LAKE SUMTER'!$J19/'LAKE SUMTER'!$G19," ")</f>
        <v>1</v>
      </c>
      <c r="T93" s="54" t="str">
        <f>IFERROR('SCF MANATEE'!$J19/'SCF MANATEE'!$G19," ")</f>
        <v xml:space="preserve"> </v>
      </c>
      <c r="U93" s="54">
        <f>IFERROR(MIAMI!$J19/MIAMI!$G19," ")</f>
        <v>1</v>
      </c>
      <c r="V93" s="54" t="str">
        <f>IFERROR('NORTH FLORIDA'!$J19/'NORTH FLORIDA'!$G19," ")</f>
        <v xml:space="preserve"> </v>
      </c>
      <c r="W93" s="54" t="str">
        <f>IFERROR('NORTHWEST FLORIDA'!$J19/'NORTHWEST FLORIDA'!$G19," ")</f>
        <v xml:space="preserve"> </v>
      </c>
      <c r="X93" s="54" t="str">
        <f>IFERROR('PALM BEACH'!$J19/'PALM BEACH'!$G19," ")</f>
        <v xml:space="preserve"> </v>
      </c>
      <c r="Y93" s="54">
        <f>IFERROR(PASCO!$J19/PASCO!$G19," ")</f>
        <v>1</v>
      </c>
      <c r="Z93" s="54" t="str">
        <f>IFERROR(PENSACOLA!$J19/PENSACOLA!$G19," ")</f>
        <v xml:space="preserve"> </v>
      </c>
      <c r="AA93" s="54" t="str">
        <f>IFERROR(POLK!$J19/POLK!$G19," ")</f>
        <v xml:space="preserve"> </v>
      </c>
      <c r="AB93" s="54">
        <f>IFERROR('ST JOHNS'!$J19/'ST JOHNS'!$G19," ")</f>
        <v>1</v>
      </c>
      <c r="AC93" s="54" t="str">
        <f>IFERROR('ST PETE'!$J19/'ST PETE'!$G19," ")</f>
        <v xml:space="preserve"> </v>
      </c>
      <c r="AD93" s="54" t="str">
        <f>IFERROR('SANTA FE'!$J19/'SANTA FE'!$G19," ")</f>
        <v xml:space="preserve"> </v>
      </c>
      <c r="AE93" s="54" t="str">
        <f>IFERROR(SEMINOLE!$J19/SEMINOLE!$G19," ")</f>
        <v xml:space="preserve"> </v>
      </c>
      <c r="AF93" s="54" t="str">
        <f>IFERROR('SOUTH FLORIDA'!$J19/'SOUTH FLORIDA'!$G19," ")</f>
        <v xml:space="preserve"> </v>
      </c>
      <c r="AG93" s="54" t="str">
        <f>IFERROR(TALLAHASSEE!$J19/TALLAHASSEE!$G19," ")</f>
        <v xml:space="preserve"> </v>
      </c>
      <c r="AH93" s="54" t="str">
        <f>IFERROR(VALENCIA!$J19/VALENCIA!$G19," ")</f>
        <v xml:space="preserve"> </v>
      </c>
      <c r="AI93" s="54">
        <f>IFERROR('System Summary'!$J19/'System Summary'!$G19," ")</f>
        <v>0.77822766172816782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f>IFERROR(EASTERN!J20/EASTERN!G20," ")</f>
        <v>0</v>
      </c>
      <c r="H94" s="54">
        <f>IFERROR(BROWARD!$J20/BROWARD!$G20," ")</f>
        <v>0.1548267511820263</v>
      </c>
      <c r="I94" s="54">
        <f>IFERROR(CENTRAL!$J20/CENTRAL!$G20," ")</f>
        <v>0</v>
      </c>
      <c r="J94" s="54" t="str">
        <f>IFERROR(CHIPOLA!$J20/CHIPOLA!$G20," ")</f>
        <v xml:space="preserve"> </v>
      </c>
      <c r="K94" s="54">
        <f>IFERROR(DAYTONA!$J20/DAYTONA!$G20," ")</f>
        <v>0</v>
      </c>
      <c r="L94" s="54">
        <f>IFERROR(SOUTHWESTERN!$J20/SOUTHWESTERN!$G20," ")</f>
        <v>0</v>
      </c>
      <c r="M94" s="54">
        <f>IFERROR('FSC JAX'!$J20/'FSC JAX'!$G20," ")</f>
        <v>0</v>
      </c>
      <c r="N94" s="54" t="str">
        <f>IFERROR('FL KEYS'!$J20/'FL KEYS'!$G20," ")</f>
        <v xml:space="preserve"> </v>
      </c>
      <c r="O94" s="54">
        <f>IFERROR('GULF COAST'!$J20/'GULF COAST'!$G20," ")</f>
        <v>0</v>
      </c>
      <c r="P94" s="54">
        <f>IFERROR(HILLSBOROUGH!$J20/HILLSBOROUGH!$G20," ")</f>
        <v>0</v>
      </c>
      <c r="Q94" s="54">
        <f>IFERROR('INDIAN RIVER'!$J20/'INDIAN RIVER'!$G20," ")</f>
        <v>0</v>
      </c>
      <c r="R94" s="54">
        <f>IFERROR(GATEWAY!$J20/GATEWAY!$G20," ")</f>
        <v>0</v>
      </c>
      <c r="S94" s="54">
        <f>IFERROR('LAKE SUMTER'!$J20/'LAKE SUMTER'!$G20," ")</f>
        <v>0</v>
      </c>
      <c r="T94" s="54">
        <f>IFERROR('SCF MANATEE'!$J20/'SCF MANATEE'!$G20," ")</f>
        <v>0</v>
      </c>
      <c r="U94" s="54">
        <f>IFERROR(MIAMI!$J20/MIAMI!$G20," ")</f>
        <v>0</v>
      </c>
      <c r="V94" s="54">
        <f>IFERROR('NORTH FLORIDA'!$J20/'NORTH FLORIDA'!$G20," ")</f>
        <v>0</v>
      </c>
      <c r="W94" s="54">
        <f>IFERROR('NORTHWEST FLORIDA'!$J20/'NORTHWEST FLORIDA'!$G20," ")</f>
        <v>0</v>
      </c>
      <c r="X94" s="54">
        <f>IFERROR('PALM BEACH'!$J20/'PALM BEACH'!$G20," ")</f>
        <v>1</v>
      </c>
      <c r="Y94" s="54">
        <f>IFERROR(PASCO!$J20/PASCO!$G20," ")</f>
        <v>0</v>
      </c>
      <c r="Z94" s="54">
        <f>IFERROR(PENSACOLA!$J20/PENSACOLA!$G20," ")</f>
        <v>0</v>
      </c>
      <c r="AA94" s="54" t="str">
        <f>IFERROR(POLK!$J20/POLK!$G20," ")</f>
        <v xml:space="preserve"> </v>
      </c>
      <c r="AB94" s="54">
        <f>IFERROR('ST JOHNS'!$J20/'ST JOHNS'!$G20," ")</f>
        <v>0</v>
      </c>
      <c r="AC94" s="54">
        <f>IFERROR('ST PETE'!$J20/'ST PETE'!$G20," ")</f>
        <v>0</v>
      </c>
      <c r="AD94" s="54">
        <f>IFERROR('SANTA FE'!$J20/'SANTA FE'!$G20," ")</f>
        <v>0</v>
      </c>
      <c r="AE94" s="54">
        <f>IFERROR(SEMINOLE!$J20/SEMINOLE!$G20," ")</f>
        <v>0</v>
      </c>
      <c r="AF94" s="54">
        <f>IFERROR('SOUTH FLORIDA'!$J20/'SOUTH FLORIDA'!$G20," ")</f>
        <v>0</v>
      </c>
      <c r="AG94" s="54">
        <f>IFERROR(TALLAHASSEE!$J20/TALLAHASSEE!$G20," ")</f>
        <v>1</v>
      </c>
      <c r="AH94" s="54">
        <f>IFERROR(VALENCIA!$J20/VALENCIA!$G20," ")</f>
        <v>0</v>
      </c>
      <c r="AI94" s="54">
        <f>IFERROR('System Summary'!$J20/'System Summary'!$G20," ")</f>
        <v>9.7784255017394697E-2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tr">
        <f>IFERROR(EASTERN!J21/EASTERN!G21," ")</f>
        <v xml:space="preserve"> </v>
      </c>
      <c r="H95" s="54" t="str">
        <f>IFERROR(BROWARD!$J21/BROWARD!$G21," ")</f>
        <v xml:space="preserve"> </v>
      </c>
      <c r="I95" s="54" t="str">
        <f>IFERROR(CENTRAL!$J21/CENTRAL!$G21," ")</f>
        <v xml:space="preserve"> </v>
      </c>
      <c r="J95" s="54" t="str">
        <f>IFERROR(CHIPOLA!$J21/CHIPOLA!$G21," ")</f>
        <v xml:space="preserve"> </v>
      </c>
      <c r="K95" s="54" t="str">
        <f>IFERROR(DAYTONA!$J21/DAYTONA!$G21," ")</f>
        <v xml:space="preserve"> </v>
      </c>
      <c r="L95" s="54" t="str">
        <f>IFERROR(SOUTHWESTERN!$J21/SOUTHWESTERN!$G21," ")</f>
        <v xml:space="preserve"> </v>
      </c>
      <c r="M95" s="54" t="str">
        <f>IFERROR('FSC JAX'!$J21/'FSC JAX'!$G21," ")</f>
        <v xml:space="preserve"> </v>
      </c>
      <c r="N95" s="54" t="str">
        <f>IFERROR('FL KEYS'!$J21/'FL KEYS'!$G21," ")</f>
        <v xml:space="preserve"> </v>
      </c>
      <c r="O95" s="54" t="str">
        <f>IFERROR('GULF COAST'!$J21/'GULF COAST'!$G21," ")</f>
        <v xml:space="preserve"> </v>
      </c>
      <c r="P95" s="54" t="str">
        <f>IFERROR(HILLSBOROUGH!$J21/HILLSBOROUGH!$G21," ")</f>
        <v xml:space="preserve"> </v>
      </c>
      <c r="Q95" s="54" t="str">
        <f>IFERROR('INDIAN RIVER'!$J21/'INDIAN RIVER'!$G21," ")</f>
        <v xml:space="preserve"> </v>
      </c>
      <c r="R95" s="54">
        <f>IFERROR(GATEWAY!$J21/GATEWAY!$G21," ")</f>
        <v>0</v>
      </c>
      <c r="S95" s="54">
        <f>IFERROR('LAKE SUMTER'!$J21/'LAKE SUMTER'!$G21," ")</f>
        <v>1</v>
      </c>
      <c r="T95" s="54">
        <f>IFERROR('SCF MANATEE'!$J21/'SCF MANATEE'!$G21," ")</f>
        <v>1</v>
      </c>
      <c r="U95" s="54">
        <f>IFERROR(MIAMI!$J21/MIAMI!$G21," ")</f>
        <v>0</v>
      </c>
      <c r="V95" s="54" t="str">
        <f>IFERROR('NORTH FLORIDA'!$J21/'NORTH FLORIDA'!$G21," ")</f>
        <v xml:space="preserve"> </v>
      </c>
      <c r="W95" s="54" t="str">
        <f>IFERROR('NORTHWEST FLORIDA'!$J21/'NORTHWEST FLORIDA'!$G21," ")</f>
        <v xml:space="preserve"> </v>
      </c>
      <c r="X95" s="54" t="str">
        <f>IFERROR('PALM BEACH'!$J21/'PALM BEACH'!$G21," ")</f>
        <v xml:space="preserve"> </v>
      </c>
      <c r="Y95" s="54" t="str">
        <f>IFERROR(PASCO!$J21/PASCO!$G21," ")</f>
        <v xml:space="preserve"> </v>
      </c>
      <c r="Z95" s="54" t="str">
        <f>IFERROR(PENSACOLA!$J21/PENSACOLA!$G21," ")</f>
        <v xml:space="preserve"> </v>
      </c>
      <c r="AA95" s="54" t="str">
        <f>IFERROR(POLK!$J21/POLK!$G21," ")</f>
        <v xml:space="preserve"> </v>
      </c>
      <c r="AB95" s="54" t="str">
        <f>IFERROR('ST JOHNS'!$J21/'ST JOHNS'!$G21," ")</f>
        <v xml:space="preserve"> </v>
      </c>
      <c r="AC95" s="54" t="str">
        <f>IFERROR('ST PETE'!$J21/'ST PETE'!$G21," ")</f>
        <v xml:space="preserve"> </v>
      </c>
      <c r="AD95" s="54">
        <f>IFERROR('SANTA FE'!$J21/'SANTA FE'!$G21," ")</f>
        <v>1</v>
      </c>
      <c r="AE95" s="54" t="str">
        <f>IFERROR(SEMINOLE!$J21/SEMINOLE!$G21," ")</f>
        <v xml:space="preserve"> </v>
      </c>
      <c r="AF95" s="54" t="str">
        <f>IFERROR('SOUTH FLORIDA'!$J21/'SOUTH FLORIDA'!$G21," ")</f>
        <v xml:space="preserve"> </v>
      </c>
      <c r="AG95" s="54" t="str">
        <f>IFERROR(TALLAHASSEE!$J21/TALLAHASSEE!$G21," ")</f>
        <v xml:space="preserve"> </v>
      </c>
      <c r="AH95" s="54" t="str">
        <f>IFERROR(VALENCIA!$J21/VALENCIA!$G21," ")</f>
        <v xml:space="preserve"> </v>
      </c>
      <c r="AI95" s="54">
        <f>IFERROR('System Summary'!$J21/'System Summary'!$G21," ")</f>
        <v>0.20009956688405436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tr">
        <f>IFERROR(EASTERN!J22/EASTERN!G22," ")</f>
        <v xml:space="preserve"> </v>
      </c>
      <c r="H96" s="54" t="str">
        <f>IFERROR(BROWARD!$J22/BROWARD!$G22," ")</f>
        <v xml:space="preserve"> </v>
      </c>
      <c r="I96" s="54" t="str">
        <f>IFERROR(CENTRAL!$J22/CENTRAL!$G22," ")</f>
        <v xml:space="preserve"> </v>
      </c>
      <c r="J96" s="54" t="str">
        <f>IFERROR(CHIPOLA!$J22/CHIPOLA!$G22," ")</f>
        <v xml:space="preserve"> </v>
      </c>
      <c r="K96" s="54" t="str">
        <f>IFERROR(DAYTONA!$J22/DAYTONA!$G22," ")</f>
        <v xml:space="preserve"> </v>
      </c>
      <c r="L96" s="54" t="str">
        <f>IFERROR(SOUTHWESTERN!$J22/SOUTHWESTERN!$G22," ")</f>
        <v xml:space="preserve"> </v>
      </c>
      <c r="M96" s="54" t="str">
        <f>IFERROR('FSC JAX'!$J22/'FSC JAX'!$G22," ")</f>
        <v xml:space="preserve"> </v>
      </c>
      <c r="N96" s="54" t="str">
        <f>IFERROR('FL KEYS'!$J22/'FL KEYS'!$G22," ")</f>
        <v xml:space="preserve"> </v>
      </c>
      <c r="O96" s="54" t="str">
        <f>IFERROR('GULF COAST'!$J22/'GULF COAST'!$G22," ")</f>
        <v xml:space="preserve"> </v>
      </c>
      <c r="P96" s="54" t="str">
        <f>IFERROR(HILLSBOROUGH!$J22/HILLSBOROUGH!$G22," ")</f>
        <v xml:space="preserve"> </v>
      </c>
      <c r="Q96" s="54" t="str">
        <f>IFERROR('INDIAN RIVER'!$J22/'INDIAN RIVER'!$G22," ")</f>
        <v xml:space="preserve"> </v>
      </c>
      <c r="R96" s="54" t="str">
        <f>IFERROR(GATEWAY!$J22/GATEWAY!$G22," ")</f>
        <v xml:space="preserve"> </v>
      </c>
      <c r="S96" s="54" t="str">
        <f>IFERROR('LAKE SUMTER'!$J22/'LAKE SUMTER'!$G22," ")</f>
        <v xml:space="preserve"> </v>
      </c>
      <c r="T96" s="54">
        <f>IFERROR('SCF MANATEE'!$J22/'SCF MANATEE'!$G22," ")</f>
        <v>1</v>
      </c>
      <c r="U96" s="54" t="str">
        <f>IFERROR(MIAMI!$J22/MIAMI!$G22," ")</f>
        <v xml:space="preserve"> </v>
      </c>
      <c r="V96" s="54" t="str">
        <f>IFERROR('NORTH FLORIDA'!$J22/'NORTH FLORIDA'!$G22," ")</f>
        <v xml:space="preserve"> </v>
      </c>
      <c r="W96" s="54" t="str">
        <f>IFERROR('NORTHWEST FLORIDA'!$J22/'NORTHWEST FLORIDA'!$G22," ")</f>
        <v xml:space="preserve"> </v>
      </c>
      <c r="X96" s="54" t="str">
        <f>IFERROR('PALM BEACH'!$J22/'PALM BEACH'!$G22," ")</f>
        <v xml:space="preserve"> </v>
      </c>
      <c r="Y96" s="54" t="str">
        <f>IFERROR(PASCO!$J22/PASCO!$G22," ")</f>
        <v xml:space="preserve"> </v>
      </c>
      <c r="Z96" s="54" t="str">
        <f>IFERROR(PENSACOLA!$J22/PENSACOLA!$G22," ")</f>
        <v xml:space="preserve"> </v>
      </c>
      <c r="AA96" s="54" t="str">
        <f>IFERROR(POLK!$J22/POLK!$G22," ")</f>
        <v xml:space="preserve"> </v>
      </c>
      <c r="AB96" s="54" t="str">
        <f>IFERROR('ST JOHNS'!$J22/'ST JOHNS'!$G22," ")</f>
        <v xml:space="preserve"> </v>
      </c>
      <c r="AC96" s="54">
        <f>IFERROR('ST PETE'!$J22/'ST PETE'!$G22," ")</f>
        <v>1</v>
      </c>
      <c r="AD96" s="54" t="str">
        <f>IFERROR('SANTA FE'!$J22/'SANTA FE'!$G22," ")</f>
        <v xml:space="preserve"> </v>
      </c>
      <c r="AE96" s="54" t="str">
        <f>IFERROR(SEMINOLE!$J22/SEMINOLE!$G22," ")</f>
        <v xml:space="preserve"> </v>
      </c>
      <c r="AF96" s="54" t="str">
        <f>IFERROR('SOUTH FLORIDA'!$J22/'SOUTH FLORIDA'!$G22," ")</f>
        <v xml:space="preserve"> </v>
      </c>
      <c r="AG96" s="54" t="str">
        <f>IFERROR(TALLAHASSEE!$J22/TALLAHASSEE!$G22," ")</f>
        <v xml:space="preserve"> </v>
      </c>
      <c r="AH96" s="54">
        <f>IFERROR(VALENCIA!$J22/VALENCIA!$G22," ")</f>
        <v>1</v>
      </c>
      <c r="AI96" s="54">
        <f>IFERROR('System Summary'!$J22/'System Summary'!$G22," ")</f>
        <v>1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tr">
        <f>IFERROR(EASTERN!J23/EASTERN!G23," ")</f>
        <v xml:space="preserve"> </v>
      </c>
      <c r="H97" s="54" t="str">
        <f>IFERROR(BROWARD!$J23/BROWARD!$G23," ")</f>
        <v xml:space="preserve"> </v>
      </c>
      <c r="I97" s="54" t="str">
        <f>IFERROR(CENTRAL!$J23/CENTRAL!$G23," ")</f>
        <v xml:space="preserve"> </v>
      </c>
      <c r="J97" s="54" t="str">
        <f>IFERROR(CHIPOLA!$J23/CHIPOLA!$G23," ")</f>
        <v xml:space="preserve"> </v>
      </c>
      <c r="K97" s="54" t="str">
        <f>IFERROR(DAYTONA!$J23/DAYTONA!$G23," ")</f>
        <v xml:space="preserve"> </v>
      </c>
      <c r="L97" s="54" t="str">
        <f>IFERROR(SOUTHWESTERN!$J23/SOUTHWESTERN!$G23," ")</f>
        <v xml:space="preserve"> </v>
      </c>
      <c r="M97" s="54" t="str">
        <f>IFERROR('FSC JAX'!$J23/'FSC JAX'!$G23," ")</f>
        <v xml:space="preserve"> </v>
      </c>
      <c r="N97" s="54" t="str">
        <f>IFERROR('FL KEYS'!$J23/'FL KEYS'!$G23," ")</f>
        <v xml:space="preserve"> </v>
      </c>
      <c r="O97" s="54" t="str">
        <f>IFERROR('GULF COAST'!$J23/'GULF COAST'!$G23," ")</f>
        <v xml:space="preserve"> </v>
      </c>
      <c r="P97" s="54" t="str">
        <f>IFERROR(HILLSBOROUGH!$J23/HILLSBOROUGH!$G23," ")</f>
        <v xml:space="preserve"> </v>
      </c>
      <c r="Q97" s="54" t="str">
        <f>IFERROR('INDIAN RIVER'!$J23/'INDIAN RIVER'!$G23," ")</f>
        <v xml:space="preserve"> </v>
      </c>
      <c r="R97" s="54" t="str">
        <f>IFERROR(GATEWAY!$J23/GATEWAY!$G23," ")</f>
        <v xml:space="preserve"> </v>
      </c>
      <c r="S97" s="54" t="str">
        <f>IFERROR('LAKE SUMTER'!$J23/'LAKE SUMTER'!$G23," ")</f>
        <v xml:space="preserve"> </v>
      </c>
      <c r="T97" s="54">
        <f>IFERROR('SCF MANATEE'!$J23/'SCF MANATEE'!$G23," ")</f>
        <v>0.29999224024210441</v>
      </c>
      <c r="U97" s="54" t="str">
        <f>IFERROR(MIAMI!$J23/MIAMI!$G23," ")</f>
        <v xml:space="preserve"> </v>
      </c>
      <c r="V97" s="54" t="str">
        <f>IFERROR('NORTH FLORIDA'!$J23/'NORTH FLORIDA'!$G23," ")</f>
        <v xml:space="preserve"> </v>
      </c>
      <c r="W97" s="54" t="str">
        <f>IFERROR('NORTHWEST FLORIDA'!$J23/'NORTHWEST FLORIDA'!$G23," ")</f>
        <v xml:space="preserve"> </v>
      </c>
      <c r="X97" s="54">
        <f>IFERROR('PALM BEACH'!$J23/'PALM BEACH'!$G23," ")</f>
        <v>1</v>
      </c>
      <c r="Y97" s="54" t="str">
        <f>IFERROR(PASCO!$J23/PASCO!$G23," ")</f>
        <v xml:space="preserve"> </v>
      </c>
      <c r="Z97" s="54" t="str">
        <f>IFERROR(PENSACOLA!$J23/PENSACOLA!$G23," ")</f>
        <v xml:space="preserve"> </v>
      </c>
      <c r="AA97" s="54" t="str">
        <f>IFERROR(POLK!$J23/POLK!$G23," ")</f>
        <v xml:space="preserve"> </v>
      </c>
      <c r="AB97" s="54" t="str">
        <f>IFERROR('ST JOHNS'!$J23/'ST JOHNS'!$G23," ")</f>
        <v xml:space="preserve"> </v>
      </c>
      <c r="AC97" s="54" t="str">
        <f>IFERROR('ST PETE'!$J23/'ST PETE'!$G23," ")</f>
        <v xml:space="preserve"> </v>
      </c>
      <c r="AD97" s="54" t="str">
        <f>IFERROR('SANTA FE'!$J23/'SANTA FE'!$G23," ")</f>
        <v xml:space="preserve"> </v>
      </c>
      <c r="AE97" s="54" t="str">
        <f>IFERROR(SEMINOLE!$J23/SEMINOLE!$G23," ")</f>
        <v xml:space="preserve"> </v>
      </c>
      <c r="AF97" s="54">
        <f>IFERROR('SOUTH FLORIDA'!$J23/'SOUTH FLORIDA'!$G23," ")</f>
        <v>0</v>
      </c>
      <c r="AG97" s="54" t="str">
        <f>IFERROR(TALLAHASSEE!$J23/TALLAHASSEE!$G23," ")</f>
        <v xml:space="preserve"> </v>
      </c>
      <c r="AH97" s="54" t="str">
        <f>IFERROR(VALENCIA!$J23/VALENCIA!$G23," ")</f>
        <v xml:space="preserve"> </v>
      </c>
      <c r="AI97" s="54">
        <f>IFERROR('System Summary'!$J23/'System Summary'!$G23," ")</f>
        <v>0.80017257822789412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tr">
        <f>IFERROR(EASTERN!J24/EASTERN!G24," ")</f>
        <v xml:space="preserve"> </v>
      </c>
      <c r="H98" s="54" t="str">
        <f>IFERROR(BROWARD!$J24/BROWARD!$G24," ")</f>
        <v xml:space="preserve"> </v>
      </c>
      <c r="I98" s="54" t="str">
        <f>IFERROR(CENTRAL!$J24/CENTRAL!$G24," ")</f>
        <v xml:space="preserve"> </v>
      </c>
      <c r="J98" s="54" t="str">
        <f>IFERROR(CHIPOLA!$J24/CHIPOLA!$G24," ")</f>
        <v xml:space="preserve"> </v>
      </c>
      <c r="K98" s="54" t="str">
        <f>IFERROR(DAYTONA!$J24/DAYTONA!$G24," ")</f>
        <v xml:space="preserve"> </v>
      </c>
      <c r="L98" s="54" t="str">
        <f>IFERROR(SOUTHWESTERN!$J24/SOUTHWESTERN!$G24," ")</f>
        <v xml:space="preserve"> </v>
      </c>
      <c r="M98" s="54" t="str">
        <f>IFERROR('FSC JAX'!$J24/'FSC JAX'!$G24," ")</f>
        <v xml:space="preserve"> </v>
      </c>
      <c r="N98" s="54" t="str">
        <f>IFERROR('FL KEYS'!$J24/'FL KEYS'!$G24," ")</f>
        <v xml:space="preserve"> </v>
      </c>
      <c r="O98" s="54" t="str">
        <f>IFERROR('GULF COAST'!$J24/'GULF COAST'!$G24," ")</f>
        <v xml:space="preserve"> </v>
      </c>
      <c r="P98" s="54" t="str">
        <f>IFERROR(HILLSBOROUGH!$J24/HILLSBOROUGH!$G24," ")</f>
        <v xml:space="preserve"> </v>
      </c>
      <c r="Q98" s="54" t="str">
        <f>IFERROR('INDIAN RIVER'!$J24/'INDIAN RIVER'!$G24," ")</f>
        <v xml:space="preserve"> </v>
      </c>
      <c r="R98" s="54" t="str">
        <f>IFERROR(GATEWAY!$J24/GATEWAY!$G24," ")</f>
        <v xml:space="preserve"> </v>
      </c>
      <c r="S98" s="54" t="str">
        <f>IFERROR('LAKE SUMTER'!$J24/'LAKE SUMTER'!$G24," ")</f>
        <v xml:space="preserve"> </v>
      </c>
      <c r="T98" s="54" t="str">
        <f>IFERROR('SCF MANATEE'!$J24/'SCF MANATEE'!$G24," ")</f>
        <v xml:space="preserve"> </v>
      </c>
      <c r="U98" s="54" t="str">
        <f>IFERROR(MIAMI!$J24/MIAMI!$G24," ")</f>
        <v xml:space="preserve"> </v>
      </c>
      <c r="V98" s="54" t="str">
        <f>IFERROR('NORTH FLORIDA'!$J24/'NORTH FLORIDA'!$G24," ")</f>
        <v xml:space="preserve"> </v>
      </c>
      <c r="W98" s="54" t="str">
        <f>IFERROR('NORTHWEST FLORIDA'!$J24/'NORTHWEST FLORIDA'!$G24," ")</f>
        <v xml:space="preserve"> </v>
      </c>
      <c r="X98" s="54" t="str">
        <f>IFERROR('PALM BEACH'!$J24/'PALM BEACH'!$G24," ")</f>
        <v xml:space="preserve"> </v>
      </c>
      <c r="Y98" s="54" t="str">
        <f>IFERROR(PASCO!$J24/PASCO!$G24," ")</f>
        <v xml:space="preserve"> </v>
      </c>
      <c r="Z98" s="54" t="str">
        <f>IFERROR(PENSACOLA!$J24/PENSACOLA!$G24," ")</f>
        <v xml:space="preserve"> </v>
      </c>
      <c r="AA98" s="54" t="str">
        <f>IFERROR(POLK!$J24/POLK!$G24," ")</f>
        <v xml:space="preserve"> </v>
      </c>
      <c r="AB98" s="54" t="str">
        <f>IFERROR('ST JOHNS'!$J24/'ST JOHNS'!$G24," ")</f>
        <v xml:space="preserve"> </v>
      </c>
      <c r="AC98" s="54">
        <f>IFERROR('ST PETE'!$J24/'ST PETE'!$G24," ")</f>
        <v>0</v>
      </c>
      <c r="AD98" s="54" t="str">
        <f>IFERROR('SANTA FE'!$J24/'SANTA FE'!$G24," ")</f>
        <v xml:space="preserve"> </v>
      </c>
      <c r="AE98" s="54" t="str">
        <f>IFERROR(SEMINOLE!$J24/SEMINOLE!$G24," ")</f>
        <v xml:space="preserve"> </v>
      </c>
      <c r="AF98" s="54" t="str">
        <f>IFERROR('SOUTH FLORIDA'!$J24/'SOUTH FLORIDA'!$G24," ")</f>
        <v xml:space="preserve"> </v>
      </c>
      <c r="AG98" s="54" t="str">
        <f>IFERROR(TALLAHASSEE!$J24/TALLAHASSEE!$G24," ")</f>
        <v xml:space="preserve"> </v>
      </c>
      <c r="AH98" s="54" t="str">
        <f>IFERROR(VALENCIA!$J24/VALENCIA!$G24," ")</f>
        <v xml:space="preserve"> </v>
      </c>
      <c r="AI98" s="54">
        <f>IFERROR('System Summary'!$J24/'System Summary'!$G24," ")</f>
        <v>0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f>IFERROR(EASTERN!J25/EASTERN!G25," ")</f>
        <v>0.27541042709592134</v>
      </c>
      <c r="H99" s="54">
        <f>IFERROR(BROWARD!$J25/BROWARD!$G25," ")</f>
        <v>0.40077722938666804</v>
      </c>
      <c r="I99" s="54">
        <f>IFERROR(CENTRAL!$J25/CENTRAL!$G25," ")</f>
        <v>0.18513963990307636</v>
      </c>
      <c r="J99" s="54">
        <f>IFERROR(CHIPOLA!$J25/CHIPOLA!$G25," ")</f>
        <v>0.20972915688701119</v>
      </c>
      <c r="K99" s="54">
        <f>IFERROR(DAYTONA!$J25/DAYTONA!$G25," ")</f>
        <v>0.24018261182282011</v>
      </c>
      <c r="L99" s="54">
        <f>IFERROR(SOUTHWESTERN!$J25/SOUTHWESTERN!$G25," ")</f>
        <v>0.24924799215055818</v>
      </c>
      <c r="M99" s="54">
        <f>IFERROR('FSC JAX'!$J25/'FSC JAX'!$G25," ")</f>
        <v>0.10684950855988037</v>
      </c>
      <c r="N99" s="54">
        <f>IFERROR('FL KEYS'!$J25/'FL KEYS'!$G25," ")</f>
        <v>0.41825744628963463</v>
      </c>
      <c r="O99" s="54">
        <f>IFERROR('GULF COAST'!$J25/'GULF COAST'!$G25," ")</f>
        <v>0</v>
      </c>
      <c r="P99" s="54">
        <f>IFERROR(HILLSBOROUGH!$J25/HILLSBOROUGH!$G25," ")</f>
        <v>-5.9994838969997112E-2</v>
      </c>
      <c r="Q99" s="54">
        <f>IFERROR('INDIAN RIVER'!$J25/'INDIAN RIVER'!$G25," ")</f>
        <v>0.35792468003911432</v>
      </c>
      <c r="R99" s="54">
        <f>IFERROR(GATEWAY!$J25/GATEWAY!$G25," ")</f>
        <v>0.56433443132002026</v>
      </c>
      <c r="S99" s="54">
        <f>IFERROR('LAKE SUMTER'!$J25/'LAKE SUMTER'!$G25," ")</f>
        <v>0.17301804627807943</v>
      </c>
      <c r="T99" s="54">
        <f>IFERROR('SCF MANATEE'!$J25/'SCF MANATEE'!$G25," ")</f>
        <v>0.31017434726024307</v>
      </c>
      <c r="U99" s="54">
        <f>IFERROR(MIAMI!$J25/MIAMI!$G25," ")</f>
        <v>0.49725257661097794</v>
      </c>
      <c r="V99" s="54">
        <f>IFERROR('NORTH FLORIDA'!$J25/'NORTH FLORIDA'!$G25," ")</f>
        <v>0</v>
      </c>
      <c r="W99" s="54">
        <f>IFERROR('NORTHWEST FLORIDA'!$J25/'NORTHWEST FLORIDA'!$G25," ")</f>
        <v>0.37400085137044908</v>
      </c>
      <c r="X99" s="54">
        <f>IFERROR('PALM BEACH'!$J25/'PALM BEACH'!$G25," ")</f>
        <v>0.4810063829000083</v>
      </c>
      <c r="Y99" s="54">
        <f>IFERROR(PASCO!$J25/PASCO!$G25," ")</f>
        <v>0.22551060845874429</v>
      </c>
      <c r="Z99" s="54">
        <f>IFERROR(PENSACOLA!$J25/PENSACOLA!$G25," ")</f>
        <v>0.27677682416259836</v>
      </c>
      <c r="AA99" s="54">
        <f>IFERROR(POLK!$J25/POLK!$G25," ")</f>
        <v>0.26439230151726878</v>
      </c>
      <c r="AB99" s="54">
        <f>IFERROR('ST JOHNS'!$J25/'ST JOHNS'!$G25," ")</f>
        <v>0.44255255975833852</v>
      </c>
      <c r="AC99" s="54">
        <f>IFERROR('ST PETE'!$J25/'ST PETE'!$G25," ")</f>
        <v>0.38197477105562355</v>
      </c>
      <c r="AD99" s="54">
        <f>IFERROR('SANTA FE'!$J25/'SANTA FE'!$G25," ")</f>
        <v>0.55300073391213989</v>
      </c>
      <c r="AE99" s="54">
        <f>IFERROR(SEMINOLE!$J25/SEMINOLE!$G25," ")</f>
        <v>0.49085195308987001</v>
      </c>
      <c r="AF99" s="54">
        <f>IFERROR('SOUTH FLORIDA'!$J25/'SOUTH FLORIDA'!$G25," ")</f>
        <v>0.30239261348489727</v>
      </c>
      <c r="AG99" s="54">
        <f>IFERROR(TALLAHASSEE!$J25/TALLAHASSEE!$G25," ")</f>
        <v>0.14914163835850985</v>
      </c>
      <c r="AH99" s="54">
        <f>IFERROR(VALENCIA!$J25/VALENCIA!$G25," ")</f>
        <v>0.55246830791258394</v>
      </c>
      <c r="AI99" s="54">
        <f>IFERROR('System Summary'!$J25/'System Summary'!$G25," ")</f>
        <v>0.35360271211797306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tr">
        <f>IFERROR(EASTERN!J26/EASTERN!G26," ")</f>
        <v xml:space="preserve"> </v>
      </c>
      <c r="H100" s="54" t="str">
        <f>IFERROR(BROWARD!$J26/BROWARD!$G26," ")</f>
        <v xml:space="preserve"> </v>
      </c>
      <c r="I100" s="54" t="str">
        <f>IFERROR(CENTRAL!$J26/CENTRAL!$G26," ")</f>
        <v xml:space="preserve"> </v>
      </c>
      <c r="J100" s="54" t="str">
        <f>IFERROR(CHIPOLA!$J26/CHIPOLA!$G26," ")</f>
        <v xml:space="preserve"> </v>
      </c>
      <c r="K100" s="54" t="str">
        <f>IFERROR(DAYTONA!$J26/DAYTONA!$G26," ")</f>
        <v xml:space="preserve"> </v>
      </c>
      <c r="L100" s="54" t="str">
        <f>IFERROR(SOUTHWESTERN!$J26/SOUTHWESTERN!$G26," ")</f>
        <v xml:space="preserve"> </v>
      </c>
      <c r="M100" s="54" t="str">
        <f>IFERROR('FSC JAX'!$J26/'FSC JAX'!$G26," ")</f>
        <v xml:space="preserve"> </v>
      </c>
      <c r="N100" s="54" t="str">
        <f>IFERROR('FL KEYS'!$J26/'FL KEYS'!$G26," ")</f>
        <v xml:space="preserve"> </v>
      </c>
      <c r="O100" s="54" t="str">
        <f>IFERROR('GULF COAST'!$J26/'GULF COAST'!$G26," ")</f>
        <v xml:space="preserve"> </v>
      </c>
      <c r="P100" s="54" t="str">
        <f>IFERROR(HILLSBOROUGH!$J26/HILLSBOROUGH!$G26," ")</f>
        <v xml:space="preserve"> </v>
      </c>
      <c r="Q100" s="54" t="str">
        <f>IFERROR('INDIAN RIVER'!$J26/'INDIAN RIVER'!$G26," ")</f>
        <v xml:space="preserve"> </v>
      </c>
      <c r="R100" s="54">
        <f>IFERROR(GATEWAY!$J26/GATEWAY!$G26," ")</f>
        <v>0.64297804269011971</v>
      </c>
      <c r="S100" s="54" t="str">
        <f>IFERROR('LAKE SUMTER'!$J26/'LAKE SUMTER'!$G26," ")</f>
        <v xml:space="preserve"> </v>
      </c>
      <c r="T100" s="54" t="str">
        <f>IFERROR('SCF MANATEE'!$J26/'SCF MANATEE'!$G26," ")</f>
        <v xml:space="preserve"> </v>
      </c>
      <c r="U100" s="54" t="str">
        <f>IFERROR(MIAMI!$J26/MIAMI!$G26," ")</f>
        <v xml:space="preserve"> </v>
      </c>
      <c r="V100" s="54" t="str">
        <f>IFERROR('NORTH FLORIDA'!$J26/'NORTH FLORIDA'!$G26," ")</f>
        <v xml:space="preserve"> </v>
      </c>
      <c r="W100" s="54">
        <f>IFERROR('NORTHWEST FLORIDA'!$J26/'NORTHWEST FLORIDA'!$G26," ")</f>
        <v>0.21999999702614467</v>
      </c>
      <c r="X100" s="54" t="str">
        <f>IFERROR('PALM BEACH'!$J26/'PALM BEACH'!$G26," ")</f>
        <v xml:space="preserve"> </v>
      </c>
      <c r="Y100" s="54" t="str">
        <f>IFERROR(PASCO!$J26/PASCO!$G26," ")</f>
        <v xml:space="preserve"> </v>
      </c>
      <c r="Z100" s="54" t="str">
        <f>IFERROR(PENSACOLA!$J26/PENSACOLA!$G26," ")</f>
        <v xml:space="preserve"> </v>
      </c>
      <c r="AA100" s="54">
        <f>IFERROR(POLK!$J26/POLK!$G26," ")</f>
        <v>0</v>
      </c>
      <c r="AB100" s="54">
        <f>IFERROR('ST JOHNS'!$J26/'ST JOHNS'!$G26," ")</f>
        <v>0.44255255975833852</v>
      </c>
      <c r="AC100" s="54" t="str">
        <f>IFERROR('ST PETE'!$J26/'ST PETE'!$G26," ")</f>
        <v xml:space="preserve"> </v>
      </c>
      <c r="AD100" s="54">
        <f>IFERROR('SANTA FE'!$J26/'SANTA FE'!$G26," ")</f>
        <v>0.55300073391213989</v>
      </c>
      <c r="AE100" s="54">
        <f>IFERROR(SEMINOLE!$J26/SEMINOLE!$G26," ")</f>
        <v>0</v>
      </c>
      <c r="AF100" s="54" t="str">
        <f>IFERROR('SOUTH FLORIDA'!$J26/'SOUTH FLORIDA'!$G26," ")</f>
        <v xml:space="preserve"> </v>
      </c>
      <c r="AG100" s="54" t="str">
        <f>IFERROR(TALLAHASSEE!$J26/TALLAHASSEE!$G26," ")</f>
        <v xml:space="preserve"> </v>
      </c>
      <c r="AH100" s="54" t="str">
        <f>IFERROR(VALENCIA!$J26/VALENCIA!$G26," ")</f>
        <v xml:space="preserve"> </v>
      </c>
      <c r="AI100" s="54">
        <f>IFERROR('System Summary'!$J26/'System Summary'!$G26," ")</f>
        <v>0.43328731090962863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f>IFERROR(EASTERN!J27/EASTERN!G27," ")</f>
        <v>0</v>
      </c>
      <c r="H101" s="54">
        <f>IFERROR(BROWARD!$J27/BROWARD!$G27," ")</f>
        <v>0.50067240710955885</v>
      </c>
      <c r="I101" s="54" t="str">
        <f>IFERROR(CENTRAL!$J27/CENTRAL!$G27," ")</f>
        <v xml:space="preserve"> </v>
      </c>
      <c r="J101" s="54" t="str">
        <f>IFERROR(CHIPOLA!$J27/CHIPOLA!$G27," ")</f>
        <v xml:space="preserve"> </v>
      </c>
      <c r="K101" s="54">
        <f>IFERROR(DAYTONA!$J27/DAYTONA!$G27," ")</f>
        <v>0</v>
      </c>
      <c r="L101" s="54" t="str">
        <f>IFERROR(SOUTHWESTERN!$J27/SOUTHWESTERN!$G27," ")</f>
        <v xml:space="preserve"> </v>
      </c>
      <c r="M101" s="54" t="str">
        <f>IFERROR('FSC JAX'!$J27/'FSC JAX'!$G27," ")</f>
        <v xml:space="preserve"> </v>
      </c>
      <c r="N101" s="54">
        <f>IFERROR('FL KEYS'!$J27/'FL KEYS'!$G27," ")</f>
        <v>0</v>
      </c>
      <c r="O101" s="54" t="str">
        <f>IFERROR('GULF COAST'!$J27/'GULF COAST'!$G27," ")</f>
        <v xml:space="preserve"> </v>
      </c>
      <c r="P101" s="54" t="str">
        <f>IFERROR(HILLSBOROUGH!$J27/HILLSBOROUGH!$G27," ")</f>
        <v xml:space="preserve"> </v>
      </c>
      <c r="Q101" s="54" t="str">
        <f>IFERROR('INDIAN RIVER'!$J27/'INDIAN RIVER'!$G27," ")</f>
        <v xml:space="preserve"> </v>
      </c>
      <c r="R101" s="54" t="str">
        <f>IFERROR(GATEWAY!$J27/GATEWAY!$G27," ")</f>
        <v xml:space="preserve"> </v>
      </c>
      <c r="S101" s="54" t="str">
        <f>IFERROR('LAKE SUMTER'!$J27/'LAKE SUMTER'!$G27," ")</f>
        <v xml:space="preserve"> </v>
      </c>
      <c r="T101" s="54" t="str">
        <f>IFERROR('SCF MANATEE'!$J27/'SCF MANATEE'!$G27," ")</f>
        <v xml:space="preserve"> </v>
      </c>
      <c r="U101" s="54" t="str">
        <f>IFERROR(MIAMI!$J27/MIAMI!$G27," ")</f>
        <v xml:space="preserve"> </v>
      </c>
      <c r="V101" s="54">
        <f>IFERROR('NORTH FLORIDA'!$J27/'NORTH FLORIDA'!$G27," ")</f>
        <v>0</v>
      </c>
      <c r="W101" s="54" t="str">
        <f>IFERROR('NORTHWEST FLORIDA'!$J27/'NORTHWEST FLORIDA'!$G27," ")</f>
        <v xml:space="preserve"> </v>
      </c>
      <c r="X101" s="54" t="str">
        <f>IFERROR('PALM BEACH'!$J27/'PALM BEACH'!$G27," ")</f>
        <v xml:space="preserve"> </v>
      </c>
      <c r="Y101" s="54">
        <f>IFERROR(PASCO!$J27/PASCO!$G27," ")</f>
        <v>0</v>
      </c>
      <c r="Z101" s="54" t="str">
        <f>IFERROR(PENSACOLA!$J27/PENSACOLA!$G27," ")</f>
        <v xml:space="preserve"> </v>
      </c>
      <c r="AA101" s="54" t="str">
        <f>IFERROR(POLK!$J27/POLK!$G27," ")</f>
        <v xml:space="preserve"> </v>
      </c>
      <c r="AB101" s="54" t="str">
        <f>IFERROR('ST JOHNS'!$J27/'ST JOHNS'!$G27," ")</f>
        <v xml:space="preserve"> </v>
      </c>
      <c r="AC101" s="54" t="str">
        <f>IFERROR('ST PETE'!$J27/'ST PETE'!$G27," ")</f>
        <v xml:space="preserve"> </v>
      </c>
      <c r="AD101" s="54" t="str">
        <f>IFERROR('SANTA FE'!$J27/'SANTA FE'!$G27," ")</f>
        <v xml:space="preserve"> </v>
      </c>
      <c r="AE101" s="54" t="str">
        <f>IFERROR(SEMINOLE!$J27/SEMINOLE!$G27," ")</f>
        <v xml:space="preserve"> </v>
      </c>
      <c r="AF101" s="54">
        <f>IFERROR('SOUTH FLORIDA'!$J27/'SOUTH FLORIDA'!$G27," ")</f>
        <v>0</v>
      </c>
      <c r="AG101" s="54" t="str">
        <f>IFERROR(TALLAHASSEE!$J27/TALLAHASSEE!$G27," ")</f>
        <v xml:space="preserve"> </v>
      </c>
      <c r="AH101" s="54" t="str">
        <f>IFERROR(VALENCIA!$J27/VALENCIA!$G27," ")</f>
        <v xml:space="preserve"> </v>
      </c>
      <c r="AI101" s="54">
        <f>IFERROR('System Summary'!$J27/'System Summary'!$G27," ")</f>
        <v>0.18780107212317854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>
        <f>IFERROR(EASTERN!J28/EASTERN!G28," ")</f>
        <v>0</v>
      </c>
      <c r="H102" s="54" t="str">
        <f>IFERROR(BROWARD!$J28/BROWARD!$G28," ")</f>
        <v xml:space="preserve"> </v>
      </c>
      <c r="I102" s="54" t="str">
        <f>IFERROR(CENTRAL!$J28/CENTRAL!$G28," ")</f>
        <v xml:space="preserve"> </v>
      </c>
      <c r="J102" s="54" t="str">
        <f>IFERROR(CHIPOLA!$J28/CHIPOLA!$G28," ")</f>
        <v xml:space="preserve"> </v>
      </c>
      <c r="K102" s="54" t="str">
        <f>IFERROR(DAYTONA!$J28/DAYTONA!$G28," ")</f>
        <v xml:space="preserve"> </v>
      </c>
      <c r="L102" s="54">
        <f>IFERROR(SOUTHWESTERN!$J28/SOUTHWESTERN!$G28," ")</f>
        <v>0.32197807364859771</v>
      </c>
      <c r="M102" s="54" t="str">
        <f>IFERROR('FSC JAX'!$J28/'FSC JAX'!$G28," ")</f>
        <v xml:space="preserve"> </v>
      </c>
      <c r="N102" s="54" t="str">
        <f>IFERROR('FL KEYS'!$J28/'FL KEYS'!$G28," ")</f>
        <v xml:space="preserve"> </v>
      </c>
      <c r="O102" s="54">
        <f>IFERROR('GULF COAST'!$J28/'GULF COAST'!$G28," ")</f>
        <v>0</v>
      </c>
      <c r="P102" s="54">
        <f>IFERROR(HILLSBOROUGH!$J28/HILLSBOROUGH!$G28," ")</f>
        <v>0</v>
      </c>
      <c r="Q102" s="54">
        <f>IFERROR('INDIAN RIVER'!$J28/'INDIAN RIVER'!$G28," ")</f>
        <v>0</v>
      </c>
      <c r="R102" s="54">
        <f>IFERROR(GATEWAY!$J28/GATEWAY!$G28," ")</f>
        <v>0.25</v>
      </c>
      <c r="S102" s="54" t="str">
        <f>IFERROR('LAKE SUMTER'!$J28/'LAKE SUMTER'!$G28," ")</f>
        <v xml:space="preserve"> </v>
      </c>
      <c r="T102" s="54">
        <f>IFERROR('SCF MANATEE'!$J28/'SCF MANATEE'!$G28," ")</f>
        <v>0.1000000033121793</v>
      </c>
      <c r="U102" s="54">
        <f>IFERROR(MIAMI!$J28/MIAMI!$G28," ")</f>
        <v>0</v>
      </c>
      <c r="V102" s="54" t="str">
        <f>IFERROR('NORTH FLORIDA'!$J28/'NORTH FLORIDA'!$G28," ")</f>
        <v xml:space="preserve"> </v>
      </c>
      <c r="W102" s="54" t="str">
        <f>IFERROR('NORTHWEST FLORIDA'!$J28/'NORTHWEST FLORIDA'!$G28," ")</f>
        <v xml:space="preserve"> </v>
      </c>
      <c r="X102" s="54">
        <f>IFERROR('PALM BEACH'!$J28/'PALM BEACH'!$G28," ")</f>
        <v>0.52797863396092026</v>
      </c>
      <c r="Y102" s="54" t="str">
        <f>IFERROR(PASCO!$J28/PASCO!$G28," ")</f>
        <v xml:space="preserve"> </v>
      </c>
      <c r="Z102" s="54">
        <f>IFERROR(PENSACOLA!$J28/PENSACOLA!$G28," ")</f>
        <v>1.3888071803203068E-2</v>
      </c>
      <c r="AA102" s="54" t="str">
        <f>IFERROR(POLK!$J28/POLK!$G28," ")</f>
        <v xml:space="preserve"> </v>
      </c>
      <c r="AB102" s="54" t="str">
        <f>IFERROR('ST JOHNS'!$J28/'ST JOHNS'!$G28," ")</f>
        <v xml:space="preserve"> </v>
      </c>
      <c r="AC102" s="54">
        <f>IFERROR('ST PETE'!$J28/'ST PETE'!$G28," ")</f>
        <v>0</v>
      </c>
      <c r="AD102" s="54" t="str">
        <f>IFERROR('SANTA FE'!$J28/'SANTA FE'!$G28," ")</f>
        <v xml:space="preserve"> </v>
      </c>
      <c r="AE102" s="54">
        <f>IFERROR(SEMINOLE!$J28/SEMINOLE!$G28," ")</f>
        <v>0</v>
      </c>
      <c r="AF102" s="54" t="str">
        <f>IFERROR('SOUTH FLORIDA'!$J28/'SOUTH FLORIDA'!$G28," ")</f>
        <v xml:space="preserve"> </v>
      </c>
      <c r="AG102" s="54" t="str">
        <f>IFERROR(TALLAHASSEE!$J28/TALLAHASSEE!$G28," ")</f>
        <v xml:space="preserve"> </v>
      </c>
      <c r="AH102" s="54">
        <f>IFERROR(VALENCIA!$J28/VALENCIA!$G28," ")</f>
        <v>0</v>
      </c>
      <c r="AI102" s="54">
        <f>IFERROR('System Summary'!$J28/'System Summary'!$G28," ")</f>
        <v>0.10804197843215761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>
        <f>IFERROR(EASTERN!J29/EASTERN!G29," ")</f>
        <v>0</v>
      </c>
      <c r="H103" s="54">
        <f>IFERROR(BROWARD!$J29/BROWARD!$G29," ")</f>
        <v>0.40780592070625343</v>
      </c>
      <c r="I103" s="54" t="str">
        <f>IFERROR(CENTRAL!$J29/CENTRAL!$G29," ")</f>
        <v xml:space="preserve"> </v>
      </c>
      <c r="J103" s="54" t="str">
        <f>IFERROR(CHIPOLA!$J29/CHIPOLA!$G29," ")</f>
        <v xml:space="preserve"> </v>
      </c>
      <c r="K103" s="54">
        <f>IFERROR(DAYTONA!$J29/DAYTONA!$G29," ")</f>
        <v>0</v>
      </c>
      <c r="L103" s="54">
        <f>IFERROR(SOUTHWESTERN!$J29/SOUTHWESTERN!$G29," ")</f>
        <v>0</v>
      </c>
      <c r="M103" s="54" t="str">
        <f>IFERROR('FSC JAX'!$J29/'FSC JAX'!$G29," ")</f>
        <v xml:space="preserve"> </v>
      </c>
      <c r="N103" s="54" t="str">
        <f>IFERROR('FL KEYS'!$J29/'FL KEYS'!$G29," ")</f>
        <v xml:space="preserve"> </v>
      </c>
      <c r="O103" s="54">
        <f>IFERROR('GULF COAST'!$J29/'GULF COAST'!$G29," ")</f>
        <v>0</v>
      </c>
      <c r="P103" s="54" t="str">
        <f>IFERROR(HILLSBOROUGH!$J29/HILLSBOROUGH!$G29," ")</f>
        <v xml:space="preserve"> </v>
      </c>
      <c r="Q103" s="54">
        <f>IFERROR('INDIAN RIVER'!$J29/'INDIAN RIVER'!$G29," ")</f>
        <v>0</v>
      </c>
      <c r="R103" s="54" t="str">
        <f>IFERROR(GATEWAY!$J29/GATEWAY!$G29," ")</f>
        <v xml:space="preserve"> </v>
      </c>
      <c r="S103" s="54" t="str">
        <f>IFERROR('LAKE SUMTER'!$J29/'LAKE SUMTER'!$G29," ")</f>
        <v xml:space="preserve"> </v>
      </c>
      <c r="T103" s="54" t="str">
        <f>IFERROR('SCF MANATEE'!$J29/'SCF MANATEE'!$G29," ")</f>
        <v xml:space="preserve"> </v>
      </c>
      <c r="U103" s="54">
        <f>IFERROR(MIAMI!$J29/MIAMI!$G29," ")</f>
        <v>0.51990910897555276</v>
      </c>
      <c r="V103" s="54" t="str">
        <f>IFERROR('NORTH FLORIDA'!$J29/'NORTH FLORIDA'!$G29," ")</f>
        <v xml:space="preserve"> </v>
      </c>
      <c r="W103" s="54" t="str">
        <f>IFERROR('NORTHWEST FLORIDA'!$J29/'NORTHWEST FLORIDA'!$G29," ")</f>
        <v xml:space="preserve"> </v>
      </c>
      <c r="X103" s="54">
        <f>IFERROR('PALM BEACH'!$J29/'PALM BEACH'!$G29," ")</f>
        <v>0</v>
      </c>
      <c r="Y103" s="54" t="str">
        <f>IFERROR(PASCO!$J29/PASCO!$G29," ")</f>
        <v xml:space="preserve"> </v>
      </c>
      <c r="Z103" s="54" t="str">
        <f>IFERROR(PENSACOLA!$J29/PENSACOLA!$G29," ")</f>
        <v xml:space="preserve"> </v>
      </c>
      <c r="AA103" s="54">
        <f>IFERROR(POLK!$J29/POLK!$G29," ")</f>
        <v>0</v>
      </c>
      <c r="AB103" s="54" t="str">
        <f>IFERROR('ST JOHNS'!$J29/'ST JOHNS'!$G29," ")</f>
        <v xml:space="preserve"> </v>
      </c>
      <c r="AC103" s="54">
        <f>IFERROR('ST PETE'!$J29/'ST PETE'!$G29," ")</f>
        <v>0</v>
      </c>
      <c r="AD103" s="54" t="str">
        <f>IFERROR('SANTA FE'!$J29/'SANTA FE'!$G29," ")</f>
        <v xml:space="preserve"> </v>
      </c>
      <c r="AE103" s="54">
        <f>IFERROR(SEMINOLE!$J29/SEMINOLE!$G29," ")</f>
        <v>0</v>
      </c>
      <c r="AF103" s="54" t="str">
        <f>IFERROR('SOUTH FLORIDA'!$J29/'SOUTH FLORIDA'!$G29," ")</f>
        <v xml:space="preserve"> </v>
      </c>
      <c r="AG103" s="54">
        <f>IFERROR(TALLAHASSEE!$J29/TALLAHASSEE!$G29," ")</f>
        <v>0</v>
      </c>
      <c r="AH103" s="54">
        <f>IFERROR(VALENCIA!$J29/VALENCIA!$G29," ")</f>
        <v>0</v>
      </c>
      <c r="AI103" s="54">
        <f>IFERROR('System Summary'!$J29/'System Summary'!$G29," ")</f>
        <v>0.38585604228906045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 t="str">
        <f>IFERROR(EASTERN!J30/EASTERN!G30," ")</f>
        <v xml:space="preserve"> </v>
      </c>
      <c r="H104" s="54" t="str">
        <f>IFERROR(BROWARD!$J30/BROWARD!$G30," ")</f>
        <v xml:space="preserve"> </v>
      </c>
      <c r="I104" s="54">
        <f>IFERROR(CENTRAL!$J30/CENTRAL!$G30," ")</f>
        <v>0</v>
      </c>
      <c r="J104" s="54">
        <f>IFERROR(CHIPOLA!$J30/CHIPOLA!$G30," ")</f>
        <v>0.20972915688701119</v>
      </c>
      <c r="K104" s="54" t="str">
        <f>IFERROR(DAYTONA!$J30/DAYTONA!$G30," ")</f>
        <v xml:space="preserve"> </v>
      </c>
      <c r="L104" s="54" t="str">
        <f>IFERROR(SOUTHWESTERN!$J30/SOUTHWESTERN!$G30," ")</f>
        <v xml:space="preserve"> </v>
      </c>
      <c r="M104" s="54">
        <f>IFERROR('FSC JAX'!$J30/'FSC JAX'!$G30," ")</f>
        <v>0.10673444576872097</v>
      </c>
      <c r="N104" s="54">
        <f>IFERROR('FL KEYS'!$J30/'FL KEYS'!$G30," ")</f>
        <v>0.30569550284773467</v>
      </c>
      <c r="O104" s="54">
        <f>IFERROR('GULF COAST'!$J30/'GULF COAST'!$G30," ")</f>
        <v>0</v>
      </c>
      <c r="P104" s="54">
        <f>IFERROR(HILLSBOROUGH!$J30/HILLSBOROUGH!$G30," ")</f>
        <v>-0.16536602170374318</v>
      </c>
      <c r="Q104" s="54">
        <f>IFERROR('INDIAN RIVER'!$J30/'INDIAN RIVER'!$G30," ")</f>
        <v>3.6603010214752776E-2</v>
      </c>
      <c r="R104" s="54">
        <f>IFERROR(GATEWAY!$J30/GATEWAY!$G30," ")</f>
        <v>0.25000009207767376</v>
      </c>
      <c r="S104" s="54">
        <f>IFERROR('LAKE SUMTER'!$J30/'LAKE SUMTER'!$G30," ")</f>
        <v>0.16922125954487607</v>
      </c>
      <c r="T104" s="54" t="str">
        <f>IFERROR('SCF MANATEE'!$J30/'SCF MANATEE'!$G30," ")</f>
        <v xml:space="preserve"> </v>
      </c>
      <c r="U104" s="54">
        <f>IFERROR(MIAMI!$J30/MIAMI!$G30," ")</f>
        <v>0</v>
      </c>
      <c r="V104" s="54">
        <f>IFERROR('NORTH FLORIDA'!$J30/'NORTH FLORIDA'!$G30," ")</f>
        <v>0</v>
      </c>
      <c r="W104" s="54">
        <f>IFERROR('NORTHWEST FLORIDA'!$J30/'NORTHWEST FLORIDA'!$G30," ")</f>
        <v>0.19953194807306429</v>
      </c>
      <c r="X104" s="54" t="str">
        <f>IFERROR('PALM BEACH'!$J30/'PALM BEACH'!$G30," ")</f>
        <v xml:space="preserve"> </v>
      </c>
      <c r="Y104" s="54">
        <f>IFERROR(PASCO!$J30/PASCO!$G30," ")</f>
        <v>0.19726747994441901</v>
      </c>
      <c r="Z104" s="54">
        <f>IFERROR(PENSACOLA!$J30/PENSACOLA!$G30," ")</f>
        <v>1</v>
      </c>
      <c r="AA104" s="54">
        <f>IFERROR(POLK!$J30/POLK!$G30," ")</f>
        <v>0.29256997774199933</v>
      </c>
      <c r="AB104" s="54" t="str">
        <f>IFERROR('ST JOHNS'!$J30/'ST JOHNS'!$G30," ")</f>
        <v xml:space="preserve"> </v>
      </c>
      <c r="AC104" s="54" t="str">
        <f>IFERROR('ST PETE'!$J30/'ST PETE'!$G30," ")</f>
        <v xml:space="preserve"> </v>
      </c>
      <c r="AD104" s="54" t="str">
        <f>IFERROR('SANTA FE'!$J30/'SANTA FE'!$G30," ")</f>
        <v xml:space="preserve"> </v>
      </c>
      <c r="AE104" s="54">
        <f>IFERROR(SEMINOLE!$J30/SEMINOLE!$G30," ")</f>
        <v>0.96154623081466006</v>
      </c>
      <c r="AF104" s="54" t="str">
        <f>IFERROR('SOUTH FLORIDA'!$J30/'SOUTH FLORIDA'!$G30," ")</f>
        <v xml:space="preserve"> </v>
      </c>
      <c r="AG104" s="54">
        <f>IFERROR(TALLAHASSEE!$J30/TALLAHASSEE!$G30," ")</f>
        <v>5.0000260617929851E-2</v>
      </c>
      <c r="AH104" s="54" t="str">
        <f>IFERROR(VALENCIA!$J30/VALENCIA!$G30," ")</f>
        <v xml:space="preserve"> </v>
      </c>
      <c r="AI104" s="54">
        <f>IFERROR('System Summary'!$J30/'System Summary'!$G30," ")</f>
        <v>0.1373989294316609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>
        <f>IFERROR(EASTERN!J31/EASTERN!G31," ")</f>
        <v>0</v>
      </c>
      <c r="H105" s="54">
        <f>IFERROR(BROWARD!$J31/BROWARD!$G31," ")</f>
        <v>0.64697394041236567</v>
      </c>
      <c r="I105" s="54" t="str">
        <f>IFERROR(CENTRAL!$J31/CENTRAL!$G31," ")</f>
        <v xml:space="preserve"> </v>
      </c>
      <c r="J105" s="54" t="str">
        <f>IFERROR(CHIPOLA!$J31/CHIPOLA!$G31," ")</f>
        <v xml:space="preserve"> </v>
      </c>
      <c r="K105" s="54">
        <f>IFERROR(DAYTONA!$J31/DAYTONA!$G31," ")</f>
        <v>0</v>
      </c>
      <c r="L105" s="54">
        <f>IFERROR(SOUTHWESTERN!$J31/SOUTHWESTERN!$G31," ")</f>
        <v>0</v>
      </c>
      <c r="M105" s="54" t="str">
        <f>IFERROR('FSC JAX'!$J31/'FSC JAX'!$G31," ")</f>
        <v xml:space="preserve"> </v>
      </c>
      <c r="N105" s="54" t="str">
        <f>IFERROR('FL KEYS'!$J31/'FL KEYS'!$G31," ")</f>
        <v xml:space="preserve"> </v>
      </c>
      <c r="O105" s="54" t="str">
        <f>IFERROR('GULF COAST'!$J31/'GULF COAST'!$G31," ")</f>
        <v xml:space="preserve"> </v>
      </c>
      <c r="P105" s="54" t="str">
        <f>IFERROR(HILLSBOROUGH!$J31/HILLSBOROUGH!$G31," ")</f>
        <v xml:space="preserve"> </v>
      </c>
      <c r="Q105" s="54">
        <f>IFERROR('INDIAN RIVER'!$J31/'INDIAN RIVER'!$G31," ")</f>
        <v>0</v>
      </c>
      <c r="R105" s="54">
        <f>IFERROR(GATEWAY!$J31/GATEWAY!$G31," ")</f>
        <v>0.24999997512992375</v>
      </c>
      <c r="S105" s="54">
        <f>IFERROR('LAKE SUMTER'!$J31/'LAKE SUMTER'!$G31," ")</f>
        <v>0</v>
      </c>
      <c r="T105" s="54" t="str">
        <f>IFERROR('SCF MANATEE'!$J31/'SCF MANATEE'!$G31," ")</f>
        <v xml:space="preserve"> </v>
      </c>
      <c r="U105" s="54">
        <f>IFERROR(MIAMI!$J31/MIAMI!$G31," ")</f>
        <v>0</v>
      </c>
      <c r="V105" s="54" t="str">
        <f>IFERROR('NORTH FLORIDA'!$J31/'NORTH FLORIDA'!$G31," ")</f>
        <v xml:space="preserve"> </v>
      </c>
      <c r="W105" s="54" t="str">
        <f>IFERROR('NORTHWEST FLORIDA'!$J31/'NORTHWEST FLORIDA'!$G31," ")</f>
        <v xml:space="preserve"> </v>
      </c>
      <c r="X105" s="54">
        <f>IFERROR('PALM BEACH'!$J31/'PALM BEACH'!$G31," ")</f>
        <v>0</v>
      </c>
      <c r="Y105" s="54">
        <f>IFERROR(PASCO!$J31/PASCO!$G31," ")</f>
        <v>0</v>
      </c>
      <c r="Z105" s="54">
        <f>IFERROR(PENSACOLA!$J31/PENSACOLA!$G31," ")</f>
        <v>0</v>
      </c>
      <c r="AA105" s="54" t="str">
        <f>IFERROR(POLK!$J31/POLK!$G31," ")</f>
        <v xml:space="preserve"> </v>
      </c>
      <c r="AB105" s="54" t="str">
        <f>IFERROR('ST JOHNS'!$J31/'ST JOHNS'!$G31," ")</f>
        <v xml:space="preserve"> </v>
      </c>
      <c r="AC105" s="54">
        <f>IFERROR('ST PETE'!$J31/'ST PETE'!$G31," ")</f>
        <v>0</v>
      </c>
      <c r="AD105" s="54" t="str">
        <f>IFERROR('SANTA FE'!$J31/'SANTA FE'!$G31," ")</f>
        <v xml:space="preserve"> </v>
      </c>
      <c r="AE105" s="54">
        <f>IFERROR(SEMINOLE!$J31/SEMINOLE!$G31," ")</f>
        <v>0</v>
      </c>
      <c r="AF105" s="54" t="str">
        <f>IFERROR('SOUTH FLORIDA'!$J31/'SOUTH FLORIDA'!$G31," ")</f>
        <v xml:space="preserve"> </v>
      </c>
      <c r="AG105" s="54" t="str">
        <f>IFERROR(TALLAHASSEE!$J31/TALLAHASSEE!$G31," ")</f>
        <v xml:space="preserve"> </v>
      </c>
      <c r="AH105" s="54" t="str">
        <f>IFERROR(VALENCIA!$J31/VALENCIA!$G31," ")</f>
        <v xml:space="preserve"> </v>
      </c>
      <c r="AI105" s="54">
        <f>IFERROR('System Summary'!$J31/'System Summary'!$G31," ")</f>
        <v>6.9990652678367155E-2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f>IFERROR(EASTERN!J32/EASTERN!G32," ")</f>
        <v>1</v>
      </c>
      <c r="H106" s="54">
        <f>IFERROR(BROWARD!$J32/BROWARD!$G32," ")</f>
        <v>0.60735241872506274</v>
      </c>
      <c r="I106" s="54" t="str">
        <f>IFERROR(CENTRAL!$J32/CENTRAL!$G32," ")</f>
        <v xml:space="preserve"> </v>
      </c>
      <c r="J106" s="54" t="str">
        <f>IFERROR(CHIPOLA!$J32/CHIPOLA!$G32," ")</f>
        <v xml:space="preserve"> </v>
      </c>
      <c r="K106" s="54">
        <f>IFERROR(DAYTONA!$J32/DAYTONA!$G32," ")</f>
        <v>0.77964214025683265</v>
      </c>
      <c r="L106" s="54" t="str">
        <f>IFERROR(SOUTHWESTERN!$J32/SOUTHWESTERN!$G32," ")</f>
        <v xml:space="preserve"> </v>
      </c>
      <c r="M106" s="54" t="str">
        <f>IFERROR('FSC JAX'!$J32/'FSC JAX'!$G32," ")</f>
        <v xml:space="preserve"> </v>
      </c>
      <c r="N106" s="54" t="str">
        <f>IFERROR('FL KEYS'!$J32/'FL KEYS'!$G32," ")</f>
        <v xml:space="preserve"> </v>
      </c>
      <c r="O106" s="54" t="str">
        <f>IFERROR('GULF COAST'!$J32/'GULF COAST'!$G32," ")</f>
        <v xml:space="preserve"> </v>
      </c>
      <c r="P106" s="54" t="str">
        <f>IFERROR(HILLSBOROUGH!$J32/HILLSBOROUGH!$G32," ")</f>
        <v xml:space="preserve"> </v>
      </c>
      <c r="Q106" s="54">
        <f>IFERROR('INDIAN RIVER'!$J32/'INDIAN RIVER'!$G32," ")</f>
        <v>1</v>
      </c>
      <c r="R106" s="54">
        <f>IFERROR(GATEWAY!$J32/GATEWAY!$G32," ")</f>
        <v>1</v>
      </c>
      <c r="S106" s="54" t="str">
        <f>IFERROR('LAKE SUMTER'!$J32/'LAKE SUMTER'!$G32," ")</f>
        <v xml:space="preserve"> </v>
      </c>
      <c r="T106" s="54">
        <f>IFERROR('SCF MANATEE'!$J32/'SCF MANATEE'!$G32," ")</f>
        <v>0.8499999929106502</v>
      </c>
      <c r="U106" s="54">
        <f>IFERROR(MIAMI!$J32/MIAMI!$G32," ")</f>
        <v>1</v>
      </c>
      <c r="V106" s="54" t="str">
        <f>IFERROR('NORTH FLORIDA'!$J32/'NORTH FLORIDA'!$G32," ")</f>
        <v xml:space="preserve"> </v>
      </c>
      <c r="W106" s="54" t="str">
        <f>IFERROR('NORTHWEST FLORIDA'!$J32/'NORTHWEST FLORIDA'!$G32," ")</f>
        <v xml:space="preserve"> </v>
      </c>
      <c r="X106" s="54">
        <f>IFERROR('PALM BEACH'!$J32/'PALM BEACH'!$G32," ")</f>
        <v>1</v>
      </c>
      <c r="Y106" s="54">
        <f>IFERROR(PASCO!$J32/PASCO!$G32," ")</f>
        <v>1</v>
      </c>
      <c r="Z106" s="54" t="str">
        <f>IFERROR(PENSACOLA!$J32/PENSACOLA!$G32," ")</f>
        <v xml:space="preserve"> </v>
      </c>
      <c r="AA106" s="54" t="str">
        <f>IFERROR(POLK!$J32/POLK!$G32," ")</f>
        <v xml:space="preserve"> </v>
      </c>
      <c r="AB106" s="54" t="str">
        <f>IFERROR('ST JOHNS'!$J32/'ST JOHNS'!$G32," ")</f>
        <v xml:space="preserve"> </v>
      </c>
      <c r="AC106" s="54" t="str">
        <f>IFERROR('ST PETE'!$J32/'ST PETE'!$G32," ")</f>
        <v xml:space="preserve"> </v>
      </c>
      <c r="AD106" s="54" t="str">
        <f>IFERROR('SANTA FE'!$J32/'SANTA FE'!$G32," ")</f>
        <v xml:space="preserve"> </v>
      </c>
      <c r="AE106" s="54">
        <f>IFERROR(SEMINOLE!$J32/SEMINOLE!$G32," ")</f>
        <v>1</v>
      </c>
      <c r="AF106" s="54" t="str">
        <f>IFERROR('SOUTH FLORIDA'!$J32/'SOUTH FLORIDA'!$G32," ")</f>
        <v xml:space="preserve"> </v>
      </c>
      <c r="AG106" s="54" t="str">
        <f>IFERROR(TALLAHASSEE!$J32/TALLAHASSEE!$G32," ")</f>
        <v xml:space="preserve"> </v>
      </c>
      <c r="AH106" s="54">
        <f>IFERROR(VALENCIA!$J32/VALENCIA!$G32," ")</f>
        <v>1</v>
      </c>
      <c r="AI106" s="54">
        <f>IFERROR('System Summary'!$J32/'System Summary'!$G32," ")</f>
        <v>0.86671690912862209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>
        <f>IFERROR(EASTERN!J33/EASTERN!G33," ")</f>
        <v>1</v>
      </c>
      <c r="H107" s="54" t="str">
        <f>IFERROR(BROWARD!$J33/BROWARD!$G33," ")</f>
        <v xml:space="preserve"> </v>
      </c>
      <c r="I107" s="54" t="str">
        <f>IFERROR(CENTRAL!$J33/CENTRAL!$G33," ")</f>
        <v xml:space="preserve"> </v>
      </c>
      <c r="J107" s="54" t="str">
        <f>IFERROR(CHIPOLA!$J33/CHIPOLA!$G33," ")</f>
        <v xml:space="preserve"> </v>
      </c>
      <c r="K107" s="54" t="str">
        <f>IFERROR(DAYTONA!$J33/DAYTONA!$G33," ")</f>
        <v xml:space="preserve"> </v>
      </c>
      <c r="L107" s="54">
        <f>IFERROR(SOUTHWESTERN!$J33/SOUTHWESTERN!$G33," ")</f>
        <v>0</v>
      </c>
      <c r="M107" s="54">
        <f>IFERROR('FSC JAX'!$J33/'FSC JAX'!$G33," ")</f>
        <v>1</v>
      </c>
      <c r="N107" s="54" t="str">
        <f>IFERROR('FL KEYS'!$J33/'FL KEYS'!$G33," ")</f>
        <v xml:space="preserve"> </v>
      </c>
      <c r="O107" s="54">
        <f>IFERROR('GULF COAST'!$J33/'GULF COAST'!$G33," ")</f>
        <v>0</v>
      </c>
      <c r="P107" s="54" t="str">
        <f>IFERROR(HILLSBOROUGH!$J33/HILLSBOROUGH!$G33," ")</f>
        <v xml:space="preserve"> </v>
      </c>
      <c r="Q107" s="54">
        <f>IFERROR('INDIAN RIVER'!$J33/'INDIAN RIVER'!$G33," ")</f>
        <v>1</v>
      </c>
      <c r="R107" s="54">
        <f>IFERROR(GATEWAY!$J33/GATEWAY!$G33," ")</f>
        <v>1</v>
      </c>
      <c r="S107" s="54" t="str">
        <f>IFERROR('LAKE SUMTER'!$J33/'LAKE SUMTER'!$G33," ")</f>
        <v xml:space="preserve"> </v>
      </c>
      <c r="T107" s="54" t="str">
        <f>IFERROR('SCF MANATEE'!$J33/'SCF MANATEE'!$G33," ")</f>
        <v xml:space="preserve"> </v>
      </c>
      <c r="U107" s="54" t="str">
        <f>IFERROR(MIAMI!$J33/MIAMI!$G33," ")</f>
        <v xml:space="preserve"> </v>
      </c>
      <c r="V107" s="54" t="str">
        <f>IFERROR('NORTH FLORIDA'!$J33/'NORTH FLORIDA'!$G33," ")</f>
        <v xml:space="preserve"> </v>
      </c>
      <c r="W107" s="54" t="str">
        <f>IFERROR('NORTHWEST FLORIDA'!$J33/'NORTHWEST FLORIDA'!$G33," ")</f>
        <v xml:space="preserve"> </v>
      </c>
      <c r="X107" s="54" t="str">
        <f>IFERROR('PALM BEACH'!$J33/'PALM BEACH'!$G33," ")</f>
        <v xml:space="preserve"> </v>
      </c>
      <c r="Y107" s="54" t="str">
        <f>IFERROR(PASCO!$J33/PASCO!$G33," ")</f>
        <v xml:space="preserve"> </v>
      </c>
      <c r="Z107" s="54">
        <f>IFERROR(PENSACOLA!$J33/PENSACOLA!$G33," ")</f>
        <v>1.0000000000000002</v>
      </c>
      <c r="AA107" s="54" t="str">
        <f>IFERROR(POLK!$J33/POLK!$G33," ")</f>
        <v xml:space="preserve"> </v>
      </c>
      <c r="AB107" s="54" t="str">
        <f>IFERROR('ST JOHNS'!$J33/'ST JOHNS'!$G33," ")</f>
        <v xml:space="preserve"> </v>
      </c>
      <c r="AC107" s="54">
        <f>IFERROR('ST PETE'!$J33/'ST PETE'!$G33," ")</f>
        <v>0.77538463401499913</v>
      </c>
      <c r="AD107" s="54" t="str">
        <f>IFERROR('SANTA FE'!$J33/'SANTA FE'!$G33," ")</f>
        <v xml:space="preserve"> </v>
      </c>
      <c r="AE107" s="54">
        <f>IFERROR(SEMINOLE!$J33/SEMINOLE!$G33," ")</f>
        <v>1</v>
      </c>
      <c r="AF107" s="54">
        <f>IFERROR('SOUTH FLORIDA'!$J33/'SOUTH FLORIDA'!$G33," ")</f>
        <v>1</v>
      </c>
      <c r="AG107" s="54">
        <f>IFERROR(TALLAHASSEE!$J33/TALLAHASSEE!$G33," ")</f>
        <v>1</v>
      </c>
      <c r="AH107" s="54">
        <f>IFERROR(VALENCIA!$J33/VALENCIA!$G33," ")</f>
        <v>1</v>
      </c>
      <c r="AI107" s="54">
        <f>IFERROR('System Summary'!$J33/'System Summary'!$G33," ")</f>
        <v>0.90474033242202412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>
        <f>IFERROR(EASTERN!J34/EASTERN!G34," ")</f>
        <v>0</v>
      </c>
      <c r="H108" s="54">
        <f>IFERROR(BROWARD!$J34/BROWARD!$G34," ")</f>
        <v>0.7316412636028865</v>
      </c>
      <c r="I108" s="54" t="str">
        <f>IFERROR(CENTRAL!$J34/CENTRAL!$G34," ")</f>
        <v xml:space="preserve"> </v>
      </c>
      <c r="J108" s="54" t="str">
        <f>IFERROR(CHIPOLA!$J34/CHIPOLA!$G34," ")</f>
        <v xml:space="preserve"> </v>
      </c>
      <c r="K108" s="54">
        <f>IFERROR(DAYTONA!$J34/DAYTONA!$G34," ")</f>
        <v>0</v>
      </c>
      <c r="L108" s="54" t="str">
        <f>IFERROR(SOUTHWESTERN!$J34/SOUTHWESTERN!$G34," ")</f>
        <v xml:space="preserve"> </v>
      </c>
      <c r="M108" s="54" t="str">
        <f>IFERROR('FSC JAX'!$J34/'FSC JAX'!$G34," ")</f>
        <v xml:space="preserve"> </v>
      </c>
      <c r="N108" s="54" t="str">
        <f>IFERROR('FL KEYS'!$J34/'FL KEYS'!$G34," ")</f>
        <v xml:space="preserve"> </v>
      </c>
      <c r="O108" s="54">
        <f>IFERROR('GULF COAST'!$J34/'GULF COAST'!$G34," ")</f>
        <v>0</v>
      </c>
      <c r="P108" s="54" t="str">
        <f>IFERROR(HILLSBOROUGH!$J34/HILLSBOROUGH!$G34," ")</f>
        <v xml:space="preserve"> </v>
      </c>
      <c r="Q108" s="54">
        <f>IFERROR('INDIAN RIVER'!$J34/'INDIAN RIVER'!$G34," ")</f>
        <v>0</v>
      </c>
      <c r="R108" s="54" t="str">
        <f>IFERROR(GATEWAY!$J34/GATEWAY!$G34," ")</f>
        <v xml:space="preserve"> </v>
      </c>
      <c r="S108" s="54" t="str">
        <f>IFERROR('LAKE SUMTER'!$J34/'LAKE SUMTER'!$G34," ")</f>
        <v xml:space="preserve"> </v>
      </c>
      <c r="T108" s="54" t="str">
        <f>IFERROR('SCF MANATEE'!$J34/'SCF MANATEE'!$G34," ")</f>
        <v xml:space="preserve"> </v>
      </c>
      <c r="U108" s="54">
        <f>IFERROR(MIAMI!$J34/MIAMI!$G34," ")</f>
        <v>0</v>
      </c>
      <c r="V108" s="54" t="str">
        <f>IFERROR('NORTH FLORIDA'!$J34/'NORTH FLORIDA'!$G34," ")</f>
        <v xml:space="preserve"> </v>
      </c>
      <c r="W108" s="54" t="str">
        <f>IFERROR('NORTHWEST FLORIDA'!$J34/'NORTHWEST FLORIDA'!$G34," ")</f>
        <v xml:space="preserve"> </v>
      </c>
      <c r="X108" s="54" t="str">
        <f>IFERROR('PALM BEACH'!$J34/'PALM BEACH'!$G34," ")</f>
        <v xml:space="preserve"> </v>
      </c>
      <c r="Y108" s="54" t="str">
        <f>IFERROR(PASCO!$J34/PASCO!$G34," ")</f>
        <v xml:space="preserve"> </v>
      </c>
      <c r="Z108" s="54" t="str">
        <f>IFERROR(PENSACOLA!$J34/PENSACOLA!$G34," ")</f>
        <v xml:space="preserve"> </v>
      </c>
      <c r="AA108" s="54" t="str">
        <f>IFERROR(POLK!$J34/POLK!$G34," ")</f>
        <v xml:space="preserve"> </v>
      </c>
      <c r="AB108" s="54" t="str">
        <f>IFERROR('ST JOHNS'!$J34/'ST JOHNS'!$G34," ")</f>
        <v xml:space="preserve"> </v>
      </c>
      <c r="AC108" s="54" t="str">
        <f>IFERROR('ST PETE'!$J34/'ST PETE'!$G34," ")</f>
        <v xml:space="preserve"> </v>
      </c>
      <c r="AD108" s="54" t="str">
        <f>IFERROR('SANTA FE'!$J34/'SANTA FE'!$G34," ")</f>
        <v xml:space="preserve"> </v>
      </c>
      <c r="AE108" s="54">
        <f>IFERROR(SEMINOLE!$J34/SEMINOLE!$G34," ")</f>
        <v>0</v>
      </c>
      <c r="AF108" s="54" t="str">
        <f>IFERROR('SOUTH FLORIDA'!$J34/'SOUTH FLORIDA'!$G34," ")</f>
        <v xml:space="preserve"> </v>
      </c>
      <c r="AG108" s="54" t="str">
        <f>IFERROR(TALLAHASSEE!$J34/TALLAHASSEE!$G34," ")</f>
        <v xml:space="preserve"> </v>
      </c>
      <c r="AH108" s="54" t="str">
        <f>IFERROR(VALENCIA!$J34/VALENCIA!$G34," ")</f>
        <v xml:space="preserve"> </v>
      </c>
      <c r="AI108" s="54">
        <f>IFERROR('System Summary'!$J34/'System Summary'!$G34," ")</f>
        <v>0.16358373392998235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>
        <f>IFERROR(EASTERN!J35/EASTERN!G35," ")</f>
        <v>0.39421456133277982</v>
      </c>
      <c r="H109" s="54">
        <f>IFERROR(BROWARD!$J35/BROWARD!$G35," ")</f>
        <v>0.16911814329327884</v>
      </c>
      <c r="I109" s="54" t="str">
        <f>IFERROR(CENTRAL!$J35/CENTRAL!$G35," ")</f>
        <v xml:space="preserve"> </v>
      </c>
      <c r="J109" s="54" t="str">
        <f>IFERROR(CHIPOLA!$J35/CHIPOLA!$G35," ")</f>
        <v xml:space="preserve"> </v>
      </c>
      <c r="K109" s="54">
        <f>IFERROR(DAYTONA!$J35/DAYTONA!$G35," ")</f>
        <v>0.26885175094666569</v>
      </c>
      <c r="L109" s="54" t="str">
        <f>IFERROR(SOUTHWESTERN!$J35/SOUTHWESTERN!$G35," ")</f>
        <v xml:space="preserve"> </v>
      </c>
      <c r="M109" s="54" t="str">
        <f>IFERROR('FSC JAX'!$J35/'FSC JAX'!$G35," ")</f>
        <v xml:space="preserve"> </v>
      </c>
      <c r="N109" s="54" t="str">
        <f>IFERROR('FL KEYS'!$J35/'FL KEYS'!$G35," ")</f>
        <v xml:space="preserve"> </v>
      </c>
      <c r="O109" s="54" t="str">
        <f>IFERROR('GULF COAST'!$J35/'GULF COAST'!$G35," ")</f>
        <v xml:space="preserve"> </v>
      </c>
      <c r="P109" s="54" t="str">
        <f>IFERROR(HILLSBOROUGH!$J35/HILLSBOROUGH!$G35," ")</f>
        <v xml:space="preserve"> </v>
      </c>
      <c r="Q109" s="54">
        <f>IFERROR('INDIAN RIVER'!$J35/'INDIAN RIVER'!$G35," ")</f>
        <v>0</v>
      </c>
      <c r="R109" s="54" t="str">
        <f>IFERROR(GATEWAY!$J35/GATEWAY!$G35," ")</f>
        <v xml:space="preserve"> </v>
      </c>
      <c r="S109" s="54" t="str">
        <f>IFERROR('LAKE SUMTER'!$J35/'LAKE SUMTER'!$G35," ")</f>
        <v xml:space="preserve"> </v>
      </c>
      <c r="T109" s="54" t="str">
        <f>IFERROR('SCF MANATEE'!$J35/'SCF MANATEE'!$G35," ")</f>
        <v xml:space="preserve"> </v>
      </c>
      <c r="U109" s="54">
        <f>IFERROR(MIAMI!$J35/MIAMI!$G35," ")</f>
        <v>0.63164472178998166</v>
      </c>
      <c r="V109" s="54" t="str">
        <f>IFERROR('NORTH FLORIDA'!$J35/'NORTH FLORIDA'!$G35," ")</f>
        <v xml:space="preserve"> </v>
      </c>
      <c r="W109" s="54" t="str">
        <f>IFERROR('NORTHWEST FLORIDA'!$J35/'NORTHWEST FLORIDA'!$G35," ")</f>
        <v xml:space="preserve"> </v>
      </c>
      <c r="X109" s="54">
        <f>IFERROR('PALM BEACH'!$J35/'PALM BEACH'!$G35," ")</f>
        <v>0</v>
      </c>
      <c r="Y109" s="54" t="str">
        <f>IFERROR(PASCO!$J35/PASCO!$G35," ")</f>
        <v xml:space="preserve"> </v>
      </c>
      <c r="Z109" s="54" t="str">
        <f>IFERROR(PENSACOLA!$J35/PENSACOLA!$G35," ")</f>
        <v xml:space="preserve"> </v>
      </c>
      <c r="AA109" s="54" t="str">
        <f>IFERROR(POLK!$J35/POLK!$G35," ")</f>
        <v xml:space="preserve"> </v>
      </c>
      <c r="AB109" s="54" t="str">
        <f>IFERROR('ST JOHNS'!$J35/'ST JOHNS'!$G35," ")</f>
        <v xml:space="preserve"> </v>
      </c>
      <c r="AC109" s="54">
        <f>IFERROR('ST PETE'!$J35/'ST PETE'!$G35," ")</f>
        <v>0.42684101189061724</v>
      </c>
      <c r="AD109" s="54" t="str">
        <f>IFERROR('SANTA FE'!$J35/'SANTA FE'!$G35," ")</f>
        <v xml:space="preserve"> </v>
      </c>
      <c r="AE109" s="54">
        <f>IFERROR(SEMINOLE!$J35/SEMINOLE!$G35," ")</f>
        <v>0</v>
      </c>
      <c r="AF109" s="54" t="str">
        <f>IFERROR('SOUTH FLORIDA'!$J35/'SOUTH FLORIDA'!$G35," ")</f>
        <v xml:space="preserve"> </v>
      </c>
      <c r="AG109" s="54" t="str">
        <f>IFERROR(TALLAHASSEE!$J35/TALLAHASSEE!$G35," ")</f>
        <v xml:space="preserve"> </v>
      </c>
      <c r="AH109" s="54" t="str">
        <f>IFERROR(VALENCIA!$J35/VALENCIA!$G35," ")</f>
        <v xml:space="preserve"> </v>
      </c>
      <c r="AI109" s="54">
        <f>IFERROR('System Summary'!$J35/'System Summary'!$G35," ")</f>
        <v>0.27385824318324936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tr">
        <f>IFERROR(EASTERN!J36/EASTERN!G36," ")</f>
        <v xml:space="preserve"> </v>
      </c>
      <c r="H110" s="54" t="str">
        <f>IFERROR(BROWARD!$J36/BROWARD!$G36," ")</f>
        <v xml:space="preserve"> </v>
      </c>
      <c r="I110" s="54" t="str">
        <f>IFERROR(CENTRAL!$J36/CENTRAL!$G36," ")</f>
        <v xml:space="preserve"> </v>
      </c>
      <c r="J110" s="54" t="str">
        <f>IFERROR(CHIPOLA!$J36/CHIPOLA!$G36," ")</f>
        <v xml:space="preserve"> </v>
      </c>
      <c r="K110" s="54" t="str">
        <f>IFERROR(DAYTONA!$J36/DAYTONA!$G36," ")</f>
        <v xml:space="preserve"> </v>
      </c>
      <c r="L110" s="54" t="str">
        <f>IFERROR(SOUTHWESTERN!$J36/SOUTHWESTERN!$G36," ")</f>
        <v xml:space="preserve"> </v>
      </c>
      <c r="M110" s="54" t="str">
        <f>IFERROR('FSC JAX'!$J36/'FSC JAX'!$G36," ")</f>
        <v xml:space="preserve"> </v>
      </c>
      <c r="N110" s="54" t="str">
        <f>IFERROR('FL KEYS'!$J36/'FL KEYS'!$G36," ")</f>
        <v xml:space="preserve"> </v>
      </c>
      <c r="O110" s="54" t="str">
        <f>IFERROR('GULF COAST'!$J36/'GULF COAST'!$G36," ")</f>
        <v xml:space="preserve"> </v>
      </c>
      <c r="P110" s="54" t="str">
        <f>IFERROR(HILLSBOROUGH!$J36/HILLSBOROUGH!$G36," ")</f>
        <v xml:space="preserve"> </v>
      </c>
      <c r="Q110" s="54" t="str">
        <f>IFERROR('INDIAN RIVER'!$J36/'INDIAN RIVER'!$G36," ")</f>
        <v xml:space="preserve"> </v>
      </c>
      <c r="R110" s="54" t="str">
        <f>IFERROR(GATEWAY!$J36/GATEWAY!$G36," ")</f>
        <v xml:space="preserve"> </v>
      </c>
      <c r="S110" s="54" t="str">
        <f>IFERROR('LAKE SUMTER'!$J36/'LAKE SUMTER'!$G36," ")</f>
        <v xml:space="preserve"> </v>
      </c>
      <c r="T110" s="54" t="str">
        <f>IFERROR('SCF MANATEE'!$J36/'SCF MANATEE'!$G36," ")</f>
        <v xml:space="preserve"> </v>
      </c>
      <c r="U110" s="54">
        <f>IFERROR(MIAMI!$J36/MIAMI!$G36," ")</f>
        <v>0</v>
      </c>
      <c r="V110" s="54" t="str">
        <f>IFERROR('NORTH FLORIDA'!$J36/'NORTH FLORIDA'!$G36," ")</f>
        <v xml:space="preserve"> </v>
      </c>
      <c r="W110" s="54" t="str">
        <f>IFERROR('NORTHWEST FLORIDA'!$J36/'NORTHWEST FLORIDA'!$G36," ")</f>
        <v xml:space="preserve"> </v>
      </c>
      <c r="X110" s="54" t="str">
        <f>IFERROR('PALM BEACH'!$J36/'PALM BEACH'!$G36," ")</f>
        <v xml:space="preserve"> </v>
      </c>
      <c r="Y110" s="54" t="str">
        <f>IFERROR(PASCO!$J36/PASCO!$G36," ")</f>
        <v xml:space="preserve"> </v>
      </c>
      <c r="Z110" s="54" t="str">
        <f>IFERROR(PENSACOLA!$J36/PENSACOLA!$G36," ")</f>
        <v xml:space="preserve"> </v>
      </c>
      <c r="AA110" s="54" t="str">
        <f>IFERROR(POLK!$J36/POLK!$G36," ")</f>
        <v xml:space="preserve"> </v>
      </c>
      <c r="AB110" s="54" t="str">
        <f>IFERROR('ST JOHNS'!$J36/'ST JOHNS'!$G36," ")</f>
        <v xml:space="preserve"> </v>
      </c>
      <c r="AC110" s="54" t="str">
        <f>IFERROR('ST PETE'!$J36/'ST PETE'!$G36," ")</f>
        <v xml:space="preserve"> </v>
      </c>
      <c r="AD110" s="54" t="str">
        <f>IFERROR('SANTA FE'!$J36/'SANTA FE'!$G36," ")</f>
        <v xml:space="preserve"> </v>
      </c>
      <c r="AE110" s="54" t="str">
        <f>IFERROR(SEMINOLE!$J36/SEMINOLE!$G36," ")</f>
        <v xml:space="preserve"> </v>
      </c>
      <c r="AF110" s="54" t="str">
        <f>IFERROR('SOUTH FLORIDA'!$J36/'SOUTH FLORIDA'!$G36," ")</f>
        <v xml:space="preserve"> </v>
      </c>
      <c r="AG110" s="54" t="str">
        <f>IFERROR(TALLAHASSEE!$J36/TALLAHASSEE!$G36," ")</f>
        <v xml:space="preserve"> </v>
      </c>
      <c r="AH110" s="54" t="str">
        <f>IFERROR(VALENCIA!$J36/VALENCIA!$G36," ")</f>
        <v xml:space="preserve"> </v>
      </c>
      <c r="AI110" s="54">
        <f>IFERROR('System Summary'!$J36/'System Summary'!$G36," ")</f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tr">
        <f>IFERROR(EASTERN!J37/EASTERN!G37," ")</f>
        <v xml:space="preserve"> </v>
      </c>
      <c r="H111" s="54">
        <f>IFERROR(BROWARD!$J37/BROWARD!$G37," ")</f>
        <v>0</v>
      </c>
      <c r="I111" s="54" t="str">
        <f>IFERROR(CENTRAL!$J37/CENTRAL!$G37," ")</f>
        <v xml:space="preserve"> </v>
      </c>
      <c r="J111" s="54" t="str">
        <f>IFERROR(CHIPOLA!$J37/CHIPOLA!$G37," ")</f>
        <v xml:space="preserve"> </v>
      </c>
      <c r="K111" s="54" t="str">
        <f>IFERROR(DAYTONA!$J37/DAYTONA!$G37," ")</f>
        <v xml:space="preserve"> </v>
      </c>
      <c r="L111" s="54" t="str">
        <f>IFERROR(SOUTHWESTERN!$J37/SOUTHWESTERN!$G37," ")</f>
        <v xml:space="preserve"> </v>
      </c>
      <c r="M111" s="54" t="str">
        <f>IFERROR('FSC JAX'!$J37/'FSC JAX'!$G37," ")</f>
        <v xml:space="preserve"> </v>
      </c>
      <c r="N111" s="54" t="str">
        <f>IFERROR('FL KEYS'!$J37/'FL KEYS'!$G37," ")</f>
        <v xml:space="preserve"> </v>
      </c>
      <c r="O111" s="54" t="str">
        <f>IFERROR('GULF COAST'!$J37/'GULF COAST'!$G37," ")</f>
        <v xml:space="preserve"> </v>
      </c>
      <c r="P111" s="54" t="str">
        <f>IFERROR(HILLSBOROUGH!$J37/HILLSBOROUGH!$G37," ")</f>
        <v xml:space="preserve"> </v>
      </c>
      <c r="Q111" s="54" t="str">
        <f>IFERROR('INDIAN RIVER'!$J37/'INDIAN RIVER'!$G37," ")</f>
        <v xml:space="preserve"> </v>
      </c>
      <c r="R111" s="54" t="str">
        <f>IFERROR(GATEWAY!$J37/GATEWAY!$G37," ")</f>
        <v xml:space="preserve"> </v>
      </c>
      <c r="S111" s="54" t="str">
        <f>IFERROR('LAKE SUMTER'!$J37/'LAKE SUMTER'!$G37," ")</f>
        <v xml:space="preserve"> </v>
      </c>
      <c r="T111" s="54" t="str">
        <f>IFERROR('SCF MANATEE'!$J37/'SCF MANATEE'!$G37," ")</f>
        <v xml:space="preserve"> </v>
      </c>
      <c r="U111" s="54" t="str">
        <f>IFERROR(MIAMI!$J37/MIAMI!$G37," ")</f>
        <v xml:space="preserve"> </v>
      </c>
      <c r="V111" s="54" t="str">
        <f>IFERROR('NORTH FLORIDA'!$J37/'NORTH FLORIDA'!$G37," ")</f>
        <v xml:space="preserve"> </v>
      </c>
      <c r="W111" s="54" t="str">
        <f>IFERROR('NORTHWEST FLORIDA'!$J37/'NORTHWEST FLORIDA'!$G37," ")</f>
        <v xml:space="preserve"> </v>
      </c>
      <c r="X111" s="54" t="str">
        <f>IFERROR('PALM BEACH'!$J37/'PALM BEACH'!$G37," ")</f>
        <v xml:space="preserve"> </v>
      </c>
      <c r="Y111" s="54" t="str">
        <f>IFERROR(PASCO!$J37/PASCO!$G37," ")</f>
        <v xml:space="preserve"> </v>
      </c>
      <c r="Z111" s="54" t="str">
        <f>IFERROR(PENSACOLA!$J37/PENSACOLA!$G37," ")</f>
        <v xml:space="preserve"> </v>
      </c>
      <c r="AA111" s="54" t="str">
        <f>IFERROR(POLK!$J37/POLK!$G37," ")</f>
        <v xml:space="preserve"> </v>
      </c>
      <c r="AB111" s="54" t="str">
        <f>IFERROR('ST JOHNS'!$J37/'ST JOHNS'!$G37," ")</f>
        <v xml:space="preserve"> </v>
      </c>
      <c r="AC111" s="54" t="str">
        <f>IFERROR('ST PETE'!$J37/'ST PETE'!$G37," ")</f>
        <v xml:space="preserve"> </v>
      </c>
      <c r="AD111" s="54" t="str">
        <f>IFERROR('SANTA FE'!$J37/'SANTA FE'!$G37," ")</f>
        <v xml:space="preserve"> </v>
      </c>
      <c r="AE111" s="54" t="str">
        <f>IFERROR(SEMINOLE!$J37/SEMINOLE!$G37," ")</f>
        <v xml:space="preserve"> </v>
      </c>
      <c r="AF111" s="54" t="str">
        <f>IFERROR('SOUTH FLORIDA'!$J37/'SOUTH FLORIDA'!$G37," ")</f>
        <v xml:space="preserve"> </v>
      </c>
      <c r="AG111" s="54" t="str">
        <f>IFERROR(TALLAHASSEE!$J37/TALLAHASSEE!$G37," ")</f>
        <v xml:space="preserve"> </v>
      </c>
      <c r="AH111" s="54">
        <f>IFERROR(VALENCIA!$J37/VALENCIA!$G37," ")</f>
        <v>1</v>
      </c>
      <c r="AI111" s="54">
        <f>IFERROR('System Summary'!$J37/'System Summary'!$G37," ")</f>
        <v>0.42328613815925337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tr">
        <f>IFERROR(EASTERN!J38/EASTERN!G38," ")</f>
        <v xml:space="preserve"> </v>
      </c>
      <c r="H112" s="54" t="str">
        <f>IFERROR(BROWARD!$J38/BROWARD!$G38," ")</f>
        <v xml:space="preserve"> </v>
      </c>
      <c r="I112" s="54" t="str">
        <f>IFERROR(CENTRAL!$J38/CENTRAL!$G38," ")</f>
        <v xml:space="preserve"> </v>
      </c>
      <c r="J112" s="54" t="str">
        <f>IFERROR(CHIPOLA!$J38/CHIPOLA!$G38," ")</f>
        <v xml:space="preserve"> </v>
      </c>
      <c r="K112" s="54" t="str">
        <f>IFERROR(DAYTONA!$J38/DAYTONA!$G38," ")</f>
        <v xml:space="preserve"> </v>
      </c>
      <c r="L112" s="54" t="str">
        <f>IFERROR(SOUTHWESTERN!$J38/SOUTHWESTERN!$G38," ")</f>
        <v xml:space="preserve"> </v>
      </c>
      <c r="M112" s="54" t="str">
        <f>IFERROR('FSC JAX'!$J38/'FSC JAX'!$G38," ")</f>
        <v xml:space="preserve"> </v>
      </c>
      <c r="N112" s="54" t="str">
        <f>IFERROR('FL KEYS'!$J38/'FL KEYS'!$G38," ")</f>
        <v xml:space="preserve"> </v>
      </c>
      <c r="O112" s="54" t="str">
        <f>IFERROR('GULF COAST'!$J38/'GULF COAST'!$G38," ")</f>
        <v xml:space="preserve"> </v>
      </c>
      <c r="P112" s="54" t="str">
        <f>IFERROR(HILLSBOROUGH!$J38/HILLSBOROUGH!$G38," ")</f>
        <v xml:space="preserve"> </v>
      </c>
      <c r="Q112" s="54" t="str">
        <f>IFERROR('INDIAN RIVER'!$J38/'INDIAN RIVER'!$G38," ")</f>
        <v xml:space="preserve"> </v>
      </c>
      <c r="R112" s="54" t="str">
        <f>IFERROR(GATEWAY!$J38/GATEWAY!$G38," ")</f>
        <v xml:space="preserve"> </v>
      </c>
      <c r="S112" s="54" t="str">
        <f>IFERROR('LAKE SUMTER'!$J38/'LAKE SUMTER'!$G38," ")</f>
        <v xml:space="preserve"> </v>
      </c>
      <c r="T112" s="54" t="str">
        <f>IFERROR('SCF MANATEE'!$J38/'SCF MANATEE'!$G38," ")</f>
        <v xml:space="preserve"> </v>
      </c>
      <c r="U112" s="54" t="str">
        <f>IFERROR(MIAMI!$J38/MIAMI!$G38," ")</f>
        <v xml:space="preserve"> </v>
      </c>
      <c r="V112" s="54" t="str">
        <f>IFERROR('NORTH FLORIDA'!$J38/'NORTH FLORIDA'!$G38," ")</f>
        <v xml:space="preserve"> </v>
      </c>
      <c r="W112" s="54" t="str">
        <f>IFERROR('NORTHWEST FLORIDA'!$J38/'NORTHWEST FLORIDA'!$G38," ")</f>
        <v xml:space="preserve"> </v>
      </c>
      <c r="X112" s="54" t="str">
        <f>IFERROR('PALM BEACH'!$J38/'PALM BEACH'!$G38," ")</f>
        <v xml:space="preserve"> </v>
      </c>
      <c r="Y112" s="54" t="str">
        <f>IFERROR(PASCO!$J38/PASCO!$G38," ")</f>
        <v xml:space="preserve"> </v>
      </c>
      <c r="Z112" s="54" t="str">
        <f>IFERROR(PENSACOLA!$J38/PENSACOLA!$G38," ")</f>
        <v xml:space="preserve"> </v>
      </c>
      <c r="AA112" s="54" t="str">
        <f>IFERROR(POLK!$J38/POLK!$G38," ")</f>
        <v xml:space="preserve"> </v>
      </c>
      <c r="AB112" s="54" t="str">
        <f>IFERROR('ST JOHNS'!$J38/'ST JOHNS'!$G38," ")</f>
        <v xml:space="preserve"> </v>
      </c>
      <c r="AC112" s="54" t="str">
        <f>IFERROR('ST PETE'!$J38/'ST PETE'!$G38," ")</f>
        <v xml:space="preserve"> </v>
      </c>
      <c r="AD112" s="54" t="str">
        <f>IFERROR('SANTA FE'!$J38/'SANTA FE'!$G38," ")</f>
        <v xml:space="preserve"> </v>
      </c>
      <c r="AE112" s="54" t="str">
        <f>IFERROR(SEMINOLE!$J38/SEMINOLE!$G38," ")</f>
        <v xml:space="preserve"> </v>
      </c>
      <c r="AF112" s="54" t="str">
        <f>IFERROR('SOUTH FLORIDA'!$J38/'SOUTH FLORIDA'!$G38," ")</f>
        <v xml:space="preserve"> </v>
      </c>
      <c r="AG112" s="54" t="str">
        <f>IFERROR(TALLAHASSEE!$J38/TALLAHASSEE!$G38," ")</f>
        <v xml:space="preserve"> </v>
      </c>
      <c r="AH112" s="54" t="str">
        <f>IFERROR(VALENCIA!$J38/VALENCIA!$G38," ")</f>
        <v xml:space="preserve"> </v>
      </c>
      <c r="AI112" s="54" t="str">
        <f>IFERROR('System Summary'!$J38/'System Summary'!$G38," ")</f>
        <v xml:space="preserve"> 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tr">
        <f>IFERROR(EASTERN!J39/EASTERN!G39," ")</f>
        <v xml:space="preserve"> </v>
      </c>
      <c r="H113" s="54" t="str">
        <f>IFERROR(BROWARD!$J39/BROWARD!$G39," ")</f>
        <v xml:space="preserve"> </v>
      </c>
      <c r="I113" s="54">
        <f>IFERROR(CENTRAL!$J39/CENTRAL!$G39," ")</f>
        <v>1</v>
      </c>
      <c r="J113" s="54" t="str">
        <f>IFERROR(CHIPOLA!$J39/CHIPOLA!$G39," ")</f>
        <v xml:space="preserve"> </v>
      </c>
      <c r="K113" s="54" t="str">
        <f>IFERROR(DAYTONA!$J39/DAYTONA!$G39," ")</f>
        <v xml:space="preserve"> </v>
      </c>
      <c r="L113" s="54" t="str">
        <f>IFERROR(SOUTHWESTERN!$J39/SOUTHWESTERN!$G39," ")</f>
        <v xml:space="preserve"> </v>
      </c>
      <c r="M113" s="54" t="str">
        <f>IFERROR('FSC JAX'!$J39/'FSC JAX'!$G39," ")</f>
        <v xml:space="preserve"> </v>
      </c>
      <c r="N113" s="54" t="str">
        <f>IFERROR('FL KEYS'!$J39/'FL KEYS'!$G39," ")</f>
        <v xml:space="preserve"> </v>
      </c>
      <c r="O113" s="54" t="str">
        <f>IFERROR('GULF COAST'!$J39/'GULF COAST'!$G39," ")</f>
        <v xml:space="preserve"> </v>
      </c>
      <c r="P113" s="54" t="str">
        <f>IFERROR(HILLSBOROUGH!$J39/HILLSBOROUGH!$G39," ")</f>
        <v xml:space="preserve"> </v>
      </c>
      <c r="Q113" s="54" t="str">
        <f>IFERROR('INDIAN RIVER'!$J39/'INDIAN RIVER'!$G39," ")</f>
        <v xml:space="preserve"> </v>
      </c>
      <c r="R113" s="54" t="str">
        <f>IFERROR(GATEWAY!$J39/GATEWAY!$G39," ")</f>
        <v xml:space="preserve"> </v>
      </c>
      <c r="S113" s="54" t="str">
        <f>IFERROR('LAKE SUMTER'!$J39/'LAKE SUMTER'!$G39," ")</f>
        <v xml:space="preserve"> </v>
      </c>
      <c r="T113" s="54" t="str">
        <f>IFERROR('SCF MANATEE'!$J39/'SCF MANATEE'!$G39," ")</f>
        <v xml:space="preserve"> </v>
      </c>
      <c r="U113" s="54" t="str">
        <f>IFERROR(MIAMI!$J39/MIAMI!$G39," ")</f>
        <v xml:space="preserve"> </v>
      </c>
      <c r="V113" s="54" t="str">
        <f>IFERROR('NORTH FLORIDA'!$J39/'NORTH FLORIDA'!$G39," ")</f>
        <v xml:space="preserve"> </v>
      </c>
      <c r="W113" s="54" t="str">
        <f>IFERROR('NORTHWEST FLORIDA'!$J39/'NORTHWEST FLORIDA'!$G39," ")</f>
        <v xml:space="preserve"> </v>
      </c>
      <c r="X113" s="54" t="str">
        <f>IFERROR('PALM BEACH'!$J39/'PALM BEACH'!$G39," ")</f>
        <v xml:space="preserve"> </v>
      </c>
      <c r="Y113" s="54" t="str">
        <f>IFERROR(PASCO!$J39/PASCO!$G39," ")</f>
        <v xml:space="preserve"> </v>
      </c>
      <c r="Z113" s="54" t="str">
        <f>IFERROR(PENSACOLA!$J39/PENSACOLA!$G39," ")</f>
        <v xml:space="preserve"> </v>
      </c>
      <c r="AA113" s="54" t="str">
        <f>IFERROR(POLK!$J39/POLK!$G39," ")</f>
        <v xml:space="preserve"> </v>
      </c>
      <c r="AB113" s="54" t="str">
        <f>IFERROR('ST JOHNS'!$J39/'ST JOHNS'!$G39," ")</f>
        <v xml:space="preserve"> </v>
      </c>
      <c r="AC113" s="54" t="str">
        <f>IFERROR('ST PETE'!$J39/'ST PETE'!$G39," ")</f>
        <v xml:space="preserve"> </v>
      </c>
      <c r="AD113" s="54" t="str">
        <f>IFERROR('SANTA FE'!$J39/'SANTA FE'!$G39," ")</f>
        <v xml:space="preserve"> </v>
      </c>
      <c r="AE113" s="54" t="str">
        <f>IFERROR(SEMINOLE!$J39/SEMINOLE!$G39," ")</f>
        <v xml:space="preserve"> </v>
      </c>
      <c r="AF113" s="54" t="str">
        <f>IFERROR('SOUTH FLORIDA'!$J39/'SOUTH FLORIDA'!$G39," ")</f>
        <v xml:space="preserve"> </v>
      </c>
      <c r="AG113" s="54">
        <f>IFERROR(TALLAHASSEE!$J39/TALLAHASSEE!$G39," ")</f>
        <v>1</v>
      </c>
      <c r="AH113" s="54" t="str">
        <f>IFERROR(VALENCIA!$J39/VALENCIA!$G39," ")</f>
        <v xml:space="preserve"> </v>
      </c>
      <c r="AI113" s="54">
        <f>IFERROR('System Summary'!$J39/'System Summary'!$G39," ")</f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tr">
        <f>IFERROR(EASTERN!J40/EASTERN!G40," ")</f>
        <v xml:space="preserve"> </v>
      </c>
      <c r="H114" s="54" t="str">
        <f>IFERROR(BROWARD!$J40/BROWARD!$G40," ")</f>
        <v xml:space="preserve"> </v>
      </c>
      <c r="I114" s="54" t="str">
        <f>IFERROR(CENTRAL!$J40/CENTRAL!$G40," ")</f>
        <v xml:space="preserve"> </v>
      </c>
      <c r="J114" s="54" t="str">
        <f>IFERROR(CHIPOLA!$J40/CHIPOLA!$G40," ")</f>
        <v xml:space="preserve"> </v>
      </c>
      <c r="K114" s="54" t="str">
        <f>IFERROR(DAYTONA!$J40/DAYTONA!$G40," ")</f>
        <v xml:space="preserve"> </v>
      </c>
      <c r="L114" s="54">
        <f>IFERROR(SOUTHWESTERN!$J40/SOUTHWESTERN!$G40," ")</f>
        <v>1</v>
      </c>
      <c r="M114" s="54" t="str">
        <f>IFERROR('FSC JAX'!$J40/'FSC JAX'!$G40," ")</f>
        <v xml:space="preserve"> </v>
      </c>
      <c r="N114" s="54">
        <f>IFERROR('FL KEYS'!$J40/'FL KEYS'!$G40," ")</f>
        <v>1</v>
      </c>
      <c r="O114" s="54" t="str">
        <f>IFERROR('GULF COAST'!$J40/'GULF COAST'!$G40," ")</f>
        <v xml:space="preserve"> </v>
      </c>
      <c r="P114" s="54">
        <f>IFERROR(HILLSBOROUGH!$J40/HILLSBOROUGH!$G40," ")</f>
        <v>0</v>
      </c>
      <c r="Q114" s="54">
        <f>IFERROR('INDIAN RIVER'!$J40/'INDIAN RIVER'!$G40," ")</f>
        <v>1</v>
      </c>
      <c r="R114" s="54">
        <f>IFERROR(GATEWAY!$J40/GATEWAY!$G40," ")</f>
        <v>1</v>
      </c>
      <c r="S114" s="54">
        <f>IFERROR('LAKE SUMTER'!$J40/'LAKE SUMTER'!$G40," ")</f>
        <v>1</v>
      </c>
      <c r="T114" s="54" t="str">
        <f>IFERROR('SCF MANATEE'!$J40/'SCF MANATEE'!$G40," ")</f>
        <v xml:space="preserve"> </v>
      </c>
      <c r="U114" s="54" t="str">
        <f>IFERROR(MIAMI!$J40/MIAMI!$G40," ")</f>
        <v xml:space="preserve"> </v>
      </c>
      <c r="V114" s="54" t="str">
        <f>IFERROR('NORTH FLORIDA'!$J40/'NORTH FLORIDA'!$G40," ")</f>
        <v xml:space="preserve"> </v>
      </c>
      <c r="W114" s="54">
        <f>IFERROR('NORTHWEST FLORIDA'!$J40/'NORTHWEST FLORIDA'!$G40," ")</f>
        <v>1</v>
      </c>
      <c r="X114" s="54">
        <f>IFERROR('PALM BEACH'!$J40/'PALM BEACH'!$G40," ")</f>
        <v>1</v>
      </c>
      <c r="Y114" s="54" t="str">
        <f>IFERROR(PASCO!$J40/PASCO!$G40," ")</f>
        <v xml:space="preserve"> </v>
      </c>
      <c r="Z114" s="54" t="str">
        <f>IFERROR(PENSACOLA!$J40/PENSACOLA!$G40," ")</f>
        <v xml:space="preserve"> </v>
      </c>
      <c r="AA114" s="54">
        <f>IFERROR(POLK!$J40/POLK!$G40," ")</f>
        <v>1</v>
      </c>
      <c r="AB114" s="54" t="str">
        <f>IFERROR('ST JOHNS'!$J40/'ST JOHNS'!$G40," ")</f>
        <v xml:space="preserve"> </v>
      </c>
      <c r="AC114" s="54">
        <f>IFERROR('ST PETE'!$J40/'ST PETE'!$G40," ")</f>
        <v>0.70418454874349545</v>
      </c>
      <c r="AD114" s="54" t="str">
        <f>IFERROR('SANTA FE'!$J40/'SANTA FE'!$G40," ")</f>
        <v xml:space="preserve"> </v>
      </c>
      <c r="AE114" s="54">
        <f>IFERROR(SEMINOLE!$J40/SEMINOLE!$G40," ")</f>
        <v>1</v>
      </c>
      <c r="AF114" s="54" t="str">
        <f>IFERROR('SOUTH FLORIDA'!$J40/'SOUTH FLORIDA'!$G40," ")</f>
        <v xml:space="preserve"> </v>
      </c>
      <c r="AG114" s="54">
        <f>IFERROR(TALLAHASSEE!$J40/TALLAHASSEE!$G40," ")</f>
        <v>1</v>
      </c>
      <c r="AH114" s="54">
        <f>IFERROR(VALENCIA!$J40/VALENCIA!$G40," ")</f>
        <v>1</v>
      </c>
      <c r="AI114" s="54">
        <f>IFERROR('System Summary'!$J40/'System Summary'!$G40," ")</f>
        <v>0.85801620423329683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>
        <f>IFERROR(EASTERN!J41/EASTERN!G41," ")</f>
        <v>0</v>
      </c>
      <c r="H115" s="54">
        <f>IFERROR(BROWARD!$J41/BROWARD!$G41," ")</f>
        <v>0.76392984983903289</v>
      </c>
      <c r="I115" s="54" t="str">
        <f>IFERROR(CENTRAL!$J41/CENTRAL!$G41," ")</f>
        <v xml:space="preserve"> </v>
      </c>
      <c r="J115" s="54" t="str">
        <f>IFERROR(CHIPOLA!$J41/CHIPOLA!$G41," ")</f>
        <v xml:space="preserve"> </v>
      </c>
      <c r="K115" s="54" t="str">
        <f>IFERROR(DAYTONA!$J41/DAYTONA!$G41," ")</f>
        <v xml:space="preserve"> </v>
      </c>
      <c r="L115" s="54" t="str">
        <f>IFERROR(SOUTHWESTERN!$J41/SOUTHWESTERN!$G41," ")</f>
        <v xml:space="preserve"> </v>
      </c>
      <c r="M115" s="54" t="str">
        <f>IFERROR('FSC JAX'!$J41/'FSC JAX'!$G41," ")</f>
        <v xml:space="preserve"> </v>
      </c>
      <c r="N115" s="54" t="str">
        <f>IFERROR('FL KEYS'!$J41/'FL KEYS'!$G41," ")</f>
        <v xml:space="preserve"> </v>
      </c>
      <c r="O115" s="54">
        <f>IFERROR('GULF COAST'!$J41/'GULF COAST'!$G41," ")</f>
        <v>0</v>
      </c>
      <c r="P115" s="54" t="str">
        <f>IFERROR(HILLSBOROUGH!$J41/HILLSBOROUGH!$G41," ")</f>
        <v xml:space="preserve"> </v>
      </c>
      <c r="Q115" s="54">
        <f>IFERROR('INDIAN RIVER'!$J41/'INDIAN RIVER'!$G41," ")</f>
        <v>1</v>
      </c>
      <c r="R115" s="54" t="str">
        <f>IFERROR(GATEWAY!$J41/GATEWAY!$G41," ")</f>
        <v xml:space="preserve"> </v>
      </c>
      <c r="S115" s="54" t="str">
        <f>IFERROR('LAKE SUMTER'!$J41/'LAKE SUMTER'!$G41," ")</f>
        <v xml:space="preserve"> </v>
      </c>
      <c r="T115" s="54" t="str">
        <f>IFERROR('SCF MANATEE'!$J41/'SCF MANATEE'!$G41," ")</f>
        <v xml:space="preserve"> </v>
      </c>
      <c r="U115" s="54">
        <f>IFERROR(MIAMI!$J41/MIAMI!$G41," ")</f>
        <v>1</v>
      </c>
      <c r="V115" s="54" t="str">
        <f>IFERROR('NORTH FLORIDA'!$J41/'NORTH FLORIDA'!$G41," ")</f>
        <v xml:space="preserve"> </v>
      </c>
      <c r="W115" s="54" t="str">
        <f>IFERROR('NORTHWEST FLORIDA'!$J41/'NORTHWEST FLORIDA'!$G41," ")</f>
        <v xml:space="preserve"> </v>
      </c>
      <c r="X115" s="54">
        <f>IFERROR('PALM BEACH'!$J41/'PALM BEACH'!$G41," ")</f>
        <v>1</v>
      </c>
      <c r="Y115" s="54" t="str">
        <f>IFERROR(PASCO!$J41/PASCO!$G41," ")</f>
        <v xml:space="preserve"> </v>
      </c>
      <c r="Z115" s="54" t="str">
        <f>IFERROR(PENSACOLA!$J41/PENSACOLA!$G41," ")</f>
        <v xml:space="preserve"> </v>
      </c>
      <c r="AA115" s="54" t="str">
        <f>IFERROR(POLK!$J41/POLK!$G41," ")</f>
        <v xml:space="preserve"> </v>
      </c>
      <c r="AB115" s="54" t="str">
        <f>IFERROR('ST JOHNS'!$J41/'ST JOHNS'!$G41," ")</f>
        <v xml:space="preserve"> </v>
      </c>
      <c r="AC115" s="54" t="str">
        <f>IFERROR('ST PETE'!$J41/'ST PETE'!$G41," ")</f>
        <v xml:space="preserve"> </v>
      </c>
      <c r="AD115" s="54" t="str">
        <f>IFERROR('SANTA FE'!$J41/'SANTA FE'!$G41," ")</f>
        <v xml:space="preserve"> </v>
      </c>
      <c r="AE115" s="54">
        <f>IFERROR(SEMINOLE!$J41/SEMINOLE!$G41," ")</f>
        <v>0</v>
      </c>
      <c r="AF115" s="54" t="str">
        <f>IFERROR('SOUTH FLORIDA'!$J41/'SOUTH FLORIDA'!$G41," ")</f>
        <v xml:space="preserve"> </v>
      </c>
      <c r="AG115" s="54">
        <f>IFERROR(TALLAHASSEE!$J41/TALLAHASSEE!$G41," ")</f>
        <v>1</v>
      </c>
      <c r="AH115" s="54">
        <f>IFERROR(VALENCIA!$J41/VALENCIA!$G41," ")</f>
        <v>1</v>
      </c>
      <c r="AI115" s="54">
        <f>IFERROR('System Summary'!$J41/'System Summary'!$G41," ")</f>
        <v>0.79858554475327936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f>IFERROR(EASTERN!J42/EASTERN!G42," ")</f>
        <v>0.86310926638405072</v>
      </c>
      <c r="H116" s="54">
        <f>IFERROR(BROWARD!$J42/BROWARD!$G42," ")</f>
        <v>0.8111336492262049</v>
      </c>
      <c r="I116" s="54">
        <f>IFERROR(CENTRAL!$J42/CENTRAL!$G42," ")</f>
        <v>0.91433809176476377</v>
      </c>
      <c r="J116" s="54">
        <f>IFERROR(CHIPOLA!$J42/CHIPOLA!$G42," ")</f>
        <v>0.77590331322345862</v>
      </c>
      <c r="K116" s="54">
        <f>IFERROR(DAYTONA!$J42/DAYTONA!$G42," ")</f>
        <v>0.64609811072710932</v>
      </c>
      <c r="L116" s="54">
        <f>IFERROR(SOUTHWESTERN!$J42/SOUTHWESTERN!$G42," ")</f>
        <v>0.60298906675751429</v>
      </c>
      <c r="M116" s="54">
        <f>IFERROR('FSC JAX'!$J42/'FSC JAX'!$G42," ")</f>
        <v>0.82956265642899196</v>
      </c>
      <c r="N116" s="54">
        <f>IFERROR('FL KEYS'!$J42/'FL KEYS'!$G42," ")</f>
        <v>0.82817686216786957</v>
      </c>
      <c r="O116" s="54">
        <f>IFERROR('GULF COAST'!$J42/'GULF COAST'!$G42," ")</f>
        <v>0.82369827309374677</v>
      </c>
      <c r="P116" s="54">
        <f>IFERROR(HILLSBOROUGH!$J42/HILLSBOROUGH!$G42," ")</f>
        <v>0.75930059433565678</v>
      </c>
      <c r="Q116" s="54">
        <f>IFERROR('INDIAN RIVER'!$J42/'INDIAN RIVER'!$G42," ")</f>
        <v>0.68031660129617966</v>
      </c>
      <c r="R116" s="54">
        <f>IFERROR(GATEWAY!$J42/GATEWAY!$G42," ")</f>
        <v>0.26367899006463152</v>
      </c>
      <c r="S116" s="54">
        <f>IFERROR('LAKE SUMTER'!$J42/'LAKE SUMTER'!$G42," ")</f>
        <v>0.77476617789606628</v>
      </c>
      <c r="T116" s="54">
        <f>IFERROR('SCF MANATEE'!$J42/'SCF MANATEE'!$G42," ")</f>
        <v>0.8530572258050434</v>
      </c>
      <c r="U116" s="54">
        <f>IFERROR(MIAMI!$J42/MIAMI!$G42," ")</f>
        <v>0.80053549037179939</v>
      </c>
      <c r="V116" s="54">
        <f>IFERROR('NORTH FLORIDA'!$J42/'NORTH FLORIDA'!$G42," ")</f>
        <v>0.60898941434347664</v>
      </c>
      <c r="W116" s="54">
        <f>IFERROR('NORTHWEST FLORIDA'!$J42/'NORTHWEST FLORIDA'!$G42," ")</f>
        <v>0.68932419438299863</v>
      </c>
      <c r="X116" s="54">
        <f>IFERROR('PALM BEACH'!$J42/'PALM BEACH'!$G42," ")</f>
        <v>0.57689746711361745</v>
      </c>
      <c r="Y116" s="54">
        <f>IFERROR(PASCO!$J42/PASCO!$G42," ")</f>
        <v>0.82749472658314016</v>
      </c>
      <c r="Z116" s="54">
        <f>IFERROR(PENSACOLA!$J42/PENSACOLA!$G42," ")</f>
        <v>0.87565988051458654</v>
      </c>
      <c r="AA116" s="54">
        <f>IFERROR(POLK!$J42/POLK!$G42," ")</f>
        <v>0.815420515092392</v>
      </c>
      <c r="AB116" s="54">
        <f>IFERROR('ST JOHNS'!$J42/'ST JOHNS'!$G42," ")</f>
        <v>0.68343116313251706</v>
      </c>
      <c r="AC116" s="54">
        <f>IFERROR('ST PETE'!$J42/'ST PETE'!$G42," ")</f>
        <v>0.2974540303195034</v>
      </c>
      <c r="AD116" s="54">
        <f>IFERROR('SANTA FE'!$J42/'SANTA FE'!$G42," ")</f>
        <v>0.80705305774865799</v>
      </c>
      <c r="AE116" s="54">
        <f>IFERROR(SEMINOLE!$J42/SEMINOLE!$G42," ")</f>
        <v>0.73220502206523819</v>
      </c>
      <c r="AF116" s="54">
        <f>IFERROR('SOUTH FLORIDA'!$J42/'SOUTH FLORIDA'!$G42," ")</f>
        <v>0.67815591742586268</v>
      </c>
      <c r="AG116" s="54">
        <f>IFERROR(TALLAHASSEE!$J42/TALLAHASSEE!$G42," ")</f>
        <v>0.85819948249768097</v>
      </c>
      <c r="AH116" s="54">
        <f>IFERROR(VALENCIA!$J42/VALENCIA!$G42," ")</f>
        <v>0.52553062670746775</v>
      </c>
      <c r="AI116" s="54">
        <f>IFERROR('System Summary'!$J42/'System Summary'!$G42," ")</f>
        <v>0.73974152515362945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tr">
        <f>IFERROR(EASTERN!J43/EASTERN!G43," ")</f>
        <v xml:space="preserve"> </v>
      </c>
      <c r="H117" s="54">
        <f>IFERROR(BROWARD!$J43/BROWARD!$G43," ")</f>
        <v>1</v>
      </c>
      <c r="I117" s="54">
        <f>IFERROR(CENTRAL!$J43/CENTRAL!$G43," ")</f>
        <v>1</v>
      </c>
      <c r="J117" s="54">
        <f>IFERROR(CHIPOLA!$J43/CHIPOLA!$G43," ")</f>
        <v>0.90000047463435351</v>
      </c>
      <c r="K117" s="54">
        <f>IFERROR(DAYTONA!$J43/DAYTONA!$G43," ")</f>
        <v>1</v>
      </c>
      <c r="L117" s="55" t="str">
        <f>IFERROR(SOUTHWESTERN!$J43/SOUTHWESTERN!$G43," ")</f>
        <v xml:space="preserve"> </v>
      </c>
      <c r="M117" s="54" t="str">
        <f>IFERROR('FSC JAX'!$J43/'FSC JAX'!$G43," ")</f>
        <v xml:space="preserve"> </v>
      </c>
      <c r="N117" s="54">
        <f>IFERROR('FL KEYS'!$J43/'FL KEYS'!$G43," ")</f>
        <v>1</v>
      </c>
      <c r="O117" s="54">
        <f>IFERROR('GULF COAST'!$J43/'GULF COAST'!$G43," ")</f>
        <v>1</v>
      </c>
      <c r="P117" s="54">
        <f>IFERROR(HILLSBOROUGH!$J43/HILLSBOROUGH!$G43," ")</f>
        <v>1</v>
      </c>
      <c r="Q117" s="54" t="str">
        <f>IFERROR('INDIAN RIVER'!$J43/'INDIAN RIVER'!$G43," ")</f>
        <v xml:space="preserve"> </v>
      </c>
      <c r="R117" s="54" t="str">
        <f>IFERROR(GATEWAY!$J43/GATEWAY!$G43," ")</f>
        <v xml:space="preserve"> </v>
      </c>
      <c r="S117" s="54">
        <f>IFERROR('LAKE SUMTER'!$J43/'LAKE SUMTER'!$G43," ")</f>
        <v>1</v>
      </c>
      <c r="T117" s="54" t="str">
        <f>IFERROR('SCF MANATEE'!$J43/'SCF MANATEE'!$G43," ")</f>
        <v xml:space="preserve"> </v>
      </c>
      <c r="U117" s="54">
        <f>IFERROR(MIAMI!$J43/MIAMI!$G43," ")</f>
        <v>1</v>
      </c>
      <c r="V117" s="54">
        <f>IFERROR('NORTH FLORIDA'!$J43/'NORTH FLORIDA'!$G43," ")</f>
        <v>1</v>
      </c>
      <c r="W117" s="54">
        <f>IFERROR('NORTHWEST FLORIDA'!$J43/'NORTHWEST FLORIDA'!$G43," ")</f>
        <v>0.70000000036249022</v>
      </c>
      <c r="X117" s="54" t="str">
        <f>IFERROR('PALM BEACH'!$J43/'PALM BEACH'!$G43," ")</f>
        <v xml:space="preserve"> </v>
      </c>
      <c r="Y117" s="54">
        <f>IFERROR(PASCO!$J43/PASCO!$G43," ")</f>
        <v>1</v>
      </c>
      <c r="Z117" s="54">
        <f>IFERROR(PENSACOLA!$J43/PENSACOLA!$G43," ")</f>
        <v>1</v>
      </c>
      <c r="AA117" s="54">
        <f>IFERROR(POLK!$J43/POLK!$G43," ")</f>
        <v>1</v>
      </c>
      <c r="AB117" s="54">
        <f>IFERROR('ST JOHNS'!$J43/'ST JOHNS'!$G43," ")</f>
        <v>0.80000000156847129</v>
      </c>
      <c r="AC117" s="54" t="str">
        <f>IFERROR('ST PETE'!$J43/'ST PETE'!$G43," ")</f>
        <v xml:space="preserve"> </v>
      </c>
      <c r="AD117" s="54">
        <f>IFERROR('SANTA FE'!$J43/'SANTA FE'!$G43," ")</f>
        <v>0.95000000026009002</v>
      </c>
      <c r="AE117" s="54">
        <f>IFERROR(SEMINOLE!$J43/SEMINOLE!$G43," ")</f>
        <v>1</v>
      </c>
      <c r="AF117" s="54">
        <f>IFERROR('SOUTH FLORIDA'!$J43/'SOUTH FLORIDA'!$G43," ")</f>
        <v>1</v>
      </c>
      <c r="AG117" s="54">
        <f>IFERROR(TALLAHASSEE!$J43/TALLAHASSEE!$G43," ")</f>
        <v>1</v>
      </c>
      <c r="AH117" s="54">
        <f>IFERROR(VALENCIA!$J43/VALENCIA!$G43," ")</f>
        <v>1</v>
      </c>
      <c r="AI117" s="54">
        <f>IFERROR('System Summary'!$J43/'System Summary'!$G43," ")</f>
        <v>0.96400347420245458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f>IFERROR(EASTERN!J44/EASTERN!G44," ")</f>
        <v>1</v>
      </c>
      <c r="H118" s="54" t="str">
        <f>IFERROR(BROWARD!$J44/BROWARD!$G44," ")</f>
        <v xml:space="preserve"> </v>
      </c>
      <c r="I118" s="54" t="str">
        <f>IFERROR(CENTRAL!$J44/CENTRAL!$G44," ")</f>
        <v xml:space="preserve"> </v>
      </c>
      <c r="J118" s="54" t="str">
        <f>IFERROR(CHIPOLA!$J44/CHIPOLA!$G44," ")</f>
        <v xml:space="preserve"> </v>
      </c>
      <c r="K118" s="54">
        <f>IFERROR(DAYTONA!$J44/DAYTONA!$G44," ")</f>
        <v>1</v>
      </c>
      <c r="L118" s="54">
        <f>IFERROR(SOUTHWESTERN!$J44/SOUTHWESTERN!$G44," ")</f>
        <v>0.75002191093870274</v>
      </c>
      <c r="M118" s="54">
        <f>IFERROR('FSC JAX'!$J44/'FSC JAX'!$G44," ")</f>
        <v>1</v>
      </c>
      <c r="N118" s="54" t="str">
        <f>IFERROR('FL KEYS'!$J44/'FL KEYS'!$G44," ")</f>
        <v xml:space="preserve"> </v>
      </c>
      <c r="O118" s="54">
        <f>IFERROR('GULF COAST'!$J44/'GULF COAST'!$G44," ")</f>
        <v>1</v>
      </c>
      <c r="P118" s="54">
        <f>IFERROR(HILLSBOROUGH!$J44/HILLSBOROUGH!$G44," ")</f>
        <v>0.4548922629672455</v>
      </c>
      <c r="Q118" s="54">
        <f>IFERROR('INDIAN RIVER'!$J44/'INDIAN RIVER'!$G44," ")</f>
        <v>1</v>
      </c>
      <c r="R118" s="54">
        <f>IFERROR(GATEWAY!$J44/GATEWAY!$G44," ")</f>
        <v>0.19999999759439219</v>
      </c>
      <c r="S118" s="54" t="str">
        <f>IFERROR('LAKE SUMTER'!$J44/'LAKE SUMTER'!$G44," ")</f>
        <v xml:space="preserve"> </v>
      </c>
      <c r="T118" s="54">
        <f>IFERROR('SCF MANATEE'!$J44/'SCF MANATEE'!$G44," ")</f>
        <v>0.95000000075854685</v>
      </c>
      <c r="U118" s="54">
        <f>IFERROR(MIAMI!$J44/MIAMI!$G44," ")</f>
        <v>1</v>
      </c>
      <c r="V118" s="54" t="str">
        <f>IFERROR('NORTH FLORIDA'!$J44/'NORTH FLORIDA'!$G44," ")</f>
        <v xml:space="preserve"> </v>
      </c>
      <c r="W118" s="54">
        <f>IFERROR('NORTHWEST FLORIDA'!$J44/'NORTHWEST FLORIDA'!$G44," ")</f>
        <v>1</v>
      </c>
      <c r="X118" s="54">
        <f>IFERROR('PALM BEACH'!$J44/'PALM BEACH'!$G44," ")</f>
        <v>0</v>
      </c>
      <c r="Y118" s="54">
        <f>IFERROR(PASCO!$J44/PASCO!$G44," ")</f>
        <v>1</v>
      </c>
      <c r="Z118" s="54">
        <f>IFERROR(PENSACOLA!$J44/PENSACOLA!$G44," ")</f>
        <v>1.0000000000000002</v>
      </c>
      <c r="AA118" s="54">
        <f>IFERROR(POLK!$J44/POLK!$G44," ")</f>
        <v>1</v>
      </c>
      <c r="AB118" s="54" t="str">
        <f>IFERROR('ST JOHNS'!$J44/'ST JOHNS'!$G44," ")</f>
        <v xml:space="preserve"> </v>
      </c>
      <c r="AC118" s="54">
        <f>IFERROR('ST PETE'!$J44/'ST PETE'!$G44," ")</f>
        <v>0</v>
      </c>
      <c r="AD118" s="54">
        <f>IFERROR('SANTA FE'!$J44/'SANTA FE'!$G44," ")</f>
        <v>0.95000000239511995</v>
      </c>
      <c r="AE118" s="54">
        <f>IFERROR(SEMINOLE!$J44/SEMINOLE!$G44," ")</f>
        <v>1</v>
      </c>
      <c r="AF118" s="54">
        <f>IFERROR('SOUTH FLORIDA'!$J44/'SOUTH FLORIDA'!$G44," ")</f>
        <v>1</v>
      </c>
      <c r="AG118" s="54" t="str">
        <f>IFERROR(TALLAHASSEE!$J44/TALLAHASSEE!$G44," ")</f>
        <v xml:space="preserve"> </v>
      </c>
      <c r="AH118" s="54" t="str">
        <f>IFERROR(VALENCIA!$J44/VALENCIA!$G44," ")</f>
        <v xml:space="preserve"> </v>
      </c>
      <c r="AI118" s="54">
        <f>IFERROR('System Summary'!$J44/'System Summary'!$G44," ")</f>
        <v>0.87916160064165294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tr">
        <f>IFERROR(EASTERN!J45/EASTERN!G45," ")</f>
        <v xml:space="preserve"> </v>
      </c>
      <c r="H119" s="54" t="str">
        <f>IFERROR(BROWARD!$J45/BROWARD!$G45," ")</f>
        <v xml:space="preserve"> </v>
      </c>
      <c r="I119" s="54" t="str">
        <f>IFERROR(CENTRAL!$J45/CENTRAL!$G45," ")</f>
        <v xml:space="preserve"> </v>
      </c>
      <c r="J119" s="54" t="str">
        <f>IFERROR(CHIPOLA!$J45/CHIPOLA!$G45," ")</f>
        <v xml:space="preserve"> </v>
      </c>
      <c r="K119" s="54">
        <f>IFERROR(DAYTONA!$J45/DAYTONA!$G45," ")</f>
        <v>0</v>
      </c>
      <c r="L119" s="54" t="str">
        <f>IFERROR(SOUTHWESTERN!$J45/SOUTHWESTERN!$G45," ")</f>
        <v xml:space="preserve"> </v>
      </c>
      <c r="M119" s="54" t="str">
        <f>IFERROR('FSC JAX'!$J45/'FSC JAX'!$G45," ")</f>
        <v xml:space="preserve"> </v>
      </c>
      <c r="N119" s="54" t="str">
        <f>IFERROR('FL KEYS'!$J45/'FL KEYS'!$G45," ")</f>
        <v xml:space="preserve"> </v>
      </c>
      <c r="O119" s="54" t="str">
        <f>IFERROR('GULF COAST'!$J45/'GULF COAST'!$G45," ")</f>
        <v xml:space="preserve"> </v>
      </c>
      <c r="P119" s="54" t="str">
        <f>IFERROR(HILLSBOROUGH!$J45/HILLSBOROUGH!$G45," ")</f>
        <v xml:space="preserve"> </v>
      </c>
      <c r="Q119" s="54" t="str">
        <f>IFERROR('INDIAN RIVER'!$J45/'INDIAN RIVER'!$G45," ")</f>
        <v xml:space="preserve"> </v>
      </c>
      <c r="R119" s="54">
        <f>IFERROR(GATEWAY!$J45/GATEWAY!$G45," ")</f>
        <v>1</v>
      </c>
      <c r="S119" s="54" t="str">
        <f>IFERROR('LAKE SUMTER'!$J45/'LAKE SUMTER'!$G45," ")</f>
        <v xml:space="preserve"> </v>
      </c>
      <c r="T119" s="54">
        <f>IFERROR('SCF MANATEE'!$J45/'SCF MANATEE'!$G45," ")</f>
        <v>0.95000001514009813</v>
      </c>
      <c r="U119" s="54">
        <f>IFERROR(MIAMI!$J45/MIAMI!$G45," ")</f>
        <v>1</v>
      </c>
      <c r="V119" s="54" t="str">
        <f>IFERROR('NORTH FLORIDA'!$J45/'NORTH FLORIDA'!$G45," ")</f>
        <v xml:space="preserve"> </v>
      </c>
      <c r="W119" s="54" t="str">
        <f>IFERROR('NORTHWEST FLORIDA'!$J45/'NORTHWEST FLORIDA'!$G45," ")</f>
        <v xml:space="preserve"> </v>
      </c>
      <c r="X119" s="54">
        <f>IFERROR('PALM BEACH'!$J45/'PALM BEACH'!$G45," ")</f>
        <v>1</v>
      </c>
      <c r="Y119" s="54" t="str">
        <f>IFERROR(PASCO!$J45/PASCO!$G45," ")</f>
        <v xml:space="preserve"> </v>
      </c>
      <c r="Z119" s="54" t="str">
        <f>IFERROR(PENSACOLA!$J45/PENSACOLA!$G45," ")</f>
        <v xml:space="preserve"> </v>
      </c>
      <c r="AA119" s="54" t="str">
        <f>IFERROR(POLK!$J45/POLK!$G45," ")</f>
        <v xml:space="preserve"> </v>
      </c>
      <c r="AB119" s="54" t="str">
        <f>IFERROR('ST JOHNS'!$J45/'ST JOHNS'!$G45," ")</f>
        <v xml:space="preserve"> </v>
      </c>
      <c r="AC119" s="54">
        <f>IFERROR('ST PETE'!$J45/'ST PETE'!$G45," ")</f>
        <v>0</v>
      </c>
      <c r="AD119" s="54" t="str">
        <f>IFERROR('SANTA FE'!$J45/'SANTA FE'!$G45," ")</f>
        <v xml:space="preserve"> </v>
      </c>
      <c r="AE119" s="54">
        <f>IFERROR(SEMINOLE!$J45/SEMINOLE!$G45," ")</f>
        <v>1</v>
      </c>
      <c r="AF119" s="54">
        <f>IFERROR('SOUTH FLORIDA'!$J45/'SOUTH FLORIDA'!$G45," ")</f>
        <v>1</v>
      </c>
      <c r="AG119" s="54" t="str">
        <f>IFERROR(TALLAHASSEE!$J45/TALLAHASSEE!$G45," ")</f>
        <v xml:space="preserve"> </v>
      </c>
      <c r="AH119" s="54" t="str">
        <f>IFERROR(VALENCIA!$J45/VALENCIA!$G45," ")</f>
        <v xml:space="preserve"> </v>
      </c>
      <c r="AI119" s="54">
        <f>IFERROR('System Summary'!$J45/'System Summary'!$G45," ")</f>
        <v>0.86239940587299491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tr">
        <f>IFERROR(EASTERN!J46/EASTERN!G46," ")</f>
        <v xml:space="preserve"> </v>
      </c>
      <c r="H120" s="54" t="str">
        <f>IFERROR(BROWARD!$J46/BROWARD!$G46," ")</f>
        <v xml:space="preserve"> </v>
      </c>
      <c r="I120" s="54" t="str">
        <f>IFERROR(CENTRAL!$J46/CENTRAL!$G46," ")</f>
        <v xml:space="preserve"> </v>
      </c>
      <c r="J120" s="54" t="str">
        <f>IFERROR(CHIPOLA!$J46/CHIPOLA!$G46," ")</f>
        <v xml:space="preserve"> </v>
      </c>
      <c r="K120" s="54">
        <f>IFERROR(DAYTONA!$J46/DAYTONA!$G46," ")</f>
        <v>1</v>
      </c>
      <c r="L120" s="54" t="str">
        <f>IFERROR(SOUTHWESTERN!$J46/SOUTHWESTERN!$G46," ")</f>
        <v xml:space="preserve"> </v>
      </c>
      <c r="M120" s="54" t="str">
        <f>IFERROR('FSC JAX'!$J46/'FSC JAX'!$G46," ")</f>
        <v xml:space="preserve"> </v>
      </c>
      <c r="N120" s="54" t="str">
        <f>IFERROR('FL KEYS'!$J46/'FL KEYS'!$G46," ")</f>
        <v xml:space="preserve"> </v>
      </c>
      <c r="O120" s="54" t="str">
        <f>IFERROR('GULF COAST'!$J46/'GULF COAST'!$G46," ")</f>
        <v xml:space="preserve"> </v>
      </c>
      <c r="P120" s="54">
        <f>IFERROR(HILLSBOROUGH!$J46/HILLSBOROUGH!$G46," ")</f>
        <v>1</v>
      </c>
      <c r="Q120" s="54" t="str">
        <f>IFERROR('INDIAN RIVER'!$J46/'INDIAN RIVER'!$G46," ")</f>
        <v xml:space="preserve"> </v>
      </c>
      <c r="R120" s="54" t="str">
        <f>IFERROR(GATEWAY!$J46/GATEWAY!$G46," ")</f>
        <v xml:space="preserve"> </v>
      </c>
      <c r="S120" s="54" t="str">
        <f>IFERROR('LAKE SUMTER'!$J46/'LAKE SUMTER'!$G46," ")</f>
        <v xml:space="preserve"> </v>
      </c>
      <c r="T120" s="54" t="str">
        <f>IFERROR('SCF MANATEE'!$J46/'SCF MANATEE'!$G46," ")</f>
        <v xml:space="preserve"> </v>
      </c>
      <c r="U120" s="54">
        <f>IFERROR(MIAMI!$J46/MIAMI!$G46," ")</f>
        <v>1</v>
      </c>
      <c r="V120" s="54" t="str">
        <f>IFERROR('NORTH FLORIDA'!$J46/'NORTH FLORIDA'!$G46," ")</f>
        <v xml:space="preserve"> </v>
      </c>
      <c r="W120" s="54" t="str">
        <f>IFERROR('NORTHWEST FLORIDA'!$J46/'NORTHWEST FLORIDA'!$G46," ")</f>
        <v xml:space="preserve"> </v>
      </c>
      <c r="X120" s="54">
        <f>IFERROR('PALM BEACH'!$J46/'PALM BEACH'!$G46," ")</f>
        <v>1</v>
      </c>
      <c r="Y120" s="54">
        <f>IFERROR(PASCO!$J46/PASCO!$G46," ")</f>
        <v>1</v>
      </c>
      <c r="Z120" s="54">
        <f>IFERROR(PENSACOLA!$J46/PENSACOLA!$G46," ")</f>
        <v>1</v>
      </c>
      <c r="AA120" s="54" t="str">
        <f>IFERROR(POLK!$J46/POLK!$G46," ")</f>
        <v xml:space="preserve"> </v>
      </c>
      <c r="AB120" s="54" t="str">
        <f>IFERROR('ST JOHNS'!$J46/'ST JOHNS'!$G46," ")</f>
        <v xml:space="preserve"> </v>
      </c>
      <c r="AC120" s="54">
        <f>IFERROR('ST PETE'!$J46/'ST PETE'!$G46," ")</f>
        <v>0</v>
      </c>
      <c r="AD120" s="54">
        <f>IFERROR('SANTA FE'!$J46/'SANTA FE'!$G46," ")</f>
        <v>0.94999998580358114</v>
      </c>
      <c r="AE120" s="54" t="str">
        <f>IFERROR(SEMINOLE!$J46/SEMINOLE!$G46," ")</f>
        <v xml:space="preserve"> </v>
      </c>
      <c r="AF120" s="54">
        <f>IFERROR('SOUTH FLORIDA'!$J46/'SOUTH FLORIDA'!$G46," ")</f>
        <v>1</v>
      </c>
      <c r="AG120" s="54" t="str">
        <f>IFERROR(TALLAHASSEE!$J46/TALLAHASSEE!$G46," ")</f>
        <v xml:space="preserve"> </v>
      </c>
      <c r="AH120" s="54" t="str">
        <f>IFERROR(VALENCIA!$J46/VALENCIA!$G46," ")</f>
        <v xml:space="preserve"> </v>
      </c>
      <c r="AI120" s="54">
        <f>IFERROR('System Summary'!$J46/'System Summary'!$G46," ")</f>
        <v>0.96012661970032798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f>IFERROR(EASTERN!J47/EASTERN!G47," ")</f>
        <v>0</v>
      </c>
      <c r="H121" s="54">
        <f>IFERROR(BROWARD!$J47/BROWARD!$G47," ")</f>
        <v>0.55662396127833313</v>
      </c>
      <c r="I121" s="54">
        <f>IFERROR(CENTRAL!$J47/CENTRAL!$G47," ")</f>
        <v>0.30435905086582149</v>
      </c>
      <c r="J121" s="54">
        <f>IFERROR(CHIPOLA!$J47/CHIPOLA!$G47," ")</f>
        <v>0</v>
      </c>
      <c r="K121" s="54">
        <f>IFERROR(DAYTONA!$J47/DAYTONA!$G47," ")</f>
        <v>0</v>
      </c>
      <c r="L121" s="54">
        <f>IFERROR(SOUTHWESTERN!$J47/SOUTHWESTERN!$G47," ")</f>
        <v>0</v>
      </c>
      <c r="M121" s="54">
        <f>IFERROR('FSC JAX'!$J47/'FSC JAX'!$G47," ")</f>
        <v>0</v>
      </c>
      <c r="N121" s="54">
        <f>IFERROR('FL KEYS'!$J47/'FL KEYS'!$G47," ")</f>
        <v>0</v>
      </c>
      <c r="O121" s="54">
        <f>IFERROR('GULF COAST'!$J47/'GULF COAST'!$G47," ")</f>
        <v>0</v>
      </c>
      <c r="P121" s="54">
        <f>IFERROR(HILLSBOROUGH!$J47/HILLSBOROUGH!$G47," ")</f>
        <v>0</v>
      </c>
      <c r="Q121" s="54">
        <f>IFERROR('INDIAN RIVER'!$J47/'INDIAN RIVER'!$G47," ")</f>
        <v>0.16251202448370891</v>
      </c>
      <c r="R121" s="54">
        <f>IFERROR(GATEWAY!$J47/GATEWAY!$G47," ")</f>
        <v>0</v>
      </c>
      <c r="S121" s="54">
        <f>IFERROR('LAKE SUMTER'!$J47/'LAKE SUMTER'!$G47," ")</f>
        <v>0</v>
      </c>
      <c r="T121" s="54">
        <f>IFERROR('SCF MANATEE'!$J47/'SCF MANATEE'!$G47," ")</f>
        <v>0.50000000599716654</v>
      </c>
      <c r="U121" s="54">
        <f>IFERROR(MIAMI!$J47/MIAMI!$G47," ")</f>
        <v>0</v>
      </c>
      <c r="V121" s="54">
        <f>IFERROR('NORTH FLORIDA'!$J47/'NORTH FLORIDA'!$G47," ")</f>
        <v>0</v>
      </c>
      <c r="W121" s="54">
        <f>IFERROR('NORTHWEST FLORIDA'!$J47/'NORTHWEST FLORIDA'!$G47," ")</f>
        <v>0</v>
      </c>
      <c r="X121" s="54">
        <f>IFERROR('PALM BEACH'!$J47/'PALM BEACH'!$G47," ")</f>
        <v>0</v>
      </c>
      <c r="Y121" s="54">
        <f>IFERROR(PASCO!$J47/PASCO!$G47," ")</f>
        <v>0</v>
      </c>
      <c r="Z121" s="54">
        <f>IFERROR(PENSACOLA!$J47/PENSACOLA!$G47," ")</f>
        <v>0</v>
      </c>
      <c r="AA121" s="54">
        <f>IFERROR(POLK!$J47/POLK!$G47," ")</f>
        <v>0</v>
      </c>
      <c r="AB121" s="54">
        <f>IFERROR('ST JOHNS'!$J47/'ST JOHNS'!$G47," ")</f>
        <v>0</v>
      </c>
      <c r="AC121" s="54">
        <f>IFERROR('ST PETE'!$J47/'ST PETE'!$G47," ")</f>
        <v>0</v>
      </c>
      <c r="AD121" s="54">
        <f>IFERROR('SANTA FE'!$J47/'SANTA FE'!$G47," ")</f>
        <v>8.5608099719316072E-3</v>
      </c>
      <c r="AE121" s="54">
        <f>IFERROR(SEMINOLE!$J47/SEMINOLE!$G47," ")</f>
        <v>1.1320223468553634E-2</v>
      </c>
      <c r="AF121" s="54">
        <f>IFERROR('SOUTH FLORIDA'!$J47/'SOUTH FLORIDA'!$G47," ")</f>
        <v>0</v>
      </c>
      <c r="AG121" s="54">
        <f>IFERROR(TALLAHASSEE!$J47/TALLAHASSEE!$G47," ")</f>
        <v>0</v>
      </c>
      <c r="AH121" s="54">
        <f>IFERROR(VALENCIA!$J47/VALENCIA!$G47," ")</f>
        <v>0</v>
      </c>
      <c r="AI121" s="54">
        <f>IFERROR('System Summary'!$J47/'System Summary'!$G47," ")</f>
        <v>6.4554851689745021E-2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tr">
        <f>IFERROR(EASTERN!J48/EASTERN!G48," ")</f>
        <v xml:space="preserve"> </v>
      </c>
      <c r="H122" s="54" t="str">
        <f>IFERROR(BROWARD!$J48/BROWARD!$G48," ")</f>
        <v xml:space="preserve"> </v>
      </c>
      <c r="I122" s="54" t="str">
        <f>IFERROR(CENTRAL!$J48/CENTRAL!$G48," ")</f>
        <v xml:space="preserve"> </v>
      </c>
      <c r="J122" s="54">
        <f>IFERROR(CHIPOLA!$J48/CHIPOLA!$G48," ")</f>
        <v>0.75</v>
      </c>
      <c r="K122" s="54" t="str">
        <f>IFERROR(DAYTONA!$J48/DAYTONA!$G48," ")</f>
        <v xml:space="preserve"> </v>
      </c>
      <c r="L122" s="54" t="str">
        <f>IFERROR(SOUTHWESTERN!$J48/SOUTHWESTERN!$G48," ")</f>
        <v xml:space="preserve"> </v>
      </c>
      <c r="M122" s="54" t="str">
        <f>IFERROR('FSC JAX'!$J48/'FSC JAX'!$G48," ")</f>
        <v xml:space="preserve"> </v>
      </c>
      <c r="N122" s="54" t="str">
        <f>IFERROR('FL KEYS'!$J48/'FL KEYS'!$G48," ")</f>
        <v xml:space="preserve"> </v>
      </c>
      <c r="O122" s="54" t="str">
        <f>IFERROR('GULF COAST'!$J48/'GULF COAST'!$G48," ")</f>
        <v xml:space="preserve"> </v>
      </c>
      <c r="P122" s="54" t="str">
        <f>IFERROR(HILLSBOROUGH!$J48/HILLSBOROUGH!$G48," ")</f>
        <v xml:space="preserve"> </v>
      </c>
      <c r="Q122" s="54" t="str">
        <f>IFERROR('INDIAN RIVER'!$J48/'INDIAN RIVER'!$G48," ")</f>
        <v xml:space="preserve"> </v>
      </c>
      <c r="R122" s="54" t="str">
        <f>IFERROR(GATEWAY!$J48/GATEWAY!$G48," ")</f>
        <v xml:space="preserve"> </v>
      </c>
      <c r="S122" s="54" t="str">
        <f>IFERROR('LAKE SUMTER'!$J48/'LAKE SUMTER'!$G48," ")</f>
        <v xml:space="preserve"> </v>
      </c>
      <c r="T122" s="54" t="str">
        <f>IFERROR('SCF MANATEE'!$J48/'SCF MANATEE'!$G48," ")</f>
        <v xml:space="preserve"> </v>
      </c>
      <c r="U122" s="54">
        <f>IFERROR(MIAMI!$J48/MIAMI!$G48," ")</f>
        <v>0</v>
      </c>
      <c r="V122" s="54" t="str">
        <f>IFERROR('NORTH FLORIDA'!$J48/'NORTH FLORIDA'!$G48," ")</f>
        <v xml:space="preserve"> </v>
      </c>
      <c r="W122" s="54">
        <f>IFERROR('NORTHWEST FLORIDA'!$J48/'NORTHWEST FLORIDA'!$G48," ")</f>
        <v>1</v>
      </c>
      <c r="X122" s="54" t="str">
        <f>IFERROR('PALM BEACH'!$J48/'PALM BEACH'!$G48," ")</f>
        <v xml:space="preserve"> </v>
      </c>
      <c r="Y122" s="54" t="str">
        <f>IFERROR(PASCO!$J48/PASCO!$G48," ")</f>
        <v xml:space="preserve"> </v>
      </c>
      <c r="Z122" s="54" t="str">
        <f>IFERROR(PENSACOLA!$J48/PENSACOLA!$G48," ")</f>
        <v xml:space="preserve"> </v>
      </c>
      <c r="AA122" s="54">
        <f>IFERROR(POLK!$J48/POLK!$G48," ")</f>
        <v>1</v>
      </c>
      <c r="AB122" s="54" t="str">
        <f>IFERROR('ST JOHNS'!$J48/'ST JOHNS'!$G48," ")</f>
        <v xml:space="preserve"> </v>
      </c>
      <c r="AC122" s="54" t="str">
        <f>IFERROR('ST PETE'!$J48/'ST PETE'!$G48," ")</f>
        <v xml:space="preserve"> </v>
      </c>
      <c r="AD122" s="54" t="str">
        <f>IFERROR('SANTA FE'!$J48/'SANTA FE'!$G48," ")</f>
        <v xml:space="preserve"> </v>
      </c>
      <c r="AE122" s="54" t="str">
        <f>IFERROR(SEMINOLE!$J48/SEMINOLE!$G48," ")</f>
        <v xml:space="preserve"> </v>
      </c>
      <c r="AF122" s="54" t="str">
        <f>IFERROR('SOUTH FLORIDA'!$J48/'SOUTH FLORIDA'!$G48," ")</f>
        <v xml:space="preserve"> </v>
      </c>
      <c r="AG122" s="54" t="str">
        <f>IFERROR(TALLAHASSEE!$J48/TALLAHASSEE!$G48," ")</f>
        <v xml:space="preserve"> </v>
      </c>
      <c r="AH122" s="54" t="str">
        <f>IFERROR(VALENCIA!$J48/VALENCIA!$G48," ")</f>
        <v xml:space="preserve"> </v>
      </c>
      <c r="AI122" s="54">
        <f>IFERROR('System Summary'!$J48/'System Summary'!$G48," ")</f>
        <v>0.25026970758020251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f>IFERROR(EASTERN!J49/EASTERN!G49," ")</f>
        <v>0</v>
      </c>
      <c r="H123" s="54">
        <f>IFERROR(BROWARD!$J49/BROWARD!$G49," ")</f>
        <v>0.58055230685884485</v>
      </c>
      <c r="I123" s="54">
        <f>IFERROR(CENTRAL!$J49/CENTRAL!$G49," ")</f>
        <v>0</v>
      </c>
      <c r="J123" s="54" t="str">
        <f>IFERROR(CHIPOLA!$J49/CHIPOLA!$G49," ")</f>
        <v xml:space="preserve"> </v>
      </c>
      <c r="K123" s="54">
        <f>IFERROR(DAYTONA!$J49/DAYTONA!$G49," ")</f>
        <v>0</v>
      </c>
      <c r="L123" s="54">
        <f>IFERROR(SOUTHWESTERN!$J49/SOUTHWESTERN!$G49," ")</f>
        <v>0</v>
      </c>
      <c r="M123" s="54">
        <f>IFERROR('FSC JAX'!$J49/'FSC JAX'!$G49," ")</f>
        <v>0</v>
      </c>
      <c r="N123" s="54" t="str">
        <f>IFERROR('FL KEYS'!$J49/'FL KEYS'!$G49," ")</f>
        <v xml:space="preserve"> </v>
      </c>
      <c r="O123" s="54">
        <f>IFERROR('GULF COAST'!$J49/'GULF COAST'!$G49," ")</f>
        <v>0</v>
      </c>
      <c r="P123" s="54">
        <f>IFERROR(HILLSBOROUGH!$J49/HILLSBOROUGH!$G49," ")</f>
        <v>0</v>
      </c>
      <c r="Q123" s="54">
        <f>IFERROR('INDIAN RIVER'!$J49/'INDIAN RIVER'!$G49," ")</f>
        <v>0</v>
      </c>
      <c r="R123" s="54">
        <f>IFERROR(GATEWAY!$J49/GATEWAY!$G49," ")</f>
        <v>0</v>
      </c>
      <c r="S123" s="54">
        <f>IFERROR('LAKE SUMTER'!$J49/'LAKE SUMTER'!$G49," ")</f>
        <v>0</v>
      </c>
      <c r="T123" s="54">
        <f>IFERROR('SCF MANATEE'!$J49/'SCF MANATEE'!$G49," ")</f>
        <v>0.5</v>
      </c>
      <c r="U123" s="54">
        <f>IFERROR(MIAMI!$J49/MIAMI!$G49," ")</f>
        <v>0</v>
      </c>
      <c r="V123" s="54">
        <f>IFERROR('NORTH FLORIDA'!$J49/'NORTH FLORIDA'!$G49," ")</f>
        <v>0</v>
      </c>
      <c r="W123" s="54">
        <f>IFERROR('NORTHWEST FLORIDA'!$J49/'NORTHWEST FLORIDA'!$G49," ")</f>
        <v>0</v>
      </c>
      <c r="X123" s="54">
        <f>IFERROR('PALM BEACH'!$J49/'PALM BEACH'!$G49," ")</f>
        <v>0</v>
      </c>
      <c r="Y123" s="54">
        <f>IFERROR(PASCO!$J49/PASCO!$G49," ")</f>
        <v>0</v>
      </c>
      <c r="Z123" s="54">
        <f>IFERROR(PENSACOLA!$J49/PENSACOLA!$G49," ")</f>
        <v>0</v>
      </c>
      <c r="AA123" s="54">
        <f>IFERROR(POLK!$J49/POLK!$G49," ")</f>
        <v>0</v>
      </c>
      <c r="AB123" s="54" t="str">
        <f>IFERROR('ST JOHNS'!$J49/'ST JOHNS'!$G49," ")</f>
        <v xml:space="preserve"> </v>
      </c>
      <c r="AC123" s="54">
        <f>IFERROR('ST PETE'!$J49/'ST PETE'!$G49," ")</f>
        <v>0</v>
      </c>
      <c r="AD123" s="54">
        <f>IFERROR('SANTA FE'!$J49/'SANTA FE'!$G49," ")</f>
        <v>0</v>
      </c>
      <c r="AE123" s="54">
        <f>IFERROR(SEMINOLE!$J49/SEMINOLE!$G49," ")</f>
        <v>0</v>
      </c>
      <c r="AF123" s="54">
        <f>IFERROR('SOUTH FLORIDA'!$J49/'SOUTH FLORIDA'!$G49," ")</f>
        <v>0</v>
      </c>
      <c r="AG123" s="54">
        <f>IFERROR(TALLAHASSEE!$J49/TALLAHASSEE!$G49," ")</f>
        <v>0</v>
      </c>
      <c r="AH123" s="54">
        <f>IFERROR(VALENCIA!$J49/VALENCIA!$G49," ")</f>
        <v>0</v>
      </c>
      <c r="AI123" s="54">
        <f>IFERROR('System Summary'!$J49/'System Summary'!$G49," ")</f>
        <v>0.1072149439788512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tr">
        <f>IFERROR(EASTERN!J50/EASTERN!G50," ")</f>
        <v xml:space="preserve"> </v>
      </c>
      <c r="H124" s="54">
        <f>IFERROR(BROWARD!$J50/BROWARD!$G50," ")</f>
        <v>0.97600268162561432</v>
      </c>
      <c r="I124" s="54">
        <f>IFERROR(CENTRAL!$J50/CENTRAL!$G50," ")</f>
        <v>1</v>
      </c>
      <c r="J124" s="54" t="str">
        <f>IFERROR(CHIPOLA!$J50/CHIPOLA!$G50," ")</f>
        <v xml:space="preserve"> </v>
      </c>
      <c r="K124" s="54">
        <f>IFERROR(DAYTONA!$J50/DAYTONA!$G50," ")</f>
        <v>0</v>
      </c>
      <c r="L124" s="54" t="str">
        <f>IFERROR(SOUTHWESTERN!$J50/SOUTHWESTERN!$G50," ")</f>
        <v xml:space="preserve"> </v>
      </c>
      <c r="M124" s="54" t="str">
        <f>IFERROR('FSC JAX'!$J50/'FSC JAX'!$G50," ")</f>
        <v xml:space="preserve"> </v>
      </c>
      <c r="N124" s="54" t="str">
        <f>IFERROR('FL KEYS'!$J50/'FL KEYS'!$G50," ")</f>
        <v xml:space="preserve"> </v>
      </c>
      <c r="O124" s="54">
        <f>IFERROR('GULF COAST'!$J50/'GULF COAST'!$G50," ")</f>
        <v>0</v>
      </c>
      <c r="P124" s="54">
        <f>IFERROR(HILLSBOROUGH!$J50/HILLSBOROUGH!$G50," ")</f>
        <v>1</v>
      </c>
      <c r="Q124" s="54" t="str">
        <f>IFERROR('INDIAN RIVER'!$J50/'INDIAN RIVER'!$G50," ")</f>
        <v xml:space="preserve"> </v>
      </c>
      <c r="R124" s="54" t="str">
        <f>IFERROR(GATEWAY!$J50/GATEWAY!$G50," ")</f>
        <v xml:space="preserve"> </v>
      </c>
      <c r="S124" s="54" t="str">
        <f>IFERROR('LAKE SUMTER'!$J50/'LAKE SUMTER'!$G50," ")</f>
        <v xml:space="preserve"> </v>
      </c>
      <c r="T124" s="54" t="str">
        <f>IFERROR('SCF MANATEE'!$J50/'SCF MANATEE'!$G50," ")</f>
        <v xml:space="preserve"> </v>
      </c>
      <c r="U124" s="54" t="str">
        <f>IFERROR(MIAMI!$J50/MIAMI!$G50," ")</f>
        <v xml:space="preserve"> </v>
      </c>
      <c r="V124" s="54" t="str">
        <f>IFERROR('NORTH FLORIDA'!$J50/'NORTH FLORIDA'!$G50," ")</f>
        <v xml:space="preserve"> </v>
      </c>
      <c r="W124" s="54" t="str">
        <f>IFERROR('NORTHWEST FLORIDA'!$J50/'NORTHWEST FLORIDA'!$G50," ")</f>
        <v xml:space="preserve"> </v>
      </c>
      <c r="X124" s="54">
        <f>IFERROR('PALM BEACH'!$J50/'PALM BEACH'!$G50," ")</f>
        <v>0</v>
      </c>
      <c r="Y124" s="54" t="str">
        <f>IFERROR(PASCO!$J50/PASCO!$G50," ")</f>
        <v xml:space="preserve"> </v>
      </c>
      <c r="Z124" s="54">
        <f>IFERROR(PENSACOLA!$J50/PENSACOLA!$G50," ")</f>
        <v>0</v>
      </c>
      <c r="AA124" s="54" t="str">
        <f>IFERROR(POLK!$J50/POLK!$G50," ")</f>
        <v xml:space="preserve"> </v>
      </c>
      <c r="AB124" s="54">
        <f>IFERROR('ST JOHNS'!$J50/'ST JOHNS'!$G50," ")</f>
        <v>1</v>
      </c>
      <c r="AC124" s="54">
        <f>IFERROR('ST PETE'!$J50/'ST PETE'!$G50," ")</f>
        <v>0</v>
      </c>
      <c r="AD124" s="54" t="str">
        <f>IFERROR('SANTA FE'!$J50/'SANTA FE'!$G50," ")</f>
        <v xml:space="preserve"> </v>
      </c>
      <c r="AE124" s="54">
        <f>IFERROR(SEMINOLE!$J50/SEMINOLE!$G50," ")</f>
        <v>1</v>
      </c>
      <c r="AF124" s="54" t="str">
        <f>IFERROR('SOUTH FLORIDA'!$J50/'SOUTH FLORIDA'!$G50," ")</f>
        <v xml:space="preserve"> </v>
      </c>
      <c r="AG124" s="54" t="str">
        <f>IFERROR(TALLAHASSEE!$J50/TALLAHASSEE!$G50," ")</f>
        <v xml:space="preserve"> </v>
      </c>
      <c r="AH124" s="54" t="str">
        <f>IFERROR(VALENCIA!$J50/VALENCIA!$G50," ")</f>
        <v xml:space="preserve"> </v>
      </c>
      <c r="AI124" s="54">
        <f>IFERROR('System Summary'!$J50/'System Summary'!$G50," ")</f>
        <v>0.5813246745273527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tr">
        <f>IFERROR(EASTERN!J51/EASTERN!G51," ")</f>
        <v xml:space="preserve"> </v>
      </c>
      <c r="H125" s="54" t="str">
        <f>IFERROR(BROWARD!$J51/BROWARD!$G51," ")</f>
        <v xml:space="preserve"> </v>
      </c>
      <c r="I125" s="54" t="str">
        <f>IFERROR(CENTRAL!$J51/CENTRAL!$G51," ")</f>
        <v xml:space="preserve"> </v>
      </c>
      <c r="J125" s="54" t="str">
        <f>IFERROR(CHIPOLA!$J51/CHIPOLA!$G51," ")</f>
        <v xml:space="preserve"> </v>
      </c>
      <c r="K125" s="54" t="str">
        <f>IFERROR(DAYTONA!$J51/DAYTONA!$G51," ")</f>
        <v xml:space="preserve"> </v>
      </c>
      <c r="L125" s="54" t="str">
        <f>IFERROR(SOUTHWESTERN!$J51/SOUTHWESTERN!$G51," ")</f>
        <v xml:space="preserve"> </v>
      </c>
      <c r="M125" s="54" t="str">
        <f>IFERROR('FSC JAX'!$J51/'FSC JAX'!$G51," ")</f>
        <v xml:space="preserve"> </v>
      </c>
      <c r="N125" s="54" t="str">
        <f>IFERROR('FL KEYS'!$J51/'FL KEYS'!$G51," ")</f>
        <v xml:space="preserve"> </v>
      </c>
      <c r="O125" s="54" t="str">
        <f>IFERROR('GULF COAST'!$J51/'GULF COAST'!$G51," ")</f>
        <v xml:space="preserve"> </v>
      </c>
      <c r="P125" s="54" t="str">
        <f>IFERROR(HILLSBOROUGH!$J51/HILLSBOROUGH!$G51," ")</f>
        <v xml:space="preserve"> </v>
      </c>
      <c r="Q125" s="54" t="str">
        <f>IFERROR('INDIAN RIVER'!$J51/'INDIAN RIVER'!$G51," ")</f>
        <v xml:space="preserve"> </v>
      </c>
      <c r="R125" s="54" t="str">
        <f>IFERROR(GATEWAY!$J51/GATEWAY!$G51," ")</f>
        <v xml:space="preserve"> </v>
      </c>
      <c r="S125" s="54" t="str">
        <f>IFERROR('LAKE SUMTER'!$J51/'LAKE SUMTER'!$G51," ")</f>
        <v xml:space="preserve"> </v>
      </c>
      <c r="T125" s="54" t="str">
        <f>IFERROR('SCF MANATEE'!$J51/'SCF MANATEE'!$G51," ")</f>
        <v xml:space="preserve"> </v>
      </c>
      <c r="U125" s="54" t="str">
        <f>IFERROR(MIAMI!$J51/MIAMI!$G51," ")</f>
        <v xml:space="preserve"> </v>
      </c>
      <c r="V125" s="54" t="str">
        <f>IFERROR('NORTH FLORIDA'!$J51/'NORTH FLORIDA'!$G51," ")</f>
        <v xml:space="preserve"> </v>
      </c>
      <c r="W125" s="54" t="str">
        <f>IFERROR('NORTHWEST FLORIDA'!$J51/'NORTHWEST FLORIDA'!$G51," ")</f>
        <v xml:space="preserve"> </v>
      </c>
      <c r="X125" s="54" t="str">
        <f>IFERROR('PALM BEACH'!$J51/'PALM BEACH'!$G51," ")</f>
        <v xml:space="preserve"> </v>
      </c>
      <c r="Y125" s="54" t="str">
        <f>IFERROR(PASCO!$J51/PASCO!$G51," ")</f>
        <v xml:space="preserve"> </v>
      </c>
      <c r="Z125" s="54" t="str">
        <f>IFERROR(PENSACOLA!$J51/PENSACOLA!$G51," ")</f>
        <v xml:space="preserve"> </v>
      </c>
      <c r="AA125" s="54" t="str">
        <f>IFERROR(POLK!$J51/POLK!$G51," ")</f>
        <v xml:space="preserve"> </v>
      </c>
      <c r="AB125" s="54" t="str">
        <f>IFERROR('ST JOHNS'!$J51/'ST JOHNS'!$G51," ")</f>
        <v xml:space="preserve"> </v>
      </c>
      <c r="AC125" s="54" t="str">
        <f>IFERROR('ST PETE'!$J51/'ST PETE'!$G51," ")</f>
        <v xml:space="preserve"> </v>
      </c>
      <c r="AD125" s="54" t="str">
        <f>IFERROR('SANTA FE'!$J51/'SANTA FE'!$G51," ")</f>
        <v xml:space="preserve"> </v>
      </c>
      <c r="AE125" s="54" t="str">
        <f>IFERROR(SEMINOLE!$J51/SEMINOLE!$G51," ")</f>
        <v xml:space="preserve"> </v>
      </c>
      <c r="AF125" s="54" t="str">
        <f>IFERROR('SOUTH FLORIDA'!$J51/'SOUTH FLORIDA'!$G51," ")</f>
        <v xml:space="preserve"> </v>
      </c>
      <c r="AG125" s="54" t="str">
        <f>IFERROR(TALLAHASSEE!$J51/TALLAHASSEE!$G51," ")</f>
        <v xml:space="preserve"> </v>
      </c>
      <c r="AH125" s="54" t="str">
        <f>IFERROR(VALENCIA!$J51/VALENCIA!$G51," ")</f>
        <v xml:space="preserve"> </v>
      </c>
      <c r="AI125" s="54" t="str">
        <f>IFERROR('System Summary'!$J51/'System Summary'!$G51," ")</f>
        <v xml:space="preserve"> 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tr">
        <f>IFERROR(EASTERN!J52/EASTERN!G52," ")</f>
        <v xml:space="preserve"> </v>
      </c>
      <c r="H126" s="54">
        <f>IFERROR(BROWARD!$J52/BROWARD!$G52," ")</f>
        <v>0.99730845918978162</v>
      </c>
      <c r="I126" s="54" t="str">
        <f>IFERROR(CENTRAL!$J52/CENTRAL!$G52," ")</f>
        <v xml:space="preserve"> </v>
      </c>
      <c r="J126" s="54" t="str">
        <f>IFERROR(CHIPOLA!$J52/CHIPOLA!$G52," ")</f>
        <v xml:space="preserve"> </v>
      </c>
      <c r="K126" s="54" t="str">
        <f>IFERROR(DAYTONA!$J52/DAYTONA!$G52," ")</f>
        <v xml:space="preserve"> </v>
      </c>
      <c r="L126" s="54" t="str">
        <f>IFERROR(SOUTHWESTERN!$J52/SOUTHWESTERN!$G52," ")</f>
        <v xml:space="preserve"> </v>
      </c>
      <c r="M126" s="54">
        <f>IFERROR('FSC JAX'!$J52/'FSC JAX'!$G52," ")</f>
        <v>1</v>
      </c>
      <c r="N126" s="54" t="str">
        <f>IFERROR('FL KEYS'!$J52/'FL KEYS'!$G52," ")</f>
        <v xml:space="preserve"> </v>
      </c>
      <c r="O126" s="54" t="str">
        <f>IFERROR('GULF COAST'!$J52/'GULF COAST'!$G52," ")</f>
        <v xml:space="preserve"> </v>
      </c>
      <c r="P126" s="54" t="str">
        <f>IFERROR(HILLSBOROUGH!$J52/HILLSBOROUGH!$G52," ")</f>
        <v xml:space="preserve"> </v>
      </c>
      <c r="Q126" s="54" t="str">
        <f>IFERROR('INDIAN RIVER'!$J52/'INDIAN RIVER'!$G52," ")</f>
        <v xml:space="preserve"> </v>
      </c>
      <c r="R126" s="54" t="str">
        <f>IFERROR(GATEWAY!$J52/GATEWAY!$G52," ")</f>
        <v xml:space="preserve"> </v>
      </c>
      <c r="S126" s="54" t="str">
        <f>IFERROR('LAKE SUMTER'!$J52/'LAKE SUMTER'!$G52," ")</f>
        <v xml:space="preserve"> </v>
      </c>
      <c r="T126" s="54">
        <f>IFERROR('SCF MANATEE'!$J52/'SCF MANATEE'!$G52," ")</f>
        <v>0</v>
      </c>
      <c r="U126" s="54" t="str">
        <f>IFERROR(MIAMI!$J52/MIAMI!$G52," ")</f>
        <v xml:space="preserve"> </v>
      </c>
      <c r="V126" s="54" t="str">
        <f>IFERROR('NORTH FLORIDA'!$J52/'NORTH FLORIDA'!$G52," ")</f>
        <v xml:space="preserve"> </v>
      </c>
      <c r="W126" s="54" t="str">
        <f>IFERROR('NORTHWEST FLORIDA'!$J52/'NORTHWEST FLORIDA'!$G52," ")</f>
        <v xml:space="preserve"> </v>
      </c>
      <c r="X126" s="54" t="str">
        <f>IFERROR('PALM BEACH'!$J52/'PALM BEACH'!$G52," ")</f>
        <v xml:space="preserve"> </v>
      </c>
      <c r="Y126" s="54" t="str">
        <f>IFERROR(PASCO!$J52/PASCO!$G52," ")</f>
        <v xml:space="preserve"> </v>
      </c>
      <c r="Z126" s="54">
        <f>IFERROR(PENSACOLA!$J52/PENSACOLA!$G52," ")</f>
        <v>0</v>
      </c>
      <c r="AA126" s="54" t="str">
        <f>IFERROR(POLK!$J52/POLK!$G52," ")</f>
        <v xml:space="preserve"> </v>
      </c>
      <c r="AB126" s="54" t="str">
        <f>IFERROR('ST JOHNS'!$J52/'ST JOHNS'!$G52," ")</f>
        <v xml:space="preserve"> </v>
      </c>
      <c r="AC126" s="54">
        <f>IFERROR('ST PETE'!$J52/'ST PETE'!$G52," ")</f>
        <v>0</v>
      </c>
      <c r="AD126" s="54" t="str">
        <f>IFERROR('SANTA FE'!$J52/'SANTA FE'!$G52," ")</f>
        <v xml:space="preserve"> </v>
      </c>
      <c r="AE126" s="54">
        <f>IFERROR(SEMINOLE!$J52/SEMINOLE!$G52," ")</f>
        <v>1</v>
      </c>
      <c r="AF126" s="54" t="str">
        <f>IFERROR('SOUTH FLORIDA'!$J52/'SOUTH FLORIDA'!$G52," ")</f>
        <v xml:space="preserve"> </v>
      </c>
      <c r="AG126" s="54" t="str">
        <f>IFERROR(TALLAHASSEE!$J52/TALLAHASSEE!$G52," ")</f>
        <v xml:space="preserve"> </v>
      </c>
      <c r="AH126" s="54" t="str">
        <f>IFERROR(VALENCIA!$J52/VALENCIA!$G52," ")</f>
        <v xml:space="preserve"> </v>
      </c>
      <c r="AI126" s="54">
        <f>IFERROR('System Summary'!$J52/'System Summary'!$G52," ")</f>
        <v>0.83330198720664672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tr">
        <f>IFERROR(EASTERN!J53/EASTERN!G53," ")</f>
        <v xml:space="preserve"> </v>
      </c>
      <c r="H127" s="54" t="str">
        <f>IFERROR(BROWARD!$J53/BROWARD!$G53," ")</f>
        <v xml:space="preserve"> </v>
      </c>
      <c r="I127" s="54" t="str">
        <f>IFERROR(CENTRAL!$J53/CENTRAL!$G53," ")</f>
        <v xml:space="preserve"> </v>
      </c>
      <c r="J127" s="54">
        <f>IFERROR(CHIPOLA!$J53/CHIPOLA!$G53," ")</f>
        <v>0</v>
      </c>
      <c r="K127" s="54">
        <f>IFERROR(DAYTONA!$J53/DAYTONA!$G53," ")</f>
        <v>0</v>
      </c>
      <c r="L127" s="54" t="str">
        <f>IFERROR(SOUTHWESTERN!$J53/SOUTHWESTERN!$G53," ")</f>
        <v xml:space="preserve"> </v>
      </c>
      <c r="M127" s="54" t="str">
        <f>IFERROR('FSC JAX'!$J53/'FSC JAX'!$G53," ")</f>
        <v xml:space="preserve"> </v>
      </c>
      <c r="N127" s="54" t="str">
        <f>IFERROR('FL KEYS'!$J53/'FL KEYS'!$G53," ")</f>
        <v xml:space="preserve"> </v>
      </c>
      <c r="O127" s="54" t="str">
        <f>IFERROR('GULF COAST'!$J53/'GULF COAST'!$G53," ")</f>
        <v xml:space="preserve"> </v>
      </c>
      <c r="P127" s="54">
        <f>IFERROR(HILLSBOROUGH!$J53/HILLSBOROUGH!$G53," ")</f>
        <v>1</v>
      </c>
      <c r="Q127" s="54" t="str">
        <f>IFERROR('INDIAN RIVER'!$J53/'INDIAN RIVER'!$G53," ")</f>
        <v xml:space="preserve"> </v>
      </c>
      <c r="R127" s="54" t="str">
        <f>IFERROR(GATEWAY!$J53/GATEWAY!$G53," ")</f>
        <v xml:space="preserve"> </v>
      </c>
      <c r="S127" s="54" t="str">
        <f>IFERROR('LAKE SUMTER'!$J53/'LAKE SUMTER'!$G53," ")</f>
        <v xml:space="preserve"> </v>
      </c>
      <c r="T127" s="54">
        <f>IFERROR('SCF MANATEE'!$J53/'SCF MANATEE'!$G53," ")</f>
        <v>0</v>
      </c>
      <c r="U127" s="54">
        <f>IFERROR(MIAMI!$J53/MIAMI!$G53," ")</f>
        <v>0</v>
      </c>
      <c r="V127" s="54" t="str">
        <f>IFERROR('NORTH FLORIDA'!$J53/'NORTH FLORIDA'!$G53," ")</f>
        <v xml:space="preserve"> </v>
      </c>
      <c r="W127" s="54" t="str">
        <f>IFERROR('NORTHWEST FLORIDA'!$J53/'NORTHWEST FLORIDA'!$G53," ")</f>
        <v xml:space="preserve"> </v>
      </c>
      <c r="X127" s="54">
        <f>IFERROR('PALM BEACH'!$J53/'PALM BEACH'!$G53," ")</f>
        <v>0</v>
      </c>
      <c r="Y127" s="54" t="str">
        <f>IFERROR(PASCO!$J53/PASCO!$G53," ")</f>
        <v xml:space="preserve"> </v>
      </c>
      <c r="Z127" s="54" t="str">
        <f>IFERROR(PENSACOLA!$J53/PENSACOLA!$G53," ")</f>
        <v xml:space="preserve"> </v>
      </c>
      <c r="AA127" s="54" t="str">
        <f>IFERROR(POLK!$J53/POLK!$G53," ")</f>
        <v xml:space="preserve"> </v>
      </c>
      <c r="AB127" s="54" t="str">
        <f>IFERROR('ST JOHNS'!$J53/'ST JOHNS'!$G53," ")</f>
        <v xml:space="preserve"> </v>
      </c>
      <c r="AC127" s="54">
        <f>IFERROR('ST PETE'!$J53/'ST PETE'!$G53," ")</f>
        <v>0</v>
      </c>
      <c r="AD127" s="54" t="str">
        <f>IFERROR('SANTA FE'!$J53/'SANTA FE'!$G53," ")</f>
        <v xml:space="preserve"> </v>
      </c>
      <c r="AE127" s="54" t="str">
        <f>IFERROR(SEMINOLE!$J53/SEMINOLE!$G53," ")</f>
        <v xml:space="preserve"> </v>
      </c>
      <c r="AF127" s="54" t="str">
        <f>IFERROR('SOUTH FLORIDA'!$J53/'SOUTH FLORIDA'!$G53," ")</f>
        <v xml:space="preserve"> </v>
      </c>
      <c r="AG127" s="54" t="str">
        <f>IFERROR(TALLAHASSEE!$J53/TALLAHASSEE!$G53," ")</f>
        <v xml:space="preserve"> </v>
      </c>
      <c r="AH127" s="54">
        <f>IFERROR(VALENCIA!$J53/VALENCIA!$G53," ")</f>
        <v>0</v>
      </c>
      <c r="AI127" s="54">
        <f>IFERROR('System Summary'!$J53/'System Summary'!$G53," ")</f>
        <v>5.140437910868232E-2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tr">
        <f>IFERROR(EASTERN!J54/EASTERN!G54," ")</f>
        <v xml:space="preserve"> </v>
      </c>
      <c r="H128" s="54">
        <f>IFERROR(BROWARD!$J54/BROWARD!$G54," ")</f>
        <v>0.93441713476189059</v>
      </c>
      <c r="I128" s="54" t="str">
        <f>IFERROR(CENTRAL!$J54/CENTRAL!$G54," ")</f>
        <v xml:space="preserve"> </v>
      </c>
      <c r="J128" s="54">
        <f>IFERROR(CHIPOLA!$J54/CHIPOLA!$G54," ")</f>
        <v>1</v>
      </c>
      <c r="K128" s="54">
        <f>IFERROR(DAYTONA!$J54/DAYTONA!$G54," ")</f>
        <v>0</v>
      </c>
      <c r="L128" s="54">
        <f>IFERROR(SOUTHWESTERN!$J54/SOUTHWESTERN!$G54," ")</f>
        <v>0</v>
      </c>
      <c r="M128" s="54">
        <f>IFERROR('FSC JAX'!$J54/'FSC JAX'!$G54," ")</f>
        <v>1</v>
      </c>
      <c r="N128" s="54" t="str">
        <f>IFERROR('FL KEYS'!$J54/'FL KEYS'!$G54," ")</f>
        <v xml:space="preserve"> </v>
      </c>
      <c r="O128" s="54">
        <f>IFERROR('GULF COAST'!$J54/'GULF COAST'!$G54," ")</f>
        <v>1</v>
      </c>
      <c r="P128" s="54">
        <f>IFERROR(HILLSBOROUGH!$J54/HILLSBOROUGH!$G54," ")</f>
        <v>1</v>
      </c>
      <c r="Q128" s="54">
        <f>IFERROR('INDIAN RIVER'!$J54/'INDIAN RIVER'!$G54," ")</f>
        <v>1</v>
      </c>
      <c r="R128" s="54">
        <f>IFERROR(GATEWAY!$J54/GATEWAY!$G54," ")</f>
        <v>1</v>
      </c>
      <c r="S128" s="54">
        <f>IFERROR('LAKE SUMTER'!$J54/'LAKE SUMTER'!$G54," ")</f>
        <v>1</v>
      </c>
      <c r="T128" s="54">
        <f>IFERROR('SCF MANATEE'!$J54/'SCF MANATEE'!$G54," ")</f>
        <v>0.95000001483668073</v>
      </c>
      <c r="U128" s="54">
        <f>IFERROR(MIAMI!$J54/MIAMI!$G54," ")</f>
        <v>1</v>
      </c>
      <c r="V128" s="54">
        <f>IFERROR('NORTH FLORIDA'!$J54/'NORTH FLORIDA'!$G54," ")</f>
        <v>1</v>
      </c>
      <c r="W128" s="54" t="str">
        <f>IFERROR('NORTHWEST FLORIDA'!$J54/'NORTHWEST FLORIDA'!$G54," ")</f>
        <v xml:space="preserve"> </v>
      </c>
      <c r="X128" s="54" t="str">
        <f>IFERROR('PALM BEACH'!$J54/'PALM BEACH'!$G54," ")</f>
        <v xml:space="preserve"> </v>
      </c>
      <c r="Y128" s="54">
        <f>IFERROR(PASCO!$J54/PASCO!$G54," ")</f>
        <v>1</v>
      </c>
      <c r="Z128" s="54">
        <f>IFERROR(PENSACOLA!$J54/PENSACOLA!$G54," ")</f>
        <v>0</v>
      </c>
      <c r="AA128" s="54">
        <f>IFERROR(POLK!$J54/POLK!$G54," ")</f>
        <v>1</v>
      </c>
      <c r="AB128" s="54" t="str">
        <f>IFERROR('ST JOHNS'!$J54/'ST JOHNS'!$G54," ")</f>
        <v xml:space="preserve"> </v>
      </c>
      <c r="AC128" s="54">
        <f>IFERROR('ST PETE'!$J54/'ST PETE'!$G54," ")</f>
        <v>0</v>
      </c>
      <c r="AD128" s="54">
        <f>IFERROR('SANTA FE'!$J54/'SANTA FE'!$G54," ")</f>
        <v>1</v>
      </c>
      <c r="AE128" s="54" t="str">
        <f>IFERROR(SEMINOLE!$J54/SEMINOLE!$G54," ")</f>
        <v xml:space="preserve"> </v>
      </c>
      <c r="AF128" s="54">
        <f>IFERROR('SOUTH FLORIDA'!$J54/'SOUTH FLORIDA'!$G54," ")</f>
        <v>1</v>
      </c>
      <c r="AG128" s="54">
        <f>IFERROR(TALLAHASSEE!$J54/TALLAHASSEE!$G54," ")</f>
        <v>1</v>
      </c>
      <c r="AH128" s="54">
        <f>IFERROR(VALENCIA!$J54/VALENCIA!$G54," ")</f>
        <v>1</v>
      </c>
      <c r="AI128" s="54">
        <f>IFERROR('System Summary'!$J54/'System Summary'!$G54," ")</f>
        <v>0.81491425672077578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tr">
        <f>IFERROR(EASTERN!J55/EASTERN!G55," ")</f>
        <v xml:space="preserve"> </v>
      </c>
      <c r="H129" s="54" t="str">
        <f>IFERROR(BROWARD!$J55/BROWARD!$G55," ")</f>
        <v xml:space="preserve"> </v>
      </c>
      <c r="I129" s="54">
        <f>IFERROR(CENTRAL!$J55/CENTRAL!$G55," ")</f>
        <v>1</v>
      </c>
      <c r="J129" s="54">
        <f>IFERROR(CHIPOLA!$J55/CHIPOLA!$G55," ")</f>
        <v>1</v>
      </c>
      <c r="K129" s="54" t="str">
        <f>IFERROR(DAYTONA!$J55/DAYTONA!$G55," ")</f>
        <v xml:space="preserve"> </v>
      </c>
      <c r="L129" s="54">
        <f>IFERROR(SOUTHWESTERN!$J55/SOUTHWESTERN!$G55," ")</f>
        <v>1</v>
      </c>
      <c r="M129" s="54">
        <f>IFERROR('FSC JAX'!$J55/'FSC JAX'!$G55," ")</f>
        <v>1</v>
      </c>
      <c r="N129" s="54">
        <f>IFERROR('FL KEYS'!$J55/'FL KEYS'!$G55," ")</f>
        <v>1</v>
      </c>
      <c r="O129" s="54">
        <f>IFERROR('GULF COAST'!$J55/'GULF COAST'!$G55," ")</f>
        <v>1</v>
      </c>
      <c r="P129" s="54">
        <f>IFERROR(HILLSBOROUGH!$J55/HILLSBOROUGH!$G55," ")</f>
        <v>1</v>
      </c>
      <c r="Q129" s="54">
        <f>IFERROR('INDIAN RIVER'!$J55/'INDIAN RIVER'!$G55," ")</f>
        <v>1</v>
      </c>
      <c r="R129" s="54" t="str">
        <f>IFERROR(GATEWAY!$J55/GATEWAY!$G55," ")</f>
        <v xml:space="preserve"> </v>
      </c>
      <c r="S129" s="54">
        <f>IFERROR('LAKE SUMTER'!$J55/'LAKE SUMTER'!$G55," ")</f>
        <v>1</v>
      </c>
      <c r="T129" s="54" t="str">
        <f>IFERROR('SCF MANATEE'!$J55/'SCF MANATEE'!$G55," ")</f>
        <v xml:space="preserve"> </v>
      </c>
      <c r="U129" s="54">
        <f>IFERROR(MIAMI!$J55/MIAMI!$G55," ")</f>
        <v>1</v>
      </c>
      <c r="V129" s="54">
        <f>IFERROR('NORTH FLORIDA'!$J55/'NORTH FLORIDA'!$G55," ")</f>
        <v>1</v>
      </c>
      <c r="W129" s="54" t="str">
        <f>IFERROR('NORTHWEST FLORIDA'!$J55/'NORTHWEST FLORIDA'!$G55," ")</f>
        <v xml:space="preserve"> </v>
      </c>
      <c r="X129" s="54" t="str">
        <f>IFERROR('PALM BEACH'!$J55/'PALM BEACH'!$G55," ")</f>
        <v xml:space="preserve"> </v>
      </c>
      <c r="Y129" s="54">
        <f>IFERROR(PASCO!$J55/PASCO!$G55," ")</f>
        <v>1</v>
      </c>
      <c r="Z129" s="54">
        <f>IFERROR(PENSACOLA!$J55/PENSACOLA!$G55," ")</f>
        <v>1</v>
      </c>
      <c r="AA129" s="54">
        <f>IFERROR(POLK!$J55/POLK!$G55," ")</f>
        <v>1</v>
      </c>
      <c r="AB129" s="54" t="str">
        <f>IFERROR('ST JOHNS'!$J55/'ST JOHNS'!$G55," ")</f>
        <v xml:space="preserve"> </v>
      </c>
      <c r="AC129" s="54">
        <f>IFERROR('ST PETE'!$J55/'ST PETE'!$G55," ")</f>
        <v>0</v>
      </c>
      <c r="AD129" s="54">
        <f>IFERROR('SANTA FE'!$J55/'SANTA FE'!$G55," ")</f>
        <v>1</v>
      </c>
      <c r="AE129" s="54" t="str">
        <f>IFERROR(SEMINOLE!$J55/SEMINOLE!$G55," ")</f>
        <v xml:space="preserve"> </v>
      </c>
      <c r="AF129" s="54">
        <f>IFERROR('SOUTH FLORIDA'!$J55/'SOUTH FLORIDA'!$G55," ")</f>
        <v>1</v>
      </c>
      <c r="AG129" s="54">
        <f>IFERROR(TALLAHASSEE!$J55/TALLAHASSEE!$G55," ")</f>
        <v>1</v>
      </c>
      <c r="AH129" s="54" t="str">
        <f>IFERROR(VALENCIA!$J55/VALENCIA!$G55," ")</f>
        <v xml:space="preserve"> </v>
      </c>
      <c r="AI129" s="54">
        <f>IFERROR('System Summary'!$J55/'System Summary'!$G55," ")</f>
        <v>0.97290416555059955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tr">
        <f>IFERROR(EASTERN!J56/EASTERN!G56," ")</f>
        <v xml:space="preserve"> </v>
      </c>
      <c r="H130" s="54" t="str">
        <f>IFERROR(BROWARD!$J56/BROWARD!$G56," ")</f>
        <v xml:space="preserve"> </v>
      </c>
      <c r="I130" s="54">
        <f>IFERROR(CENTRAL!$J56/CENTRAL!$G56," ")</f>
        <v>1</v>
      </c>
      <c r="J130" s="54">
        <f>IFERROR(CHIPOLA!$J56/CHIPOLA!$G56," ")</f>
        <v>1</v>
      </c>
      <c r="K130" s="54">
        <f>IFERROR(DAYTONA!$J56/DAYTONA!$G56," ")</f>
        <v>0</v>
      </c>
      <c r="L130" s="54" t="str">
        <f>IFERROR(SOUTHWESTERN!$J56/SOUTHWESTERN!$G56," ")</f>
        <v xml:space="preserve"> </v>
      </c>
      <c r="M130" s="54" t="str">
        <f>IFERROR('FSC JAX'!$J56/'FSC JAX'!$G56," ")</f>
        <v xml:space="preserve"> </v>
      </c>
      <c r="N130" s="54">
        <f>IFERROR('FL KEYS'!$J56/'FL KEYS'!$G56," ")</f>
        <v>0</v>
      </c>
      <c r="O130" s="54" t="str">
        <f>IFERROR('GULF COAST'!$J56/'GULF COAST'!$G56," ")</f>
        <v xml:space="preserve"> </v>
      </c>
      <c r="P130" s="54">
        <f>IFERROR(HILLSBOROUGH!$J56/HILLSBOROUGH!$G56," ")</f>
        <v>1</v>
      </c>
      <c r="Q130" s="54" t="str">
        <f>IFERROR('INDIAN RIVER'!$J56/'INDIAN RIVER'!$G56," ")</f>
        <v xml:space="preserve"> </v>
      </c>
      <c r="R130" s="54" t="str">
        <f>IFERROR(GATEWAY!$J56/GATEWAY!$G56," ")</f>
        <v xml:space="preserve"> </v>
      </c>
      <c r="S130" s="54">
        <f>IFERROR('LAKE SUMTER'!$J56/'LAKE SUMTER'!$G56," ")</f>
        <v>1</v>
      </c>
      <c r="T130" s="54">
        <f>IFERROR('SCF MANATEE'!$J56/'SCF MANATEE'!$G56," ")</f>
        <v>0.9499999927405498</v>
      </c>
      <c r="U130" s="54">
        <f>IFERROR(MIAMI!$J56/MIAMI!$G56," ")</f>
        <v>1</v>
      </c>
      <c r="V130" s="54">
        <f>IFERROR('NORTH FLORIDA'!$J56/'NORTH FLORIDA'!$G56," ")</f>
        <v>1</v>
      </c>
      <c r="W130" s="54">
        <f>IFERROR('NORTHWEST FLORIDA'!$J56/'NORTHWEST FLORIDA'!$G56," ")</f>
        <v>1</v>
      </c>
      <c r="X130" s="54">
        <f>IFERROR('PALM BEACH'!$J56/'PALM BEACH'!$G56," ")</f>
        <v>1</v>
      </c>
      <c r="Y130" s="54">
        <f>IFERROR(PASCO!$J56/PASCO!$G56," ")</f>
        <v>1</v>
      </c>
      <c r="Z130" s="54">
        <f>IFERROR(PENSACOLA!$J56/PENSACOLA!$G56," ")</f>
        <v>1</v>
      </c>
      <c r="AA130" s="54">
        <f>IFERROR(POLK!$J56/POLK!$G56," ")</f>
        <v>1</v>
      </c>
      <c r="AB130" s="54" t="str">
        <f>IFERROR('ST JOHNS'!$J56/'ST JOHNS'!$G56," ")</f>
        <v xml:space="preserve"> </v>
      </c>
      <c r="AC130" s="54">
        <f>IFERROR('ST PETE'!$J56/'ST PETE'!$G56," ")</f>
        <v>0.39959080194097185</v>
      </c>
      <c r="AD130" s="54" t="str">
        <f>IFERROR('SANTA FE'!$J56/'SANTA FE'!$G56," ")</f>
        <v xml:space="preserve"> </v>
      </c>
      <c r="AE130" s="54" t="str">
        <f>IFERROR(SEMINOLE!$J56/SEMINOLE!$G56," ")</f>
        <v xml:space="preserve"> </v>
      </c>
      <c r="AF130" s="54" t="str">
        <f>IFERROR('SOUTH FLORIDA'!$J56/'SOUTH FLORIDA'!$G56," ")</f>
        <v xml:space="preserve"> </v>
      </c>
      <c r="AG130" s="54" t="str">
        <f>IFERROR(TALLAHASSEE!$J56/TALLAHASSEE!$G56," ")</f>
        <v xml:space="preserve"> </v>
      </c>
      <c r="AH130" s="54" t="str">
        <f>IFERROR(VALENCIA!$J56/VALENCIA!$G56," ")</f>
        <v xml:space="preserve"> </v>
      </c>
      <c r="AI130" s="54">
        <f>IFERROR('System Summary'!$J56/'System Summary'!$G56," ")</f>
        <v>0.83843670272379334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>
        <f>IFERROR(EASTERN!J57/EASTERN!G57," ")</f>
        <v>1</v>
      </c>
      <c r="H131" s="54" t="str">
        <f>IFERROR(BROWARD!$J57/BROWARD!$G57," ")</f>
        <v xml:space="preserve"> </v>
      </c>
      <c r="I131" s="54">
        <f>IFERROR(CENTRAL!$J57/CENTRAL!$G57," ")</f>
        <v>1</v>
      </c>
      <c r="J131" s="54">
        <f>IFERROR(CHIPOLA!$J57/CHIPOLA!$G57," ")</f>
        <v>1</v>
      </c>
      <c r="K131" s="54">
        <f>IFERROR(DAYTONA!$J57/DAYTONA!$G57," ")</f>
        <v>1</v>
      </c>
      <c r="L131" s="54" t="str">
        <f>IFERROR(SOUTHWESTERN!$J57/SOUTHWESTERN!$G57," ")</f>
        <v xml:space="preserve"> </v>
      </c>
      <c r="M131" s="54" t="str">
        <f>IFERROR('FSC JAX'!$J57/'FSC JAX'!$G57," ")</f>
        <v xml:space="preserve"> </v>
      </c>
      <c r="N131" s="54" t="str">
        <f>IFERROR('FL KEYS'!$J57/'FL KEYS'!$G57," ")</f>
        <v xml:space="preserve"> </v>
      </c>
      <c r="O131" s="54" t="str">
        <f>IFERROR('GULF COAST'!$J57/'GULF COAST'!$G57," ")</f>
        <v xml:space="preserve"> </v>
      </c>
      <c r="P131" s="54" t="str">
        <f>IFERROR(HILLSBOROUGH!$J57/HILLSBOROUGH!$G57," ")</f>
        <v xml:space="preserve"> </v>
      </c>
      <c r="Q131" s="54">
        <f>IFERROR('INDIAN RIVER'!$J57/'INDIAN RIVER'!$G57," ")</f>
        <v>0.99999999999999978</v>
      </c>
      <c r="R131" s="54" t="str">
        <f>IFERROR(GATEWAY!$J57/GATEWAY!$G57," ")</f>
        <v xml:space="preserve"> </v>
      </c>
      <c r="S131" s="54">
        <f>IFERROR('LAKE SUMTER'!$J57/'LAKE SUMTER'!$G57," ")</f>
        <v>1</v>
      </c>
      <c r="T131" s="54">
        <f>IFERROR('SCF MANATEE'!$J57/'SCF MANATEE'!$G57," ")</f>
        <v>0.95000000786190597</v>
      </c>
      <c r="U131" s="54">
        <f>IFERROR(MIAMI!$J57/MIAMI!$G57," ")</f>
        <v>1</v>
      </c>
      <c r="V131" s="54" t="str">
        <f>IFERROR('NORTH FLORIDA'!$J57/'NORTH FLORIDA'!$G57," ")</f>
        <v xml:space="preserve"> </v>
      </c>
      <c r="W131" s="54">
        <f>IFERROR('NORTHWEST FLORIDA'!$J57/'NORTHWEST FLORIDA'!$G57," ")</f>
        <v>0.70000005043909752</v>
      </c>
      <c r="X131" s="54" t="str">
        <f>IFERROR('PALM BEACH'!$J57/'PALM BEACH'!$G57," ")</f>
        <v xml:space="preserve"> </v>
      </c>
      <c r="Y131" s="54" t="str">
        <f>IFERROR(PASCO!$J57/PASCO!$G57," ")</f>
        <v xml:space="preserve"> </v>
      </c>
      <c r="Z131" s="54">
        <f>IFERROR(PENSACOLA!$J57/PENSACOLA!$G57," ")</f>
        <v>1</v>
      </c>
      <c r="AA131" s="54" t="str">
        <f>IFERROR(POLK!$J57/POLK!$G57," ")</f>
        <v xml:space="preserve"> </v>
      </c>
      <c r="AB131" s="54" t="str">
        <f>IFERROR('ST JOHNS'!$J57/'ST JOHNS'!$G57," ")</f>
        <v xml:space="preserve"> </v>
      </c>
      <c r="AC131" s="54">
        <f>IFERROR('ST PETE'!$J57/'ST PETE'!$G57," ")</f>
        <v>0</v>
      </c>
      <c r="AD131" s="54" t="str">
        <f>IFERROR('SANTA FE'!$J57/'SANTA FE'!$G57," ")</f>
        <v xml:space="preserve"> </v>
      </c>
      <c r="AE131" s="54" t="str">
        <f>IFERROR(SEMINOLE!$J57/SEMINOLE!$G57," ")</f>
        <v xml:space="preserve"> </v>
      </c>
      <c r="AF131" s="54" t="str">
        <f>IFERROR('SOUTH FLORIDA'!$J57/'SOUTH FLORIDA'!$G57," ")</f>
        <v xml:space="preserve"> </v>
      </c>
      <c r="AG131" s="54" t="str">
        <f>IFERROR(TALLAHASSEE!$J57/TALLAHASSEE!$G57," ")</f>
        <v xml:space="preserve"> </v>
      </c>
      <c r="AH131" s="54">
        <f>IFERROR(VALENCIA!$J57/VALENCIA!$G57," ")</f>
        <v>1</v>
      </c>
      <c r="AI131" s="54">
        <f>IFERROR('System Summary'!$J57/'System Summary'!$G57," ")</f>
        <v>0.91179789368104314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tr">
        <f>IFERROR(EASTERN!J58/EASTERN!G58," ")</f>
        <v xml:space="preserve"> </v>
      </c>
      <c r="H132" s="54" t="str">
        <f>IFERROR(BROWARD!$J58/BROWARD!$G58," ")</f>
        <v xml:space="preserve"> </v>
      </c>
      <c r="I132" s="54" t="str">
        <f>IFERROR(CENTRAL!$J58/CENTRAL!$G58," ")</f>
        <v xml:space="preserve"> </v>
      </c>
      <c r="J132" s="54" t="str">
        <f>IFERROR(CHIPOLA!$J58/CHIPOLA!$G58," ")</f>
        <v xml:space="preserve"> </v>
      </c>
      <c r="K132" s="54" t="str">
        <f>IFERROR(DAYTONA!$J58/DAYTONA!$G58," ")</f>
        <v xml:space="preserve"> </v>
      </c>
      <c r="L132" s="54" t="str">
        <f>IFERROR(SOUTHWESTERN!$J58/SOUTHWESTERN!$G58," ")</f>
        <v xml:space="preserve"> </v>
      </c>
      <c r="M132" s="54" t="str">
        <f>IFERROR('FSC JAX'!$J58/'FSC JAX'!$G58," ")</f>
        <v xml:space="preserve"> </v>
      </c>
      <c r="N132" s="54" t="str">
        <f>IFERROR('FL KEYS'!$J58/'FL KEYS'!$G58," ")</f>
        <v xml:space="preserve"> </v>
      </c>
      <c r="O132" s="54" t="str">
        <f>IFERROR('GULF COAST'!$J58/'GULF COAST'!$G58," ")</f>
        <v xml:space="preserve"> </v>
      </c>
      <c r="P132" s="54">
        <f>IFERROR(HILLSBOROUGH!$J58/HILLSBOROUGH!$G58," ")</f>
        <v>1</v>
      </c>
      <c r="Q132" s="54" t="str">
        <f>IFERROR('INDIAN RIVER'!$J58/'INDIAN RIVER'!$G58," ")</f>
        <v xml:space="preserve"> </v>
      </c>
      <c r="R132" s="54" t="str">
        <f>IFERROR(GATEWAY!$J58/GATEWAY!$G58," ")</f>
        <v xml:space="preserve"> </v>
      </c>
      <c r="S132" s="54" t="str">
        <f>IFERROR('LAKE SUMTER'!$J58/'LAKE SUMTER'!$G58," ")</f>
        <v xml:space="preserve"> </v>
      </c>
      <c r="T132" s="54" t="str">
        <f>IFERROR('SCF MANATEE'!$J58/'SCF MANATEE'!$G58," ")</f>
        <v xml:space="preserve"> </v>
      </c>
      <c r="U132" s="54">
        <f>IFERROR(MIAMI!$J58/MIAMI!$G58," ")</f>
        <v>1</v>
      </c>
      <c r="V132" s="54" t="str">
        <f>IFERROR('NORTH FLORIDA'!$J58/'NORTH FLORIDA'!$G58," ")</f>
        <v xml:space="preserve"> </v>
      </c>
      <c r="W132" s="54" t="str">
        <f>IFERROR('NORTHWEST FLORIDA'!$J58/'NORTHWEST FLORIDA'!$G58," ")</f>
        <v xml:space="preserve"> </v>
      </c>
      <c r="X132" s="54" t="str">
        <f>IFERROR('PALM BEACH'!$J58/'PALM BEACH'!$G58," ")</f>
        <v xml:space="preserve"> </v>
      </c>
      <c r="Y132" s="54" t="str">
        <f>IFERROR(PASCO!$J58/PASCO!$G58," ")</f>
        <v xml:space="preserve"> </v>
      </c>
      <c r="Z132" s="54" t="str">
        <f>IFERROR(PENSACOLA!$J58/PENSACOLA!$G58," ")</f>
        <v xml:space="preserve"> </v>
      </c>
      <c r="AA132" s="54" t="str">
        <f>IFERROR(POLK!$J58/POLK!$G58," ")</f>
        <v xml:space="preserve"> </v>
      </c>
      <c r="AB132" s="54" t="str">
        <f>IFERROR('ST JOHNS'!$J58/'ST JOHNS'!$G58," ")</f>
        <v xml:space="preserve"> </v>
      </c>
      <c r="AC132" s="54" t="str">
        <f>IFERROR('ST PETE'!$J58/'ST PETE'!$G58," ")</f>
        <v xml:space="preserve"> </v>
      </c>
      <c r="AD132" s="54" t="str">
        <f>IFERROR('SANTA FE'!$J58/'SANTA FE'!$G58," ")</f>
        <v xml:space="preserve"> </v>
      </c>
      <c r="AE132" s="54" t="str">
        <f>IFERROR(SEMINOLE!$J58/SEMINOLE!$G58," ")</f>
        <v xml:space="preserve"> </v>
      </c>
      <c r="AF132" s="54" t="str">
        <f>IFERROR('SOUTH FLORIDA'!$J58/'SOUTH FLORIDA'!$G58," ")</f>
        <v xml:space="preserve"> </v>
      </c>
      <c r="AG132" s="54" t="str">
        <f>IFERROR(TALLAHASSEE!$J58/TALLAHASSEE!$G58," ")</f>
        <v xml:space="preserve"> </v>
      </c>
      <c r="AH132" s="54" t="str">
        <f>IFERROR(VALENCIA!$J58/VALENCIA!$G58," ")</f>
        <v xml:space="preserve"> </v>
      </c>
      <c r="AI132" s="54">
        <f>IFERROR('System Summary'!$J58/'System Summary'!$G58," ")</f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tr">
        <f>IFERROR(EASTERN!J59/EASTERN!G59," ")</f>
        <v xml:space="preserve"> </v>
      </c>
      <c r="H133" s="54" t="str">
        <f>IFERROR(BROWARD!$J59/BROWARD!$G59," ")</f>
        <v xml:space="preserve"> </v>
      </c>
      <c r="I133" s="54">
        <f>IFERROR(CENTRAL!$J59/CENTRAL!$G59," ")</f>
        <v>1</v>
      </c>
      <c r="J133" s="54">
        <f>IFERROR(CHIPOLA!$J59/CHIPOLA!$G59," ")</f>
        <v>1</v>
      </c>
      <c r="K133" s="54" t="str">
        <f>IFERROR(DAYTONA!$J59/DAYTONA!$G59," ")</f>
        <v xml:space="preserve"> </v>
      </c>
      <c r="L133" s="54" t="str">
        <f>IFERROR(SOUTHWESTERN!$J59/SOUTHWESTERN!$G59," ")</f>
        <v xml:space="preserve"> </v>
      </c>
      <c r="M133" s="54">
        <f>IFERROR('FSC JAX'!$J59/'FSC JAX'!$G59," ")</f>
        <v>1</v>
      </c>
      <c r="N133" s="54">
        <f>IFERROR('FL KEYS'!$J59/'FL KEYS'!$G59," ")</f>
        <v>0.86205905344742817</v>
      </c>
      <c r="O133" s="54">
        <f>IFERROR('GULF COAST'!$J59/'GULF COAST'!$G59," ")</f>
        <v>1</v>
      </c>
      <c r="P133" s="54">
        <f>IFERROR(HILLSBOROUGH!$J59/HILLSBOROUGH!$G59," ")</f>
        <v>1</v>
      </c>
      <c r="Q133" s="54" t="str">
        <f>IFERROR('INDIAN RIVER'!$J59/'INDIAN RIVER'!$G59," ")</f>
        <v xml:space="preserve"> </v>
      </c>
      <c r="R133" s="54" t="str">
        <f>IFERROR(GATEWAY!$J59/GATEWAY!$G59," ")</f>
        <v xml:space="preserve"> </v>
      </c>
      <c r="S133" s="54">
        <f>IFERROR('LAKE SUMTER'!$J59/'LAKE SUMTER'!$G59," ")</f>
        <v>1</v>
      </c>
      <c r="T133" s="54">
        <f>IFERROR('SCF MANATEE'!$J59/'SCF MANATEE'!$G59," ")</f>
        <v>0.95</v>
      </c>
      <c r="U133" s="54">
        <f>IFERROR(MIAMI!$J59/MIAMI!$G59," ")</f>
        <v>0</v>
      </c>
      <c r="V133" s="54">
        <f>IFERROR('NORTH FLORIDA'!$J59/'NORTH FLORIDA'!$G59," ")</f>
        <v>1</v>
      </c>
      <c r="W133" s="54" t="str">
        <f>IFERROR('NORTHWEST FLORIDA'!$J59/'NORTHWEST FLORIDA'!$G59," ")</f>
        <v xml:space="preserve"> </v>
      </c>
      <c r="X133" s="54">
        <f>IFERROR('PALM BEACH'!$J59/'PALM BEACH'!$G59," ")</f>
        <v>1</v>
      </c>
      <c r="Y133" s="54" t="str">
        <f>IFERROR(PASCO!$J59/PASCO!$G59," ")</f>
        <v xml:space="preserve"> </v>
      </c>
      <c r="Z133" s="54">
        <f>IFERROR(PENSACOLA!$J59/PENSACOLA!$G59," ")</f>
        <v>1</v>
      </c>
      <c r="AA133" s="54" t="str">
        <f>IFERROR(POLK!$J59/POLK!$G59," ")</f>
        <v xml:space="preserve"> </v>
      </c>
      <c r="AB133" s="54" t="str">
        <f>IFERROR('ST JOHNS'!$J59/'ST JOHNS'!$G59," ")</f>
        <v xml:space="preserve"> </v>
      </c>
      <c r="AC133" s="54" t="str">
        <f>IFERROR('ST PETE'!$J59/'ST PETE'!$G59," ")</f>
        <v xml:space="preserve"> </v>
      </c>
      <c r="AD133" s="54" t="str">
        <f>IFERROR('SANTA FE'!$J59/'SANTA FE'!$G59," ")</f>
        <v xml:space="preserve"> </v>
      </c>
      <c r="AE133" s="54" t="str">
        <f>IFERROR(SEMINOLE!$J59/SEMINOLE!$G59," ")</f>
        <v xml:space="preserve"> </v>
      </c>
      <c r="AF133" s="54">
        <f>IFERROR('SOUTH FLORIDA'!$J59/'SOUTH FLORIDA'!$G59," ")</f>
        <v>0</v>
      </c>
      <c r="AG133" s="54">
        <f>IFERROR(TALLAHASSEE!$J59/TALLAHASSEE!$G59," ")</f>
        <v>1</v>
      </c>
      <c r="AH133" s="54">
        <f>IFERROR(VALENCIA!$J59/VALENCIA!$G59," ")</f>
        <v>1</v>
      </c>
      <c r="AI133" s="54">
        <f>IFERROR('System Summary'!$J59/'System Summary'!$G59," ")</f>
        <v>0.93736436103212351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f>IFERROR(EASTERN!J60/EASTERN!G60," ")</f>
        <v>1</v>
      </c>
      <c r="H134" s="54">
        <f>IFERROR(BROWARD!$J60/BROWARD!$G60," ")</f>
        <v>0</v>
      </c>
      <c r="I134" s="54" t="str">
        <f>IFERROR(CENTRAL!$J60/CENTRAL!$G60," ")</f>
        <v xml:space="preserve"> </v>
      </c>
      <c r="J134" s="54" t="str">
        <f>IFERROR(CHIPOLA!$J60/CHIPOLA!$G60," ")</f>
        <v xml:space="preserve"> </v>
      </c>
      <c r="K134" s="54" t="str">
        <f>IFERROR(DAYTONA!$J60/DAYTONA!$G60," ")</f>
        <v xml:space="preserve"> </v>
      </c>
      <c r="L134" s="54" t="str">
        <f>IFERROR(SOUTHWESTERN!$J60/SOUTHWESTERN!$G60," ")</f>
        <v xml:space="preserve"> </v>
      </c>
      <c r="M134" s="54">
        <f>IFERROR('FSC JAX'!$J60/'FSC JAX'!$G60," ")</f>
        <v>0</v>
      </c>
      <c r="N134" s="54" t="str">
        <f>IFERROR('FL KEYS'!$J60/'FL KEYS'!$G60," ")</f>
        <v xml:space="preserve"> </v>
      </c>
      <c r="O134" s="54">
        <f>IFERROR('GULF COAST'!$J60/'GULF COAST'!$G60," ")</f>
        <v>1</v>
      </c>
      <c r="P134" s="54">
        <f>IFERROR(HILLSBOROUGH!$J60/HILLSBOROUGH!$G60," ")</f>
        <v>1</v>
      </c>
      <c r="Q134" s="54" t="str">
        <f>IFERROR('INDIAN RIVER'!$J60/'INDIAN RIVER'!$G60," ")</f>
        <v xml:space="preserve"> </v>
      </c>
      <c r="R134" s="54" t="str">
        <f>IFERROR(GATEWAY!$J60/GATEWAY!$G60," ")</f>
        <v xml:space="preserve"> </v>
      </c>
      <c r="S134" s="54">
        <f>IFERROR('LAKE SUMTER'!$J60/'LAKE SUMTER'!$G60," ")</f>
        <v>1</v>
      </c>
      <c r="T134" s="54">
        <f>IFERROR('SCF MANATEE'!$J60/'SCF MANATEE'!$G60," ")</f>
        <v>0.95000848272351979</v>
      </c>
      <c r="U134" s="54">
        <f>IFERROR(MIAMI!$J60/MIAMI!$G60," ")</f>
        <v>0</v>
      </c>
      <c r="V134" s="54" t="str">
        <f>IFERROR('NORTH FLORIDA'!$J60/'NORTH FLORIDA'!$G60," ")</f>
        <v xml:space="preserve"> </v>
      </c>
      <c r="W134" s="54" t="str">
        <f>IFERROR('NORTHWEST FLORIDA'!$J60/'NORTHWEST FLORIDA'!$G60," ")</f>
        <v xml:space="preserve"> </v>
      </c>
      <c r="X134" s="54">
        <f>IFERROR('PALM BEACH'!$J60/'PALM BEACH'!$G60," ")</f>
        <v>1</v>
      </c>
      <c r="Y134" s="54">
        <f>IFERROR(PASCO!$J60/PASCO!$G60," ")</f>
        <v>1</v>
      </c>
      <c r="Z134" s="54">
        <f>IFERROR(PENSACOLA!$J60/PENSACOLA!$G60," ")</f>
        <v>1</v>
      </c>
      <c r="AA134" s="54" t="str">
        <f>IFERROR(POLK!$J60/POLK!$G60," ")</f>
        <v xml:space="preserve"> </v>
      </c>
      <c r="AB134" s="54" t="str">
        <f>IFERROR('ST JOHNS'!$J60/'ST JOHNS'!$G60," ")</f>
        <v xml:space="preserve"> </v>
      </c>
      <c r="AC134" s="54" t="str">
        <f>IFERROR('ST PETE'!$J60/'ST PETE'!$G60," ")</f>
        <v xml:space="preserve"> </v>
      </c>
      <c r="AD134" s="54">
        <f>IFERROR('SANTA FE'!$J60/'SANTA FE'!$G60," ")</f>
        <v>0</v>
      </c>
      <c r="AE134" s="54">
        <f>IFERROR(SEMINOLE!$J60/SEMINOLE!$G60," ")</f>
        <v>1</v>
      </c>
      <c r="AF134" s="54">
        <f>IFERROR('SOUTH FLORIDA'!$J60/'SOUTH FLORIDA'!$G60," ")</f>
        <v>0</v>
      </c>
      <c r="AG134" s="54" t="str">
        <f>IFERROR(TALLAHASSEE!$J60/TALLAHASSEE!$G60," ")</f>
        <v xml:space="preserve"> </v>
      </c>
      <c r="AH134" s="54" t="str">
        <f>IFERROR(VALENCIA!$J60/VALENCIA!$G60," ")</f>
        <v xml:space="preserve"> </v>
      </c>
      <c r="AI134" s="54">
        <f>IFERROR('System Summary'!$J60/'System Summary'!$G60," ")</f>
        <v>8.7990507606493726E-2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f>IFERROR(EASTERN!J61/EASTERN!G61," ")</f>
        <v>1</v>
      </c>
      <c r="H135" s="54" t="str">
        <f>IFERROR(BROWARD!$J61/BROWARD!$G61," ")</f>
        <v xml:space="preserve"> </v>
      </c>
      <c r="I135" s="54">
        <f>IFERROR(CENTRAL!$J61/CENTRAL!$G61," ")</f>
        <v>0.50000483909992743</v>
      </c>
      <c r="J135" s="54">
        <f>IFERROR(CHIPOLA!$J61/CHIPOLA!$G61," ")</f>
        <v>0</v>
      </c>
      <c r="K135" s="54">
        <f>IFERROR(DAYTONA!$J61/DAYTONA!$G61," ")</f>
        <v>1</v>
      </c>
      <c r="L135" s="54" t="str">
        <f>IFERROR(SOUTHWESTERN!$J61/SOUTHWESTERN!$G61," ")</f>
        <v xml:space="preserve"> </v>
      </c>
      <c r="M135" s="54">
        <f>IFERROR('FSC JAX'!$J61/'FSC JAX'!$G61," ")</f>
        <v>1</v>
      </c>
      <c r="N135" s="54" t="str">
        <f>IFERROR('FL KEYS'!$J61/'FL KEYS'!$G61," ")</f>
        <v xml:space="preserve"> </v>
      </c>
      <c r="O135" s="54">
        <f>IFERROR('GULF COAST'!$J61/'GULF COAST'!$G61," ")</f>
        <v>0</v>
      </c>
      <c r="P135" s="54" t="str">
        <f>IFERROR(HILLSBOROUGH!$J61/HILLSBOROUGH!$G61," ")</f>
        <v xml:space="preserve"> </v>
      </c>
      <c r="Q135" s="54">
        <f>IFERROR('INDIAN RIVER'!$J61/'INDIAN RIVER'!$G61," ")</f>
        <v>0</v>
      </c>
      <c r="R135" s="54" t="str">
        <f>IFERROR(GATEWAY!$J61/GATEWAY!$G61," ")</f>
        <v xml:space="preserve"> </v>
      </c>
      <c r="S135" s="54">
        <f>IFERROR('LAKE SUMTER'!$J61/'LAKE SUMTER'!$G61," ")</f>
        <v>0</v>
      </c>
      <c r="T135" s="54">
        <f>IFERROR('SCF MANATEE'!$J61/'SCF MANATEE'!$G61," ")</f>
        <v>0</v>
      </c>
      <c r="U135" s="54">
        <f>IFERROR(MIAMI!$J61/MIAMI!$G61," ")</f>
        <v>0</v>
      </c>
      <c r="V135" s="54">
        <f>IFERROR('NORTH FLORIDA'!$J61/'NORTH FLORIDA'!$G61," ")</f>
        <v>1</v>
      </c>
      <c r="W135" s="54">
        <f>IFERROR('NORTHWEST FLORIDA'!$J61/'NORTHWEST FLORIDA'!$G61," ")</f>
        <v>1</v>
      </c>
      <c r="X135" s="54">
        <f>IFERROR('PALM BEACH'!$J61/'PALM BEACH'!$G61," ")</f>
        <v>1</v>
      </c>
      <c r="Y135" s="54">
        <f>IFERROR(PASCO!$J61/PASCO!$G61," ")</f>
        <v>0</v>
      </c>
      <c r="Z135" s="54">
        <f>IFERROR(PENSACOLA!$J61/PENSACOLA!$G61," ")</f>
        <v>0</v>
      </c>
      <c r="AA135" s="54">
        <f>IFERROR(POLK!$J61/POLK!$G61," ")</f>
        <v>0</v>
      </c>
      <c r="AB135" s="54" t="str">
        <f>IFERROR('ST JOHNS'!$J61/'ST JOHNS'!$G61," ")</f>
        <v xml:space="preserve"> </v>
      </c>
      <c r="AC135" s="54">
        <f>IFERROR('ST PETE'!$J61/'ST PETE'!$G61," ")</f>
        <v>0</v>
      </c>
      <c r="AD135" s="54">
        <f>IFERROR('SANTA FE'!$J61/'SANTA FE'!$G61," ")</f>
        <v>0</v>
      </c>
      <c r="AE135" s="54">
        <f>IFERROR(SEMINOLE!$J61/SEMINOLE!$G61," ")</f>
        <v>0</v>
      </c>
      <c r="AF135" s="54" t="str">
        <f>IFERROR('SOUTH FLORIDA'!$J61/'SOUTH FLORIDA'!$G61," ")</f>
        <v xml:space="preserve"> </v>
      </c>
      <c r="AG135" s="54">
        <f>IFERROR(TALLAHASSEE!$J61/TALLAHASSEE!$G61," ")</f>
        <v>1</v>
      </c>
      <c r="AH135" s="54">
        <f>IFERROR(VALENCIA!$J61/VALENCIA!$G61," ")</f>
        <v>0</v>
      </c>
      <c r="AI135" s="54">
        <f>IFERROR('System Summary'!$J61/'System Summary'!$G61," ")</f>
        <v>0.52038659126180875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f>IFERROR(EASTERN!J62/EASTERN!G62," ")</f>
        <v>1</v>
      </c>
      <c r="H136" s="54">
        <f>IFERROR(BROWARD!$J62/BROWARD!$G62," ")</f>
        <v>0</v>
      </c>
      <c r="I136" s="54">
        <f>IFERROR(CENTRAL!$J62/CENTRAL!$G62," ")</f>
        <v>1</v>
      </c>
      <c r="J136" s="54">
        <f>IFERROR(CHIPOLA!$J62/CHIPOLA!$G62," ")</f>
        <v>1</v>
      </c>
      <c r="K136" s="54">
        <f>IFERROR(DAYTONA!$J62/DAYTONA!$G62," ")</f>
        <v>1</v>
      </c>
      <c r="L136" s="54">
        <f>IFERROR(SOUTHWESTERN!$J62/SOUTHWESTERN!$G62," ")</f>
        <v>0.94475226258046652</v>
      </c>
      <c r="M136" s="54">
        <f>IFERROR('FSC JAX'!$J62/'FSC JAX'!$G62," ")</f>
        <v>1</v>
      </c>
      <c r="N136" s="54" t="str">
        <f>IFERROR('FL KEYS'!$J62/'FL KEYS'!$G62," ")</f>
        <v xml:space="preserve"> </v>
      </c>
      <c r="O136" s="54">
        <f>IFERROR('GULF COAST'!$J62/'GULF COAST'!$G62," ")</f>
        <v>1</v>
      </c>
      <c r="P136" s="54" t="str">
        <f>IFERROR(HILLSBOROUGH!$J62/HILLSBOROUGH!$G62," ")</f>
        <v xml:space="preserve"> </v>
      </c>
      <c r="Q136" s="54" t="str">
        <f>IFERROR('INDIAN RIVER'!$J62/'INDIAN RIVER'!$G62," ")</f>
        <v xml:space="preserve"> </v>
      </c>
      <c r="R136" s="54">
        <f>IFERROR(GATEWAY!$J62/GATEWAY!$G62," ")</f>
        <v>1</v>
      </c>
      <c r="S136" s="54">
        <f>IFERROR('LAKE SUMTER'!$J62/'LAKE SUMTER'!$G62," ")</f>
        <v>1</v>
      </c>
      <c r="T136" s="54">
        <f>IFERROR('SCF MANATEE'!$J62/'SCF MANATEE'!$G62," ")</f>
        <v>0.95000000480008873</v>
      </c>
      <c r="U136" s="54">
        <f>IFERROR(MIAMI!$J62/MIAMI!$G62," ")</f>
        <v>1</v>
      </c>
      <c r="V136" s="54" t="str">
        <f>IFERROR('NORTH FLORIDA'!$J62/'NORTH FLORIDA'!$G62," ")</f>
        <v xml:space="preserve"> </v>
      </c>
      <c r="W136" s="54">
        <f>IFERROR('NORTHWEST FLORIDA'!$J62/'NORTHWEST FLORIDA'!$G62," ")</f>
        <v>1</v>
      </c>
      <c r="X136" s="54" t="str">
        <f>IFERROR('PALM BEACH'!$J62/'PALM BEACH'!$G62," ")</f>
        <v xml:space="preserve"> </v>
      </c>
      <c r="Y136" s="54">
        <f>IFERROR(PASCO!$J62/PASCO!$G62," ")</f>
        <v>1</v>
      </c>
      <c r="Z136" s="54">
        <f>IFERROR(PENSACOLA!$J62/PENSACOLA!$G62," ")</f>
        <v>1</v>
      </c>
      <c r="AA136" s="54">
        <f>IFERROR(POLK!$J62/POLK!$G62," ")</f>
        <v>1</v>
      </c>
      <c r="AB136" s="54" t="str">
        <f>IFERROR('ST JOHNS'!$J62/'ST JOHNS'!$G62," ")</f>
        <v xml:space="preserve"> </v>
      </c>
      <c r="AC136" s="54">
        <f>IFERROR('ST PETE'!$J62/'ST PETE'!$G62," ")</f>
        <v>1</v>
      </c>
      <c r="AD136" s="54">
        <f>IFERROR('SANTA FE'!$J62/'SANTA FE'!$G62," ")</f>
        <v>1</v>
      </c>
      <c r="AE136" s="54">
        <f>IFERROR(SEMINOLE!$J62/SEMINOLE!$G62," ")</f>
        <v>0.91352468886609528</v>
      </c>
      <c r="AF136" s="54" t="str">
        <f>IFERROR('SOUTH FLORIDA'!$J62/'SOUTH FLORIDA'!$G62," ")</f>
        <v xml:space="preserve"> </v>
      </c>
      <c r="AG136" s="54" t="str">
        <f>IFERROR(TALLAHASSEE!$J62/TALLAHASSEE!$G62," ")</f>
        <v xml:space="preserve"> </v>
      </c>
      <c r="AH136" s="54">
        <f>IFERROR(VALENCIA!$J62/VALENCIA!$G62," ")</f>
        <v>0.99999999999999989</v>
      </c>
      <c r="AI136" s="54">
        <f>IFERROR('System Summary'!$J62/'System Summary'!$G62," ")</f>
        <v>0.96003481843822835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f>IFERROR(EASTERN!J63/EASTERN!G63," ")</f>
        <v>1</v>
      </c>
      <c r="H137" s="54" t="str">
        <f>IFERROR(BROWARD!$J63/BROWARD!$G63," ")</f>
        <v xml:space="preserve"> </v>
      </c>
      <c r="I137" s="54" t="str">
        <f>IFERROR(CENTRAL!$J63/CENTRAL!$G63," ")</f>
        <v xml:space="preserve"> </v>
      </c>
      <c r="J137" s="54">
        <f>IFERROR(CHIPOLA!$J63/CHIPOLA!$G63," ")</f>
        <v>1</v>
      </c>
      <c r="K137" s="54">
        <f>IFERROR(DAYTONA!$J63/DAYTONA!$G63," ")</f>
        <v>1</v>
      </c>
      <c r="L137" s="54">
        <f>IFERROR(SOUTHWESTERN!$J63/SOUTHWESTERN!$G63," ")</f>
        <v>1</v>
      </c>
      <c r="M137" s="54">
        <f>IFERROR('FSC JAX'!$J63/'FSC JAX'!$G63," ")</f>
        <v>1</v>
      </c>
      <c r="N137" s="54" t="str">
        <f>IFERROR('FL KEYS'!$J63/'FL KEYS'!$G63," ")</f>
        <v xml:space="preserve"> </v>
      </c>
      <c r="O137" s="54">
        <f>IFERROR('GULF COAST'!$J63/'GULF COAST'!$G63," ")</f>
        <v>1</v>
      </c>
      <c r="P137" s="54" t="str">
        <f>IFERROR(HILLSBOROUGH!$J63/HILLSBOROUGH!$G63," ")</f>
        <v xml:space="preserve"> </v>
      </c>
      <c r="Q137" s="54" t="str">
        <f>IFERROR('INDIAN RIVER'!$J63/'INDIAN RIVER'!$G63," ")</f>
        <v xml:space="preserve"> </v>
      </c>
      <c r="R137" s="54">
        <f>IFERROR(GATEWAY!$J63/GATEWAY!$G63," ")</f>
        <v>1</v>
      </c>
      <c r="S137" s="54">
        <f>IFERROR('LAKE SUMTER'!$J63/'LAKE SUMTER'!$G63," ")</f>
        <v>1</v>
      </c>
      <c r="T137" s="54">
        <f>IFERROR('SCF MANATEE'!$J63/'SCF MANATEE'!$G63," ")</f>
        <v>1</v>
      </c>
      <c r="U137" s="54">
        <f>IFERROR(MIAMI!$J63/MIAMI!$G63," ")</f>
        <v>1</v>
      </c>
      <c r="V137" s="54">
        <f>IFERROR('NORTH FLORIDA'!$J63/'NORTH FLORIDA'!$G63," ")</f>
        <v>1</v>
      </c>
      <c r="W137" s="54" t="str">
        <f>IFERROR('NORTHWEST FLORIDA'!$J63/'NORTHWEST FLORIDA'!$G63," ")</f>
        <v xml:space="preserve"> </v>
      </c>
      <c r="X137" s="54">
        <f>IFERROR('PALM BEACH'!$J63/'PALM BEACH'!$G63," ")</f>
        <v>1</v>
      </c>
      <c r="Y137" s="54">
        <f>IFERROR(PASCO!$J63/PASCO!$G63," ")</f>
        <v>1</v>
      </c>
      <c r="Z137" s="54">
        <f>IFERROR(PENSACOLA!$J63/PENSACOLA!$G63," ")</f>
        <v>1</v>
      </c>
      <c r="AA137" s="54">
        <f>IFERROR(POLK!$J63/POLK!$G63," ")</f>
        <v>1</v>
      </c>
      <c r="AB137" s="54" t="str">
        <f>IFERROR('ST JOHNS'!$J63/'ST JOHNS'!$G63," ")</f>
        <v xml:space="preserve"> </v>
      </c>
      <c r="AC137" s="54">
        <f>IFERROR('ST PETE'!$J63/'ST PETE'!$G63," ")</f>
        <v>1</v>
      </c>
      <c r="AD137" s="54" t="str">
        <f>IFERROR('SANTA FE'!$J63/'SANTA FE'!$G63," ")</f>
        <v xml:space="preserve"> </v>
      </c>
      <c r="AE137" s="54">
        <f>IFERROR(SEMINOLE!$J63/SEMINOLE!$G63," ")</f>
        <v>1</v>
      </c>
      <c r="AF137" s="54">
        <f>IFERROR('SOUTH FLORIDA'!$J63/'SOUTH FLORIDA'!$G63," ")</f>
        <v>1</v>
      </c>
      <c r="AG137" s="54" t="str">
        <f>IFERROR(TALLAHASSEE!$J63/TALLAHASSEE!$G63," ")</f>
        <v xml:space="preserve"> </v>
      </c>
      <c r="AH137" s="54" t="str">
        <f>IFERROR(VALENCIA!$J63/VALENCIA!$G63," ")</f>
        <v xml:space="preserve"> </v>
      </c>
      <c r="AI137" s="54">
        <f>IFERROR('System Summary'!$J63/'System Summary'!$G63," ")</f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tr">
        <f>IFERROR(EASTERN!J64/EASTERN!G64," ")</f>
        <v xml:space="preserve"> </v>
      </c>
      <c r="H138" s="54" t="str">
        <f>IFERROR(BROWARD!$J64/BROWARD!$G64," ")</f>
        <v xml:space="preserve"> </v>
      </c>
      <c r="I138" s="54" t="str">
        <f>IFERROR(CENTRAL!$J64/CENTRAL!$G64," ")</f>
        <v xml:space="preserve"> </v>
      </c>
      <c r="J138" s="54" t="str">
        <f>IFERROR(CHIPOLA!$J64/CHIPOLA!$G64," ")</f>
        <v xml:space="preserve"> </v>
      </c>
      <c r="K138" s="54" t="str">
        <f>IFERROR(DAYTONA!$J64/DAYTONA!$G64," ")</f>
        <v xml:space="preserve"> </v>
      </c>
      <c r="L138" s="54" t="str">
        <f>IFERROR(SOUTHWESTERN!$J64/SOUTHWESTERN!$G64," ")</f>
        <v xml:space="preserve"> </v>
      </c>
      <c r="M138" s="54" t="str">
        <f>IFERROR('FSC JAX'!$J64/'FSC JAX'!$G64," ")</f>
        <v xml:space="preserve"> </v>
      </c>
      <c r="N138" s="54" t="str">
        <f>IFERROR('FL KEYS'!$J64/'FL KEYS'!$G64," ")</f>
        <v xml:space="preserve"> </v>
      </c>
      <c r="O138" s="54" t="str">
        <f>IFERROR('GULF COAST'!$J64/'GULF COAST'!$G64," ")</f>
        <v xml:space="preserve"> </v>
      </c>
      <c r="P138" s="54" t="str">
        <f>IFERROR(HILLSBOROUGH!$J64/HILLSBOROUGH!$G64," ")</f>
        <v xml:space="preserve"> </v>
      </c>
      <c r="Q138" s="54" t="str">
        <f>IFERROR('INDIAN RIVER'!$J64/'INDIAN RIVER'!$G64," ")</f>
        <v xml:space="preserve"> </v>
      </c>
      <c r="R138" s="54" t="str">
        <f>IFERROR(GATEWAY!$J64/GATEWAY!$G64," ")</f>
        <v xml:space="preserve"> </v>
      </c>
      <c r="S138" s="54" t="str">
        <f>IFERROR('LAKE SUMTER'!$J64/'LAKE SUMTER'!$G64," ")</f>
        <v xml:space="preserve"> </v>
      </c>
      <c r="T138" s="54" t="str">
        <f>IFERROR('SCF MANATEE'!$J64/'SCF MANATEE'!$G64," ")</f>
        <v xml:space="preserve"> </v>
      </c>
      <c r="U138" s="54" t="str">
        <f>IFERROR(MIAMI!$J64/MIAMI!$G64," ")</f>
        <v xml:space="preserve"> </v>
      </c>
      <c r="V138" s="54" t="str">
        <f>IFERROR('NORTH FLORIDA'!$J64/'NORTH FLORIDA'!$G64," ")</f>
        <v xml:space="preserve"> </v>
      </c>
      <c r="W138" s="54" t="str">
        <f>IFERROR('NORTHWEST FLORIDA'!$J64/'NORTHWEST FLORIDA'!$G64," ")</f>
        <v xml:space="preserve"> </v>
      </c>
      <c r="X138" s="54" t="str">
        <f>IFERROR('PALM BEACH'!$J64/'PALM BEACH'!$G64," ")</f>
        <v xml:space="preserve"> </v>
      </c>
      <c r="Y138" s="54" t="str">
        <f>IFERROR(PASCO!$J64/PASCO!$G64," ")</f>
        <v xml:space="preserve"> </v>
      </c>
      <c r="Z138" s="54" t="str">
        <f>IFERROR(PENSACOLA!$J64/PENSACOLA!$G64," ")</f>
        <v xml:space="preserve"> </v>
      </c>
      <c r="AA138" s="54" t="str">
        <f>IFERROR(POLK!$J64/POLK!$G64," ")</f>
        <v xml:space="preserve"> </v>
      </c>
      <c r="AB138" s="54" t="str">
        <f>IFERROR('ST JOHNS'!$J64/'ST JOHNS'!$G64," ")</f>
        <v xml:space="preserve"> </v>
      </c>
      <c r="AC138" s="54" t="str">
        <f>IFERROR('ST PETE'!$J64/'ST PETE'!$G64," ")</f>
        <v xml:space="preserve"> </v>
      </c>
      <c r="AD138" s="54" t="str">
        <f>IFERROR('SANTA FE'!$J64/'SANTA FE'!$G64," ")</f>
        <v xml:space="preserve"> </v>
      </c>
      <c r="AE138" s="54" t="str">
        <f>IFERROR(SEMINOLE!$J64/SEMINOLE!$G64," ")</f>
        <v xml:space="preserve"> </v>
      </c>
      <c r="AF138" s="54" t="str">
        <f>IFERROR('SOUTH FLORIDA'!$J64/'SOUTH FLORIDA'!$G64," ")</f>
        <v xml:space="preserve"> </v>
      </c>
      <c r="AG138" s="54" t="str">
        <f>IFERROR(TALLAHASSEE!$J64/TALLAHASSEE!$G64," ")</f>
        <v xml:space="preserve"> </v>
      </c>
      <c r="AH138" s="54" t="str">
        <f>IFERROR(VALENCIA!$J64/VALENCIA!$G64," ")</f>
        <v xml:space="preserve"> </v>
      </c>
      <c r="AI138" s="54" t="str">
        <f>IFERROR('System Summary'!$J64/'System Summary'!$G64," ")</f>
        <v xml:space="preserve"> 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tr">
        <f>IFERROR(EASTERN!J65/EASTERN!G65," ")</f>
        <v xml:space="preserve"> </v>
      </c>
      <c r="H139" s="54" t="str">
        <f>IFERROR(BROWARD!$J65/BROWARD!$G65," ")</f>
        <v xml:space="preserve"> </v>
      </c>
      <c r="I139" s="54" t="str">
        <f>IFERROR(CENTRAL!$J65/CENTRAL!$G65," ")</f>
        <v xml:space="preserve"> </v>
      </c>
      <c r="J139" s="54" t="str">
        <f>IFERROR(CHIPOLA!$J65/CHIPOLA!$G65," ")</f>
        <v xml:space="preserve"> </v>
      </c>
      <c r="K139" s="54" t="str">
        <f>IFERROR(DAYTONA!$J65/DAYTONA!$G65," ")</f>
        <v xml:space="preserve"> </v>
      </c>
      <c r="L139" s="54" t="str">
        <f>IFERROR(SOUTHWESTERN!$J65/SOUTHWESTERN!$G65," ")</f>
        <v xml:space="preserve"> </v>
      </c>
      <c r="M139" s="54" t="str">
        <f>IFERROR('FSC JAX'!$J65/'FSC JAX'!$G65," ")</f>
        <v xml:space="preserve"> </v>
      </c>
      <c r="N139" s="54" t="str">
        <f>IFERROR('FL KEYS'!$J65/'FL KEYS'!$G65," ")</f>
        <v xml:space="preserve"> </v>
      </c>
      <c r="O139" s="54" t="str">
        <f>IFERROR('GULF COAST'!$J65/'GULF COAST'!$G65," ")</f>
        <v xml:space="preserve"> </v>
      </c>
      <c r="P139" s="54" t="str">
        <f>IFERROR(HILLSBOROUGH!$J65/HILLSBOROUGH!$G65," ")</f>
        <v xml:space="preserve"> </v>
      </c>
      <c r="Q139" s="54" t="str">
        <f>IFERROR('INDIAN RIVER'!$J65/'INDIAN RIVER'!$G65," ")</f>
        <v xml:space="preserve"> </v>
      </c>
      <c r="R139" s="54" t="str">
        <f>IFERROR(GATEWAY!$J65/GATEWAY!$G65," ")</f>
        <v xml:space="preserve"> </v>
      </c>
      <c r="S139" s="54" t="str">
        <f>IFERROR('LAKE SUMTER'!$J65/'LAKE SUMTER'!$G65," ")</f>
        <v xml:space="preserve"> </v>
      </c>
      <c r="T139" s="54" t="str">
        <f>IFERROR('SCF MANATEE'!$J65/'SCF MANATEE'!$G65," ")</f>
        <v xml:space="preserve"> </v>
      </c>
      <c r="U139" s="54" t="str">
        <f>IFERROR(MIAMI!$J65/MIAMI!$G65," ")</f>
        <v xml:space="preserve"> </v>
      </c>
      <c r="V139" s="54" t="str">
        <f>IFERROR('NORTH FLORIDA'!$J65/'NORTH FLORIDA'!$G65," ")</f>
        <v xml:space="preserve"> </v>
      </c>
      <c r="W139" s="54" t="str">
        <f>IFERROR('NORTHWEST FLORIDA'!$J65/'NORTHWEST FLORIDA'!$G65," ")</f>
        <v xml:space="preserve"> </v>
      </c>
      <c r="X139" s="54" t="str">
        <f>IFERROR('PALM BEACH'!$J65/'PALM BEACH'!$G65," ")</f>
        <v xml:space="preserve"> </v>
      </c>
      <c r="Y139" s="54" t="str">
        <f>IFERROR(PASCO!$J65/PASCO!$G65," ")</f>
        <v xml:space="preserve"> </v>
      </c>
      <c r="Z139" s="54" t="str">
        <f>IFERROR(PENSACOLA!$J65/PENSACOLA!$G65," ")</f>
        <v xml:space="preserve"> </v>
      </c>
      <c r="AA139" s="54" t="str">
        <f>IFERROR(POLK!$J65/POLK!$G65," ")</f>
        <v xml:space="preserve"> </v>
      </c>
      <c r="AB139" s="54" t="str">
        <f>IFERROR('ST JOHNS'!$J65/'ST JOHNS'!$G65," ")</f>
        <v xml:space="preserve"> </v>
      </c>
      <c r="AC139" s="54" t="str">
        <f>IFERROR('ST PETE'!$J65/'ST PETE'!$G65," ")</f>
        <v xml:space="preserve"> </v>
      </c>
      <c r="AD139" s="54" t="str">
        <f>IFERROR('SANTA FE'!$J65/'SANTA FE'!$G65," ")</f>
        <v xml:space="preserve"> </v>
      </c>
      <c r="AE139" s="54" t="str">
        <f>IFERROR(SEMINOLE!$J65/SEMINOLE!$G65," ")</f>
        <v xml:space="preserve"> </v>
      </c>
      <c r="AF139" s="54" t="str">
        <f>IFERROR('SOUTH FLORIDA'!$J65/'SOUTH FLORIDA'!$G65," ")</f>
        <v xml:space="preserve"> </v>
      </c>
      <c r="AG139" s="54" t="str">
        <f>IFERROR(TALLAHASSEE!$J65/TALLAHASSEE!$G65," ")</f>
        <v xml:space="preserve"> </v>
      </c>
      <c r="AH139" s="54" t="str">
        <f>IFERROR(VALENCIA!$J65/VALENCIA!$G65," ")</f>
        <v xml:space="preserve"> </v>
      </c>
      <c r="AI139" s="54" t="str">
        <f>IFERROR('System Summary'!$J65/'System Summary'!$G65," ")</f>
        <v xml:space="preserve"> 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tr">
        <f>IFERROR(EASTERN!J66/EASTERN!G66," ")</f>
        <v xml:space="preserve"> </v>
      </c>
      <c r="H140" s="54">
        <f>IFERROR(BROWARD!$J66/BROWARD!$G66," ")</f>
        <v>0.95645439605587512</v>
      </c>
      <c r="I140" s="54">
        <f>IFERROR(CENTRAL!$J66/CENTRAL!$G66," ")</f>
        <v>0</v>
      </c>
      <c r="J140" s="54" t="str">
        <f>IFERROR(CHIPOLA!$J66/CHIPOLA!$G66," ")</f>
        <v xml:space="preserve"> </v>
      </c>
      <c r="K140" s="54" t="str">
        <f>IFERROR(DAYTONA!$J66/DAYTONA!$G66," ")</f>
        <v xml:space="preserve"> </v>
      </c>
      <c r="L140" s="54" t="str">
        <f>IFERROR(SOUTHWESTERN!$J66/SOUTHWESTERN!$G66," ")</f>
        <v xml:space="preserve"> </v>
      </c>
      <c r="M140" s="54" t="str">
        <f>IFERROR('FSC JAX'!$J66/'FSC JAX'!$G66," ")</f>
        <v xml:space="preserve"> </v>
      </c>
      <c r="N140" s="54" t="str">
        <f>IFERROR('FL KEYS'!$J66/'FL KEYS'!$G66," ")</f>
        <v xml:space="preserve"> </v>
      </c>
      <c r="O140" s="54" t="str">
        <f>IFERROR('GULF COAST'!$J66/'GULF COAST'!$G66," ")</f>
        <v xml:space="preserve"> </v>
      </c>
      <c r="P140" s="54">
        <f>IFERROR(HILLSBOROUGH!$J66/HILLSBOROUGH!$G66," ")</f>
        <v>0</v>
      </c>
      <c r="Q140" s="54" t="str">
        <f>IFERROR('INDIAN RIVER'!$J66/'INDIAN RIVER'!$G66," ")</f>
        <v xml:space="preserve"> </v>
      </c>
      <c r="R140" s="54" t="str">
        <f>IFERROR(GATEWAY!$J66/GATEWAY!$G66," ")</f>
        <v xml:space="preserve"> </v>
      </c>
      <c r="S140" s="54" t="str">
        <f>IFERROR('LAKE SUMTER'!$J66/'LAKE SUMTER'!$G66," ")</f>
        <v xml:space="preserve"> </v>
      </c>
      <c r="T140" s="54" t="str">
        <f>IFERROR('SCF MANATEE'!$J66/'SCF MANATEE'!$G66," ")</f>
        <v xml:space="preserve"> </v>
      </c>
      <c r="U140" s="54" t="str">
        <f>IFERROR(MIAMI!$J66/MIAMI!$G66," ")</f>
        <v xml:space="preserve"> </v>
      </c>
      <c r="V140" s="54" t="str">
        <f>IFERROR('NORTH FLORIDA'!$J66/'NORTH FLORIDA'!$G66," ")</f>
        <v xml:space="preserve"> </v>
      </c>
      <c r="W140" s="54" t="str">
        <f>IFERROR('NORTHWEST FLORIDA'!$J66/'NORTHWEST FLORIDA'!$G66," ")</f>
        <v xml:space="preserve"> </v>
      </c>
      <c r="X140" s="54" t="str">
        <f>IFERROR('PALM BEACH'!$J66/'PALM BEACH'!$G66," ")</f>
        <v xml:space="preserve"> </v>
      </c>
      <c r="Y140" s="54" t="str">
        <f>IFERROR(PASCO!$J66/PASCO!$G66," ")</f>
        <v xml:space="preserve"> </v>
      </c>
      <c r="Z140" s="54" t="str">
        <f>IFERROR(PENSACOLA!$J66/PENSACOLA!$G66," ")</f>
        <v xml:space="preserve"> </v>
      </c>
      <c r="AA140" s="54">
        <f>IFERROR(POLK!$J66/POLK!$G66," ")</f>
        <v>0</v>
      </c>
      <c r="AB140" s="54" t="str">
        <f>IFERROR('ST JOHNS'!$J66/'ST JOHNS'!$G66," ")</f>
        <v xml:space="preserve"> </v>
      </c>
      <c r="AC140" s="54">
        <f>IFERROR('ST PETE'!$J66/'ST PETE'!$G66," ")</f>
        <v>0</v>
      </c>
      <c r="AD140" s="54">
        <f>IFERROR('SANTA FE'!$J66/'SANTA FE'!$G66," ")</f>
        <v>1</v>
      </c>
      <c r="AE140" s="54" t="str">
        <f>IFERROR(SEMINOLE!$J66/SEMINOLE!$G66," ")</f>
        <v xml:space="preserve"> </v>
      </c>
      <c r="AF140" s="54" t="str">
        <f>IFERROR('SOUTH FLORIDA'!$J66/'SOUTH FLORIDA'!$G66," ")</f>
        <v xml:space="preserve"> </v>
      </c>
      <c r="AG140" s="54">
        <f>IFERROR(TALLAHASSEE!$J66/TALLAHASSEE!$G66," ")</f>
        <v>1</v>
      </c>
      <c r="AH140" s="54">
        <f>IFERROR(VALENCIA!$J66/VALENCIA!$G66," ")</f>
        <v>0.78693813729640372</v>
      </c>
      <c r="AI140" s="54">
        <f>IFERROR('System Summary'!$J66/'System Summary'!$G66," ")</f>
        <v>0.76736764718116857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tr">
        <f>IFERROR(EASTERN!J67/EASTERN!G67," ")</f>
        <v xml:space="preserve"> </v>
      </c>
      <c r="H141" s="54" t="str">
        <f>IFERROR(BROWARD!$J67/BROWARD!$G67," ")</f>
        <v xml:space="preserve"> </v>
      </c>
      <c r="I141" s="54" t="str">
        <f>IFERROR(CENTRAL!$J67/CENTRAL!$G67," ")</f>
        <v xml:space="preserve"> </v>
      </c>
      <c r="J141" s="54" t="str">
        <f>IFERROR(CHIPOLA!$J67/CHIPOLA!$G67," ")</f>
        <v xml:space="preserve"> </v>
      </c>
      <c r="K141" s="54" t="str">
        <f>IFERROR(DAYTONA!$J67/DAYTONA!$G67," ")</f>
        <v xml:space="preserve"> </v>
      </c>
      <c r="L141" s="54" t="str">
        <f>IFERROR(SOUTHWESTERN!$J67/SOUTHWESTERN!$G67," ")</f>
        <v xml:space="preserve"> </v>
      </c>
      <c r="M141" s="54" t="str">
        <f>IFERROR('FSC JAX'!$J67/'FSC JAX'!$G67," ")</f>
        <v xml:space="preserve"> </v>
      </c>
      <c r="N141" s="54" t="str">
        <f>IFERROR('FL KEYS'!$J67/'FL KEYS'!$G67," ")</f>
        <v xml:space="preserve"> </v>
      </c>
      <c r="O141" s="54" t="str">
        <f>IFERROR('GULF COAST'!$J67/'GULF COAST'!$G67," ")</f>
        <v xml:space="preserve"> </v>
      </c>
      <c r="P141" s="54">
        <f>IFERROR(HILLSBOROUGH!$J67/HILLSBOROUGH!$G67," ")</f>
        <v>0</v>
      </c>
      <c r="Q141" s="54" t="str">
        <f>IFERROR('INDIAN RIVER'!$J67/'INDIAN RIVER'!$G67," ")</f>
        <v xml:space="preserve"> </v>
      </c>
      <c r="R141" s="54" t="str">
        <f>IFERROR(GATEWAY!$J67/GATEWAY!$G67," ")</f>
        <v xml:space="preserve"> </v>
      </c>
      <c r="S141" s="54" t="str">
        <f>IFERROR('LAKE SUMTER'!$J67/'LAKE SUMTER'!$G67," ")</f>
        <v xml:space="preserve"> </v>
      </c>
      <c r="T141" s="54" t="str">
        <f>IFERROR('SCF MANATEE'!$J67/'SCF MANATEE'!$G67," ")</f>
        <v xml:space="preserve"> </v>
      </c>
      <c r="U141" s="54" t="str">
        <f>IFERROR(MIAMI!$J67/MIAMI!$G67," ")</f>
        <v xml:space="preserve"> </v>
      </c>
      <c r="V141" s="54" t="str">
        <f>IFERROR('NORTH FLORIDA'!$J67/'NORTH FLORIDA'!$G67," ")</f>
        <v xml:space="preserve"> </v>
      </c>
      <c r="W141" s="54" t="str">
        <f>IFERROR('NORTHWEST FLORIDA'!$J67/'NORTHWEST FLORIDA'!$G67," ")</f>
        <v xml:space="preserve"> </v>
      </c>
      <c r="X141" s="54" t="str">
        <f>IFERROR('PALM BEACH'!$J67/'PALM BEACH'!$G67," ")</f>
        <v xml:space="preserve"> </v>
      </c>
      <c r="Y141" s="54" t="str">
        <f>IFERROR(PASCO!$J67/PASCO!$G67," ")</f>
        <v xml:space="preserve"> </v>
      </c>
      <c r="Z141" s="54" t="str">
        <f>IFERROR(PENSACOLA!$J67/PENSACOLA!$G67," ")</f>
        <v xml:space="preserve"> </v>
      </c>
      <c r="AA141" s="54">
        <f>IFERROR(POLK!$J67/POLK!$G67," ")</f>
        <v>0</v>
      </c>
      <c r="AB141" s="54" t="str">
        <f>IFERROR('ST JOHNS'!$J67/'ST JOHNS'!$G67," ")</f>
        <v xml:space="preserve"> </v>
      </c>
      <c r="AC141" s="54">
        <f>IFERROR('ST PETE'!$J67/'ST PETE'!$G67," ")</f>
        <v>0</v>
      </c>
      <c r="AD141" s="54" t="str">
        <f>IFERROR('SANTA FE'!$J67/'SANTA FE'!$G67," ")</f>
        <v xml:space="preserve"> </v>
      </c>
      <c r="AE141" s="54" t="str">
        <f>IFERROR(SEMINOLE!$J67/SEMINOLE!$G67," ")</f>
        <v xml:space="preserve"> </v>
      </c>
      <c r="AF141" s="54" t="str">
        <f>IFERROR('SOUTH FLORIDA'!$J67/'SOUTH FLORIDA'!$G67," ")</f>
        <v xml:space="preserve"> </v>
      </c>
      <c r="AG141" s="54">
        <f>IFERROR(TALLAHASSEE!$J67/TALLAHASSEE!$G67," ")</f>
        <v>1</v>
      </c>
      <c r="AH141" s="54">
        <f>IFERROR(VALENCIA!$J67/VALENCIA!$G67," ")</f>
        <v>0</v>
      </c>
      <c r="AI141" s="54">
        <f>IFERROR('System Summary'!$J67/'System Summary'!$G67," ")</f>
        <v>3.7650504457237909E-2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tr">
        <f>IFERROR(EASTERN!J68/EASTERN!G68," ")</f>
        <v xml:space="preserve"> </v>
      </c>
      <c r="H142" s="54" t="str">
        <f>IFERROR(BROWARD!$J68/BROWARD!$G68," ")</f>
        <v xml:space="preserve"> </v>
      </c>
      <c r="I142" s="54" t="str">
        <f>IFERROR(CENTRAL!$J68/CENTRAL!$G68," ")</f>
        <v xml:space="preserve"> </v>
      </c>
      <c r="J142" s="54" t="str">
        <f>IFERROR(CHIPOLA!$J68/CHIPOLA!$G68," ")</f>
        <v xml:space="preserve"> </v>
      </c>
      <c r="K142" s="54" t="str">
        <f>IFERROR(DAYTONA!$J68/DAYTONA!$G68," ")</f>
        <v xml:space="preserve"> </v>
      </c>
      <c r="L142" s="54" t="str">
        <f>IFERROR(SOUTHWESTERN!$J68/SOUTHWESTERN!$G68," ")</f>
        <v xml:space="preserve"> </v>
      </c>
      <c r="M142" s="54" t="str">
        <f>IFERROR('FSC JAX'!$J68/'FSC JAX'!$G68," ")</f>
        <v xml:space="preserve"> </v>
      </c>
      <c r="N142" s="54" t="str">
        <f>IFERROR('FL KEYS'!$J68/'FL KEYS'!$G68," ")</f>
        <v xml:space="preserve"> </v>
      </c>
      <c r="O142" s="54" t="str">
        <f>IFERROR('GULF COAST'!$J68/'GULF COAST'!$G68," ")</f>
        <v xml:space="preserve"> </v>
      </c>
      <c r="P142" s="54" t="str">
        <f>IFERROR(HILLSBOROUGH!$J68/HILLSBOROUGH!$G68," ")</f>
        <v xml:space="preserve"> </v>
      </c>
      <c r="Q142" s="54" t="str">
        <f>IFERROR('INDIAN RIVER'!$J68/'INDIAN RIVER'!$G68," ")</f>
        <v xml:space="preserve"> </v>
      </c>
      <c r="R142" s="54" t="str">
        <f>IFERROR(GATEWAY!$J68/GATEWAY!$G68," ")</f>
        <v xml:space="preserve"> </v>
      </c>
      <c r="S142" s="54" t="str">
        <f>IFERROR('LAKE SUMTER'!$J68/'LAKE SUMTER'!$G68," ")</f>
        <v xml:space="preserve"> </v>
      </c>
      <c r="T142" s="54" t="str">
        <f>IFERROR('SCF MANATEE'!$J68/'SCF MANATEE'!$G68," ")</f>
        <v xml:space="preserve"> </v>
      </c>
      <c r="U142" s="54" t="str">
        <f>IFERROR(MIAMI!$J68/MIAMI!$G68," ")</f>
        <v xml:space="preserve"> </v>
      </c>
      <c r="V142" s="54" t="str">
        <f>IFERROR('NORTH FLORIDA'!$J68/'NORTH FLORIDA'!$G68," ")</f>
        <v xml:space="preserve"> </v>
      </c>
      <c r="W142" s="54" t="str">
        <f>IFERROR('NORTHWEST FLORIDA'!$J68/'NORTHWEST FLORIDA'!$G68," ")</f>
        <v xml:space="preserve"> </v>
      </c>
      <c r="X142" s="54" t="str">
        <f>IFERROR('PALM BEACH'!$J68/'PALM BEACH'!$G68," ")</f>
        <v xml:space="preserve"> </v>
      </c>
      <c r="Y142" s="54" t="str">
        <f>IFERROR(PASCO!$J68/PASCO!$G68," ")</f>
        <v xml:space="preserve"> </v>
      </c>
      <c r="Z142" s="54" t="str">
        <f>IFERROR(PENSACOLA!$J68/PENSACOLA!$G68," ")</f>
        <v xml:space="preserve"> </v>
      </c>
      <c r="AA142" s="54" t="str">
        <f>IFERROR(POLK!$J68/POLK!$G68," ")</f>
        <v xml:space="preserve"> </v>
      </c>
      <c r="AB142" s="54" t="str">
        <f>IFERROR('ST JOHNS'!$J68/'ST JOHNS'!$G68," ")</f>
        <v xml:space="preserve"> </v>
      </c>
      <c r="AC142" s="54" t="str">
        <f>IFERROR('ST PETE'!$J68/'ST PETE'!$G68," ")</f>
        <v xml:space="preserve"> </v>
      </c>
      <c r="AD142" s="54" t="str">
        <f>IFERROR('SANTA FE'!$J68/'SANTA FE'!$G68," ")</f>
        <v xml:space="preserve"> </v>
      </c>
      <c r="AE142" s="54" t="str">
        <f>IFERROR(SEMINOLE!$J68/SEMINOLE!$G68," ")</f>
        <v xml:space="preserve"> </v>
      </c>
      <c r="AF142" s="54" t="str">
        <f>IFERROR('SOUTH FLORIDA'!$J68/'SOUTH FLORIDA'!$G68," ")</f>
        <v xml:space="preserve"> </v>
      </c>
      <c r="AG142" s="54" t="str">
        <f>IFERROR(TALLAHASSEE!$J68/TALLAHASSEE!$G68," ")</f>
        <v xml:space="preserve"> </v>
      </c>
      <c r="AH142" s="54" t="str">
        <f>IFERROR(VALENCIA!$J68/VALENCIA!$G68," ")</f>
        <v xml:space="preserve"> </v>
      </c>
      <c r="AI142" s="54" t="str">
        <f>IFERROR('System Summary'!$J68/'System Summary'!$G68," ")</f>
        <v xml:space="preserve"> 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tr">
        <f>IFERROR(EASTERN!J69/EASTERN!G69," ")</f>
        <v xml:space="preserve"> </v>
      </c>
      <c r="H143" s="54">
        <f>IFERROR(BROWARD!$J69/BROWARD!$G69," ")</f>
        <v>0.95645439605587512</v>
      </c>
      <c r="I143" s="54">
        <f>IFERROR(CENTRAL!$J69/CENTRAL!$G69," ")</f>
        <v>0</v>
      </c>
      <c r="J143" s="54" t="str">
        <f>IFERROR(CHIPOLA!$J69/CHIPOLA!$G69," ")</f>
        <v xml:space="preserve"> </v>
      </c>
      <c r="K143" s="54" t="str">
        <f>IFERROR(DAYTONA!$J69/DAYTONA!$G69," ")</f>
        <v xml:space="preserve"> </v>
      </c>
      <c r="L143" s="54" t="str">
        <f>IFERROR(SOUTHWESTERN!$J69/SOUTHWESTERN!$G69," ")</f>
        <v xml:space="preserve"> </v>
      </c>
      <c r="M143" s="54" t="str">
        <f>IFERROR('FSC JAX'!$J69/'FSC JAX'!$G69," ")</f>
        <v xml:space="preserve"> </v>
      </c>
      <c r="N143" s="54" t="str">
        <f>IFERROR('FL KEYS'!$J69/'FL KEYS'!$G69," ")</f>
        <v xml:space="preserve"> </v>
      </c>
      <c r="O143" s="54" t="str">
        <f>IFERROR('GULF COAST'!$J69/'GULF COAST'!$G69," ")</f>
        <v xml:space="preserve"> </v>
      </c>
      <c r="P143" s="54" t="str">
        <f>IFERROR(HILLSBOROUGH!$J69/HILLSBOROUGH!$G69," ")</f>
        <v xml:space="preserve"> </v>
      </c>
      <c r="Q143" s="54" t="str">
        <f>IFERROR('INDIAN RIVER'!$J69/'INDIAN RIVER'!$G69," ")</f>
        <v xml:space="preserve"> </v>
      </c>
      <c r="R143" s="54" t="str">
        <f>IFERROR(GATEWAY!$J69/GATEWAY!$G69," ")</f>
        <v xml:space="preserve"> </v>
      </c>
      <c r="S143" s="54" t="str">
        <f>IFERROR('LAKE SUMTER'!$J69/'LAKE SUMTER'!$G69," ")</f>
        <v xml:space="preserve"> </v>
      </c>
      <c r="T143" s="54" t="str">
        <f>IFERROR('SCF MANATEE'!$J69/'SCF MANATEE'!$G69," ")</f>
        <v xml:space="preserve"> </v>
      </c>
      <c r="U143" s="54" t="str">
        <f>IFERROR(MIAMI!$J69/MIAMI!$G69," ")</f>
        <v xml:space="preserve"> </v>
      </c>
      <c r="V143" s="54" t="str">
        <f>IFERROR('NORTH FLORIDA'!$J69/'NORTH FLORIDA'!$G69," ")</f>
        <v xml:space="preserve"> </v>
      </c>
      <c r="W143" s="54" t="str">
        <f>IFERROR('NORTHWEST FLORIDA'!$J69/'NORTHWEST FLORIDA'!$G69," ")</f>
        <v xml:space="preserve"> </v>
      </c>
      <c r="X143" s="54" t="str">
        <f>IFERROR('PALM BEACH'!$J69/'PALM BEACH'!$G69," ")</f>
        <v xml:space="preserve"> </v>
      </c>
      <c r="Y143" s="54" t="str">
        <f>IFERROR(PASCO!$J69/PASCO!$G69," ")</f>
        <v xml:space="preserve"> </v>
      </c>
      <c r="Z143" s="54" t="str">
        <f>IFERROR(PENSACOLA!$J69/PENSACOLA!$G69," ")</f>
        <v xml:space="preserve"> </v>
      </c>
      <c r="AA143" s="54" t="str">
        <f>IFERROR(POLK!$J69/POLK!$G69," ")</f>
        <v xml:space="preserve"> </v>
      </c>
      <c r="AB143" s="54" t="str">
        <f>IFERROR('ST JOHNS'!$J69/'ST JOHNS'!$G69," ")</f>
        <v xml:space="preserve"> </v>
      </c>
      <c r="AC143" s="54" t="str">
        <f>IFERROR('ST PETE'!$J69/'ST PETE'!$G69," ")</f>
        <v xml:space="preserve"> </v>
      </c>
      <c r="AD143" s="54">
        <f>IFERROR('SANTA FE'!$J69/'SANTA FE'!$G69," ")</f>
        <v>1</v>
      </c>
      <c r="AE143" s="54" t="str">
        <f>IFERROR(SEMINOLE!$J69/SEMINOLE!$G69," ")</f>
        <v xml:space="preserve"> </v>
      </c>
      <c r="AF143" s="54" t="str">
        <f>IFERROR('SOUTH FLORIDA'!$J69/'SOUTH FLORIDA'!$G69," ")</f>
        <v xml:space="preserve"> </v>
      </c>
      <c r="AG143" s="54" t="str">
        <f>IFERROR(TALLAHASSEE!$J69/TALLAHASSEE!$G69," ")</f>
        <v xml:space="preserve"> </v>
      </c>
      <c r="AH143" s="54">
        <f>IFERROR(VALENCIA!$J69/VALENCIA!$G69," ")</f>
        <v>1</v>
      </c>
      <c r="AI143" s="54">
        <f>IFERROR('System Summary'!$J69/'System Summary'!$G69," ")</f>
        <v>0.97578731203811697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f>IFERROR(EASTERN!J70/EASTERN!G70," ")</f>
        <v>1</v>
      </c>
      <c r="H144" s="54">
        <f>IFERROR(BROWARD!$J70/BROWARD!$G70," ")</f>
        <v>0.32890177445217511</v>
      </c>
      <c r="I144" s="54">
        <f>IFERROR(CENTRAL!$J70/CENTRAL!$G70," ")</f>
        <v>0.7689420912585575</v>
      </c>
      <c r="J144" s="54">
        <f>IFERROR(CHIPOLA!$J70/CHIPOLA!$G70," ")</f>
        <v>0.86477142171236521</v>
      </c>
      <c r="K144" s="54">
        <f>IFERROR(DAYTONA!$J70/DAYTONA!$G70," ")</f>
        <v>0.41490108727026065</v>
      </c>
      <c r="L144" s="54">
        <f>IFERROR(SOUTHWESTERN!$J70/SOUTHWESTERN!$G70," ")</f>
        <v>1</v>
      </c>
      <c r="M144" s="54">
        <f>IFERROR('FSC JAX'!$J70/'FSC JAX'!$G70," ")</f>
        <v>1</v>
      </c>
      <c r="N144" s="54">
        <f>IFERROR('FL KEYS'!$J70/'FL KEYS'!$G70," ")</f>
        <v>1</v>
      </c>
      <c r="O144" s="54">
        <f>IFERROR('GULF COAST'!$J70/'GULF COAST'!$G70," ")</f>
        <v>1</v>
      </c>
      <c r="P144" s="54">
        <f>IFERROR(HILLSBOROUGH!$J70/HILLSBOROUGH!$G70," ")</f>
        <v>0</v>
      </c>
      <c r="Q144" s="54">
        <f>IFERROR('INDIAN RIVER'!$J70/'INDIAN RIVER'!$G70," ")</f>
        <v>1</v>
      </c>
      <c r="R144" s="54">
        <f>IFERROR(GATEWAY!$J70/GATEWAY!$G70," ")</f>
        <v>1</v>
      </c>
      <c r="S144" s="54">
        <f>IFERROR('LAKE SUMTER'!$J70/'LAKE SUMTER'!$G70," ")</f>
        <v>0.64344932254022558</v>
      </c>
      <c r="T144" s="54">
        <f>IFERROR('SCF MANATEE'!$J70/'SCF MANATEE'!$G70," ")</f>
        <v>0.74640606495063344</v>
      </c>
      <c r="U144" s="54">
        <f>IFERROR(MIAMI!$J70/MIAMI!$G70," ")</f>
        <v>0</v>
      </c>
      <c r="V144" s="54">
        <f>IFERROR('NORTH FLORIDA'!$J70/'NORTH FLORIDA'!$G70," ")</f>
        <v>1</v>
      </c>
      <c r="W144" s="54">
        <f>IFERROR('NORTHWEST FLORIDA'!$J70/'NORTHWEST FLORIDA'!$G70," ")</f>
        <v>1</v>
      </c>
      <c r="X144" s="54">
        <f>IFERROR('PALM BEACH'!$J70/'PALM BEACH'!$G70," ")</f>
        <v>1</v>
      </c>
      <c r="Y144" s="54">
        <f>IFERROR(PASCO!$J70/PASCO!$G70," ")</f>
        <v>0.96825972447616282</v>
      </c>
      <c r="Z144" s="54">
        <f>IFERROR(PENSACOLA!$J70/PENSACOLA!$G70," ")</f>
        <v>0.99999999999999978</v>
      </c>
      <c r="AA144" s="54">
        <f>IFERROR(POLK!$J70/POLK!$G70," ")</f>
        <v>0.55904450114171389</v>
      </c>
      <c r="AB144" s="54">
        <f>IFERROR('ST JOHNS'!$J70/'ST JOHNS'!$G70," ")</f>
        <v>0.68562872330117419</v>
      </c>
      <c r="AC144" s="54">
        <f>IFERROR('ST PETE'!$J70/'ST PETE'!$G70," ")</f>
        <v>6.0687255382288169E-2</v>
      </c>
      <c r="AD144" s="54">
        <f>IFERROR('SANTA FE'!$J70/'SANTA FE'!$G70," ")</f>
        <v>0.57700047963961265</v>
      </c>
      <c r="AE144" s="54">
        <f>IFERROR(SEMINOLE!$J70/SEMINOLE!$G70," ")</f>
        <v>0.50299278337862596</v>
      </c>
      <c r="AF144" s="54">
        <f>IFERROR('SOUTH FLORIDA'!$J70/'SOUTH FLORIDA'!$G70," ")</f>
        <v>0.37777205119842033</v>
      </c>
      <c r="AG144" s="54">
        <f>IFERROR(TALLAHASSEE!$J70/TALLAHASSEE!$G70," ")</f>
        <v>0.75769801058435793</v>
      </c>
      <c r="AH144" s="54">
        <f>IFERROR(VALENCIA!$J70/VALENCIA!$G70," ")</f>
        <v>0.33025421342685546</v>
      </c>
      <c r="AI144" s="54">
        <f>IFERROR('System Summary'!$J70/'System Summary'!$G70," ")</f>
        <v>0.53713231742342293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tr">
        <f>IFERROR(EASTERN!J71/EASTERN!G71," ")</f>
        <v xml:space="preserve"> </v>
      </c>
      <c r="H145" s="54">
        <f>IFERROR(BROWARD!$J71/BROWARD!$G71," ")</f>
        <v>0.63415464251303832</v>
      </c>
      <c r="I145" s="54" t="str">
        <f>IFERROR(CENTRAL!$J71/CENTRAL!$G71," ")</f>
        <v xml:space="preserve"> </v>
      </c>
      <c r="J145" s="54">
        <f>IFERROR(CHIPOLA!$J71/CHIPOLA!$G71," ")</f>
        <v>1</v>
      </c>
      <c r="K145" s="54">
        <f>IFERROR(DAYTONA!$J71/DAYTONA!$G71," ")</f>
        <v>0</v>
      </c>
      <c r="L145" s="54" t="str">
        <f>IFERROR(SOUTHWESTERN!$J71/SOUTHWESTERN!$G71," ")</f>
        <v xml:space="preserve"> </v>
      </c>
      <c r="M145" s="54" t="str">
        <f>IFERROR('FSC JAX'!$J71/'FSC JAX'!$G71," ")</f>
        <v xml:space="preserve"> </v>
      </c>
      <c r="N145" s="54">
        <f>IFERROR('FL KEYS'!$J71/'FL KEYS'!$G71," ")</f>
        <v>1</v>
      </c>
      <c r="O145" s="54" t="str">
        <f>IFERROR('GULF COAST'!$J71/'GULF COAST'!$G71," ")</f>
        <v xml:space="preserve"> </v>
      </c>
      <c r="P145" s="54" t="str">
        <f>IFERROR(HILLSBOROUGH!$J71/HILLSBOROUGH!$G71," ")</f>
        <v xml:space="preserve"> </v>
      </c>
      <c r="Q145" s="54" t="str">
        <f>IFERROR('INDIAN RIVER'!$J71/'INDIAN RIVER'!$G71," ")</f>
        <v xml:space="preserve"> </v>
      </c>
      <c r="R145" s="54" t="str">
        <f>IFERROR(GATEWAY!$J71/GATEWAY!$G71," ")</f>
        <v xml:space="preserve"> </v>
      </c>
      <c r="S145" s="54" t="str">
        <f>IFERROR('LAKE SUMTER'!$J71/'LAKE SUMTER'!$G71," ")</f>
        <v xml:space="preserve"> </v>
      </c>
      <c r="T145" s="54" t="str">
        <f>IFERROR('SCF MANATEE'!$J71/'SCF MANATEE'!$G71," ")</f>
        <v xml:space="preserve"> </v>
      </c>
      <c r="U145" s="54" t="str">
        <f>IFERROR(MIAMI!$J71/MIAMI!$G71," ")</f>
        <v xml:space="preserve"> </v>
      </c>
      <c r="V145" s="54" t="str">
        <f>IFERROR('NORTH FLORIDA'!$J71/'NORTH FLORIDA'!$G71," ")</f>
        <v xml:space="preserve"> </v>
      </c>
      <c r="W145" s="54" t="str">
        <f>IFERROR('NORTHWEST FLORIDA'!$J71/'NORTHWEST FLORIDA'!$G71," ")</f>
        <v xml:space="preserve"> </v>
      </c>
      <c r="X145" s="54" t="str">
        <f>IFERROR('PALM BEACH'!$J71/'PALM BEACH'!$G71," ")</f>
        <v xml:space="preserve"> </v>
      </c>
      <c r="Y145" s="54">
        <f>IFERROR(PASCO!$J71/PASCO!$G71," ")</f>
        <v>1</v>
      </c>
      <c r="Z145" s="54">
        <f>IFERROR(PENSACOLA!$J71/PENSACOLA!$G71," ")</f>
        <v>1</v>
      </c>
      <c r="AA145" s="54" t="str">
        <f>IFERROR(POLK!$J71/POLK!$G71," ")</f>
        <v xml:space="preserve"> </v>
      </c>
      <c r="AB145" s="54">
        <f>IFERROR('ST JOHNS'!$J71/'ST JOHNS'!$G71," ")</f>
        <v>0.50000057444126966</v>
      </c>
      <c r="AC145" s="54">
        <f>IFERROR('ST PETE'!$J71/'ST PETE'!$G71," ")</f>
        <v>1</v>
      </c>
      <c r="AD145" s="54" t="str">
        <f>IFERROR('SANTA FE'!$J71/'SANTA FE'!$G71," ")</f>
        <v xml:space="preserve"> </v>
      </c>
      <c r="AE145" s="54" t="str">
        <f>IFERROR(SEMINOLE!$J71/SEMINOLE!$G71," ")</f>
        <v xml:space="preserve"> </v>
      </c>
      <c r="AF145" s="54" t="str">
        <f>IFERROR('SOUTH FLORIDA'!$J71/'SOUTH FLORIDA'!$G71," ")</f>
        <v xml:space="preserve"> </v>
      </c>
      <c r="AG145" s="54" t="str">
        <f>IFERROR(TALLAHASSEE!$J71/TALLAHASSEE!$G71," ")</f>
        <v xml:space="preserve"> </v>
      </c>
      <c r="AH145" s="54">
        <f>IFERROR(VALENCIA!$J71/VALENCIA!$G71," ")</f>
        <v>0</v>
      </c>
      <c r="AI145" s="54">
        <f>IFERROR('System Summary'!$J71/'System Summary'!$G71," ")</f>
        <v>0.63774919664393048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f>IFERROR(EASTERN!J72/EASTERN!G72," ")</f>
        <v>1</v>
      </c>
      <c r="H146" s="54">
        <f>IFERROR(BROWARD!$J72/BROWARD!$G72," ")</f>
        <v>0.19092058621295838</v>
      </c>
      <c r="I146" s="54">
        <f>IFERROR(CENTRAL!$J72/CENTRAL!$G72," ")</f>
        <v>0.99867852483965647</v>
      </c>
      <c r="J146" s="54">
        <f>IFERROR(CHIPOLA!$J72/CHIPOLA!$G72," ")</f>
        <v>0.80564976972721536</v>
      </c>
      <c r="K146" s="54">
        <f>IFERROR(DAYTONA!$J72/DAYTONA!$G72," ")</f>
        <v>0</v>
      </c>
      <c r="L146" s="54">
        <f>IFERROR(SOUTHWESTERN!$J72/SOUTHWESTERN!$G72," ")</f>
        <v>1</v>
      </c>
      <c r="M146" s="54">
        <f>IFERROR('FSC JAX'!$J72/'FSC JAX'!$G72," ")</f>
        <v>1</v>
      </c>
      <c r="N146" s="54">
        <f>IFERROR('FL KEYS'!$J72/'FL KEYS'!$G72," ")</f>
        <v>1</v>
      </c>
      <c r="O146" s="54">
        <f>IFERROR('GULF COAST'!$J72/'GULF COAST'!$G72," ")</f>
        <v>1</v>
      </c>
      <c r="P146" s="54">
        <f>IFERROR(HILLSBOROUGH!$J72/HILLSBOROUGH!$G72," ")</f>
        <v>0</v>
      </c>
      <c r="Q146" s="54" t="str">
        <f>IFERROR('INDIAN RIVER'!$J72/'INDIAN RIVER'!$G72," ")</f>
        <v xml:space="preserve"> </v>
      </c>
      <c r="R146" s="54">
        <f>IFERROR(GATEWAY!$J72/GATEWAY!$G72," ")</f>
        <v>1</v>
      </c>
      <c r="S146" s="54">
        <f>IFERROR('LAKE SUMTER'!$J72/'LAKE SUMTER'!$G72," ")</f>
        <v>0.28105609720448965</v>
      </c>
      <c r="T146" s="54">
        <f>IFERROR('SCF MANATEE'!$J72/'SCF MANATEE'!$G72," ")</f>
        <v>0.6</v>
      </c>
      <c r="U146" s="54">
        <f>IFERROR(MIAMI!$J72/MIAMI!$G72," ")</f>
        <v>0</v>
      </c>
      <c r="V146" s="54">
        <f>IFERROR('NORTH FLORIDA'!$J72/'NORTH FLORIDA'!$G72," ")</f>
        <v>1</v>
      </c>
      <c r="W146" s="54">
        <f>IFERROR('NORTHWEST FLORIDA'!$J72/'NORTHWEST FLORIDA'!$G72," ")</f>
        <v>1</v>
      </c>
      <c r="X146" s="54">
        <f>IFERROR('PALM BEACH'!$J72/'PALM BEACH'!$G72," ")</f>
        <v>1</v>
      </c>
      <c r="Y146" s="54">
        <f>IFERROR(PASCO!$J72/PASCO!$G72," ")</f>
        <v>0.95000000192517886</v>
      </c>
      <c r="Z146" s="54">
        <f>IFERROR(PENSACOLA!$J72/PENSACOLA!$G72," ")</f>
        <v>0.99999999999999978</v>
      </c>
      <c r="AA146" s="54">
        <f>IFERROR(POLK!$J72/POLK!$G72," ")</f>
        <v>0.21608896932461874</v>
      </c>
      <c r="AB146" s="54">
        <f>IFERROR('ST JOHNS'!$J72/'ST JOHNS'!$G72," ")</f>
        <v>0.4991141364740968</v>
      </c>
      <c r="AC146" s="54">
        <f>IFERROR('ST PETE'!$J72/'ST PETE'!$G72," ")</f>
        <v>6.0536098891729409E-2</v>
      </c>
      <c r="AD146" s="54">
        <f>IFERROR('SANTA FE'!$J72/'SANTA FE'!$G72," ")</f>
        <v>5.8847533790425378E-2</v>
      </c>
      <c r="AE146" s="54">
        <f>IFERROR(SEMINOLE!$J72/SEMINOLE!$G72," ")</f>
        <v>0.34574632993119564</v>
      </c>
      <c r="AF146" s="54">
        <f>IFERROR('SOUTH FLORIDA'!$J72/'SOUTH FLORIDA'!$G72," ")</f>
        <v>0</v>
      </c>
      <c r="AG146" s="54">
        <f>IFERROR(TALLAHASSEE!$J72/TALLAHASSEE!$G72," ")</f>
        <v>0.49999936069311096</v>
      </c>
      <c r="AH146" s="54">
        <f>IFERROR(VALENCIA!$J72/VALENCIA!$G72," ")</f>
        <v>0.37417303071736063</v>
      </c>
      <c r="AI146" s="54">
        <f>IFERROR('System Summary'!$J72/'System Summary'!$G72," ")</f>
        <v>0.42669189862257922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f>IFERROR(EASTERN!J73/EASTERN!G73," ")</f>
        <v>1</v>
      </c>
      <c r="H147" s="54">
        <f>IFERROR(BROWARD!$J73/BROWARD!$G73," ")</f>
        <v>0.72236492804402264</v>
      </c>
      <c r="I147" s="54">
        <f>IFERROR(CENTRAL!$J73/CENTRAL!$G73," ")</f>
        <v>0.46198241134751772</v>
      </c>
      <c r="J147" s="54" t="str">
        <f>IFERROR(CHIPOLA!$J73/CHIPOLA!$G73," ")</f>
        <v xml:space="preserve"> </v>
      </c>
      <c r="K147" s="54">
        <f>IFERROR(DAYTONA!$J73/DAYTONA!$G73," ")</f>
        <v>1</v>
      </c>
      <c r="L147" s="54">
        <f>IFERROR(SOUTHWESTERN!$J73/SOUTHWESTERN!$G73," ")</f>
        <v>1</v>
      </c>
      <c r="M147" s="54">
        <f>IFERROR('FSC JAX'!$J73/'FSC JAX'!$G73," ")</f>
        <v>1</v>
      </c>
      <c r="N147" s="54" t="str">
        <f>IFERROR('FL KEYS'!$J73/'FL KEYS'!$G73," ")</f>
        <v xml:space="preserve"> </v>
      </c>
      <c r="O147" s="54" t="str">
        <f>IFERROR('GULF COAST'!$J73/'GULF COAST'!$G73," ")</f>
        <v xml:space="preserve"> </v>
      </c>
      <c r="P147" s="54">
        <f>IFERROR(HILLSBOROUGH!$J73/HILLSBOROUGH!$G73," ")</f>
        <v>0</v>
      </c>
      <c r="Q147" s="54">
        <f>IFERROR('INDIAN RIVER'!$J73/'INDIAN RIVER'!$G73," ")</f>
        <v>1</v>
      </c>
      <c r="R147" s="54">
        <f>IFERROR(GATEWAY!$J73/GATEWAY!$G73," ")</f>
        <v>1</v>
      </c>
      <c r="S147" s="54">
        <f>IFERROR('LAKE SUMTER'!$J73/'LAKE SUMTER'!$G73," ")</f>
        <v>1</v>
      </c>
      <c r="T147" s="54">
        <f>IFERROR('SCF MANATEE'!$J73/'SCF MANATEE'!$G73," ")</f>
        <v>1</v>
      </c>
      <c r="U147" s="54" t="str">
        <f>IFERROR(MIAMI!$J73/MIAMI!$G73," ")</f>
        <v xml:space="preserve"> </v>
      </c>
      <c r="V147" s="54">
        <f>IFERROR('NORTH FLORIDA'!$J73/'NORTH FLORIDA'!$G73," ")</f>
        <v>1</v>
      </c>
      <c r="W147" s="54">
        <f>IFERROR('NORTHWEST FLORIDA'!$J73/'NORTHWEST FLORIDA'!$G73," ")</f>
        <v>1</v>
      </c>
      <c r="X147" s="54">
        <f>IFERROR('PALM BEACH'!$J73/'PALM BEACH'!$G73," ")</f>
        <v>1</v>
      </c>
      <c r="Y147" s="54">
        <f>IFERROR(PASCO!$J73/PASCO!$G73," ")</f>
        <v>1</v>
      </c>
      <c r="Z147" s="54">
        <f>IFERROR(PENSACOLA!$J73/PENSACOLA!$G73," ")</f>
        <v>1</v>
      </c>
      <c r="AA147" s="54">
        <f>IFERROR(POLK!$J73/POLK!$G73," ")</f>
        <v>1</v>
      </c>
      <c r="AB147" s="54">
        <f>IFERROR('ST JOHNS'!$J73/'ST JOHNS'!$G73," ")</f>
        <v>1</v>
      </c>
      <c r="AC147" s="54" t="str">
        <f>IFERROR('ST PETE'!$J73/'ST PETE'!$G73," ")</f>
        <v xml:space="preserve"> </v>
      </c>
      <c r="AD147" s="54">
        <f>IFERROR('SANTA FE'!$J73/'SANTA FE'!$G73," ")</f>
        <v>1</v>
      </c>
      <c r="AE147" s="54">
        <f>IFERROR(SEMINOLE!$J73/SEMINOLE!$G73," ")</f>
        <v>1</v>
      </c>
      <c r="AF147" s="54">
        <f>IFERROR('SOUTH FLORIDA'!$J73/'SOUTH FLORIDA'!$G73," ")</f>
        <v>1</v>
      </c>
      <c r="AG147" s="54">
        <f>IFERROR(TALLAHASSEE!$J73/TALLAHASSEE!$G73," ")</f>
        <v>1</v>
      </c>
      <c r="AH147" s="54">
        <f>IFERROR(VALENCIA!$J73/VALENCIA!$G73," ")</f>
        <v>0</v>
      </c>
      <c r="AI147" s="54">
        <f>IFERROR('System Summary'!$J73/'System Summary'!$G73," ")</f>
        <v>0.86646545149927678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tr">
        <f>IFERROR(EASTERN!J74/EASTERN!G74," ")</f>
        <v xml:space="preserve"> </v>
      </c>
      <c r="H148" s="54" t="str">
        <f>IFERROR(BROWARD!$J74/BROWARD!$G74," ")</f>
        <v xml:space="preserve"> </v>
      </c>
      <c r="I148" s="54" t="str">
        <f>IFERROR(CENTRAL!$J74/CENTRAL!$G74," ")</f>
        <v xml:space="preserve"> </v>
      </c>
      <c r="J148" s="54" t="str">
        <f>IFERROR(CHIPOLA!$J74/CHIPOLA!$G74," ")</f>
        <v xml:space="preserve"> </v>
      </c>
      <c r="K148" s="54" t="str">
        <f>IFERROR(DAYTONA!$J74/DAYTONA!$G74," ")</f>
        <v xml:space="preserve"> </v>
      </c>
      <c r="L148" s="54" t="str">
        <f>IFERROR(SOUTHWESTERN!$J74/SOUTHWESTERN!$G74," ")</f>
        <v xml:space="preserve"> </v>
      </c>
      <c r="M148" s="54" t="str">
        <f>IFERROR('FSC JAX'!$J74/'FSC JAX'!$G74," ")</f>
        <v xml:space="preserve"> </v>
      </c>
      <c r="N148" s="54" t="str">
        <f>IFERROR('FL KEYS'!$J74/'FL KEYS'!$G74," ")</f>
        <v xml:space="preserve"> </v>
      </c>
      <c r="O148" s="54" t="str">
        <f>IFERROR('GULF COAST'!$J74/'GULF COAST'!$G74," ")</f>
        <v xml:space="preserve"> </v>
      </c>
      <c r="P148" s="54" t="str">
        <f>IFERROR(HILLSBOROUGH!$J74/HILLSBOROUGH!$G74," ")</f>
        <v xml:space="preserve"> </v>
      </c>
      <c r="Q148" s="54" t="str">
        <f>IFERROR('INDIAN RIVER'!$J74/'INDIAN RIVER'!$G74," ")</f>
        <v xml:space="preserve"> </v>
      </c>
      <c r="R148" s="54" t="str">
        <f>IFERROR(GATEWAY!$J74/GATEWAY!$G74," ")</f>
        <v xml:space="preserve"> </v>
      </c>
      <c r="S148" s="54" t="str">
        <f>IFERROR('LAKE SUMTER'!$J74/'LAKE SUMTER'!$G74," ")</f>
        <v xml:space="preserve"> </v>
      </c>
      <c r="T148" s="54" t="str">
        <f>IFERROR('SCF MANATEE'!$J74/'SCF MANATEE'!$G74," ")</f>
        <v xml:space="preserve"> </v>
      </c>
      <c r="U148" s="54" t="str">
        <f>IFERROR(MIAMI!$J74/MIAMI!$G74," ")</f>
        <v xml:space="preserve"> </v>
      </c>
      <c r="V148" s="54" t="str">
        <f>IFERROR('NORTH FLORIDA'!$J74/'NORTH FLORIDA'!$G74," ")</f>
        <v xml:space="preserve"> </v>
      </c>
      <c r="W148" s="54" t="str">
        <f>IFERROR('NORTHWEST FLORIDA'!$J74/'NORTHWEST FLORIDA'!$G74," ")</f>
        <v xml:space="preserve"> </v>
      </c>
      <c r="X148" s="54" t="str">
        <f>IFERROR('PALM BEACH'!$J74/'PALM BEACH'!$G74," ")</f>
        <v xml:space="preserve"> </v>
      </c>
      <c r="Y148" s="54" t="str">
        <f>IFERROR(PASCO!$J74/PASCO!$G74," ")</f>
        <v xml:space="preserve"> </v>
      </c>
      <c r="Z148" s="54" t="str">
        <f>IFERROR(PENSACOLA!$J74/PENSACOLA!$G74," ")</f>
        <v xml:space="preserve"> </v>
      </c>
      <c r="AA148" s="54" t="str">
        <f>IFERROR(POLK!$J74/POLK!$G74," ")</f>
        <v xml:space="preserve"> </v>
      </c>
      <c r="AB148" s="54" t="str">
        <f>IFERROR('ST JOHNS'!$J74/'ST JOHNS'!$G74," ")</f>
        <v xml:space="preserve"> </v>
      </c>
      <c r="AC148" s="54" t="str">
        <f>IFERROR('ST PETE'!$J74/'ST PETE'!$G74," ")</f>
        <v xml:space="preserve"> </v>
      </c>
      <c r="AD148" s="54" t="str">
        <f>IFERROR('SANTA FE'!$J74/'SANTA FE'!$G74," ")</f>
        <v xml:space="preserve"> </v>
      </c>
      <c r="AE148" s="54" t="str">
        <f>IFERROR(SEMINOLE!$J74/SEMINOLE!$G74," ")</f>
        <v xml:space="preserve"> </v>
      </c>
      <c r="AF148" s="54" t="str">
        <f>IFERROR('SOUTH FLORIDA'!$J74/'SOUTH FLORIDA'!$G74," ")</f>
        <v xml:space="preserve"> </v>
      </c>
      <c r="AG148" s="54" t="str">
        <f>IFERROR(TALLAHASSEE!$J74/TALLAHASSEE!$G74," ")</f>
        <v xml:space="preserve"> </v>
      </c>
      <c r="AH148" s="54" t="str">
        <f>IFERROR(VALENCIA!$J74/VALENCIA!$G74," ")</f>
        <v xml:space="preserve"> </v>
      </c>
      <c r="AI148" s="54" t="str">
        <f>IFERROR('System Summary'!$J74/'System Summary'!$G74," ")</f>
        <v xml:space="preserve"> 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tr">
        <f>IFERROR(EASTERN!J75/EASTERN!G75," ")</f>
        <v xml:space="preserve"> </v>
      </c>
      <c r="H149" s="54" t="str">
        <f>IFERROR(BROWARD!$J75/BROWARD!$G75," ")</f>
        <v xml:space="preserve"> </v>
      </c>
      <c r="I149" s="54" t="str">
        <f>IFERROR(CENTRAL!$J75/CENTRAL!$G75," ")</f>
        <v xml:space="preserve"> </v>
      </c>
      <c r="J149" s="54" t="str">
        <f>IFERROR(CHIPOLA!$J75/CHIPOLA!$G75," ")</f>
        <v xml:space="preserve"> </v>
      </c>
      <c r="K149" s="54" t="str">
        <f>IFERROR(DAYTONA!$J75/DAYTONA!$G75," ")</f>
        <v xml:space="preserve"> </v>
      </c>
      <c r="L149" s="54" t="str">
        <f>IFERROR(SOUTHWESTERN!$J75/SOUTHWESTERN!$G75," ")</f>
        <v xml:space="preserve"> </v>
      </c>
      <c r="M149" s="54" t="str">
        <f>IFERROR('FSC JAX'!$J75/'FSC JAX'!$G75," ")</f>
        <v xml:space="preserve"> </v>
      </c>
      <c r="N149" s="54" t="str">
        <f>IFERROR('FL KEYS'!$J75/'FL KEYS'!$G75," ")</f>
        <v xml:space="preserve"> </v>
      </c>
      <c r="O149" s="54" t="str">
        <f>IFERROR('GULF COAST'!$J75/'GULF COAST'!$G75," ")</f>
        <v xml:space="preserve"> </v>
      </c>
      <c r="P149" s="54" t="str">
        <f>IFERROR(HILLSBOROUGH!$J75/HILLSBOROUGH!$G75," ")</f>
        <v xml:space="preserve"> </v>
      </c>
      <c r="Q149" s="54" t="str">
        <f>IFERROR('INDIAN RIVER'!$J75/'INDIAN RIVER'!$G75," ")</f>
        <v xml:space="preserve"> </v>
      </c>
      <c r="R149" s="54" t="str">
        <f>IFERROR(GATEWAY!$J75/GATEWAY!$G75," ")</f>
        <v xml:space="preserve"> </v>
      </c>
      <c r="S149" s="54" t="str">
        <f>IFERROR('LAKE SUMTER'!$J75/'LAKE SUMTER'!$G75," ")</f>
        <v xml:space="preserve"> </v>
      </c>
      <c r="T149" s="54" t="str">
        <f>IFERROR('SCF MANATEE'!$J75/'SCF MANATEE'!$G75," ")</f>
        <v xml:space="preserve"> </v>
      </c>
      <c r="U149" s="54" t="str">
        <f>IFERROR(MIAMI!$J75/MIAMI!$G75," ")</f>
        <v xml:space="preserve"> </v>
      </c>
      <c r="V149" s="54" t="str">
        <f>IFERROR('NORTH FLORIDA'!$J75/'NORTH FLORIDA'!$G75," ")</f>
        <v xml:space="preserve"> </v>
      </c>
      <c r="W149" s="54" t="str">
        <f>IFERROR('NORTHWEST FLORIDA'!$J75/'NORTHWEST FLORIDA'!$G75," ")</f>
        <v xml:space="preserve"> </v>
      </c>
      <c r="X149" s="54" t="str">
        <f>IFERROR('PALM BEACH'!$J75/'PALM BEACH'!$G75," ")</f>
        <v xml:space="preserve"> </v>
      </c>
      <c r="Y149" s="54" t="str">
        <f>IFERROR(PASCO!$J75/PASCO!$G75," ")</f>
        <v xml:space="preserve"> </v>
      </c>
      <c r="Z149" s="54" t="str">
        <f>IFERROR(PENSACOLA!$J75/PENSACOLA!$G75," ")</f>
        <v xml:space="preserve"> </v>
      </c>
      <c r="AA149" s="54" t="str">
        <f>IFERROR(POLK!$J75/POLK!$G75," ")</f>
        <v xml:space="preserve"> </v>
      </c>
      <c r="AB149" s="54" t="str">
        <f>IFERROR('ST JOHNS'!$J75/'ST JOHNS'!$G75," ")</f>
        <v xml:space="preserve"> </v>
      </c>
      <c r="AC149" s="54" t="str">
        <f>IFERROR('ST PETE'!$J75/'ST PETE'!$G75," ")</f>
        <v xml:space="preserve"> </v>
      </c>
      <c r="AD149" s="54" t="str">
        <f>IFERROR('SANTA FE'!$J75/'SANTA FE'!$G75," ")</f>
        <v xml:space="preserve"> </v>
      </c>
      <c r="AE149" s="54" t="str">
        <f>IFERROR(SEMINOLE!$J75/SEMINOLE!$G75," ")</f>
        <v xml:space="preserve"> </v>
      </c>
      <c r="AF149" s="54" t="str">
        <f>IFERROR('SOUTH FLORIDA'!$J75/'SOUTH FLORIDA'!$G75," ")</f>
        <v xml:space="preserve"> </v>
      </c>
      <c r="AG149" s="54" t="str">
        <f>IFERROR(TALLAHASSEE!$J75/TALLAHASSEE!$G75," ")</f>
        <v xml:space="preserve"> </v>
      </c>
      <c r="AH149" s="54" t="str">
        <f>IFERROR(VALENCIA!$J75/VALENCIA!$G75," ")</f>
        <v xml:space="preserve"> </v>
      </c>
      <c r="AI149" s="54" t="str">
        <f>IFERROR('System Summary'!$J75/'System Summary'!$G75," ")</f>
        <v xml:space="preserve"> 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f>IFERROR(EASTERN!J76/EASTERN!G76," ")</f>
        <v>0.68129023688730472</v>
      </c>
      <c r="H150" s="54">
        <f>IFERROR(BROWARD!$J76/BROWARD!$G76," ")</f>
        <v>0.55155191748194754</v>
      </c>
      <c r="I150" s="54">
        <f>IFERROR(CENTRAL!$J76/CENTRAL!$G76," ")</f>
        <v>0.74054351142771746</v>
      </c>
      <c r="J150" s="54">
        <f>IFERROR(CHIPOLA!$J76/CHIPOLA!$G76," ")</f>
        <v>0.56554011491089018</v>
      </c>
      <c r="K150" s="54">
        <f>IFERROR(DAYTONA!$J76/DAYTONA!$G76," ")</f>
        <v>0.48030653596725226</v>
      </c>
      <c r="L150" s="54">
        <f>IFERROR(SOUTHWESTERN!$J76/SOUTHWESTERN!$G76," ")</f>
        <v>0.47170363015769162</v>
      </c>
      <c r="M150" s="54">
        <f>IFERROR('FSC JAX'!$J76/'FSC JAX'!$G76," ")</f>
        <v>0.6749681077752494</v>
      </c>
      <c r="N150" s="54">
        <f>IFERROR('FL KEYS'!$J76/'FL KEYS'!$G76," ")</f>
        <v>0.67457450564912813</v>
      </c>
      <c r="O150" s="54">
        <f>IFERROR('GULF COAST'!$J76/'GULF COAST'!$G76," ")</f>
        <v>0.58070092812539942</v>
      </c>
      <c r="P150" s="54">
        <f>IFERROR(HILLSBOROUGH!$J76/HILLSBOROUGH!$G76," ")</f>
        <v>0.53393032642250449</v>
      </c>
      <c r="Q150" s="54">
        <f>IFERROR('INDIAN RIVER'!$J76/'INDIAN RIVER'!$G76," ")</f>
        <v>0.45592318705574514</v>
      </c>
      <c r="R150" s="54">
        <f>IFERROR(GATEWAY!$J76/GATEWAY!$G76," ")</f>
        <v>0.39123149231617654</v>
      </c>
      <c r="S150" s="54">
        <f>IFERROR('LAKE SUMTER'!$J76/'LAKE SUMTER'!$G76," ")</f>
        <v>0.60536750912770831</v>
      </c>
      <c r="T150" s="54">
        <f>IFERROR('SCF MANATEE'!$J76/'SCF MANATEE'!$G76," ")</f>
        <v>0.6671625908778972</v>
      </c>
      <c r="U150" s="54">
        <f>IFERROR(MIAMI!$J76/MIAMI!$G76," ")</f>
        <v>0.60231423989754629</v>
      </c>
      <c r="V150" s="54">
        <f>IFERROR('NORTH FLORIDA'!$J76/'NORTH FLORIDA'!$G76," ")</f>
        <v>0.53313958126310457</v>
      </c>
      <c r="W150" s="54">
        <f>IFERROR('NORTHWEST FLORIDA'!$J76/'NORTHWEST FLORIDA'!$G76," ")</f>
        <v>0.59365201713262961</v>
      </c>
      <c r="X150" s="54">
        <f>IFERROR('PALM BEACH'!$J76/'PALM BEACH'!$G76," ")</f>
        <v>0.5743645263079491</v>
      </c>
      <c r="Y150" s="54">
        <f>IFERROR(PASCO!$J76/PASCO!$G76," ")</f>
        <v>0.71655656611862262</v>
      </c>
      <c r="Z150" s="54">
        <f>IFERROR(PENSACOLA!$J76/PENSACOLA!$G76," ")</f>
        <v>0.68236462598596848</v>
      </c>
      <c r="AA150" s="54">
        <f>IFERROR(POLK!$J76/POLK!$G76," ")</f>
        <v>0.61845068368642186</v>
      </c>
      <c r="AB150" s="54">
        <f>IFERROR('ST JOHNS'!$J76/'ST JOHNS'!$G76," ")</f>
        <v>0.55638702036089649</v>
      </c>
      <c r="AC150" s="54">
        <f>IFERROR('ST PETE'!$J76/'ST PETE'!$G76," ")</f>
        <v>0.29773797455412093</v>
      </c>
      <c r="AD150" s="54">
        <f>IFERROR('SANTA FE'!$J76/'SANTA FE'!$G76," ")</f>
        <v>0.68367592193669102</v>
      </c>
      <c r="AE150" s="54">
        <f>IFERROR(SEMINOLE!$J76/SEMINOLE!$G76," ")</f>
        <v>0.54972641959697255</v>
      </c>
      <c r="AF150" s="54">
        <f>IFERROR('SOUTH FLORIDA'!$J76/'SOUTH FLORIDA'!$G76," ")</f>
        <v>0.43453640666165333</v>
      </c>
      <c r="AG150" s="54">
        <f>IFERROR(TALLAHASSEE!$J76/TALLAHASSEE!$G76," ")</f>
        <v>0.69383253308980974</v>
      </c>
      <c r="AH150" s="54">
        <f>IFERROR(VALENCIA!$J76/VALENCIA!$G76," ")</f>
        <v>0.48840913143886011</v>
      </c>
      <c r="AI150" s="54">
        <f>IFERROR('System Summary'!$J76/'System Summary'!$G76," ")</f>
        <v>0.57753493785679666</v>
      </c>
    </row>
  </sheetData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299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569129</v>
      </c>
      <c r="H8" s="122"/>
      <c r="I8" s="128">
        <v>311486</v>
      </c>
      <c r="J8" s="128">
        <v>257643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4"/>
      <c r="I9" s="116"/>
      <c r="J9" s="116"/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3306</v>
      </c>
      <c r="H10" s="124" t="s">
        <v>15</v>
      </c>
      <c r="I10" s="116">
        <v>3306</v>
      </c>
      <c r="J10" s="116"/>
      <c r="K10" s="128">
        <v>3306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231613</v>
      </c>
      <c r="H11" s="124" t="s">
        <v>15</v>
      </c>
      <c r="I11" s="116">
        <v>231613</v>
      </c>
      <c r="J11" s="116"/>
      <c r="K11" s="128">
        <v>231613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51118</v>
      </c>
      <c r="H12" s="124" t="s">
        <v>15</v>
      </c>
      <c r="I12" s="116">
        <v>51118</v>
      </c>
      <c r="J12" s="116"/>
      <c r="K12" s="128">
        <v>51118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/>
      <c r="J13" s="116"/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/>
      <c r="J14" s="116"/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/>
      <c r="J15" s="116"/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/>
      <c r="J16" s="116"/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2000</v>
      </c>
      <c r="H17" s="124" t="s">
        <v>15</v>
      </c>
      <c r="I17" s="116">
        <v>2000</v>
      </c>
      <c r="J17" s="116"/>
      <c r="K17" s="128">
        <v>2000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257643</v>
      </c>
      <c r="H18" s="124" t="s">
        <v>24</v>
      </c>
      <c r="I18" s="116"/>
      <c r="J18" s="116">
        <v>257643</v>
      </c>
      <c r="K18" s="128">
        <v>257643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/>
      <c r="J19" s="126"/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23449</v>
      </c>
      <c r="H20" s="124" t="s">
        <v>15</v>
      </c>
      <c r="I20" s="116">
        <v>23449</v>
      </c>
      <c r="J20" s="116"/>
      <c r="K20" s="128">
        <v>23449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/>
      <c r="J21" s="116"/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/>
      <c r="J22" s="116"/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/>
      <c r="J23" s="116"/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/>
      <c r="J24" s="127"/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392037</v>
      </c>
      <c r="H25" s="122"/>
      <c r="I25" s="128">
        <v>392037</v>
      </c>
      <c r="J25" s="128">
        <v>0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/>
      <c r="J26" s="116"/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141561</v>
      </c>
      <c r="H27" s="124" t="s">
        <v>15</v>
      </c>
      <c r="I27" s="116">
        <v>141561</v>
      </c>
      <c r="J27" s="116"/>
      <c r="K27" s="128">
        <v>141561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4"/>
      <c r="I28" s="116"/>
      <c r="J28" s="116"/>
      <c r="K28" s="128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4"/>
      <c r="I29" s="116"/>
      <c r="J29" s="116"/>
      <c r="K29" s="128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250476</v>
      </c>
      <c r="H30" s="124" t="s">
        <v>15</v>
      </c>
      <c r="I30" s="116">
        <v>250476</v>
      </c>
      <c r="J30" s="116"/>
      <c r="K30" s="128">
        <v>250476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4"/>
      <c r="I31" s="116"/>
      <c r="J31" s="116"/>
      <c r="K31" s="128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/>
      <c r="J32" s="116"/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4"/>
      <c r="I33" s="116"/>
      <c r="J33" s="116"/>
      <c r="K33" s="128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/>
      <c r="J34" s="116"/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4"/>
      <c r="I35" s="116"/>
      <c r="J35" s="116"/>
      <c r="K35" s="128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/>
      <c r="J36" s="116"/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/>
      <c r="J37" s="116"/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/>
      <c r="J38" s="116"/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/>
      <c r="J39" s="116"/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/>
      <c r="J40" s="116"/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/>
      <c r="J41" s="116"/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625469</v>
      </c>
      <c r="H42" s="122"/>
      <c r="I42" s="128">
        <v>244565</v>
      </c>
      <c r="J42" s="128">
        <v>380904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178927</v>
      </c>
      <c r="H43" s="124" t="s">
        <v>24</v>
      </c>
      <c r="I43" s="116"/>
      <c r="J43" s="116">
        <v>178927</v>
      </c>
      <c r="K43" s="128">
        <v>178927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/>
      <c r="J44" s="116"/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/>
      <c r="J45" s="116"/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/>
      <c r="J46" s="116"/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211684</v>
      </c>
      <c r="H47" s="124" t="s">
        <v>15</v>
      </c>
      <c r="I47" s="116">
        <v>211684</v>
      </c>
      <c r="J47" s="116"/>
      <c r="K47" s="128">
        <v>211684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/>
      <c r="I48" s="116"/>
      <c r="J48" s="116"/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32881</v>
      </c>
      <c r="H49" s="124" t="s">
        <v>15</v>
      </c>
      <c r="I49" s="116">
        <v>32881</v>
      </c>
      <c r="J49" s="116"/>
      <c r="K49" s="128">
        <v>32881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/>
      <c r="J50" s="116"/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/>
      <c r="J51" s="116"/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/>
      <c r="J52" s="116"/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/>
      <c r="H53" s="124"/>
      <c r="I53" s="116"/>
      <c r="J53" s="116"/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11519</v>
      </c>
      <c r="H54" s="124" t="s">
        <v>24</v>
      </c>
      <c r="I54" s="116"/>
      <c r="J54" s="116">
        <v>11519</v>
      </c>
      <c r="K54" s="128">
        <v>11519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88133</v>
      </c>
      <c r="H55" s="124" t="s">
        <v>24</v>
      </c>
      <c r="I55" s="116"/>
      <c r="J55" s="116">
        <v>88133</v>
      </c>
      <c r="K55" s="128">
        <v>88133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64996</v>
      </c>
      <c r="H56" s="124" t="s">
        <v>24</v>
      </c>
      <c r="I56" s="116"/>
      <c r="J56" s="116">
        <v>64996</v>
      </c>
      <c r="K56" s="128">
        <v>64996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/>
      <c r="J57" s="116"/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/>
      <c r="J58" s="116"/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26056</v>
      </c>
      <c r="H59" s="124" t="s">
        <v>24</v>
      </c>
      <c r="I59" s="116"/>
      <c r="J59" s="116">
        <v>26056</v>
      </c>
      <c r="K59" s="128">
        <v>26056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4"/>
      <c r="I60" s="116"/>
      <c r="J60" s="116"/>
      <c r="K60" s="128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9821</v>
      </c>
      <c r="H61" s="124" t="s">
        <v>24</v>
      </c>
      <c r="I61" s="116"/>
      <c r="J61" s="116">
        <v>9821</v>
      </c>
      <c r="K61" s="128">
        <v>9821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/>
      <c r="J62" s="116"/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1452</v>
      </c>
      <c r="H63" s="124" t="s">
        <v>24</v>
      </c>
      <c r="I63" s="116"/>
      <c r="J63" s="116">
        <v>1452</v>
      </c>
      <c r="K63" s="128">
        <v>1452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/>
      <c r="J67" s="116"/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/>
      <c r="J68" s="116"/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/>
      <c r="J69" s="116"/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444139</v>
      </c>
      <c r="H70" s="122"/>
      <c r="I70" s="128">
        <v>0</v>
      </c>
      <c r="J70" s="128">
        <v>444139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/>
      <c r="J71" s="116"/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245295</v>
      </c>
      <c r="H72" s="124" t="s">
        <v>24</v>
      </c>
      <c r="I72" s="116"/>
      <c r="J72" s="116">
        <v>245295</v>
      </c>
      <c r="K72" s="128">
        <v>245295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198844</v>
      </c>
      <c r="H73" s="124" t="s">
        <v>24</v>
      </c>
      <c r="I73" s="116"/>
      <c r="J73" s="116">
        <v>198844</v>
      </c>
      <c r="K73" s="128">
        <v>198844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2030774</v>
      </c>
      <c r="H76" s="26"/>
      <c r="I76" s="94">
        <v>948088</v>
      </c>
      <c r="J76" s="94">
        <v>1082686</v>
      </c>
      <c r="K76" s="90">
        <v>2030774</v>
      </c>
      <c r="L76" s="27"/>
    </row>
    <row r="77" spans="1:12" ht="15.75" x14ac:dyDescent="0.25">
      <c r="F77" s="83" t="s">
        <v>200</v>
      </c>
      <c r="G77" s="141">
        <v>2030774</v>
      </c>
      <c r="H77" s="14"/>
      <c r="I77" s="85">
        <v>0.46686041873689538</v>
      </c>
      <c r="J77" s="85">
        <v>0.53313958126310457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9504760.3000000007</v>
      </c>
      <c r="J83" s="87">
        <v>9.9748754316297691E-2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1311871</v>
      </c>
      <c r="H8" s="10"/>
      <c r="I8" s="90">
        <v>1286359.6600000001</v>
      </c>
      <c r="J8" s="90">
        <v>25511.34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15038</v>
      </c>
      <c r="H10" s="17" t="s">
        <v>15</v>
      </c>
      <c r="I10" s="91">
        <v>15038</v>
      </c>
      <c r="J10" s="91"/>
      <c r="K10" s="90">
        <v>15038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582394.62</v>
      </c>
      <c r="H11" s="17" t="s">
        <v>15</v>
      </c>
      <c r="I11" s="91">
        <v>582394.62</v>
      </c>
      <c r="J11" s="91"/>
      <c r="K11" s="90">
        <v>582394.62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195372.69</v>
      </c>
      <c r="H13" s="17" t="s">
        <v>15</v>
      </c>
      <c r="I13" s="91">
        <v>195372.69</v>
      </c>
      <c r="J13" s="91"/>
      <c r="K13" s="90">
        <v>195372.69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25511.34</v>
      </c>
      <c r="H15" s="17" t="s">
        <v>24</v>
      </c>
      <c r="I15" s="91"/>
      <c r="J15" s="91">
        <v>25511.34</v>
      </c>
      <c r="K15" s="90">
        <v>25511.34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375337.05</v>
      </c>
      <c r="H18" s="17" t="s">
        <v>15</v>
      </c>
      <c r="I18" s="91">
        <v>375337.05</v>
      </c>
      <c r="J18" s="91"/>
      <c r="K18" s="90">
        <v>375337.05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118217.3</v>
      </c>
      <c r="H20" s="17" t="s">
        <v>15</v>
      </c>
      <c r="I20" s="91">
        <v>118217.3</v>
      </c>
      <c r="J20" s="91"/>
      <c r="K20" s="90">
        <v>118217.3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932614</v>
      </c>
      <c r="H25" s="10"/>
      <c r="I25" s="90">
        <v>583815.56999999995</v>
      </c>
      <c r="J25" s="90">
        <v>348798.43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470769.37</v>
      </c>
      <c r="H26" s="17" t="s">
        <v>59</v>
      </c>
      <c r="I26" s="91">
        <v>367200.11</v>
      </c>
      <c r="J26" s="91">
        <v>103569.26</v>
      </c>
      <c r="K26" s="90">
        <v>470769.37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270611</v>
      </c>
      <c r="H30" s="17" t="s">
        <v>59</v>
      </c>
      <c r="I30" s="91">
        <v>216615.46</v>
      </c>
      <c r="J30" s="91">
        <v>53995.54</v>
      </c>
      <c r="K30" s="90">
        <v>270611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191233.63</v>
      </c>
      <c r="H40" s="17" t="s">
        <v>24</v>
      </c>
      <c r="I40" s="91"/>
      <c r="J40" s="91">
        <v>191233.63</v>
      </c>
      <c r="K40" s="90">
        <v>191233.63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4008046</v>
      </c>
      <c r="H42" s="10"/>
      <c r="I42" s="90">
        <v>1245202.9200000002</v>
      </c>
      <c r="J42" s="90">
        <v>2762843.08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2758695.57</v>
      </c>
      <c r="H43" s="17" t="s">
        <v>59</v>
      </c>
      <c r="I43" s="91">
        <v>827608.67</v>
      </c>
      <c r="J43" s="91">
        <v>1931086.9</v>
      </c>
      <c r="K43" s="90">
        <v>2758695.57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108627.67</v>
      </c>
      <c r="H44" s="17" t="s">
        <v>24</v>
      </c>
      <c r="I44" s="91"/>
      <c r="J44" s="91">
        <v>108627.67</v>
      </c>
      <c r="K44" s="90">
        <v>108627.67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248757.42</v>
      </c>
      <c r="H47" s="17" t="s">
        <v>15</v>
      </c>
      <c r="I47" s="91">
        <v>248757.42</v>
      </c>
      <c r="J47" s="91"/>
      <c r="K47" s="90">
        <v>248757.42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130083.68</v>
      </c>
      <c r="H48" s="17" t="s">
        <v>24</v>
      </c>
      <c r="I48" s="91"/>
      <c r="J48" s="91">
        <v>130083.68</v>
      </c>
      <c r="K48" s="90">
        <v>130083.68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139098</v>
      </c>
      <c r="H49" s="17" t="s">
        <v>15</v>
      </c>
      <c r="I49" s="91">
        <v>139098</v>
      </c>
      <c r="J49" s="91"/>
      <c r="K49" s="90">
        <v>139098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121103.49</v>
      </c>
      <c r="H56" s="17" t="s">
        <v>24</v>
      </c>
      <c r="I56" s="91"/>
      <c r="J56" s="91">
        <v>121103.49</v>
      </c>
      <c r="K56" s="90">
        <v>121103.49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99129.45</v>
      </c>
      <c r="H57" s="17" t="s">
        <v>59</v>
      </c>
      <c r="I57" s="91">
        <v>29738.83</v>
      </c>
      <c r="J57" s="91">
        <v>69390.62</v>
      </c>
      <c r="K57" s="90">
        <v>99129.45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74019.75</v>
      </c>
      <c r="H61" s="17" t="s">
        <v>24</v>
      </c>
      <c r="I61" s="91"/>
      <c r="J61" s="91">
        <v>74019.75</v>
      </c>
      <c r="K61" s="90">
        <v>74019.75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328530.96999999997</v>
      </c>
      <c r="H62" s="17" t="s">
        <v>24</v>
      </c>
      <c r="I62" s="91"/>
      <c r="J62" s="91">
        <v>328530.96999999997</v>
      </c>
      <c r="K62" s="90">
        <v>328530.96999999997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1414243</v>
      </c>
      <c r="H70" s="10"/>
      <c r="I70" s="90">
        <v>0</v>
      </c>
      <c r="J70" s="90">
        <v>1414243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1011502.5499999999</v>
      </c>
      <c r="H72" s="17" t="s">
        <v>24</v>
      </c>
      <c r="I72" s="91"/>
      <c r="J72" s="91">
        <v>1011502.5499999999</v>
      </c>
      <c r="K72" s="90">
        <v>1011502.5499999999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402740.45</v>
      </c>
      <c r="H73" s="17" t="s">
        <v>24</v>
      </c>
      <c r="I73" s="91"/>
      <c r="J73" s="91">
        <v>402740.45</v>
      </c>
      <c r="K73" s="90">
        <v>402740.45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7666774</v>
      </c>
      <c r="H76" s="26"/>
      <c r="I76" s="94">
        <v>3115378.1500000004</v>
      </c>
      <c r="J76" s="94">
        <v>4551395.8499999996</v>
      </c>
      <c r="K76" s="90">
        <v>7666774</v>
      </c>
      <c r="L76" s="27"/>
    </row>
    <row r="77" spans="1:12" ht="15.75" x14ac:dyDescent="0.25">
      <c r="F77" s="83" t="s">
        <v>200</v>
      </c>
      <c r="G77" s="95">
        <v>7666774</v>
      </c>
      <c r="H77" s="14"/>
      <c r="I77" s="85">
        <v>0.40634798286737034</v>
      </c>
      <c r="J77" s="85">
        <v>0.59365201713262961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30639442.980000004</v>
      </c>
      <c r="J83" s="87">
        <v>0.10167868103978174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>
      <selection activeCell="A3" sqref="A3"/>
    </sheetView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3167296.0999999996</v>
      </c>
      <c r="H8" s="10"/>
      <c r="I8" s="90">
        <v>2147898.16</v>
      </c>
      <c r="J8" s="90">
        <v>1019397.94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78530.100000000006</v>
      </c>
      <c r="H10" s="17" t="s">
        <v>15</v>
      </c>
      <c r="I10" s="91">
        <v>78530.100000000006</v>
      </c>
      <c r="J10" s="91"/>
      <c r="K10" s="90">
        <v>78530.100000000006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734102.52</v>
      </c>
      <c r="H11" s="17" t="s">
        <v>15</v>
      </c>
      <c r="I11" s="91">
        <v>734102.52</v>
      </c>
      <c r="J11" s="91"/>
      <c r="K11" s="90">
        <v>734102.52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1335265.54</v>
      </c>
      <c r="H13" s="17" t="s">
        <v>15</v>
      </c>
      <c r="I13" s="91">
        <v>1335265.54</v>
      </c>
      <c r="J13" s="91"/>
      <c r="K13" s="90">
        <v>1335265.54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4983.8</v>
      </c>
      <c r="H17" s="17" t="s">
        <v>24</v>
      </c>
      <c r="I17" s="91"/>
      <c r="J17" s="91">
        <v>4983.8</v>
      </c>
      <c r="K17" s="90">
        <v>4983.8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599191.68999999994</v>
      </c>
      <c r="H18" s="17" t="s">
        <v>24</v>
      </c>
      <c r="I18" s="91"/>
      <c r="J18" s="91">
        <v>599191.68999999994</v>
      </c>
      <c r="K18" s="90">
        <v>599191.68999999994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362443.24</v>
      </c>
      <c r="H20" s="17" t="s">
        <v>24</v>
      </c>
      <c r="I20" s="91"/>
      <c r="J20" s="91">
        <v>362443.24</v>
      </c>
      <c r="K20" s="90">
        <v>362443.24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52779.21</v>
      </c>
      <c r="H23" s="17" t="s">
        <v>24</v>
      </c>
      <c r="I23" s="91"/>
      <c r="J23" s="91">
        <v>52779.21</v>
      </c>
      <c r="K23" s="90">
        <v>52779.21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3242233.15</v>
      </c>
      <c r="H25" s="10"/>
      <c r="I25" s="90">
        <v>1682698.31</v>
      </c>
      <c r="J25" s="90">
        <v>1559534.84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931137.49</v>
      </c>
      <c r="H28" s="17" t="s">
        <v>59</v>
      </c>
      <c r="I28" s="91">
        <v>439516.79</v>
      </c>
      <c r="J28" s="91">
        <v>491620.7</v>
      </c>
      <c r="K28" s="90">
        <v>931137.49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89774.42</v>
      </c>
      <c r="H29" s="17" t="s">
        <v>15</v>
      </c>
      <c r="I29" s="91">
        <v>89774.42</v>
      </c>
      <c r="J29" s="91"/>
      <c r="K29" s="90">
        <v>89774.42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587309.82999999996</v>
      </c>
      <c r="H31" s="17" t="s">
        <v>15</v>
      </c>
      <c r="I31" s="91">
        <v>587309.82999999996</v>
      </c>
      <c r="J31" s="91"/>
      <c r="K31" s="90">
        <v>587309.82999999996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567642.92000000004</v>
      </c>
      <c r="H32" s="17" t="s">
        <v>24</v>
      </c>
      <c r="I32" s="91"/>
      <c r="J32" s="91">
        <v>567642.92000000004</v>
      </c>
      <c r="K32" s="90">
        <v>567642.92000000004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566097.27</v>
      </c>
      <c r="H35" s="17" t="s">
        <v>15</v>
      </c>
      <c r="I35" s="91">
        <v>566097.27</v>
      </c>
      <c r="J35" s="91"/>
      <c r="K35" s="90">
        <v>566097.27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345054.15</v>
      </c>
      <c r="H40" s="17" t="s">
        <v>24</v>
      </c>
      <c r="I40" s="91"/>
      <c r="J40" s="91">
        <v>345054.15</v>
      </c>
      <c r="K40" s="90">
        <v>345054.15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155217.07</v>
      </c>
      <c r="H41" s="17" t="s">
        <v>24</v>
      </c>
      <c r="I41" s="91"/>
      <c r="J41" s="91">
        <v>155217.07</v>
      </c>
      <c r="K41" s="90">
        <v>155217.07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9058443.0299999975</v>
      </c>
      <c r="H42" s="10"/>
      <c r="I42" s="90">
        <v>3832650.19</v>
      </c>
      <c r="J42" s="90">
        <v>5225792.8400000008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873034.23</v>
      </c>
      <c r="H44" s="17" t="s">
        <v>15</v>
      </c>
      <c r="I44" s="91">
        <v>873034.23</v>
      </c>
      <c r="J44" s="91"/>
      <c r="K44" s="90">
        <v>873034.23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2018531.08</v>
      </c>
      <c r="H45" s="17" t="s">
        <v>24</v>
      </c>
      <c r="I45" s="91"/>
      <c r="J45" s="91">
        <v>2018531.08</v>
      </c>
      <c r="K45" s="90">
        <v>2018531.08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235328.77</v>
      </c>
      <c r="H46" s="17" t="s">
        <v>24</v>
      </c>
      <c r="I46" s="91"/>
      <c r="J46" s="91">
        <v>235328.77</v>
      </c>
      <c r="K46" s="90">
        <v>235328.77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2252484.38</v>
      </c>
      <c r="H47" s="17" t="s">
        <v>15</v>
      </c>
      <c r="I47" s="91">
        <v>2252484.38</v>
      </c>
      <c r="J47" s="91"/>
      <c r="K47" s="90">
        <v>2252484.38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392951.53</v>
      </c>
      <c r="H49" s="17" t="s">
        <v>15</v>
      </c>
      <c r="I49" s="91">
        <v>392951.53</v>
      </c>
      <c r="J49" s="91"/>
      <c r="K49" s="90">
        <v>392951.53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194765.43</v>
      </c>
      <c r="H50" s="17" t="s">
        <v>15</v>
      </c>
      <c r="I50" s="91">
        <v>194765.43</v>
      </c>
      <c r="J50" s="91"/>
      <c r="K50" s="90">
        <v>194765.43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119414.62</v>
      </c>
      <c r="H53" s="17" t="s">
        <v>15</v>
      </c>
      <c r="I53" s="91">
        <v>119414.62</v>
      </c>
      <c r="J53" s="91"/>
      <c r="K53" s="90">
        <v>119414.62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230277.35</v>
      </c>
      <c r="H56" s="17" t="s">
        <v>24</v>
      </c>
      <c r="I56" s="91"/>
      <c r="J56" s="91">
        <v>230277.35</v>
      </c>
      <c r="K56" s="90">
        <v>230277.35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2353149.83</v>
      </c>
      <c r="H59" s="17" t="s">
        <v>24</v>
      </c>
      <c r="I59" s="91"/>
      <c r="J59" s="91">
        <v>2353149.83</v>
      </c>
      <c r="K59" s="90">
        <v>2353149.83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18522.04</v>
      </c>
      <c r="H60" s="17" t="s">
        <v>24</v>
      </c>
      <c r="I60" s="91"/>
      <c r="J60" s="91">
        <v>18522.04</v>
      </c>
      <c r="K60" s="90">
        <v>18522.04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252696.98</v>
      </c>
      <c r="H61" s="17" t="s">
        <v>24</v>
      </c>
      <c r="I61" s="91"/>
      <c r="J61" s="91">
        <v>252696.98</v>
      </c>
      <c r="K61" s="90">
        <v>252696.98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117286.79</v>
      </c>
      <c r="H63" s="17" t="s">
        <v>24</v>
      </c>
      <c r="I63" s="91"/>
      <c r="J63" s="91">
        <v>117286.79</v>
      </c>
      <c r="K63" s="90">
        <v>117286.79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2536275.7999999998</v>
      </c>
      <c r="H70" s="10"/>
      <c r="I70" s="90">
        <v>0</v>
      </c>
      <c r="J70" s="90">
        <v>2536275.7999999998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2105238.63</v>
      </c>
      <c r="H72" s="17" t="s">
        <v>24</v>
      </c>
      <c r="I72" s="91"/>
      <c r="J72" s="91">
        <v>2105238.63</v>
      </c>
      <c r="K72" s="90">
        <v>2105238.63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431037.17</v>
      </c>
      <c r="H73" s="17" t="s">
        <v>24</v>
      </c>
      <c r="I73" s="91"/>
      <c r="J73" s="91">
        <v>431037.17</v>
      </c>
      <c r="K73" s="90">
        <v>431037.17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18004248.079999998</v>
      </c>
      <c r="H76" s="119"/>
      <c r="I76" s="94">
        <v>7663246.6600000001</v>
      </c>
      <c r="J76" s="94">
        <v>10341001.420000002</v>
      </c>
      <c r="K76" s="90">
        <v>18004248.080000002</v>
      </c>
      <c r="L76" s="27"/>
    </row>
    <row r="77" spans="1:12" ht="15.75" x14ac:dyDescent="0.25">
      <c r="F77" s="83" t="s">
        <v>200</v>
      </c>
      <c r="G77" s="95">
        <v>18004248.080000002</v>
      </c>
      <c r="H77" s="14"/>
      <c r="I77" s="120">
        <v>0.42563547369205107</v>
      </c>
      <c r="J77" s="120">
        <v>0.5743645263079491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118017814.03328252</v>
      </c>
      <c r="J83" s="87">
        <v>6.4932965610080426E-2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2018942.6600000001</v>
      </c>
      <c r="H8" s="10"/>
      <c r="I8" s="90">
        <v>687274.7</v>
      </c>
      <c r="J8" s="90">
        <v>1331667.96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2872.9500000000003</v>
      </c>
      <c r="H10" s="17" t="s">
        <v>15</v>
      </c>
      <c r="I10" s="91">
        <v>2872.9500000000003</v>
      </c>
      <c r="J10" s="91"/>
      <c r="K10" s="90">
        <v>2872.9500000000003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497170.88</v>
      </c>
      <c r="H11" s="17" t="s">
        <v>15</v>
      </c>
      <c r="I11" s="91">
        <v>497170.88</v>
      </c>
      <c r="J11" s="91"/>
      <c r="K11" s="90">
        <v>497170.88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126424.6</v>
      </c>
      <c r="H12" s="17" t="s">
        <v>24</v>
      </c>
      <c r="I12" s="91"/>
      <c r="J12" s="91">
        <v>126424.6</v>
      </c>
      <c r="K12" s="90">
        <v>126424.6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797432.72</v>
      </c>
      <c r="H14" s="17" t="s">
        <v>24</v>
      </c>
      <c r="I14" s="91"/>
      <c r="J14" s="91">
        <v>797432.72</v>
      </c>
      <c r="K14" s="90">
        <v>797432.72</v>
      </c>
      <c r="L14" s="18" t="s">
        <v>213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296736.06</v>
      </c>
      <c r="H18" s="17" t="s">
        <v>24</v>
      </c>
      <c r="I18" s="91"/>
      <c r="J18" s="91">
        <v>296736.06</v>
      </c>
      <c r="K18" s="90">
        <v>296736.06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111074.58</v>
      </c>
      <c r="H19" s="17" t="s">
        <v>24</v>
      </c>
      <c r="I19" s="92"/>
      <c r="J19" s="92">
        <v>111074.58</v>
      </c>
      <c r="K19" s="90">
        <v>111074.58</v>
      </c>
      <c r="L19" s="18" t="s">
        <v>246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187230.87</v>
      </c>
      <c r="H20" s="17" t="s">
        <v>15</v>
      </c>
      <c r="I20" s="91">
        <v>187230.87</v>
      </c>
      <c r="J20" s="91"/>
      <c r="K20" s="90">
        <v>187230.87</v>
      </c>
      <c r="L20" s="18" t="s">
        <v>271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1554242.2700000003</v>
      </c>
      <c r="H25" s="10"/>
      <c r="I25" s="90">
        <v>1203744.1499999999</v>
      </c>
      <c r="J25" s="90">
        <v>350498.12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0</v>
      </c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462325.42000000004</v>
      </c>
      <c r="H27" s="17" t="s">
        <v>15</v>
      </c>
      <c r="I27" s="91">
        <v>462325.42</v>
      </c>
      <c r="J27" s="91">
        <v>0</v>
      </c>
      <c r="K27" s="90">
        <v>462325.42</v>
      </c>
      <c r="L27" s="18" t="s">
        <v>293</v>
      </c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759719.95</v>
      </c>
      <c r="H30" s="17" t="s">
        <v>59</v>
      </c>
      <c r="I30" s="91">
        <v>609851.90999999992</v>
      </c>
      <c r="J30" s="91">
        <v>149868.04</v>
      </c>
      <c r="K30" s="90">
        <v>759719.95</v>
      </c>
      <c r="L30" s="18" t="s">
        <v>313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131566.82</v>
      </c>
      <c r="H31" s="17" t="s">
        <v>15</v>
      </c>
      <c r="I31" s="91">
        <v>131566.82</v>
      </c>
      <c r="J31" s="91">
        <v>0</v>
      </c>
      <c r="K31" s="90">
        <v>131566.82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200630.08</v>
      </c>
      <c r="H32" s="17" t="s">
        <v>24</v>
      </c>
      <c r="I32" s="91"/>
      <c r="J32" s="91">
        <v>200630.08</v>
      </c>
      <c r="K32" s="90">
        <v>200630.08</v>
      </c>
      <c r="L32" s="18" t="s">
        <v>314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5131573.2699999996</v>
      </c>
      <c r="H42" s="10"/>
      <c r="I42" s="90">
        <v>885223.45000000007</v>
      </c>
      <c r="J42" s="90">
        <v>4246349.82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409867.45999999996</v>
      </c>
      <c r="H43" s="17" t="s">
        <v>24</v>
      </c>
      <c r="I43" s="91"/>
      <c r="J43" s="91">
        <v>409867.45999999996</v>
      </c>
      <c r="K43" s="90">
        <v>409867.45999999996</v>
      </c>
      <c r="L43" s="18" t="s">
        <v>294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1533888.28</v>
      </c>
      <c r="H44" s="17" t="s">
        <v>24</v>
      </c>
      <c r="I44" s="91"/>
      <c r="J44" s="91">
        <v>1533888.28</v>
      </c>
      <c r="K44" s="90">
        <v>1533888.28</v>
      </c>
      <c r="L44" s="18" t="s">
        <v>295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1621593.73</v>
      </c>
      <c r="H46" s="17" t="s">
        <v>24</v>
      </c>
      <c r="I46" s="91"/>
      <c r="J46" s="91">
        <v>1621593.73</v>
      </c>
      <c r="K46" s="90">
        <v>1621593.73</v>
      </c>
      <c r="L46" s="18" t="s">
        <v>315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691670.53</v>
      </c>
      <c r="H47" s="17" t="s">
        <v>15</v>
      </c>
      <c r="I47" s="91">
        <v>691670.53</v>
      </c>
      <c r="J47" s="91"/>
      <c r="K47" s="90">
        <v>691670.53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111229.25000000001</v>
      </c>
      <c r="H49" s="17" t="s">
        <v>15</v>
      </c>
      <c r="I49" s="91">
        <v>111229.25000000001</v>
      </c>
      <c r="J49" s="91"/>
      <c r="K49" s="90">
        <v>111229.25000000001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192050.58</v>
      </c>
      <c r="H54" s="17" t="s">
        <v>24</v>
      </c>
      <c r="I54" s="91"/>
      <c r="J54" s="91">
        <v>192050.58</v>
      </c>
      <c r="K54" s="90">
        <v>192050.58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220259.55</v>
      </c>
      <c r="H55" s="17" t="s">
        <v>24</v>
      </c>
      <c r="I55" s="91"/>
      <c r="J55" s="91">
        <v>220259.55</v>
      </c>
      <c r="K55" s="90">
        <v>220259.55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50576.59</v>
      </c>
      <c r="H56" s="17" t="s">
        <v>24</v>
      </c>
      <c r="I56" s="91"/>
      <c r="J56" s="91">
        <v>50576.59</v>
      </c>
      <c r="K56" s="90">
        <v>50576.59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98.93</v>
      </c>
      <c r="H60" s="17" t="s">
        <v>234</v>
      </c>
      <c r="I60" s="91"/>
      <c r="J60" s="91">
        <v>98.93</v>
      </c>
      <c r="K60" s="90">
        <v>98.93</v>
      </c>
      <c r="L60" s="18"/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82323.67</v>
      </c>
      <c r="H61" s="17" t="s">
        <v>15</v>
      </c>
      <c r="I61" s="91">
        <v>82323.67</v>
      </c>
      <c r="J61" s="91"/>
      <c r="K61" s="90">
        <v>82323.67</v>
      </c>
      <c r="L61" s="18" t="s">
        <v>229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186190.16999999998</v>
      </c>
      <c r="H62" s="17" t="s">
        <v>24</v>
      </c>
      <c r="I62" s="91"/>
      <c r="J62" s="91">
        <v>186190.16999999998</v>
      </c>
      <c r="K62" s="90">
        <v>186190.16999999998</v>
      </c>
      <c r="L62" s="18" t="s">
        <v>214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31824.53</v>
      </c>
      <c r="H63" s="17" t="s">
        <v>24</v>
      </c>
      <c r="I63" s="91"/>
      <c r="J63" s="91">
        <v>31824.53</v>
      </c>
      <c r="K63" s="90">
        <v>31824.53</v>
      </c>
      <c r="L63" s="18"/>
    </row>
    <row r="64" spans="1:12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1227381.28</v>
      </c>
      <c r="H70" s="10"/>
      <c r="I70" s="90">
        <v>38957.42</v>
      </c>
      <c r="J70" s="90">
        <v>1188423.8600000001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21700.89</v>
      </c>
      <c r="H71" s="17" t="s">
        <v>24</v>
      </c>
      <c r="I71" s="91"/>
      <c r="J71" s="91">
        <v>21700.89</v>
      </c>
      <c r="K71" s="90">
        <v>21700.89</v>
      </c>
      <c r="L71" s="18" t="s">
        <v>215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779148.42999999993</v>
      </c>
      <c r="H72" s="17" t="s">
        <v>59</v>
      </c>
      <c r="I72" s="91">
        <v>38957.42</v>
      </c>
      <c r="J72" s="91">
        <v>740191.01</v>
      </c>
      <c r="K72" s="98">
        <v>779148.43</v>
      </c>
      <c r="L72" s="99" t="s">
        <v>272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426531.96</v>
      </c>
      <c r="H73" s="17" t="s">
        <v>24</v>
      </c>
      <c r="I73" s="91"/>
      <c r="J73" s="91">
        <v>426531.96</v>
      </c>
      <c r="K73" s="90">
        <v>426531.96</v>
      </c>
      <c r="L73" s="18" t="s">
        <v>216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9932139.4799999986</v>
      </c>
      <c r="H76" s="26"/>
      <c r="I76" s="94">
        <v>2815199.7199999997</v>
      </c>
      <c r="J76" s="94">
        <v>7116939.7600000007</v>
      </c>
      <c r="K76" s="98">
        <v>9932139.4800000004</v>
      </c>
      <c r="L76" s="27"/>
    </row>
    <row r="77" spans="1:12" ht="15.75" x14ac:dyDescent="0.25">
      <c r="F77" s="83" t="s">
        <v>200</v>
      </c>
      <c r="G77" s="95">
        <v>9932139.4800000004</v>
      </c>
      <c r="H77" s="14"/>
      <c r="I77" s="85">
        <v>0.2834434338813776</v>
      </c>
      <c r="J77" s="85">
        <v>0.71655656611862262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47483156.769999988</v>
      </c>
      <c r="J83" s="87">
        <v>5.9288385850930873E-2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2395444.7200000002</v>
      </c>
      <c r="H8" s="10"/>
      <c r="I8" s="90">
        <v>2395444.7200000002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6705.88</v>
      </c>
      <c r="H10" s="17" t="s">
        <v>233</v>
      </c>
      <c r="I10" s="91">
        <v>6705.88</v>
      </c>
      <c r="J10" s="91"/>
      <c r="K10" s="90">
        <v>6705.88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688536.04</v>
      </c>
      <c r="H11" s="17" t="s">
        <v>233</v>
      </c>
      <c r="I11" s="91">
        <v>688536.04</v>
      </c>
      <c r="J11" s="91"/>
      <c r="K11" s="90">
        <v>688536.04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1019297.0699999998</v>
      </c>
      <c r="H13" s="17" t="s">
        <v>233</v>
      </c>
      <c r="I13" s="91">
        <v>1019297.07</v>
      </c>
      <c r="J13" s="91"/>
      <c r="K13" s="90">
        <v>1019297.07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0</v>
      </c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577620.01</v>
      </c>
      <c r="H18" s="17" t="s">
        <v>233</v>
      </c>
      <c r="I18" s="91">
        <v>577620.01</v>
      </c>
      <c r="J18" s="91"/>
      <c r="K18" s="90">
        <v>577620.01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103285.72</v>
      </c>
      <c r="H20" s="17" t="s">
        <v>233</v>
      </c>
      <c r="I20" s="91">
        <v>103285.72</v>
      </c>
      <c r="J20" s="91"/>
      <c r="K20" s="90">
        <v>103285.72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1342460.92</v>
      </c>
      <c r="H25" s="10"/>
      <c r="I25" s="90">
        <v>970898.85</v>
      </c>
      <c r="J25" s="90">
        <v>371562.07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794830.28</v>
      </c>
      <c r="H28" s="17" t="s">
        <v>247</v>
      </c>
      <c r="I28" s="91">
        <v>783791.62</v>
      </c>
      <c r="J28" s="91">
        <v>11038.66</v>
      </c>
      <c r="K28" s="90">
        <v>794830.28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17014.82</v>
      </c>
      <c r="H30" s="17" t="s">
        <v>234</v>
      </c>
      <c r="I30" s="91"/>
      <c r="J30" s="91">
        <v>17014.82</v>
      </c>
      <c r="K30" s="90">
        <v>17014.82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187107.23</v>
      </c>
      <c r="H31" s="17" t="s">
        <v>233</v>
      </c>
      <c r="I31" s="91">
        <v>187107.23</v>
      </c>
      <c r="J31" s="91"/>
      <c r="K31" s="90">
        <v>187107.23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343508.58999999997</v>
      </c>
      <c r="H33" s="17" t="s">
        <v>234</v>
      </c>
      <c r="I33" s="91"/>
      <c r="J33" s="91">
        <v>343508.59</v>
      </c>
      <c r="K33" s="90">
        <v>343508.59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8191229.1399999997</v>
      </c>
      <c r="H42" s="10"/>
      <c r="I42" s="90">
        <v>1018498.41</v>
      </c>
      <c r="J42" s="90">
        <v>7172730.7299999995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2146115.5099999998</v>
      </c>
      <c r="H43" s="17" t="s">
        <v>234</v>
      </c>
      <c r="I43" s="91"/>
      <c r="J43" s="91">
        <v>2146115.5099999998</v>
      </c>
      <c r="K43" s="90">
        <v>2146115.5099999998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2285844.7199999997</v>
      </c>
      <c r="H44" s="17" t="s">
        <v>234</v>
      </c>
      <c r="I44" s="91"/>
      <c r="J44" s="91">
        <v>2285844.7200000002</v>
      </c>
      <c r="K44" s="90">
        <v>2285844.7200000002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0</v>
      </c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778766.51</v>
      </c>
      <c r="H46" s="17" t="s">
        <v>234</v>
      </c>
      <c r="I46" s="91"/>
      <c r="J46" s="91">
        <v>778766.51</v>
      </c>
      <c r="K46" s="90">
        <v>778766.51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556606.59</v>
      </c>
      <c r="H47" s="17" t="s">
        <v>233</v>
      </c>
      <c r="I47" s="91">
        <v>556606.59</v>
      </c>
      <c r="J47" s="91"/>
      <c r="K47" s="90">
        <v>556606.59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235034.03999999998</v>
      </c>
      <c r="H49" s="17" t="s">
        <v>233</v>
      </c>
      <c r="I49" s="91">
        <v>235034.04</v>
      </c>
      <c r="J49" s="91"/>
      <c r="K49" s="90">
        <v>235034.04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73181.279999999999</v>
      </c>
      <c r="H50" s="17" t="s">
        <v>233</v>
      </c>
      <c r="I50" s="91">
        <v>73181.279999999999</v>
      </c>
      <c r="J50" s="91"/>
      <c r="K50" s="90">
        <v>73181.279999999999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12513.82</v>
      </c>
      <c r="H52" s="17" t="s">
        <v>233</v>
      </c>
      <c r="I52" s="91">
        <v>12513.82</v>
      </c>
      <c r="J52" s="91"/>
      <c r="K52" s="90">
        <v>12513.82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53603.03</v>
      </c>
      <c r="H54" s="17" t="s">
        <v>233</v>
      </c>
      <c r="I54" s="91">
        <v>53603.03</v>
      </c>
      <c r="J54" s="91"/>
      <c r="K54" s="90">
        <v>53603.03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735814.75</v>
      </c>
      <c r="H55" s="17" t="s">
        <v>234</v>
      </c>
      <c r="I55" s="91"/>
      <c r="J55" s="91">
        <v>735814.75</v>
      </c>
      <c r="K55" s="90">
        <v>735814.75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266633.05</v>
      </c>
      <c r="H56" s="17" t="s">
        <v>234</v>
      </c>
      <c r="I56" s="91"/>
      <c r="J56" s="91">
        <v>266633.05</v>
      </c>
      <c r="K56" s="90">
        <v>266633.05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151769.49</v>
      </c>
      <c r="H57" s="17" t="s">
        <v>234</v>
      </c>
      <c r="I57" s="91"/>
      <c r="J57" s="91">
        <v>151769.49</v>
      </c>
      <c r="K57" s="90">
        <v>151769.49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388825</v>
      </c>
      <c r="H59" s="17" t="s">
        <v>234</v>
      </c>
      <c r="I59" s="91"/>
      <c r="J59" s="91">
        <v>388825</v>
      </c>
      <c r="K59" s="90">
        <v>388825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1618.43</v>
      </c>
      <c r="H60" s="17" t="s">
        <v>234</v>
      </c>
      <c r="I60" s="91"/>
      <c r="J60" s="91">
        <v>1618.43</v>
      </c>
      <c r="K60" s="90">
        <v>1618.43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87559.65</v>
      </c>
      <c r="H61" s="17" t="s">
        <v>233</v>
      </c>
      <c r="I61" s="91">
        <v>87559.65</v>
      </c>
      <c r="J61" s="91"/>
      <c r="K61" s="90">
        <v>87559.65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341544.64</v>
      </c>
      <c r="H62" s="17" t="s">
        <v>234</v>
      </c>
      <c r="I62" s="91"/>
      <c r="J62" s="91">
        <v>341544.64</v>
      </c>
      <c r="K62" s="90">
        <v>341544.64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75798.63</v>
      </c>
      <c r="H63" s="17" t="s">
        <v>234</v>
      </c>
      <c r="I63" s="91"/>
      <c r="J63" s="91">
        <v>75798.63</v>
      </c>
      <c r="K63" s="90">
        <v>75798.63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0</v>
      </c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1875505.1900000004</v>
      </c>
      <c r="H70" s="10"/>
      <c r="I70" s="90">
        <v>0</v>
      </c>
      <c r="J70" s="90">
        <v>1875505.19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107083.11</v>
      </c>
      <c r="H71" s="17" t="s">
        <v>234</v>
      </c>
      <c r="I71" s="91"/>
      <c r="J71" s="91">
        <v>107083.11</v>
      </c>
      <c r="K71" s="90">
        <v>107083.11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1169137.1600000001</v>
      </c>
      <c r="H72" s="17" t="s">
        <v>234</v>
      </c>
      <c r="I72" s="91"/>
      <c r="J72" s="91">
        <v>1169137.1599999999</v>
      </c>
      <c r="K72" s="90">
        <v>1169137.1599999999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599284.92000000004</v>
      </c>
      <c r="H73" s="17" t="s">
        <v>234</v>
      </c>
      <c r="I73" s="91"/>
      <c r="J73" s="91">
        <v>599284.92000000004</v>
      </c>
      <c r="K73" s="90">
        <v>599284.92000000004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13804639.969999999</v>
      </c>
      <c r="H76" s="26"/>
      <c r="I76" s="94">
        <v>4384841.9800000004</v>
      </c>
      <c r="J76" s="94">
        <v>9419797.9900000002</v>
      </c>
      <c r="K76" s="90">
        <v>13804639.970000001</v>
      </c>
      <c r="L76" s="27"/>
    </row>
    <row r="77" spans="1:12" ht="15.75" x14ac:dyDescent="0.25">
      <c r="F77" s="83" t="s">
        <v>200</v>
      </c>
      <c r="G77" s="95">
        <v>13804639.969999999</v>
      </c>
      <c r="H77" s="14"/>
      <c r="I77" s="85">
        <v>0.31763537401403164</v>
      </c>
      <c r="J77" s="85">
        <v>0.68236462598596848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66409290.900000006</v>
      </c>
      <c r="J83" s="87">
        <v>6.6027538023297888E-2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1382172.6</v>
      </c>
      <c r="H8" s="10"/>
      <c r="I8" s="90">
        <v>791258.32000000007</v>
      </c>
      <c r="J8" s="90">
        <v>590914.27999999991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46780.14</v>
      </c>
      <c r="H10" s="17" t="s">
        <v>15</v>
      </c>
      <c r="I10" s="91">
        <v>46780.14</v>
      </c>
      <c r="J10" s="91"/>
      <c r="K10" s="90">
        <v>46780.14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577692.79</v>
      </c>
      <c r="H11" s="17" t="s">
        <v>15</v>
      </c>
      <c r="I11" s="91">
        <v>577692.79</v>
      </c>
      <c r="J11" s="91"/>
      <c r="K11" s="90">
        <v>577692.79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166785.38999999998</v>
      </c>
      <c r="H15" s="17" t="s">
        <v>15</v>
      </c>
      <c r="I15" s="91">
        <v>166785.38999999998</v>
      </c>
      <c r="J15" s="91"/>
      <c r="K15" s="90">
        <v>166785.38999999998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590914.27999999991</v>
      </c>
      <c r="H17" s="17" t="s">
        <v>24</v>
      </c>
      <c r="I17" s="91"/>
      <c r="J17" s="91">
        <v>590914.27999999991</v>
      </c>
      <c r="K17" s="90">
        <v>590914.27999999991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1853915.4400000002</v>
      </c>
      <c r="H25" s="10"/>
      <c r="I25" s="90">
        <v>1363754.4700000002</v>
      </c>
      <c r="J25" s="90">
        <v>490160.97000000003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320734.55000000005</v>
      </c>
      <c r="H26" s="17" t="s">
        <v>15</v>
      </c>
      <c r="I26" s="91">
        <v>320734.55000000005</v>
      </c>
      <c r="J26" s="91"/>
      <c r="K26" s="90">
        <v>320734.55000000005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229078.13</v>
      </c>
      <c r="H29" s="17" t="s">
        <v>15</v>
      </c>
      <c r="I29" s="91">
        <v>229078.13</v>
      </c>
      <c r="J29" s="91"/>
      <c r="K29" s="90">
        <v>229078.13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1150561.56</v>
      </c>
      <c r="H30" s="17" t="s">
        <v>59</v>
      </c>
      <c r="I30" s="91">
        <v>813941.79</v>
      </c>
      <c r="J30" s="89">
        <v>336619.77</v>
      </c>
      <c r="K30" s="90">
        <v>1150561.56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153541.20000000001</v>
      </c>
      <c r="H40" s="17" t="s">
        <v>24</v>
      </c>
      <c r="I40" s="91"/>
      <c r="J40" s="91">
        <v>153541.20000000001</v>
      </c>
      <c r="K40" s="90">
        <v>153541.20000000001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5060782.57</v>
      </c>
      <c r="H42" s="10"/>
      <c r="I42" s="90">
        <v>934116.64</v>
      </c>
      <c r="J42" s="90">
        <v>4126665.9299999997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252617.41</v>
      </c>
      <c r="H43" s="17" t="s">
        <v>24</v>
      </c>
      <c r="I43" s="91"/>
      <c r="J43" s="91">
        <v>252617.41</v>
      </c>
      <c r="K43" s="90">
        <v>252617.41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963278.56</v>
      </c>
      <c r="H44" s="17" t="s">
        <v>24</v>
      </c>
      <c r="I44" s="91"/>
      <c r="J44" s="91">
        <v>963278.56</v>
      </c>
      <c r="K44" s="90">
        <v>963278.56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724604.78</v>
      </c>
      <c r="H47" s="17" t="s">
        <v>15</v>
      </c>
      <c r="I47" s="91">
        <v>724604.78</v>
      </c>
      <c r="J47" s="91"/>
      <c r="K47" s="90">
        <v>724604.78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182884.98</v>
      </c>
      <c r="H48" s="17" t="s">
        <v>24</v>
      </c>
      <c r="I48" s="91"/>
      <c r="J48" s="91">
        <v>182884.98</v>
      </c>
      <c r="K48" s="90">
        <v>182884.98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135943.73000000001</v>
      </c>
      <c r="H49" s="17" t="s">
        <v>15</v>
      </c>
      <c r="I49" s="91">
        <v>135943.73000000001</v>
      </c>
      <c r="J49" s="91"/>
      <c r="K49" s="90">
        <v>135943.73000000001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17311.47</v>
      </c>
      <c r="H54" s="17" t="s">
        <v>24</v>
      </c>
      <c r="I54" s="91"/>
      <c r="J54" s="91">
        <v>17311.47</v>
      </c>
      <c r="K54" s="90">
        <v>17311.47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1432709.1200000001</v>
      </c>
      <c r="H55" s="17" t="s">
        <v>24</v>
      </c>
      <c r="I55" s="91"/>
      <c r="J55" s="91">
        <v>1432709.1200000001</v>
      </c>
      <c r="K55" s="90">
        <v>1432709.1200000001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253002.9</v>
      </c>
      <c r="H56" s="17" t="s">
        <v>24</v>
      </c>
      <c r="I56" s="91"/>
      <c r="J56" s="91">
        <v>253002.9</v>
      </c>
      <c r="K56" s="90">
        <v>253002.9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73568.13</v>
      </c>
      <c r="H61" s="17" t="s">
        <v>15</v>
      </c>
      <c r="I61" s="91">
        <v>73568.13</v>
      </c>
      <c r="J61" s="91"/>
      <c r="K61" s="90">
        <v>73568.13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905046.7</v>
      </c>
      <c r="H62" s="17" t="s">
        <v>24</v>
      </c>
      <c r="I62" s="91"/>
      <c r="J62" s="91">
        <v>905046.7</v>
      </c>
      <c r="K62" s="90">
        <v>905046.7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119814.79</v>
      </c>
      <c r="H63" s="17" t="s">
        <v>24</v>
      </c>
      <c r="I63" s="91"/>
      <c r="J63" s="91">
        <v>119814.79</v>
      </c>
      <c r="K63" s="90">
        <v>119814.79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3919</v>
      </c>
      <c r="H66" s="10"/>
      <c r="I66" s="90">
        <v>3919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3919</v>
      </c>
      <c r="H67" s="17" t="s">
        <v>15</v>
      </c>
      <c r="I67" s="91">
        <v>3919</v>
      </c>
      <c r="J67" s="91"/>
      <c r="K67" s="90">
        <v>3919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1247549.79</v>
      </c>
      <c r="H70" s="10"/>
      <c r="I70" s="90">
        <v>550113.93999999994</v>
      </c>
      <c r="J70" s="90">
        <v>697435.85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701755.58</v>
      </c>
      <c r="H72" s="17" t="s">
        <v>59</v>
      </c>
      <c r="I72" s="91">
        <v>550113.93999999994</v>
      </c>
      <c r="J72" s="91">
        <v>151641.64000000001</v>
      </c>
      <c r="K72" s="90">
        <v>701755.58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545794.21</v>
      </c>
      <c r="H73" s="17" t="s">
        <v>24</v>
      </c>
      <c r="I73" s="91"/>
      <c r="J73" s="91">
        <v>545794.21</v>
      </c>
      <c r="K73" s="90">
        <v>545794.21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9548339.4000000004</v>
      </c>
      <c r="H76" s="26"/>
      <c r="I76" s="94">
        <v>3643162.37</v>
      </c>
      <c r="J76" s="94">
        <v>5905177.0299999993</v>
      </c>
      <c r="K76" s="90">
        <v>9548339.3999999985</v>
      </c>
      <c r="L76" s="27"/>
    </row>
    <row r="77" spans="1:12" ht="15.75" x14ac:dyDescent="0.25">
      <c r="F77" s="83" t="s">
        <v>200</v>
      </c>
      <c r="G77" s="95">
        <v>9548339.4000000004</v>
      </c>
      <c r="H77" s="14"/>
      <c r="I77" s="85">
        <v>0.38154931631357802</v>
      </c>
      <c r="J77" s="85">
        <v>0.61845068368642186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50536457.920000002</v>
      </c>
      <c r="J83" s="87">
        <v>7.2089784681134222E-2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1835724.05</v>
      </c>
      <c r="H8" s="10"/>
      <c r="I8" s="90">
        <v>1138739.82</v>
      </c>
      <c r="J8" s="90">
        <v>696984.23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32043.040000000001</v>
      </c>
      <c r="H10" s="17" t="s">
        <v>15</v>
      </c>
      <c r="I10" s="91">
        <v>32043.040000000001</v>
      </c>
      <c r="J10" s="91"/>
      <c r="K10" s="90">
        <v>32043.040000000001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682209.99</v>
      </c>
      <c r="H11" s="17" t="s">
        <v>15</v>
      </c>
      <c r="I11" s="91">
        <v>682209.99</v>
      </c>
      <c r="J11" s="91"/>
      <c r="K11" s="90">
        <v>682209.99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349997.29</v>
      </c>
      <c r="H13" s="17" t="s">
        <v>15</v>
      </c>
      <c r="I13" s="91">
        <v>349997.29</v>
      </c>
      <c r="J13" s="91"/>
      <c r="K13" s="90">
        <v>349997.29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266273.69</v>
      </c>
      <c r="H14" s="17" t="s">
        <v>24</v>
      </c>
      <c r="I14" s="91"/>
      <c r="J14" s="91">
        <v>266273.69</v>
      </c>
      <c r="K14" s="90">
        <v>266273.69</v>
      </c>
      <c r="L14" s="80" t="s">
        <v>278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218055.78</v>
      </c>
      <c r="H18" s="17" t="s">
        <v>24</v>
      </c>
      <c r="I18" s="91"/>
      <c r="J18" s="91">
        <v>218055.78</v>
      </c>
      <c r="K18" s="90">
        <v>218055.78</v>
      </c>
      <c r="L18" s="18" t="s">
        <v>279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212654.76</v>
      </c>
      <c r="H19" s="17" t="s">
        <v>24</v>
      </c>
      <c r="I19" s="92"/>
      <c r="J19" s="92">
        <v>212654.76</v>
      </c>
      <c r="K19" s="90">
        <v>212654.76</v>
      </c>
      <c r="L19" s="18" t="s">
        <v>279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74489.5</v>
      </c>
      <c r="H20" s="17" t="s">
        <v>15</v>
      </c>
      <c r="I20" s="91">
        <v>74489.5</v>
      </c>
      <c r="J20" s="91"/>
      <c r="K20" s="90">
        <v>74489.5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1673955.09</v>
      </c>
      <c r="H25" s="10"/>
      <c r="I25" s="90">
        <v>933141.98</v>
      </c>
      <c r="J25" s="90">
        <v>740813.11</v>
      </c>
      <c r="K25" s="90"/>
      <c r="L25" s="15"/>
    </row>
    <row r="26" spans="1:12" ht="30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1673955.09</v>
      </c>
      <c r="H26" s="17" t="s">
        <v>59</v>
      </c>
      <c r="I26" s="91">
        <v>933141.98</v>
      </c>
      <c r="J26" s="91">
        <v>740813.11</v>
      </c>
      <c r="K26" s="90">
        <v>1673955.0899999999</v>
      </c>
      <c r="L26" s="80" t="s">
        <v>280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3124320.7</v>
      </c>
      <c r="H42" s="10"/>
      <c r="I42" s="90">
        <v>989062.57000000007</v>
      </c>
      <c r="J42" s="90">
        <v>2135258.13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2550253.92</v>
      </c>
      <c r="H43" s="17" t="s">
        <v>59</v>
      </c>
      <c r="I43" s="91">
        <v>510050.78</v>
      </c>
      <c r="J43" s="91">
        <v>2040203.14</v>
      </c>
      <c r="K43" s="90">
        <v>2550253.92</v>
      </c>
      <c r="L43" s="80" t="s">
        <v>316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479011.79</v>
      </c>
      <c r="H47" s="17" t="s">
        <v>15</v>
      </c>
      <c r="I47" s="91">
        <v>479011.79</v>
      </c>
      <c r="J47" s="91"/>
      <c r="K47" s="90">
        <v>479011.79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95054.99</v>
      </c>
      <c r="H50" s="17" t="s">
        <v>24</v>
      </c>
      <c r="I50" s="91"/>
      <c r="J50" s="91">
        <v>95054.99</v>
      </c>
      <c r="K50" s="90">
        <v>95054.99</v>
      </c>
      <c r="L50" s="18" t="s">
        <v>279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913141.28</v>
      </c>
      <c r="H70" s="10"/>
      <c r="I70" s="90">
        <v>287065.39</v>
      </c>
      <c r="J70" s="90">
        <v>626075.89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8704.11</v>
      </c>
      <c r="H71" s="17" t="s">
        <v>59</v>
      </c>
      <c r="I71" s="91">
        <v>4352.05</v>
      </c>
      <c r="J71" s="91">
        <v>4352.0600000000004</v>
      </c>
      <c r="K71" s="90">
        <v>8704.11</v>
      </c>
      <c r="L71" s="18" t="s">
        <v>248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564426.67000000004</v>
      </c>
      <c r="H72" s="17" t="s">
        <v>59</v>
      </c>
      <c r="I72" s="91">
        <v>282713.34000000003</v>
      </c>
      <c r="J72" s="91">
        <v>281713.33</v>
      </c>
      <c r="K72" s="90">
        <v>564426.67000000004</v>
      </c>
      <c r="L72" s="18" t="s">
        <v>248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340010.5</v>
      </c>
      <c r="H73" s="17" t="s">
        <v>24</v>
      </c>
      <c r="I73" s="91"/>
      <c r="J73" s="91">
        <v>340010.5</v>
      </c>
      <c r="K73" s="90">
        <v>340010.5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7547141.1200000001</v>
      </c>
      <c r="H76" s="119"/>
      <c r="I76" s="94">
        <v>3348009.7600000002</v>
      </c>
      <c r="J76" s="94">
        <v>4199131.3599999994</v>
      </c>
      <c r="K76" s="90">
        <v>7547141.1199999992</v>
      </c>
      <c r="L76" s="27"/>
    </row>
    <row r="77" spans="1:12" ht="15.75" x14ac:dyDescent="0.25">
      <c r="F77" s="83" t="s">
        <v>200</v>
      </c>
      <c r="G77" s="95">
        <v>7547141.1200000001</v>
      </c>
      <c r="H77" s="14"/>
      <c r="I77" s="120">
        <v>0.4436129796391034</v>
      </c>
      <c r="J77" s="120">
        <v>0.55638702036089649</v>
      </c>
      <c r="K77" s="29"/>
      <c r="L77" s="30"/>
    </row>
    <row r="78" spans="1:12" x14ac:dyDescent="0.25">
      <c r="G78" s="101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33537442.919999994</v>
      </c>
      <c r="J83" s="87">
        <v>9.9829011054489811E-2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3049260.4400000004</v>
      </c>
      <c r="H8" s="10"/>
      <c r="I8" s="90">
        <v>2128954.4700000002</v>
      </c>
      <c r="J8" s="90">
        <v>920305.97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18511.310000000001</v>
      </c>
      <c r="H10" s="17" t="s">
        <v>15</v>
      </c>
      <c r="I10" s="91">
        <v>18511.310000000001</v>
      </c>
      <c r="J10" s="91"/>
      <c r="K10" s="90">
        <v>18511.310000000001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642424.52</v>
      </c>
      <c r="H11" s="17" t="s">
        <v>15</v>
      </c>
      <c r="I11" s="91">
        <v>642424.52</v>
      </c>
      <c r="J11" s="91"/>
      <c r="K11" s="90">
        <v>642424.52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274694.94</v>
      </c>
      <c r="H12" s="17" t="s">
        <v>15</v>
      </c>
      <c r="I12" s="91">
        <v>274694.94</v>
      </c>
      <c r="J12" s="91"/>
      <c r="K12" s="90">
        <v>274694.94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760599.24</v>
      </c>
      <c r="H13" s="17" t="s">
        <v>59</v>
      </c>
      <c r="I13" s="91">
        <v>643849.25</v>
      </c>
      <c r="J13" s="91">
        <v>116749.99</v>
      </c>
      <c r="K13" s="90">
        <v>760599.24</v>
      </c>
      <c r="L13" s="18" t="s">
        <v>296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796456.01</v>
      </c>
      <c r="H18" s="17" t="s">
        <v>24</v>
      </c>
      <c r="I18" s="91"/>
      <c r="J18" s="91">
        <v>796456.01</v>
      </c>
      <c r="K18" s="90">
        <v>796456.01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503433.77</v>
      </c>
      <c r="H20" s="17" t="s">
        <v>15</v>
      </c>
      <c r="I20" s="91">
        <v>503433.77</v>
      </c>
      <c r="J20" s="91"/>
      <c r="K20" s="90">
        <v>503433.77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7099.97</v>
      </c>
      <c r="H22" s="17" t="s">
        <v>24</v>
      </c>
      <c r="I22" s="91"/>
      <c r="J22" s="91">
        <v>7099.97</v>
      </c>
      <c r="K22" s="90">
        <v>7099.97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46040.68</v>
      </c>
      <c r="H24" s="17" t="s">
        <v>15</v>
      </c>
      <c r="I24" s="93">
        <v>46040.68</v>
      </c>
      <c r="J24" s="93"/>
      <c r="K24" s="90">
        <v>46040.68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4211384.29</v>
      </c>
      <c r="H25" s="10"/>
      <c r="I25" s="90">
        <v>2602741.7400000002</v>
      </c>
      <c r="J25" s="90">
        <v>1608642.5499999998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1136208.04</v>
      </c>
      <c r="H28" s="17" t="s">
        <v>15</v>
      </c>
      <c r="I28" s="91">
        <v>1136208.04</v>
      </c>
      <c r="J28" s="91"/>
      <c r="K28" s="90">
        <v>1136208.04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325048.14</v>
      </c>
      <c r="H29" s="17" t="s">
        <v>15</v>
      </c>
      <c r="I29" s="91">
        <v>325048.14</v>
      </c>
      <c r="J29" s="91"/>
      <c r="K29" s="90">
        <v>325048.14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77641</v>
      </c>
      <c r="H31" s="17" t="s">
        <v>15</v>
      </c>
      <c r="I31" s="91">
        <v>77641</v>
      </c>
      <c r="J31" s="91"/>
      <c r="K31" s="90">
        <v>77641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262598.33</v>
      </c>
      <c r="H33" s="17" t="s">
        <v>59</v>
      </c>
      <c r="I33" s="91">
        <v>58983.62</v>
      </c>
      <c r="J33" s="91">
        <v>203614.71</v>
      </c>
      <c r="K33" s="90">
        <v>262598.33</v>
      </c>
      <c r="L33" s="18" t="s">
        <v>217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1052768.73</v>
      </c>
      <c r="H35" s="17" t="s">
        <v>59</v>
      </c>
      <c r="I35" s="89">
        <v>603403.86</v>
      </c>
      <c r="J35" s="91">
        <v>449364.87</v>
      </c>
      <c r="K35" s="90">
        <v>1052768.73</v>
      </c>
      <c r="L35" s="18" t="s">
        <v>218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1357120.05</v>
      </c>
      <c r="H40" s="17" t="s">
        <v>59</v>
      </c>
      <c r="I40" s="91">
        <v>401457.08</v>
      </c>
      <c r="J40" s="91">
        <v>955662.97</v>
      </c>
      <c r="K40" s="90">
        <v>1357120.05</v>
      </c>
      <c r="L40" s="18" t="s">
        <v>219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7900925.5899999999</v>
      </c>
      <c r="H42" s="10"/>
      <c r="I42" s="90">
        <v>5550763.4300000006</v>
      </c>
      <c r="J42" s="90">
        <v>2350162.16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2217504.08</v>
      </c>
      <c r="H44" s="17" t="s">
        <v>15</v>
      </c>
      <c r="I44" s="91">
        <v>2217504.08</v>
      </c>
      <c r="J44" s="91"/>
      <c r="K44" s="90">
        <v>2217504.08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71803.42</v>
      </c>
      <c r="H45" s="17" t="s">
        <v>15</v>
      </c>
      <c r="I45" s="91">
        <v>71803.42</v>
      </c>
      <c r="J45" s="91"/>
      <c r="K45" s="90">
        <v>71803.42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296012.21999999997</v>
      </c>
      <c r="H46" s="17" t="s">
        <v>15</v>
      </c>
      <c r="I46" s="91">
        <v>296012.21999999997</v>
      </c>
      <c r="J46" s="91"/>
      <c r="K46" s="90">
        <v>296012.21999999997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1527074.5599999998</v>
      </c>
      <c r="H47" s="17" t="s">
        <v>15</v>
      </c>
      <c r="I47" s="91">
        <v>1527074.5599999998</v>
      </c>
      <c r="J47" s="91"/>
      <c r="K47" s="90">
        <v>1527074.5599999998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323960.5</v>
      </c>
      <c r="H49" s="17" t="s">
        <v>15</v>
      </c>
      <c r="I49" s="91">
        <v>323960.5</v>
      </c>
      <c r="J49" s="91"/>
      <c r="K49" s="90">
        <v>323960.5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90030.37</v>
      </c>
      <c r="H50" s="17" t="s">
        <v>15</v>
      </c>
      <c r="I50" s="91">
        <v>90030.37</v>
      </c>
      <c r="J50" s="91"/>
      <c r="K50" s="90">
        <v>90030.37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64547.95</v>
      </c>
      <c r="H52" s="17" t="s">
        <v>15</v>
      </c>
      <c r="I52" s="91">
        <v>64547.95</v>
      </c>
      <c r="J52" s="91"/>
      <c r="K52" s="90">
        <v>64547.95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184911.07</v>
      </c>
      <c r="H53" s="17" t="s">
        <v>15</v>
      </c>
      <c r="I53" s="91">
        <v>184911.07</v>
      </c>
      <c r="J53" s="91"/>
      <c r="K53" s="90">
        <v>184911.07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246720.38</v>
      </c>
      <c r="H54" s="17" t="s">
        <v>15</v>
      </c>
      <c r="I54" s="91">
        <v>246720.38</v>
      </c>
      <c r="J54" s="91"/>
      <c r="K54" s="90">
        <v>246720.38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174598.7</v>
      </c>
      <c r="H55" s="17" t="s">
        <v>15</v>
      </c>
      <c r="I55" s="91">
        <v>174598.7</v>
      </c>
      <c r="J55" s="91"/>
      <c r="K55" s="90">
        <v>174598.7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257269.06</v>
      </c>
      <c r="H56" s="17" t="s">
        <v>59</v>
      </c>
      <c r="I56" s="91">
        <v>154466.71</v>
      </c>
      <c r="J56" s="91">
        <v>102802.35</v>
      </c>
      <c r="K56" s="90">
        <v>257269.06</v>
      </c>
      <c r="L56" s="18" t="s">
        <v>220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104967.19</v>
      </c>
      <c r="H57" s="17" t="s">
        <v>15</v>
      </c>
      <c r="I57" s="91">
        <v>104967.19</v>
      </c>
      <c r="J57" s="91"/>
      <c r="K57" s="90">
        <v>104967.19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94166.28</v>
      </c>
      <c r="H61" s="17" t="s">
        <v>15</v>
      </c>
      <c r="I61" s="91">
        <v>94166.28</v>
      </c>
      <c r="J61" s="91"/>
      <c r="K61" s="90">
        <v>94166.28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2182942.56</v>
      </c>
      <c r="H62" s="17" t="s">
        <v>24</v>
      </c>
      <c r="I62" s="91"/>
      <c r="J62" s="91">
        <v>2182942.56</v>
      </c>
      <c r="K62" s="90">
        <v>2182942.56</v>
      </c>
      <c r="L62" s="18" t="s">
        <v>221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64417.25</v>
      </c>
      <c r="H63" s="17" t="s">
        <v>24</v>
      </c>
      <c r="I63" s="91"/>
      <c r="J63" s="91">
        <v>64417.25</v>
      </c>
      <c r="K63" s="90">
        <v>64417.25</v>
      </c>
      <c r="L63" s="18" t="s">
        <v>222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43136.800000000003</v>
      </c>
      <c r="H66" s="10"/>
      <c r="I66" s="90">
        <v>43136.800000000003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43136.800000000003</v>
      </c>
      <c r="H67" s="17" t="s">
        <v>15</v>
      </c>
      <c r="I67" s="91">
        <v>43136.800000000003</v>
      </c>
      <c r="J67" s="91"/>
      <c r="K67" s="90">
        <v>43136.800000000003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1485302.3</v>
      </c>
      <c r="H70" s="10"/>
      <c r="I70" s="90">
        <v>1395163.38</v>
      </c>
      <c r="J70" s="90">
        <v>90138.92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238.98</v>
      </c>
      <c r="H71" s="17" t="s">
        <v>24</v>
      </c>
      <c r="I71" s="91"/>
      <c r="J71" s="91">
        <v>238.98</v>
      </c>
      <c r="K71" s="90">
        <v>238.98</v>
      </c>
      <c r="L71" s="18" t="s">
        <v>223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1485063.32</v>
      </c>
      <c r="H72" s="17" t="s">
        <v>59</v>
      </c>
      <c r="I72" s="91">
        <v>1395163.38</v>
      </c>
      <c r="J72" s="91">
        <v>89899.94</v>
      </c>
      <c r="K72" s="90">
        <v>1485063.3199999998</v>
      </c>
      <c r="L72" s="18" t="s">
        <v>223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16690009.420000002</v>
      </c>
      <c r="H76" s="26"/>
      <c r="I76" s="94">
        <v>11720759.82</v>
      </c>
      <c r="J76" s="94">
        <v>4969249.5999999996</v>
      </c>
      <c r="K76" s="90">
        <v>16690009.42</v>
      </c>
      <c r="L76" s="27"/>
    </row>
    <row r="77" spans="1:12" ht="15.75" x14ac:dyDescent="0.25">
      <c r="F77" s="83" t="s">
        <v>200</v>
      </c>
      <c r="G77" s="95">
        <v>16690009.420000004</v>
      </c>
      <c r="H77" s="14"/>
      <c r="I77" s="85">
        <v>0.7022620254458789</v>
      </c>
      <c r="J77" s="85">
        <v>0.29773797455412093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125262361.23000003</v>
      </c>
      <c r="J83" s="87">
        <v>9.3569686096519999E-2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3397527.12</v>
      </c>
      <c r="H8" s="10"/>
      <c r="I8" s="90">
        <v>1603966.04</v>
      </c>
      <c r="J8" s="90">
        <v>1793561.08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372</v>
      </c>
      <c r="H10" s="17" t="s">
        <v>15</v>
      </c>
      <c r="I10" s="91">
        <v>372</v>
      </c>
      <c r="J10" s="91"/>
      <c r="K10" s="90">
        <v>372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991405.48</v>
      </c>
      <c r="H11" s="17" t="s">
        <v>15</v>
      </c>
      <c r="I11" s="91">
        <v>991405.48</v>
      </c>
      <c r="J11" s="91"/>
      <c r="K11" s="90">
        <v>991405.48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920684</v>
      </c>
      <c r="H13" s="17" t="s">
        <v>59</v>
      </c>
      <c r="I13" s="91">
        <v>207250.48</v>
      </c>
      <c r="J13" s="91">
        <v>713433.52</v>
      </c>
      <c r="K13" s="90">
        <v>920684</v>
      </c>
      <c r="L13" s="80" t="s">
        <v>317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555217.80000000005</v>
      </c>
      <c r="H14" s="17" t="s">
        <v>24</v>
      </c>
      <c r="I14" s="91"/>
      <c r="J14" s="91">
        <v>555217.80000000005</v>
      </c>
      <c r="K14" s="90">
        <v>555217.80000000005</v>
      </c>
      <c r="L14" s="18" t="s">
        <v>318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86562.3</v>
      </c>
      <c r="H15" s="17" t="s">
        <v>24</v>
      </c>
      <c r="I15" s="91"/>
      <c r="J15" s="91">
        <v>86562.3</v>
      </c>
      <c r="K15" s="90">
        <v>86562.3</v>
      </c>
      <c r="L15" s="18" t="s">
        <v>273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424684.61</v>
      </c>
      <c r="H18" s="17" t="s">
        <v>24</v>
      </c>
      <c r="I18" s="91"/>
      <c r="J18" s="91">
        <v>424684.61</v>
      </c>
      <c r="K18" s="90">
        <v>424684.61</v>
      </c>
      <c r="L18" s="80" t="s">
        <v>319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404938.08</v>
      </c>
      <c r="H20" s="17" t="s">
        <v>15</v>
      </c>
      <c r="I20" s="91">
        <v>404938.08</v>
      </c>
      <c r="J20" s="91"/>
      <c r="K20" s="90">
        <v>404938.08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13662.85</v>
      </c>
      <c r="H21" s="17" t="s">
        <v>24</v>
      </c>
      <c r="I21" s="91"/>
      <c r="J21" s="91">
        <v>13662.85</v>
      </c>
      <c r="K21" s="90">
        <v>13662.85</v>
      </c>
      <c r="L21" s="18" t="s">
        <v>320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1822207.22</v>
      </c>
      <c r="H25" s="10"/>
      <c r="I25" s="90">
        <v>814525.29</v>
      </c>
      <c r="J25" s="90">
        <v>1007681.93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1822207.22</v>
      </c>
      <c r="H26" s="17" t="s">
        <v>59</v>
      </c>
      <c r="I26" s="91">
        <v>814525.29</v>
      </c>
      <c r="J26" s="91">
        <v>1007681.93</v>
      </c>
      <c r="K26" s="90">
        <v>1822207.2200000002</v>
      </c>
      <c r="L26" s="18" t="s">
        <v>321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7611556.2799999993</v>
      </c>
      <c r="H42" s="10"/>
      <c r="I42" s="90">
        <v>1468626.5100000002</v>
      </c>
      <c r="J42" s="90">
        <v>6142929.7699999996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3844822.22</v>
      </c>
      <c r="H43" s="17" t="s">
        <v>59</v>
      </c>
      <c r="I43" s="91">
        <v>192241.11</v>
      </c>
      <c r="J43" s="91">
        <v>3652581.11</v>
      </c>
      <c r="K43" s="90">
        <v>3844822.2199999997</v>
      </c>
      <c r="L43" s="80" t="s">
        <v>297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1043789.05</v>
      </c>
      <c r="H44" s="17" t="s">
        <v>59</v>
      </c>
      <c r="I44" s="91">
        <v>52189.45</v>
      </c>
      <c r="J44" s="91">
        <v>991599.6</v>
      </c>
      <c r="K44" s="90">
        <v>1043789.0499999999</v>
      </c>
      <c r="L44" s="80" t="s">
        <v>297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176100.75</v>
      </c>
      <c r="H46" s="17" t="s">
        <v>59</v>
      </c>
      <c r="I46" s="91">
        <v>8805.0400000000009</v>
      </c>
      <c r="J46" s="91">
        <v>167295.71</v>
      </c>
      <c r="K46" s="90">
        <v>176100.75</v>
      </c>
      <c r="L46" s="80" t="s">
        <v>297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891069.89</v>
      </c>
      <c r="H47" s="17" t="s">
        <v>59</v>
      </c>
      <c r="I47" s="91">
        <v>883441.61</v>
      </c>
      <c r="J47" s="91">
        <v>7628.28</v>
      </c>
      <c r="K47" s="90">
        <v>891069.89</v>
      </c>
      <c r="L47" s="80" t="s">
        <v>322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201382.39</v>
      </c>
      <c r="H49" s="81" t="s">
        <v>15</v>
      </c>
      <c r="I49" s="91">
        <v>201382.39</v>
      </c>
      <c r="J49" s="91"/>
      <c r="K49" s="90">
        <v>201382.39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302069.61</v>
      </c>
      <c r="H54" s="17" t="s">
        <v>24</v>
      </c>
      <c r="I54" s="91"/>
      <c r="J54" s="91">
        <v>302069.61</v>
      </c>
      <c r="K54" s="90">
        <v>302069.61</v>
      </c>
      <c r="L54" s="80" t="s">
        <v>323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367414.77</v>
      </c>
      <c r="H55" s="17" t="s">
        <v>24</v>
      </c>
      <c r="I55" s="91"/>
      <c r="J55" s="91">
        <v>367414.77</v>
      </c>
      <c r="K55" s="90">
        <v>367414.77</v>
      </c>
      <c r="L55" s="80" t="s">
        <v>323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34.799999999999997</v>
      </c>
      <c r="H60" s="17" t="s">
        <v>15</v>
      </c>
      <c r="I60" s="91">
        <v>34.799999999999997</v>
      </c>
      <c r="J60" s="91"/>
      <c r="K60" s="90">
        <v>34.799999999999997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130532.11</v>
      </c>
      <c r="H61" s="17" t="s">
        <v>15</v>
      </c>
      <c r="I61" s="91">
        <v>130532.11</v>
      </c>
      <c r="J61" s="91"/>
      <c r="K61" s="90">
        <v>130532.11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654340.68999999994</v>
      </c>
      <c r="H62" s="17" t="s">
        <v>24</v>
      </c>
      <c r="I62" s="91"/>
      <c r="J62" s="91">
        <v>654340.68999999994</v>
      </c>
      <c r="K62" s="90">
        <v>654340.68999999994</v>
      </c>
      <c r="L62" s="80" t="s">
        <v>324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236063.2</v>
      </c>
      <c r="H66" s="10"/>
      <c r="I66" s="90">
        <v>0</v>
      </c>
      <c r="J66" s="90">
        <v>236063.2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236063.2</v>
      </c>
      <c r="H69" s="17" t="s">
        <v>24</v>
      </c>
      <c r="I69" s="91"/>
      <c r="J69" s="91">
        <v>236063.2</v>
      </c>
      <c r="K69" s="90">
        <v>236063.2</v>
      </c>
      <c r="L69" s="18" t="s">
        <v>325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2309817.56</v>
      </c>
      <c r="H70" s="10"/>
      <c r="I70" s="90">
        <v>977051.72</v>
      </c>
      <c r="J70" s="90">
        <v>1332765.8399999999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 t="s">
        <v>326</v>
      </c>
    </row>
    <row r="72" spans="1:12" ht="30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1038143.93</v>
      </c>
      <c r="H72" s="17" t="s">
        <v>59</v>
      </c>
      <c r="I72" s="91">
        <v>977051.72</v>
      </c>
      <c r="J72" s="91">
        <v>61092.21</v>
      </c>
      <c r="K72" s="90">
        <v>1038143.9299999999</v>
      </c>
      <c r="L72" s="80" t="s">
        <v>327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1271673.6299999999</v>
      </c>
      <c r="H73" s="17" t="s">
        <v>24</v>
      </c>
      <c r="I73" s="91"/>
      <c r="J73" s="91">
        <v>1271673.6299999999</v>
      </c>
      <c r="K73" s="90">
        <v>1271673.6299999999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15377171.379999999</v>
      </c>
      <c r="H76" s="26"/>
      <c r="I76" s="94">
        <v>4864169.5600000005</v>
      </c>
      <c r="J76" s="94">
        <v>10513001.819999998</v>
      </c>
      <c r="K76" s="90">
        <v>15377171.379999999</v>
      </c>
      <c r="L76" s="27"/>
    </row>
    <row r="77" spans="1:12" ht="15.75" x14ac:dyDescent="0.25">
      <c r="F77" s="83" t="s">
        <v>200</v>
      </c>
      <c r="G77" s="95">
        <v>15377171.379999999</v>
      </c>
      <c r="H77" s="14"/>
      <c r="I77" s="85">
        <v>0.31632407806330898</v>
      </c>
      <c r="J77" s="85">
        <v>0.68367592193669102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79111284.576823682</v>
      </c>
      <c r="J83" s="87">
        <v>6.1485154564472844E-2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2674691.0200000005</v>
      </c>
      <c r="H8" s="10"/>
      <c r="I8" s="90">
        <v>2019428.7300000002</v>
      </c>
      <c r="J8" s="90">
        <v>655262.28999999992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7453.5</v>
      </c>
      <c r="H10" s="17" t="s">
        <v>15</v>
      </c>
      <c r="I10" s="91">
        <v>7453.5</v>
      </c>
      <c r="J10" s="91">
        <v>0</v>
      </c>
      <c r="K10" s="90">
        <v>7453.5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489698.06000000006</v>
      </c>
      <c r="H11" s="17" t="s">
        <v>15</v>
      </c>
      <c r="I11" s="91">
        <v>489698.06000000006</v>
      </c>
      <c r="J11" s="91">
        <v>0</v>
      </c>
      <c r="K11" s="90">
        <v>489698.06000000006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150952.70000000001</v>
      </c>
      <c r="H12" s="17" t="s">
        <v>15</v>
      </c>
      <c r="I12" s="91">
        <v>150952.70000000001</v>
      </c>
      <c r="J12" s="91">
        <v>0</v>
      </c>
      <c r="K12" s="90">
        <v>150952.70000000001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687252.54000000015</v>
      </c>
      <c r="H13" s="17" t="s">
        <v>15</v>
      </c>
      <c r="I13" s="91">
        <v>687252.54000000015</v>
      </c>
      <c r="J13" s="91">
        <v>0</v>
      </c>
      <c r="K13" s="90">
        <v>687252.54000000015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>
        <v>0</v>
      </c>
      <c r="J14" s="91">
        <v>0</v>
      </c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200424.25999999998</v>
      </c>
      <c r="H15" s="17" t="s">
        <v>15</v>
      </c>
      <c r="I15" s="91">
        <v>200424.25999999998</v>
      </c>
      <c r="J15" s="91">
        <v>0</v>
      </c>
      <c r="K15" s="90">
        <v>200424.25999999998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>
        <v>0</v>
      </c>
      <c r="J16" s="91">
        <v>0</v>
      </c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1804.57</v>
      </c>
      <c r="H17" s="17" t="s">
        <v>24</v>
      </c>
      <c r="I17" s="91">
        <v>0</v>
      </c>
      <c r="J17" s="91">
        <v>1804.57</v>
      </c>
      <c r="K17" s="90">
        <v>1804.57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653457.72</v>
      </c>
      <c r="H18" s="17" t="s">
        <v>24</v>
      </c>
      <c r="I18" s="91">
        <v>0</v>
      </c>
      <c r="J18" s="91">
        <v>653457.72</v>
      </c>
      <c r="K18" s="90">
        <v>653457.72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>
        <v>0</v>
      </c>
      <c r="J19" s="92">
        <v>0</v>
      </c>
      <c r="K19" s="90">
        <v>0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483647.67</v>
      </c>
      <c r="H20" s="17" t="s">
        <v>15</v>
      </c>
      <c r="I20" s="91">
        <v>483647.67</v>
      </c>
      <c r="J20" s="91">
        <v>0</v>
      </c>
      <c r="K20" s="90">
        <v>483647.67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>
        <v>0</v>
      </c>
      <c r="J21" s="91">
        <v>0</v>
      </c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>
        <v>0</v>
      </c>
      <c r="J22" s="91">
        <v>0</v>
      </c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>
        <v>0</v>
      </c>
      <c r="J23" s="91">
        <v>0</v>
      </c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>
        <v>0</v>
      </c>
      <c r="J24" s="93">
        <v>0</v>
      </c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3206619.98</v>
      </c>
      <c r="H25" s="10"/>
      <c r="I25" s="90">
        <v>1632644.3</v>
      </c>
      <c r="J25" s="90">
        <v>1573975.68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1990.93</v>
      </c>
      <c r="H26" s="17" t="s">
        <v>15</v>
      </c>
      <c r="I26" s="91">
        <v>1990.93</v>
      </c>
      <c r="J26" s="91">
        <v>0</v>
      </c>
      <c r="K26" s="90">
        <v>1990.93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>
        <v>0</v>
      </c>
      <c r="J27" s="91">
        <v>0</v>
      </c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272334.65000000002</v>
      </c>
      <c r="H28" s="17" t="s">
        <v>15</v>
      </c>
      <c r="I28" s="91">
        <v>272334.65000000002</v>
      </c>
      <c r="J28" s="91">
        <v>0</v>
      </c>
      <c r="K28" s="90">
        <v>272334.65000000002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88411.89</v>
      </c>
      <c r="H29" s="17" t="s">
        <v>15</v>
      </c>
      <c r="I29" s="91">
        <v>88411.89</v>
      </c>
      <c r="J29" s="91">
        <v>0</v>
      </c>
      <c r="K29" s="90">
        <v>88411.89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526482.06999999995</v>
      </c>
      <c r="H30" s="17" t="s">
        <v>59</v>
      </c>
      <c r="I30" s="91">
        <v>20245.219999999972</v>
      </c>
      <c r="J30" s="91">
        <v>506236.85</v>
      </c>
      <c r="K30" s="90">
        <v>526482.06999999995</v>
      </c>
      <c r="L30" s="80" t="s">
        <v>328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394793.79</v>
      </c>
      <c r="H31" s="17" t="s">
        <v>15</v>
      </c>
      <c r="I31" s="91">
        <v>394793.79</v>
      </c>
      <c r="J31" s="91">
        <v>0</v>
      </c>
      <c r="K31" s="90">
        <v>394793.79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509457.38</v>
      </c>
      <c r="H32" s="17" t="s">
        <v>24</v>
      </c>
      <c r="I32" s="91">
        <v>0</v>
      </c>
      <c r="J32" s="91">
        <v>509457.38</v>
      </c>
      <c r="K32" s="90">
        <v>509457.38</v>
      </c>
      <c r="L32" s="18" t="s">
        <v>230</v>
      </c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353091.7</v>
      </c>
      <c r="H33" s="17" t="s">
        <v>24</v>
      </c>
      <c r="I33" s="91">
        <v>0</v>
      </c>
      <c r="J33" s="91">
        <v>353091.7</v>
      </c>
      <c r="K33" s="90">
        <v>353091.7</v>
      </c>
      <c r="L33" s="80" t="s">
        <v>230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156573.01999999999</v>
      </c>
      <c r="H34" s="17" t="s">
        <v>15</v>
      </c>
      <c r="I34" s="91">
        <v>156573.01999999999</v>
      </c>
      <c r="J34" s="91">
        <v>0</v>
      </c>
      <c r="K34" s="90">
        <v>156573.01999999999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484735.78</v>
      </c>
      <c r="H35" s="17" t="s">
        <v>15</v>
      </c>
      <c r="I35" s="91">
        <v>484735.78</v>
      </c>
      <c r="J35" s="91">
        <v>0</v>
      </c>
      <c r="K35" s="90">
        <v>484735.78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>
        <v>0</v>
      </c>
      <c r="J36" s="91">
        <v>0</v>
      </c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>
        <v>0</v>
      </c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>
        <v>0</v>
      </c>
      <c r="J38" s="91">
        <v>0</v>
      </c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>
        <v>0</v>
      </c>
      <c r="J39" s="91">
        <v>0</v>
      </c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205189.75</v>
      </c>
      <c r="H40" s="17" t="s">
        <v>24</v>
      </c>
      <c r="I40" s="91"/>
      <c r="J40" s="91">
        <v>205189.75</v>
      </c>
      <c r="K40" s="90">
        <v>205189.75</v>
      </c>
      <c r="L40" s="80" t="s">
        <v>329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213559.02</v>
      </c>
      <c r="H41" s="17" t="s">
        <v>15</v>
      </c>
      <c r="I41" s="91">
        <v>213559.02</v>
      </c>
      <c r="J41" s="91">
        <v>0</v>
      </c>
      <c r="K41" s="90">
        <v>213559.02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6159611.7399999993</v>
      </c>
      <c r="H42" s="10"/>
      <c r="I42" s="90">
        <v>1649513.0899999999</v>
      </c>
      <c r="J42" s="90">
        <v>4510098.6499999994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2523913.4</v>
      </c>
      <c r="H43" s="17" t="s">
        <v>24</v>
      </c>
      <c r="I43" s="91">
        <v>0</v>
      </c>
      <c r="J43" s="91">
        <v>2523913.4</v>
      </c>
      <c r="K43" s="90">
        <v>2523913.4</v>
      </c>
      <c r="L43" s="80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497920.5</v>
      </c>
      <c r="H44" s="17" t="s">
        <v>24</v>
      </c>
      <c r="I44" s="91">
        <v>0</v>
      </c>
      <c r="J44" s="91">
        <v>497920.5</v>
      </c>
      <c r="K44" s="90">
        <v>497920.5</v>
      </c>
      <c r="L44" s="80" t="s">
        <v>224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447108.3</v>
      </c>
      <c r="H45" s="17" t="s">
        <v>24</v>
      </c>
      <c r="I45" s="91">
        <v>0</v>
      </c>
      <c r="J45" s="91">
        <v>447108.3</v>
      </c>
      <c r="K45" s="90">
        <v>447108.3</v>
      </c>
      <c r="L45" s="80" t="s">
        <v>224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0</v>
      </c>
      <c r="H46" s="17"/>
      <c r="I46" s="91">
        <v>0</v>
      </c>
      <c r="J46" s="91">
        <v>0</v>
      </c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1358281.49</v>
      </c>
      <c r="H47" s="17" t="s">
        <v>15</v>
      </c>
      <c r="I47" s="91">
        <v>1342905.44</v>
      </c>
      <c r="J47" s="91">
        <v>15376.05</v>
      </c>
      <c r="K47" s="90">
        <v>1358281.49</v>
      </c>
      <c r="L47" s="80" t="s">
        <v>274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>
        <v>0</v>
      </c>
      <c r="J48" s="91">
        <v>0</v>
      </c>
      <c r="K48" s="90">
        <v>0</v>
      </c>
      <c r="L48" s="80" t="s">
        <v>330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184599.42</v>
      </c>
      <c r="H49" s="17" t="s">
        <v>15</v>
      </c>
      <c r="I49" s="91">
        <v>184599.42</v>
      </c>
      <c r="J49" s="91">
        <v>0</v>
      </c>
      <c r="K49" s="90">
        <v>184599.42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250453.16999999998</v>
      </c>
      <c r="H50" s="17" t="s">
        <v>24</v>
      </c>
      <c r="I50" s="91">
        <v>0</v>
      </c>
      <c r="J50" s="91">
        <v>250453.16999999998</v>
      </c>
      <c r="K50" s="90">
        <v>250453.16999999998</v>
      </c>
      <c r="L50" s="80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>
        <v>0</v>
      </c>
      <c r="J51" s="91">
        <v>0</v>
      </c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5389.73</v>
      </c>
      <c r="H52" s="17" t="s">
        <v>24</v>
      </c>
      <c r="I52" s="91">
        <v>0</v>
      </c>
      <c r="J52" s="91">
        <v>5389.73</v>
      </c>
      <c r="K52" s="90">
        <v>5389.73</v>
      </c>
      <c r="L52" s="80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>
        <v>0</v>
      </c>
      <c r="J53" s="91">
        <v>0</v>
      </c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0</v>
      </c>
      <c r="H54" s="17"/>
      <c r="I54" s="91">
        <v>0</v>
      </c>
      <c r="J54" s="91">
        <v>0</v>
      </c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0</v>
      </c>
      <c r="H55" s="17"/>
      <c r="I55" s="91">
        <v>0</v>
      </c>
      <c r="J55" s="91">
        <v>0</v>
      </c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0</v>
      </c>
      <c r="H56" s="17"/>
      <c r="I56" s="91">
        <v>0</v>
      </c>
      <c r="J56" s="91">
        <v>0</v>
      </c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0</v>
      </c>
      <c r="H57" s="17"/>
      <c r="I57" s="91">
        <v>0</v>
      </c>
      <c r="J57" s="91">
        <v>0</v>
      </c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>
        <v>0</v>
      </c>
      <c r="J58" s="91">
        <v>0</v>
      </c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0</v>
      </c>
      <c r="H59" s="17"/>
      <c r="I59" s="91">
        <v>0</v>
      </c>
      <c r="J59" s="91">
        <v>0</v>
      </c>
      <c r="K59" s="90">
        <v>0</v>
      </c>
      <c r="L59" s="80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1833.09</v>
      </c>
      <c r="H60" s="17" t="s">
        <v>24</v>
      </c>
      <c r="I60" s="91">
        <v>0</v>
      </c>
      <c r="J60" s="91">
        <v>1833.09</v>
      </c>
      <c r="K60" s="90">
        <v>1833.09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49688.52</v>
      </c>
      <c r="H61" s="17" t="s">
        <v>15</v>
      </c>
      <c r="I61" s="91">
        <v>49688.52</v>
      </c>
      <c r="J61" s="91">
        <v>0</v>
      </c>
      <c r="K61" s="90">
        <v>49688.52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836304.71</v>
      </c>
      <c r="H62" s="17" t="s">
        <v>59</v>
      </c>
      <c r="I62" s="91">
        <v>72319.709999999963</v>
      </c>
      <c r="J62" s="91">
        <v>763985</v>
      </c>
      <c r="K62" s="90">
        <v>836304.71</v>
      </c>
      <c r="L62" s="80" t="s">
        <v>331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4119.41</v>
      </c>
      <c r="H63" s="17" t="s">
        <v>24</v>
      </c>
      <c r="I63" s="91">
        <v>0</v>
      </c>
      <c r="J63" s="91">
        <v>4119.41</v>
      </c>
      <c r="K63" s="90">
        <v>4119.41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>
        <v>0</v>
      </c>
      <c r="J67" s="91">
        <v>0</v>
      </c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>
        <v>0</v>
      </c>
      <c r="J68" s="91">
        <v>0</v>
      </c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>
        <v>0</v>
      </c>
      <c r="J69" s="91">
        <v>0</v>
      </c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2570381.4900000002</v>
      </c>
      <c r="H70" s="10"/>
      <c r="I70" s="90">
        <v>1277498.1499999999</v>
      </c>
      <c r="J70" s="90">
        <v>1292883.3399999999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>
        <v>0</v>
      </c>
      <c r="J71" s="91">
        <v>0</v>
      </c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1952603.72</v>
      </c>
      <c r="H72" s="17" t="s">
        <v>59</v>
      </c>
      <c r="I72" s="91">
        <v>1277498.1499999999</v>
      </c>
      <c r="J72" s="91">
        <v>675105.57</v>
      </c>
      <c r="K72" s="90">
        <v>1952603.7199999997</v>
      </c>
      <c r="L72" s="80" t="s">
        <v>249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617777.77</v>
      </c>
      <c r="H73" s="17" t="s">
        <v>24</v>
      </c>
      <c r="I73" s="91">
        <v>0</v>
      </c>
      <c r="J73" s="91">
        <v>617777.77</v>
      </c>
      <c r="K73" s="90">
        <v>617777.77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14611304.229999999</v>
      </c>
      <c r="H76" s="26"/>
      <c r="I76" s="94">
        <v>6579084.2699999996</v>
      </c>
      <c r="J76" s="94">
        <v>8032219.959999999</v>
      </c>
      <c r="K76" s="90">
        <v>14611304.229999999</v>
      </c>
      <c r="L76" s="27"/>
    </row>
    <row r="77" spans="1:12" ht="15.75" x14ac:dyDescent="0.25">
      <c r="F77" s="83" t="s">
        <v>200</v>
      </c>
      <c r="G77" s="95">
        <v>14611304.23</v>
      </c>
      <c r="H77" s="14"/>
      <c r="I77" s="85">
        <v>0.45027358040302745</v>
      </c>
      <c r="J77" s="85">
        <v>0.54972641959697255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78430460.855091006</v>
      </c>
      <c r="J83" s="87">
        <v>8.3884299521783875E-2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ColWidth="9.140625"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53" t="s">
        <v>174</v>
      </c>
      <c r="C1" s="150"/>
      <c r="D1" s="150"/>
      <c r="E1" s="150"/>
      <c r="F1" s="150"/>
    </row>
    <row r="2" spans="1:11" ht="15.75" x14ac:dyDescent="0.25">
      <c r="B2" s="154" t="s">
        <v>301</v>
      </c>
      <c r="C2" s="150"/>
      <c r="D2" s="150"/>
      <c r="E2" s="150"/>
      <c r="F2" s="150"/>
    </row>
    <row r="3" spans="1:11" ht="15.75" x14ac:dyDescent="0.25">
      <c r="B3" s="151" t="s">
        <v>176</v>
      </c>
      <c r="C3" s="150"/>
      <c r="D3" s="150"/>
      <c r="E3" s="150"/>
      <c r="F3" s="150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0.29773797455412093</v>
      </c>
      <c r="D7" s="32">
        <v>18</v>
      </c>
      <c r="E7" s="37" t="s">
        <v>163</v>
      </c>
      <c r="F7" s="41">
        <f>'Summary Analytics'!E24</f>
        <v>6.4932965610080426E-2</v>
      </c>
      <c r="G7" s="61">
        <f>'Summary Analytics'!G24</f>
        <v>406.60731052486364</v>
      </c>
      <c r="H7" s="32">
        <v>18</v>
      </c>
      <c r="I7" s="71" t="s">
        <v>149</v>
      </c>
      <c r="J7" s="41">
        <f>CENTRAL!J83</f>
        <v>5.4228735271017271E-2</v>
      </c>
      <c r="K7" s="103">
        <f>'Summary Analytics'!J9</f>
        <v>-2.6093311349417933E-3</v>
      </c>
    </row>
    <row r="8" spans="1:11" x14ac:dyDescent="0.2">
      <c r="A8" s="32">
        <v>22</v>
      </c>
      <c r="B8" s="37" t="s">
        <v>157</v>
      </c>
      <c r="C8" s="41">
        <f>'Summary Analytics'!D18</f>
        <v>0.39123149231617654</v>
      </c>
      <c r="D8" s="32">
        <v>11</v>
      </c>
      <c r="E8" s="37" t="s">
        <v>208</v>
      </c>
      <c r="F8" s="41">
        <f>'Summary Analytics'!E25</f>
        <v>5.9288385850930873E-2</v>
      </c>
      <c r="G8" s="61">
        <f>'Summary Analytics'!G25</f>
        <v>407.35055997684844</v>
      </c>
      <c r="H8" s="65">
        <v>11</v>
      </c>
      <c r="I8" s="71" t="s">
        <v>156</v>
      </c>
      <c r="J8" s="41">
        <f>'INDIAN RIVER'!J83</f>
        <v>5.6043182954385165E-2</v>
      </c>
      <c r="K8" s="103">
        <f>'Summary Analytics'!J17</f>
        <v>8.830187810003276E-3</v>
      </c>
    </row>
    <row r="9" spans="1:11" x14ac:dyDescent="0.2">
      <c r="A9" s="32">
        <v>1</v>
      </c>
      <c r="B9" s="37" t="s">
        <v>170</v>
      </c>
      <c r="C9" s="41">
        <f>'Summary Analytics'!D32</f>
        <v>0.43453640666165333</v>
      </c>
      <c r="D9" s="32">
        <v>19</v>
      </c>
      <c r="E9" s="37" t="s">
        <v>196</v>
      </c>
      <c r="F9" s="41">
        <f>'Summary Analytics'!E7</f>
        <v>5.6821202856894175E-2</v>
      </c>
      <c r="G9" s="61">
        <f>'Summary Analytics'!G7</f>
        <v>407.71975993004168</v>
      </c>
      <c r="H9" s="32">
        <v>7</v>
      </c>
      <c r="I9" s="71" t="s">
        <v>196</v>
      </c>
      <c r="J9" s="41">
        <f>EASTERN!J83</f>
        <v>5.6821202856894175E-2</v>
      </c>
      <c r="K9" s="103">
        <f>'Summary Analytics'!J7</f>
        <v>2.2755523757103796E-3</v>
      </c>
    </row>
    <row r="10" spans="1:11" x14ac:dyDescent="0.2">
      <c r="A10" s="32">
        <v>26</v>
      </c>
      <c r="B10" s="37" t="s">
        <v>156</v>
      </c>
      <c r="C10" s="41">
        <f>'Summary Analytics'!D17</f>
        <v>0.45592318705574514</v>
      </c>
      <c r="D10" s="32">
        <v>27</v>
      </c>
      <c r="E10" s="37" t="s">
        <v>156</v>
      </c>
      <c r="F10" s="41">
        <f>'Summary Analytics'!E17</f>
        <v>5.6043182954385165E-2</v>
      </c>
      <c r="G10" s="61">
        <f>'Summary Analytics'!G17</f>
        <v>420.6913909480179</v>
      </c>
      <c r="H10" s="32">
        <v>27</v>
      </c>
      <c r="I10" s="71" t="s">
        <v>152</v>
      </c>
      <c r="J10" s="41">
        <f>'FSC JAX'!J83</f>
        <v>5.7790419200046191E-2</v>
      </c>
      <c r="K10" s="103">
        <f>'Summary Analytics'!J13</f>
        <v>7.669809985267062E-4</v>
      </c>
    </row>
    <row r="11" spans="1:11" x14ac:dyDescent="0.2">
      <c r="A11" s="32">
        <v>5</v>
      </c>
      <c r="B11" s="37" t="s">
        <v>207</v>
      </c>
      <c r="C11" s="41">
        <f>'Summary Analytics'!D12</f>
        <v>0.47170363015769162</v>
      </c>
      <c r="D11" s="32">
        <v>7</v>
      </c>
      <c r="E11" s="37" t="s">
        <v>172</v>
      </c>
      <c r="F11" s="41">
        <f>'Summary Analytics'!E34</f>
        <v>7.2354998376284771E-2</v>
      </c>
      <c r="G11" s="61">
        <f>'Summary Analytics'!G34</f>
        <v>450.42557696632986</v>
      </c>
      <c r="H11" s="32">
        <v>19</v>
      </c>
      <c r="I11" s="71" t="s">
        <v>208</v>
      </c>
      <c r="J11" s="41">
        <f>PASCO!J83</f>
        <v>5.9288385850930873E-2</v>
      </c>
      <c r="K11" s="103">
        <f>'Summary Analytics'!J25</f>
        <v>3.7530025081290927E-3</v>
      </c>
    </row>
    <row r="12" spans="1:11" x14ac:dyDescent="0.2">
      <c r="A12" s="32">
        <v>28</v>
      </c>
      <c r="B12" s="37" t="s">
        <v>151</v>
      </c>
      <c r="C12" s="41">
        <f>'Summary Analytics'!D11</f>
        <v>0.48030653596725226</v>
      </c>
      <c r="D12" s="32">
        <v>24</v>
      </c>
      <c r="E12" s="37" t="s">
        <v>168</v>
      </c>
      <c r="F12" s="41">
        <f>'Summary Analytics'!E30</f>
        <v>6.1485154564472844E-2</v>
      </c>
      <c r="G12" s="61">
        <f>'Summary Analytics'!G30</f>
        <v>492.38465805563436</v>
      </c>
      <c r="H12" s="32">
        <v>16</v>
      </c>
      <c r="I12" s="71" t="s">
        <v>168</v>
      </c>
      <c r="J12" s="41">
        <f>'SANTA FE'!J83</f>
        <v>6.1485154564472844E-2</v>
      </c>
      <c r="K12" s="103">
        <f>'Summary Analytics'!J30</f>
        <v>-5.0905285362381064E-3</v>
      </c>
    </row>
    <row r="13" spans="1:11" x14ac:dyDescent="0.2">
      <c r="A13" s="32">
        <v>15</v>
      </c>
      <c r="B13" s="37" t="s">
        <v>172</v>
      </c>
      <c r="C13" s="41">
        <f>'Summary Analytics'!D34</f>
        <v>0.48840913143886011</v>
      </c>
      <c r="D13" s="32">
        <v>3</v>
      </c>
      <c r="E13" s="37" t="s">
        <v>149</v>
      </c>
      <c r="F13" s="41">
        <f>'Summary Analytics'!E9</f>
        <v>5.4228735271017271E-2</v>
      </c>
      <c r="G13" s="61">
        <f>'Summary Analytics'!G9</f>
        <v>495.52373358141188</v>
      </c>
      <c r="H13" s="32">
        <v>3</v>
      </c>
      <c r="I13" s="71" t="s">
        <v>163</v>
      </c>
      <c r="J13" s="41">
        <f>'PALM BEACH'!J83</f>
        <v>6.4932965610080426E-2</v>
      </c>
      <c r="K13" s="103">
        <f>'Summary Analytics'!J24</f>
        <v>3.2632537600587735E-3</v>
      </c>
    </row>
    <row r="14" spans="1:11" x14ac:dyDescent="0.2">
      <c r="A14" s="32">
        <v>10</v>
      </c>
      <c r="B14" s="37" t="s">
        <v>299</v>
      </c>
      <c r="C14" s="41">
        <f>'Summary Analytics'!D22</f>
        <v>0.53313958126310457</v>
      </c>
      <c r="D14" s="32">
        <v>6</v>
      </c>
      <c r="E14" s="37" t="s">
        <v>152</v>
      </c>
      <c r="F14" s="41">
        <f>'Summary Analytics'!E13</f>
        <v>5.7790419200046191E-2</v>
      </c>
      <c r="G14" s="61">
        <f>'Summary Analytics'!G13</f>
        <v>500.02620720440962</v>
      </c>
      <c r="H14" s="32">
        <v>24</v>
      </c>
      <c r="I14" s="71" t="s">
        <v>164</v>
      </c>
      <c r="J14" s="41">
        <f>PENSACOLA!J83</f>
        <v>6.6027538023297888E-2</v>
      </c>
      <c r="K14" s="103">
        <f>'Summary Analytics'!J26</f>
        <v>-3.0447175481076658E-2</v>
      </c>
    </row>
    <row r="15" spans="1:11" x14ac:dyDescent="0.2">
      <c r="A15" s="32">
        <v>6</v>
      </c>
      <c r="B15" s="37" t="s">
        <v>155</v>
      </c>
      <c r="C15" s="41">
        <f>'Summary Analytics'!D16</f>
        <v>0.53393032642250449</v>
      </c>
      <c r="D15" s="32">
        <v>2</v>
      </c>
      <c r="E15" s="37" t="s">
        <v>171</v>
      </c>
      <c r="F15" s="41">
        <f>'Summary Analytics'!E33</f>
        <v>7.5857507301094348E-2</v>
      </c>
      <c r="G15" s="61">
        <f>'Summary Analytics'!G33</f>
        <v>502.3263459122424</v>
      </c>
      <c r="H15" s="32">
        <v>21</v>
      </c>
      <c r="I15" s="71" t="s">
        <v>165</v>
      </c>
      <c r="J15" s="41">
        <f>POLK!J83</f>
        <v>7.2089784681134222E-2</v>
      </c>
      <c r="K15" s="103">
        <f>'Summary Analytics'!J27</f>
        <v>4.7790433732445153E-3</v>
      </c>
    </row>
    <row r="16" spans="1:11" x14ac:dyDescent="0.2">
      <c r="A16" s="32">
        <v>25</v>
      </c>
      <c r="B16" s="37" t="s">
        <v>169</v>
      </c>
      <c r="C16" s="41">
        <f>'Summary Analytics'!D31</f>
        <v>0.54972641959697255</v>
      </c>
      <c r="D16" s="32">
        <v>10</v>
      </c>
      <c r="E16" s="37" t="s">
        <v>155</v>
      </c>
      <c r="F16" s="41">
        <f>'Summary Analytics'!E16</f>
        <v>8.7066522719369044E-2</v>
      </c>
      <c r="G16" s="61">
        <f>'Summary Analytics'!G16</f>
        <v>532.84324917729077</v>
      </c>
      <c r="H16" s="32">
        <v>28</v>
      </c>
      <c r="I16" s="71" t="s">
        <v>172</v>
      </c>
      <c r="J16" s="41">
        <f>VALENCIA!J83</f>
        <v>7.2354998376284771E-2</v>
      </c>
      <c r="K16" s="103">
        <f>'Summary Analytics'!J34</f>
        <v>-9.5486229242575105E-4</v>
      </c>
    </row>
    <row r="17" spans="1:11" x14ac:dyDescent="0.2">
      <c r="B17" s="37" t="s">
        <v>148</v>
      </c>
      <c r="C17" s="41">
        <f>'Summary Analytics'!D8</f>
        <v>0.55155191748194754</v>
      </c>
      <c r="D17" s="32">
        <v>28</v>
      </c>
      <c r="E17" s="37" t="s">
        <v>169</v>
      </c>
      <c r="F17" s="41">
        <f>'Summary Analytics'!E31</f>
        <v>8.3884299521783875E-2</v>
      </c>
      <c r="G17" s="61">
        <f>'Summary Analytics'!G31</f>
        <v>544.48645380738378</v>
      </c>
      <c r="H17" s="32">
        <v>2</v>
      </c>
      <c r="I17" s="71" t="s">
        <v>171</v>
      </c>
      <c r="J17" s="41">
        <f>TALLAHASSEE!J83</f>
        <v>7.5857507301094348E-2</v>
      </c>
      <c r="K17" s="103">
        <f>'Summary Analytics'!J33</f>
        <v>1.2638052262988184E-2</v>
      </c>
    </row>
    <row r="18" spans="1:11" x14ac:dyDescent="0.2">
      <c r="A18" s="32">
        <v>20</v>
      </c>
      <c r="B18" s="37" t="s">
        <v>166</v>
      </c>
      <c r="C18" s="41">
        <f>'Summary Analytics'!D28</f>
        <v>0.55638702036089649</v>
      </c>
      <c r="E18" s="48" t="s">
        <v>177</v>
      </c>
      <c r="F18" s="41">
        <f>'Summary Analytics'!E35</f>
        <v>7.8766249536430993E-2</v>
      </c>
      <c r="G18" s="61">
        <f>'Summary Analytics'!G35</f>
        <v>580.81560718654293</v>
      </c>
      <c r="I18" s="71" t="s">
        <v>154</v>
      </c>
      <c r="J18" s="41">
        <f>'GULF COAST'!J83</f>
        <v>7.8030900741052012E-2</v>
      </c>
      <c r="K18" s="103">
        <f>'Summary Analytics'!J15</f>
        <v>-9.7752126790491556E-3</v>
      </c>
    </row>
    <row r="19" spans="1:11" x14ac:dyDescent="0.2">
      <c r="A19" s="32">
        <v>11</v>
      </c>
      <c r="B19" s="37" t="s">
        <v>150</v>
      </c>
      <c r="C19" s="41">
        <f>'Summary Analytics'!D10</f>
        <v>0.56554011491089018</v>
      </c>
      <c r="D19" s="32">
        <v>25</v>
      </c>
      <c r="E19" s="37" t="s">
        <v>207</v>
      </c>
      <c r="F19" s="41">
        <f>'Summary Analytics'!E12</f>
        <v>8.2182039216833425E-2</v>
      </c>
      <c r="G19" s="61">
        <f>'Summary Analytics'!G12</f>
        <v>588.00183635992653</v>
      </c>
      <c r="H19" s="32">
        <v>6</v>
      </c>
      <c r="I19" s="48" t="s">
        <v>177</v>
      </c>
      <c r="J19" s="41">
        <f>'System Summary'!I83</f>
        <v>7.8766249536430993E-2</v>
      </c>
      <c r="K19" s="103">
        <f>'Summary Analytics'!J35</f>
        <v>1.3728680681494021E-3</v>
      </c>
    </row>
    <row r="20" spans="1:11" x14ac:dyDescent="0.2">
      <c r="A20" s="32">
        <v>2</v>
      </c>
      <c r="B20" s="37" t="s">
        <v>163</v>
      </c>
      <c r="C20" s="41">
        <f>'Summary Analytics'!D24</f>
        <v>0.5743645263079491</v>
      </c>
      <c r="D20" s="32">
        <v>21</v>
      </c>
      <c r="E20" s="37" t="s">
        <v>165</v>
      </c>
      <c r="F20" s="41">
        <f>'Summary Analytics'!E27</f>
        <v>7.2089784681134222E-2</v>
      </c>
      <c r="G20" s="61">
        <f>'Summary Analytics'!G27</f>
        <v>599.03684331683576</v>
      </c>
      <c r="H20" s="32">
        <v>9</v>
      </c>
      <c r="I20" s="71" t="s">
        <v>207</v>
      </c>
      <c r="J20" s="41">
        <f>SOUTHWESTERN!J83</f>
        <v>8.2182039216833425E-2</v>
      </c>
      <c r="K20" s="103">
        <f>'Summary Analytics'!J12</f>
        <v>2.2523418764030523E-3</v>
      </c>
    </row>
    <row r="21" spans="1:11" x14ac:dyDescent="0.2">
      <c r="A21" s="32">
        <v>9</v>
      </c>
      <c r="B21" s="48" t="s">
        <v>177</v>
      </c>
      <c r="C21" s="41">
        <f>'Summary Analytics'!D35</f>
        <v>0.57753493785679666</v>
      </c>
      <c r="D21" s="32">
        <v>5</v>
      </c>
      <c r="E21" s="37" t="s">
        <v>159</v>
      </c>
      <c r="F21" s="41">
        <f>'Summary Analytics'!E20</f>
        <v>8.5036864931250261E-2</v>
      </c>
      <c r="G21" s="61">
        <f>'Summary Analytics'!G20</f>
        <v>602.2248938057229</v>
      </c>
      <c r="H21" s="32">
        <v>10</v>
      </c>
      <c r="I21" s="71" t="s">
        <v>160</v>
      </c>
      <c r="J21" s="41">
        <f>MIAMI!J83</f>
        <v>8.383005980884714E-2</v>
      </c>
      <c r="K21" s="103">
        <f>'Summary Analytics'!J21</f>
        <v>-3.2795040689631849E-3</v>
      </c>
    </row>
    <row r="22" spans="1:11" x14ac:dyDescent="0.2">
      <c r="A22" s="32">
        <v>4</v>
      </c>
      <c r="B22" s="37" t="s">
        <v>154</v>
      </c>
      <c r="C22" s="41">
        <f>'Summary Analytics'!D15</f>
        <v>0.58070092812539942</v>
      </c>
      <c r="D22" s="32">
        <v>1</v>
      </c>
      <c r="E22" s="37" t="s">
        <v>148</v>
      </c>
      <c r="F22" s="41">
        <f>'Summary Analytics'!E8</f>
        <v>9.3740865376104918E-2</v>
      </c>
      <c r="G22" s="61">
        <f>'Summary Analytics'!G8</f>
        <v>621.87368369295314</v>
      </c>
      <c r="H22" s="32">
        <v>25</v>
      </c>
      <c r="I22" s="71" t="s">
        <v>169</v>
      </c>
      <c r="J22" s="41">
        <f>SEMINOLE!J83</f>
        <v>8.3884299521783875E-2</v>
      </c>
      <c r="K22" s="103">
        <f>'Summary Analytics'!J31</f>
        <v>-5.0666809665262935E-3</v>
      </c>
    </row>
    <row r="23" spans="1:11" x14ac:dyDescent="0.2">
      <c r="A23" s="32">
        <v>8</v>
      </c>
      <c r="B23" s="37" t="s">
        <v>162</v>
      </c>
      <c r="C23" s="41">
        <f>'Summary Analytics'!D23</f>
        <v>0.59365201713262961</v>
      </c>
      <c r="D23" s="32">
        <v>15</v>
      </c>
      <c r="E23" s="37" t="s">
        <v>160</v>
      </c>
      <c r="F23" s="41">
        <f>'Summary Analytics'!E21</f>
        <v>8.383005980884714E-2</v>
      </c>
      <c r="G23" s="61">
        <f>'Summary Analytics'!G21</f>
        <v>676.16632224670786</v>
      </c>
      <c r="H23" s="32">
        <v>1</v>
      </c>
      <c r="I23" s="71" t="s">
        <v>159</v>
      </c>
      <c r="J23" s="41">
        <f>'SCF MANATEE'!J83</f>
        <v>8.5036864931250261E-2</v>
      </c>
      <c r="K23" s="103">
        <f>'Summary Analytics'!J20</f>
        <v>1.1572650902504339E-2</v>
      </c>
    </row>
    <row r="24" spans="1:11" x14ac:dyDescent="0.2">
      <c r="A24" s="32">
        <v>21</v>
      </c>
      <c r="B24" s="37" t="s">
        <v>160</v>
      </c>
      <c r="C24" s="41">
        <f>'Summary Analytics'!D21</f>
        <v>0.60231423989754629</v>
      </c>
      <c r="D24" s="32">
        <v>16</v>
      </c>
      <c r="E24" s="37" t="s">
        <v>164</v>
      </c>
      <c r="F24" s="41">
        <f>'Summary Analytics'!E26</f>
        <v>6.6027538023297888E-2</v>
      </c>
      <c r="G24" s="61">
        <f>'Summary Analytics'!G26</f>
        <v>696.08400615941457</v>
      </c>
      <c r="H24" s="32">
        <v>5</v>
      </c>
      <c r="I24" s="71" t="s">
        <v>155</v>
      </c>
      <c r="J24" s="41">
        <f>HILLSBOROUGH!J83</f>
        <v>8.7066522719369044E-2</v>
      </c>
      <c r="K24" s="103">
        <f>'Summary Analytics'!J16</f>
        <v>2.8561768929167008E-3</v>
      </c>
    </row>
    <row r="25" spans="1:11" x14ac:dyDescent="0.2">
      <c r="A25" s="32">
        <v>13</v>
      </c>
      <c r="B25" s="37" t="s">
        <v>209</v>
      </c>
      <c r="C25" s="41">
        <f>'Summary Analytics'!D19</f>
        <v>0.60536750912770831</v>
      </c>
      <c r="D25" s="32">
        <v>14</v>
      </c>
      <c r="E25" s="37" t="s">
        <v>167</v>
      </c>
      <c r="F25" s="41">
        <f>'Summary Analytics'!E29</f>
        <v>9.3569686096519999E-2</v>
      </c>
      <c r="G25" s="61">
        <f>'Summary Analytics'!G29</f>
        <v>696.1559371362049</v>
      </c>
      <c r="H25" s="32">
        <v>12</v>
      </c>
      <c r="I25" s="71" t="s">
        <v>300</v>
      </c>
      <c r="J25" s="41">
        <f>'FL KEYS'!J83</f>
        <v>9.3373874311274863E-2</v>
      </c>
      <c r="K25" s="103">
        <f>'Summary Analytics'!J14</f>
        <v>-6.6027945139872091E-3</v>
      </c>
    </row>
    <row r="26" spans="1:11" x14ac:dyDescent="0.2">
      <c r="A26" s="32">
        <v>12</v>
      </c>
      <c r="B26" s="37" t="s">
        <v>165</v>
      </c>
      <c r="C26" s="41">
        <f>'Summary Analytics'!D27</f>
        <v>0.61845068368642186</v>
      </c>
      <c r="D26" s="32">
        <v>20</v>
      </c>
      <c r="E26" s="37" t="s">
        <v>151</v>
      </c>
      <c r="F26" s="41">
        <f>'Summary Analytics'!E11</f>
        <v>0.10119381625328869</v>
      </c>
      <c r="G26" s="61">
        <f>'Summary Analytics'!G11</f>
        <v>706.19155457509316</v>
      </c>
      <c r="H26" s="32">
        <v>17</v>
      </c>
      <c r="I26" s="71" t="s">
        <v>167</v>
      </c>
      <c r="J26" s="41">
        <f>'ST PETE'!J83</f>
        <v>9.3569686096519999E-2</v>
      </c>
      <c r="K26" s="103">
        <f>'Summary Analytics'!J29</f>
        <v>1.5701045273715103E-3</v>
      </c>
    </row>
    <row r="27" spans="1:11" x14ac:dyDescent="0.2">
      <c r="A27" s="32">
        <v>14</v>
      </c>
      <c r="B27" s="37" t="s">
        <v>159</v>
      </c>
      <c r="C27" s="41">
        <f>'Summary Analytics'!D20</f>
        <v>0.6671625908778972</v>
      </c>
      <c r="D27" s="32">
        <v>13</v>
      </c>
      <c r="E27" s="37" t="s">
        <v>166</v>
      </c>
      <c r="F27" s="41">
        <f>'Summary Analytics'!E28</f>
        <v>9.9829011054489811E-2</v>
      </c>
      <c r="G27" s="61">
        <f>'Summary Analytics'!G28</f>
        <v>761.67298207298211</v>
      </c>
      <c r="H27" s="32">
        <v>20</v>
      </c>
      <c r="I27" s="71" t="s">
        <v>148</v>
      </c>
      <c r="J27" s="41">
        <f>BROWARD!J83</f>
        <v>9.3740865376104918E-2</v>
      </c>
      <c r="K27" s="103">
        <f>'Summary Analytics'!J8</f>
        <v>1.6912344990430914E-2</v>
      </c>
    </row>
    <row r="28" spans="1:11" x14ac:dyDescent="0.2">
      <c r="A28" s="32">
        <v>17</v>
      </c>
      <c r="B28" s="37" t="s">
        <v>300</v>
      </c>
      <c r="C28" s="41">
        <f>'Summary Analytics'!D14</f>
        <v>0.67457450564912813</v>
      </c>
      <c r="D28" s="32">
        <v>9</v>
      </c>
      <c r="E28" s="37" t="s">
        <v>209</v>
      </c>
      <c r="F28" s="41">
        <f>'Summary Analytics'!E19</f>
        <v>0.10107735651760245</v>
      </c>
      <c r="G28" s="61">
        <f>'Summary Analytics'!G19</f>
        <v>795.27701160238314</v>
      </c>
      <c r="H28" s="32">
        <v>15</v>
      </c>
      <c r="I28" s="71" t="s">
        <v>150</v>
      </c>
      <c r="J28" s="41">
        <f>CHIPOLA!J83</f>
        <v>9.8291939154638075E-2</v>
      </c>
      <c r="K28" s="103">
        <f>'Summary Analytics'!J10</f>
        <v>2.0349930864014112E-2</v>
      </c>
    </row>
    <row r="29" spans="1:11" x14ac:dyDescent="0.2">
      <c r="A29" s="32">
        <v>19</v>
      </c>
      <c r="B29" s="37" t="s">
        <v>152</v>
      </c>
      <c r="C29" s="41">
        <f>'Summary Analytics'!D13</f>
        <v>0.6749681077752494</v>
      </c>
      <c r="D29" s="32">
        <v>23</v>
      </c>
      <c r="E29" s="37" t="s">
        <v>154</v>
      </c>
      <c r="F29" s="41">
        <f>'Summary Analytics'!E15</f>
        <v>7.8030900741052012E-2</v>
      </c>
      <c r="G29" s="61">
        <f>'Summary Analytics'!G15</f>
        <v>813.45038777751881</v>
      </c>
      <c r="H29" s="32">
        <v>13</v>
      </c>
      <c r="I29" s="71" t="s">
        <v>299</v>
      </c>
      <c r="J29" s="41">
        <f>'NORTH FLORIDA'!J83</f>
        <v>9.9748754316297691E-2</v>
      </c>
      <c r="K29" s="103">
        <f>'Summary Analytics'!J22</f>
        <v>5.6447003151807451E-3</v>
      </c>
    </row>
    <row r="30" spans="1:11" x14ac:dyDescent="0.2">
      <c r="A30" s="32">
        <v>3</v>
      </c>
      <c r="B30" s="37" t="s">
        <v>196</v>
      </c>
      <c r="C30" s="41">
        <f>'Summary Analytics'!D7</f>
        <v>0.68129023688730472</v>
      </c>
      <c r="D30" s="32">
        <v>12</v>
      </c>
      <c r="E30" s="37" t="s">
        <v>162</v>
      </c>
      <c r="F30" s="41">
        <f>'Summary Analytics'!E23</f>
        <v>0.10167868103978174</v>
      </c>
      <c r="G30" s="61">
        <f>'Summary Analytics'!G23</f>
        <v>912.58367508348476</v>
      </c>
      <c r="H30" s="32">
        <v>4</v>
      </c>
      <c r="I30" s="71" t="s">
        <v>166</v>
      </c>
      <c r="J30" s="41">
        <f>'ST JOHNS'!J83</f>
        <v>9.9829011054489811E-2</v>
      </c>
      <c r="K30" s="103">
        <f>'Summary Analytics'!J28</f>
        <v>-2.4559034789101014E-3</v>
      </c>
    </row>
    <row r="31" spans="1:11" x14ac:dyDescent="0.2">
      <c r="A31" s="32">
        <v>18</v>
      </c>
      <c r="B31" s="37" t="s">
        <v>164</v>
      </c>
      <c r="C31" s="41">
        <f>'Summary Analytics'!D26</f>
        <v>0.68236462598596848</v>
      </c>
      <c r="D31" s="32">
        <v>17</v>
      </c>
      <c r="E31" s="37" t="s">
        <v>170</v>
      </c>
      <c r="F31" s="41">
        <f>'Summary Analytics'!E32</f>
        <v>0.11531393864997838</v>
      </c>
      <c r="G31" s="61">
        <f>'Summary Analytics'!G32</f>
        <v>1103.8873153292845</v>
      </c>
      <c r="H31" s="32">
        <v>23</v>
      </c>
      <c r="I31" s="71" t="s">
        <v>209</v>
      </c>
      <c r="J31" s="41">
        <f>'LAKE SUMTER'!J83</f>
        <v>0.10107735651760245</v>
      </c>
      <c r="K31" s="103">
        <f>'Summary Analytics'!J19</f>
        <v>2.3325193668868732E-2</v>
      </c>
    </row>
    <row r="32" spans="1:11" x14ac:dyDescent="0.2">
      <c r="A32" s="32">
        <v>24</v>
      </c>
      <c r="B32" s="37" t="s">
        <v>168</v>
      </c>
      <c r="C32" s="41">
        <f>'Summary Analytics'!D30</f>
        <v>0.68367592193669102</v>
      </c>
      <c r="D32" s="32">
        <v>22</v>
      </c>
      <c r="E32" s="37" t="s">
        <v>150</v>
      </c>
      <c r="F32" s="41">
        <f>'Summary Analytics'!E10</f>
        <v>9.8291939154638075E-2</v>
      </c>
      <c r="G32" s="61">
        <f>'Summary Analytics'!G10</f>
        <v>1182.9445308449974</v>
      </c>
      <c r="H32" s="32">
        <v>14</v>
      </c>
      <c r="I32" s="71" t="s">
        <v>151</v>
      </c>
      <c r="J32" s="41">
        <f>DAYTONA!J83</f>
        <v>0.10119381625328869</v>
      </c>
      <c r="K32" s="103">
        <f>'Summary Analytics'!J11</f>
        <v>3.8197819794780485E-3</v>
      </c>
    </row>
    <row r="33" spans="1:11" x14ac:dyDescent="0.2">
      <c r="A33" s="32">
        <v>7</v>
      </c>
      <c r="B33" s="37" t="s">
        <v>171</v>
      </c>
      <c r="C33" s="41">
        <f>'Summary Analytics'!D33</f>
        <v>0.69383253308980974</v>
      </c>
      <c r="D33" s="32">
        <v>26</v>
      </c>
      <c r="E33" s="37" t="s">
        <v>157</v>
      </c>
      <c r="F33" s="41">
        <f>'Summary Analytics'!E18</f>
        <v>0.12436453217571862</v>
      </c>
      <c r="G33" s="61">
        <f>'Summary Analytics'!G18</f>
        <v>1194.8218072675616</v>
      </c>
      <c r="H33" s="32">
        <v>8</v>
      </c>
      <c r="I33" s="71" t="s">
        <v>162</v>
      </c>
      <c r="J33" s="41">
        <f>'NORTHWEST FLORIDA'!J83</f>
        <v>0.10167868103978174</v>
      </c>
      <c r="K33" s="103">
        <f>'Summary Analytics'!J23</f>
        <v>-5.7131324646486903E-3</v>
      </c>
    </row>
    <row r="34" spans="1:11" x14ac:dyDescent="0.2">
      <c r="A34" s="32">
        <v>27</v>
      </c>
      <c r="B34" s="37" t="s">
        <v>208</v>
      </c>
      <c r="C34" s="41">
        <f>'Summary Analytics'!D25</f>
        <v>0.71655656611862262</v>
      </c>
      <c r="D34" s="32">
        <v>4</v>
      </c>
      <c r="E34" s="37" t="s">
        <v>299</v>
      </c>
      <c r="F34" s="41">
        <f>'Summary Analytics'!E22</f>
        <v>9.9748754316297691E-2</v>
      </c>
      <c r="G34" s="61">
        <f>'Summary Analytics'!G22</f>
        <v>1224.1291155584247</v>
      </c>
      <c r="H34" s="32">
        <v>26</v>
      </c>
      <c r="I34" s="71" t="s">
        <v>170</v>
      </c>
      <c r="J34" s="41">
        <f>'SOUTH FLORIDA'!J83</f>
        <v>0.11531393864997838</v>
      </c>
      <c r="K34" s="103">
        <f>'Summary Analytics'!J32</f>
        <v>5.3073651092256091E-3</v>
      </c>
    </row>
    <row r="35" spans="1:11" x14ac:dyDescent="0.2">
      <c r="A35" s="32">
        <v>16</v>
      </c>
      <c r="B35" s="37" t="s">
        <v>149</v>
      </c>
      <c r="C35" s="41">
        <f>'Summary Analytics'!D9</f>
        <v>0.74054351142771746</v>
      </c>
      <c r="D35" s="32">
        <v>8</v>
      </c>
      <c r="E35" s="37" t="s">
        <v>300</v>
      </c>
      <c r="F35" s="41">
        <f>'Summary Analytics'!E14</f>
        <v>9.3373874311274863E-2</v>
      </c>
      <c r="G35" s="61">
        <f>'Summary Analytics'!G14</f>
        <v>1334.2406182693528</v>
      </c>
      <c r="H35" s="32">
        <v>22</v>
      </c>
      <c r="I35" s="71" t="s">
        <v>157</v>
      </c>
      <c r="J35" s="41">
        <f>GATEWAY!J83</f>
        <v>0.12436453217571862</v>
      </c>
      <c r="K35" s="103">
        <f>'Summary Analytics'!J18</f>
        <v>-3.7958227296615993E-3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I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1204544.0999999999</v>
      </c>
      <c r="H8" s="10"/>
      <c r="I8" s="90">
        <v>992659.96999999986</v>
      </c>
      <c r="J8" s="90">
        <v>211884.13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10158.790000000001</v>
      </c>
      <c r="H10" s="17" t="s">
        <v>332</v>
      </c>
      <c r="I10" s="91">
        <v>10158.790000000001</v>
      </c>
      <c r="J10" s="91"/>
      <c r="K10" s="90">
        <v>10158.790000000001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409440.75</v>
      </c>
      <c r="H11" s="17" t="s">
        <v>332</v>
      </c>
      <c r="I11" s="91">
        <v>409440.75</v>
      </c>
      <c r="J11" s="91"/>
      <c r="K11" s="90">
        <v>409440.75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545490.81999999995</v>
      </c>
      <c r="H13" s="17" t="s">
        <v>332</v>
      </c>
      <c r="I13" s="91">
        <v>545490.81999999995</v>
      </c>
      <c r="J13" s="91"/>
      <c r="K13" s="90">
        <v>545490.81999999995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211884.13</v>
      </c>
      <c r="H18" s="17" t="s">
        <v>333</v>
      </c>
      <c r="I18" s="91"/>
      <c r="J18" s="91">
        <v>211884.13</v>
      </c>
      <c r="K18" s="90">
        <v>211884.13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14549.61</v>
      </c>
      <c r="H20" s="17" t="s">
        <v>332</v>
      </c>
      <c r="I20" s="91">
        <v>14549.61</v>
      </c>
      <c r="J20" s="91"/>
      <c r="K20" s="90">
        <v>14549.61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13020</v>
      </c>
      <c r="H23" s="17" t="s">
        <v>332</v>
      </c>
      <c r="I23" s="91">
        <v>13020</v>
      </c>
      <c r="J23" s="91"/>
      <c r="K23" s="90">
        <v>13020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769072.82000000007</v>
      </c>
      <c r="H25" s="10"/>
      <c r="I25" s="90">
        <v>536510.88</v>
      </c>
      <c r="J25" s="90">
        <v>232561.94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536510.88</v>
      </c>
      <c r="H27" s="17" t="s">
        <v>332</v>
      </c>
      <c r="I27" s="91">
        <v>536510.88</v>
      </c>
      <c r="J27" s="91"/>
      <c r="K27" s="90">
        <v>536510.88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232561.94</v>
      </c>
      <c r="H33" s="17" t="s">
        <v>333</v>
      </c>
      <c r="I33" s="91"/>
      <c r="J33" s="91">
        <v>232561.94</v>
      </c>
      <c r="K33" s="90">
        <v>232561.94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1858984</v>
      </c>
      <c r="H42" s="10"/>
      <c r="I42" s="90">
        <v>598303</v>
      </c>
      <c r="J42" s="90">
        <v>1260681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614163</v>
      </c>
      <c r="H43" s="17" t="s">
        <v>333</v>
      </c>
      <c r="I43" s="91"/>
      <c r="J43" s="91">
        <v>614163</v>
      </c>
      <c r="K43" s="90">
        <v>614163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121495</v>
      </c>
      <c r="H44" s="17" t="s">
        <v>333</v>
      </c>
      <c r="I44" s="91"/>
      <c r="J44" s="91">
        <v>121495</v>
      </c>
      <c r="K44" s="90">
        <v>121495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25580</v>
      </c>
      <c r="H45" s="17" t="s">
        <v>333</v>
      </c>
      <c r="I45" s="91"/>
      <c r="J45" s="91">
        <v>25580</v>
      </c>
      <c r="K45" s="90">
        <v>25580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242406</v>
      </c>
      <c r="H46" s="17" t="s">
        <v>333</v>
      </c>
      <c r="I46" s="91"/>
      <c r="J46" s="91">
        <v>242406</v>
      </c>
      <c r="K46" s="90">
        <v>242406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365518</v>
      </c>
      <c r="H47" s="17" t="s">
        <v>332</v>
      </c>
      <c r="I47" s="91">
        <v>365518</v>
      </c>
      <c r="J47" s="91"/>
      <c r="K47" s="90">
        <v>365518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84534</v>
      </c>
      <c r="H49" s="17" t="s">
        <v>332</v>
      </c>
      <c r="I49" s="91">
        <v>84534</v>
      </c>
      <c r="J49" s="91"/>
      <c r="K49" s="90">
        <v>84534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42131</v>
      </c>
      <c r="H54" s="17" t="s">
        <v>333</v>
      </c>
      <c r="I54" s="91"/>
      <c r="J54" s="91">
        <v>42131</v>
      </c>
      <c r="K54" s="90">
        <v>42131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195640</v>
      </c>
      <c r="H55" s="17" t="s">
        <v>333</v>
      </c>
      <c r="I55" s="91"/>
      <c r="J55" s="91">
        <v>195640</v>
      </c>
      <c r="K55" s="90">
        <v>195640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141534</v>
      </c>
      <c r="H59" s="17" t="s">
        <v>332</v>
      </c>
      <c r="I59" s="91">
        <v>141534</v>
      </c>
      <c r="J59" s="91"/>
      <c r="K59" s="90">
        <v>141534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6717</v>
      </c>
      <c r="H60" s="17" t="s">
        <v>332</v>
      </c>
      <c r="I60" s="91">
        <v>6717</v>
      </c>
      <c r="J60" s="91"/>
      <c r="K60" s="90">
        <v>6717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19266</v>
      </c>
      <c r="H63" s="17" t="s">
        <v>333</v>
      </c>
      <c r="I63" s="91"/>
      <c r="J63" s="91">
        <v>19266</v>
      </c>
      <c r="K63" s="90">
        <v>19266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699777.84000000008</v>
      </c>
      <c r="H70" s="10"/>
      <c r="I70" s="90">
        <v>435421.33</v>
      </c>
      <c r="J70" s="90">
        <v>264356.51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435421.33</v>
      </c>
      <c r="H72" s="17" t="s">
        <v>332</v>
      </c>
      <c r="I72" s="91">
        <v>435421.33</v>
      </c>
      <c r="J72" s="91"/>
      <c r="K72" s="90">
        <v>435421.33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264356.51</v>
      </c>
      <c r="H73" s="17" t="s">
        <v>333</v>
      </c>
      <c r="I73" s="91"/>
      <c r="J73" s="91">
        <v>264356.51</v>
      </c>
      <c r="K73" s="90">
        <v>264356.51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4532378.76</v>
      </c>
      <c r="H76" s="26"/>
      <c r="I76" s="94">
        <v>2562895.1799999997</v>
      </c>
      <c r="J76" s="94">
        <v>1969483.58</v>
      </c>
      <c r="K76" s="90">
        <v>4532378.76</v>
      </c>
      <c r="L76" s="27"/>
    </row>
    <row r="77" spans="1:12" ht="15.75" x14ac:dyDescent="0.25">
      <c r="F77" s="83" t="s">
        <v>200</v>
      </c>
      <c r="G77" s="95">
        <v>4532378.76</v>
      </c>
      <c r="H77" s="14"/>
      <c r="I77" s="85">
        <v>0.56546359333834662</v>
      </c>
      <c r="J77" s="85">
        <v>0.43453640666165333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22225371.971547693</v>
      </c>
      <c r="J83" s="87">
        <v>0.11531393864997838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1749917</v>
      </c>
      <c r="H8" s="10"/>
      <c r="I8" s="90">
        <v>672534.2</v>
      </c>
      <c r="J8" s="90">
        <v>1077382.8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13513</v>
      </c>
      <c r="H10" s="17" t="s">
        <v>15</v>
      </c>
      <c r="I10" s="91">
        <v>13513</v>
      </c>
      <c r="J10" s="91"/>
      <c r="K10" s="90">
        <v>13513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540816</v>
      </c>
      <c r="H11" s="17" t="s">
        <v>15</v>
      </c>
      <c r="I11" s="91">
        <v>540816</v>
      </c>
      <c r="J11" s="91"/>
      <c r="K11" s="90">
        <v>540816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273741</v>
      </c>
      <c r="H13" s="17" t="s">
        <v>59</v>
      </c>
      <c r="I13" s="91">
        <v>54748.200000000004</v>
      </c>
      <c r="J13" s="91">
        <v>218992.8</v>
      </c>
      <c r="K13" s="90">
        <v>273741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63457</v>
      </c>
      <c r="H15" s="17" t="s">
        <v>15</v>
      </c>
      <c r="I15" s="91">
        <v>63457</v>
      </c>
      <c r="J15" s="91"/>
      <c r="K15" s="90">
        <v>63457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0</v>
      </c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626591</v>
      </c>
      <c r="H18" s="17" t="s">
        <v>24</v>
      </c>
      <c r="I18" s="91"/>
      <c r="J18" s="91">
        <v>626591</v>
      </c>
      <c r="K18" s="90">
        <v>626591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231799</v>
      </c>
      <c r="H20" s="17" t="s">
        <v>24</v>
      </c>
      <c r="I20" s="91"/>
      <c r="J20" s="91">
        <v>231799</v>
      </c>
      <c r="K20" s="90">
        <v>231799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2445997</v>
      </c>
      <c r="H25" s="10"/>
      <c r="I25" s="90">
        <v>2081197</v>
      </c>
      <c r="J25" s="90">
        <v>364800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0</v>
      </c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0</v>
      </c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76347</v>
      </c>
      <c r="H29" s="17" t="s">
        <v>15</v>
      </c>
      <c r="I29" s="91">
        <v>76347</v>
      </c>
      <c r="J29" s="91"/>
      <c r="K29" s="90">
        <v>76347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2110369</v>
      </c>
      <c r="H30" s="17" t="s">
        <v>59</v>
      </c>
      <c r="I30" s="91">
        <v>2004850</v>
      </c>
      <c r="J30" s="91">
        <v>105519</v>
      </c>
      <c r="K30" s="90">
        <v>2110369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0</v>
      </c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0</v>
      </c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170619</v>
      </c>
      <c r="H33" s="17" t="s">
        <v>24</v>
      </c>
      <c r="I33" s="91"/>
      <c r="J33" s="91">
        <v>170619</v>
      </c>
      <c r="K33" s="90">
        <v>170619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0</v>
      </c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0</v>
      </c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80353</v>
      </c>
      <c r="H39" s="17" t="s">
        <v>24</v>
      </c>
      <c r="I39" s="91"/>
      <c r="J39" s="91">
        <v>80353</v>
      </c>
      <c r="K39" s="90">
        <v>80353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7852</v>
      </c>
      <c r="H40" s="17" t="s">
        <v>24</v>
      </c>
      <c r="I40" s="91"/>
      <c r="J40" s="91">
        <v>7852</v>
      </c>
      <c r="K40" s="90">
        <v>7852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457</v>
      </c>
      <c r="H41" s="17" t="s">
        <v>24</v>
      </c>
      <c r="I41" s="91"/>
      <c r="J41" s="91">
        <v>457</v>
      </c>
      <c r="K41" s="90">
        <v>457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8275132</v>
      </c>
      <c r="H42" s="10"/>
      <c r="I42" s="90">
        <v>1173418</v>
      </c>
      <c r="J42" s="90">
        <v>7101714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4316489</v>
      </c>
      <c r="H43" s="17" t="s">
        <v>24</v>
      </c>
      <c r="I43" s="91"/>
      <c r="J43" s="91">
        <v>4316489</v>
      </c>
      <c r="K43" s="90">
        <v>4316489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0</v>
      </c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0</v>
      </c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0</v>
      </c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971502</v>
      </c>
      <c r="H47" s="17" t="s">
        <v>15</v>
      </c>
      <c r="I47" s="91">
        <v>971502</v>
      </c>
      <c r="J47" s="91"/>
      <c r="K47" s="90">
        <v>971502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201916</v>
      </c>
      <c r="H49" s="17" t="s">
        <v>15</v>
      </c>
      <c r="I49" s="91">
        <v>201916</v>
      </c>
      <c r="J49" s="91"/>
      <c r="K49" s="90">
        <v>201916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0</v>
      </c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144509</v>
      </c>
      <c r="H54" s="17" t="s">
        <v>24</v>
      </c>
      <c r="I54" s="91"/>
      <c r="J54" s="91">
        <v>144509</v>
      </c>
      <c r="K54" s="90">
        <v>144509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606296</v>
      </c>
      <c r="H55" s="17" t="s">
        <v>24</v>
      </c>
      <c r="I55" s="91"/>
      <c r="J55" s="91">
        <v>606296</v>
      </c>
      <c r="K55" s="90">
        <v>606296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0</v>
      </c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0</v>
      </c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1953825</v>
      </c>
      <c r="H59" s="17" t="s">
        <v>24</v>
      </c>
      <c r="I59" s="91"/>
      <c r="J59" s="91">
        <v>1953825</v>
      </c>
      <c r="K59" s="90">
        <v>1953825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0</v>
      </c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80595</v>
      </c>
      <c r="H61" s="17" t="s">
        <v>24</v>
      </c>
      <c r="I61" s="91"/>
      <c r="J61" s="91">
        <v>80595</v>
      </c>
      <c r="K61" s="90">
        <v>80595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0</v>
      </c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0</v>
      </c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19103</v>
      </c>
      <c r="H66" s="10"/>
      <c r="I66" s="90">
        <v>0</v>
      </c>
      <c r="J66" s="90">
        <v>19103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19103</v>
      </c>
      <c r="H67" s="17" t="s">
        <v>24</v>
      </c>
      <c r="I67" s="91"/>
      <c r="J67" s="91">
        <v>19103</v>
      </c>
      <c r="K67" s="90">
        <v>19103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>
        <v>0</v>
      </c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0</v>
      </c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1613891</v>
      </c>
      <c r="H70" s="10"/>
      <c r="I70" s="90">
        <v>391049</v>
      </c>
      <c r="J70" s="90">
        <v>1222842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0</v>
      </c>
      <c r="H71" s="17"/>
      <c r="I71" s="91"/>
      <c r="J71" s="91"/>
      <c r="K71" s="90">
        <v>0</v>
      </c>
      <c r="L71" s="18">
        <v>1613891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782097</v>
      </c>
      <c r="H72" s="17" t="s">
        <v>59</v>
      </c>
      <c r="I72" s="91">
        <v>391049</v>
      </c>
      <c r="J72" s="91">
        <v>391048</v>
      </c>
      <c r="K72" s="90">
        <v>782097</v>
      </c>
      <c r="L72" s="18">
        <v>0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831794</v>
      </c>
      <c r="H73" s="17" t="s">
        <v>24</v>
      </c>
      <c r="I73" s="91"/>
      <c r="J73" s="91">
        <v>831794</v>
      </c>
      <c r="K73" s="90">
        <v>831794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14104040</v>
      </c>
      <c r="H76" s="26"/>
      <c r="I76" s="94">
        <v>4318198.2</v>
      </c>
      <c r="J76" s="94">
        <v>9785841.8000000007</v>
      </c>
      <c r="K76" s="90">
        <v>14104040</v>
      </c>
      <c r="L76" s="27"/>
    </row>
    <row r="77" spans="1:12" ht="15.75" x14ac:dyDescent="0.25">
      <c r="F77" s="83" t="s">
        <v>200</v>
      </c>
      <c r="G77" s="95">
        <v>14104040</v>
      </c>
      <c r="H77" s="14"/>
      <c r="I77" s="85">
        <v>0.30616746691019031</v>
      </c>
      <c r="J77" s="85">
        <v>0.69383253308980974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56925126.512003168</v>
      </c>
      <c r="J83" s="87">
        <v>7.5857507301094348E-2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6182660.2200000007</v>
      </c>
      <c r="H8" s="10"/>
      <c r="I8" s="90">
        <v>3529767.13</v>
      </c>
      <c r="J8" s="90">
        <v>2652893.09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5012.16</v>
      </c>
      <c r="H10" s="81" t="s">
        <v>15</v>
      </c>
      <c r="I10" s="91">
        <v>5012.16</v>
      </c>
      <c r="J10" s="91"/>
      <c r="K10" s="90">
        <v>5012.16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819572.65</v>
      </c>
      <c r="H11" s="81" t="s">
        <v>15</v>
      </c>
      <c r="I11" s="91">
        <v>819572.65</v>
      </c>
      <c r="J11" s="91"/>
      <c r="K11" s="90">
        <v>819572.65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1792078.33</v>
      </c>
      <c r="H13" s="17" t="s">
        <v>15</v>
      </c>
      <c r="I13" s="91">
        <v>1792078.33</v>
      </c>
      <c r="J13" s="91"/>
      <c r="K13" s="90">
        <v>1792078.33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1111587.54</v>
      </c>
      <c r="H14" s="17" t="s">
        <v>24</v>
      </c>
      <c r="I14" s="91"/>
      <c r="J14" s="91">
        <v>1111587.54</v>
      </c>
      <c r="K14" s="90">
        <v>1111587.54</v>
      </c>
      <c r="L14" s="18" t="s">
        <v>275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133400.17000000001</v>
      </c>
      <c r="H16" s="17" t="s">
        <v>15</v>
      </c>
      <c r="I16" s="91">
        <v>133400.17000000001</v>
      </c>
      <c r="J16" s="91"/>
      <c r="K16" s="90">
        <v>133400.17000000001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1422895.4</v>
      </c>
      <c r="H18" s="17" t="s">
        <v>24</v>
      </c>
      <c r="I18" s="91"/>
      <c r="J18" s="91">
        <v>1422895.4</v>
      </c>
      <c r="K18" s="90">
        <v>1422895.4</v>
      </c>
      <c r="L18" s="18" t="s">
        <v>250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779703.82</v>
      </c>
      <c r="H20" s="17" t="s">
        <v>15</v>
      </c>
      <c r="I20" s="91">
        <v>779703.82</v>
      </c>
      <c r="J20" s="91"/>
      <c r="K20" s="90">
        <v>779703.82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118410.15</v>
      </c>
      <c r="H22" s="17" t="s">
        <v>24</v>
      </c>
      <c r="I22" s="91"/>
      <c r="J22" s="91">
        <v>118410.15</v>
      </c>
      <c r="K22" s="90">
        <v>118410.15</v>
      </c>
      <c r="L22" s="18" t="s">
        <v>250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3736816.8100000005</v>
      </c>
      <c r="H25" s="10"/>
      <c r="I25" s="90">
        <v>1672343.9500000002</v>
      </c>
      <c r="J25" s="90">
        <v>2064472.86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1120876.57</v>
      </c>
      <c r="H28" s="17" t="s">
        <v>15</v>
      </c>
      <c r="I28" s="91">
        <v>1120876.57</v>
      </c>
      <c r="J28" s="91"/>
      <c r="K28" s="90">
        <v>1120876.57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551467.38</v>
      </c>
      <c r="H29" s="17" t="s">
        <v>15</v>
      </c>
      <c r="I29" s="91">
        <v>551467.38</v>
      </c>
      <c r="J29" s="91"/>
      <c r="K29" s="90">
        <v>551467.38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335703.68</v>
      </c>
      <c r="H32" s="17" t="s">
        <v>24</v>
      </c>
      <c r="I32" s="91"/>
      <c r="J32" s="91">
        <v>335703.68</v>
      </c>
      <c r="K32" s="90">
        <v>335703.68</v>
      </c>
      <c r="L32" s="18" t="s">
        <v>251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396163.38</v>
      </c>
      <c r="H33" s="17" t="s">
        <v>24</v>
      </c>
      <c r="I33" s="91"/>
      <c r="J33" s="91">
        <v>396163.38</v>
      </c>
      <c r="K33" s="90">
        <v>396163.38</v>
      </c>
      <c r="L33" s="18" t="s">
        <v>251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596458.16</v>
      </c>
      <c r="H37" s="17" t="s">
        <v>24</v>
      </c>
      <c r="I37" s="91"/>
      <c r="J37" s="91">
        <v>596458.16</v>
      </c>
      <c r="K37" s="90">
        <v>596458.16</v>
      </c>
      <c r="L37" s="18" t="s">
        <v>276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514614.73</v>
      </c>
      <c r="H40" s="17" t="s">
        <v>24</v>
      </c>
      <c r="I40" s="91"/>
      <c r="J40" s="91">
        <v>514614.73</v>
      </c>
      <c r="K40" s="90">
        <v>514614.73</v>
      </c>
      <c r="L40" s="18" t="s">
        <v>252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221532.91</v>
      </c>
      <c r="H41" s="17" t="s">
        <v>24</v>
      </c>
      <c r="I41" s="91"/>
      <c r="J41" s="91">
        <v>221532.91</v>
      </c>
      <c r="K41" s="90">
        <v>221532.91</v>
      </c>
      <c r="L41" s="18" t="s">
        <v>253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13272629.140000001</v>
      </c>
      <c r="H42" s="10"/>
      <c r="I42" s="90">
        <v>6297456.0300000003</v>
      </c>
      <c r="J42" s="90">
        <v>6975173.1099999994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4642485</v>
      </c>
      <c r="H43" s="17" t="s">
        <v>24</v>
      </c>
      <c r="I43" s="91"/>
      <c r="J43" s="91">
        <v>4642485</v>
      </c>
      <c r="K43" s="90">
        <v>4642485</v>
      </c>
      <c r="L43" s="18"/>
    </row>
    <row r="44" spans="1:12" ht="30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 t="s">
        <v>225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5588053</v>
      </c>
      <c r="H47" s="17" t="s">
        <v>15</v>
      </c>
      <c r="I47" s="91">
        <v>5588053</v>
      </c>
      <c r="J47" s="91"/>
      <c r="K47" s="90">
        <v>5588053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434609.71</v>
      </c>
      <c r="H49" s="17" t="s">
        <v>15</v>
      </c>
      <c r="I49" s="91">
        <v>434609.71</v>
      </c>
      <c r="J49" s="91"/>
      <c r="K49" s="90">
        <v>434609.71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79284.320000000007</v>
      </c>
      <c r="H53" s="17" t="s">
        <v>15</v>
      </c>
      <c r="I53" s="91">
        <v>79284.320000000007</v>
      </c>
      <c r="J53" s="91"/>
      <c r="K53" s="90">
        <v>79284.320000000007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719983.94</v>
      </c>
      <c r="H54" s="17" t="s">
        <v>24</v>
      </c>
      <c r="I54" s="91"/>
      <c r="J54" s="91">
        <v>719983.94</v>
      </c>
      <c r="K54" s="90">
        <v>719983.94</v>
      </c>
      <c r="L54" s="18" t="s">
        <v>231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301297.53000000003</v>
      </c>
      <c r="H57" s="17" t="s">
        <v>24</v>
      </c>
      <c r="I57" s="91"/>
      <c r="J57" s="91">
        <v>301297.53000000003</v>
      </c>
      <c r="K57" s="90">
        <v>301297.53000000003</v>
      </c>
      <c r="L57" s="18" t="s">
        <v>277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932145.6</v>
      </c>
      <c r="H59" s="17" t="s">
        <v>24</v>
      </c>
      <c r="I59" s="91"/>
      <c r="J59" s="91">
        <v>932145.6</v>
      </c>
      <c r="K59" s="90">
        <v>932145.6</v>
      </c>
      <c r="L59" s="80" t="s">
        <v>298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195509</v>
      </c>
      <c r="H61" s="17" t="s">
        <v>15</v>
      </c>
      <c r="I61" s="91">
        <v>195509</v>
      </c>
      <c r="J61" s="91"/>
      <c r="K61" s="90">
        <v>195509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379261.04000000004</v>
      </c>
      <c r="H62" s="17" t="s">
        <v>24</v>
      </c>
      <c r="I62" s="91"/>
      <c r="J62" s="91">
        <v>379261.04</v>
      </c>
      <c r="K62" s="90">
        <v>379261.04</v>
      </c>
      <c r="L62" s="18" t="s">
        <v>254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1606921.04</v>
      </c>
      <c r="H66" s="10"/>
      <c r="I66" s="90">
        <v>342373.59</v>
      </c>
      <c r="J66" s="90">
        <v>1264547.45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342373.59</v>
      </c>
      <c r="H67" s="17" t="s">
        <v>15</v>
      </c>
      <c r="I67" s="91">
        <v>342373.59</v>
      </c>
      <c r="J67" s="91"/>
      <c r="K67" s="90">
        <v>342373.59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1264547.45</v>
      </c>
      <c r="H69" s="17" t="s">
        <v>24</v>
      </c>
      <c r="I69" s="91"/>
      <c r="J69" s="91">
        <v>1264547.45</v>
      </c>
      <c r="K69" s="90">
        <v>1264547.45</v>
      </c>
      <c r="L69" s="18" t="s">
        <v>232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5342958.54</v>
      </c>
      <c r="H70" s="10"/>
      <c r="I70" s="90">
        <v>3578423.9699999997</v>
      </c>
      <c r="J70" s="90">
        <v>1764534.57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174575.23</v>
      </c>
      <c r="H71" s="17" t="s">
        <v>15</v>
      </c>
      <c r="I71" s="91">
        <v>174575.23</v>
      </c>
      <c r="J71" s="91"/>
      <c r="K71" s="90">
        <v>174575.23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4715825.0999999996</v>
      </c>
      <c r="H72" s="17" t="s">
        <v>59</v>
      </c>
      <c r="I72" s="91">
        <v>2951290.53</v>
      </c>
      <c r="J72" s="91">
        <v>1764534.57</v>
      </c>
      <c r="K72" s="90">
        <v>4715825.0999999996</v>
      </c>
      <c r="L72" s="18" t="s">
        <v>226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452558.21</v>
      </c>
      <c r="H73" s="17" t="s">
        <v>15</v>
      </c>
      <c r="I73" s="91">
        <v>452558.21</v>
      </c>
      <c r="J73" s="91"/>
      <c r="K73" s="90">
        <v>452558.21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30141985.75</v>
      </c>
      <c r="H76" s="26"/>
      <c r="I76" s="94">
        <v>15420364.669999998</v>
      </c>
      <c r="J76" s="94">
        <v>14721621.079999998</v>
      </c>
      <c r="K76" s="90">
        <v>30141985.749999996</v>
      </c>
      <c r="L76" s="27"/>
    </row>
    <row r="77" spans="1:12" ht="15.75" x14ac:dyDescent="0.25">
      <c r="F77" s="83" t="s">
        <v>200</v>
      </c>
      <c r="G77" s="95">
        <v>30141985.75</v>
      </c>
      <c r="H77" s="14"/>
      <c r="I77" s="85">
        <v>0.51159086856113978</v>
      </c>
      <c r="J77" s="85">
        <v>0.48840913143886011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213120931.74000001</v>
      </c>
      <c r="J83" s="87">
        <v>7.2354998376284771E-2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59" t="s">
        <v>0</v>
      </c>
      <c r="B1" s="156"/>
      <c r="C1" s="157"/>
      <c r="D1" s="156"/>
      <c r="E1" s="156"/>
      <c r="F1" s="158"/>
      <c r="G1" s="156"/>
      <c r="H1" s="156"/>
      <c r="I1" s="156"/>
      <c r="J1" s="156"/>
      <c r="K1" s="156"/>
      <c r="L1" s="156"/>
    </row>
    <row r="2" spans="1:12" ht="15.75" x14ac:dyDescent="0.25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60" t="s">
        <v>173</v>
      </c>
      <c r="B4" s="161"/>
      <c r="C4" s="161"/>
      <c r="D4" s="161"/>
      <c r="E4" s="161"/>
      <c r="F4" s="16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f>ROUND(SUM(EASTERN:VALENCIA!G8),0)</f>
        <v>85694790</v>
      </c>
      <c r="H8" s="10"/>
      <c r="I8" s="13">
        <f>ROUND(SUM(EASTERN:VALENCIA!I8),0)</f>
        <v>51545690</v>
      </c>
      <c r="J8" s="13">
        <f>ROUND(SUM(EASTERN:VALENCIA!J8),0)</f>
        <v>34149099</v>
      </c>
      <c r="K8" s="13">
        <f>ROUND(SUM(EASTERN:VALENCIA!K8),0)</f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f>ROUND(SUM(EASTERN:VALENCIA!G9),0)</f>
        <v>494194</v>
      </c>
      <c r="H9" s="17"/>
      <c r="I9" s="16">
        <f>ROUND(SUM(EASTERN:VALENCIA!I9),0)</f>
        <v>302915</v>
      </c>
      <c r="J9" s="16">
        <f>ROUND(SUM(EASTERN:VALENCIA!J9),0)</f>
        <v>191279</v>
      </c>
      <c r="K9" s="13">
        <f>ROUND(SUM(EASTERN:VALENCIA!K9),0)</f>
        <v>494194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f>ROUND(SUM(EASTERN:VALENCIA!G10),0)</f>
        <v>287872</v>
      </c>
      <c r="H10" s="17"/>
      <c r="I10" s="16">
        <f>ROUND(SUM(EASTERN:VALENCIA!I10),0)</f>
        <v>287872</v>
      </c>
      <c r="J10" s="16">
        <f>ROUND(SUM(EASTERN:VALENCIA!J10),0)</f>
        <v>0</v>
      </c>
      <c r="K10" s="13">
        <f>ROUND(SUM(EASTERN:VALENCIA!K10),0)</f>
        <v>287872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f>ROUND(SUM(EASTERN:VALENCIA!G11),0)</f>
        <v>18997607</v>
      </c>
      <c r="H11" s="17"/>
      <c r="I11" s="16">
        <f>ROUND(SUM(EASTERN:VALENCIA!I11),0)</f>
        <v>17686527</v>
      </c>
      <c r="J11" s="16">
        <f>ROUND(SUM(EASTERN:VALENCIA!J11),0)</f>
        <v>1311080</v>
      </c>
      <c r="K11" s="13">
        <f>ROUND(SUM(EASTERN:VALENCIA!K11),0)</f>
        <v>18997607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f>ROUND(SUM(EASTERN:VALENCIA!G12),0)</f>
        <v>2035176</v>
      </c>
      <c r="H12" s="17"/>
      <c r="I12" s="16">
        <f>ROUND(SUM(EASTERN:VALENCIA!I12),0)</f>
        <v>1681082</v>
      </c>
      <c r="J12" s="16">
        <f>ROUND(SUM(EASTERN:VALENCIA!J12),0)</f>
        <v>354095</v>
      </c>
      <c r="K12" s="13">
        <f>ROUND(SUM(EASTERN:VALENCIA!K12),0)</f>
        <v>2035176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f>ROUND(SUM(EASTERN:VALENCIA!G13),0)</f>
        <v>20558622</v>
      </c>
      <c r="H13" s="17"/>
      <c r="I13" s="16">
        <f>ROUND(SUM(EASTERN:VALENCIA!I13),0)</f>
        <v>17980178</v>
      </c>
      <c r="J13" s="16">
        <f>ROUND(SUM(EASTERN:VALENCIA!J13),0)</f>
        <v>2578444</v>
      </c>
      <c r="K13" s="13">
        <f>ROUND(SUM(EASTERN:VALENCIA!K13),0)</f>
        <v>20558622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f>ROUND(SUM(EASTERN:VALENCIA!G14),0)</f>
        <v>17088503</v>
      </c>
      <c r="H14" s="17"/>
      <c r="I14" s="16">
        <f>ROUND(SUM(EASTERN:VALENCIA!I14),0)</f>
        <v>514574</v>
      </c>
      <c r="J14" s="16">
        <f>ROUND(SUM(EASTERN:VALENCIA!J14),0)</f>
        <v>16573929</v>
      </c>
      <c r="K14" s="13">
        <f>ROUND(SUM(EASTERN:VALENCIA!K14),0)</f>
        <v>17088503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f>ROUND(SUM(EASTERN:VALENCIA!G15),0)</f>
        <v>1632268</v>
      </c>
      <c r="H15" s="17"/>
      <c r="I15" s="16">
        <f>ROUND(SUM(EASTERN:VALENCIA!I15),0)</f>
        <v>1517342</v>
      </c>
      <c r="J15" s="16">
        <f>ROUND(SUM(EASTERN:VALENCIA!J15),0)</f>
        <v>114926</v>
      </c>
      <c r="K15" s="13">
        <f>ROUND(SUM(EASTERN:VALENCIA!K15),0)</f>
        <v>1632268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f>ROUND(SUM(EASTERN:VALENCIA!G16),0)</f>
        <v>133400</v>
      </c>
      <c r="H16" s="17"/>
      <c r="I16" s="16">
        <f>ROUND(SUM(EASTERN:VALENCIA!I16),0)</f>
        <v>133400</v>
      </c>
      <c r="J16" s="16">
        <f>ROUND(SUM(EASTERN:VALENCIA!J16),0)</f>
        <v>0</v>
      </c>
      <c r="K16" s="13">
        <f>ROUND(SUM(EASTERN:VALENCIA!K16),0)</f>
        <v>133400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f>ROUND(SUM(EASTERN:VALENCIA!G17),0)</f>
        <v>1884246</v>
      </c>
      <c r="H17" s="17"/>
      <c r="I17" s="16">
        <f>ROUND(SUM(EASTERN:VALENCIA!I17),0)</f>
        <v>1230500</v>
      </c>
      <c r="J17" s="16">
        <f>ROUND(SUM(EASTERN:VALENCIA!J17),0)</f>
        <v>653747</v>
      </c>
      <c r="K17" s="13">
        <f>ROUND(SUM(EASTERN:VALENCIA!K17),0)</f>
        <v>1884246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f>ROUND(SUM(EASTERN:VALENCIA!G18),0)</f>
        <v>12174853</v>
      </c>
      <c r="H18" s="17"/>
      <c r="I18" s="16">
        <f>ROUND(SUM(EASTERN:VALENCIA!I18),0)</f>
        <v>2148167</v>
      </c>
      <c r="J18" s="16">
        <f>ROUND(SUM(EASTERN:VALENCIA!J18),0)</f>
        <v>10026685</v>
      </c>
      <c r="K18" s="13">
        <f>ROUND(SUM(EASTERN:VALENCIA!K18),0)</f>
        <v>12174853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f>ROUND(SUM(EASTERN:VALENCIA!G19),0)</f>
        <v>1684385</v>
      </c>
      <c r="H19" s="17"/>
      <c r="I19" s="16">
        <f>ROUND(SUM(EASTERN:VALENCIA!I19),0)</f>
        <v>373550</v>
      </c>
      <c r="J19" s="16">
        <f>ROUND(SUM(EASTERN:VALENCIA!J19),0)</f>
        <v>1310835</v>
      </c>
      <c r="K19" s="13">
        <f>ROUND(SUM(EASTERN:VALENCIA!K19),0)</f>
        <v>1684385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f>ROUND(SUM(EASTERN:VALENCIA!G20),0)</f>
        <v>8279247</v>
      </c>
      <c r="H20" s="17"/>
      <c r="I20" s="19">
        <f>ROUND(SUM(EASTERN:VALENCIA!I20),0)</f>
        <v>7469666</v>
      </c>
      <c r="J20" s="19">
        <f>ROUND(SUM(EASTERN:VALENCIA!J20),0)</f>
        <v>809580</v>
      </c>
      <c r="K20" s="13">
        <f>ROUND(SUM(EASTERN:VALENCIA!K20),0)</f>
        <v>8279247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f>ROUND(SUM(EASTERN:VALENCIA!G21),0)</f>
        <v>200870</v>
      </c>
      <c r="H21" s="17"/>
      <c r="I21" s="16">
        <f>ROUND(SUM(EASTERN:VALENCIA!I21),0)</f>
        <v>160676</v>
      </c>
      <c r="J21" s="16">
        <f>ROUND(SUM(EASTERN:VALENCIA!J21),0)</f>
        <v>40194</v>
      </c>
      <c r="K21" s="13">
        <f>ROUND(SUM(EASTERN:VALENCIA!K21),0)</f>
        <v>200870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f>ROUND(SUM(EASTERN:VALENCIA!G22),0)</f>
        <v>131449</v>
      </c>
      <c r="H22" s="17"/>
      <c r="I22" s="16">
        <f>ROUND(SUM(EASTERN:VALENCIA!I22),0)</f>
        <v>0</v>
      </c>
      <c r="J22" s="16">
        <f>ROUND(SUM(EASTERN:VALENCIA!J22),0)</f>
        <v>131449</v>
      </c>
      <c r="K22" s="13">
        <f>ROUND(SUM(EASTERN:VALENCIA!K22),0)</f>
        <v>131449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f>ROUND(SUM(EASTERN:VALENCIA!G23),0)</f>
        <v>66057</v>
      </c>
      <c r="H23" s="17"/>
      <c r="I23" s="16">
        <f>ROUND(SUM(EASTERN:VALENCIA!I23),0)</f>
        <v>13200</v>
      </c>
      <c r="J23" s="16">
        <f>ROUND(SUM(EASTERN:VALENCIA!J23),0)</f>
        <v>52857</v>
      </c>
      <c r="K23" s="13">
        <f>ROUND(SUM(EASTERN:VALENCIA!K23),0)</f>
        <v>66057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f>ROUND(SUM(EASTERN:VALENCIA!G24),0)</f>
        <v>46041</v>
      </c>
      <c r="H24" s="17"/>
      <c r="I24" s="22">
        <f>ROUND(SUM(EASTERN:VALENCIA!I24),0)</f>
        <v>46041</v>
      </c>
      <c r="J24" s="22">
        <f>ROUND(SUM(EASTERN:VALENCIA!J24),0)</f>
        <v>0</v>
      </c>
      <c r="K24" s="13">
        <f>ROUND(SUM(EASTERN:VALENCIA!K24),0)</f>
        <v>46041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f>ROUND(SUM(EASTERN:VALENCIA!G25),0)</f>
        <v>67677292</v>
      </c>
      <c r="H25" s="10"/>
      <c r="I25" s="13">
        <f>ROUND(SUM(EASTERN:VALENCIA!I25),0)</f>
        <v>43746419</v>
      </c>
      <c r="J25" s="13">
        <f>ROUND(SUM(EASTERN:VALENCIA!J25),0)</f>
        <v>23930874</v>
      </c>
      <c r="K25" s="13">
        <f>ROUND(SUM(EASTERN:VALENCIA!K25),0)</f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f>ROUND(SUM(EASTERN:VALENCIA!G26),0)</f>
        <v>4321082</v>
      </c>
      <c r="H26" s="17"/>
      <c r="I26" s="16">
        <f>ROUND(SUM(EASTERN:VALENCIA!I26),0)</f>
        <v>2448812</v>
      </c>
      <c r="J26" s="16">
        <f>ROUND(SUM(EASTERN:VALENCIA!J26),0)</f>
        <v>1872270</v>
      </c>
      <c r="K26" s="13">
        <f>ROUND(SUM(EASTERN:VALENCIA!K26),0)</f>
        <v>4321082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f>ROUND(SUM(EASTERN:VALENCIA!G27),0)</f>
        <v>3459304</v>
      </c>
      <c r="H27" s="17"/>
      <c r="I27" s="16">
        <f>ROUND(SUM(EASTERN:VALENCIA!I27),0)</f>
        <v>2809643</v>
      </c>
      <c r="J27" s="16">
        <f>ROUND(SUM(EASTERN:VALENCIA!J27),0)</f>
        <v>649661</v>
      </c>
      <c r="K27" s="13">
        <f>ROUND(SUM(EASTERN:VALENCIA!K27),0)</f>
        <v>3459304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f>ROUND(SUM(EASTERN:VALENCIA!G28),0)</f>
        <v>9705746</v>
      </c>
      <c r="H28" s="17"/>
      <c r="I28" s="16">
        <f>ROUND(SUM(EASTERN:VALENCIA!I28),0)</f>
        <v>8657118</v>
      </c>
      <c r="J28" s="16">
        <f>ROUND(SUM(EASTERN:VALENCIA!J28),0)</f>
        <v>1048628</v>
      </c>
      <c r="K28" s="13">
        <f>ROUND(SUM(EASTERN:VALENCIA!K28),0)</f>
        <v>9705746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f>ROUND(SUM(EASTERN:VALENCIA!G29),0)</f>
        <v>8724715</v>
      </c>
      <c r="H29" s="17"/>
      <c r="I29" s="16">
        <f>ROUND(SUM(EASTERN:VALENCIA!I29),0)</f>
        <v>5358231</v>
      </c>
      <c r="J29" s="16">
        <f>ROUND(SUM(EASTERN:VALENCIA!J29),0)</f>
        <v>3366484</v>
      </c>
      <c r="K29" s="13">
        <f>ROUND(SUM(EASTERN:VALENCIA!K29),0)</f>
        <v>8724715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f>ROUND(SUM(EASTERN:VALENCIA!G30),0)</f>
        <v>12867371</v>
      </c>
      <c r="H30" s="17"/>
      <c r="I30" s="16">
        <f>ROUND(SUM(EASTERN:VALENCIA!I30),0)</f>
        <v>11099408</v>
      </c>
      <c r="J30" s="16">
        <f>ROUND(SUM(EASTERN:VALENCIA!J30),0)</f>
        <v>1767963</v>
      </c>
      <c r="K30" s="13">
        <f>ROUND(SUM(EASTERN:VALENCIA!K30),0)</f>
        <v>12867371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f>ROUND(SUM(EASTERN:VALENCIA!G31),0)</f>
        <v>3824625</v>
      </c>
      <c r="H31" s="17"/>
      <c r="I31" s="16">
        <f>ROUND(SUM(EASTERN:VALENCIA!I31),0)</f>
        <v>3556938</v>
      </c>
      <c r="J31" s="16">
        <f>ROUND(SUM(EASTERN:VALENCIA!J31),0)</f>
        <v>267688</v>
      </c>
      <c r="K31" s="13">
        <f>ROUND(SUM(EASTERN:VALENCIA!K31),0)</f>
        <v>3824625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f>ROUND(SUM(EASTERN:VALENCIA!G32),0)</f>
        <v>6416883</v>
      </c>
      <c r="H32" s="17"/>
      <c r="I32" s="16">
        <f>ROUND(SUM(EASTERN:VALENCIA!I32),0)</f>
        <v>855262</v>
      </c>
      <c r="J32" s="16">
        <f>ROUND(SUM(EASTERN:VALENCIA!J32),0)</f>
        <v>5561621</v>
      </c>
      <c r="K32" s="13">
        <f>ROUND(SUM(EASTERN:VALENCIA!K32),0)</f>
        <v>6416883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f>ROUND(SUM(EASTERN:VALENCIA!G33),0)</f>
        <v>2339857</v>
      </c>
      <c r="H33" s="17"/>
      <c r="I33" s="16">
        <f>ROUND(SUM(EASTERN:VALENCIA!I33),0)</f>
        <v>222894</v>
      </c>
      <c r="J33" s="16">
        <f>ROUND(SUM(EASTERN:VALENCIA!J33),0)</f>
        <v>2116963</v>
      </c>
      <c r="K33" s="13">
        <f>ROUND(SUM(EASTERN:VALENCIA!K33),0)</f>
        <v>2339857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f>ROUND(SUM(EASTERN:VALENCIA!G34),0)</f>
        <v>1895922</v>
      </c>
      <c r="H34" s="17"/>
      <c r="I34" s="16">
        <f>ROUND(SUM(EASTERN:VALENCIA!I34),0)</f>
        <v>1585780</v>
      </c>
      <c r="J34" s="16">
        <f>ROUND(SUM(EASTERN:VALENCIA!J34),0)</f>
        <v>310142</v>
      </c>
      <c r="K34" s="13">
        <f>ROUND(SUM(EASTERN:VALENCIA!K34),0)</f>
        <v>1895922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f>ROUND(SUM(EASTERN:VALENCIA!G35),0)</f>
        <v>6836285</v>
      </c>
      <c r="H35" s="17"/>
      <c r="I35" s="16">
        <f>ROUND(SUM(EASTERN:VALENCIA!I35),0)</f>
        <v>4964112</v>
      </c>
      <c r="J35" s="16">
        <f>ROUND(SUM(EASTERN:VALENCIA!J35),0)</f>
        <v>1872173</v>
      </c>
      <c r="K35" s="13">
        <f>ROUND(SUM(EASTERN:VALENCIA!K35),0)</f>
        <v>6836285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f>ROUND(SUM(EASTERN:VALENCIA!G36),0)</f>
        <v>526036</v>
      </c>
      <c r="H36" s="17"/>
      <c r="I36" s="16">
        <f>ROUND(SUM(EASTERN:VALENCIA!I36),0)</f>
        <v>526036</v>
      </c>
      <c r="J36" s="16">
        <f>ROUND(SUM(EASTERN:VALENCIA!J36),0)</f>
        <v>0</v>
      </c>
      <c r="K36" s="13">
        <f>ROUND(SUM(EASTERN:VALENCIA!K36),0)</f>
        <v>526036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f>ROUND(SUM(EASTERN:VALENCIA!G37),0)</f>
        <v>1409113</v>
      </c>
      <c r="H37" s="17"/>
      <c r="I37" s="16">
        <f>ROUND(SUM(EASTERN:VALENCIA!I37),0)</f>
        <v>812655</v>
      </c>
      <c r="J37" s="16">
        <f>ROUND(SUM(EASTERN:VALENCIA!J37),0)</f>
        <v>596458</v>
      </c>
      <c r="K37" s="13">
        <f>ROUND(SUM(EASTERN:VALENCIA!K37),0)</f>
        <v>1409113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f>ROUND(SUM(EASTERN:VALENCIA!G38),0)</f>
        <v>0</v>
      </c>
      <c r="H38" s="17"/>
      <c r="I38" s="16">
        <f>ROUND(SUM(EASTERN:VALENCIA!I38),0)</f>
        <v>0</v>
      </c>
      <c r="J38" s="16">
        <f>ROUND(SUM(EASTERN:VALENCIA!J38),0)</f>
        <v>0</v>
      </c>
      <c r="K38" s="13">
        <f>ROUND(SUM(EASTERN:VALENCIA!K38),0)</f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f>ROUND(SUM(EASTERN:VALENCIA!G39),0)</f>
        <v>197484</v>
      </c>
      <c r="H39" s="17"/>
      <c r="I39" s="16">
        <f>ROUND(SUM(EASTERN:VALENCIA!I39),0)</f>
        <v>0</v>
      </c>
      <c r="J39" s="16">
        <f>ROUND(SUM(EASTERN:VALENCIA!J39),0)</f>
        <v>197484</v>
      </c>
      <c r="K39" s="13">
        <f>ROUND(SUM(EASTERN:VALENCIA!K39),0)</f>
        <v>197484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f>ROUND(SUM(EASTERN:VALENCIA!G40),0)</f>
        <v>3168925</v>
      </c>
      <c r="H40" s="17"/>
      <c r="I40" s="16">
        <f>ROUND(SUM(EASTERN:VALENCIA!I40),0)</f>
        <v>449936</v>
      </c>
      <c r="J40" s="16">
        <f>ROUND(SUM(EASTERN:VALENCIA!J40),0)</f>
        <v>2718989</v>
      </c>
      <c r="K40" s="13">
        <f>ROUND(SUM(EASTERN:VALENCIA!K40),0)</f>
        <v>3168925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f>ROUND(SUM(EASTERN:VALENCIA!G41),0)</f>
        <v>1983944</v>
      </c>
      <c r="H41" s="17"/>
      <c r="I41" s="16">
        <f>ROUND(SUM(EASTERN:VALENCIA!I41),0)</f>
        <v>399594</v>
      </c>
      <c r="J41" s="16">
        <f>ROUND(SUM(EASTERN:VALENCIA!J41),0)</f>
        <v>1584349</v>
      </c>
      <c r="K41" s="13">
        <f>ROUND(SUM(EASTERN:VALENCIA!K41),0)</f>
        <v>1983944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f>ROUND(SUM(EASTERN:VALENCIA!G42),0)</f>
        <v>197808571</v>
      </c>
      <c r="H42" s="10"/>
      <c r="I42" s="13">
        <f>ROUND(SUM(EASTERN:VALENCIA!I42),0)</f>
        <v>51481356</v>
      </c>
      <c r="J42" s="13">
        <f>ROUND(SUM(EASTERN:VALENCIA!J42),0)</f>
        <v>146327214</v>
      </c>
      <c r="K42" s="13">
        <f>ROUND(SUM(EASTERN:VALENCIA!K42),0)</f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f>ROUND(SUM(EASTERN:VALENCIA!G43),0)</f>
        <v>44842522</v>
      </c>
      <c r="H43" s="17"/>
      <c r="I43" s="16">
        <f>ROUND(SUM(EASTERN:VALENCIA!I43),0)</f>
        <v>1614176</v>
      </c>
      <c r="J43" s="16">
        <f>ROUND(SUM(EASTERN:VALENCIA!J43),0)</f>
        <v>43228347</v>
      </c>
      <c r="K43" s="13">
        <f>ROUND(SUM(EASTERN:VALENCIA!K43),0)</f>
        <v>44842522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f>ROUND(SUM(EASTERN:VALENCIA!G44),0)</f>
        <v>40794640</v>
      </c>
      <c r="H44" s="17"/>
      <c r="I44" s="16">
        <f>ROUND(SUM(EASTERN:VALENCIA!I44),0)</f>
        <v>4929559</v>
      </c>
      <c r="J44" s="16">
        <f>ROUND(SUM(EASTERN:VALENCIA!J44),0)</f>
        <v>35865081</v>
      </c>
      <c r="K44" s="13">
        <f>ROUND(SUM(EASTERN:VALENCIA!K44),0)</f>
        <v>40794640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f>ROUND(SUM(EASTERN:VALENCIA!G45),0)</f>
        <v>6309762</v>
      </c>
      <c r="H45" s="17"/>
      <c r="I45" s="16">
        <f>ROUND(SUM(EASTERN:VALENCIA!I45),0)</f>
        <v>868226</v>
      </c>
      <c r="J45" s="16">
        <f>ROUND(SUM(EASTERN:VALENCIA!J45),0)</f>
        <v>5441535</v>
      </c>
      <c r="K45" s="13">
        <f>ROUND(SUM(EASTERN:VALENCIA!K45),0)</f>
        <v>6309762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f>ROUND(SUM(EASTERN:VALENCIA!G46),0)</f>
        <v>7644624</v>
      </c>
      <c r="H46" s="17"/>
      <c r="I46" s="16">
        <f>ROUND(SUM(EASTERN:VALENCIA!I46),0)</f>
        <v>304817</v>
      </c>
      <c r="J46" s="16">
        <f>ROUND(SUM(EASTERN:VALENCIA!J46),0)</f>
        <v>7339807</v>
      </c>
      <c r="K46" s="13">
        <f>ROUND(SUM(EASTERN:VALENCIA!K46),0)</f>
        <v>7644624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f>ROUND(SUM(EASTERN:VALENCIA!G47),0)</f>
        <v>31257852</v>
      </c>
      <c r="H47" s="17"/>
      <c r="I47" s="16">
        <f>ROUND(SUM(EASTERN:VALENCIA!I47),0)</f>
        <v>29240006</v>
      </c>
      <c r="J47" s="16">
        <f>ROUND(SUM(EASTERN:VALENCIA!J47),0)</f>
        <v>2017846</v>
      </c>
      <c r="K47" s="13">
        <f>ROUND(SUM(EASTERN:VALENCIA!K47),0)</f>
        <v>31257852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f>ROUND(SUM(EASTERN:VALENCIA!G48),0)</f>
        <v>1268040</v>
      </c>
      <c r="H48" s="17"/>
      <c r="I48" s="16">
        <f>ROUND(SUM(EASTERN:VALENCIA!I48),0)</f>
        <v>950688</v>
      </c>
      <c r="J48" s="16">
        <f>ROUND(SUM(EASTERN:VALENCIA!J48),0)</f>
        <v>317352</v>
      </c>
      <c r="K48" s="13">
        <f>ROUND(SUM(EASTERN:VALENCIA!K48),0)</f>
        <v>1268040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f>ROUND(SUM(EASTERN:VALENCIA!G49),0)</f>
        <v>7724315</v>
      </c>
      <c r="H49" s="17"/>
      <c r="I49" s="16">
        <f>ROUND(SUM(EASTERN:VALENCIA!I49),0)</f>
        <v>6896154</v>
      </c>
      <c r="J49" s="16">
        <f>ROUND(SUM(EASTERN:VALENCIA!J49),0)</f>
        <v>828162</v>
      </c>
      <c r="K49" s="13">
        <f>ROUND(SUM(EASTERN:VALENCIA!K49),0)</f>
        <v>7724315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f>ROUND(SUM(EASTERN:VALENCIA!G50),0)</f>
        <v>1465945</v>
      </c>
      <c r="H50" s="17"/>
      <c r="I50" s="16">
        <f>ROUND(SUM(EASTERN:VALENCIA!I50),0)</f>
        <v>613755</v>
      </c>
      <c r="J50" s="16">
        <f>ROUND(SUM(EASTERN:VALENCIA!J50),0)</f>
        <v>852190</v>
      </c>
      <c r="K50" s="13">
        <f>ROUND(SUM(EASTERN:VALENCIA!K50),0)</f>
        <v>1465945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f>ROUND(SUM(EASTERN:VALENCIA!G51),0)</f>
        <v>0</v>
      </c>
      <c r="H51" s="17"/>
      <c r="I51" s="16">
        <f>ROUND(SUM(EASTERN:VALENCIA!I51),0)</f>
        <v>0</v>
      </c>
      <c r="J51" s="16">
        <f>ROUND(SUM(EASTERN:VALENCIA!J51),0)</f>
        <v>0</v>
      </c>
      <c r="K51" s="13">
        <f>ROUND(SUM(EASTERN:VALENCIA!K51),0)</f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f>ROUND(SUM(EASTERN:VALENCIA!G52),0)</f>
        <v>483845</v>
      </c>
      <c r="H52" s="17"/>
      <c r="I52" s="16">
        <f>ROUND(SUM(EASTERN:VALENCIA!I52),0)</f>
        <v>80657</v>
      </c>
      <c r="J52" s="16">
        <f>ROUND(SUM(EASTERN:VALENCIA!J52),0)</f>
        <v>403189</v>
      </c>
      <c r="K52" s="13">
        <f>ROUND(SUM(EASTERN:VALENCIA!K52),0)</f>
        <v>483845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f>ROUND(SUM(EASTERN:VALENCIA!G53),0)</f>
        <v>1262266</v>
      </c>
      <c r="H53" s="17"/>
      <c r="I53" s="16">
        <f>ROUND(SUM(EASTERN:VALENCIA!I53),0)</f>
        <v>1197380</v>
      </c>
      <c r="J53" s="16">
        <f>ROUND(SUM(EASTERN:VALENCIA!J53),0)</f>
        <v>64886</v>
      </c>
      <c r="K53" s="13">
        <f>ROUND(SUM(EASTERN:VALENCIA!K53),0)</f>
        <v>1262266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f>ROUND(SUM(EASTERN:VALENCIA!G54),0)</f>
        <v>3581097</v>
      </c>
      <c r="H54" s="17"/>
      <c r="I54" s="16">
        <f>ROUND(SUM(EASTERN:VALENCIA!I54),0)</f>
        <v>662811</v>
      </c>
      <c r="J54" s="16">
        <f>ROUND(SUM(EASTERN:VALENCIA!J54),0)</f>
        <v>2918287</v>
      </c>
      <c r="K54" s="13">
        <f>ROUND(SUM(EASTERN:VALENCIA!K54),0)</f>
        <v>3581097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f>ROUND(SUM(EASTERN:VALENCIA!G55),0)</f>
        <v>6443758</v>
      </c>
      <c r="H55" s="17"/>
      <c r="I55" s="16">
        <f>ROUND(SUM(EASTERN:VALENCIA!I55),0)</f>
        <v>174599</v>
      </c>
      <c r="J55" s="16">
        <f>ROUND(SUM(EASTERN:VALENCIA!J55),0)</f>
        <v>6269159</v>
      </c>
      <c r="K55" s="13">
        <f>ROUND(SUM(EASTERN:VALENCIA!K55),0)</f>
        <v>6443758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f>ROUND(SUM(EASTERN:VALENCIA!G56),0)</f>
        <v>3534299</v>
      </c>
      <c r="H56" s="17"/>
      <c r="I56" s="16">
        <f>ROUND(SUM(EASTERN:VALENCIA!I56),0)</f>
        <v>571013</v>
      </c>
      <c r="J56" s="16">
        <f>ROUND(SUM(EASTERN:VALENCIA!J56),0)</f>
        <v>2963286</v>
      </c>
      <c r="K56" s="13">
        <f>ROUND(SUM(EASTERN:VALENCIA!K56),0)</f>
        <v>3534299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f>ROUND(SUM(EASTERN:VALENCIA!G57),0)</f>
        <v>1563296</v>
      </c>
      <c r="H57" s="17"/>
      <c r="I57" s="16">
        <f>ROUND(SUM(EASTERN:VALENCIA!I57),0)</f>
        <v>137886</v>
      </c>
      <c r="J57" s="16">
        <f>ROUND(SUM(EASTERN:VALENCIA!J57),0)</f>
        <v>1425410</v>
      </c>
      <c r="K57" s="13">
        <f>ROUND(SUM(EASTERN:VALENCIA!K57),0)</f>
        <v>1563296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f>ROUND(SUM(EASTERN:VALENCIA!G58),0)</f>
        <v>477271</v>
      </c>
      <c r="H58" s="17"/>
      <c r="I58" s="16">
        <f>ROUND(SUM(EASTERN:VALENCIA!I58),0)</f>
        <v>0</v>
      </c>
      <c r="J58" s="16">
        <f>ROUND(SUM(EASTERN:VALENCIA!J58),0)</f>
        <v>477271</v>
      </c>
      <c r="K58" s="13">
        <f>ROUND(SUM(EASTERN:VALENCIA!K58),0)</f>
        <v>477271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f>ROUND(SUM(EASTERN:VALENCIA!G59),0)</f>
        <v>12980230</v>
      </c>
      <c r="H59" s="17"/>
      <c r="I59" s="16">
        <f>ROUND(SUM(EASTERN:VALENCIA!I59),0)</f>
        <v>813024</v>
      </c>
      <c r="J59" s="16">
        <f>ROUND(SUM(EASTERN:VALENCIA!J59),0)</f>
        <v>12167205</v>
      </c>
      <c r="K59" s="13">
        <f>ROUND(SUM(EASTERN:VALENCIA!K59),0)</f>
        <v>12980230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f>ROUND(SUM(EASTERN:VALENCIA!G60),0)</f>
        <v>532637</v>
      </c>
      <c r="H60" s="17"/>
      <c r="I60" s="16">
        <f>ROUND(SUM(EASTERN:VALENCIA!I60),0)</f>
        <v>485769</v>
      </c>
      <c r="J60" s="16">
        <f>ROUND(SUM(EASTERN:VALENCIA!J60),0)</f>
        <v>46867</v>
      </c>
      <c r="K60" s="13">
        <f>ROUND(SUM(EASTERN:VALENCIA!K60),0)</f>
        <v>532637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f>ROUND(SUM(EASTERN:VALENCIA!G61),0)</f>
        <v>2181115</v>
      </c>
      <c r="H61" s="17"/>
      <c r="I61" s="16">
        <f>ROUND(SUM(EASTERN:VALENCIA!I61),0)</f>
        <v>1046092</v>
      </c>
      <c r="J61" s="16">
        <f>ROUND(SUM(EASTERN:VALENCIA!J61),0)</f>
        <v>1135023</v>
      </c>
      <c r="K61" s="13">
        <f>ROUND(SUM(EASTERN:VALENCIA!K61),0)</f>
        <v>2181115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f>ROUND(SUM(EASTERN:VALENCIA!G62),0)</f>
        <v>22388138</v>
      </c>
      <c r="H62" s="17"/>
      <c r="I62" s="16">
        <f>ROUND(SUM(EASTERN:VALENCIA!I62),0)</f>
        <v>894746</v>
      </c>
      <c r="J62" s="16">
        <f>ROUND(SUM(EASTERN:VALENCIA!J62),0)</f>
        <v>21493392</v>
      </c>
      <c r="K62" s="13">
        <f>ROUND(SUM(EASTERN:VALENCIA!K62),0)</f>
        <v>22388138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f>ROUND(SUM(EASTERN:VALENCIA!G63),0)</f>
        <v>1072919</v>
      </c>
      <c r="H63" s="17"/>
      <c r="I63" s="16">
        <f>ROUND(SUM(EASTERN:VALENCIA!I63),0)</f>
        <v>0</v>
      </c>
      <c r="J63" s="16">
        <f>ROUND(SUM(EASTERN:VALENCIA!J63),0)</f>
        <v>1072919</v>
      </c>
      <c r="K63" s="13">
        <f>ROUND(SUM(EASTERN:VALENCIA!K63),0)</f>
        <v>1072919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f>ROUND(SUM(EASTERN:VALENCIA!G64),0)</f>
        <v>0</v>
      </c>
      <c r="H64" s="10"/>
      <c r="I64" s="13">
        <f>ROUND(SUM(EASTERN:VALENCIA!I64),0)</f>
        <v>0</v>
      </c>
      <c r="J64" s="13">
        <f>ROUND(SUM(EASTERN:VALENCIA!J64),0)</f>
        <v>0</v>
      </c>
      <c r="K64" s="13">
        <f>ROUND(SUM(EASTERN:VALENCIA!K64),0)</f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f>ROUND(SUM(EASTERN:VALENCIA!G65),0)</f>
        <v>0</v>
      </c>
      <c r="H65" s="10"/>
      <c r="I65" s="13">
        <f>ROUND(SUM(EASTERN:VALENCIA!I65),0)</f>
        <v>0</v>
      </c>
      <c r="J65" s="13">
        <f>ROUND(SUM(EASTERN:VALENCIA!J65),0)</f>
        <v>0</v>
      </c>
      <c r="K65" s="13">
        <f>ROUND(SUM(EASTERN:VALENCIA!K65),0)</f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f>ROUND(SUM(EASTERN:VALENCIA!G66),0)</f>
        <v>2283801</v>
      </c>
      <c r="H66" s="10"/>
      <c r="I66" s="13">
        <f>ROUND(SUM(EASTERN:VALENCIA!I66),0)</f>
        <v>531286</v>
      </c>
      <c r="J66" s="13">
        <f>ROUND(SUM(EASTERN:VALENCIA!J66),0)</f>
        <v>1752515</v>
      </c>
      <c r="K66" s="13">
        <f>ROUND(SUM(EASTERN:VALENCIA!K66),0)</f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f>ROUND(SUM(EASTERN:VALENCIA!G67),0)</f>
        <v>507377</v>
      </c>
      <c r="H67" s="17"/>
      <c r="I67" s="16">
        <f>ROUND(SUM(EASTERN:VALENCIA!I67),0)</f>
        <v>488274</v>
      </c>
      <c r="J67" s="16">
        <f>ROUND(SUM(EASTERN:VALENCIA!J67),0)</f>
        <v>19103</v>
      </c>
      <c r="K67" s="13">
        <f>ROUND(SUM(EASTERN:VALENCIA!K67),0)</f>
        <v>507377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f>ROUND(SUM(EASTERN:VALENCIA!G68),0)</f>
        <v>0</v>
      </c>
      <c r="H68" s="17"/>
      <c r="I68" s="16">
        <f>ROUND(SUM(EASTERN:VALENCIA!I68),0)</f>
        <v>0</v>
      </c>
      <c r="J68" s="16">
        <f>ROUND(SUM(EASTERN:VALENCIA!J68),0)</f>
        <v>0</v>
      </c>
      <c r="K68" s="13">
        <f>ROUND(SUM(EASTERN:VALENCIA!K68),0)</f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f>ROUND(SUM(EASTERN:VALENCIA!G69),0)</f>
        <v>1776424</v>
      </c>
      <c r="H69" s="17"/>
      <c r="I69" s="16">
        <f>ROUND(SUM(EASTERN:VALENCIA!I69),0)</f>
        <v>43012</v>
      </c>
      <c r="J69" s="16">
        <f>ROUND(SUM(EASTERN:VALENCIA!J69),0)</f>
        <v>1733412</v>
      </c>
      <c r="K69" s="13">
        <f>ROUND(SUM(EASTERN:VALENCIA!K69),0)</f>
        <v>1776424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f>ROUND(SUM(EASTERN:VALENCIA!G70),0)</f>
        <v>50037114</v>
      </c>
      <c r="H70" s="10"/>
      <c r="I70" s="13">
        <f>ROUND(SUM(EASTERN:VALENCIA!I70),0)</f>
        <v>23160563</v>
      </c>
      <c r="J70" s="13">
        <f>ROUND(SUM(EASTERN:VALENCIA!J70),0)</f>
        <v>26876551</v>
      </c>
      <c r="K70" s="13">
        <f>ROUND(SUM(EASTERN:VALENCIA!K70),0)</f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f>ROUND(SUM(EASTERN:VALENCIA!G71),0)</f>
        <v>1791858</v>
      </c>
      <c r="H71" s="17"/>
      <c r="I71" s="16">
        <f>ROUND(SUM(EASTERN:VALENCIA!I71),0)</f>
        <v>649102</v>
      </c>
      <c r="J71" s="16">
        <f>ROUND(SUM(EASTERN:VALENCIA!J71),0)</f>
        <v>1142756</v>
      </c>
      <c r="K71" s="13">
        <f>ROUND(SUM(EASTERN:VALENCIA!K71),0)</f>
        <v>1791858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f>ROUND(SUM(EASTERN:VALENCIA!G72),0)</f>
        <v>36539379</v>
      </c>
      <c r="H72" s="17"/>
      <c r="I72" s="16">
        <f>ROUND(SUM(EASTERN:VALENCIA!I72),0)</f>
        <v>20948322</v>
      </c>
      <c r="J72" s="16">
        <f>ROUND(SUM(EASTERN:VALENCIA!J72),0)</f>
        <v>15591057</v>
      </c>
      <c r="K72" s="13">
        <f>ROUND(SUM(EASTERN:VALENCIA!K72),0)</f>
        <v>36539379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f>ROUND(SUM(EASTERN:VALENCIA!G73),0)</f>
        <v>11705877</v>
      </c>
      <c r="H73" s="17"/>
      <c r="I73" s="16">
        <f>ROUND(SUM(EASTERN:VALENCIA!I73),0)</f>
        <v>1563139</v>
      </c>
      <c r="J73" s="16">
        <f>ROUND(SUM(EASTERN:VALENCIA!J73),0)</f>
        <v>10142738</v>
      </c>
      <c r="K73" s="13">
        <f>ROUND(SUM(EASTERN:VALENCIA!K73),0)</f>
        <v>11705877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f>ROUND(SUM(EASTERN:VALENCIA!G74),0)</f>
        <v>0</v>
      </c>
      <c r="H74" s="10"/>
      <c r="I74" s="13">
        <f>ROUND(SUM(EASTERN:VALENCIA!I74),0)</f>
        <v>0</v>
      </c>
      <c r="J74" s="13">
        <f>ROUND(SUM(EASTERN:VALENCIA!J74),0)</f>
        <v>0</v>
      </c>
      <c r="K74" s="13">
        <f>ROUND(SUM(EASTERN:VALENCIA!K74),0)</f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f>ROUND(SUM(EASTERN:VALENCIA!G75),0)</f>
        <v>0</v>
      </c>
      <c r="H75" s="10"/>
      <c r="I75" s="13">
        <f>ROUND(SUM(EASTERN:VALENCIA!I75),0)</f>
        <v>0</v>
      </c>
      <c r="J75" s="13">
        <f>ROUND(SUM(EASTERN:VALENCIA!J75),0)</f>
        <v>0</v>
      </c>
      <c r="K75" s="13">
        <f>ROUND(SUM(EASTERN:VALENCIA!K75),0)</f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f>ROUND(SUM(EASTERN:VALENCIA!G76),0)</f>
        <v>403501568</v>
      </c>
      <c r="H76" s="26"/>
      <c r="I76" s="25">
        <f>ROUND(SUM(EASTERN:VALENCIA!I76),0)</f>
        <v>170465315</v>
      </c>
      <c r="J76" s="25">
        <f>ROUND(SUM(EASTERN:VALENCIA!J76),0)</f>
        <v>233036253</v>
      </c>
      <c r="K76" s="13">
        <f>ROUND(SUM(EASTERN:VALENCIA!K76),0)</f>
        <v>403501568</v>
      </c>
      <c r="L76" s="27"/>
    </row>
    <row r="77" spans="1:12" x14ac:dyDescent="0.25">
      <c r="F77" s="42" t="s">
        <v>179</v>
      </c>
      <c r="G77" s="47">
        <f>ROUND(SUM(EASTERN:VALENCIA!G77),0)</f>
        <v>402863126</v>
      </c>
      <c r="H77" s="29"/>
      <c r="I77" s="31">
        <f>I76/G76</f>
        <v>0.4224650621432034</v>
      </c>
      <c r="J77" s="31">
        <f>J76/G76</f>
        <v>0.57753493785679666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f>ROUND(SUM(EASTERN:VALENCIA!I83),0)</f>
        <v>2164192354</v>
      </c>
      <c r="I83" s="87">
        <f>I76/H83</f>
        <v>7.8766249536430993E-2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disablePrompts="1"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2616990.5275109983</v>
      </c>
      <c r="H8" s="10"/>
      <c r="I8" s="13">
        <v>1634547.4448579364</v>
      </c>
      <c r="J8" s="13">
        <v>982443.08265306172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377.18612890679691</v>
      </c>
      <c r="H10" s="17" t="s">
        <v>15</v>
      </c>
      <c r="I10" s="16">
        <v>377.18612890679691</v>
      </c>
      <c r="J10" s="16"/>
      <c r="K10" s="13">
        <v>377.18612890679691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1273254.7276525304</v>
      </c>
      <c r="H11" s="17" t="s">
        <v>15</v>
      </c>
      <c r="I11" s="16">
        <v>1273254.7276525304</v>
      </c>
      <c r="J11" s="16"/>
      <c r="K11" s="13">
        <v>1273254.7276525304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/>
      <c r="H13" s="17"/>
      <c r="I13" s="16"/>
      <c r="J13" s="16"/>
      <c r="K13" s="13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614650.0167255603</v>
      </c>
      <c r="H14" s="17" t="s">
        <v>24</v>
      </c>
      <c r="I14" s="16"/>
      <c r="J14" s="16">
        <v>614650.0167255603</v>
      </c>
      <c r="K14" s="13">
        <v>614650.0167255603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367793.06592750136</v>
      </c>
      <c r="H18" s="17" t="s">
        <v>24</v>
      </c>
      <c r="I18" s="16"/>
      <c r="J18" s="16">
        <v>367793.06592750136</v>
      </c>
      <c r="K18" s="13">
        <v>367793.06592750136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360915.53107649914</v>
      </c>
      <c r="H20" s="17" t="s">
        <v>15</v>
      </c>
      <c r="I20" s="16">
        <v>360915.53107649914</v>
      </c>
      <c r="J20" s="16"/>
      <c r="K20" s="13">
        <v>360915.53107649914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2036609.460943511</v>
      </c>
      <c r="H25" s="10"/>
      <c r="I25" s="13">
        <v>1475705.9794774642</v>
      </c>
      <c r="J25" s="13">
        <v>560903.48146604653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499162.19905529416</v>
      </c>
      <c r="H27" s="17" t="s">
        <v>15</v>
      </c>
      <c r="I27" s="16">
        <v>499162.19905529416</v>
      </c>
      <c r="J27" s="16"/>
      <c r="K27" s="13">
        <v>499162.19905529416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405181.36499545141</v>
      </c>
      <c r="H28" s="17" t="s">
        <v>15</v>
      </c>
      <c r="I28" s="16">
        <v>405181.36499545141</v>
      </c>
      <c r="J28" s="16"/>
      <c r="K28" s="13">
        <v>405181.36499545141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10300.460132025522</v>
      </c>
      <c r="H29" s="17" t="s">
        <v>15</v>
      </c>
      <c r="I29" s="16">
        <v>10300.460132025522</v>
      </c>
      <c r="J29" s="16"/>
      <c r="K29" s="13">
        <v>10300.460132025522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184099.36351675726</v>
      </c>
      <c r="H31" s="17" t="s">
        <v>15</v>
      </c>
      <c r="I31" s="16">
        <v>184099.36351675726</v>
      </c>
      <c r="J31" s="16"/>
      <c r="K31" s="13">
        <v>184099.36351675726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212416.89014851878</v>
      </c>
      <c r="H32" s="17" t="s">
        <v>24</v>
      </c>
      <c r="I32" s="16"/>
      <c r="J32" s="16">
        <v>212416.89014851878</v>
      </c>
      <c r="K32" s="13">
        <v>212416.89014851878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248486.59131752781</v>
      </c>
      <c r="H33" s="17" t="s">
        <v>24</v>
      </c>
      <c r="I33" s="16"/>
      <c r="J33" s="16">
        <v>248486.59131752781</v>
      </c>
      <c r="K33" s="13">
        <v>248486.59131752781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137705.44921974448</v>
      </c>
      <c r="H34" s="17" t="s">
        <v>15</v>
      </c>
      <c r="I34" s="16">
        <v>137705.44921974448</v>
      </c>
      <c r="J34" s="16"/>
      <c r="K34" s="13">
        <v>137705.44921974448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253668.96560572274</v>
      </c>
      <c r="H35" s="17" t="s">
        <v>59</v>
      </c>
      <c r="I35" s="16">
        <v>153668.96560572274</v>
      </c>
      <c r="J35" s="16">
        <v>100000</v>
      </c>
      <c r="K35" s="13">
        <v>253668.96560572274</v>
      </c>
      <c r="L35" s="18" t="s">
        <v>305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85588.176952468784</v>
      </c>
      <c r="H41" s="17" t="s">
        <v>15</v>
      </c>
      <c r="I41" s="16">
        <v>85588.176952468784</v>
      </c>
      <c r="J41" s="16"/>
      <c r="K41" s="13">
        <v>85588.176952468784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6889679.9372197697</v>
      </c>
      <c r="H42" s="10"/>
      <c r="I42" s="13">
        <v>943133.34098510141</v>
      </c>
      <c r="J42" s="13">
        <v>5946546.596234668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3299648.1492077904</v>
      </c>
      <c r="H44" s="17" t="s">
        <v>24</v>
      </c>
      <c r="I44" s="16"/>
      <c r="J44" s="16">
        <v>3299648.1492077904</v>
      </c>
      <c r="K44" s="13">
        <v>3299648.1492077904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818187.87037939334</v>
      </c>
      <c r="H47" s="17" t="s">
        <v>15</v>
      </c>
      <c r="I47" s="16">
        <v>818187.87037939334</v>
      </c>
      <c r="J47" s="16"/>
      <c r="K47" s="13">
        <v>818187.87037939334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124945.47060570803</v>
      </c>
      <c r="H49" s="17" t="s">
        <v>15</v>
      </c>
      <c r="I49" s="16">
        <v>124945.47060570803</v>
      </c>
      <c r="J49" s="16"/>
      <c r="K49" s="13">
        <v>124945.47060570803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/>
      <c r="I56" s="16"/>
      <c r="J56" s="16"/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264525.3521393172</v>
      </c>
      <c r="H57" s="17" t="s">
        <v>24</v>
      </c>
      <c r="I57" s="16"/>
      <c r="J57" s="16">
        <v>264525.3521393172</v>
      </c>
      <c r="K57" s="13">
        <v>264525.3521393172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419.05027328145115</v>
      </c>
      <c r="H60" s="17" t="s">
        <v>24</v>
      </c>
      <c r="I60" s="16"/>
      <c r="J60" s="16">
        <v>419.05027328145115</v>
      </c>
      <c r="K60" s="13">
        <v>419.05027328145115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304024.01904572785</v>
      </c>
      <c r="H61" s="17" t="s">
        <v>24</v>
      </c>
      <c r="I61" s="16"/>
      <c r="J61" s="16">
        <v>304024.01904572785</v>
      </c>
      <c r="K61" s="13">
        <v>304024.01904572785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1999154.0525074056</v>
      </c>
      <c r="H62" s="17" t="s">
        <v>24</v>
      </c>
      <c r="I62" s="16"/>
      <c r="J62" s="16">
        <v>1999154.0525074056</v>
      </c>
      <c r="K62" s="13">
        <v>1999154.0525074056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78775.973061145036</v>
      </c>
      <c r="H63" s="17" t="s">
        <v>24</v>
      </c>
      <c r="I63" s="16"/>
      <c r="J63" s="16">
        <v>78775.973061145036</v>
      </c>
      <c r="K63" s="13">
        <v>78775.973061145036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1174833.0236526954</v>
      </c>
      <c r="H70" s="10"/>
      <c r="I70" s="13">
        <v>0</v>
      </c>
      <c r="J70" s="13">
        <v>1174833.0236526954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1057302.6169704874</v>
      </c>
      <c r="H72" s="81" t="s">
        <v>24</v>
      </c>
      <c r="I72" s="16"/>
      <c r="J72" s="16">
        <v>1057302.6169704874</v>
      </c>
      <c r="K72" s="13">
        <v>1057302.6169704874</v>
      </c>
      <c r="L72" s="18"/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117530.40668220786</v>
      </c>
      <c r="H73" s="81" t="s">
        <v>24</v>
      </c>
      <c r="I73" s="16"/>
      <c r="J73" s="16">
        <v>117530.40668220786</v>
      </c>
      <c r="K73" s="13">
        <v>117530.40668220786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12718112.949326973</v>
      </c>
      <c r="H76" s="26"/>
      <c r="I76" s="82">
        <v>4053386.7653205022</v>
      </c>
      <c r="J76" s="82">
        <v>8664726.1840064712</v>
      </c>
      <c r="K76" s="13">
        <v>12718112.949326973</v>
      </c>
      <c r="L76" s="27"/>
    </row>
    <row r="77" spans="1:12" ht="15.75" x14ac:dyDescent="0.25">
      <c r="F77" s="83" t="s">
        <v>200</v>
      </c>
      <c r="G77" s="84">
        <v>12718112.949326973</v>
      </c>
      <c r="H77" s="14"/>
      <c r="I77" s="85">
        <v>0.31870976311269528</v>
      </c>
      <c r="J77" s="85">
        <v>0.68129023688730472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71335814.12433441</v>
      </c>
      <c r="J83" s="87">
        <v>5.6821202856894175E-2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6614440</v>
      </c>
      <c r="H8" s="10"/>
      <c r="I8" s="13">
        <v>4468524</v>
      </c>
      <c r="J8" s="13">
        <v>2145916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0</v>
      </c>
      <c r="H9" s="17"/>
      <c r="I9" s="16">
        <v>0</v>
      </c>
      <c r="J9" s="16">
        <v>0</v>
      </c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0</v>
      </c>
      <c r="H10" s="17"/>
      <c r="I10" s="16">
        <v>0</v>
      </c>
      <c r="J10" s="16">
        <v>0</v>
      </c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365971</v>
      </c>
      <c r="H11" s="17" t="s">
        <v>59</v>
      </c>
      <c r="I11" s="16">
        <v>181026</v>
      </c>
      <c r="J11" s="16">
        <v>184945</v>
      </c>
      <c r="K11" s="13">
        <v>365971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913788</v>
      </c>
      <c r="H12" s="17" t="s">
        <v>59</v>
      </c>
      <c r="I12" s="16">
        <v>704558</v>
      </c>
      <c r="J12" s="16">
        <v>209230</v>
      </c>
      <c r="K12" s="13">
        <v>913788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1757235</v>
      </c>
      <c r="H13" s="17" t="s">
        <v>59</v>
      </c>
      <c r="I13" s="16">
        <v>1475873</v>
      </c>
      <c r="J13" s="16">
        <v>281362</v>
      </c>
      <c r="K13" s="13">
        <v>1757235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625529</v>
      </c>
      <c r="H14" s="17" t="s">
        <v>59</v>
      </c>
      <c r="I14" s="16">
        <v>458918</v>
      </c>
      <c r="J14" s="16">
        <v>166611</v>
      </c>
      <c r="K14" s="13">
        <v>625529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0</v>
      </c>
      <c r="H15" s="17"/>
      <c r="I15" s="16">
        <v>0</v>
      </c>
      <c r="J15" s="16">
        <v>0</v>
      </c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0</v>
      </c>
      <c r="H16" s="17"/>
      <c r="I16" s="16">
        <v>0</v>
      </c>
      <c r="J16" s="16">
        <v>0</v>
      </c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0</v>
      </c>
      <c r="H17" s="17"/>
      <c r="I17" s="16">
        <v>0</v>
      </c>
      <c r="J17" s="16">
        <v>0</v>
      </c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687063</v>
      </c>
      <c r="H18" s="17" t="s">
        <v>59</v>
      </c>
      <c r="I18" s="16">
        <v>352617</v>
      </c>
      <c r="J18" s="16">
        <v>334446</v>
      </c>
      <c r="K18" s="13">
        <v>687063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874022</v>
      </c>
      <c r="H19" s="17" t="s">
        <v>59</v>
      </c>
      <c r="I19" s="19">
        <v>120038</v>
      </c>
      <c r="J19" s="19">
        <v>753984</v>
      </c>
      <c r="K19" s="13">
        <v>874022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1390832</v>
      </c>
      <c r="H20" s="17" t="s">
        <v>59</v>
      </c>
      <c r="I20" s="16">
        <v>1175494</v>
      </c>
      <c r="J20" s="16">
        <v>215338</v>
      </c>
      <c r="K20" s="13">
        <v>1390832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0</v>
      </c>
      <c r="H21" s="17"/>
      <c r="I21" s="16">
        <v>0</v>
      </c>
      <c r="J21" s="16">
        <v>0</v>
      </c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0</v>
      </c>
      <c r="H22" s="17"/>
      <c r="I22" s="16">
        <v>0</v>
      </c>
      <c r="J22" s="16">
        <v>0</v>
      </c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0</v>
      </c>
      <c r="H23" s="17"/>
      <c r="I23" s="16">
        <v>0</v>
      </c>
      <c r="J23" s="16">
        <v>0</v>
      </c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0</v>
      </c>
      <c r="H24" s="17"/>
      <c r="I24" s="22">
        <v>0</v>
      </c>
      <c r="J24" s="22">
        <v>0</v>
      </c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7673153</v>
      </c>
      <c r="H25" s="10"/>
      <c r="I25" s="13">
        <v>4597928</v>
      </c>
      <c r="J25" s="13">
        <v>3075225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0</v>
      </c>
      <c r="H26" s="17"/>
      <c r="I26" s="16">
        <v>0</v>
      </c>
      <c r="J26" s="16">
        <v>0</v>
      </c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1297577</v>
      </c>
      <c r="H27" s="17" t="s">
        <v>59</v>
      </c>
      <c r="I27" s="16">
        <v>647916</v>
      </c>
      <c r="J27" s="16">
        <v>649661</v>
      </c>
      <c r="K27" s="13">
        <v>1297577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0</v>
      </c>
      <c r="H28" s="17"/>
      <c r="I28" s="16">
        <v>0</v>
      </c>
      <c r="J28" s="16">
        <v>0</v>
      </c>
      <c r="K28" s="13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826219</v>
      </c>
      <c r="H29" s="17" t="s">
        <v>59</v>
      </c>
      <c r="I29" s="16">
        <v>489282</v>
      </c>
      <c r="J29" s="16">
        <v>336937</v>
      </c>
      <c r="K29" s="13">
        <v>826219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>
        <v>0</v>
      </c>
      <c r="J30" s="16">
        <v>0</v>
      </c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374910</v>
      </c>
      <c r="H31" s="17" t="s">
        <v>59</v>
      </c>
      <c r="I31" s="16">
        <v>132353</v>
      </c>
      <c r="J31" s="16">
        <v>242557</v>
      </c>
      <c r="K31" s="13">
        <v>374910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1804277</v>
      </c>
      <c r="H32" s="17" t="s">
        <v>59</v>
      </c>
      <c r="I32" s="16">
        <v>708445</v>
      </c>
      <c r="J32" s="16">
        <v>1095832</v>
      </c>
      <c r="K32" s="13">
        <v>1804277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/>
      <c r="I33" s="16">
        <v>0</v>
      </c>
      <c r="J33" s="16">
        <v>0</v>
      </c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423899</v>
      </c>
      <c r="H34" s="17" t="s">
        <v>59</v>
      </c>
      <c r="I34" s="16">
        <v>113757</v>
      </c>
      <c r="J34" s="16">
        <v>310142</v>
      </c>
      <c r="K34" s="13">
        <v>423899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2000359</v>
      </c>
      <c r="H35" s="17" t="s">
        <v>59</v>
      </c>
      <c r="I35" s="16">
        <v>1662062</v>
      </c>
      <c r="J35" s="16">
        <v>338297</v>
      </c>
      <c r="K35" s="13">
        <v>2000359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/>
      <c r="I36" s="16">
        <v>0</v>
      </c>
      <c r="J36" s="16">
        <v>0</v>
      </c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812655</v>
      </c>
      <c r="H37" s="17" t="s">
        <v>15</v>
      </c>
      <c r="I37" s="16">
        <v>812655</v>
      </c>
      <c r="J37" s="16">
        <v>0</v>
      </c>
      <c r="K37" s="13">
        <v>812655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/>
      <c r="I39" s="16">
        <v>0</v>
      </c>
      <c r="J39" s="16">
        <v>0</v>
      </c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/>
      <c r="I40" s="16">
        <v>0</v>
      </c>
      <c r="J40" s="16">
        <v>0</v>
      </c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133257</v>
      </c>
      <c r="H41" s="17" t="s">
        <v>59</v>
      </c>
      <c r="I41" s="16">
        <v>31458</v>
      </c>
      <c r="J41" s="16">
        <v>101799</v>
      </c>
      <c r="K41" s="13">
        <v>133257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14226764</v>
      </c>
      <c r="H42" s="10"/>
      <c r="I42" s="13">
        <v>2686957</v>
      </c>
      <c r="J42" s="13">
        <v>11539807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8959779</v>
      </c>
      <c r="H43" s="17" t="s">
        <v>24</v>
      </c>
      <c r="I43" s="16">
        <v>0</v>
      </c>
      <c r="J43" s="16">
        <v>8959779</v>
      </c>
      <c r="K43" s="13">
        <v>8959779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0</v>
      </c>
      <c r="H44" s="17"/>
      <c r="I44" s="16">
        <v>0</v>
      </c>
      <c r="J44" s="16">
        <v>0</v>
      </c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0</v>
      </c>
      <c r="H45" s="17"/>
      <c r="I45" s="16">
        <v>0</v>
      </c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0</v>
      </c>
      <c r="H46" s="17"/>
      <c r="I46" s="16">
        <v>0</v>
      </c>
      <c r="J46" s="16">
        <v>0</v>
      </c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2269737</v>
      </c>
      <c r="H47" s="17" t="s">
        <v>59</v>
      </c>
      <c r="I47" s="16">
        <v>1006347</v>
      </c>
      <c r="J47" s="16">
        <v>1263390</v>
      </c>
      <c r="K47" s="13">
        <v>2269737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/>
      <c r="I48" s="16">
        <v>0</v>
      </c>
      <c r="J48" s="16">
        <v>0</v>
      </c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1290261</v>
      </c>
      <c r="H49" s="17" t="s">
        <v>59</v>
      </c>
      <c r="I49" s="16">
        <v>541197</v>
      </c>
      <c r="J49" s="16">
        <v>749064</v>
      </c>
      <c r="K49" s="13">
        <v>1290261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247611</v>
      </c>
      <c r="H50" s="17" t="s">
        <v>59</v>
      </c>
      <c r="I50" s="16">
        <v>5942</v>
      </c>
      <c r="J50" s="16">
        <v>241669</v>
      </c>
      <c r="K50" s="13">
        <v>247611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232209</v>
      </c>
      <c r="H52" s="17" t="s">
        <v>59</v>
      </c>
      <c r="I52" s="16">
        <v>625</v>
      </c>
      <c r="J52" s="16">
        <v>231584</v>
      </c>
      <c r="K52" s="13">
        <v>232209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0</v>
      </c>
      <c r="H53" s="17"/>
      <c r="I53" s="16">
        <v>0</v>
      </c>
      <c r="J53" s="16">
        <v>0</v>
      </c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100941</v>
      </c>
      <c r="H54" s="17" t="s">
        <v>59</v>
      </c>
      <c r="I54" s="16">
        <v>6620</v>
      </c>
      <c r="J54" s="16">
        <v>94321</v>
      </c>
      <c r="K54" s="13">
        <v>100941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0</v>
      </c>
      <c r="H55" s="17"/>
      <c r="I55" s="16">
        <v>0</v>
      </c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0</v>
      </c>
      <c r="H56" s="17"/>
      <c r="I56" s="16">
        <v>0</v>
      </c>
      <c r="J56" s="16">
        <v>0</v>
      </c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0</v>
      </c>
      <c r="H57" s="17"/>
      <c r="I57" s="16">
        <v>0</v>
      </c>
      <c r="J57" s="16">
        <v>0</v>
      </c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0</v>
      </c>
      <c r="H58" s="17"/>
      <c r="I58" s="16">
        <v>0</v>
      </c>
      <c r="J58" s="16">
        <v>0</v>
      </c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/>
      <c r="I59" s="16">
        <v>0</v>
      </c>
      <c r="J59" s="16">
        <v>0</v>
      </c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452839</v>
      </c>
      <c r="H60" s="17" t="s">
        <v>15</v>
      </c>
      <c r="I60" s="16">
        <v>452839</v>
      </c>
      <c r="J60" s="16">
        <v>0</v>
      </c>
      <c r="K60" s="13">
        <v>452839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0</v>
      </c>
      <c r="H61" s="17"/>
      <c r="I61" s="16">
        <v>0</v>
      </c>
      <c r="J61" s="16">
        <v>0</v>
      </c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673387</v>
      </c>
      <c r="H62" s="17" t="s">
        <v>15</v>
      </c>
      <c r="I62" s="16">
        <v>673387</v>
      </c>
      <c r="J62" s="16">
        <v>0</v>
      </c>
      <c r="K62" s="13">
        <v>673387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>
        <v>0</v>
      </c>
      <c r="J63" s="16">
        <v>0</v>
      </c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243400</v>
      </c>
      <c r="H66" s="10"/>
      <c r="I66" s="13">
        <v>10599</v>
      </c>
      <c r="J66" s="13">
        <v>232801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>
        <v>0</v>
      </c>
      <c r="J67" s="16">
        <v>0</v>
      </c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>
        <v>0</v>
      </c>
      <c r="J68" s="16">
        <v>0</v>
      </c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243400</v>
      </c>
      <c r="H69" s="17" t="s">
        <v>59</v>
      </c>
      <c r="I69" s="16">
        <v>10599</v>
      </c>
      <c r="J69" s="16">
        <v>232801</v>
      </c>
      <c r="K69" s="13">
        <v>243400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5085795</v>
      </c>
      <c r="H70" s="10"/>
      <c r="I70" s="13">
        <v>3413068</v>
      </c>
      <c r="J70" s="13">
        <v>1672727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1025436</v>
      </c>
      <c r="H71" s="17" t="s">
        <v>59</v>
      </c>
      <c r="I71" s="16">
        <v>375151</v>
      </c>
      <c r="J71" s="16">
        <v>650285</v>
      </c>
      <c r="K71" s="13">
        <v>1025436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3595144</v>
      </c>
      <c r="H72" s="17" t="s">
        <v>59</v>
      </c>
      <c r="I72" s="16">
        <v>2908757</v>
      </c>
      <c r="J72" s="16">
        <v>686387</v>
      </c>
      <c r="K72" s="13">
        <v>3595144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465215</v>
      </c>
      <c r="H73" s="17" t="s">
        <v>59</v>
      </c>
      <c r="I73" s="16">
        <v>129160</v>
      </c>
      <c r="J73" s="16">
        <v>336055</v>
      </c>
      <c r="K73" s="13">
        <v>465215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33843552</v>
      </c>
      <c r="H76" s="26"/>
      <c r="I76" s="82">
        <v>15177076</v>
      </c>
      <c r="J76" s="82">
        <v>18666476</v>
      </c>
      <c r="K76" s="13">
        <v>33843552</v>
      </c>
      <c r="L76" s="27"/>
    </row>
    <row r="77" spans="1:12" ht="15.75" x14ac:dyDescent="0.25">
      <c r="F77" s="83" t="s">
        <v>200</v>
      </c>
      <c r="G77" s="84">
        <v>33205110</v>
      </c>
      <c r="H77" s="14"/>
      <c r="I77" s="85">
        <v>0.44844808251805246</v>
      </c>
      <c r="J77" s="85">
        <v>0.55155191748194754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161904586</v>
      </c>
      <c r="J83" s="87">
        <v>9.3740865376104918E-2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1110863</v>
      </c>
      <c r="H8" s="122"/>
      <c r="I8" s="128">
        <v>953049</v>
      </c>
      <c r="J8" s="128">
        <v>157814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1752</v>
      </c>
      <c r="H10" s="124" t="s">
        <v>233</v>
      </c>
      <c r="I10" s="130">
        <v>1752</v>
      </c>
      <c r="J10" s="130"/>
      <c r="K10" s="128">
        <v>1752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528488</v>
      </c>
      <c r="H11" s="124" t="s">
        <v>233</v>
      </c>
      <c r="I11" s="130">
        <v>528488</v>
      </c>
      <c r="J11" s="130"/>
      <c r="K11" s="128">
        <v>528488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307226</v>
      </c>
      <c r="H12" s="124" t="s">
        <v>233</v>
      </c>
      <c r="I12" s="130">
        <v>307226</v>
      </c>
      <c r="J12" s="130"/>
      <c r="K12" s="128">
        <v>307226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157814</v>
      </c>
      <c r="H18" s="124" t="s">
        <v>234</v>
      </c>
      <c r="I18" s="130"/>
      <c r="J18" s="130">
        <v>157814</v>
      </c>
      <c r="K18" s="128">
        <v>157814</v>
      </c>
      <c r="L18" s="134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115583</v>
      </c>
      <c r="H20" s="124" t="s">
        <v>233</v>
      </c>
      <c r="I20" s="130">
        <v>115583</v>
      </c>
      <c r="J20" s="130"/>
      <c r="K20" s="128">
        <v>115583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632663</v>
      </c>
      <c r="H25" s="122"/>
      <c r="I25" s="128">
        <v>515532</v>
      </c>
      <c r="J25" s="128">
        <v>117131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515532</v>
      </c>
      <c r="H30" s="124" t="s">
        <v>233</v>
      </c>
      <c r="I30" s="130">
        <v>515532</v>
      </c>
      <c r="J30" s="130"/>
      <c r="K30" s="128">
        <v>515532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117131</v>
      </c>
      <c r="H39" s="124" t="s">
        <v>234</v>
      </c>
      <c r="I39" s="130"/>
      <c r="J39" s="130">
        <v>117131</v>
      </c>
      <c r="K39" s="128">
        <v>117131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5817113</v>
      </c>
      <c r="H42" s="122"/>
      <c r="I42" s="128">
        <v>498305</v>
      </c>
      <c r="J42" s="128">
        <v>5318808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1073868</v>
      </c>
      <c r="H43" s="124" t="s">
        <v>234</v>
      </c>
      <c r="I43" s="130"/>
      <c r="J43" s="130">
        <v>1073868</v>
      </c>
      <c r="K43" s="128">
        <v>1073868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472557</v>
      </c>
      <c r="H47" s="124" t="s">
        <v>59</v>
      </c>
      <c r="I47" s="130">
        <v>328730</v>
      </c>
      <c r="J47" s="130">
        <v>143827</v>
      </c>
      <c r="K47" s="128">
        <v>472557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117913</v>
      </c>
      <c r="H49" s="124" t="s">
        <v>233</v>
      </c>
      <c r="I49" s="130">
        <v>117913</v>
      </c>
      <c r="J49" s="130"/>
      <c r="K49" s="128">
        <v>117913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>
        <v>93213</v>
      </c>
      <c r="H50" s="124" t="s">
        <v>24</v>
      </c>
      <c r="I50" s="130"/>
      <c r="J50" s="130">
        <v>93213</v>
      </c>
      <c r="K50" s="128">
        <v>93213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74540</v>
      </c>
      <c r="H55" s="124" t="s">
        <v>234</v>
      </c>
      <c r="I55" s="130"/>
      <c r="J55" s="130">
        <v>74540</v>
      </c>
      <c r="K55" s="128">
        <v>74540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156966</v>
      </c>
      <c r="H56" s="124" t="s">
        <v>234</v>
      </c>
      <c r="I56" s="130"/>
      <c r="J56" s="130">
        <v>156966</v>
      </c>
      <c r="K56" s="128">
        <v>156966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18310</v>
      </c>
      <c r="H57" s="124" t="s">
        <v>234</v>
      </c>
      <c r="I57" s="130"/>
      <c r="J57" s="130">
        <v>18310</v>
      </c>
      <c r="K57" s="128">
        <v>18310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2862812</v>
      </c>
      <c r="H59" s="124" t="s">
        <v>24</v>
      </c>
      <c r="I59" s="130"/>
      <c r="J59" s="130">
        <v>2862812</v>
      </c>
      <c r="K59" s="128">
        <v>2862812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103325</v>
      </c>
      <c r="H61" s="124" t="s">
        <v>59</v>
      </c>
      <c r="I61" s="130">
        <v>51662</v>
      </c>
      <c r="J61" s="130">
        <v>51663</v>
      </c>
      <c r="K61" s="128">
        <v>103325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843609</v>
      </c>
      <c r="H62" s="124" t="s">
        <v>234</v>
      </c>
      <c r="I62" s="130"/>
      <c r="J62" s="130">
        <v>843609</v>
      </c>
      <c r="K62" s="128">
        <v>843609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32413</v>
      </c>
      <c r="H66" s="122"/>
      <c r="I66" s="128">
        <v>32413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>
        <v>32413</v>
      </c>
      <c r="H69" s="124" t="s">
        <v>233</v>
      </c>
      <c r="I69" s="130">
        <v>32413</v>
      </c>
      <c r="J69" s="130"/>
      <c r="K69" s="128">
        <v>32413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1029361</v>
      </c>
      <c r="H70" s="122"/>
      <c r="I70" s="128">
        <v>237842</v>
      </c>
      <c r="J70" s="128">
        <v>791519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/>
      <c r="H71" s="124"/>
      <c r="I71" s="130"/>
      <c r="J71" s="130"/>
      <c r="K71" s="128">
        <v>0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588736</v>
      </c>
      <c r="H72" s="124" t="s">
        <v>59</v>
      </c>
      <c r="I72" s="130">
        <v>778</v>
      </c>
      <c r="J72" s="130">
        <v>587958</v>
      </c>
      <c r="K72" s="128">
        <v>588736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440625</v>
      </c>
      <c r="H73" s="124" t="s">
        <v>59</v>
      </c>
      <c r="I73" s="130">
        <v>237064</v>
      </c>
      <c r="J73" s="130">
        <v>203561</v>
      </c>
      <c r="K73" s="128">
        <v>440625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8622413</v>
      </c>
      <c r="H76" s="119"/>
      <c r="I76" s="94">
        <v>2237141</v>
      </c>
      <c r="J76" s="94">
        <v>6385272</v>
      </c>
      <c r="K76" s="90">
        <v>8622413</v>
      </c>
      <c r="L76" s="27"/>
    </row>
    <row r="77" spans="1:12" ht="15.75" x14ac:dyDescent="0.25">
      <c r="F77" s="83" t="s">
        <v>200</v>
      </c>
      <c r="G77" s="95">
        <v>8622413</v>
      </c>
      <c r="H77" s="14"/>
      <c r="I77" s="120">
        <v>0.25945648857228248</v>
      </c>
      <c r="J77" s="120">
        <v>0.74054351142771746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41253792.639999986</v>
      </c>
      <c r="J83" s="87">
        <v>5.4228735271017271E-2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639857</v>
      </c>
      <c r="H8" s="122"/>
      <c r="I8" s="121">
        <v>639857</v>
      </c>
      <c r="J8" s="121">
        <v>0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10305</v>
      </c>
      <c r="H10" s="125" t="s">
        <v>15</v>
      </c>
      <c r="I10" s="116">
        <v>10305</v>
      </c>
      <c r="J10" s="116"/>
      <c r="K10" s="121">
        <v>10305</v>
      </c>
      <c r="L10" s="135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333725</v>
      </c>
      <c r="H11" s="125" t="s">
        <v>15</v>
      </c>
      <c r="I11" s="116">
        <v>333725</v>
      </c>
      <c r="J11" s="116"/>
      <c r="K11" s="121">
        <v>333725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295827</v>
      </c>
      <c r="H17" s="125" t="s">
        <v>15</v>
      </c>
      <c r="I17" s="116">
        <v>295827</v>
      </c>
      <c r="J17" s="116"/>
      <c r="K17" s="121">
        <v>295827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562392</v>
      </c>
      <c r="H25" s="122"/>
      <c r="I25" s="121">
        <v>444442</v>
      </c>
      <c r="J25" s="121">
        <v>117950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562392</v>
      </c>
      <c r="H30" s="125" t="s">
        <v>59</v>
      </c>
      <c r="I30" s="116">
        <v>444442</v>
      </c>
      <c r="J30" s="116">
        <v>117950</v>
      </c>
      <c r="K30" s="121">
        <v>562392</v>
      </c>
      <c r="L30" s="134" t="s">
        <v>306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2007803</v>
      </c>
      <c r="H42" s="122"/>
      <c r="I42" s="121">
        <v>449942</v>
      </c>
      <c r="J42" s="121">
        <v>1557861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842754</v>
      </c>
      <c r="H43" s="125" t="s">
        <v>59</v>
      </c>
      <c r="I43" s="116">
        <v>84275</v>
      </c>
      <c r="J43" s="116">
        <v>758479</v>
      </c>
      <c r="K43" s="121">
        <v>842754</v>
      </c>
      <c r="L43" s="134" t="s">
        <v>210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288949</v>
      </c>
      <c r="H47" s="125" t="s">
        <v>15</v>
      </c>
      <c r="I47" s="116">
        <v>288949</v>
      </c>
      <c r="J47" s="116"/>
      <c r="K47" s="121">
        <v>288949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>
        <v>5844</v>
      </c>
      <c r="H48" s="125" t="s">
        <v>59</v>
      </c>
      <c r="I48" s="116">
        <v>1461</v>
      </c>
      <c r="J48" s="116">
        <v>4383</v>
      </c>
      <c r="K48" s="121">
        <v>5844</v>
      </c>
      <c r="L48" s="131" t="s">
        <v>210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57433</v>
      </c>
      <c r="H53" s="125" t="s">
        <v>15</v>
      </c>
      <c r="I53" s="116">
        <v>57433</v>
      </c>
      <c r="J53" s="116"/>
      <c r="K53" s="121">
        <v>57433</v>
      </c>
      <c r="L53" s="135" t="s">
        <v>235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59857</v>
      </c>
      <c r="H54" s="125" t="s">
        <v>24</v>
      </c>
      <c r="I54" s="116"/>
      <c r="J54" s="116">
        <v>59857</v>
      </c>
      <c r="K54" s="121">
        <v>59857</v>
      </c>
      <c r="L54" s="135" t="s">
        <v>236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56431</v>
      </c>
      <c r="H55" s="125" t="s">
        <v>24</v>
      </c>
      <c r="I55" s="116"/>
      <c r="J55" s="116">
        <v>56431</v>
      </c>
      <c r="K55" s="121">
        <v>56431</v>
      </c>
      <c r="L55" s="135" t="s">
        <v>236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16355</v>
      </c>
      <c r="H56" s="125" t="s">
        <v>24</v>
      </c>
      <c r="I56" s="116"/>
      <c r="J56" s="116">
        <v>16355</v>
      </c>
      <c r="K56" s="121">
        <v>16355</v>
      </c>
      <c r="L56" s="135" t="s">
        <v>237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63092</v>
      </c>
      <c r="H57" s="125" t="s">
        <v>24</v>
      </c>
      <c r="I57" s="116"/>
      <c r="J57" s="116">
        <v>63092</v>
      </c>
      <c r="K57" s="121">
        <v>63092</v>
      </c>
      <c r="L57" s="135" t="s">
        <v>238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23060</v>
      </c>
      <c r="H59" s="125" t="s">
        <v>24</v>
      </c>
      <c r="I59" s="116"/>
      <c r="J59" s="116">
        <v>23060</v>
      </c>
      <c r="K59" s="121">
        <v>23060</v>
      </c>
      <c r="L59" s="135" t="s">
        <v>239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17824</v>
      </c>
      <c r="H61" s="125" t="s">
        <v>15</v>
      </c>
      <c r="I61" s="116">
        <v>17824</v>
      </c>
      <c r="J61" s="116"/>
      <c r="K61" s="121">
        <v>17824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567544</v>
      </c>
      <c r="H62" s="125" t="s">
        <v>24</v>
      </c>
      <c r="I62" s="116"/>
      <c r="J62" s="116">
        <v>567544</v>
      </c>
      <c r="K62" s="121">
        <v>567544</v>
      </c>
      <c r="L62" s="135" t="s">
        <v>240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8660</v>
      </c>
      <c r="H63" s="125" t="s">
        <v>24</v>
      </c>
      <c r="I63" s="116"/>
      <c r="J63" s="116">
        <v>8660</v>
      </c>
      <c r="K63" s="121">
        <v>8660</v>
      </c>
      <c r="L63" s="135" t="s">
        <v>211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466536</v>
      </c>
      <c r="H70" s="122"/>
      <c r="I70" s="121">
        <v>63089</v>
      </c>
      <c r="J70" s="121">
        <v>403447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141921</v>
      </c>
      <c r="H71" s="125" t="s">
        <v>24</v>
      </c>
      <c r="I71" s="116"/>
      <c r="J71" s="116">
        <v>141921</v>
      </c>
      <c r="K71" s="121">
        <v>141921</v>
      </c>
      <c r="L71" s="134" t="s">
        <v>241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324615</v>
      </c>
      <c r="H72" s="125" t="s">
        <v>59</v>
      </c>
      <c r="I72" s="116">
        <v>63089</v>
      </c>
      <c r="J72" s="116">
        <v>261526</v>
      </c>
      <c r="K72" s="121">
        <v>324615</v>
      </c>
      <c r="L72" s="134" t="s">
        <v>242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3676588</v>
      </c>
      <c r="H76" s="26"/>
      <c r="I76" s="82">
        <v>1597330</v>
      </c>
      <c r="J76" s="82">
        <v>2079258</v>
      </c>
      <c r="K76" s="13">
        <v>3676588</v>
      </c>
      <c r="L76" s="27"/>
    </row>
    <row r="77" spans="1:12" ht="15.75" x14ac:dyDescent="0.25">
      <c r="F77" s="83" t="s">
        <v>200</v>
      </c>
      <c r="G77" s="84">
        <v>3676588</v>
      </c>
      <c r="H77" s="14"/>
      <c r="I77" s="85">
        <v>0.43445988508910982</v>
      </c>
      <c r="J77" s="85">
        <v>0.56554011491089018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16250874.830000006</v>
      </c>
      <c r="J83" s="87">
        <v>9.8291939154638075E-2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9.1406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63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5.75" x14ac:dyDescent="0.25">
      <c r="A2" s="162" t="s">
        <v>197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304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2027626.0099999998</v>
      </c>
      <c r="H8" s="122"/>
      <c r="I8" s="128">
        <v>1730658.7699999998</v>
      </c>
      <c r="J8" s="128">
        <v>296967.24000000005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>
        <v>0</v>
      </c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2204.69</v>
      </c>
      <c r="H10" s="124" t="s">
        <v>15</v>
      </c>
      <c r="I10" s="130">
        <v>2204.69</v>
      </c>
      <c r="J10" s="130"/>
      <c r="K10" s="128">
        <v>2204.69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763854.52</v>
      </c>
      <c r="H11" s="124" t="s">
        <v>15</v>
      </c>
      <c r="I11" s="130">
        <v>763854.52</v>
      </c>
      <c r="J11" s="130"/>
      <c r="K11" s="128">
        <v>763854.52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17372.11</v>
      </c>
      <c r="H12" s="124" t="s">
        <v>15</v>
      </c>
      <c r="I12" s="130">
        <v>17372.11</v>
      </c>
      <c r="J12" s="130"/>
      <c r="K12" s="128">
        <v>17372.11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873203.56</v>
      </c>
      <c r="H13" s="124" t="s">
        <v>15</v>
      </c>
      <c r="I13" s="130">
        <v>873203.56</v>
      </c>
      <c r="J13" s="130"/>
      <c r="K13" s="128">
        <v>873203.56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>
        <v>0</v>
      </c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27040.2</v>
      </c>
      <c r="H15" s="124" t="s">
        <v>15</v>
      </c>
      <c r="I15" s="130">
        <v>27040.2</v>
      </c>
      <c r="J15" s="130"/>
      <c r="K15" s="128">
        <v>27040.2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1964.09</v>
      </c>
      <c r="H17" s="124" t="s">
        <v>24</v>
      </c>
      <c r="I17" s="130"/>
      <c r="J17" s="130">
        <v>1964.09</v>
      </c>
      <c r="K17" s="128">
        <v>1964.09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295003.15000000002</v>
      </c>
      <c r="H18" s="124" t="s">
        <v>24</v>
      </c>
      <c r="I18" s="130"/>
      <c r="J18" s="130">
        <v>295003.15000000002</v>
      </c>
      <c r="K18" s="128">
        <v>295003.15000000002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46983.69</v>
      </c>
      <c r="H20" s="124" t="s">
        <v>15</v>
      </c>
      <c r="I20" s="130">
        <v>46983.69</v>
      </c>
      <c r="J20" s="130"/>
      <c r="K20" s="128">
        <v>46983.69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2309131.98</v>
      </c>
      <c r="H25" s="122"/>
      <c r="I25" s="128">
        <v>1754518.6300000001</v>
      </c>
      <c r="J25" s="128">
        <v>554613.35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336785.52</v>
      </c>
      <c r="H27" s="124" t="s">
        <v>15</v>
      </c>
      <c r="I27" s="130">
        <v>336785.52</v>
      </c>
      <c r="J27" s="130"/>
      <c r="K27" s="128">
        <v>336785.52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96490.69</v>
      </c>
      <c r="H29" s="124" t="s">
        <v>15</v>
      </c>
      <c r="I29" s="130">
        <v>96490.69</v>
      </c>
      <c r="J29" s="130"/>
      <c r="K29" s="128">
        <v>96490.69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/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446562.39</v>
      </c>
      <c r="H31" s="124" t="s">
        <v>15</v>
      </c>
      <c r="I31" s="130">
        <v>446562.39</v>
      </c>
      <c r="J31" s="130"/>
      <c r="K31" s="128">
        <v>446562.39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426218.38</v>
      </c>
      <c r="H32" s="124" t="s">
        <v>59</v>
      </c>
      <c r="I32" s="130">
        <v>93920.57</v>
      </c>
      <c r="J32" s="130">
        <v>332297.81</v>
      </c>
      <c r="K32" s="128">
        <v>426218.38</v>
      </c>
      <c r="L32" s="134" t="s">
        <v>227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176167.46</v>
      </c>
      <c r="H34" s="124" t="s">
        <v>15</v>
      </c>
      <c r="I34" s="130">
        <v>176167.46</v>
      </c>
      <c r="J34" s="130"/>
      <c r="K34" s="128">
        <v>176167.46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826907.54</v>
      </c>
      <c r="H35" s="124" t="s">
        <v>59</v>
      </c>
      <c r="I35" s="130">
        <v>604592</v>
      </c>
      <c r="J35" s="130">
        <v>222315.54</v>
      </c>
      <c r="K35" s="128">
        <v>826907.54</v>
      </c>
      <c r="L35" s="134" t="s">
        <v>212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 t="s">
        <v>292</v>
      </c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 t="s">
        <v>292</v>
      </c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8037533.9499999983</v>
      </c>
      <c r="H42" s="122"/>
      <c r="I42" s="128">
        <v>2844498.45</v>
      </c>
      <c r="J42" s="128">
        <v>5193035.4999999991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2397308.9900000002</v>
      </c>
      <c r="H43" s="124" t="s">
        <v>24</v>
      </c>
      <c r="I43" s="130"/>
      <c r="J43" s="130">
        <v>2397308.9900000002</v>
      </c>
      <c r="K43" s="128">
        <v>2397308.9900000002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1596668.34</v>
      </c>
      <c r="H44" s="124" t="s">
        <v>24</v>
      </c>
      <c r="I44" s="130"/>
      <c r="J44" s="130">
        <v>1596668.34</v>
      </c>
      <c r="K44" s="128">
        <v>1596668.34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783213.1</v>
      </c>
      <c r="H45" s="124" t="s">
        <v>15</v>
      </c>
      <c r="I45" s="130">
        <v>783213.1</v>
      </c>
      <c r="J45" s="130"/>
      <c r="K45" s="128">
        <v>783213.1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823970.19</v>
      </c>
      <c r="H46" s="124" t="s">
        <v>24</v>
      </c>
      <c r="I46" s="130"/>
      <c r="J46" s="130">
        <v>823970.19</v>
      </c>
      <c r="K46" s="128">
        <v>823970.19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803874.01</v>
      </c>
      <c r="H47" s="124" t="s">
        <v>15</v>
      </c>
      <c r="I47" s="130">
        <v>803874.01</v>
      </c>
      <c r="J47" s="130"/>
      <c r="K47" s="128">
        <v>803874.01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283698.71999999997</v>
      </c>
      <c r="H49" s="124" t="s">
        <v>15</v>
      </c>
      <c r="I49" s="130">
        <v>283698.71999999997</v>
      </c>
      <c r="J49" s="130"/>
      <c r="K49" s="128">
        <v>283698.71999999997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205222.55000000002</v>
      </c>
      <c r="H50" s="124" t="s">
        <v>15</v>
      </c>
      <c r="I50" s="130">
        <v>205222.55000000002</v>
      </c>
      <c r="J50" s="130"/>
      <c r="K50" s="128">
        <v>205222.55000000002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147280.88</v>
      </c>
      <c r="H53" s="124" t="s">
        <v>15</v>
      </c>
      <c r="I53" s="130">
        <v>147280.88</v>
      </c>
      <c r="J53" s="130"/>
      <c r="K53" s="128">
        <v>147280.88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218760.16</v>
      </c>
      <c r="H54" s="124" t="s">
        <v>15</v>
      </c>
      <c r="I54" s="130">
        <v>218760.16</v>
      </c>
      <c r="J54" s="130"/>
      <c r="K54" s="128">
        <v>218760.16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402449.03</v>
      </c>
      <c r="H56" s="124" t="s">
        <v>15</v>
      </c>
      <c r="I56" s="130">
        <v>402449.03</v>
      </c>
      <c r="J56" s="130"/>
      <c r="K56" s="128">
        <v>402449.03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137108.25</v>
      </c>
      <c r="H57" s="124" t="s">
        <v>24</v>
      </c>
      <c r="I57" s="130"/>
      <c r="J57" s="130">
        <v>137108.25</v>
      </c>
      <c r="K57" s="128">
        <v>137108.25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/>
      <c r="H59" s="124"/>
      <c r="I59" s="130"/>
      <c r="J59" s="130"/>
      <c r="K59" s="128">
        <v>0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118542.01</v>
      </c>
      <c r="H61" s="124" t="s">
        <v>24</v>
      </c>
      <c r="I61" s="130"/>
      <c r="J61" s="130">
        <v>118542.01</v>
      </c>
      <c r="K61" s="128">
        <v>118542.01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61805.02</v>
      </c>
      <c r="H62" s="124" t="s">
        <v>24</v>
      </c>
      <c r="I62" s="130"/>
      <c r="J62" s="130">
        <v>61805.02</v>
      </c>
      <c r="K62" s="128">
        <v>61805.02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>
        <v>57632.7</v>
      </c>
      <c r="H63" s="124" t="s">
        <v>24</v>
      </c>
      <c r="I63" s="130"/>
      <c r="J63" s="130">
        <v>57632.7</v>
      </c>
      <c r="K63" s="128">
        <v>57632.7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1546702.8399999999</v>
      </c>
      <c r="H70" s="122"/>
      <c r="I70" s="128">
        <v>904974.15</v>
      </c>
      <c r="J70" s="128">
        <v>641728.68999999994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95023.62</v>
      </c>
      <c r="H71" s="124" t="s">
        <v>15</v>
      </c>
      <c r="I71" s="130">
        <v>95023.62</v>
      </c>
      <c r="J71" s="130"/>
      <c r="K71" s="128">
        <v>95023.62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809950.53</v>
      </c>
      <c r="H72" s="124" t="s">
        <v>15</v>
      </c>
      <c r="I72" s="130">
        <v>809950.53</v>
      </c>
      <c r="J72" s="130"/>
      <c r="K72" s="128">
        <v>809950.53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641728.68999999994</v>
      </c>
      <c r="H73" s="124" t="s">
        <v>24</v>
      </c>
      <c r="I73" s="130"/>
      <c r="J73" s="130">
        <v>641728.68999999994</v>
      </c>
      <c r="K73" s="128">
        <v>641728.68999999994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13920994.779999997</v>
      </c>
      <c r="H76" s="26"/>
      <c r="I76" s="94">
        <v>7234650</v>
      </c>
      <c r="J76" s="94">
        <v>6686344.7799999993</v>
      </c>
      <c r="K76" s="90">
        <v>13920994.779999999</v>
      </c>
      <c r="L76" s="27"/>
    </row>
    <row r="77" spans="1:12" ht="15.75" x14ac:dyDescent="0.25">
      <c r="F77" s="83" t="s">
        <v>200</v>
      </c>
      <c r="G77" s="95">
        <v>13920994.780000001</v>
      </c>
      <c r="H77" s="14"/>
      <c r="I77" s="85">
        <v>0.51969346403274785</v>
      </c>
      <c r="J77" s="85">
        <v>0.48030653596725226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71493004.887686327</v>
      </c>
      <c r="J83" s="87">
        <v>0.10119381625328869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Sisley, Dottie</cp:lastModifiedBy>
  <cp:lastPrinted>2020-03-02T21:54:24Z</cp:lastPrinted>
  <dcterms:created xsi:type="dcterms:W3CDTF">2012-09-26T13:23:55Z</dcterms:created>
  <dcterms:modified xsi:type="dcterms:W3CDTF">2021-11-22T16:47:43Z</dcterms:modified>
</cp:coreProperties>
</file>